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LOCALGVT\2019\COSTREPT\Exhibit Values\internet\"/>
    </mc:Choice>
  </mc:AlternateContent>
  <bookViews>
    <workbookView xWindow="0" yWindow="0" windowWidth="20490" windowHeight="7650"/>
  </bookViews>
  <sheets>
    <sheet name="Cover" sheetId="3" r:id="rId1"/>
    <sheet name="Information Letter" sheetId="1" r:id="rId2"/>
    <sheet name="Table of Contents" sheetId="2" r:id="rId3"/>
    <sheet name="Exhibit A" sheetId="4" r:id="rId4"/>
    <sheet name="Exhibit B" sheetId="5" r:id="rId5"/>
    <sheet name="Exhibit B1" sheetId="6" r:id="rId6"/>
    <sheet name="Exhibit B2" sheetId="7" r:id="rId7"/>
    <sheet name="Exhibit C" sheetId="8" r:id="rId8"/>
    <sheet name="Exhibit C1" sheetId="9" r:id="rId9"/>
    <sheet name="Exhibit C2" sheetId="10" r:id="rId10"/>
    <sheet name="Exhibit C3" sheetId="11" r:id="rId11"/>
    <sheet name="Exhibit C4" sheetId="12" r:id="rId12"/>
    <sheet name="Exhibit C5" sheetId="13" r:id="rId13"/>
    <sheet name="Exhibit C6" sheetId="14" r:id="rId14"/>
    <sheet name="Exhibit C7" sheetId="15" r:id="rId15"/>
    <sheet name="Exhibit C8" sheetId="16" r:id="rId16"/>
    <sheet name="Exhibit D" sheetId="17" r:id="rId17"/>
    <sheet name="Exhibit E" sheetId="18" r:id="rId18"/>
    <sheet name="Exhibit F" sheetId="19" r:id="rId19"/>
    <sheet name="Exhibit G" sheetId="20" r:id="rId20"/>
    <sheet name="Exhibit H" sheetId="21" r:id="rId21"/>
  </sheets>
  <definedNames>
    <definedName name="__123Graph_A" localSheetId="7" hidden="1">'Exhibit C'!$E$209:$E$254</definedName>
    <definedName name="__123Graph_A" localSheetId="10" hidden="1">'Exhibit C3'!$A$3:$A$3</definedName>
    <definedName name="__123Graph_A" localSheetId="16" hidden="1">'Exhibit D'!$E$9:$E$51</definedName>
    <definedName name="__123Graph_A" localSheetId="2" hidden="1">#REF!</definedName>
    <definedName name="__123Graph_A" hidden="1">#REF!</definedName>
    <definedName name="__123Graph_B" localSheetId="7" hidden="1">'Exhibit C'!$F$209:$F$254</definedName>
    <definedName name="__123Graph_B" localSheetId="16" hidden="1">'Exhibit D'!$F$9:$F$51</definedName>
    <definedName name="__123Graph_B" localSheetId="2" hidden="1">#REF!</definedName>
    <definedName name="__123Graph_B" hidden="1">#REF!</definedName>
    <definedName name="__123Graph_C" localSheetId="7" hidden="1">'Exhibit C'!$G$209:$G$254</definedName>
    <definedName name="__123Graph_C" localSheetId="16" hidden="1">'Exhibit D'!$G$9:$G$51</definedName>
    <definedName name="__123Graph_C" localSheetId="2" hidden="1">#REF!</definedName>
    <definedName name="__123Graph_C" hidden="1">#REF!</definedName>
    <definedName name="__123Graph_D" localSheetId="7" hidden="1">'Exhibit C'!$H$209:$H$254</definedName>
    <definedName name="__123Graph_D" localSheetId="16" hidden="1">'Exhibit D'!$H$9:$H$51</definedName>
    <definedName name="__123Graph_D" localSheetId="2" hidden="1">#REF!</definedName>
    <definedName name="__123Graph_D" hidden="1">#REF!</definedName>
    <definedName name="__123Graph_E" localSheetId="7" hidden="1">'Exhibit C'!$I$209:$I$254</definedName>
    <definedName name="__123Graph_E" localSheetId="16" hidden="1">'Exhibit D'!$I$9:$I$51</definedName>
    <definedName name="__123Graph_E" localSheetId="2" hidden="1">#REF!</definedName>
    <definedName name="__123Graph_E" hidden="1">#REF!</definedName>
    <definedName name="__123Graph_F" localSheetId="7" hidden="1">'Exhibit C'!$J$209:$J$254</definedName>
    <definedName name="__123Graph_F" localSheetId="16" hidden="1">'Exhibit D'!$J$9:$J$51</definedName>
    <definedName name="__123Graph_F" localSheetId="2" hidden="1">#REF!</definedName>
    <definedName name="__123Graph_F" hidden="1">#REF!</definedName>
    <definedName name="__123Graph_X" localSheetId="7" hidden="1">'Exhibit C'!$D$209:$D$254</definedName>
    <definedName name="__123Graph_X" localSheetId="16" hidden="1">'Exhibit D'!$D$9:$D$52</definedName>
    <definedName name="__123Graph_X" localSheetId="2" hidden="1">#REF!</definedName>
    <definedName name="__123Graph_X" hidden="1">#REF!</definedName>
    <definedName name="_Fill" localSheetId="5" hidden="1">'Exhibit B1'!#REF!</definedName>
    <definedName name="_Fill" localSheetId="7" hidden="1">'Exhibit C'!#REF!</definedName>
    <definedName name="_Fill" localSheetId="8" hidden="1">'Exhibit C1'!#REF!</definedName>
    <definedName name="_Fill" localSheetId="9" hidden="1">'Exhibit C2'!#REF!</definedName>
    <definedName name="_Fill" localSheetId="2" hidden="1">#REF!</definedName>
    <definedName name="_Fill" hidden="1">#REF!</definedName>
    <definedName name="_Regression_Int" localSheetId="3"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xlnm.Print_Area" localSheetId="3">'Exhibit A'!$A$1:$BD$269</definedName>
    <definedName name="_xlnm.Print_Area" localSheetId="4">'Exhibit B'!$A$1:$BQ$270</definedName>
    <definedName name="_xlnm.Print_Area" localSheetId="6">'Exhibit B2'!$A$1:$AM$269</definedName>
    <definedName name="_xlnm.Print_Area" localSheetId="7">'Exhibit C'!$A$1:$BK$269</definedName>
    <definedName name="_xlnm.Print_Area" localSheetId="8">'Exhibit C1'!$A$1:$BC$269</definedName>
    <definedName name="_xlnm.Print_Area" localSheetId="9">'Exhibit C2'!$A$1:$AM$269</definedName>
    <definedName name="_xlnm.Print_Area" localSheetId="10">'Exhibit C3'!$A$1:$BI$270</definedName>
    <definedName name="_xlnm.Print_Area" localSheetId="11">'Exhibit C4'!$A$1:$AQ$270</definedName>
    <definedName name="_xlnm.Print_Area" localSheetId="12">'Exhibit C5'!$A$1:$AU$269</definedName>
    <definedName name="_xlnm.Print_Area" localSheetId="13">'Exhibit C6'!$A$1:$BH$271</definedName>
    <definedName name="_xlnm.Print_Area" localSheetId="14">'Exhibit C7'!$A$1:$AO$269</definedName>
    <definedName name="_xlnm.Print_Area" localSheetId="15">'Exhibit C8'!$A$1:$AO$269</definedName>
    <definedName name="_xlnm.Print_Area" localSheetId="18">'Exhibit F'!$A$1:$AO$269</definedName>
    <definedName name="_xlnm.Print_Area" localSheetId="19">'Exhibit G'!$A$1:$AC$269</definedName>
    <definedName name="_xlnm.Print_Area" localSheetId="20">'Exhibit H'!$A$1:$W$197</definedName>
    <definedName name="_xlnm.Print_Area" localSheetId="2">'Table of Contents'!$A$1:$C$23</definedName>
    <definedName name="Print_Area_MI" localSheetId="3">'Exhibit A'!$A$1:$AN$254</definedName>
    <definedName name="Print_Area_MI" localSheetId="11">'Exhibit C4'!$B$1:$AQ$270</definedName>
    <definedName name="Print_Area_MI" localSheetId="15">'Exhibit C8'!$A$1:$AN$254</definedName>
    <definedName name="Print_Area_MI" localSheetId="16">'Exhibit D'!$A$1:$AR$269</definedName>
    <definedName name="Print_Area_MI" localSheetId="17">'Exhibit E'!$A$1:$AN$270</definedName>
    <definedName name="Print_Area_MI" localSheetId="19">'Exhibit G'!$A$1:$AC$271</definedName>
    <definedName name="Print_Area_MI" localSheetId="2">#REF!</definedName>
    <definedName name="Print_Area_MI">#REF!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52" i="6" l="1"/>
  <c r="W254" i="6" s="1"/>
  <c r="W192" i="6"/>
  <c r="W52" i="6"/>
  <c r="AN29" i="14"/>
  <c r="AH254" i="9"/>
  <c r="AJ252" i="9"/>
  <c r="AH215" i="9"/>
  <c r="I189" i="21" l="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A252" i="20"/>
  <c r="W250" i="20"/>
  <c r="M250" i="20"/>
  <c r="AA250" i="20" s="1"/>
  <c r="AC250" i="20" s="1"/>
  <c r="W249" i="20"/>
  <c r="M249" i="20"/>
  <c r="AA249" i="20" s="1"/>
  <c r="AC249" i="20" s="1"/>
  <c r="W248" i="20"/>
  <c r="M248" i="20"/>
  <c r="AA248" i="20" s="1"/>
  <c r="AC248" i="20" s="1"/>
  <c r="W246" i="20"/>
  <c r="M246" i="20"/>
  <c r="AA246" i="20" s="1"/>
  <c r="AC246" i="20" s="1"/>
  <c r="M245" i="20"/>
  <c r="AA245" i="20" s="1"/>
  <c r="AC245" i="20" s="1"/>
  <c r="W244" i="20"/>
  <c r="M243" i="20"/>
  <c r="AA243" i="20" s="1"/>
  <c r="AC243" i="20" s="1"/>
  <c r="W242" i="20"/>
  <c r="W241" i="20"/>
  <c r="M241" i="20"/>
  <c r="AA241" i="20" s="1"/>
  <c r="AC241" i="20" s="1"/>
  <c r="W240" i="20"/>
  <c r="W239" i="20"/>
  <c r="M239" i="20"/>
  <c r="AA239" i="20" s="1"/>
  <c r="AC239" i="20" s="1"/>
  <c r="M237" i="20"/>
  <c r="AA237" i="20" s="1"/>
  <c r="AC237" i="20" s="1"/>
  <c r="W236" i="20"/>
  <c r="M236" i="20"/>
  <c r="AA236" i="20" s="1"/>
  <c r="AC236" i="20" s="1"/>
  <c r="W235" i="20"/>
  <c r="M235" i="20"/>
  <c r="AA235" i="20" s="1"/>
  <c r="AC235" i="20" s="1"/>
  <c r="W234" i="20"/>
  <c r="M234" i="20"/>
  <c r="AA234" i="20" s="1"/>
  <c r="AC234" i="20" s="1"/>
  <c r="W233" i="20"/>
  <c r="M233" i="20"/>
  <c r="AA233" i="20" s="1"/>
  <c r="AC233" i="20" s="1"/>
  <c r="W232" i="20"/>
  <c r="M232" i="20"/>
  <c r="AA232" i="20" s="1"/>
  <c r="AC232" i="20" s="1"/>
  <c r="W230" i="20"/>
  <c r="M230" i="20"/>
  <c r="AA230" i="20" s="1"/>
  <c r="AC230" i="20" s="1"/>
  <c r="M229" i="20"/>
  <c r="AA229" i="20" s="1"/>
  <c r="AC229" i="20" s="1"/>
  <c r="W228" i="20"/>
  <c r="U252" i="20"/>
  <c r="W227" i="20"/>
  <c r="M227" i="20"/>
  <c r="AA227" i="20" s="1"/>
  <c r="AC227" i="20" s="1"/>
  <c r="W226" i="20"/>
  <c r="W225" i="20"/>
  <c r="M225" i="20"/>
  <c r="AA225" i="20" s="1"/>
  <c r="AC225" i="20" s="1"/>
  <c r="W224" i="20"/>
  <c r="W223" i="20"/>
  <c r="M223" i="20"/>
  <c r="AA223" i="20" s="1"/>
  <c r="AC223" i="20" s="1"/>
  <c r="M221" i="20"/>
  <c r="AA221" i="20" s="1"/>
  <c r="AC221" i="20" s="1"/>
  <c r="W220" i="20"/>
  <c r="M220" i="20"/>
  <c r="AA220" i="20" s="1"/>
  <c r="AC220" i="20" s="1"/>
  <c r="AC219" i="20"/>
  <c r="W219" i="20"/>
  <c r="M219" i="20"/>
  <c r="AA219" i="20" s="1"/>
  <c r="W218" i="20"/>
  <c r="M218" i="20"/>
  <c r="AA218" i="20" s="1"/>
  <c r="AC218" i="20" s="1"/>
  <c r="W217" i="20"/>
  <c r="M217" i="20"/>
  <c r="AA217" i="20" s="1"/>
  <c r="AC217" i="20" s="1"/>
  <c r="W216" i="20"/>
  <c r="Q252" i="20"/>
  <c r="M216" i="20"/>
  <c r="AA216" i="20" s="1"/>
  <c r="AC216" i="20" s="1"/>
  <c r="W214" i="20"/>
  <c r="M214" i="20"/>
  <c r="AA214" i="20" s="1"/>
  <c r="AC214" i="20" s="1"/>
  <c r="A192" i="20"/>
  <c r="W190" i="20"/>
  <c r="M190" i="20"/>
  <c r="AA190" i="20" s="1"/>
  <c r="M189" i="20"/>
  <c r="AA189" i="20" s="1"/>
  <c r="AC189" i="20" s="1"/>
  <c r="M188" i="20"/>
  <c r="AA188" i="20" s="1"/>
  <c r="M187" i="20"/>
  <c r="AA187" i="20" s="1"/>
  <c r="AC187" i="20" s="1"/>
  <c r="W186" i="20"/>
  <c r="M186" i="20"/>
  <c r="AA186" i="20" s="1"/>
  <c r="AC186" i="20" s="1"/>
  <c r="W185" i="20"/>
  <c r="W184" i="20"/>
  <c r="M184" i="20"/>
  <c r="AA184" i="20" s="1"/>
  <c r="AC184" i="20" s="1"/>
  <c r="W183" i="20"/>
  <c r="M183" i="20"/>
  <c r="AA183" i="20" s="1"/>
  <c r="AC183" i="20" s="1"/>
  <c r="W182" i="20"/>
  <c r="M182" i="20"/>
  <c r="AA182" i="20" s="1"/>
  <c r="AC182" i="20" s="1"/>
  <c r="W181" i="20"/>
  <c r="W180" i="20"/>
  <c r="M180" i="20"/>
  <c r="AA180" i="20" s="1"/>
  <c r="AC180" i="20" s="1"/>
  <c r="W179" i="20"/>
  <c r="M179" i="20"/>
  <c r="AA179" i="20" s="1"/>
  <c r="AC179" i="20" s="1"/>
  <c r="M178" i="20"/>
  <c r="AA178" i="20" s="1"/>
  <c r="AC178" i="20" s="1"/>
  <c r="M177" i="20"/>
  <c r="AA177" i="20" s="1"/>
  <c r="AC177" i="20" s="1"/>
  <c r="W176" i="20"/>
  <c r="M176" i="20"/>
  <c r="AA176" i="20" s="1"/>
  <c r="AC176" i="20" s="1"/>
  <c r="W175" i="20"/>
  <c r="M175" i="20"/>
  <c r="AA175" i="20" s="1"/>
  <c r="AC175" i="20" s="1"/>
  <c r="W174" i="20"/>
  <c r="M174" i="20"/>
  <c r="AA174" i="20" s="1"/>
  <c r="M173" i="20"/>
  <c r="AA173" i="20" s="1"/>
  <c r="AC173" i="20" s="1"/>
  <c r="M172" i="20"/>
  <c r="AA172" i="20" s="1"/>
  <c r="M171" i="20"/>
  <c r="AA171" i="20" s="1"/>
  <c r="AC171" i="20" s="1"/>
  <c r="W170" i="20"/>
  <c r="M170" i="20"/>
  <c r="AA170" i="20" s="1"/>
  <c r="AC170" i="20" s="1"/>
  <c r="W169" i="20"/>
  <c r="W168" i="20"/>
  <c r="M168" i="20"/>
  <c r="AA168" i="20" s="1"/>
  <c r="AC168" i="20" s="1"/>
  <c r="W167" i="20"/>
  <c r="M167" i="20"/>
  <c r="AA167" i="20" s="1"/>
  <c r="AC167" i="20" s="1"/>
  <c r="W166" i="20"/>
  <c r="M166" i="20"/>
  <c r="AA166" i="20" s="1"/>
  <c r="W165" i="20"/>
  <c r="W164" i="20"/>
  <c r="M164" i="20"/>
  <c r="AA164" i="20" s="1"/>
  <c r="AC164" i="20" s="1"/>
  <c r="W163" i="20"/>
  <c r="M162" i="20"/>
  <c r="AA162" i="20" s="1"/>
  <c r="AC162" i="20" s="1"/>
  <c r="M161" i="20"/>
  <c r="AA161" i="20" s="1"/>
  <c r="AC161" i="20" s="1"/>
  <c r="W160" i="20"/>
  <c r="M160" i="20"/>
  <c r="AA160" i="20" s="1"/>
  <c r="AC160" i="20" s="1"/>
  <c r="W159" i="20"/>
  <c r="M159" i="20"/>
  <c r="AA159" i="20" s="1"/>
  <c r="AC159" i="20" s="1"/>
  <c r="W158" i="20"/>
  <c r="M158" i="20"/>
  <c r="AA158" i="20" s="1"/>
  <c r="M157" i="20"/>
  <c r="AA157" i="20" s="1"/>
  <c r="AC157" i="20" s="1"/>
  <c r="M156" i="20"/>
  <c r="AA156" i="20" s="1"/>
  <c r="M155" i="20"/>
  <c r="AA155" i="20" s="1"/>
  <c r="AC155" i="20" s="1"/>
  <c r="W154" i="20"/>
  <c r="M154" i="20"/>
  <c r="AA154" i="20" s="1"/>
  <c r="AC154" i="20" s="1"/>
  <c r="W153" i="20"/>
  <c r="W152" i="20"/>
  <c r="M152" i="20"/>
  <c r="AA152" i="20" s="1"/>
  <c r="AC152" i="20" s="1"/>
  <c r="W151" i="20"/>
  <c r="M151" i="20"/>
  <c r="AA151" i="20" s="1"/>
  <c r="AC151" i="20" s="1"/>
  <c r="W150" i="20"/>
  <c r="W149" i="20"/>
  <c r="W148" i="20"/>
  <c r="M148" i="20"/>
  <c r="AA148" i="20" s="1"/>
  <c r="AC148" i="20" s="1"/>
  <c r="W147" i="20"/>
  <c r="M147" i="20"/>
  <c r="AA147" i="20" s="1"/>
  <c r="M146" i="20"/>
  <c r="AA146" i="20" s="1"/>
  <c r="AC146" i="20" s="1"/>
  <c r="M129" i="20"/>
  <c r="AA129" i="20" s="1"/>
  <c r="AC129" i="20" s="1"/>
  <c r="W128" i="20"/>
  <c r="M128" i="20"/>
  <c r="AA128" i="20" s="1"/>
  <c r="AC128" i="20" s="1"/>
  <c r="W127" i="20"/>
  <c r="M127" i="20"/>
  <c r="AA127" i="20" s="1"/>
  <c r="AC127" i="20" s="1"/>
  <c r="W126" i="20"/>
  <c r="M126" i="20"/>
  <c r="AA126" i="20" s="1"/>
  <c r="M125" i="20"/>
  <c r="AA125" i="20" s="1"/>
  <c r="AC125" i="20" s="1"/>
  <c r="M124" i="20"/>
  <c r="AA124" i="20" s="1"/>
  <c r="M123" i="20"/>
  <c r="AA123" i="20" s="1"/>
  <c r="AC123" i="20" s="1"/>
  <c r="W122" i="20"/>
  <c r="M122" i="20"/>
  <c r="AA122" i="20" s="1"/>
  <c r="AC122" i="20" s="1"/>
  <c r="W121" i="20"/>
  <c r="W120" i="20"/>
  <c r="M120" i="20"/>
  <c r="AA120" i="20" s="1"/>
  <c r="AC120" i="20" s="1"/>
  <c r="W119" i="20"/>
  <c r="M119" i="20"/>
  <c r="AA119" i="20" s="1"/>
  <c r="AC119" i="20" s="1"/>
  <c r="W118" i="20"/>
  <c r="W116" i="20"/>
  <c r="M116" i="20"/>
  <c r="AA116" i="20" s="1"/>
  <c r="AC116" i="20" s="1"/>
  <c r="W115" i="20"/>
  <c r="M114" i="20"/>
  <c r="AA114" i="20" s="1"/>
  <c r="AC114" i="20" s="1"/>
  <c r="M112" i="20"/>
  <c r="AA112" i="20" s="1"/>
  <c r="AC112" i="20" s="1"/>
  <c r="W111" i="20"/>
  <c r="W110" i="20"/>
  <c r="M110" i="20"/>
  <c r="AA110" i="20" s="1"/>
  <c r="AC110" i="20" s="1"/>
  <c r="W109" i="20"/>
  <c r="W108" i="20"/>
  <c r="M108" i="20"/>
  <c r="AA108" i="20" s="1"/>
  <c r="AC108" i="20" s="1"/>
  <c r="W107" i="20"/>
  <c r="M107" i="20"/>
  <c r="AA107" i="20" s="1"/>
  <c r="AC107" i="20" s="1"/>
  <c r="W106" i="20"/>
  <c r="M106" i="20"/>
  <c r="AA106" i="20" s="1"/>
  <c r="AC106" i="20" s="1"/>
  <c r="W105" i="20"/>
  <c r="W104" i="20"/>
  <c r="M104" i="20"/>
  <c r="AA104" i="20" s="1"/>
  <c r="AC104" i="20" s="1"/>
  <c r="W103" i="20"/>
  <c r="M103" i="20"/>
  <c r="AA103" i="20" s="1"/>
  <c r="W102" i="20"/>
  <c r="M102" i="20"/>
  <c r="AA102" i="20" s="1"/>
  <c r="AC102" i="20" s="1"/>
  <c r="W101" i="20"/>
  <c r="M101" i="20"/>
  <c r="AA101" i="20" s="1"/>
  <c r="AC101" i="20" s="1"/>
  <c r="W100" i="20"/>
  <c r="M100" i="20"/>
  <c r="AA100" i="20" s="1"/>
  <c r="AC100" i="20" s="1"/>
  <c r="W99" i="20"/>
  <c r="M99" i="20"/>
  <c r="AA99" i="20" s="1"/>
  <c r="AC99" i="20" s="1"/>
  <c r="W98" i="20"/>
  <c r="M98" i="20"/>
  <c r="AA98" i="20" s="1"/>
  <c r="AC98" i="20" s="1"/>
  <c r="W96" i="20"/>
  <c r="M96" i="20"/>
  <c r="AA96" i="20" s="1"/>
  <c r="AC96" i="20" s="1"/>
  <c r="W95" i="20"/>
  <c r="W94" i="20"/>
  <c r="M94" i="20"/>
  <c r="AA94" i="20" s="1"/>
  <c r="AC94" i="20" s="1"/>
  <c r="W93" i="20"/>
  <c r="W92" i="20"/>
  <c r="M92" i="20"/>
  <c r="AA92" i="20" s="1"/>
  <c r="AC92" i="20" s="1"/>
  <c r="W91" i="20"/>
  <c r="M91" i="20"/>
  <c r="AA91" i="20" s="1"/>
  <c r="AC91" i="20" s="1"/>
  <c r="W90" i="20"/>
  <c r="M90" i="20"/>
  <c r="AA90" i="20" s="1"/>
  <c r="AC90" i="20" s="1"/>
  <c r="W89" i="20"/>
  <c r="W88" i="20"/>
  <c r="M88" i="20"/>
  <c r="AA88" i="20" s="1"/>
  <c r="AC88" i="20" s="1"/>
  <c r="W87" i="20"/>
  <c r="M87" i="20"/>
  <c r="AA87" i="20" s="1"/>
  <c r="W86" i="20"/>
  <c r="M86" i="20"/>
  <c r="AA86" i="20" s="1"/>
  <c r="AC86" i="20" s="1"/>
  <c r="W85" i="20"/>
  <c r="M85" i="20"/>
  <c r="AA85" i="20" s="1"/>
  <c r="AC85" i="20" s="1"/>
  <c r="W84" i="20"/>
  <c r="M84" i="20"/>
  <c r="AA84" i="20" s="1"/>
  <c r="AC84" i="20" s="1"/>
  <c r="W83" i="20"/>
  <c r="I192" i="20"/>
  <c r="W82" i="20"/>
  <c r="M82" i="20"/>
  <c r="AA82" i="20" s="1"/>
  <c r="AC82" i="20" s="1"/>
  <c r="M80" i="20"/>
  <c r="A53" i="20"/>
  <c r="M50" i="20"/>
  <c r="AA50" i="20" s="1"/>
  <c r="AC50" i="20" s="1"/>
  <c r="W49" i="20"/>
  <c r="W48" i="20"/>
  <c r="M48" i="20"/>
  <c r="AA48" i="20" s="1"/>
  <c r="AC48" i="20" s="1"/>
  <c r="M47" i="20"/>
  <c r="AA47" i="20" s="1"/>
  <c r="AC47" i="20" s="1"/>
  <c r="M46" i="20"/>
  <c r="AA46" i="20" s="1"/>
  <c r="AC46" i="20" s="1"/>
  <c r="W45" i="20"/>
  <c r="M45" i="20"/>
  <c r="AA45" i="20" s="1"/>
  <c r="AC45" i="20" s="1"/>
  <c r="W44" i="20"/>
  <c r="M43" i="20"/>
  <c r="AA43" i="20" s="1"/>
  <c r="AC43" i="20" s="1"/>
  <c r="W42" i="20"/>
  <c r="M42" i="20"/>
  <c r="AA42" i="20" s="1"/>
  <c r="AC42" i="20" s="1"/>
  <c r="W41" i="20"/>
  <c r="M41" i="20"/>
  <c r="AA41" i="20" s="1"/>
  <c r="AC41" i="20" s="1"/>
  <c r="W40" i="20"/>
  <c r="M40" i="20"/>
  <c r="AA40" i="20" s="1"/>
  <c r="AC40" i="20" s="1"/>
  <c r="M39" i="20"/>
  <c r="AA39" i="20" s="1"/>
  <c r="AC39" i="20" s="1"/>
  <c r="W38" i="20"/>
  <c r="W37" i="20"/>
  <c r="M37" i="20"/>
  <c r="AA37" i="20" s="1"/>
  <c r="W36" i="20"/>
  <c r="M36" i="20"/>
  <c r="AA36" i="20" s="1"/>
  <c r="AC36" i="20" s="1"/>
  <c r="M35" i="20"/>
  <c r="AA35" i="20" s="1"/>
  <c r="AC35" i="20" s="1"/>
  <c r="M34" i="20"/>
  <c r="AA34" i="20" s="1"/>
  <c r="AC34" i="20" s="1"/>
  <c r="W33" i="20"/>
  <c r="M33" i="20"/>
  <c r="AA33" i="20" s="1"/>
  <c r="AC33" i="20" s="1"/>
  <c r="W32" i="20"/>
  <c r="W31" i="20"/>
  <c r="M31" i="20"/>
  <c r="AA31" i="20" s="1"/>
  <c r="AC31" i="20" s="1"/>
  <c r="W30" i="20"/>
  <c r="M30" i="20"/>
  <c r="AA30" i="20" s="1"/>
  <c r="AC30" i="20" s="1"/>
  <c r="W29" i="20"/>
  <c r="M29" i="20"/>
  <c r="AA29" i="20" s="1"/>
  <c r="M28" i="20"/>
  <c r="AA28" i="20" s="1"/>
  <c r="AC28" i="20" s="1"/>
  <c r="M27" i="20"/>
  <c r="AA27" i="20" s="1"/>
  <c r="AC27" i="20" s="1"/>
  <c r="M26" i="20"/>
  <c r="AA26" i="20" s="1"/>
  <c r="AC26" i="20" s="1"/>
  <c r="W25" i="20"/>
  <c r="M25" i="20"/>
  <c r="AA25" i="20" s="1"/>
  <c r="AC25" i="20" s="1"/>
  <c r="W24" i="20"/>
  <c r="M24" i="20"/>
  <c r="AA24" i="20" s="1"/>
  <c r="AC24" i="20" s="1"/>
  <c r="M23" i="20"/>
  <c r="AA23" i="20" s="1"/>
  <c r="AC23" i="20" s="1"/>
  <c r="W22" i="20"/>
  <c r="M22" i="20"/>
  <c r="AA22" i="20" s="1"/>
  <c r="AC22" i="20" s="1"/>
  <c r="W21" i="20"/>
  <c r="M21" i="20"/>
  <c r="AA21" i="20" s="1"/>
  <c r="AC21" i="20" s="1"/>
  <c r="W20" i="20"/>
  <c r="M20" i="20"/>
  <c r="AA20" i="20" s="1"/>
  <c r="AC20" i="20" s="1"/>
  <c r="M19" i="20"/>
  <c r="AA19" i="20" s="1"/>
  <c r="AC19" i="20" s="1"/>
  <c r="M18" i="20"/>
  <c r="AA18" i="20" s="1"/>
  <c r="AC18" i="20" s="1"/>
  <c r="W17" i="20"/>
  <c r="M17" i="20"/>
  <c r="AA17" i="20" s="1"/>
  <c r="AC17" i="20" s="1"/>
  <c r="W16" i="20"/>
  <c r="I53" i="20"/>
  <c r="W15" i="20"/>
  <c r="G53" i="20"/>
  <c r="M15" i="20"/>
  <c r="AA15" i="20" s="1"/>
  <c r="AC15" i="20" s="1"/>
  <c r="W14" i="20"/>
  <c r="M14" i="20"/>
  <c r="AA14" i="20" s="1"/>
  <c r="AE53" i="20"/>
  <c r="Q53" i="20"/>
  <c r="M13" i="20"/>
  <c r="AA13" i="20" s="1"/>
  <c r="AN252" i="19"/>
  <c r="A252" i="19"/>
  <c r="AI250" i="19"/>
  <c r="Y250" i="19"/>
  <c r="Y249" i="19"/>
  <c r="AI245" i="19"/>
  <c r="AI244" i="19"/>
  <c r="AI243" i="19"/>
  <c r="Y241" i="19"/>
  <c r="AI229" i="19"/>
  <c r="Y226" i="19"/>
  <c r="AI224" i="19"/>
  <c r="AI221" i="19"/>
  <c r="AI219" i="19"/>
  <c r="Y219" i="19"/>
  <c r="Y218" i="19"/>
  <c r="S252" i="19"/>
  <c r="AN192" i="19"/>
  <c r="A192" i="19"/>
  <c r="AI187" i="19"/>
  <c r="AI186" i="19"/>
  <c r="Y183" i="19"/>
  <c r="AI179" i="19"/>
  <c r="AI177" i="19"/>
  <c r="AI176" i="19"/>
  <c r="AI175" i="19"/>
  <c r="Y175" i="19"/>
  <c r="AI174" i="19"/>
  <c r="Y174" i="19"/>
  <c r="AI169" i="19"/>
  <c r="Y166" i="19"/>
  <c r="AI161" i="19"/>
  <c r="Y159" i="19"/>
  <c r="AI152" i="19"/>
  <c r="Y146" i="19"/>
  <c r="AI128" i="19"/>
  <c r="AI122" i="19"/>
  <c r="Y118" i="19"/>
  <c r="AI114" i="19"/>
  <c r="Y114" i="19"/>
  <c r="AI112" i="19"/>
  <c r="Y112" i="19"/>
  <c r="AI107" i="19"/>
  <c r="AI105" i="19"/>
  <c r="AI104" i="19"/>
  <c r="Y101" i="19"/>
  <c r="AI96" i="19"/>
  <c r="Y96" i="19"/>
  <c r="AI95" i="19"/>
  <c r="Y95" i="19"/>
  <c r="Y94" i="19"/>
  <c r="AI89" i="19"/>
  <c r="AI88" i="19"/>
  <c r="Y87" i="19"/>
  <c r="AI82" i="19"/>
  <c r="AI81" i="19"/>
  <c r="AI80" i="19"/>
  <c r="Y80" i="19"/>
  <c r="AN52" i="19"/>
  <c r="A52" i="19"/>
  <c r="Y46" i="19"/>
  <c r="AI45" i="19"/>
  <c r="Y45" i="19"/>
  <c r="AI40" i="19"/>
  <c r="AI38" i="19"/>
  <c r="Y37" i="19"/>
  <c r="AI30" i="19"/>
  <c r="Y29" i="19"/>
  <c r="Y27" i="19"/>
  <c r="AI26" i="19"/>
  <c r="Y22" i="19"/>
  <c r="AI20" i="19"/>
  <c r="AI15" i="19"/>
  <c r="AI14" i="19"/>
  <c r="Y14" i="19"/>
  <c r="AN252" i="18"/>
  <c r="A252" i="18"/>
  <c r="AD250" i="18"/>
  <c r="AD246" i="18"/>
  <c r="U246" i="18"/>
  <c r="U245" i="18"/>
  <c r="U243" i="18"/>
  <c r="U242" i="18"/>
  <c r="AD241" i="18"/>
  <c r="U239" i="18"/>
  <c r="U238" i="18"/>
  <c r="U236" i="18"/>
  <c r="U234" i="18"/>
  <c r="M231" i="18"/>
  <c r="U230" i="18"/>
  <c r="M229" i="18"/>
  <c r="M228" i="18"/>
  <c r="U222" i="18"/>
  <c r="AD221" i="18"/>
  <c r="U221" i="18"/>
  <c r="U219" i="18"/>
  <c r="M216" i="18"/>
  <c r="G252" i="18"/>
  <c r="X252" i="18"/>
  <c r="AN192" i="18"/>
  <c r="A192" i="18"/>
  <c r="U189" i="18"/>
  <c r="U187" i="18"/>
  <c r="M187" i="18"/>
  <c r="AD186" i="18"/>
  <c r="M185" i="18"/>
  <c r="M183" i="18"/>
  <c r="M182" i="18"/>
  <c r="M181" i="18"/>
  <c r="M180" i="18"/>
  <c r="AD179" i="18"/>
  <c r="M172" i="18"/>
  <c r="U171" i="18"/>
  <c r="AD169" i="18"/>
  <c r="U169" i="18"/>
  <c r="AD168" i="18"/>
  <c r="U167" i="18"/>
  <c r="AD161" i="18"/>
  <c r="M156" i="18"/>
  <c r="U154" i="18"/>
  <c r="U153" i="18"/>
  <c r="U151" i="18"/>
  <c r="M150" i="18"/>
  <c r="U149" i="18"/>
  <c r="M148" i="18"/>
  <c r="U147" i="18"/>
  <c r="U146" i="18"/>
  <c r="M146" i="18"/>
  <c r="M125" i="18"/>
  <c r="M123" i="18"/>
  <c r="M121" i="18"/>
  <c r="M119" i="18"/>
  <c r="M118" i="18"/>
  <c r="M117" i="18"/>
  <c r="M116" i="18"/>
  <c r="M115" i="18"/>
  <c r="AD114" i="18"/>
  <c r="M114" i="18"/>
  <c r="U110" i="18"/>
  <c r="U107" i="18"/>
  <c r="AD105" i="18"/>
  <c r="AD104" i="18"/>
  <c r="AD102" i="18"/>
  <c r="U102" i="18"/>
  <c r="U100" i="18"/>
  <c r="U99" i="18"/>
  <c r="M99" i="18"/>
  <c r="U97" i="18"/>
  <c r="M97" i="18"/>
  <c r="U93" i="18"/>
  <c r="AD90" i="18"/>
  <c r="U90" i="18"/>
  <c r="U87" i="18"/>
  <c r="U85" i="18"/>
  <c r="U83" i="18"/>
  <c r="U82" i="18"/>
  <c r="M82" i="18"/>
  <c r="AN52" i="18"/>
  <c r="A52" i="18"/>
  <c r="AD50" i="18"/>
  <c r="AD49" i="18"/>
  <c r="U49" i="18"/>
  <c r="M49" i="18"/>
  <c r="U48" i="18"/>
  <c r="U46" i="18"/>
  <c r="M46" i="18"/>
  <c r="AD45" i="18"/>
  <c r="M44" i="18"/>
  <c r="M42" i="18"/>
  <c r="AD41" i="18"/>
  <c r="M41" i="18"/>
  <c r="AD39" i="18"/>
  <c r="AD38" i="18"/>
  <c r="M37" i="18"/>
  <c r="U36" i="18"/>
  <c r="M35" i="18"/>
  <c r="U34" i="18"/>
  <c r="M34" i="18"/>
  <c r="AD33" i="18"/>
  <c r="M30" i="18"/>
  <c r="AD29" i="18"/>
  <c r="M27" i="18"/>
  <c r="M26" i="18"/>
  <c r="AD25" i="18"/>
  <c r="AD23" i="18"/>
  <c r="AD22" i="18"/>
  <c r="M22" i="18"/>
  <c r="U20" i="18"/>
  <c r="M20" i="18"/>
  <c r="AD17" i="18"/>
  <c r="M15" i="18"/>
  <c r="M14" i="18"/>
  <c r="AD13" i="18"/>
  <c r="AR252" i="17"/>
  <c r="A252" i="17"/>
  <c r="AR192" i="17"/>
  <c r="A192" i="17"/>
  <c r="AL104" i="17"/>
  <c r="AP192" i="17"/>
  <c r="AR52" i="17"/>
  <c r="A52" i="17"/>
  <c r="AP52" i="17"/>
  <c r="AN252" i="16"/>
  <c r="A252" i="16"/>
  <c r="AT250" i="16"/>
  <c r="AV249" i="16"/>
  <c r="AT248" i="16"/>
  <c r="AV247" i="16"/>
  <c r="AT247" i="16"/>
  <c r="AV246" i="16"/>
  <c r="AV245" i="16"/>
  <c r="S244" i="16"/>
  <c r="AT244" i="16"/>
  <c r="W242" i="16"/>
  <c r="G242" i="16"/>
  <c r="AV239" i="16"/>
  <c r="AV238" i="16"/>
  <c r="AR238" i="16"/>
  <c r="AV237" i="16"/>
  <c r="G237" i="16"/>
  <c r="AV236" i="16"/>
  <c r="AV235" i="16"/>
  <c r="AT234" i="16"/>
  <c r="AV233" i="16"/>
  <c r="G233" i="16"/>
  <c r="AT232" i="16"/>
  <c r="AV231" i="16"/>
  <c r="G231" i="16"/>
  <c r="AV230" i="16"/>
  <c r="AR230" i="16"/>
  <c r="AV229" i="16"/>
  <c r="AR229" i="16"/>
  <c r="AV227" i="16"/>
  <c r="G227" i="16"/>
  <c r="AR227" i="16"/>
  <c r="AT226" i="16"/>
  <c r="S224" i="16"/>
  <c r="AT224" i="16"/>
  <c r="AV223" i="16"/>
  <c r="S222" i="16"/>
  <c r="S221" i="16"/>
  <c r="M221" i="16"/>
  <c r="AT221" i="16"/>
  <c r="AR221" i="16"/>
  <c r="AT220" i="16"/>
  <c r="AV219" i="16"/>
  <c r="AT218" i="16"/>
  <c r="AV217" i="16"/>
  <c r="AT215" i="16"/>
  <c r="AV214" i="16"/>
  <c r="AT214" i="16"/>
  <c r="AN192" i="16"/>
  <c r="A192" i="16"/>
  <c r="AV188" i="16"/>
  <c r="W186" i="16"/>
  <c r="AV184" i="16"/>
  <c r="AT181" i="16"/>
  <c r="AT180" i="16"/>
  <c r="AT172" i="16"/>
  <c r="G172" i="16"/>
  <c r="M171" i="16"/>
  <c r="AT170" i="16"/>
  <c r="AR170" i="16"/>
  <c r="S169" i="16"/>
  <c r="AR169" i="16"/>
  <c r="G168" i="16"/>
  <c r="AV165" i="16"/>
  <c r="AT165" i="16"/>
  <c r="S164" i="16"/>
  <c r="S163" i="16"/>
  <c r="S157" i="16"/>
  <c r="AV155" i="16"/>
  <c r="AV154" i="16"/>
  <c r="AV153" i="16"/>
  <c r="AT150" i="16"/>
  <c r="AV149" i="16"/>
  <c r="AV148" i="16"/>
  <c r="G148" i="16"/>
  <c r="AR147" i="16"/>
  <c r="AR127" i="16"/>
  <c r="G127" i="16"/>
  <c r="AT122" i="16"/>
  <c r="AV120" i="16"/>
  <c r="AT120" i="16"/>
  <c r="G119" i="16"/>
  <c r="AT113" i="16"/>
  <c r="AR113" i="16"/>
  <c r="S112" i="16"/>
  <c r="M111" i="16"/>
  <c r="M110" i="16"/>
  <c r="AR110" i="16"/>
  <c r="AT109" i="16"/>
  <c r="AV108" i="16"/>
  <c r="AV101" i="16"/>
  <c r="S101" i="16"/>
  <c r="AT101" i="16"/>
  <c r="S100" i="16"/>
  <c r="AV99" i="16"/>
  <c r="M99" i="16"/>
  <c r="G99" i="16"/>
  <c r="AR98" i="16"/>
  <c r="AT97" i="16"/>
  <c r="G97" i="16"/>
  <c r="S96" i="16"/>
  <c r="AT96" i="16"/>
  <c r="AR96" i="16"/>
  <c r="AT94" i="16"/>
  <c r="AV93" i="16"/>
  <c r="M93" i="16"/>
  <c r="AR91" i="16"/>
  <c r="AT90" i="16"/>
  <c r="S89" i="16"/>
  <c r="S88" i="16"/>
  <c r="AT88" i="16"/>
  <c r="AV87" i="16"/>
  <c r="M87" i="16"/>
  <c r="S86" i="16"/>
  <c r="AT86" i="16"/>
  <c r="S85" i="16"/>
  <c r="M85" i="16"/>
  <c r="AR85" i="16"/>
  <c r="AV84" i="16"/>
  <c r="S83" i="16"/>
  <c r="AR83" i="16"/>
  <c r="AV81" i="16"/>
  <c r="AR81" i="16"/>
  <c r="AN52" i="16"/>
  <c r="A52" i="16"/>
  <c r="AV50" i="16"/>
  <c r="AT50" i="16"/>
  <c r="AT49" i="16"/>
  <c r="AR49" i="16"/>
  <c r="AV48" i="16"/>
  <c r="AT48" i="16"/>
  <c r="G48" i="16"/>
  <c r="AV47" i="16"/>
  <c r="AR47" i="16"/>
  <c r="S46" i="16"/>
  <c r="AR46" i="16"/>
  <c r="AV45" i="16"/>
  <c r="W45" i="16"/>
  <c r="S44" i="16"/>
  <c r="AR44" i="16"/>
  <c r="AV42" i="16"/>
  <c r="AT42" i="16"/>
  <c r="AV40" i="16"/>
  <c r="AT40" i="16"/>
  <c r="AR40" i="16"/>
  <c r="AV39" i="16"/>
  <c r="AR39" i="16"/>
  <c r="AR38" i="16"/>
  <c r="AT36" i="16"/>
  <c r="AR36" i="16"/>
  <c r="AT35" i="16"/>
  <c r="G35" i="16"/>
  <c r="AV34" i="16"/>
  <c r="AT34" i="16"/>
  <c r="AR33" i="16"/>
  <c r="AT33" i="16"/>
  <c r="G33" i="16"/>
  <c r="AT32" i="16"/>
  <c r="AV31" i="16"/>
  <c r="AR31" i="16"/>
  <c r="S30" i="16"/>
  <c r="AV29" i="16"/>
  <c r="S28" i="16"/>
  <c r="AR28" i="16"/>
  <c r="AT26" i="16"/>
  <c r="AT23" i="16"/>
  <c r="AR23" i="16"/>
  <c r="S22" i="16"/>
  <c r="M22" i="16"/>
  <c r="G22" i="16"/>
  <c r="AT20" i="16"/>
  <c r="S19" i="16"/>
  <c r="M19" i="16"/>
  <c r="AV18" i="16"/>
  <c r="AT18" i="16"/>
  <c r="S17" i="16"/>
  <c r="AV16" i="16"/>
  <c r="M16" i="16"/>
  <c r="AV15" i="16"/>
  <c r="AT15" i="16"/>
  <c r="S14" i="16"/>
  <c r="M13" i="16"/>
  <c r="AN252" i="15"/>
  <c r="A252" i="15"/>
  <c r="AV249" i="15"/>
  <c r="AT249" i="15"/>
  <c r="AV246" i="15"/>
  <c r="AV245" i="15"/>
  <c r="AT245" i="15"/>
  <c r="AV244" i="15"/>
  <c r="AV236" i="15"/>
  <c r="AV235" i="15"/>
  <c r="AV234" i="15"/>
  <c r="AT233" i="15"/>
  <c r="G233" i="15"/>
  <c r="AV232" i="15"/>
  <c r="AT232" i="15"/>
  <c r="AV229" i="15"/>
  <c r="AR229" i="15"/>
  <c r="AV227" i="15"/>
  <c r="AR227" i="15"/>
  <c r="AV226" i="15"/>
  <c r="AT226" i="15"/>
  <c r="AV221" i="15"/>
  <c r="AV220" i="15"/>
  <c r="AT220" i="15"/>
  <c r="AR219" i="15"/>
  <c r="AT218" i="15"/>
  <c r="AV215" i="15"/>
  <c r="AV213" i="15"/>
  <c r="AN192" i="15"/>
  <c r="A192" i="15"/>
  <c r="G190" i="15"/>
  <c r="AT189" i="15"/>
  <c r="AV188" i="15"/>
  <c r="M184" i="15"/>
  <c r="AT181" i="15"/>
  <c r="M180" i="15"/>
  <c r="AR180" i="15"/>
  <c r="AV179" i="15"/>
  <c r="AR175" i="15"/>
  <c r="S174" i="15"/>
  <c r="AT174" i="15"/>
  <c r="S172" i="15"/>
  <c r="G172" i="15"/>
  <c r="M171" i="15"/>
  <c r="AT170" i="15"/>
  <c r="M167" i="15"/>
  <c r="AT166" i="15"/>
  <c r="AV165" i="15"/>
  <c r="AT165" i="15"/>
  <c r="AR165" i="15"/>
  <c r="S164" i="15"/>
  <c r="AV163" i="15"/>
  <c r="AT158" i="15"/>
  <c r="AV157" i="15"/>
  <c r="AT157" i="15"/>
  <c r="M154" i="15"/>
  <c r="G154" i="15"/>
  <c r="S152" i="15"/>
  <c r="AV150" i="15"/>
  <c r="AT150" i="15"/>
  <c r="AR149" i="15"/>
  <c r="AV147" i="15"/>
  <c r="AT147" i="15"/>
  <c r="AV146" i="15"/>
  <c r="M146" i="15"/>
  <c r="G146" i="15"/>
  <c r="AV128" i="15"/>
  <c r="AR127" i="15"/>
  <c r="AT126" i="15"/>
  <c r="AR126" i="15"/>
  <c r="AR125" i="15"/>
  <c r="M124" i="15"/>
  <c r="AR124" i="15"/>
  <c r="G122" i="15"/>
  <c r="G120" i="15"/>
  <c r="M119" i="15"/>
  <c r="AR119" i="15"/>
  <c r="S118" i="15"/>
  <c r="AV118" i="15"/>
  <c r="AT118" i="15"/>
  <c r="AT114" i="15"/>
  <c r="AT109" i="15"/>
  <c r="AT106" i="15"/>
  <c r="AT103" i="15"/>
  <c r="AR102" i="15"/>
  <c r="S98" i="15"/>
  <c r="S96" i="15"/>
  <c r="M96" i="15"/>
  <c r="M95" i="15"/>
  <c r="AR95" i="15"/>
  <c r="AR93" i="15"/>
  <c r="S92" i="15"/>
  <c r="AT92" i="15"/>
  <c r="AV91" i="15"/>
  <c r="AV88" i="15"/>
  <c r="AV87" i="15"/>
  <c r="S86" i="15"/>
  <c r="G86" i="15"/>
  <c r="AT84" i="15"/>
  <c r="AN52" i="15"/>
  <c r="AN254" i="15" s="1"/>
  <c r="A52" i="15"/>
  <c r="A254" i="15" s="1"/>
  <c r="AT50" i="15"/>
  <c r="AT49" i="15"/>
  <c r="AR48" i="15"/>
  <c r="AR47" i="15"/>
  <c r="G45" i="15"/>
  <c r="S44" i="15"/>
  <c r="M44" i="15"/>
  <c r="AR41" i="15"/>
  <c r="M40" i="15"/>
  <c r="S39" i="15"/>
  <c r="AT38" i="15"/>
  <c r="AR38" i="15"/>
  <c r="AT37" i="15"/>
  <c r="AT34" i="15"/>
  <c r="AV33" i="15"/>
  <c r="AV32" i="15"/>
  <c r="AT30" i="15"/>
  <c r="AT29" i="15"/>
  <c r="AT28" i="15"/>
  <c r="AV25" i="15"/>
  <c r="AT25" i="15"/>
  <c r="AR25" i="15"/>
  <c r="G24" i="15"/>
  <c r="M22" i="15"/>
  <c r="M21" i="15"/>
  <c r="AV20" i="15"/>
  <c r="AT20" i="15"/>
  <c r="M18" i="15"/>
  <c r="AR17" i="15"/>
  <c r="M16" i="15"/>
  <c r="G16" i="15"/>
  <c r="S15" i="15"/>
  <c r="AT15" i="15"/>
  <c r="AR14" i="15"/>
  <c r="BH252" i="14"/>
  <c r="A252" i="14"/>
  <c r="BN250" i="14"/>
  <c r="BR249" i="14"/>
  <c r="BP249" i="14"/>
  <c r="BN249" i="14"/>
  <c r="BV248" i="14"/>
  <c r="BR248" i="14"/>
  <c r="BN248" i="14"/>
  <c r="BL248" i="14"/>
  <c r="BT246" i="14"/>
  <c r="BP246" i="14"/>
  <c r="BP245" i="14"/>
  <c r="BL245" i="14"/>
  <c r="BV244" i="14"/>
  <c r="BR244" i="14"/>
  <c r="BN244" i="14"/>
  <c r="BL244" i="14"/>
  <c r="AL243" i="14"/>
  <c r="BV243" i="14"/>
  <c r="BR243" i="14"/>
  <c r="BP243" i="14"/>
  <c r="BV242" i="14"/>
  <c r="BP242" i="14"/>
  <c r="BR241" i="14"/>
  <c r="BV240" i="14"/>
  <c r="BR239" i="14"/>
  <c r="BP239" i="14"/>
  <c r="BN239" i="14"/>
  <c r="BV238" i="14"/>
  <c r="BT238" i="14"/>
  <c r="BN238" i="14"/>
  <c r="BR237" i="14"/>
  <c r="BN237" i="14"/>
  <c r="BP236" i="14"/>
  <c r="BT235" i="14"/>
  <c r="BV234" i="14"/>
  <c r="BP234" i="14"/>
  <c r="BP233" i="14"/>
  <c r="BL233" i="14"/>
  <c r="BR232" i="14"/>
  <c r="BN232" i="14"/>
  <c r="BL232" i="14"/>
  <c r="BT231" i="14"/>
  <c r="BT230" i="14"/>
  <c r="BP230" i="14"/>
  <c r="BN230" i="14"/>
  <c r="BV227" i="14"/>
  <c r="BL227" i="14"/>
  <c r="BV226" i="14"/>
  <c r="BP226" i="14"/>
  <c r="BT224" i="14"/>
  <c r="BR224" i="14"/>
  <c r="BP224" i="14"/>
  <c r="BN224" i="14"/>
  <c r="BN223" i="14"/>
  <c r="BL223" i="14"/>
  <c r="BV222" i="14"/>
  <c r="BR222" i="14"/>
  <c r="BP222" i="14"/>
  <c r="BL222" i="14"/>
  <c r="BV221" i="14"/>
  <c r="BT221" i="14"/>
  <c r="BN221" i="14"/>
  <c r="BL221" i="14"/>
  <c r="BV220" i="14"/>
  <c r="BP220" i="14"/>
  <c r="BN219" i="14"/>
  <c r="BT218" i="14"/>
  <c r="BL218" i="14"/>
  <c r="BL217" i="14"/>
  <c r="BT216" i="14"/>
  <c r="BP216" i="14"/>
  <c r="BL216" i="14"/>
  <c r="BV215" i="14"/>
  <c r="BT215" i="14"/>
  <c r="BN215" i="14"/>
  <c r="BL215" i="14"/>
  <c r="BV214" i="14"/>
  <c r="BT214" i="14"/>
  <c r="BR214" i="14"/>
  <c r="BP214" i="14"/>
  <c r="BV213" i="14"/>
  <c r="AF213" i="14"/>
  <c r="Y213" i="14"/>
  <c r="BN213" i="14"/>
  <c r="BH192" i="14"/>
  <c r="A192" i="14"/>
  <c r="Y190" i="14"/>
  <c r="BV189" i="14"/>
  <c r="G189" i="14"/>
  <c r="BR188" i="14"/>
  <c r="BL188" i="14"/>
  <c r="Y185" i="14"/>
  <c r="BL185" i="14"/>
  <c r="S184" i="14"/>
  <c r="BV183" i="14"/>
  <c r="Y183" i="14"/>
  <c r="BV181" i="14"/>
  <c r="Y177" i="14"/>
  <c r="Y175" i="14"/>
  <c r="BV174" i="14"/>
  <c r="BT171" i="14"/>
  <c r="Y171" i="14"/>
  <c r="S171" i="14"/>
  <c r="BL171" i="14"/>
  <c r="BV168" i="14"/>
  <c r="BV166" i="14"/>
  <c r="BT166" i="14"/>
  <c r="BR166" i="14"/>
  <c r="BP166" i="14"/>
  <c r="BL166" i="14"/>
  <c r="BV163" i="14"/>
  <c r="BR159" i="14"/>
  <c r="BR155" i="14"/>
  <c r="S152" i="14"/>
  <c r="BP150" i="14"/>
  <c r="Y149" i="14"/>
  <c r="BP149" i="14"/>
  <c r="BL149" i="14"/>
  <c r="BP148" i="14"/>
  <c r="BT147" i="14"/>
  <c r="BP147" i="14"/>
  <c r="BL147" i="14"/>
  <c r="BL129" i="14"/>
  <c r="S128" i="14"/>
  <c r="BV126" i="14"/>
  <c r="Y125" i="14"/>
  <c r="BV124" i="14"/>
  <c r="AL119" i="14"/>
  <c r="BR117" i="14"/>
  <c r="S117" i="14"/>
  <c r="BL117" i="14"/>
  <c r="BV113" i="14"/>
  <c r="Y113" i="14"/>
  <c r="BL113" i="14"/>
  <c r="BV109" i="14"/>
  <c r="S109" i="14"/>
  <c r="G109" i="14"/>
  <c r="S108" i="14"/>
  <c r="BP106" i="14"/>
  <c r="AL105" i="14"/>
  <c r="AL103" i="14"/>
  <c r="BP101" i="14"/>
  <c r="Y95" i="14"/>
  <c r="BL95" i="14"/>
  <c r="BN93" i="14"/>
  <c r="G93" i="14"/>
  <c r="G91" i="14"/>
  <c r="BR87" i="14"/>
  <c r="Y87" i="14"/>
  <c r="AF83" i="14"/>
  <c r="S83" i="14"/>
  <c r="M83" i="14"/>
  <c r="BH52" i="14"/>
  <c r="A52" i="14"/>
  <c r="A254" i="14" s="1"/>
  <c r="BL49" i="14"/>
  <c r="BN47" i="14"/>
  <c r="Y46" i="14"/>
  <c r="BV43" i="14"/>
  <c r="BR41" i="14"/>
  <c r="Y41" i="14"/>
  <c r="BV39" i="14"/>
  <c r="BV38" i="14"/>
  <c r="BT38" i="14"/>
  <c r="BR38" i="14"/>
  <c r="BR37" i="14"/>
  <c r="BP37" i="14"/>
  <c r="BL37" i="14"/>
  <c r="BV35" i="14"/>
  <c r="AF34" i="14"/>
  <c r="BV32" i="14"/>
  <c r="BV31" i="14"/>
  <c r="BP30" i="14"/>
  <c r="BR29" i="14"/>
  <c r="BL29" i="14"/>
  <c r="BV28" i="14"/>
  <c r="BT28" i="14"/>
  <c r="BV27" i="14"/>
  <c r="BP27" i="14"/>
  <c r="M25" i="14"/>
  <c r="BL25" i="14"/>
  <c r="BT23" i="14"/>
  <c r="S21" i="14"/>
  <c r="BL21" i="14"/>
  <c r="Y19" i="14"/>
  <c r="BP17" i="14"/>
  <c r="AT252" i="13"/>
  <c r="A252" i="13"/>
  <c r="G250" i="13"/>
  <c r="AX250" i="13"/>
  <c r="AZ249" i="13"/>
  <c r="AZ248" i="13"/>
  <c r="AX248" i="13"/>
  <c r="AZ247" i="13"/>
  <c r="AX246" i="13"/>
  <c r="AZ245" i="13"/>
  <c r="AX245" i="13"/>
  <c r="AZ244" i="13"/>
  <c r="AX244" i="13"/>
  <c r="AX243" i="13"/>
  <c r="M242" i="13"/>
  <c r="AX242" i="13"/>
  <c r="BB241" i="13"/>
  <c r="AZ241" i="13"/>
  <c r="AX241" i="13"/>
  <c r="BB240" i="13"/>
  <c r="AX240" i="13"/>
  <c r="AX239" i="13"/>
  <c r="AZ238" i="13"/>
  <c r="AZ237" i="13"/>
  <c r="AX236" i="13"/>
  <c r="BB234" i="13"/>
  <c r="AZ234" i="13"/>
  <c r="AX234" i="13"/>
  <c r="BB233" i="13"/>
  <c r="AX233" i="13"/>
  <c r="AX232" i="13"/>
  <c r="AZ231" i="13"/>
  <c r="AX231" i="13"/>
  <c r="AZ230" i="13"/>
  <c r="BB228" i="13"/>
  <c r="AX228" i="13"/>
  <c r="AX227" i="13"/>
  <c r="AX226" i="13"/>
  <c r="AX225" i="13"/>
  <c r="AX223" i="13"/>
  <c r="G222" i="13"/>
  <c r="BB221" i="13"/>
  <c r="AX221" i="13"/>
  <c r="AX220" i="13"/>
  <c r="BB219" i="13"/>
  <c r="AZ219" i="13"/>
  <c r="AX218" i="13"/>
  <c r="AX217" i="13"/>
  <c r="AX216" i="13"/>
  <c r="AZ215" i="13"/>
  <c r="AX215" i="13"/>
  <c r="BB214" i="13"/>
  <c r="AX214" i="13"/>
  <c r="AT192" i="13"/>
  <c r="A192" i="13"/>
  <c r="AX188" i="13"/>
  <c r="M186" i="13"/>
  <c r="AZ180" i="13"/>
  <c r="AZ174" i="13"/>
  <c r="AX166" i="13"/>
  <c r="G165" i="13"/>
  <c r="BB159" i="13"/>
  <c r="S157" i="13"/>
  <c r="G157" i="13"/>
  <c r="S150" i="13"/>
  <c r="S149" i="13"/>
  <c r="BB147" i="13"/>
  <c r="AX147" i="13"/>
  <c r="S127" i="13"/>
  <c r="S123" i="13"/>
  <c r="BB119" i="13"/>
  <c r="BB108" i="13"/>
  <c r="BB107" i="13"/>
  <c r="AX104" i="13"/>
  <c r="S103" i="13"/>
  <c r="S102" i="13"/>
  <c r="S94" i="13"/>
  <c r="S92" i="13"/>
  <c r="AX87" i="13"/>
  <c r="S84" i="13"/>
  <c r="S83" i="13"/>
  <c r="AX83" i="13"/>
  <c r="AT52" i="13"/>
  <c r="A52" i="13"/>
  <c r="BB47" i="13"/>
  <c r="S39" i="13"/>
  <c r="AX39" i="13"/>
  <c r="AX38" i="13"/>
  <c r="AZ37" i="13"/>
  <c r="AX37" i="13"/>
  <c r="AZ36" i="13"/>
  <c r="AX29" i="13"/>
  <c r="M28" i="13"/>
  <c r="G23" i="13"/>
  <c r="AZ20" i="13"/>
  <c r="M17" i="13"/>
  <c r="AX16" i="13"/>
  <c r="AP252" i="12"/>
  <c r="A252" i="12"/>
  <c r="S244" i="12"/>
  <c r="S236" i="12"/>
  <c r="AP192" i="12"/>
  <c r="A192" i="12"/>
  <c r="M187" i="12"/>
  <c r="G185" i="12"/>
  <c r="G184" i="12"/>
  <c r="M161" i="12"/>
  <c r="G160" i="12"/>
  <c r="M153" i="12"/>
  <c r="M129" i="12"/>
  <c r="G124" i="12"/>
  <c r="G112" i="12"/>
  <c r="M108" i="12"/>
  <c r="G105" i="12"/>
  <c r="G96" i="12"/>
  <c r="G80" i="12"/>
  <c r="AP52" i="12"/>
  <c r="A52" i="12"/>
  <c r="M49" i="12"/>
  <c r="G46" i="12"/>
  <c r="G22" i="12"/>
  <c r="BH252" i="11"/>
  <c r="A252" i="11"/>
  <c r="BR249" i="11"/>
  <c r="BT248" i="11"/>
  <c r="BN247" i="11"/>
  <c r="BR245" i="11"/>
  <c r="BR244" i="11"/>
  <c r="BR242" i="11"/>
  <c r="BT241" i="11"/>
  <c r="BT239" i="11"/>
  <c r="BR239" i="11"/>
  <c r="BT237" i="11"/>
  <c r="BR237" i="11"/>
  <c r="BR236" i="11"/>
  <c r="BT234" i="11"/>
  <c r="BR234" i="11"/>
  <c r="BR233" i="11"/>
  <c r="BT231" i="11"/>
  <c r="BT230" i="11"/>
  <c r="BN229" i="11"/>
  <c r="BN227" i="11"/>
  <c r="BR226" i="11"/>
  <c r="BR225" i="11"/>
  <c r="BT224" i="11"/>
  <c r="BR224" i="11"/>
  <c r="BR222" i="11"/>
  <c r="BT221" i="11"/>
  <c r="BR221" i="11"/>
  <c r="BT219" i="11"/>
  <c r="BR218" i="11"/>
  <c r="BT217" i="11"/>
  <c r="BT214" i="11"/>
  <c r="BH192" i="11"/>
  <c r="A192" i="11"/>
  <c r="BT188" i="11"/>
  <c r="BR188" i="11"/>
  <c r="BN188" i="11"/>
  <c r="BR166" i="11"/>
  <c r="BN166" i="11"/>
  <c r="BT147" i="11"/>
  <c r="BR147" i="11"/>
  <c r="BN147" i="11"/>
  <c r="BL147" i="11"/>
  <c r="G96" i="11"/>
  <c r="BH52" i="11"/>
  <c r="BH254" i="11" s="1"/>
  <c r="A52" i="11"/>
  <c r="A254" i="11" s="1"/>
  <c r="BN38" i="11"/>
  <c r="BT37" i="11"/>
  <c r="BR37" i="11"/>
  <c r="G36" i="11"/>
  <c r="BN32" i="11"/>
  <c r="BR30" i="11"/>
  <c r="BR29" i="11"/>
  <c r="O23" i="11"/>
  <c r="BT22" i="11"/>
  <c r="AL252" i="10"/>
  <c r="A252" i="10"/>
  <c r="AR248" i="10"/>
  <c r="AR246" i="10"/>
  <c r="AR242" i="10"/>
  <c r="AR241" i="10"/>
  <c r="AR240" i="10"/>
  <c r="AR239" i="10"/>
  <c r="AR238" i="10"/>
  <c r="AR236" i="10"/>
  <c r="AR234" i="10"/>
  <c r="AR233" i="10"/>
  <c r="AR231" i="10"/>
  <c r="AR230" i="10"/>
  <c r="AR227" i="10"/>
  <c r="AR226" i="10"/>
  <c r="AR225" i="10"/>
  <c r="AR224" i="10"/>
  <c r="AR222" i="10"/>
  <c r="AR220" i="10"/>
  <c r="AR219" i="10"/>
  <c r="AR216" i="10"/>
  <c r="AR214" i="10"/>
  <c r="AL192" i="10"/>
  <c r="A192" i="10"/>
  <c r="AL52" i="10"/>
  <c r="A52" i="10"/>
  <c r="AR49" i="10"/>
  <c r="AR37" i="10"/>
  <c r="AR29" i="10"/>
  <c r="AR24" i="10"/>
  <c r="BB252" i="9"/>
  <c r="A252" i="9"/>
  <c r="BJ249" i="9"/>
  <c r="BJ248" i="9"/>
  <c r="BJ247" i="9"/>
  <c r="BJ246" i="9"/>
  <c r="BJ245" i="9"/>
  <c r="BJ243" i="9"/>
  <c r="BJ239" i="9"/>
  <c r="BJ238" i="9"/>
  <c r="BJ237" i="9"/>
  <c r="BJ230" i="9"/>
  <c r="BJ229" i="9"/>
  <c r="BJ227" i="9"/>
  <c r="BJ225" i="9"/>
  <c r="BJ224" i="9"/>
  <c r="BJ223" i="9"/>
  <c r="BJ221" i="9"/>
  <c r="BJ220" i="9"/>
  <c r="BJ219" i="9"/>
  <c r="BJ217" i="9"/>
  <c r="BJ216" i="9"/>
  <c r="BJ215" i="9"/>
  <c r="BJ214" i="9"/>
  <c r="BB192" i="9"/>
  <c r="A192" i="9"/>
  <c r="BJ188" i="9"/>
  <c r="BF188" i="9"/>
  <c r="BJ166" i="9"/>
  <c r="BB52" i="9"/>
  <c r="A52" i="9"/>
  <c r="BJ38" i="9"/>
  <c r="BJ37" i="9"/>
  <c r="BF37" i="9"/>
  <c r="BW252" i="8"/>
  <c r="BS252" i="8"/>
  <c r="BQ252" i="8"/>
  <c r="BO252" i="8"/>
  <c r="BJ252" i="8"/>
  <c r="A252" i="8"/>
  <c r="BX250" i="8"/>
  <c r="BP250" i="8"/>
  <c r="S249" i="8"/>
  <c r="BX249" i="8"/>
  <c r="BP249" i="8"/>
  <c r="BP248" i="8"/>
  <c r="CD248" i="8"/>
  <c r="BX248" i="8"/>
  <c r="AL246" i="8"/>
  <c r="AN246" i="8" s="1"/>
  <c r="CD246" i="8"/>
  <c r="BX246" i="8"/>
  <c r="BP246" i="8"/>
  <c r="CD245" i="8"/>
  <c r="BP245" i="8"/>
  <c r="CD244" i="8"/>
  <c r="BX244" i="8"/>
  <c r="BP244" i="8"/>
  <c r="BX243" i="8"/>
  <c r="BP243" i="8"/>
  <c r="BP242" i="8"/>
  <c r="BX242" i="8"/>
  <c r="BP241" i="8"/>
  <c r="S241" i="8"/>
  <c r="CD241" i="8"/>
  <c r="BV241" i="8"/>
  <c r="CD240" i="8"/>
  <c r="BX240" i="8"/>
  <c r="BV240" i="8"/>
  <c r="BP240" i="8"/>
  <c r="BX239" i="8"/>
  <c r="BP239" i="8"/>
  <c r="BX238" i="8"/>
  <c r="CD238" i="8"/>
  <c r="BP238" i="8"/>
  <c r="BX237" i="8"/>
  <c r="BP237" i="8"/>
  <c r="BX236" i="8"/>
  <c r="CD236" i="8"/>
  <c r="BP236" i="8"/>
  <c r="BX235" i="8"/>
  <c r="CD235" i="8"/>
  <c r="AR235" i="8"/>
  <c r="BV234" i="8"/>
  <c r="BP234" i="8"/>
  <c r="CD234" i="8"/>
  <c r="BP233" i="8"/>
  <c r="BT233" i="8"/>
  <c r="BX233" i="8"/>
  <c r="BV233" i="8"/>
  <c r="G232" i="8"/>
  <c r="CD232" i="8"/>
  <c r="BX232" i="8"/>
  <c r="CD231" i="8"/>
  <c r="BP230" i="8"/>
  <c r="BP229" i="8"/>
  <c r="BZ229" i="8"/>
  <c r="BX228" i="8"/>
  <c r="BV228" i="8"/>
  <c r="AR228" i="8"/>
  <c r="CD228" i="8"/>
  <c r="G227" i="8"/>
  <c r="CD227" i="8"/>
  <c r="BZ227" i="8"/>
  <c r="BX227" i="8"/>
  <c r="BP226" i="8"/>
  <c r="BX226" i="8"/>
  <c r="AR225" i="8"/>
  <c r="BN224" i="8"/>
  <c r="CD224" i="8"/>
  <c r="BX224" i="8"/>
  <c r="BX223" i="8"/>
  <c r="CD223" i="8"/>
  <c r="BP222" i="8"/>
  <c r="BX222" i="8"/>
  <c r="BV221" i="8"/>
  <c r="BX220" i="8"/>
  <c r="BP220" i="8"/>
  <c r="CD220" i="8"/>
  <c r="BX219" i="8"/>
  <c r="BP219" i="8"/>
  <c r="BP217" i="8"/>
  <c r="BX217" i="8"/>
  <c r="BX216" i="8"/>
  <c r="S216" i="8"/>
  <c r="CD216" i="8"/>
  <c r="BP216" i="8"/>
  <c r="AJ252" i="8"/>
  <c r="BP214" i="8"/>
  <c r="S214" i="8"/>
  <c r="BX214" i="8"/>
  <c r="BV214" i="8"/>
  <c r="BX213" i="8"/>
  <c r="AX213" i="8"/>
  <c r="BJ192" i="8"/>
  <c r="A192" i="8"/>
  <c r="CD190" i="8"/>
  <c r="BN189" i="8"/>
  <c r="BZ188" i="8"/>
  <c r="BT188" i="8"/>
  <c r="BP188" i="8"/>
  <c r="BN188" i="8"/>
  <c r="CB188" i="8"/>
  <c r="BX188" i="8"/>
  <c r="BV188" i="8"/>
  <c r="CD187" i="8"/>
  <c r="CD186" i="8"/>
  <c r="BD185" i="8"/>
  <c r="BP184" i="8"/>
  <c r="CD184" i="8"/>
  <c r="CD183" i="8"/>
  <c r="AX182" i="8"/>
  <c r="CD182" i="8"/>
  <c r="AL179" i="8"/>
  <c r="G178" i="8"/>
  <c r="BN177" i="8"/>
  <c r="CD177" i="8"/>
  <c r="BF175" i="8"/>
  <c r="CD175" i="8"/>
  <c r="BX174" i="8"/>
  <c r="CD174" i="8"/>
  <c r="BZ173" i="8"/>
  <c r="Y172" i="8"/>
  <c r="CD172" i="8"/>
  <c r="CD171" i="8"/>
  <c r="BF170" i="8"/>
  <c r="CD170" i="8"/>
  <c r="BT169" i="8"/>
  <c r="M167" i="8"/>
  <c r="BZ166" i="8"/>
  <c r="BX166" i="8"/>
  <c r="CB166" i="8"/>
  <c r="BV166" i="8"/>
  <c r="BT166" i="8"/>
  <c r="BR166" i="8"/>
  <c r="BN166" i="8"/>
  <c r="CD164" i="8"/>
  <c r="AE163" i="8"/>
  <c r="CD163" i="8"/>
  <c r="CD161" i="8"/>
  <c r="BN160" i="8"/>
  <c r="CD160" i="8"/>
  <c r="AR159" i="8"/>
  <c r="CD159" i="8"/>
  <c r="BZ158" i="8"/>
  <c r="CD158" i="8"/>
  <c r="M157" i="8"/>
  <c r="CD157" i="8"/>
  <c r="BN155" i="8"/>
  <c r="CD154" i="8"/>
  <c r="CD153" i="8"/>
  <c r="M152" i="8"/>
  <c r="BZ150" i="8"/>
  <c r="CD150" i="8"/>
  <c r="CD149" i="8"/>
  <c r="CD148" i="8"/>
  <c r="BZ147" i="8"/>
  <c r="AG147" i="8"/>
  <c r="CB147" i="8"/>
  <c r="BX147" i="8"/>
  <c r="BV147" i="8"/>
  <c r="BT147" i="8"/>
  <c r="BP147" i="8"/>
  <c r="CD146" i="8"/>
  <c r="CD129" i="8"/>
  <c r="AR127" i="8"/>
  <c r="CD127" i="8"/>
  <c r="CB126" i="8"/>
  <c r="CD125" i="8"/>
  <c r="AR124" i="8"/>
  <c r="M124" i="8"/>
  <c r="CD122" i="8"/>
  <c r="BZ120" i="8"/>
  <c r="CD120" i="8"/>
  <c r="CD119" i="8"/>
  <c r="CD117" i="8"/>
  <c r="CD116" i="8"/>
  <c r="CD115" i="8"/>
  <c r="S114" i="8"/>
  <c r="CD113" i="8"/>
  <c r="AR113" i="8"/>
  <c r="CD112" i="8"/>
  <c r="CD111" i="8"/>
  <c r="BR110" i="8"/>
  <c r="CD108" i="8"/>
  <c r="CD107" i="8"/>
  <c r="BV106" i="8"/>
  <c r="CD106" i="8"/>
  <c r="G105" i="8"/>
  <c r="CD104" i="8"/>
  <c r="M103" i="8"/>
  <c r="CD103" i="8"/>
  <c r="BX102" i="8"/>
  <c r="CD102" i="8"/>
  <c r="BF101" i="8"/>
  <c r="CD101" i="8"/>
  <c r="CD100" i="8"/>
  <c r="BR98" i="8"/>
  <c r="CD98" i="8"/>
  <c r="CD96" i="8"/>
  <c r="AX94" i="8"/>
  <c r="CD94" i="8"/>
  <c r="M93" i="8"/>
  <c r="BX92" i="8"/>
  <c r="CD92" i="8"/>
  <c r="CD91" i="8"/>
  <c r="CD89" i="8"/>
  <c r="CD88" i="8"/>
  <c r="CD87" i="8"/>
  <c r="CD86" i="8"/>
  <c r="BX85" i="8"/>
  <c r="CD85" i="8"/>
  <c r="AL85" i="8"/>
  <c r="BZ82" i="8"/>
  <c r="CD82" i="8"/>
  <c r="CD81" i="8"/>
  <c r="BJ52" i="8"/>
  <c r="A52" i="8"/>
  <c r="CD50" i="8"/>
  <c r="CD49" i="8"/>
  <c r="AX47" i="8"/>
  <c r="CD46" i="8"/>
  <c r="G44" i="8"/>
  <c r="BV43" i="8"/>
  <c r="BF42" i="8"/>
  <c r="CD42" i="8"/>
  <c r="CD41" i="8"/>
  <c r="S39" i="8"/>
  <c r="BN38" i="8"/>
  <c r="BF38" i="8"/>
  <c r="CD38" i="8"/>
  <c r="CB38" i="8"/>
  <c r="BZ38" i="8"/>
  <c r="BX38" i="8"/>
  <c r="BT38" i="8"/>
  <c r="BP38" i="8"/>
  <c r="BV37" i="8"/>
  <c r="BT37" i="8"/>
  <c r="BP37" i="8"/>
  <c r="BF37" i="8"/>
  <c r="CD37" i="8"/>
  <c r="BZ37" i="8"/>
  <c r="BX37" i="8"/>
  <c r="BR37" i="8"/>
  <c r="CD35" i="8"/>
  <c r="CD34" i="8"/>
  <c r="BF33" i="8"/>
  <c r="CD33" i="8"/>
  <c r="CD31" i="8"/>
  <c r="BV29" i="8"/>
  <c r="BT29" i="8"/>
  <c r="BP29" i="8"/>
  <c r="AG29" i="8"/>
  <c r="BF29" i="8"/>
  <c r="CD29" i="8"/>
  <c r="CB29" i="8"/>
  <c r="BZ29" i="8"/>
  <c r="BN29" i="8"/>
  <c r="BZ28" i="8"/>
  <c r="CD28" i="8"/>
  <c r="M28" i="8"/>
  <c r="G27" i="8"/>
  <c r="CD27" i="8"/>
  <c r="BV26" i="8"/>
  <c r="CD26" i="8"/>
  <c r="AR25" i="8"/>
  <c r="CD24" i="8"/>
  <c r="AE24" i="8"/>
  <c r="CD23" i="8"/>
  <c r="BV22" i="8"/>
  <c r="CD22" i="8"/>
  <c r="BF21" i="8"/>
  <c r="CD21" i="8"/>
  <c r="CD20" i="8"/>
  <c r="BV19" i="8"/>
  <c r="CD19" i="8"/>
  <c r="CD17" i="8"/>
  <c r="BT15" i="8"/>
  <c r="BP13" i="8"/>
  <c r="CD13" i="8"/>
  <c r="AL252" i="7"/>
  <c r="A252" i="7"/>
  <c r="AL52" i="7"/>
  <c r="AL254" i="7" s="1"/>
  <c r="A52" i="7"/>
  <c r="A252" i="6"/>
  <c r="A192" i="6"/>
  <c r="A52" i="6"/>
  <c r="A254" i="6" s="1"/>
  <c r="BQ252" i="5"/>
  <c r="A252" i="5"/>
  <c r="AC247" i="5"/>
  <c r="AC245" i="5"/>
  <c r="AC230" i="5"/>
  <c r="AC227" i="5"/>
  <c r="AC216" i="5"/>
  <c r="AC215" i="5"/>
  <c r="BQ192" i="5"/>
  <c r="A192" i="5"/>
  <c r="AC190" i="5"/>
  <c r="AC187" i="5"/>
  <c r="AC174" i="5"/>
  <c r="AC170" i="5"/>
  <c r="AC168" i="5"/>
  <c r="AC165" i="5"/>
  <c r="AC164" i="5"/>
  <c r="AC150" i="5"/>
  <c r="AC123" i="5"/>
  <c r="AC120" i="5"/>
  <c r="AC115" i="5"/>
  <c r="AC110" i="5"/>
  <c r="AC102" i="5"/>
  <c r="AC93" i="5"/>
  <c r="AC88" i="5"/>
  <c r="BQ52" i="5"/>
  <c r="A52" i="5"/>
  <c r="A254" i="5" s="1"/>
  <c r="AC43" i="5"/>
  <c r="AC40" i="5"/>
  <c r="AC27" i="5"/>
  <c r="AC24" i="5"/>
  <c r="AC19" i="5"/>
  <c r="AC18" i="5"/>
  <c r="AC16" i="5"/>
  <c r="BB252" i="4"/>
  <c r="A252" i="4"/>
  <c r="I248" i="4"/>
  <c r="AP240" i="4"/>
  <c r="I232" i="4"/>
  <c r="AP220" i="4"/>
  <c r="I216" i="4"/>
  <c r="BB192" i="4"/>
  <c r="A192" i="4"/>
  <c r="I189" i="4"/>
  <c r="I161" i="4"/>
  <c r="AP160" i="4"/>
  <c r="AP157" i="4"/>
  <c r="AP154" i="4"/>
  <c r="AP125" i="4"/>
  <c r="AP122" i="4"/>
  <c r="AP117" i="4"/>
  <c r="AP116" i="4"/>
  <c r="I109" i="4"/>
  <c r="AP106" i="4"/>
  <c r="I104" i="4"/>
  <c r="I81" i="4"/>
  <c r="BB52" i="4"/>
  <c r="A52" i="4"/>
  <c r="I47" i="4"/>
  <c r="AP45" i="4"/>
  <c r="I39" i="4"/>
  <c r="AP36" i="4"/>
  <c r="I27" i="4"/>
  <c r="AP23" i="4"/>
  <c r="AP22" i="4"/>
  <c r="AP15" i="4"/>
  <c r="BB254" i="9" l="1"/>
  <c r="AL49" i="18"/>
  <c r="AK112" i="19"/>
  <c r="AR254" i="17"/>
  <c r="A254" i="9"/>
  <c r="AL254" i="10"/>
  <c r="AT254" i="13"/>
  <c r="AL221" i="18"/>
  <c r="AK45" i="19"/>
  <c r="A254" i="20"/>
  <c r="AP254" i="12"/>
  <c r="A254" i="13"/>
  <c r="AK114" i="19"/>
  <c r="AK250" i="19"/>
  <c r="A254" i="12"/>
  <c r="A254" i="19"/>
  <c r="BQ254" i="5"/>
  <c r="A254" i="8"/>
  <c r="BH254" i="14"/>
  <c r="A254" i="16"/>
  <c r="AN254" i="18"/>
  <c r="BJ254" i="8"/>
  <c r="A254" i="10"/>
  <c r="AN254" i="16"/>
  <c r="A254" i="18"/>
  <c r="BB254" i="4"/>
  <c r="AA80" i="20"/>
  <c r="M213" i="20"/>
  <c r="E252" i="20"/>
  <c r="AC158" i="20"/>
  <c r="AC174" i="20"/>
  <c r="K53" i="20"/>
  <c r="AC13" i="20"/>
  <c r="S53" i="20"/>
  <c r="M16" i="20"/>
  <c r="AA16" i="20" s="1"/>
  <c r="AC16" i="20" s="1"/>
  <c r="M44" i="20"/>
  <c r="AA44" i="20" s="1"/>
  <c r="AC44" i="20" s="1"/>
  <c r="W50" i="20"/>
  <c r="M118" i="20"/>
  <c r="AA118" i="20" s="1"/>
  <c r="AC118" i="20" s="1"/>
  <c r="AC126" i="20"/>
  <c r="M150" i="20"/>
  <c r="AA150" i="20" s="1"/>
  <c r="AC150" i="20" s="1"/>
  <c r="AE192" i="20"/>
  <c r="Y192" i="20"/>
  <c r="Y53" i="20"/>
  <c r="AC87" i="20"/>
  <c r="M49" i="20"/>
  <c r="AA49" i="20" s="1"/>
  <c r="AC49" i="20" s="1"/>
  <c r="S192" i="20"/>
  <c r="W80" i="20"/>
  <c r="K252" i="20"/>
  <c r="S252" i="20"/>
  <c r="AC190" i="20"/>
  <c r="G192" i="20"/>
  <c r="M83" i="20"/>
  <c r="AA83" i="20" s="1"/>
  <c r="AC83" i="20" s="1"/>
  <c r="AC103" i="20"/>
  <c r="O53" i="20"/>
  <c r="W13" i="20"/>
  <c r="AC14" i="20"/>
  <c r="W23" i="20"/>
  <c r="W28" i="20"/>
  <c r="M38" i="20"/>
  <c r="AA38" i="20" s="1"/>
  <c r="W43" i="20"/>
  <c r="Q192" i="20"/>
  <c r="Q254" i="20" s="1"/>
  <c r="M111" i="20"/>
  <c r="AA111" i="20" s="1"/>
  <c r="AC111" i="20" s="1"/>
  <c r="W117" i="20"/>
  <c r="M163" i="20"/>
  <c r="AA163" i="20" s="1"/>
  <c r="AC163" i="20" s="1"/>
  <c r="W243" i="20"/>
  <c r="W19" i="20"/>
  <c r="W27" i="20"/>
  <c r="W47" i="20"/>
  <c r="W81" i="20"/>
  <c r="W97" i="20"/>
  <c r="AC124" i="20"/>
  <c r="AC156" i="20"/>
  <c r="AC172" i="20"/>
  <c r="W213" i="20"/>
  <c r="O252" i="20"/>
  <c r="Y252" i="20"/>
  <c r="W215" i="20"/>
  <c r="W229" i="20"/>
  <c r="W231" i="20"/>
  <c r="W245" i="20"/>
  <c r="W247" i="20"/>
  <c r="E53" i="20"/>
  <c r="U53" i="20"/>
  <c r="W34" i="20"/>
  <c r="K192" i="20"/>
  <c r="M89" i="20"/>
  <c r="AA89" i="20" s="1"/>
  <c r="AC89" i="20" s="1"/>
  <c r="M105" i="20"/>
  <c r="AA105" i="20" s="1"/>
  <c r="AC105" i="20" s="1"/>
  <c r="W124" i="20"/>
  <c r="W156" i="20"/>
  <c r="W172" i="20"/>
  <c r="W188" i="20"/>
  <c r="I252" i="20"/>
  <c r="I254" i="20" s="1"/>
  <c r="M113" i="20"/>
  <c r="AA113" i="20" s="1"/>
  <c r="AC113" i="20" s="1"/>
  <c r="W114" i="20"/>
  <c r="M215" i="20"/>
  <c r="AA215" i="20" s="1"/>
  <c r="AC215" i="20" s="1"/>
  <c r="W222" i="20"/>
  <c r="M231" i="20"/>
  <c r="AA231" i="20" s="1"/>
  <c r="AC231" i="20" s="1"/>
  <c r="W238" i="20"/>
  <c r="M247" i="20"/>
  <c r="AA247" i="20" s="1"/>
  <c r="AC247" i="20" s="1"/>
  <c r="W18" i="20"/>
  <c r="W26" i="20"/>
  <c r="M32" i="20"/>
  <c r="AA32" i="20" s="1"/>
  <c r="AC32" i="20" s="1"/>
  <c r="W46" i="20"/>
  <c r="O192" i="20"/>
  <c r="M95" i="20"/>
  <c r="AA95" i="20" s="1"/>
  <c r="AC95" i="20" s="1"/>
  <c r="W112" i="20"/>
  <c r="M115" i="20"/>
  <c r="AA115" i="20" s="1"/>
  <c r="AC115" i="20" s="1"/>
  <c r="W146" i="20"/>
  <c r="W162" i="20"/>
  <c r="W178" i="20"/>
  <c r="M226" i="20"/>
  <c r="AA226" i="20" s="1"/>
  <c r="AC226" i="20" s="1"/>
  <c r="M242" i="20"/>
  <c r="AA242" i="20" s="1"/>
  <c r="AC242" i="20" s="1"/>
  <c r="W123" i="20"/>
  <c r="W155" i="20"/>
  <c r="W171" i="20"/>
  <c r="G252" i="20"/>
  <c r="W221" i="20"/>
  <c r="M222" i="20"/>
  <c r="AA222" i="20" s="1"/>
  <c r="AC222" i="20" s="1"/>
  <c r="W237" i="20"/>
  <c r="M238" i="20"/>
  <c r="AA238" i="20" s="1"/>
  <c r="AC238" i="20" s="1"/>
  <c r="W39" i="20"/>
  <c r="M81" i="20"/>
  <c r="AA81" i="20" s="1"/>
  <c r="AC81" i="20" s="1"/>
  <c r="M97" i="20"/>
  <c r="AA97" i="20" s="1"/>
  <c r="AC97" i="20" s="1"/>
  <c r="M117" i="20"/>
  <c r="AA117" i="20" s="1"/>
  <c r="AC117" i="20" s="1"/>
  <c r="W125" i="20"/>
  <c r="M149" i="20"/>
  <c r="AA149" i="20" s="1"/>
  <c r="AC149" i="20" s="1"/>
  <c r="W157" i="20"/>
  <c r="M165" i="20"/>
  <c r="AA165" i="20" s="1"/>
  <c r="AC165" i="20" s="1"/>
  <c r="W173" i="20"/>
  <c r="M181" i="20"/>
  <c r="AA181" i="20" s="1"/>
  <c r="AC181" i="20" s="1"/>
  <c r="W187" i="20"/>
  <c r="W189" i="20"/>
  <c r="M224" i="20"/>
  <c r="AA224" i="20" s="1"/>
  <c r="AC224" i="20" s="1"/>
  <c r="M240" i="20"/>
  <c r="AA240" i="20" s="1"/>
  <c r="AC240" i="20" s="1"/>
  <c r="W35" i="20"/>
  <c r="E192" i="20"/>
  <c r="U192" i="20"/>
  <c r="M93" i="20"/>
  <c r="AA93" i="20" s="1"/>
  <c r="AC93" i="20" s="1"/>
  <c r="M109" i="20"/>
  <c r="AA109" i="20" s="1"/>
  <c r="AC109" i="20" s="1"/>
  <c r="W113" i="20"/>
  <c r="M121" i="20"/>
  <c r="AA121" i="20" s="1"/>
  <c r="AC121" i="20" s="1"/>
  <c r="W129" i="20"/>
  <c r="M153" i="20"/>
  <c r="AA153" i="20" s="1"/>
  <c r="AC153" i="20" s="1"/>
  <c r="W161" i="20"/>
  <c r="M169" i="20"/>
  <c r="AA169" i="20" s="1"/>
  <c r="AC169" i="20" s="1"/>
  <c r="W177" i="20"/>
  <c r="M185" i="20"/>
  <c r="AA185" i="20" s="1"/>
  <c r="AC185" i="20" s="1"/>
  <c r="AE252" i="20"/>
  <c r="M228" i="20"/>
  <c r="AA228" i="20" s="1"/>
  <c r="AC228" i="20" s="1"/>
  <c r="M244" i="20"/>
  <c r="AA244" i="20" s="1"/>
  <c r="AC244" i="20" s="1"/>
  <c r="Y225" i="14"/>
  <c r="AR176" i="16"/>
  <c r="G180" i="16"/>
  <c r="AI146" i="19"/>
  <c r="AK146" i="19" s="1"/>
  <c r="AI155" i="19"/>
  <c r="S88" i="13"/>
  <c r="S104" i="13"/>
  <c r="S160" i="13"/>
  <c r="BR14" i="14"/>
  <c r="Y102" i="14"/>
  <c r="BR106" i="14"/>
  <c r="Y164" i="14"/>
  <c r="Y180" i="14"/>
  <c r="AF229" i="14"/>
  <c r="AR80" i="16"/>
  <c r="G80" i="16"/>
  <c r="M174" i="16"/>
  <c r="M179" i="16"/>
  <c r="M184" i="16"/>
  <c r="AR187" i="16"/>
  <c r="AK175" i="19"/>
  <c r="Y182" i="19"/>
  <c r="Y240" i="19"/>
  <c r="O176" i="11"/>
  <c r="BN182" i="11"/>
  <c r="BN190" i="11"/>
  <c r="M127" i="12"/>
  <c r="G26" i="13"/>
  <c r="G89" i="13"/>
  <c r="AX169" i="13"/>
  <c r="BT16" i="14"/>
  <c r="BT24" i="14"/>
  <c r="BT26" i="14"/>
  <c r="BT96" i="14"/>
  <c r="AF98" i="14"/>
  <c r="AF118" i="14"/>
  <c r="AF120" i="14"/>
  <c r="BT168" i="14"/>
  <c r="AL229" i="14"/>
  <c r="AT222" i="15"/>
  <c r="G103" i="16"/>
  <c r="G111" i="16"/>
  <c r="K192" i="18"/>
  <c r="U180" i="18"/>
  <c r="U182" i="18"/>
  <c r="U184" i="18"/>
  <c r="M238" i="18"/>
  <c r="E192" i="19"/>
  <c r="AK96" i="19"/>
  <c r="Y233" i="19"/>
  <c r="BR247" i="14"/>
  <c r="AR49" i="15"/>
  <c r="S167" i="16"/>
  <c r="AV167" i="16"/>
  <c r="AR174" i="16"/>
  <c r="G127" i="12"/>
  <c r="M226" i="12"/>
  <c r="BR26" i="14"/>
  <c r="Y92" i="14"/>
  <c r="BR96" i="14"/>
  <c r="BR120" i="14"/>
  <c r="Y124" i="14"/>
  <c r="BR148" i="14"/>
  <c r="BR170" i="14"/>
  <c r="AR82" i="8"/>
  <c r="M104" i="12"/>
  <c r="S127" i="12"/>
  <c r="AZ18" i="13"/>
  <c r="M129" i="13"/>
  <c r="M217" i="13"/>
  <c r="AL22" i="14"/>
  <c r="AF44" i="14"/>
  <c r="BT50" i="14"/>
  <c r="AL88" i="14"/>
  <c r="M97" i="14"/>
  <c r="BN97" i="14"/>
  <c r="M83" i="15"/>
  <c r="G98" i="15"/>
  <c r="S90" i="16"/>
  <c r="AV90" i="16"/>
  <c r="M102" i="16"/>
  <c r="AT103" i="16"/>
  <c r="M103" i="16"/>
  <c r="AT117" i="16"/>
  <c r="M123" i="16"/>
  <c r="M124" i="16"/>
  <c r="AV187" i="16"/>
  <c r="AR213" i="16"/>
  <c r="G213" i="16"/>
  <c r="U45" i="18"/>
  <c r="AL45" i="18" s="1"/>
  <c r="AK14" i="19"/>
  <c r="AI22" i="19"/>
  <c r="AK22" i="19" s="1"/>
  <c r="Y88" i="19"/>
  <c r="AK88" i="19" s="1"/>
  <c r="AI113" i="19"/>
  <c r="Y119" i="19"/>
  <c r="AI121" i="19"/>
  <c r="S90" i="13"/>
  <c r="BB162" i="13"/>
  <c r="BB93" i="13"/>
  <c r="BB101" i="13"/>
  <c r="BB109" i="13"/>
  <c r="S22" i="8"/>
  <c r="G107" i="11"/>
  <c r="G82" i="12"/>
  <c r="G170" i="12"/>
  <c r="G186" i="12"/>
  <c r="BB97" i="13"/>
  <c r="S129" i="13"/>
  <c r="BB217" i="13"/>
  <c r="Y220" i="14"/>
  <c r="AV106" i="16"/>
  <c r="S107" i="16"/>
  <c r="Y21" i="19"/>
  <c r="Y86" i="19"/>
  <c r="G84" i="9"/>
  <c r="BN105" i="11"/>
  <c r="M170" i="12"/>
  <c r="M178" i="12"/>
  <c r="BN89" i="14"/>
  <c r="AD27" i="18"/>
  <c r="U28" i="18"/>
  <c r="U32" i="18"/>
  <c r="AD35" i="18"/>
  <c r="AD126" i="18"/>
  <c r="AI41" i="19"/>
  <c r="AI46" i="19"/>
  <c r="AK46" i="19" s="1"/>
  <c r="I192" i="19"/>
  <c r="Y128" i="19"/>
  <c r="AK128" i="19" s="1"/>
  <c r="AI189" i="19"/>
  <c r="Y190" i="19"/>
  <c r="Y217" i="19"/>
  <c r="AI220" i="19"/>
  <c r="G217" i="12"/>
  <c r="G48" i="15"/>
  <c r="M230" i="8"/>
  <c r="O230" i="8" s="1"/>
  <c r="BL109" i="11"/>
  <c r="S89" i="13"/>
  <c r="S105" i="13"/>
  <c r="S113" i="13"/>
  <c r="S103" i="16"/>
  <c r="AV105" i="16"/>
  <c r="AV114" i="16"/>
  <c r="S114" i="16"/>
  <c r="Y82" i="19"/>
  <c r="AK82" i="19" s="1"/>
  <c r="AK219" i="19"/>
  <c r="G25" i="11"/>
  <c r="G27" i="11"/>
  <c r="O165" i="11"/>
  <c r="BN173" i="11"/>
  <c r="S82" i="12"/>
  <c r="AZ178" i="13"/>
  <c r="BL14" i="14"/>
  <c r="BL22" i="14"/>
  <c r="G24" i="14"/>
  <c r="W174" i="15"/>
  <c r="AF174" i="15" s="1"/>
  <c r="AD16" i="18"/>
  <c r="AD20" i="18"/>
  <c r="AL20" i="18" s="1"/>
  <c r="M25" i="18"/>
  <c r="Y30" i="19"/>
  <c r="AK30" i="19" s="1"/>
  <c r="Y147" i="19"/>
  <c r="AI147" i="19"/>
  <c r="AK174" i="19"/>
  <c r="AI184" i="19"/>
  <c r="AI185" i="19"/>
  <c r="S245" i="12"/>
  <c r="AZ16" i="13"/>
  <c r="BP45" i="14"/>
  <c r="AL100" i="14"/>
  <c r="M109" i="14"/>
  <c r="BV114" i="14"/>
  <c r="BV120" i="14"/>
  <c r="M121" i="14"/>
  <c r="BV122" i="14"/>
  <c r="BV148" i="14"/>
  <c r="M149" i="14"/>
  <c r="AL150" i="14"/>
  <c r="BV170" i="14"/>
  <c r="BN187" i="14"/>
  <c r="S228" i="14"/>
  <c r="AV49" i="15"/>
  <c r="S50" i="15"/>
  <c r="AR83" i="15"/>
  <c r="G85" i="15"/>
  <c r="AV180" i="15"/>
  <c r="S181" i="15"/>
  <c r="AV184" i="15"/>
  <c r="AR215" i="15"/>
  <c r="AR216" i="15"/>
  <c r="G220" i="15"/>
  <c r="G221" i="15"/>
  <c r="AR222" i="15"/>
  <c r="AR228" i="15"/>
  <c r="AR232" i="15"/>
  <c r="G234" i="15"/>
  <c r="S33" i="16"/>
  <c r="M43" i="16"/>
  <c r="AT47" i="16"/>
  <c r="S102" i="16"/>
  <c r="AT104" i="16"/>
  <c r="W107" i="16"/>
  <c r="AJ107" i="16" s="1"/>
  <c r="AT111" i="16"/>
  <c r="M114" i="16"/>
  <c r="G116" i="16"/>
  <c r="AR118" i="16"/>
  <c r="AR122" i="16"/>
  <c r="G123" i="16"/>
  <c r="G124" i="16"/>
  <c r="M18" i="18"/>
  <c r="AD24" i="18"/>
  <c r="M29" i="18"/>
  <c r="M33" i="18"/>
  <c r="U109" i="18"/>
  <c r="U119" i="18"/>
  <c r="U121" i="18"/>
  <c r="U123" i="18"/>
  <c r="U125" i="18"/>
  <c r="AD150" i="18"/>
  <c r="AD154" i="18"/>
  <c r="AL154" i="18" s="1"/>
  <c r="AD158" i="18"/>
  <c r="AD160" i="18"/>
  <c r="AD172" i="18"/>
  <c r="M179" i="18"/>
  <c r="Y13" i="19"/>
  <c r="AI23" i="19"/>
  <c r="Y38" i="19"/>
  <c r="AK38" i="19" s="1"/>
  <c r="AI90" i="19"/>
  <c r="AI120" i="19"/>
  <c r="AI124" i="19"/>
  <c r="Y125" i="19"/>
  <c r="Y171" i="19"/>
  <c r="AI183" i="19"/>
  <c r="AK183" i="19" s="1"/>
  <c r="Y185" i="19"/>
  <c r="Y189" i="19"/>
  <c r="AI232" i="19"/>
  <c r="AI241" i="19"/>
  <c r="AK241" i="19" s="1"/>
  <c r="Y247" i="19"/>
  <c r="M14" i="14"/>
  <c r="BN16" i="14"/>
  <c r="BN22" i="14"/>
  <c r="BN30" i="14"/>
  <c r="M32" i="14"/>
  <c r="M34" i="14"/>
  <c r="BL44" i="14"/>
  <c r="AF47" i="14"/>
  <c r="G96" i="14"/>
  <c r="G101" i="14"/>
  <c r="G225" i="14"/>
  <c r="G241" i="14"/>
  <c r="S81" i="15"/>
  <c r="S84" i="15"/>
  <c r="M88" i="15"/>
  <c r="M98" i="15"/>
  <c r="AR101" i="15"/>
  <c r="AR105" i="15"/>
  <c r="AR109" i="15"/>
  <c r="G112" i="15"/>
  <c r="AR113" i="15"/>
  <c r="S214" i="15"/>
  <c r="S217" i="15"/>
  <c r="S218" i="15"/>
  <c r="AV231" i="15"/>
  <c r="AR240" i="15"/>
  <c r="G247" i="15"/>
  <c r="W115" i="16"/>
  <c r="AF115" i="16" s="1"/>
  <c r="S116" i="16"/>
  <c r="AV117" i="16"/>
  <c r="AV118" i="16"/>
  <c r="AV121" i="16"/>
  <c r="S121" i="16"/>
  <c r="U14" i="18"/>
  <c r="U16" i="18"/>
  <c r="AL16" i="18" s="1"/>
  <c r="AD19" i="18"/>
  <c r="U96" i="18"/>
  <c r="U98" i="18"/>
  <c r="M122" i="18"/>
  <c r="AD146" i="18"/>
  <c r="AL146" i="18" s="1"/>
  <c r="W52" i="19"/>
  <c r="AI43" i="19"/>
  <c r="Y44" i="19"/>
  <c r="Y111" i="19"/>
  <c r="AI119" i="19"/>
  <c r="Y120" i="19"/>
  <c r="AK120" i="19" s="1"/>
  <c r="AI129" i="19"/>
  <c r="Y151" i="19"/>
  <c r="AI156" i="19"/>
  <c r="Y157" i="19"/>
  <c r="AI160" i="19"/>
  <c r="Y165" i="19"/>
  <c r="Y170" i="19"/>
  <c r="AI170" i="19"/>
  <c r="AI173" i="19"/>
  <c r="AI227" i="19"/>
  <c r="Y232" i="19"/>
  <c r="AK232" i="19" s="1"/>
  <c r="AI235" i="19"/>
  <c r="BP24" i="14"/>
  <c r="AL91" i="14"/>
  <c r="BL100" i="14"/>
  <c r="BT105" i="14"/>
  <c r="BT109" i="14"/>
  <c r="BT117" i="14"/>
  <c r="BT119" i="14"/>
  <c r="BL120" i="14"/>
  <c r="G160" i="14"/>
  <c r="G168" i="14"/>
  <c r="AP190" i="14"/>
  <c r="BB190" i="14" s="1"/>
  <c r="AL236" i="14"/>
  <c r="AV98" i="15"/>
  <c r="M116" i="15"/>
  <c r="AP52" i="16"/>
  <c r="AT80" i="16"/>
  <c r="S220" i="16"/>
  <c r="AV220" i="16"/>
  <c r="AL151" i="17"/>
  <c r="AL234" i="17"/>
  <c r="K52" i="18"/>
  <c r="M17" i="18"/>
  <c r="AD80" i="18"/>
  <c r="M91" i="18"/>
  <c r="M95" i="18"/>
  <c r="AL102" i="18"/>
  <c r="M247" i="18"/>
  <c r="AI24" i="19"/>
  <c r="Y98" i="19"/>
  <c r="AI98" i="19"/>
  <c r="Y167" i="19"/>
  <c r="AI168" i="19"/>
  <c r="Y223" i="19"/>
  <c r="AI228" i="19"/>
  <c r="BP42" i="14"/>
  <c r="BP44" i="14"/>
  <c r="S96" i="14"/>
  <c r="BN102" i="14"/>
  <c r="M112" i="14"/>
  <c r="M114" i="14"/>
  <c r="M120" i="14"/>
  <c r="BN124" i="14"/>
  <c r="M150" i="14"/>
  <c r="M154" i="14"/>
  <c r="BN168" i="14"/>
  <c r="W28" i="15"/>
  <c r="AF28" i="15" s="1"/>
  <c r="AR46" i="15"/>
  <c r="S100" i="15"/>
  <c r="S113" i="15"/>
  <c r="S239" i="15"/>
  <c r="AV247" i="15"/>
  <c r="S248" i="15"/>
  <c r="AR14" i="16"/>
  <c r="AR15" i="16"/>
  <c r="AR16" i="16"/>
  <c r="AR20" i="16"/>
  <c r="AV80" i="16"/>
  <c r="AT82" i="16"/>
  <c r="AT83" i="16"/>
  <c r="M84" i="16"/>
  <c r="G85" i="16"/>
  <c r="AR86" i="16"/>
  <c r="AR89" i="16"/>
  <c r="S91" i="16"/>
  <c r="AR92" i="16"/>
  <c r="S128" i="16"/>
  <c r="S129" i="16"/>
  <c r="G152" i="16"/>
  <c r="M227" i="16"/>
  <c r="AT228" i="16"/>
  <c r="M228" i="16"/>
  <c r="AD46" i="18"/>
  <c r="AL46" i="18" s="1"/>
  <c r="AD48" i="18"/>
  <c r="AL48" i="18" s="1"/>
  <c r="U81" i="18"/>
  <c r="AJ192" i="18"/>
  <c r="AD82" i="18"/>
  <c r="AL82" i="18" s="1"/>
  <c r="AL90" i="18"/>
  <c r="AD157" i="18"/>
  <c r="U227" i="18"/>
  <c r="AD234" i="18"/>
  <c r="AL234" i="18" s="1"/>
  <c r="AD236" i="18"/>
  <c r="AL236" i="18" s="1"/>
  <c r="U237" i="18"/>
  <c r="U241" i="18"/>
  <c r="AL241" i="18" s="1"/>
  <c r="AI25" i="19"/>
  <c r="Y83" i="19"/>
  <c r="AI83" i="19"/>
  <c r="Y110" i="19"/>
  <c r="Y127" i="19"/>
  <c r="AI159" i="19"/>
  <c r="AK159" i="19" s="1"/>
  <c r="Y160" i="19"/>
  <c r="Y164" i="19"/>
  <c r="AI217" i="19"/>
  <c r="Y225" i="19"/>
  <c r="AI226" i="19"/>
  <c r="AK226" i="19" s="1"/>
  <c r="Y239" i="19"/>
  <c r="Y242" i="19"/>
  <c r="Y245" i="19"/>
  <c r="AK245" i="19" s="1"/>
  <c r="AI248" i="19"/>
  <c r="AT153" i="16"/>
  <c r="M154" i="16"/>
  <c r="AT156" i="16"/>
  <c r="M160" i="16"/>
  <c r="AT164" i="16"/>
  <c r="M213" i="16"/>
  <c r="M219" i="16"/>
  <c r="U17" i="18"/>
  <c r="AL17" i="18" s="1"/>
  <c r="AD18" i="18"/>
  <c r="M21" i="18"/>
  <c r="M23" i="18"/>
  <c r="AD31" i="18"/>
  <c r="M38" i="18"/>
  <c r="AD44" i="18"/>
  <c r="M85" i="18"/>
  <c r="U88" i="18"/>
  <c r="U92" i="18"/>
  <c r="U101" i="18"/>
  <c r="U105" i="18"/>
  <c r="AL105" i="18" s="1"/>
  <c r="U111" i="18"/>
  <c r="AD122" i="18"/>
  <c r="M169" i="18"/>
  <c r="M171" i="18"/>
  <c r="U178" i="18"/>
  <c r="AD183" i="18"/>
  <c r="AD185" i="18"/>
  <c r="M239" i="18"/>
  <c r="U248" i="18"/>
  <c r="AI21" i="19"/>
  <c r="Y33" i="19"/>
  <c r="AI33" i="19"/>
  <c r="AI39" i="19"/>
  <c r="AI42" i="19"/>
  <c r="Y43" i="19"/>
  <c r="S192" i="19"/>
  <c r="W192" i="19"/>
  <c r="Y89" i="19"/>
  <c r="AK89" i="19" s="1"/>
  <c r="Y104" i="19"/>
  <c r="AK104" i="19" s="1"/>
  <c r="AI111" i="19"/>
  <c r="Y117" i="19"/>
  <c r="AI125" i="19"/>
  <c r="Y126" i="19"/>
  <c r="AI180" i="19"/>
  <c r="Y181" i="19"/>
  <c r="AI190" i="19"/>
  <c r="Q252" i="19"/>
  <c r="AI223" i="19"/>
  <c r="Y224" i="19"/>
  <c r="AK224" i="19" s="1"/>
  <c r="AI242" i="19"/>
  <c r="Y248" i="19"/>
  <c r="AV123" i="16"/>
  <c r="S124" i="16"/>
  <c r="AV125" i="16"/>
  <c r="AV126" i="16"/>
  <c r="M127" i="16"/>
  <c r="AR146" i="16"/>
  <c r="S172" i="16"/>
  <c r="S173" i="16"/>
  <c r="S174" i="16"/>
  <c r="AV178" i="16"/>
  <c r="AV181" i="16"/>
  <c r="S184" i="16"/>
  <c r="AT187" i="16"/>
  <c r="AR189" i="16"/>
  <c r="AT236" i="16"/>
  <c r="M242" i="16"/>
  <c r="AR244" i="16"/>
  <c r="AR246" i="16"/>
  <c r="AR248" i="16"/>
  <c r="G249" i="16"/>
  <c r="AL182" i="17"/>
  <c r="Q52" i="18"/>
  <c r="M24" i="18"/>
  <c r="U25" i="18"/>
  <c r="AL25" i="18" s="1"/>
  <c r="AD28" i="18"/>
  <c r="AD30" i="18"/>
  <c r="AD32" i="18"/>
  <c r="AD37" i="18"/>
  <c r="M39" i="18"/>
  <c r="U40" i="18"/>
  <c r="AL40" i="18" s="1"/>
  <c r="AD43" i="18"/>
  <c r="M84" i="18"/>
  <c r="M101" i="18"/>
  <c r="U106" i="18"/>
  <c r="M126" i="18"/>
  <c r="M164" i="18"/>
  <c r="AD176" i="18"/>
  <c r="U179" i="18"/>
  <c r="AL179" i="18" s="1"/>
  <c r="AD180" i="18"/>
  <c r="AD184" i="18"/>
  <c r="AD233" i="18"/>
  <c r="M242" i="18"/>
  <c r="U249" i="18"/>
  <c r="AC52" i="19"/>
  <c r="Y28" i="19"/>
  <c r="AI29" i="19"/>
  <c r="AK29" i="19" s="1"/>
  <c r="AI34" i="19"/>
  <c r="Y35" i="19"/>
  <c r="AI47" i="19"/>
  <c r="AI91" i="19"/>
  <c r="AI97" i="19"/>
  <c r="Y103" i="19"/>
  <c r="AI106" i="19"/>
  <c r="Y115" i="19"/>
  <c r="AI115" i="19"/>
  <c r="Y152" i="19"/>
  <c r="AK152" i="19" s="1"/>
  <c r="AI157" i="19"/>
  <c r="Y158" i="19"/>
  <c r="Y176" i="19"/>
  <c r="AK176" i="19" s="1"/>
  <c r="Y179" i="19"/>
  <c r="AK179" i="19" s="1"/>
  <c r="AI182" i="19"/>
  <c r="Y216" i="19"/>
  <c r="Y222" i="19"/>
  <c r="AI225" i="19"/>
  <c r="Y228" i="19"/>
  <c r="Y234" i="19"/>
  <c r="Y246" i="19"/>
  <c r="AI249" i="19"/>
  <c r="AK249" i="19" s="1"/>
  <c r="AR105" i="16"/>
  <c r="G107" i="16"/>
  <c r="AR108" i="16"/>
  <c r="S127" i="16"/>
  <c r="AT128" i="16"/>
  <c r="M187" i="16"/>
  <c r="AT189" i="16"/>
  <c r="S228" i="16"/>
  <c r="S232" i="16"/>
  <c r="S240" i="16"/>
  <c r="S242" i="16"/>
  <c r="M245" i="16"/>
  <c r="AL173" i="17"/>
  <c r="AL181" i="17"/>
  <c r="AD14" i="18"/>
  <c r="U33" i="18"/>
  <c r="AL33" i="18" s="1"/>
  <c r="U42" i="18"/>
  <c r="U44" i="18"/>
  <c r="AD47" i="18"/>
  <c r="M50" i="18"/>
  <c r="AD81" i="18"/>
  <c r="U95" i="18"/>
  <c r="U104" i="18"/>
  <c r="AL104" i="18" s="1"/>
  <c r="M105" i="18"/>
  <c r="U122" i="18"/>
  <c r="U124" i="18"/>
  <c r="AD125" i="18"/>
  <c r="AL125" i="18" s="1"/>
  <c r="U126" i="18"/>
  <c r="AD127" i="18"/>
  <c r="AD147" i="18"/>
  <c r="AD149" i="18"/>
  <c r="AL149" i="18" s="1"/>
  <c r="AD151" i="18"/>
  <c r="AL151" i="18" s="1"/>
  <c r="M154" i="18"/>
  <c r="AD155" i="18"/>
  <c r="M174" i="18"/>
  <c r="M176" i="18"/>
  <c r="M178" i="18"/>
  <c r="U183" i="18"/>
  <c r="AD190" i="18"/>
  <c r="U228" i="18"/>
  <c r="AD237" i="18"/>
  <c r="AI13" i="19"/>
  <c r="Y19" i="19"/>
  <c r="AI31" i="19"/>
  <c r="AI103" i="19"/>
  <c r="AI108" i="19"/>
  <c r="Y109" i="19"/>
  <c r="AI127" i="19"/>
  <c r="Y149" i="19"/>
  <c r="AI154" i="19"/>
  <c r="AI167" i="19"/>
  <c r="Y173" i="19"/>
  <c r="Y188" i="19"/>
  <c r="AI230" i="19"/>
  <c r="AI234" i="19"/>
  <c r="AI236" i="19"/>
  <c r="M149" i="16"/>
  <c r="G153" i="16"/>
  <c r="W154" i="16"/>
  <c r="G156" i="16"/>
  <c r="G158" i="16"/>
  <c r="G161" i="16"/>
  <c r="AR162" i="16"/>
  <c r="G163" i="16"/>
  <c r="AR167" i="16"/>
  <c r="AR214" i="16"/>
  <c r="AR216" i="16"/>
  <c r="AR219" i="16"/>
  <c r="G220" i="16"/>
  <c r="AL15" i="17"/>
  <c r="AL36" i="17"/>
  <c r="AL103" i="17"/>
  <c r="AD21" i="18"/>
  <c r="U24" i="18"/>
  <c r="M36" i="18"/>
  <c r="AD36" i="18"/>
  <c r="AL36" i="18" s="1"/>
  <c r="U37" i="18"/>
  <c r="AD40" i="18"/>
  <c r="M45" i="18"/>
  <c r="M47" i="18"/>
  <c r="U86" i="18"/>
  <c r="AD87" i="18"/>
  <c r="AD89" i="18"/>
  <c r="U103" i="18"/>
  <c r="AD110" i="18"/>
  <c r="AL110" i="18" s="1"/>
  <c r="AD112" i="18"/>
  <c r="M127" i="18"/>
  <c r="M129" i="18"/>
  <c r="M151" i="18"/>
  <c r="M153" i="18"/>
  <c r="U158" i="18"/>
  <c r="AL158" i="18" s="1"/>
  <c r="U162" i="18"/>
  <c r="AD163" i="18"/>
  <c r="U164" i="18"/>
  <c r="AD165" i="18"/>
  <c r="U172" i="18"/>
  <c r="AD173" i="18"/>
  <c r="M186" i="18"/>
  <c r="M188" i="18"/>
  <c r="M190" i="18"/>
  <c r="U224" i="18"/>
  <c r="U250" i="18"/>
  <c r="AL250" i="18" s="1"/>
  <c r="AI27" i="19"/>
  <c r="AK27" i="19" s="1"/>
  <c r="AI37" i="19"/>
  <c r="AK37" i="19" s="1"/>
  <c r="Y49" i="19"/>
  <c r="AI49" i="19"/>
  <c r="AI87" i="19"/>
  <c r="AK87" i="19" s="1"/>
  <c r="AI92" i="19"/>
  <c r="Y93" i="19"/>
  <c r="Y99" i="19"/>
  <c r="AI99" i="19"/>
  <c r="AI123" i="19"/>
  <c r="AI151" i="19"/>
  <c r="AI153" i="19"/>
  <c r="Y162" i="19"/>
  <c r="AI162" i="19"/>
  <c r="AI166" i="19"/>
  <c r="AK166" i="19" s="1"/>
  <c r="Y172" i="19"/>
  <c r="AI178" i="19"/>
  <c r="AI218" i="19"/>
  <c r="AK218" i="19" s="1"/>
  <c r="AI233" i="19"/>
  <c r="I52" i="19"/>
  <c r="O52" i="19"/>
  <c r="AI100" i="19"/>
  <c r="AI148" i="19"/>
  <c r="E252" i="19"/>
  <c r="U252" i="19"/>
  <c r="K52" i="19"/>
  <c r="AI18" i="19"/>
  <c r="U192" i="19"/>
  <c r="Y32" i="19"/>
  <c r="AI32" i="19"/>
  <c r="Y36" i="19"/>
  <c r="Y39" i="19"/>
  <c r="AK39" i="19" s="1"/>
  <c r="G192" i="19"/>
  <c r="AI93" i="19"/>
  <c r="AI116" i="19"/>
  <c r="Y237" i="19"/>
  <c r="AI237" i="19"/>
  <c r="AG52" i="19"/>
  <c r="AA192" i="19"/>
  <c r="Y17" i="19"/>
  <c r="AI17" i="19"/>
  <c r="Y48" i="19"/>
  <c r="AI48" i="19"/>
  <c r="AI84" i="19"/>
  <c r="Y85" i="19"/>
  <c r="AI109" i="19"/>
  <c r="M252" i="19"/>
  <c r="AE252" i="19"/>
  <c r="AI213" i="19"/>
  <c r="Y220" i="19"/>
  <c r="AK80" i="19"/>
  <c r="Q52" i="19"/>
  <c r="M52" i="19"/>
  <c r="AA52" i="19"/>
  <c r="O192" i="19"/>
  <c r="AE192" i="19"/>
  <c r="Y102" i="19"/>
  <c r="Y105" i="19"/>
  <c r="AK105" i="19" s="1"/>
  <c r="Y150" i="19"/>
  <c r="AG252" i="19"/>
  <c r="K192" i="19"/>
  <c r="G52" i="19"/>
  <c r="Y16" i="19"/>
  <c r="AE52" i="19"/>
  <c r="AI16" i="19"/>
  <c r="Y20" i="19"/>
  <c r="AK20" i="19" s="1"/>
  <c r="Y23" i="19"/>
  <c r="AI50" i="19"/>
  <c r="Q192" i="19"/>
  <c r="AG192" i="19"/>
  <c r="AK95" i="19"/>
  <c r="AI215" i="19"/>
  <c r="Y121" i="19"/>
  <c r="Y153" i="19"/>
  <c r="AI163" i="19"/>
  <c r="Y184" i="19"/>
  <c r="AK184" i="19" s="1"/>
  <c r="AI188" i="19"/>
  <c r="O252" i="19"/>
  <c r="I252" i="19"/>
  <c r="Y221" i="19"/>
  <c r="AK221" i="19" s="1"/>
  <c r="Y230" i="19"/>
  <c r="AI238" i="19"/>
  <c r="Y18" i="19"/>
  <c r="AI28" i="19"/>
  <c r="Y34" i="19"/>
  <c r="AI44" i="19"/>
  <c r="Y50" i="19"/>
  <c r="M192" i="19"/>
  <c r="AC192" i="19"/>
  <c r="Y84" i="19"/>
  <c r="AI94" i="19"/>
  <c r="AK94" i="19" s="1"/>
  <c r="Y100" i="19"/>
  <c r="AI110" i="19"/>
  <c r="AK110" i="19" s="1"/>
  <c r="Y116" i="19"/>
  <c r="AI126" i="19"/>
  <c r="Y148" i="19"/>
  <c r="AI158" i="19"/>
  <c r="Y163" i="19"/>
  <c r="AI171" i="19"/>
  <c r="Y180" i="19"/>
  <c r="AI216" i="19"/>
  <c r="Y229" i="19"/>
  <c r="AK229" i="19" s="1"/>
  <c r="Y238" i="19"/>
  <c r="AI246" i="19"/>
  <c r="S52" i="19"/>
  <c r="Y15" i="19"/>
  <c r="AK15" i="19" s="1"/>
  <c r="Y31" i="19"/>
  <c r="Y47" i="19"/>
  <c r="AN254" i="19"/>
  <c r="Y81" i="19"/>
  <c r="AK81" i="19" s="1"/>
  <c r="Y97" i="19"/>
  <c r="Y113" i="19"/>
  <c r="Y129" i="19"/>
  <c r="Y161" i="19"/>
  <c r="AK161" i="19" s="1"/>
  <c r="AI165" i="19"/>
  <c r="Y178" i="19"/>
  <c r="Y187" i="19"/>
  <c r="AK187" i="19" s="1"/>
  <c r="Y215" i="19"/>
  <c r="Y227" i="19"/>
  <c r="AI231" i="19"/>
  <c r="Y236" i="19"/>
  <c r="AI240" i="19"/>
  <c r="E52" i="19"/>
  <c r="U52" i="19"/>
  <c r="Y26" i="19"/>
  <c r="AK26" i="19" s="1"/>
  <c r="AI36" i="19"/>
  <c r="Y42" i="19"/>
  <c r="AI86" i="19"/>
  <c r="Y92" i="19"/>
  <c r="AI102" i="19"/>
  <c r="Y108" i="19"/>
  <c r="AI118" i="19"/>
  <c r="AK118" i="19" s="1"/>
  <c r="Y124" i="19"/>
  <c r="AI150" i="19"/>
  <c r="Y156" i="19"/>
  <c r="AI164" i="19"/>
  <c r="Y169" i="19"/>
  <c r="AK169" i="19" s="1"/>
  <c r="Y186" i="19"/>
  <c r="AK186" i="19" s="1"/>
  <c r="AA252" i="19"/>
  <c r="AI214" i="19"/>
  <c r="Y235" i="19"/>
  <c r="AK235" i="19" s="1"/>
  <c r="AI239" i="19"/>
  <c r="Y244" i="19"/>
  <c r="AK244" i="19" s="1"/>
  <c r="AI19" i="19"/>
  <c r="Y24" i="19"/>
  <c r="Y25" i="19"/>
  <c r="AI35" i="19"/>
  <c r="Y40" i="19"/>
  <c r="AK40" i="19" s="1"/>
  <c r="Y41" i="19"/>
  <c r="AI85" i="19"/>
  <c r="Y90" i="19"/>
  <c r="Y91" i="19"/>
  <c r="AK91" i="19" s="1"/>
  <c r="AI101" i="19"/>
  <c r="AK101" i="19" s="1"/>
  <c r="Y106" i="19"/>
  <c r="Y107" i="19"/>
  <c r="AK107" i="19" s="1"/>
  <c r="AI117" i="19"/>
  <c r="Y122" i="19"/>
  <c r="AK122" i="19" s="1"/>
  <c r="Y123" i="19"/>
  <c r="AK123" i="19" s="1"/>
  <c r="AI149" i="19"/>
  <c r="Y154" i="19"/>
  <c r="Y155" i="19"/>
  <c r="AK155" i="19" s="1"/>
  <c r="Y168" i="19"/>
  <c r="AI172" i="19"/>
  <c r="Y177" i="19"/>
  <c r="AK177" i="19" s="1"/>
  <c r="AI181" i="19"/>
  <c r="AK181" i="19" s="1"/>
  <c r="K252" i="19"/>
  <c r="AC252" i="19"/>
  <c r="Y214" i="19"/>
  <c r="G252" i="19"/>
  <c r="W252" i="19"/>
  <c r="AI222" i="19"/>
  <c r="Y231" i="19"/>
  <c r="Y243" i="19"/>
  <c r="AK243" i="19" s="1"/>
  <c r="AI247" i="19"/>
  <c r="Y213" i="19"/>
  <c r="S106" i="16"/>
  <c r="AV110" i="16"/>
  <c r="S110" i="16"/>
  <c r="AT246" i="16"/>
  <c r="M246" i="16"/>
  <c r="G219" i="16"/>
  <c r="AT214" i="15"/>
  <c r="M214" i="15"/>
  <c r="AV215" i="16"/>
  <c r="S215" i="16"/>
  <c r="AT110" i="16"/>
  <c r="AR99" i="15"/>
  <c r="G99" i="15"/>
  <c r="AR184" i="16"/>
  <c r="G184" i="16"/>
  <c r="AB52" i="18"/>
  <c r="AD15" i="18"/>
  <c r="U26" i="18"/>
  <c r="W182" i="17"/>
  <c r="AL27" i="14"/>
  <c r="W94" i="15"/>
  <c r="AB94" i="15" s="1"/>
  <c r="S25" i="16"/>
  <c r="AV25" i="16"/>
  <c r="I52" i="18"/>
  <c r="M13" i="18"/>
  <c r="S192" i="18"/>
  <c r="U84" i="18"/>
  <c r="S245" i="14"/>
  <c r="M247" i="14"/>
  <c r="S249" i="14"/>
  <c r="M108" i="15"/>
  <c r="AT108" i="15"/>
  <c r="AR41" i="16"/>
  <c r="G41" i="16"/>
  <c r="AV146" i="16"/>
  <c r="S146" i="16"/>
  <c r="AL169" i="17"/>
  <c r="W173" i="17"/>
  <c r="AL243" i="17"/>
  <c r="AF52" i="18"/>
  <c r="AB192" i="18"/>
  <c r="S231" i="15"/>
  <c r="M232" i="15"/>
  <c r="AT39" i="16"/>
  <c r="M39" i="16"/>
  <c r="G46" i="16"/>
  <c r="M88" i="16"/>
  <c r="S181" i="16"/>
  <c r="AL14" i="17"/>
  <c r="AL242" i="17"/>
  <c r="O52" i="18"/>
  <c r="AH52" i="18"/>
  <c r="U22" i="18"/>
  <c r="AL22" i="18" s="1"/>
  <c r="AD26" i="18"/>
  <c r="M32" i="18"/>
  <c r="AD96" i="18"/>
  <c r="U108" i="18"/>
  <c r="U115" i="18"/>
  <c r="U117" i="18"/>
  <c r="AD118" i="18"/>
  <c r="AD120" i="18"/>
  <c r="M163" i="18"/>
  <c r="U166" i="18"/>
  <c r="AD167" i="18"/>
  <c r="AL167" i="18" s="1"/>
  <c r="U168" i="18"/>
  <c r="AL168" i="18" s="1"/>
  <c r="U170" i="18"/>
  <c r="AD171" i="18"/>
  <c r="U177" i="18"/>
  <c r="AD178" i="18"/>
  <c r="AD240" i="18"/>
  <c r="M243" i="18"/>
  <c r="M245" i="18"/>
  <c r="AD249" i="18"/>
  <c r="S41" i="16"/>
  <c r="AV41" i="16"/>
  <c r="AL246" i="18"/>
  <c r="G113" i="13"/>
  <c r="AF117" i="14"/>
  <c r="S127" i="14"/>
  <c r="AT240" i="15"/>
  <c r="M240" i="15"/>
  <c r="M96" i="16"/>
  <c r="S149" i="16"/>
  <c r="AT162" i="16"/>
  <c r="M162" i="16"/>
  <c r="G192" i="17"/>
  <c r="AL218" i="17"/>
  <c r="AL221" i="17"/>
  <c r="W226" i="17"/>
  <c r="AL226" i="17"/>
  <c r="S52" i="18"/>
  <c r="U21" i="18"/>
  <c r="U30" i="18"/>
  <c r="AD34" i="18"/>
  <c r="AL34" i="18" s="1"/>
  <c r="M40" i="18"/>
  <c r="M43" i="18"/>
  <c r="U80" i="18"/>
  <c r="AD88" i="18"/>
  <c r="AD93" i="18"/>
  <c r="AL93" i="18" s="1"/>
  <c r="U112" i="18"/>
  <c r="AL112" i="18" s="1"/>
  <c r="AD113" i="18"/>
  <c r="U150" i="18"/>
  <c r="U152" i="18"/>
  <c r="AD153" i="18"/>
  <c r="AL153" i="18" s="1"/>
  <c r="M158" i="18"/>
  <c r="U159" i="18"/>
  <c r="U161" i="18"/>
  <c r="AL161" i="18" s="1"/>
  <c r="AD162" i="18"/>
  <c r="AD164" i="18"/>
  <c r="U174" i="18"/>
  <c r="AD175" i="18"/>
  <c r="I252" i="18"/>
  <c r="AF252" i="18"/>
  <c r="M225" i="18"/>
  <c r="U226" i="18"/>
  <c r="AD235" i="18"/>
  <c r="AD244" i="18"/>
  <c r="M249" i="18"/>
  <c r="G228" i="16"/>
  <c r="AR228" i="16"/>
  <c r="AL91" i="17"/>
  <c r="BR102" i="14"/>
  <c r="S106" i="14"/>
  <c r="BR149" i="14"/>
  <c r="BL153" i="14"/>
  <c r="G180" i="15"/>
  <c r="AV161" i="16"/>
  <c r="S161" i="16"/>
  <c r="M237" i="16"/>
  <c r="AT237" i="16"/>
  <c r="AR242" i="16"/>
  <c r="X52" i="18"/>
  <c r="U18" i="18"/>
  <c r="M28" i="18"/>
  <c r="M31" i="18"/>
  <c r="U41" i="18"/>
  <c r="AL41" i="18" s="1"/>
  <c r="U50" i="18"/>
  <c r="AL50" i="18" s="1"/>
  <c r="Q192" i="18"/>
  <c r="U89" i="18"/>
  <c r="M93" i="18"/>
  <c r="U94" i="18"/>
  <c r="AD108" i="18"/>
  <c r="M111" i="18"/>
  <c r="M113" i="18"/>
  <c r="U114" i="18"/>
  <c r="AL114" i="18" s="1"/>
  <c r="AD115" i="18"/>
  <c r="AD117" i="18"/>
  <c r="M160" i="18"/>
  <c r="AD216" i="18"/>
  <c r="AD218" i="18"/>
  <c r="AD220" i="18"/>
  <c r="AV37" i="16"/>
  <c r="AL99" i="17"/>
  <c r="AH123" i="11"/>
  <c r="G223" i="13"/>
  <c r="M26" i="16"/>
  <c r="G110" i="16"/>
  <c r="W110" i="16"/>
  <c r="AJ110" i="16" s="1"/>
  <c r="S119" i="16"/>
  <c r="AV119" i="16"/>
  <c r="AL86" i="17"/>
  <c r="AL87" i="17"/>
  <c r="AL120" i="17"/>
  <c r="AL152" i="17"/>
  <c r="Z52" i="18"/>
  <c r="M16" i="18"/>
  <c r="M19" i="18"/>
  <c r="U29" i="18"/>
  <c r="AL29" i="18" s="1"/>
  <c r="U38" i="18"/>
  <c r="AL38" i="18" s="1"/>
  <c r="AD42" i="18"/>
  <c r="M48" i="18"/>
  <c r="M83" i="18"/>
  <c r="AD85" i="18"/>
  <c r="AL85" i="18" s="1"/>
  <c r="M88" i="18"/>
  <c r="U91" i="18"/>
  <c r="AD123" i="18"/>
  <c r="U127" i="18"/>
  <c r="U129" i="18"/>
  <c r="AD148" i="18"/>
  <c r="U156" i="18"/>
  <c r="M162" i="18"/>
  <c r="AL169" i="18"/>
  <c r="O252" i="18"/>
  <c r="AD224" i="18"/>
  <c r="M235" i="18"/>
  <c r="M237" i="18"/>
  <c r="AD239" i="18"/>
  <c r="AL239" i="18" s="1"/>
  <c r="U240" i="18"/>
  <c r="M189" i="14"/>
  <c r="G148" i="15"/>
  <c r="AR172" i="15"/>
  <c r="AV173" i="15"/>
  <c r="S24" i="16"/>
  <c r="W41" i="16"/>
  <c r="AJ41" i="16" s="1"/>
  <c r="S45" i="16"/>
  <c r="M104" i="16"/>
  <c r="G151" i="16"/>
  <c r="W169" i="16"/>
  <c r="AB169" i="16" s="1"/>
  <c r="S249" i="16"/>
  <c r="W21" i="17"/>
  <c r="AL21" i="17"/>
  <c r="AL24" i="17"/>
  <c r="W29" i="17"/>
  <c r="AL29" i="17"/>
  <c r="AL45" i="17"/>
  <c r="AL46" i="17"/>
  <c r="AL126" i="17"/>
  <c r="G52" i="18"/>
  <c r="U15" i="18"/>
  <c r="U19" i="18"/>
  <c r="U23" i="18"/>
  <c r="AL23" i="18" s="1"/>
  <c r="U27" i="18"/>
  <c r="U31" i="18"/>
  <c r="U35" i="18"/>
  <c r="U39" i="18"/>
  <c r="AL39" i="18" s="1"/>
  <c r="U43" i="18"/>
  <c r="U47" i="18"/>
  <c r="AD83" i="18"/>
  <c r="AL83" i="18" s="1"/>
  <c r="M86" i="18"/>
  <c r="AD94" i="18"/>
  <c r="AD97" i="18"/>
  <c r="AL97" i="18" s="1"/>
  <c r="M103" i="18"/>
  <c r="M109" i="18"/>
  <c r="AD116" i="18"/>
  <c r="U120" i="18"/>
  <c r="AD121" i="18"/>
  <c r="AD128" i="18"/>
  <c r="M147" i="18"/>
  <c r="M149" i="18"/>
  <c r="U155" i="18"/>
  <c r="AL155" i="18" s="1"/>
  <c r="U157" i="18"/>
  <c r="M159" i="18"/>
  <c r="M161" i="18"/>
  <c r="U173" i="18"/>
  <c r="U175" i="18"/>
  <c r="M184" i="18"/>
  <c r="M189" i="18"/>
  <c r="U190" i="18"/>
  <c r="U214" i="18"/>
  <c r="U216" i="18"/>
  <c r="U218" i="18"/>
  <c r="U220" i="18"/>
  <c r="U231" i="18"/>
  <c r="AD238" i="18"/>
  <c r="AL238" i="18" s="1"/>
  <c r="U244" i="18"/>
  <c r="W108" i="15"/>
  <c r="AJ108" i="15" s="1"/>
  <c r="AV103" i="16"/>
  <c r="AL95" i="17"/>
  <c r="W129" i="17"/>
  <c r="AL147" i="17"/>
  <c r="AL159" i="17"/>
  <c r="AL227" i="17"/>
  <c r="AJ52" i="18"/>
  <c r="AH192" i="18"/>
  <c r="AD84" i="18"/>
  <c r="M87" i="18"/>
  <c r="AD92" i="18"/>
  <c r="AD98" i="18"/>
  <c r="AL98" i="18" s="1"/>
  <c r="AD101" i="18"/>
  <c r="M107" i="18"/>
  <c r="U116" i="18"/>
  <c r="AD124" i="18"/>
  <c r="U128" i="18"/>
  <c r="AD129" i="18"/>
  <c r="AD152" i="18"/>
  <c r="M155" i="18"/>
  <c r="M157" i="18"/>
  <c r="U163" i="18"/>
  <c r="U165" i="18"/>
  <c r="AD166" i="18"/>
  <c r="AD170" i="18"/>
  <c r="M175" i="18"/>
  <c r="U176" i="18"/>
  <c r="U181" i="18"/>
  <c r="AD182" i="18"/>
  <c r="U186" i="18"/>
  <c r="AL186" i="18" s="1"/>
  <c r="U215" i="18"/>
  <c r="U217" i="18"/>
  <c r="U223" i="18"/>
  <c r="M224" i="18"/>
  <c r="AD248" i="18"/>
  <c r="S234" i="14"/>
  <c r="W38" i="15"/>
  <c r="AF38" i="15" s="1"/>
  <c r="S16" i="16"/>
  <c r="W82" i="16"/>
  <c r="AF82" i="16" s="1"/>
  <c r="S87" i="16"/>
  <c r="W30" i="17"/>
  <c r="W38" i="17"/>
  <c r="AL47" i="17"/>
  <c r="AL127" i="17"/>
  <c r="AL225" i="17"/>
  <c r="M81" i="18"/>
  <c r="AD86" i="18"/>
  <c r="M89" i="18"/>
  <c r="AD100" i="18"/>
  <c r="AL100" i="18" s="1"/>
  <c r="AD106" i="18"/>
  <c r="AD109" i="18"/>
  <c r="U113" i="18"/>
  <c r="U118" i="18"/>
  <c r="AD119" i="18"/>
  <c r="M124" i="18"/>
  <c r="U148" i="18"/>
  <c r="AD156" i="18"/>
  <c r="AD159" i="18"/>
  <c r="U160" i="18"/>
  <c r="M166" i="18"/>
  <c r="M168" i="18"/>
  <c r="M170" i="18"/>
  <c r="M177" i="18"/>
  <c r="U185" i="18"/>
  <c r="AD187" i="18"/>
  <c r="AL187" i="18" s="1"/>
  <c r="U188" i="18"/>
  <c r="AD189" i="18"/>
  <c r="AL189" i="18" s="1"/>
  <c r="AJ252" i="18"/>
  <c r="AD225" i="18"/>
  <c r="U229" i="18"/>
  <c r="M234" i="18"/>
  <c r="U235" i="18"/>
  <c r="M241" i="18"/>
  <c r="AD243" i="18"/>
  <c r="AL243" i="18" s="1"/>
  <c r="AD245" i="18"/>
  <c r="AL245" i="18" s="1"/>
  <c r="AL87" i="18"/>
  <c r="K252" i="18"/>
  <c r="M219" i="18"/>
  <c r="M90" i="18"/>
  <c r="M94" i="18"/>
  <c r="M98" i="18"/>
  <c r="M102" i="18"/>
  <c r="M106" i="18"/>
  <c r="M110" i="18"/>
  <c r="AL147" i="18"/>
  <c r="AD181" i="18"/>
  <c r="AD228" i="18"/>
  <c r="X192" i="18"/>
  <c r="U13" i="18"/>
  <c r="G192" i="18"/>
  <c r="I192" i="18"/>
  <c r="Z192" i="18"/>
  <c r="AH252" i="18"/>
  <c r="M92" i="18"/>
  <c r="M96" i="18"/>
  <c r="M100" i="18"/>
  <c r="M104" i="18"/>
  <c r="M108" i="18"/>
  <c r="M112" i="18"/>
  <c r="AD174" i="18"/>
  <c r="AD177" i="18"/>
  <c r="AD188" i="18"/>
  <c r="Z252" i="18"/>
  <c r="M222" i="18"/>
  <c r="M232" i="18"/>
  <c r="U233" i="18"/>
  <c r="M80" i="18"/>
  <c r="AD91" i="18"/>
  <c r="AD95" i="18"/>
  <c r="AL95" i="18" s="1"/>
  <c r="AD99" i="18"/>
  <c r="AL99" i="18" s="1"/>
  <c r="AD103" i="18"/>
  <c r="AD107" i="18"/>
  <c r="AL107" i="18" s="1"/>
  <c r="AD111" i="18"/>
  <c r="AL111" i="18" s="1"/>
  <c r="M120" i="18"/>
  <c r="M128" i="18"/>
  <c r="M152" i="18"/>
  <c r="M167" i="18"/>
  <c r="M213" i="18"/>
  <c r="AB252" i="18"/>
  <c r="M165" i="18"/>
  <c r="AD213" i="18"/>
  <c r="M217" i="18"/>
  <c r="M220" i="18"/>
  <c r="M223" i="18"/>
  <c r="U225" i="18"/>
  <c r="AD226" i="18"/>
  <c r="AD232" i="18"/>
  <c r="AD242" i="18"/>
  <c r="AL242" i="18" s="1"/>
  <c r="AD247" i="18"/>
  <c r="Q252" i="18"/>
  <c r="O192" i="18"/>
  <c r="AF192" i="18"/>
  <c r="AL171" i="18"/>
  <c r="M173" i="18"/>
  <c r="S252" i="18"/>
  <c r="AD214" i="18"/>
  <c r="M218" i="18"/>
  <c r="M221" i="18"/>
  <c r="M227" i="18"/>
  <c r="AD230" i="18"/>
  <c r="AL230" i="18" s="1"/>
  <c r="U232" i="18"/>
  <c r="U213" i="18"/>
  <c r="M214" i="18"/>
  <c r="AD217" i="18"/>
  <c r="M230" i="18"/>
  <c r="M215" i="18"/>
  <c r="AD222" i="18"/>
  <c r="AL222" i="18" s="1"/>
  <c r="M226" i="18"/>
  <c r="AD229" i="18"/>
  <c r="M233" i="18"/>
  <c r="M250" i="18"/>
  <c r="M246" i="18"/>
  <c r="U247" i="18"/>
  <c r="AD215" i="18"/>
  <c r="AD219" i="18"/>
  <c r="AL219" i="18" s="1"/>
  <c r="AD223" i="18"/>
  <c r="AD227" i="18"/>
  <c r="AL227" i="18" s="1"/>
  <c r="AD231" i="18"/>
  <c r="M236" i="18"/>
  <c r="M240" i="18"/>
  <c r="M244" i="18"/>
  <c r="M248" i="18"/>
  <c r="M117" i="16"/>
  <c r="AT146" i="16"/>
  <c r="M146" i="16"/>
  <c r="W20" i="17"/>
  <c r="AR32" i="15"/>
  <c r="G32" i="15"/>
  <c r="AT185" i="16"/>
  <c r="M185" i="16"/>
  <c r="W45" i="17"/>
  <c r="W103" i="17"/>
  <c r="AL238" i="17"/>
  <c r="W32" i="15"/>
  <c r="AB32" i="15" s="1"/>
  <c r="AV185" i="16"/>
  <c r="S185" i="16"/>
  <c r="M236" i="16"/>
  <c r="AL18" i="17"/>
  <c r="Y128" i="13"/>
  <c r="AD128" i="13" s="1"/>
  <c r="S154" i="13"/>
  <c r="BB154" i="13"/>
  <c r="AV92" i="15"/>
  <c r="M234" i="15"/>
  <c r="AT234" i="15"/>
  <c r="S20" i="16"/>
  <c r="AV20" i="16"/>
  <c r="W24" i="16"/>
  <c r="AF24" i="16" s="1"/>
  <c r="AV27" i="16"/>
  <c r="S104" i="16"/>
  <c r="AV104" i="16"/>
  <c r="AV129" i="16"/>
  <c r="M176" i="16"/>
  <c r="AT176" i="16"/>
  <c r="AV213" i="16"/>
  <c r="S213" i="16"/>
  <c r="AR231" i="16"/>
  <c r="I52" i="17"/>
  <c r="W22" i="17"/>
  <c r="AL22" i="17"/>
  <c r="W50" i="17"/>
  <c r="AL50" i="17"/>
  <c r="U192" i="17"/>
  <c r="S192" i="17"/>
  <c r="W174" i="17"/>
  <c r="AL174" i="17"/>
  <c r="BN148" i="14"/>
  <c r="M148" i="14"/>
  <c r="AR30" i="16"/>
  <c r="G30" i="16"/>
  <c r="AT245" i="16"/>
  <c r="AR37" i="15"/>
  <c r="AL23" i="17"/>
  <c r="W36" i="17"/>
  <c r="W95" i="17"/>
  <c r="AL160" i="17"/>
  <c r="W246" i="17"/>
  <c r="W88" i="16"/>
  <c r="AJ88" i="16" s="1"/>
  <c r="AR88" i="16"/>
  <c r="Y159" i="13"/>
  <c r="AH159" i="13" s="1"/>
  <c r="G90" i="14"/>
  <c r="BP172" i="14"/>
  <c r="AL222" i="14"/>
  <c r="AF246" i="14"/>
  <c r="S110" i="15"/>
  <c r="G14" i="16"/>
  <c r="M33" i="16"/>
  <c r="W85" i="16"/>
  <c r="AB85" i="16" s="1"/>
  <c r="G88" i="16"/>
  <c r="M173" i="16"/>
  <c r="S189" i="16"/>
  <c r="AV189" i="16"/>
  <c r="AT222" i="16"/>
  <c r="M222" i="16"/>
  <c r="AL119" i="17"/>
  <c r="W127" i="17"/>
  <c r="W185" i="17"/>
  <c r="AL187" i="17"/>
  <c r="AL217" i="17"/>
  <c r="AH252" i="17"/>
  <c r="W225" i="17"/>
  <c r="AR29" i="16"/>
  <c r="W29" i="16"/>
  <c r="AJ29" i="16" s="1"/>
  <c r="M120" i="15"/>
  <c r="AT120" i="15"/>
  <c r="M97" i="16"/>
  <c r="AT159" i="15"/>
  <c r="M159" i="15"/>
  <c r="W86" i="17"/>
  <c r="AL98" i="17"/>
  <c r="AX235" i="13"/>
  <c r="AT31" i="15"/>
  <c r="M31" i="15"/>
  <c r="S31" i="16"/>
  <c r="S233" i="16"/>
  <c r="BP99" i="11"/>
  <c r="M164" i="12"/>
  <c r="W240" i="12"/>
  <c r="AX180" i="13"/>
  <c r="M218" i="15"/>
  <c r="AR17" i="16"/>
  <c r="G17" i="16"/>
  <c r="AT174" i="16"/>
  <c r="S229" i="16"/>
  <c r="W118" i="17"/>
  <c r="AL118" i="17"/>
  <c r="AL168" i="17"/>
  <c r="W184" i="17"/>
  <c r="AL184" i="17"/>
  <c r="Q252" i="17"/>
  <c r="Y112" i="14"/>
  <c r="BR112" i="14"/>
  <c r="W103" i="16"/>
  <c r="AB103" i="16" s="1"/>
  <c r="AR103" i="16"/>
  <c r="G185" i="16"/>
  <c r="AR185" i="16"/>
  <c r="AT85" i="16"/>
  <c r="W97" i="16"/>
  <c r="AB97" i="16" s="1"/>
  <c r="W235" i="16"/>
  <c r="AJ235" i="16" s="1"/>
  <c r="AL49" i="17"/>
  <c r="W18" i="17"/>
  <c r="G223" i="14"/>
  <c r="AT113" i="15"/>
  <c r="W113" i="15"/>
  <c r="AJ113" i="15" s="1"/>
  <c r="AV22" i="16"/>
  <c r="M105" i="16"/>
  <c r="AT105" i="16"/>
  <c r="AV127" i="16"/>
  <c r="AV128" i="16"/>
  <c r="S170" i="16"/>
  <c r="AV170" i="16"/>
  <c r="AR179" i="16"/>
  <c r="G179" i="16"/>
  <c r="W23" i="17"/>
  <c r="AL38" i="17"/>
  <c r="W82" i="17"/>
  <c r="AL88" i="17"/>
  <c r="AL96" i="17"/>
  <c r="AL105" i="17"/>
  <c r="W109" i="17"/>
  <c r="AL109" i="17"/>
  <c r="AL111" i="17"/>
  <c r="AL113" i="17"/>
  <c r="W117" i="17"/>
  <c r="AL117" i="17"/>
  <c r="AL167" i="17"/>
  <c r="AL175" i="17"/>
  <c r="AL178" i="17"/>
  <c r="W183" i="17"/>
  <c r="AL183" i="17"/>
  <c r="AL250" i="17"/>
  <c r="S115" i="12"/>
  <c r="G247" i="12"/>
  <c r="Y127" i="13"/>
  <c r="AL127" i="13" s="1"/>
  <c r="AR106" i="15"/>
  <c r="M123" i="15"/>
  <c r="AL52" i="16"/>
  <c r="W21" i="16"/>
  <c r="AF21" i="16" s="1"/>
  <c r="AV85" i="16"/>
  <c r="AF88" i="16"/>
  <c r="W116" i="16"/>
  <c r="AJ116" i="16" s="1"/>
  <c r="AR148" i="16"/>
  <c r="S219" i="16"/>
  <c r="M244" i="16"/>
  <c r="G52" i="17"/>
  <c r="AL13" i="17"/>
  <c r="W24" i="17"/>
  <c r="AL30" i="17"/>
  <c r="AL80" i="17"/>
  <c r="W83" i="17"/>
  <c r="W97" i="17"/>
  <c r="W110" i="17"/>
  <c r="AL110" i="17"/>
  <c r="AL114" i="17"/>
  <c r="W119" i="17"/>
  <c r="W120" i="17"/>
  <c r="W121" i="17"/>
  <c r="AL123" i="17"/>
  <c r="AL161" i="17"/>
  <c r="W165" i="17"/>
  <c r="AL165" i="17"/>
  <c r="W175" i="17"/>
  <c r="W218" i="17"/>
  <c r="W229" i="17"/>
  <c r="AL235" i="17"/>
  <c r="AL244" i="17"/>
  <c r="AL248" i="17"/>
  <c r="W126" i="17"/>
  <c r="AL146" i="17"/>
  <c r="W151" i="17"/>
  <c r="W152" i="17"/>
  <c r="W153" i="17"/>
  <c r="AL155" i="17"/>
  <c r="AL177" i="17"/>
  <c r="W181" i="17"/>
  <c r="AL229" i="17"/>
  <c r="W234" i="17"/>
  <c r="W245" i="17"/>
  <c r="G117" i="13"/>
  <c r="G225" i="13"/>
  <c r="AL80" i="14"/>
  <c r="BT84" i="14"/>
  <c r="BT190" i="14"/>
  <c r="W156" i="15"/>
  <c r="AJ156" i="15" s="1"/>
  <c r="W219" i="15"/>
  <c r="AJ219" i="15" s="1"/>
  <c r="S223" i="15"/>
  <c r="AR35" i="16"/>
  <c r="AV89" i="16"/>
  <c r="AR107" i="16"/>
  <c r="G108" i="16"/>
  <c r="AV112" i="16"/>
  <c r="S113" i="16"/>
  <c r="S153" i="16"/>
  <c r="AT158" i="16"/>
  <c r="AV177" i="16"/>
  <c r="AR178" i="16"/>
  <c r="W28" i="17"/>
  <c r="W37" i="17"/>
  <c r="AL37" i="17"/>
  <c r="W46" i="17"/>
  <c r="AL82" i="17"/>
  <c r="W87" i="17"/>
  <c r="W88" i="17"/>
  <c r="AL112" i="17"/>
  <c r="AL121" i="17"/>
  <c r="W125" i="17"/>
  <c r="AL125" i="17"/>
  <c r="W150" i="17"/>
  <c r="AL150" i="17"/>
  <c r="W161" i="17"/>
  <c r="AL163" i="17"/>
  <c r="W168" i="17"/>
  <c r="W177" i="17"/>
  <c r="W190" i="17"/>
  <c r="AL190" i="17"/>
  <c r="W214" i="17"/>
  <c r="W223" i="17"/>
  <c r="AL223" i="17"/>
  <c r="W233" i="17"/>
  <c r="AL233" i="17"/>
  <c r="AL237" i="17"/>
  <c r="W242" i="17"/>
  <c r="W104" i="17"/>
  <c r="AL107" i="17"/>
  <c r="AL149" i="17"/>
  <c r="W159" i="17"/>
  <c r="AL176" i="17"/>
  <c r="W189" i="17"/>
  <c r="W213" i="17"/>
  <c r="AL232" i="17"/>
  <c r="AL241" i="17"/>
  <c r="AL181" i="14"/>
  <c r="AV14" i="15"/>
  <c r="W42" i="15"/>
  <c r="AJ42" i="15" s="1"/>
  <c r="W46" i="16"/>
  <c r="AJ46" i="16" s="1"/>
  <c r="AV46" i="16"/>
  <c r="S48" i="16"/>
  <c r="W89" i="16"/>
  <c r="AF89" i="16" s="1"/>
  <c r="AT93" i="16"/>
  <c r="AR94" i="16"/>
  <c r="AR95" i="16"/>
  <c r="AT114" i="16"/>
  <c r="W215" i="16"/>
  <c r="AJ215" i="16" s="1"/>
  <c r="AV224" i="16"/>
  <c r="AT225" i="16"/>
  <c r="G226" i="16"/>
  <c r="AV232" i="16"/>
  <c r="AB52" i="17"/>
  <c r="W35" i="17"/>
  <c r="AL35" i="17"/>
  <c r="W44" i="17"/>
  <c r="AL44" i="17"/>
  <c r="AL81" i="17"/>
  <c r="W94" i="17"/>
  <c r="AL94" i="17"/>
  <c r="W102" i="17"/>
  <c r="AL102" i="17"/>
  <c r="W113" i="17"/>
  <c r="AL115" i="17"/>
  <c r="W158" i="17"/>
  <c r="AL158" i="17"/>
  <c r="AL162" i="17"/>
  <c r="W167" i="17"/>
  <c r="W169" i="17"/>
  <c r="AL171" i="17"/>
  <c r="AL245" i="17"/>
  <c r="W250" i="17"/>
  <c r="W105" i="17"/>
  <c r="AL129" i="17"/>
  <c r="W149" i="17"/>
  <c r="AL185" i="17"/>
  <c r="AL189" i="17"/>
  <c r="AL219" i="17"/>
  <c r="AL228" i="17"/>
  <c r="W241" i="17"/>
  <c r="AP33" i="10"/>
  <c r="S114" i="12"/>
  <c r="Y182" i="13"/>
  <c r="BT128" i="14"/>
  <c r="S214" i="14"/>
  <c r="S216" i="14"/>
  <c r="S220" i="14"/>
  <c r="W46" i="15"/>
  <c r="AJ46" i="15" s="1"/>
  <c r="G228" i="15"/>
  <c r="W235" i="15"/>
  <c r="AB235" i="15" s="1"/>
  <c r="W16" i="16"/>
  <c r="W17" i="16"/>
  <c r="AB17" i="16" s="1"/>
  <c r="S21" i="16"/>
  <c r="W30" i="16"/>
  <c r="AJ30" i="16" s="1"/>
  <c r="S32" i="16"/>
  <c r="S34" i="16"/>
  <c r="M36" i="16"/>
  <c r="S105" i="16"/>
  <c r="M109" i="16"/>
  <c r="AR116" i="16"/>
  <c r="S120" i="16"/>
  <c r="AT124" i="16"/>
  <c r="G183" i="16"/>
  <c r="S190" i="16"/>
  <c r="S214" i="16"/>
  <c r="M224" i="16"/>
  <c r="G234" i="16"/>
  <c r="W14" i="17"/>
  <c r="K52" i="17"/>
  <c r="AL31" i="17"/>
  <c r="AL34" i="17"/>
  <c r="AL39" i="17"/>
  <c r="AL89" i="17"/>
  <c r="W93" i="17"/>
  <c r="AL93" i="17"/>
  <c r="AL97" i="17"/>
  <c r="W101" i="17"/>
  <c r="AL101" i="17"/>
  <c r="W111" i="17"/>
  <c r="AL128" i="17"/>
  <c r="AL153" i="17"/>
  <c r="W157" i="17"/>
  <c r="AL157" i="17"/>
  <c r="W166" i="17"/>
  <c r="AL166" i="17"/>
  <c r="AL179" i="17"/>
  <c r="AD252" i="17"/>
  <c r="AL222" i="17"/>
  <c r="S252" i="17"/>
  <c r="W230" i="17"/>
  <c r="W239" i="17"/>
  <c r="AL239" i="17"/>
  <c r="W249" i="17"/>
  <c r="AL249" i="17"/>
  <c r="W13" i="17"/>
  <c r="W80" i="17"/>
  <c r="W17" i="17"/>
  <c r="AL25" i="17"/>
  <c r="AL32" i="17"/>
  <c r="W43" i="17"/>
  <c r="AL43" i="17"/>
  <c r="W49" i="17"/>
  <c r="I192" i="17"/>
  <c r="Z192" i="17"/>
  <c r="W81" i="17"/>
  <c r="W100" i="17"/>
  <c r="AL100" i="17"/>
  <c r="W116" i="17"/>
  <c r="AL116" i="17"/>
  <c r="W148" i="17"/>
  <c r="AL148" i="17"/>
  <c r="W164" i="17"/>
  <c r="AL164" i="17"/>
  <c r="W180" i="17"/>
  <c r="AL180" i="17"/>
  <c r="W15" i="17"/>
  <c r="W16" i="17"/>
  <c r="W42" i="17"/>
  <c r="AL42" i="17"/>
  <c r="W47" i="17"/>
  <c r="W48" i="17"/>
  <c r="K192" i="17"/>
  <c r="AB192" i="17"/>
  <c r="AL83" i="17"/>
  <c r="AL90" i="17"/>
  <c r="W99" i="17"/>
  <c r="AL106" i="17"/>
  <c r="W115" i="17"/>
  <c r="AL122" i="17"/>
  <c r="W147" i="17"/>
  <c r="AL154" i="17"/>
  <c r="W163" i="17"/>
  <c r="AL170" i="17"/>
  <c r="W179" i="17"/>
  <c r="AL186" i="17"/>
  <c r="AB252" i="17"/>
  <c r="AL214" i="17"/>
  <c r="AL220" i="17"/>
  <c r="W224" i="17"/>
  <c r="AL224" i="17"/>
  <c r="W227" i="17"/>
  <c r="W228" i="17"/>
  <c r="AL230" i="17"/>
  <c r="AL236" i="17"/>
  <c r="W240" i="17"/>
  <c r="AL240" i="17"/>
  <c r="W243" i="17"/>
  <c r="W244" i="17"/>
  <c r="AL246" i="17"/>
  <c r="AJ252" i="17"/>
  <c r="M192" i="17"/>
  <c r="W98" i="17"/>
  <c r="W146" i="17"/>
  <c r="M52" i="17"/>
  <c r="W34" i="17"/>
  <c r="Z52" i="17"/>
  <c r="AF192" i="17"/>
  <c r="W112" i="17"/>
  <c r="W128" i="17"/>
  <c r="W160" i="17"/>
  <c r="W176" i="17"/>
  <c r="M252" i="17"/>
  <c r="AF252" i="17"/>
  <c r="AL213" i="17"/>
  <c r="AP252" i="17"/>
  <c r="AP254" i="17" s="1"/>
  <c r="U252" i="17"/>
  <c r="W222" i="17"/>
  <c r="W238" i="17"/>
  <c r="Q52" i="17"/>
  <c r="AH52" i="17"/>
  <c r="AF52" i="17"/>
  <c r="AL16" i="17"/>
  <c r="W27" i="17"/>
  <c r="AL27" i="17"/>
  <c r="AL28" i="17"/>
  <c r="W33" i="17"/>
  <c r="AL41" i="17"/>
  <c r="AL48" i="17"/>
  <c r="Q192" i="17"/>
  <c r="AH192" i="17"/>
  <c r="W92" i="17"/>
  <c r="AL92" i="17"/>
  <c r="W108" i="17"/>
  <c r="AL108" i="17"/>
  <c r="W124" i="17"/>
  <c r="AL124" i="17"/>
  <c r="W156" i="17"/>
  <c r="AL156" i="17"/>
  <c r="W172" i="17"/>
  <c r="AL172" i="17"/>
  <c r="W188" i="17"/>
  <c r="AL188" i="17"/>
  <c r="O252" i="17"/>
  <c r="G252" i="17"/>
  <c r="W217" i="17"/>
  <c r="W221" i="17"/>
  <c r="W237" i="17"/>
  <c r="AD192" i="17"/>
  <c r="W114" i="17"/>
  <c r="K252" i="17"/>
  <c r="W40" i="17"/>
  <c r="W96" i="17"/>
  <c r="S52" i="17"/>
  <c r="AJ52" i="17"/>
  <c r="O52" i="17"/>
  <c r="W26" i="17"/>
  <c r="AL26" i="17"/>
  <c r="W31" i="17"/>
  <c r="W32" i="17"/>
  <c r="W85" i="17"/>
  <c r="AL85" i="17"/>
  <c r="W91" i="17"/>
  <c r="W107" i="17"/>
  <c r="W123" i="17"/>
  <c r="W155" i="17"/>
  <c r="W171" i="17"/>
  <c r="W187" i="17"/>
  <c r="AJ192" i="17"/>
  <c r="W216" i="17"/>
  <c r="AL216" i="17"/>
  <c r="Z252" i="17"/>
  <c r="W219" i="17"/>
  <c r="W220" i="17"/>
  <c r="W232" i="17"/>
  <c r="W235" i="17"/>
  <c r="W236" i="17"/>
  <c r="W248" i="17"/>
  <c r="AL17" i="17"/>
  <c r="AD52" i="17"/>
  <c r="W41" i="17"/>
  <c r="W162" i="17"/>
  <c r="W178" i="17"/>
  <c r="W39" i="17"/>
  <c r="O192" i="17"/>
  <c r="U52" i="17"/>
  <c r="W19" i="17"/>
  <c r="AL19" i="17"/>
  <c r="AL20" i="17"/>
  <c r="W25" i="17"/>
  <c r="AL33" i="17"/>
  <c r="AL40" i="17"/>
  <c r="A254" i="17"/>
  <c r="W84" i="17"/>
  <c r="AL84" i="17"/>
  <c r="W89" i="17"/>
  <c r="W90" i="17"/>
  <c r="W106" i="17"/>
  <c r="W122" i="17"/>
  <c r="W154" i="17"/>
  <c r="W170" i="17"/>
  <c r="W186" i="17"/>
  <c r="W215" i="17"/>
  <c r="AL215" i="17"/>
  <c r="I252" i="17"/>
  <c r="W231" i="17"/>
  <c r="AL231" i="17"/>
  <c r="W247" i="17"/>
  <c r="AL247" i="17"/>
  <c r="AR19" i="16"/>
  <c r="G19" i="16"/>
  <c r="AR100" i="16"/>
  <c r="G100" i="16"/>
  <c r="S156" i="16"/>
  <c r="AV156" i="16"/>
  <c r="M103" i="15"/>
  <c r="AL192" i="16"/>
  <c r="M164" i="16"/>
  <c r="M214" i="16"/>
  <c r="S218" i="16"/>
  <c r="AV218" i="16"/>
  <c r="AV221" i="16"/>
  <c r="Y241" i="13"/>
  <c r="AD241" i="13" s="1"/>
  <c r="W184" i="15"/>
  <c r="AJ184" i="15" s="1"/>
  <c r="AR22" i="16"/>
  <c r="M106" i="16"/>
  <c r="AT106" i="16"/>
  <c r="AR154" i="16"/>
  <c r="S179" i="16"/>
  <c r="AV179" i="16"/>
  <c r="BJ90" i="9"/>
  <c r="BF94" i="9"/>
  <c r="AH98" i="9"/>
  <c r="BT45" i="11"/>
  <c r="AN95" i="11"/>
  <c r="Y49" i="13"/>
  <c r="AL49" i="13" s="1"/>
  <c r="AF122" i="14"/>
  <c r="BT122" i="14"/>
  <c r="BN231" i="14"/>
  <c r="M231" i="14"/>
  <c r="AV26" i="15"/>
  <c r="AV27" i="15"/>
  <c r="S28" i="15"/>
  <c r="AV38" i="15"/>
  <c r="W152" i="15"/>
  <c r="AF152" i="15" s="1"/>
  <c r="W155" i="15"/>
  <c r="AF155" i="15" s="1"/>
  <c r="AV248" i="15"/>
  <c r="AH52" i="16"/>
  <c r="AV19" i="16"/>
  <c r="W43" i="16"/>
  <c r="AB43" i="16" s="1"/>
  <c r="AT44" i="16"/>
  <c r="M44" i="16"/>
  <c r="E192" i="16"/>
  <c r="AV116" i="16"/>
  <c r="G121" i="16"/>
  <c r="AR121" i="16"/>
  <c r="AV157" i="16"/>
  <c r="AV174" i="16"/>
  <c r="AT175" i="16"/>
  <c r="AR188" i="16"/>
  <c r="AT216" i="16"/>
  <c r="M216" i="16"/>
  <c r="AR217" i="16"/>
  <c r="G217" i="16"/>
  <c r="AT230" i="16"/>
  <c r="M230" i="16"/>
  <c r="W237" i="16"/>
  <c r="AB237" i="16" s="1"/>
  <c r="S237" i="16"/>
  <c r="AV242" i="16"/>
  <c r="G243" i="16"/>
  <c r="Y165" i="14"/>
  <c r="BR165" i="14"/>
  <c r="AT151" i="15"/>
  <c r="M151" i="15"/>
  <c r="AV38" i="16"/>
  <c r="M148" i="16"/>
  <c r="AT148" i="16"/>
  <c r="AZ126" i="13"/>
  <c r="W24" i="15"/>
  <c r="AJ24" i="15" s="1"/>
  <c r="AR25" i="16"/>
  <c r="G25" i="16"/>
  <c r="AT30" i="16"/>
  <c r="AT116" i="16"/>
  <c r="G232" i="12"/>
  <c r="BB90" i="13"/>
  <c r="S233" i="13"/>
  <c r="AP23" i="14"/>
  <c r="AT23" i="14" s="1"/>
  <c r="AL189" i="14"/>
  <c r="BR245" i="14"/>
  <c r="Y245" i="14"/>
  <c r="W170" i="15"/>
  <c r="AJ170" i="15" s="1"/>
  <c r="AT173" i="15"/>
  <c r="M173" i="15"/>
  <c r="AV23" i="16"/>
  <c r="S23" i="16"/>
  <c r="G105" i="16"/>
  <c r="W114" i="16"/>
  <c r="AR114" i="16"/>
  <c r="W148" i="16"/>
  <c r="AF148" i="16" s="1"/>
  <c r="AT219" i="16"/>
  <c r="S231" i="16"/>
  <c r="G125" i="12"/>
  <c r="G19" i="13"/>
  <c r="G101" i="13"/>
  <c r="G104" i="13"/>
  <c r="BB153" i="13"/>
  <c r="Y177" i="13"/>
  <c r="AD177" i="13" s="1"/>
  <c r="G221" i="13"/>
  <c r="BT93" i="14"/>
  <c r="AF93" i="14"/>
  <c r="BP97" i="14"/>
  <c r="S97" i="14"/>
  <c r="G217" i="14"/>
  <c r="AF222" i="14"/>
  <c r="BT222" i="14"/>
  <c r="BT239" i="14"/>
  <c r="AF239" i="14"/>
  <c r="AR85" i="15"/>
  <c r="AR97" i="15"/>
  <c r="G97" i="15"/>
  <c r="AV108" i="15"/>
  <c r="S108" i="15"/>
  <c r="AV28" i="16"/>
  <c r="W40" i="16"/>
  <c r="AJ40" i="16" s="1"/>
  <c r="M42" i="16"/>
  <c r="AT81" i="16"/>
  <c r="M81" i="16"/>
  <c r="W83" i="16"/>
  <c r="AF83" i="16" s="1"/>
  <c r="AV86" i="16"/>
  <c r="W92" i="16"/>
  <c r="W121" i="16"/>
  <c r="AF121" i="16" s="1"/>
  <c r="AT161" i="16"/>
  <c r="M161" i="16"/>
  <c r="G171" i="16"/>
  <c r="W171" i="16"/>
  <c r="AB171" i="16" s="1"/>
  <c r="W219" i="16"/>
  <c r="AF219" i="16" s="1"/>
  <c r="AV228" i="16"/>
  <c r="AT238" i="16"/>
  <c r="M238" i="16"/>
  <c r="M248" i="16"/>
  <c r="BP241" i="14"/>
  <c r="S241" i="14"/>
  <c r="AT95" i="15"/>
  <c r="W169" i="15"/>
  <c r="AB169" i="15" s="1"/>
  <c r="M23" i="16"/>
  <c r="AV33" i="16"/>
  <c r="S111" i="16"/>
  <c r="AV111" i="16"/>
  <c r="G176" i="16"/>
  <c r="S236" i="16"/>
  <c r="O183" i="11"/>
  <c r="BB83" i="13"/>
  <c r="G108" i="13"/>
  <c r="M176" i="13"/>
  <c r="G22" i="14"/>
  <c r="S23" i="14"/>
  <c r="BR123" i="14"/>
  <c r="AV121" i="15"/>
  <c r="M20" i="16"/>
  <c r="W25" i="16"/>
  <c r="AF25" i="16" s="1"/>
  <c r="M25" i="16"/>
  <c r="AT25" i="16"/>
  <c r="AV30" i="16"/>
  <c r="G82" i="16"/>
  <c r="AR82" i="16"/>
  <c r="AR128" i="16"/>
  <c r="W128" i="16"/>
  <c r="AF128" i="16" s="1"/>
  <c r="M165" i="16"/>
  <c r="G167" i="16"/>
  <c r="AR245" i="16"/>
  <c r="S247" i="16"/>
  <c r="AZ29" i="13"/>
  <c r="S96" i="13"/>
  <c r="AZ119" i="13"/>
  <c r="Y164" i="13"/>
  <c r="AH164" i="13" s="1"/>
  <c r="G226" i="13"/>
  <c r="AF16" i="14"/>
  <c r="BN18" i="14"/>
  <c r="BN20" i="14"/>
  <c r="Y82" i="14"/>
  <c r="BR183" i="14"/>
  <c r="BP228" i="14"/>
  <c r="AL245" i="14"/>
  <c r="BV245" i="14"/>
  <c r="AT97" i="15"/>
  <c r="M97" i="15"/>
  <c r="M109" i="15"/>
  <c r="G124" i="15"/>
  <c r="AV214" i="15"/>
  <c r="AV233" i="15"/>
  <c r="S233" i="15"/>
  <c r="W27" i="16"/>
  <c r="AJ27" i="16" s="1"/>
  <c r="AT28" i="16"/>
  <c r="M28" i="16"/>
  <c r="AT31" i="16"/>
  <c r="M31" i="16"/>
  <c r="AR37" i="16"/>
  <c r="W37" i="16"/>
  <c r="AB37" i="16" s="1"/>
  <c r="G43" i="16"/>
  <c r="M47" i="16"/>
  <c r="G49" i="16"/>
  <c r="G83" i="16"/>
  <c r="M86" i="16"/>
  <c r="W87" i="16"/>
  <c r="AF87" i="16" s="1"/>
  <c r="AR119" i="16"/>
  <c r="M122" i="16"/>
  <c r="M223" i="16"/>
  <c r="AT223" i="16"/>
  <c r="AT235" i="16"/>
  <c r="S245" i="16"/>
  <c r="AF17" i="16"/>
  <c r="AF26" i="14"/>
  <c r="BR220" i="14"/>
  <c r="S245" i="15"/>
  <c r="M30" i="16"/>
  <c r="AN174" i="11"/>
  <c r="AN219" i="11"/>
  <c r="AV26" i="16"/>
  <c r="S26" i="16"/>
  <c r="AT43" i="16"/>
  <c r="W91" i="16"/>
  <c r="AB91" i="16" s="1"/>
  <c r="AR186" i="16"/>
  <c r="BT41" i="11"/>
  <c r="AH182" i="11"/>
  <c r="BB104" i="13"/>
  <c r="BV22" i="14"/>
  <c r="BP48" i="14"/>
  <c r="AF168" i="14"/>
  <c r="Y249" i="14"/>
  <c r="W14" i="15"/>
  <c r="AF14" i="15" s="1"/>
  <c r="AR18" i="15"/>
  <c r="W18" i="15"/>
  <c r="AF18" i="15" s="1"/>
  <c r="G21" i="15"/>
  <c r="AR21" i="15"/>
  <c r="AR88" i="15"/>
  <c r="G88" i="15"/>
  <c r="AV93" i="15"/>
  <c r="W97" i="15"/>
  <c r="AB97" i="15" s="1"/>
  <c r="M101" i="15"/>
  <c r="AV124" i="15"/>
  <c r="S124" i="15"/>
  <c r="AR153" i="15"/>
  <c r="S155" i="15"/>
  <c r="AR157" i="15"/>
  <c r="S158" i="15"/>
  <c r="S180" i="15"/>
  <c r="M181" i="15"/>
  <c r="S187" i="15"/>
  <c r="G215" i="15"/>
  <c r="W241" i="15"/>
  <c r="AB241" i="15" s="1"/>
  <c r="S246" i="15"/>
  <c r="M15" i="16"/>
  <c r="W33" i="16"/>
  <c r="AB33" i="16" s="1"/>
  <c r="S36" i="16"/>
  <c r="AV36" i="16"/>
  <c r="S49" i="16"/>
  <c r="AV49" i="16"/>
  <c r="AV83" i="16"/>
  <c r="W111" i="16"/>
  <c r="AF111" i="16" s="1"/>
  <c r="AR111" i="16"/>
  <c r="W120" i="16"/>
  <c r="AB120" i="16" s="1"/>
  <c r="AT152" i="16"/>
  <c r="M152" i="16"/>
  <c r="S162" i="16"/>
  <c r="AV162" i="16"/>
  <c r="M181" i="16"/>
  <c r="AT182" i="16"/>
  <c r="W239" i="16"/>
  <c r="AF239" i="16" s="1"/>
  <c r="BN83" i="14"/>
  <c r="BP117" i="14"/>
  <c r="AL122" i="14"/>
  <c r="BR164" i="14"/>
  <c r="S109" i="15"/>
  <c r="M165" i="15"/>
  <c r="S221" i="15"/>
  <c r="G241" i="15"/>
  <c r="Z52" i="16"/>
  <c r="M112" i="16"/>
  <c r="S117" i="16"/>
  <c r="G118" i="16"/>
  <c r="W162" i="16"/>
  <c r="AV164" i="16"/>
  <c r="M169" i="16"/>
  <c r="G221" i="16"/>
  <c r="G236" i="16"/>
  <c r="S246" i="16"/>
  <c r="AL50" i="14"/>
  <c r="AL111" i="14"/>
  <c r="S246" i="14"/>
  <c r="W30" i="15"/>
  <c r="AB30" i="15" s="1"/>
  <c r="S32" i="15"/>
  <c r="M49" i="15"/>
  <c r="AR89" i="15"/>
  <c r="W114" i="15"/>
  <c r="AB114" i="15" s="1"/>
  <c r="S115" i="15"/>
  <c r="M125" i="15"/>
  <c r="AV164" i="15"/>
  <c r="E52" i="16"/>
  <c r="AV17" i="16"/>
  <c r="M18" i="16"/>
  <c r="W22" i="16"/>
  <c r="AB22" i="16" s="1"/>
  <c r="M34" i="16"/>
  <c r="W38" i="16"/>
  <c r="W49" i="16"/>
  <c r="AF49" i="16" s="1"/>
  <c r="AV100" i="16"/>
  <c r="W106" i="16"/>
  <c r="AF106" i="16" s="1"/>
  <c r="M129" i="16"/>
  <c r="M168" i="16"/>
  <c r="M172" i="16"/>
  <c r="M220" i="16"/>
  <c r="W221" i="16"/>
  <c r="BV178" i="14"/>
  <c r="S182" i="14"/>
  <c r="Z52" i="15"/>
  <c r="G22" i="15"/>
  <c r="AV23" i="15"/>
  <c r="AV35" i="15"/>
  <c r="G36" i="15"/>
  <c r="W129" i="15"/>
  <c r="AF129" i="15" s="1"/>
  <c r="AV14" i="16"/>
  <c r="AT22" i="16"/>
  <c r="W32" i="16"/>
  <c r="AJ32" i="16" s="1"/>
  <c r="S40" i="16"/>
  <c r="M50" i="16"/>
  <c r="AD192" i="16"/>
  <c r="AV88" i="16"/>
  <c r="W104" i="16"/>
  <c r="AJ104" i="16" s="1"/>
  <c r="AR106" i="16"/>
  <c r="AV124" i="16"/>
  <c r="AT154" i="16"/>
  <c r="AD252" i="16"/>
  <c r="S223" i="16"/>
  <c r="S239" i="16"/>
  <c r="G241" i="16"/>
  <c r="W245" i="16"/>
  <c r="W14" i="16"/>
  <c r="K52" i="16"/>
  <c r="S98" i="16"/>
  <c r="AV98" i="16"/>
  <c r="W129" i="16"/>
  <c r="AR129" i="16"/>
  <c r="M14" i="16"/>
  <c r="AV24" i="16"/>
  <c r="AR27" i="16"/>
  <c r="G84" i="16"/>
  <c r="W84" i="16"/>
  <c r="AR84" i="16"/>
  <c r="S92" i="16"/>
  <c r="AV94" i="16"/>
  <c r="W94" i="16"/>
  <c r="AR112" i="16"/>
  <c r="G112" i="16"/>
  <c r="Q52" i="16"/>
  <c r="M17" i="16"/>
  <c r="AT27" i="16"/>
  <c r="S94" i="16"/>
  <c r="AT14" i="16"/>
  <c r="G16" i="16"/>
  <c r="S42" i="16"/>
  <c r="W50" i="16"/>
  <c r="G50" i="16"/>
  <c r="AR50" i="16"/>
  <c r="G89" i="16"/>
  <c r="W102" i="16"/>
  <c r="AR102" i="16"/>
  <c r="AB110" i="16"/>
  <c r="AV150" i="16"/>
  <c r="S150" i="16"/>
  <c r="AT151" i="16"/>
  <c r="W151" i="16"/>
  <c r="AR151" i="16"/>
  <c r="AR173" i="16"/>
  <c r="G173" i="16"/>
  <c r="W173" i="16"/>
  <c r="M218" i="16"/>
  <c r="AR13" i="16"/>
  <c r="AR21" i="16"/>
  <c r="AV32" i="16"/>
  <c r="AR32" i="16"/>
  <c r="AT38" i="16"/>
  <c r="G40" i="16"/>
  <c r="AV44" i="16"/>
  <c r="W48" i="16"/>
  <c r="M80" i="16"/>
  <c r="S81" i="16"/>
  <c r="M83" i="16"/>
  <c r="S84" i="16"/>
  <c r="M89" i="16"/>
  <c r="G91" i="16"/>
  <c r="M95" i="16"/>
  <c r="S97" i="16"/>
  <c r="AV97" i="16"/>
  <c r="AR97" i="16"/>
  <c r="G102" i="16"/>
  <c r="S126" i="16"/>
  <c r="M151" i="16"/>
  <c r="M229" i="16"/>
  <c r="AT229" i="16"/>
  <c r="W229" i="16"/>
  <c r="W240" i="16"/>
  <c r="G240" i="16"/>
  <c r="AR240" i="16"/>
  <c r="G42" i="16"/>
  <c r="W42" i="16"/>
  <c r="AR42" i="16"/>
  <c r="M92" i="16"/>
  <c r="AJ242" i="16"/>
  <c r="AF242" i="16"/>
  <c r="AB242" i="16"/>
  <c r="AR24" i="16"/>
  <c r="S27" i="16"/>
  <c r="G32" i="16"/>
  <c r="AR225" i="16"/>
  <c r="G225" i="16"/>
  <c r="W225" i="16"/>
  <c r="S15" i="16"/>
  <c r="S18" i="16"/>
  <c r="AR48" i="16"/>
  <c r="AJ82" i="16"/>
  <c r="M101" i="16"/>
  <c r="M189" i="16"/>
  <c r="M41" i="16"/>
  <c r="W13" i="16"/>
  <c r="AT17" i="16"/>
  <c r="G21" i="16"/>
  <c r="W34" i="16"/>
  <c r="G34" i="16"/>
  <c r="AR34" i="16"/>
  <c r="W35" i="16"/>
  <c r="AR45" i="16"/>
  <c r="W112" i="16"/>
  <c r="W119" i="16"/>
  <c r="M119" i="16"/>
  <c r="AT119" i="16"/>
  <c r="W250" i="16"/>
  <c r="AR250" i="16"/>
  <c r="AT24" i="16"/>
  <c r="M27" i="16"/>
  <c r="M90" i="16"/>
  <c r="AV96" i="16"/>
  <c r="W96" i="16"/>
  <c r="W26" i="16"/>
  <c r="G26" i="16"/>
  <c r="AR26" i="16"/>
  <c r="S13" i="16"/>
  <c r="M35" i="16"/>
  <c r="AF45" i="16"/>
  <c r="AB45" i="16"/>
  <c r="G95" i="16"/>
  <c r="AT95" i="16"/>
  <c r="AT108" i="16"/>
  <c r="M108" i="16"/>
  <c r="M21" i="16"/>
  <c r="G24" i="16"/>
  <c r="G27" i="16"/>
  <c r="AT41" i="16"/>
  <c r="S43" i="16"/>
  <c r="AV43" i="16"/>
  <c r="G45" i="16"/>
  <c r="M46" i="16"/>
  <c r="S47" i="16"/>
  <c r="M49" i="16"/>
  <c r="S50" i="16"/>
  <c r="Z192" i="16"/>
  <c r="AR87" i="16"/>
  <c r="S93" i="16"/>
  <c r="S95" i="16"/>
  <c r="AV95" i="16"/>
  <c r="W95" i="16"/>
  <c r="M98" i="16"/>
  <c r="AT98" i="16"/>
  <c r="AT100" i="16"/>
  <c r="M100" i="16"/>
  <c r="M113" i="16"/>
  <c r="G115" i="16"/>
  <c r="AR115" i="16"/>
  <c r="S115" i="16"/>
  <c r="S155" i="16"/>
  <c r="AR163" i="16"/>
  <c r="W163" i="16"/>
  <c r="AT177" i="16"/>
  <c r="M177" i="16"/>
  <c r="AR234" i="16"/>
  <c r="G250" i="16"/>
  <c r="AT92" i="16"/>
  <c r="AV92" i="16"/>
  <c r="AR101" i="16"/>
  <c r="W101" i="16"/>
  <c r="G101" i="16"/>
  <c r="S109" i="16"/>
  <c r="AV109" i="16"/>
  <c r="AV152" i="16"/>
  <c r="S152" i="16"/>
  <c r="S234" i="16"/>
  <c r="AV234" i="16"/>
  <c r="W234" i="16"/>
  <c r="G129" i="16"/>
  <c r="S35" i="16"/>
  <c r="AV35" i="16"/>
  <c r="S39" i="16"/>
  <c r="W80" i="16"/>
  <c r="K192" i="16"/>
  <c r="G13" i="16"/>
  <c r="AD52" i="16"/>
  <c r="W18" i="16"/>
  <c r="G18" i="16"/>
  <c r="AR18" i="16"/>
  <c r="W19" i="16"/>
  <c r="AT19" i="16"/>
  <c r="AV21" i="16"/>
  <c r="AR43" i="16"/>
  <c r="M45" i="16"/>
  <c r="AJ45" i="16"/>
  <c r="AT46" i="16"/>
  <c r="S82" i="16"/>
  <c r="AV82" i="16"/>
  <c r="G87" i="16"/>
  <c r="G92" i="16"/>
  <c r="G94" i="16"/>
  <c r="AR104" i="16"/>
  <c r="G104" i="16"/>
  <c r="M120" i="16"/>
  <c r="G120" i="16"/>
  <c r="AV160" i="16"/>
  <c r="S160" i="16"/>
  <c r="AR168" i="16"/>
  <c r="W168" i="16"/>
  <c r="M234" i="16"/>
  <c r="AT16" i="16"/>
  <c r="AT159" i="16"/>
  <c r="AR159" i="16"/>
  <c r="AT13" i="16"/>
  <c r="G15" i="16"/>
  <c r="W15" i="16"/>
  <c r="AT21" i="16"/>
  <c r="G23" i="16"/>
  <c r="W23" i="16"/>
  <c r="M24" i="16"/>
  <c r="AT29" i="16"/>
  <c r="G31" i="16"/>
  <c r="W31" i="16"/>
  <c r="M32" i="16"/>
  <c r="AT37" i="16"/>
  <c r="G39" i="16"/>
  <c r="W39" i="16"/>
  <c r="M40" i="16"/>
  <c r="AT45" i="16"/>
  <c r="G47" i="16"/>
  <c r="W47" i="16"/>
  <c r="M48" i="16"/>
  <c r="Q192" i="16"/>
  <c r="AH192" i="16"/>
  <c r="G81" i="16"/>
  <c r="W81" i="16"/>
  <c r="M82" i="16"/>
  <c r="AT87" i="16"/>
  <c r="AT89" i="16"/>
  <c r="M91" i="16"/>
  <c r="AT91" i="16"/>
  <c r="S99" i="16"/>
  <c r="M118" i="16"/>
  <c r="AT118" i="16"/>
  <c r="W118" i="16"/>
  <c r="S123" i="16"/>
  <c r="S151" i="16"/>
  <c r="AV151" i="16"/>
  <c r="AT157" i="16"/>
  <c r="M157" i="16"/>
  <c r="M159" i="16"/>
  <c r="G164" i="16"/>
  <c r="W164" i="16"/>
  <c r="AR164" i="16"/>
  <c r="S165" i="16"/>
  <c r="AV168" i="16"/>
  <c r="S168" i="16"/>
  <c r="M180" i="16"/>
  <c r="AR180" i="16"/>
  <c r="W213" i="16"/>
  <c r="AT213" i="16"/>
  <c r="K252" i="16"/>
  <c r="Q252" i="16"/>
  <c r="AR223" i="16"/>
  <c r="W223" i="16"/>
  <c r="G223" i="16"/>
  <c r="AT240" i="16"/>
  <c r="M240" i="16"/>
  <c r="AV186" i="16"/>
  <c r="G186" i="16"/>
  <c r="S186" i="16"/>
  <c r="AV13" i="16"/>
  <c r="G20" i="16"/>
  <c r="W20" i="16"/>
  <c r="G28" i="16"/>
  <c r="W28" i="16"/>
  <c r="G36" i="16"/>
  <c r="W36" i="16"/>
  <c r="G44" i="16"/>
  <c r="W44" i="16"/>
  <c r="S80" i="16"/>
  <c r="AT84" i="16"/>
  <c r="G86" i="16"/>
  <c r="W86" i="16"/>
  <c r="AR93" i="16"/>
  <c r="W93" i="16"/>
  <c r="G93" i="16"/>
  <c r="G96" i="16"/>
  <c r="S108" i="16"/>
  <c r="AJ115" i="16"/>
  <c r="M125" i="16"/>
  <c r="AT125" i="16"/>
  <c r="S177" i="16"/>
  <c r="S216" i="16"/>
  <c r="AV216" i="16"/>
  <c r="AV225" i="16"/>
  <c r="S225" i="16"/>
  <c r="AV113" i="16"/>
  <c r="G113" i="16"/>
  <c r="AR157" i="16"/>
  <c r="W157" i="16"/>
  <c r="G157" i="16"/>
  <c r="G159" i="16"/>
  <c r="AR166" i="16"/>
  <c r="W166" i="16"/>
  <c r="AT184" i="16"/>
  <c r="W184" i="16"/>
  <c r="W90" i="16"/>
  <c r="G90" i="16"/>
  <c r="AR90" i="16"/>
  <c r="AV91" i="16"/>
  <c r="W98" i="16"/>
  <c r="W99" i="16"/>
  <c r="AR99" i="16"/>
  <c r="AV107" i="16"/>
  <c r="AR109" i="16"/>
  <c r="W109" i="16"/>
  <c r="G109" i="16"/>
  <c r="M116" i="16"/>
  <c r="S118" i="16"/>
  <c r="AR120" i="16"/>
  <c r="S122" i="16"/>
  <c r="AV122" i="16"/>
  <c r="G128" i="16"/>
  <c r="AV147" i="16"/>
  <c r="G150" i="16"/>
  <c r="W150" i="16"/>
  <c r="AR150" i="16"/>
  <c r="W153" i="16"/>
  <c r="AR153" i="16"/>
  <c r="M155" i="16"/>
  <c r="AR171" i="16"/>
  <c r="S175" i="16"/>
  <c r="AV180" i="16"/>
  <c r="W180" i="16"/>
  <c r="S180" i="16"/>
  <c r="Z252" i="16"/>
  <c r="W224" i="16"/>
  <c r="G224" i="16"/>
  <c r="AR224" i="16"/>
  <c r="G229" i="16"/>
  <c r="AV182" i="16"/>
  <c r="S182" i="16"/>
  <c r="AT188" i="16"/>
  <c r="AR233" i="16"/>
  <c r="W233" i="16"/>
  <c r="AP192" i="16"/>
  <c r="M94" i="16"/>
  <c r="AT102" i="16"/>
  <c r="M126" i="16"/>
  <c r="AT126" i="16"/>
  <c r="W158" i="16"/>
  <c r="AR158" i="16"/>
  <c r="M167" i="16"/>
  <c r="AT167" i="16"/>
  <c r="W167" i="16"/>
  <c r="AV169" i="16"/>
  <c r="AT169" i="16"/>
  <c r="W172" i="16"/>
  <c r="AR172" i="16"/>
  <c r="AT179" i="16"/>
  <c r="W179" i="16"/>
  <c r="W218" i="16"/>
  <c r="AR218" i="16"/>
  <c r="G218" i="16"/>
  <c r="AR220" i="16"/>
  <c r="W220" i="16"/>
  <c r="S230" i="16"/>
  <c r="AR149" i="16"/>
  <c r="W149" i="16"/>
  <c r="G149" i="16"/>
  <c r="S159" i="16"/>
  <c r="G175" i="16"/>
  <c r="AT178" i="16"/>
  <c r="W178" i="16"/>
  <c r="M233" i="16"/>
  <c r="AT233" i="16"/>
  <c r="G235" i="16"/>
  <c r="M235" i="16"/>
  <c r="M241" i="16"/>
  <c r="AT241" i="16"/>
  <c r="M243" i="16"/>
  <c r="W243" i="16"/>
  <c r="AT243" i="16"/>
  <c r="S248" i="16"/>
  <c r="AV248" i="16"/>
  <c r="W108" i="16"/>
  <c r="W113" i="16"/>
  <c r="M115" i="16"/>
  <c r="W122" i="16"/>
  <c r="W123" i="16"/>
  <c r="AR123" i="16"/>
  <c r="S125" i="16"/>
  <c r="AT127" i="16"/>
  <c r="W127" i="16"/>
  <c r="M128" i="16"/>
  <c r="M153" i="16"/>
  <c r="S154" i="16"/>
  <c r="W159" i="16"/>
  <c r="AV163" i="16"/>
  <c r="AV173" i="16"/>
  <c r="M178" i="16"/>
  <c r="W183" i="16"/>
  <c r="AT183" i="16"/>
  <c r="AR183" i="16"/>
  <c r="AF186" i="16"/>
  <c r="AB186" i="16"/>
  <c r="AJ186" i="16"/>
  <c r="AH252" i="16"/>
  <c r="W222" i="16"/>
  <c r="G222" i="16"/>
  <c r="AR222" i="16"/>
  <c r="S226" i="16"/>
  <c r="AV226" i="16"/>
  <c r="AV243" i="16"/>
  <c r="S243" i="16"/>
  <c r="G247" i="16"/>
  <c r="W247" i="16"/>
  <c r="AR247" i="16"/>
  <c r="AT112" i="16"/>
  <c r="AR117" i="16"/>
  <c r="W117" i="16"/>
  <c r="G117" i="16"/>
  <c r="AT121" i="16"/>
  <c r="W124" i="16"/>
  <c r="AR124" i="16"/>
  <c r="G126" i="16"/>
  <c r="AR126" i="16"/>
  <c r="W126" i="16"/>
  <c r="AV159" i="16"/>
  <c r="G169" i="16"/>
  <c r="M183" i="16"/>
  <c r="AL252" i="16"/>
  <c r="AR215" i="16"/>
  <c r="AP252" i="16"/>
  <c r="G215" i="16"/>
  <c r="W232" i="16"/>
  <c r="G232" i="16"/>
  <c r="AR232" i="16"/>
  <c r="S235" i="16"/>
  <c r="AR237" i="16"/>
  <c r="S238" i="16"/>
  <c r="AV241" i="16"/>
  <c r="S241" i="16"/>
  <c r="W100" i="16"/>
  <c r="AV102" i="16"/>
  <c r="W105" i="16"/>
  <c r="M107" i="16"/>
  <c r="AV115" i="16"/>
  <c r="M121" i="16"/>
  <c r="AT129" i="16"/>
  <c r="AT149" i="16"/>
  <c r="G155" i="16"/>
  <c r="M156" i="16"/>
  <c r="AV166" i="16"/>
  <c r="AT166" i="16"/>
  <c r="M170" i="16"/>
  <c r="AV172" i="16"/>
  <c r="AV175" i="16"/>
  <c r="S176" i="16"/>
  <c r="AV176" i="16"/>
  <c r="W177" i="16"/>
  <c r="S178" i="16"/>
  <c r="M217" i="16"/>
  <c r="AT217" i="16"/>
  <c r="AT227" i="16"/>
  <c r="W227" i="16"/>
  <c r="AV244" i="16"/>
  <c r="W244" i="16"/>
  <c r="AR125" i="16"/>
  <c r="W125" i="16"/>
  <c r="G125" i="16"/>
  <c r="W146" i="16"/>
  <c r="W155" i="16"/>
  <c r="AR155" i="16"/>
  <c r="M158" i="16"/>
  <c r="AR160" i="16"/>
  <c r="W160" i="16"/>
  <c r="AT168" i="16"/>
  <c r="W174" i="16"/>
  <c r="G174" i="16"/>
  <c r="W175" i="16"/>
  <c r="AR175" i="16"/>
  <c r="AR182" i="16"/>
  <c r="G182" i="16"/>
  <c r="W182" i="16"/>
  <c r="S183" i="16"/>
  <c r="AV183" i="16"/>
  <c r="AR190" i="16"/>
  <c r="W190" i="16"/>
  <c r="AV240" i="16"/>
  <c r="S148" i="16"/>
  <c r="W156" i="16"/>
  <c r="AR156" i="16"/>
  <c r="AV158" i="16"/>
  <c r="G160" i="16"/>
  <c r="W161" i="16"/>
  <c r="AR161" i="16"/>
  <c r="M163" i="16"/>
  <c r="AV171" i="16"/>
  <c r="AT173" i="16"/>
  <c r="AR177" i="16"/>
  <c r="AR181" i="16"/>
  <c r="W181" i="16"/>
  <c r="G181" i="16"/>
  <c r="G190" i="16"/>
  <c r="W214" i="16"/>
  <c r="G214" i="16"/>
  <c r="W226" i="16"/>
  <c r="M232" i="16"/>
  <c r="AR239" i="16"/>
  <c r="G239" i="16"/>
  <c r="AR241" i="16"/>
  <c r="W241" i="16"/>
  <c r="S250" i="16"/>
  <c r="AV250" i="16"/>
  <c r="E252" i="16"/>
  <c r="W147" i="16"/>
  <c r="M150" i="16"/>
  <c r="AR152" i="16"/>
  <c r="W152" i="16"/>
  <c r="S158" i="16"/>
  <c r="AT160" i="16"/>
  <c r="AR165" i="16"/>
  <c r="W165" i="16"/>
  <c r="G165" i="16"/>
  <c r="W170" i="16"/>
  <c r="S171" i="16"/>
  <c r="G177" i="16"/>
  <c r="G178" i="16"/>
  <c r="M186" i="16"/>
  <c r="AT186" i="16"/>
  <c r="S187" i="16"/>
  <c r="W189" i="16"/>
  <c r="G189" i="16"/>
  <c r="M190" i="16"/>
  <c r="AT190" i="16"/>
  <c r="S217" i="16"/>
  <c r="M226" i="16"/>
  <c r="AR226" i="16"/>
  <c r="S227" i="16"/>
  <c r="M231" i="16"/>
  <c r="AT231" i="16"/>
  <c r="W238" i="16"/>
  <c r="G238" i="16"/>
  <c r="AT242" i="16"/>
  <c r="AT99" i="16"/>
  <c r="AT107" i="16"/>
  <c r="AT115" i="16"/>
  <c r="AT123" i="16"/>
  <c r="AT147" i="16"/>
  <c r="AT155" i="16"/>
  <c r="AT163" i="16"/>
  <c r="AT171" i="16"/>
  <c r="W185" i="16"/>
  <c r="W228" i="16"/>
  <c r="W236" i="16"/>
  <c r="M239" i="16"/>
  <c r="AT239" i="16"/>
  <c r="G244" i="16"/>
  <c r="W246" i="16"/>
  <c r="G246" i="16"/>
  <c r="M249" i="16"/>
  <c r="AT249" i="16"/>
  <c r="W249" i="16"/>
  <c r="G98" i="16"/>
  <c r="G106" i="16"/>
  <c r="G114" i="16"/>
  <c r="G122" i="16"/>
  <c r="G146" i="16"/>
  <c r="G154" i="16"/>
  <c r="G162" i="16"/>
  <c r="G170" i="16"/>
  <c r="M175" i="16"/>
  <c r="W176" i="16"/>
  <c r="W188" i="16"/>
  <c r="AV222" i="16"/>
  <c r="W231" i="16"/>
  <c r="AR235" i="16"/>
  <c r="AR243" i="16"/>
  <c r="M250" i="16"/>
  <c r="W187" i="16"/>
  <c r="G187" i="16"/>
  <c r="M215" i="16"/>
  <c r="W216" i="16"/>
  <c r="G216" i="16"/>
  <c r="W217" i="16"/>
  <c r="W230" i="16"/>
  <c r="G230" i="16"/>
  <c r="AR236" i="16"/>
  <c r="M247" i="16"/>
  <c r="W248" i="16"/>
  <c r="G248" i="16"/>
  <c r="M182" i="16"/>
  <c r="AV190" i="16"/>
  <c r="M225" i="16"/>
  <c r="G245" i="16"/>
  <c r="AR249" i="16"/>
  <c r="AT236" i="15"/>
  <c r="M236" i="15"/>
  <c r="BB96" i="13"/>
  <c r="S153" i="13"/>
  <c r="S163" i="13"/>
  <c r="AX48" i="8"/>
  <c r="S175" i="8"/>
  <c r="BR31" i="11"/>
  <c r="M230" i="12"/>
  <c r="G231" i="12"/>
  <c r="S151" i="13"/>
  <c r="M30" i="14"/>
  <c r="BT31" i="14"/>
  <c r="BR33" i="14"/>
  <c r="M25" i="15"/>
  <c r="AT26" i="15"/>
  <c r="AR34" i="15"/>
  <c r="G100" i="15"/>
  <c r="AR100" i="15"/>
  <c r="AR164" i="15"/>
  <c r="G164" i="15"/>
  <c r="M224" i="15"/>
  <c r="AT224" i="15"/>
  <c r="M158" i="8"/>
  <c r="O113" i="11"/>
  <c r="G27" i="12"/>
  <c r="Y154" i="13"/>
  <c r="AH154" i="13" s="1"/>
  <c r="BB156" i="13"/>
  <c r="AZ185" i="13"/>
  <c r="M185" i="13"/>
  <c r="G14" i="14"/>
  <c r="BT153" i="14"/>
  <c r="BP153" i="14"/>
  <c r="BR176" i="14"/>
  <c r="AF235" i="14"/>
  <c r="AF238" i="14"/>
  <c r="BN240" i="14"/>
  <c r="M240" i="14"/>
  <c r="W16" i="15"/>
  <c r="AJ16" i="15" s="1"/>
  <c r="S157" i="15"/>
  <c r="AT213" i="15"/>
  <c r="AR213" i="15"/>
  <c r="S213" i="15"/>
  <c r="AX33" i="8"/>
  <c r="Y80" i="8"/>
  <c r="CB112" i="8"/>
  <c r="CB116" i="8"/>
  <c r="AX176" i="8"/>
  <c r="Q48" i="10"/>
  <c r="U109" i="10"/>
  <c r="AP111" i="10"/>
  <c r="AP120" i="10"/>
  <c r="G121" i="10"/>
  <c r="U123" i="10"/>
  <c r="U125" i="10"/>
  <c r="BT32" i="11"/>
  <c r="AR121" i="11"/>
  <c r="AN154" i="11"/>
  <c r="BR172" i="11"/>
  <c r="BP247" i="11"/>
  <c r="G118" i="12"/>
  <c r="S187" i="12"/>
  <c r="AL15" i="14"/>
  <c r="AL28" i="14"/>
  <c r="BT49" i="14"/>
  <c r="BR83" i="14"/>
  <c r="Y83" i="14"/>
  <c r="AF101" i="14"/>
  <c r="BT101" i="14"/>
  <c r="Y155" i="14"/>
  <c r="BP163" i="14"/>
  <c r="S163" i="14"/>
  <c r="M165" i="14"/>
  <c r="AL172" i="14"/>
  <c r="S222" i="14"/>
  <c r="G227" i="14"/>
  <c r="BR250" i="14"/>
  <c r="Y250" i="14"/>
  <c r="M19" i="15"/>
  <c r="AT19" i="15"/>
  <c r="S99" i="15"/>
  <c r="AV99" i="15"/>
  <c r="AT105" i="15"/>
  <c r="M105" i="15"/>
  <c r="G106" i="15"/>
  <c r="M121" i="15"/>
  <c r="AV190" i="15"/>
  <c r="S190" i="15"/>
  <c r="S216" i="15"/>
  <c r="AV216" i="15"/>
  <c r="AT242" i="15"/>
  <c r="M242" i="15"/>
  <c r="BB111" i="13"/>
  <c r="BR18" i="14"/>
  <c r="BV24" i="14"/>
  <c r="AL24" i="14"/>
  <c r="BN28" i="14"/>
  <c r="M28" i="14"/>
  <c r="BV229" i="14"/>
  <c r="AV40" i="15"/>
  <c r="S40" i="15"/>
  <c r="AV117" i="15"/>
  <c r="S117" i="15"/>
  <c r="G33" i="12"/>
  <c r="BN45" i="14"/>
  <c r="M45" i="14"/>
  <c r="AF50" i="14"/>
  <c r="AV34" i="15"/>
  <c r="S34" i="15"/>
  <c r="AX111" i="8"/>
  <c r="BR181" i="11"/>
  <c r="S48" i="12"/>
  <c r="AF128" i="14"/>
  <c r="Y153" i="14"/>
  <c r="AR26" i="15"/>
  <c r="G227" i="15"/>
  <c r="BP162" i="8"/>
  <c r="AN238" i="11"/>
  <c r="W230" i="12"/>
  <c r="M239" i="12"/>
  <c r="S44" i="14"/>
  <c r="BL85" i="14"/>
  <c r="G85" i="14"/>
  <c r="BV97" i="14"/>
  <c r="AL97" i="14"/>
  <c r="BV118" i="14"/>
  <c r="AL118" i="14"/>
  <c r="AT163" i="15"/>
  <c r="W163" i="15"/>
  <c r="AF163" i="15" s="1"/>
  <c r="CB238" i="8"/>
  <c r="BN14" i="11"/>
  <c r="BR117" i="11"/>
  <c r="BN120" i="11"/>
  <c r="AR171" i="11"/>
  <c r="U173" i="11"/>
  <c r="G181" i="11"/>
  <c r="BL185" i="11"/>
  <c r="BL187" i="11"/>
  <c r="AN190" i="11"/>
  <c r="O216" i="11"/>
  <c r="AH247" i="11"/>
  <c r="S109" i="12"/>
  <c r="AX14" i="13"/>
  <c r="AX40" i="13"/>
  <c r="Y48" i="13"/>
  <c r="AL48" i="13" s="1"/>
  <c r="S81" i="13"/>
  <c r="AX84" i="13"/>
  <c r="AX96" i="13"/>
  <c r="G110" i="13"/>
  <c r="Y115" i="13"/>
  <c r="AL115" i="13" s="1"/>
  <c r="AZ118" i="13"/>
  <c r="M118" i="13"/>
  <c r="M224" i="13"/>
  <c r="G234" i="13"/>
  <c r="BT19" i="14"/>
  <c r="Y21" i="14"/>
  <c r="BR21" i="14"/>
  <c r="BT30" i="14"/>
  <c r="AF35" i="14"/>
  <c r="S87" i="14"/>
  <c r="S95" i="14"/>
  <c r="AL171" i="14"/>
  <c r="BV171" i="14"/>
  <c r="BR171" i="14"/>
  <c r="BT250" i="14"/>
  <c r="AF250" i="14"/>
  <c r="W80" i="15"/>
  <c r="AF80" i="15" s="1"/>
  <c r="M92" i="15"/>
  <c r="S177" i="15"/>
  <c r="AV177" i="15"/>
  <c r="M213" i="15"/>
  <c r="W213" i="15"/>
  <c r="AB213" i="15" s="1"/>
  <c r="S227" i="15"/>
  <c r="AT228" i="15"/>
  <c r="M228" i="15"/>
  <c r="AT246" i="15"/>
  <c r="M246" i="15"/>
  <c r="W249" i="15"/>
  <c r="G249" i="15"/>
  <c r="G146" i="12"/>
  <c r="AX15" i="13"/>
  <c r="M15" i="13"/>
  <c r="Y23" i="14"/>
  <c r="BR23" i="14"/>
  <c r="BV34" i="14"/>
  <c r="AL34" i="14"/>
  <c r="G34" i="14"/>
  <c r="S116" i="15"/>
  <c r="AV116" i="15"/>
  <c r="S171" i="15"/>
  <c r="AV171" i="15"/>
  <c r="W171" i="15"/>
  <c r="AB171" i="15" s="1"/>
  <c r="G41" i="12"/>
  <c r="BB94" i="13"/>
  <c r="Y218" i="13"/>
  <c r="AD218" i="13" s="1"/>
  <c r="AP49" i="14"/>
  <c r="AX49" i="14" s="1"/>
  <c r="BT179" i="14"/>
  <c r="AF179" i="14"/>
  <c r="S238" i="15"/>
  <c r="AV238" i="15"/>
  <c r="AX80" i="8"/>
  <c r="G215" i="12"/>
  <c r="M222" i="12"/>
  <c r="S85" i="13"/>
  <c r="BB163" i="13"/>
  <c r="Y84" i="14"/>
  <c r="BR86" i="14"/>
  <c r="AF89" i="14"/>
  <c r="BT89" i="14"/>
  <c r="G219" i="14"/>
  <c r="BL219" i="14"/>
  <c r="G240" i="14"/>
  <c r="BL240" i="14"/>
  <c r="W217" i="15"/>
  <c r="AF217" i="15" s="1"/>
  <c r="G217" i="15"/>
  <c r="M244" i="15"/>
  <c r="S244" i="15"/>
  <c r="BT181" i="11"/>
  <c r="M31" i="13"/>
  <c r="AZ31" i="13"/>
  <c r="S125" i="13"/>
  <c r="AF28" i="14"/>
  <c r="BT148" i="14"/>
  <c r="AF148" i="14"/>
  <c r="BN176" i="14"/>
  <c r="M26" i="15"/>
  <c r="S128" i="15"/>
  <c r="CB42" i="8"/>
  <c r="AL80" i="8"/>
  <c r="CB109" i="8"/>
  <c r="AL123" i="8"/>
  <c r="Q148" i="10"/>
  <c r="AR180" i="10"/>
  <c r="AR183" i="10"/>
  <c r="Q189" i="10"/>
  <c r="BR40" i="11"/>
  <c r="BR82" i="11"/>
  <c r="BR88" i="11"/>
  <c r="BN89" i="11"/>
  <c r="G106" i="11"/>
  <c r="U110" i="11"/>
  <c r="AN111" i="11"/>
  <c r="BL162" i="11"/>
  <c r="BR165" i="11"/>
  <c r="BR167" i="11"/>
  <c r="AN169" i="11"/>
  <c r="M96" i="12"/>
  <c r="W103" i="12"/>
  <c r="AB103" i="12" s="1"/>
  <c r="G104" i="12"/>
  <c r="M121" i="13"/>
  <c r="Y124" i="13"/>
  <c r="AL124" i="13" s="1"/>
  <c r="G243" i="13"/>
  <c r="M246" i="13"/>
  <c r="BN14" i="14"/>
  <c r="M18" i="14"/>
  <c r="BV30" i="14"/>
  <c r="AL30" i="14"/>
  <c r="S34" i="14"/>
  <c r="Y85" i="14"/>
  <c r="BR85" i="14"/>
  <c r="G89" i="14"/>
  <c r="BV105" i="14"/>
  <c r="AF112" i="14"/>
  <c r="BT112" i="14"/>
  <c r="BL126" i="14"/>
  <c r="G126" i="14"/>
  <c r="G146" i="14"/>
  <c r="BL146" i="14"/>
  <c r="AP171" i="14"/>
  <c r="BB171" i="14" s="1"/>
  <c r="G181" i="14"/>
  <c r="BV187" i="14"/>
  <c r="AL187" i="14"/>
  <c r="BT217" i="14"/>
  <c r="AF217" i="14"/>
  <c r="Y234" i="14"/>
  <c r="BR234" i="14"/>
  <c r="S242" i="14"/>
  <c r="AL242" i="14"/>
  <c r="M246" i="14"/>
  <c r="BN246" i="14"/>
  <c r="AR23" i="15"/>
  <c r="W23" i="15"/>
  <c r="AB23" i="15" s="1"/>
  <c r="M114" i="15"/>
  <c r="AT149" i="15"/>
  <c r="M149" i="15"/>
  <c r="S234" i="15"/>
  <c r="W234" i="15"/>
  <c r="AJ234" i="15" s="1"/>
  <c r="Y179" i="14"/>
  <c r="BR179" i="14"/>
  <c r="M48" i="12"/>
  <c r="G230" i="12"/>
  <c r="Y146" i="14"/>
  <c r="Y216" i="14"/>
  <c r="BR216" i="14"/>
  <c r="AP229" i="14"/>
  <c r="AX229" i="14" s="1"/>
  <c r="AT47" i="15"/>
  <c r="M47" i="15"/>
  <c r="AB174" i="15"/>
  <c r="S183" i="15"/>
  <c r="AV183" i="15"/>
  <c r="M92" i="8"/>
  <c r="U30" i="11"/>
  <c r="BR177" i="11"/>
  <c r="G223" i="12"/>
  <c r="BB122" i="13"/>
  <c r="S158" i="13"/>
  <c r="CB243" i="8"/>
  <c r="M26" i="12"/>
  <c r="M223" i="12"/>
  <c r="BB161" i="13"/>
  <c r="Y117" i="14"/>
  <c r="BN120" i="14"/>
  <c r="AT17" i="15"/>
  <c r="M17" i="15"/>
  <c r="AT33" i="15"/>
  <c r="M33" i="15"/>
  <c r="AT96" i="15"/>
  <c r="BJ115" i="9"/>
  <c r="G103" i="11"/>
  <c r="BP232" i="11"/>
  <c r="AZ25" i="13"/>
  <c r="M225" i="13"/>
  <c r="AX230" i="13"/>
  <c r="Y230" i="13"/>
  <c r="AD230" i="13" s="1"/>
  <c r="G28" i="14"/>
  <c r="AP31" i="14"/>
  <c r="AX31" i="14" s="1"/>
  <c r="BV100" i="14"/>
  <c r="BT114" i="14"/>
  <c r="AF114" i="14"/>
  <c r="BN128" i="14"/>
  <c r="M128" i="14"/>
  <c r="G153" i="14"/>
  <c r="BV185" i="14"/>
  <c r="AL185" i="14"/>
  <c r="AT42" i="15"/>
  <c r="S42" i="15"/>
  <c r="AT43" i="15"/>
  <c r="M43" i="15"/>
  <c r="AT85" i="15"/>
  <c r="M85" i="15"/>
  <c r="AT93" i="15"/>
  <c r="M93" i="15"/>
  <c r="M127" i="15"/>
  <c r="AT127" i="15"/>
  <c r="W152" i="12"/>
  <c r="AF152" i="12" s="1"/>
  <c r="M159" i="12"/>
  <c r="M174" i="12"/>
  <c r="W175" i="12"/>
  <c r="AF175" i="12" s="1"/>
  <c r="S223" i="12"/>
  <c r="M232" i="12"/>
  <c r="S239" i="12"/>
  <c r="AZ28" i="13"/>
  <c r="G85" i="13"/>
  <c r="Y111" i="13"/>
  <c r="AD111" i="13" s="1"/>
  <c r="AX150" i="13"/>
  <c r="AX167" i="13"/>
  <c r="AZ172" i="13"/>
  <c r="M184" i="13"/>
  <c r="M239" i="13"/>
  <c r="BP14" i="14"/>
  <c r="G17" i="14"/>
  <c r="M21" i="14"/>
  <c r="BV23" i="14"/>
  <c r="M36" i="14"/>
  <c r="S41" i="14"/>
  <c r="BR84" i="14"/>
  <c r="AL85" i="14"/>
  <c r="AL87" i="14"/>
  <c r="AL93" i="14"/>
  <c r="BN170" i="14"/>
  <c r="BT172" i="14"/>
  <c r="BP181" i="14"/>
  <c r="AF187" i="14"/>
  <c r="BT187" i="14"/>
  <c r="AP223" i="14"/>
  <c r="AT223" i="14" s="1"/>
  <c r="BT228" i="14"/>
  <c r="AF228" i="14"/>
  <c r="Y238" i="14"/>
  <c r="BR238" i="14"/>
  <c r="S26" i="15"/>
  <c r="AR43" i="15"/>
  <c r="AT81" i="15"/>
  <c r="M81" i="15"/>
  <c r="AV104" i="15"/>
  <c r="S104" i="15"/>
  <c r="AV113" i="15"/>
  <c r="W158" i="15"/>
  <c r="AJ158" i="15" s="1"/>
  <c r="AT183" i="15"/>
  <c r="M183" i="15"/>
  <c r="AR242" i="15"/>
  <c r="G242" i="15"/>
  <c r="AR244" i="15"/>
  <c r="S83" i="12"/>
  <c r="S108" i="12"/>
  <c r="M115" i="12"/>
  <c r="M123" i="12"/>
  <c r="M154" i="12"/>
  <c r="S213" i="12"/>
  <c r="S226" i="12"/>
  <c r="AZ15" i="13"/>
  <c r="G24" i="13"/>
  <c r="M27" i="13"/>
  <c r="BB92" i="13"/>
  <c r="BB106" i="13"/>
  <c r="M178" i="13"/>
  <c r="AX183" i="13"/>
  <c r="AZ190" i="13"/>
  <c r="Y214" i="13"/>
  <c r="AD214" i="13" s="1"/>
  <c r="Y240" i="13"/>
  <c r="AL240" i="13" s="1"/>
  <c r="BV19" i="14"/>
  <c r="M20" i="14"/>
  <c r="M24" i="14"/>
  <c r="AL26" i="14"/>
  <c r="BN36" i="14"/>
  <c r="BP43" i="14"/>
  <c r="AL49" i="14"/>
  <c r="BT86" i="14"/>
  <c r="M93" i="14"/>
  <c r="Y97" i="14"/>
  <c r="BR97" i="14"/>
  <c r="M102" i="14"/>
  <c r="S104" i="14"/>
  <c r="AP108" i="14"/>
  <c r="AT108" i="14" s="1"/>
  <c r="BL124" i="14"/>
  <c r="S148" i="14"/>
  <c r="G155" i="14"/>
  <c r="AF167" i="14"/>
  <c r="BT170" i="14"/>
  <c r="BT225" i="14"/>
  <c r="BT227" i="14"/>
  <c r="AF227" i="14"/>
  <c r="BP229" i="14"/>
  <c r="S229" i="14"/>
  <c r="BL236" i="14"/>
  <c r="G236" i="14"/>
  <c r="AR16" i="15"/>
  <c r="AT23" i="15"/>
  <c r="M23" i="15"/>
  <c r="W40" i="15"/>
  <c r="AJ40" i="15" s="1"/>
  <c r="G40" i="15"/>
  <c r="AR40" i="15"/>
  <c r="AT87" i="15"/>
  <c r="M87" i="15"/>
  <c r="AR116" i="15"/>
  <c r="G116" i="15"/>
  <c r="W118" i="15"/>
  <c r="W179" i="15"/>
  <c r="AF179" i="15" s="1"/>
  <c r="AT230" i="15"/>
  <c r="M230" i="15"/>
  <c r="G236" i="15"/>
  <c r="AR236" i="15"/>
  <c r="G156" i="12"/>
  <c r="S237" i="12"/>
  <c r="AX17" i="13"/>
  <c r="M20" i="13"/>
  <c r="M50" i="13"/>
  <c r="M122" i="13"/>
  <c r="Y181" i="13"/>
  <c r="AD181" i="13" s="1"/>
  <c r="Y183" i="13"/>
  <c r="AD183" i="13" s="1"/>
  <c r="G13" i="14"/>
  <c r="BP15" i="14"/>
  <c r="BP18" i="14"/>
  <c r="S20" i="14"/>
  <c r="S25" i="14"/>
  <c r="S50" i="14"/>
  <c r="AL86" i="14"/>
  <c r="Y94" i="14"/>
  <c r="BR94" i="14"/>
  <c r="AF99" i="14"/>
  <c r="BN101" i="14"/>
  <c r="BR109" i="14"/>
  <c r="M124" i="14"/>
  <c r="S153" i="14"/>
  <c r="BN164" i="14"/>
  <c r="AL170" i="14"/>
  <c r="AT39" i="15"/>
  <c r="M39" i="15"/>
  <c r="AT40" i="15"/>
  <c r="AV47" i="15"/>
  <c r="AT115" i="15"/>
  <c r="M115" i="15"/>
  <c r="AT117" i="15"/>
  <c r="M117" i="15"/>
  <c r="AV96" i="15"/>
  <c r="M99" i="15"/>
  <c r="AV114" i="15"/>
  <c r="S114" i="15"/>
  <c r="AR122" i="15"/>
  <c r="AT125" i="15"/>
  <c r="AR146" i="15"/>
  <c r="AT146" i="15"/>
  <c r="AR168" i="15"/>
  <c r="G168" i="15"/>
  <c r="M169" i="15"/>
  <c r="AV172" i="15"/>
  <c r="W186" i="15"/>
  <c r="AR221" i="15"/>
  <c r="S232" i="15"/>
  <c r="BL83" i="14"/>
  <c r="AL109" i="14"/>
  <c r="BP113" i="14"/>
  <c r="BL128" i="14"/>
  <c r="BN152" i="14"/>
  <c r="M168" i="14"/>
  <c r="S169" i="14"/>
  <c r="S173" i="14"/>
  <c r="AL178" i="14"/>
  <c r="AL184" i="14"/>
  <c r="BN185" i="14"/>
  <c r="BN189" i="14"/>
  <c r="M213" i="14"/>
  <c r="AL225" i="14"/>
  <c r="BT234" i="14"/>
  <c r="AF234" i="14"/>
  <c r="BT243" i="14"/>
  <c r="AF243" i="14"/>
  <c r="AR13" i="15"/>
  <c r="S27" i="15"/>
  <c r="AT44" i="15"/>
  <c r="AV81" i="15"/>
  <c r="S82" i="15"/>
  <c r="AT101" i="15"/>
  <c r="AV115" i="15"/>
  <c r="S146" i="15"/>
  <c r="AR147" i="15"/>
  <c r="W147" i="15"/>
  <c r="AF147" i="15" s="1"/>
  <c r="M155" i="15"/>
  <c r="S159" i="15"/>
  <c r="S173" i="15"/>
  <c r="AV181" i="15"/>
  <c r="S182" i="15"/>
  <c r="AT187" i="15"/>
  <c r="M187" i="15"/>
  <c r="AH252" i="15"/>
  <c r="S242" i="15"/>
  <c r="AV242" i="15"/>
  <c r="W245" i="15"/>
  <c r="AJ245" i="15" s="1"/>
  <c r="G177" i="14"/>
  <c r="BN179" i="14"/>
  <c r="BN182" i="14"/>
  <c r="BP185" i="14"/>
  <c r="M215" i="14"/>
  <c r="BR233" i="14"/>
  <c r="Y233" i="14"/>
  <c r="AL234" i="14"/>
  <c r="AT18" i="15"/>
  <c r="AV36" i="15"/>
  <c r="M41" i="15"/>
  <c r="AT41" i="15"/>
  <c r="AR45" i="15"/>
  <c r="AV48" i="15"/>
  <c r="S48" i="15"/>
  <c r="W50" i="15"/>
  <c r="AJ50" i="15" s="1"/>
  <c r="S87" i="15"/>
  <c r="S102" i="15"/>
  <c r="AR108" i="15"/>
  <c r="G108" i="15"/>
  <c r="G113" i="15"/>
  <c r="S122" i="15"/>
  <c r="S126" i="15"/>
  <c r="W164" i="15"/>
  <c r="AF164" i="15" s="1"/>
  <c r="AR183" i="15"/>
  <c r="W183" i="15"/>
  <c r="AV187" i="15"/>
  <c r="BN109" i="14"/>
  <c r="S112" i="14"/>
  <c r="BR113" i="14"/>
  <c r="BL125" i="14"/>
  <c r="AF154" i="14"/>
  <c r="BP165" i="14"/>
  <c r="Y168" i="14"/>
  <c r="G170" i="14"/>
  <c r="S172" i="14"/>
  <c r="BT175" i="14"/>
  <c r="BR177" i="14"/>
  <c r="BL181" i="14"/>
  <c r="BP182" i="14"/>
  <c r="BL187" i="14"/>
  <c r="S226" i="14"/>
  <c r="G228" i="14"/>
  <c r="BR242" i="14"/>
  <c r="Y242" i="14"/>
  <c r="G245" i="14"/>
  <c r="K52" i="15"/>
  <c r="G14" i="15"/>
  <c r="AV24" i="15"/>
  <c r="G31" i="15"/>
  <c r="S41" i="15"/>
  <c r="AV41" i="15"/>
  <c r="AT45" i="15"/>
  <c r="M45" i="15"/>
  <c r="S49" i="15"/>
  <c r="AT83" i="15"/>
  <c r="G84" i="15"/>
  <c r="G89" i="15"/>
  <c r="AR90" i="15"/>
  <c r="G90" i="15"/>
  <c r="W91" i="15"/>
  <c r="AB91" i="15" s="1"/>
  <c r="AR98" i="15"/>
  <c r="G102" i="15"/>
  <c r="M128" i="15"/>
  <c r="AT128" i="15"/>
  <c r="G129" i="15"/>
  <c r="W148" i="15"/>
  <c r="AJ148" i="15" s="1"/>
  <c r="S150" i="15"/>
  <c r="M157" i="15"/>
  <c r="M164" i="15"/>
  <c r="AT164" i="15"/>
  <c r="G183" i="15"/>
  <c r="M189" i="15"/>
  <c r="M219" i="15"/>
  <c r="G219" i="15"/>
  <c r="M222" i="15"/>
  <c r="W231" i="15"/>
  <c r="AF231" i="15" s="1"/>
  <c r="G231" i="15"/>
  <c r="AR231" i="15"/>
  <c r="AR234" i="15"/>
  <c r="S236" i="15"/>
  <c r="AT238" i="15"/>
  <c r="M238" i="15"/>
  <c r="W161" i="15"/>
  <c r="AJ161" i="15" s="1"/>
  <c r="M163" i="15"/>
  <c r="W228" i="15"/>
  <c r="AF228" i="15" s="1"/>
  <c r="AV239" i="15"/>
  <c r="AR247" i="15"/>
  <c r="BR189" i="14"/>
  <c r="AF230" i="14"/>
  <c r="S233" i="14"/>
  <c r="Y237" i="14"/>
  <c r="S14" i="15"/>
  <c r="W15" i="15"/>
  <c r="AF15" i="15" s="1"/>
  <c r="M15" i="15"/>
  <c r="S23" i="15"/>
  <c r="M27" i="15"/>
  <c r="S88" i="15"/>
  <c r="M91" i="15"/>
  <c r="S93" i="15"/>
  <c r="AV106" i="15"/>
  <c r="AV109" i="15"/>
  <c r="W146" i="15"/>
  <c r="AB146" i="15" s="1"/>
  <c r="AR154" i="15"/>
  <c r="AT225" i="15"/>
  <c r="G235" i="15"/>
  <c r="S249" i="15"/>
  <c r="AR250" i="15"/>
  <c r="AF184" i="14"/>
  <c r="G185" i="14"/>
  <c r="S217" i="14"/>
  <c r="Y228" i="14"/>
  <c r="S232" i="14"/>
  <c r="S236" i="14"/>
  <c r="S19" i="15"/>
  <c r="M24" i="15"/>
  <c r="AT24" i="15"/>
  <c r="AR86" i="15"/>
  <c r="S90" i="15"/>
  <c r="AV100" i="15"/>
  <c r="S103" i="15"/>
  <c r="M104" i="15"/>
  <c r="G105" i="15"/>
  <c r="S111" i="15"/>
  <c r="AT119" i="15"/>
  <c r="AT155" i="15"/>
  <c r="AT156" i="15"/>
  <c r="S215" i="15"/>
  <c r="W236" i="15"/>
  <c r="AJ236" i="15" s="1"/>
  <c r="AT244" i="15"/>
  <c r="S247" i="15"/>
  <c r="AT250" i="15"/>
  <c r="AJ129" i="15"/>
  <c r="W27" i="15"/>
  <c r="G27" i="15"/>
  <c r="AR27" i="15"/>
  <c r="AV39" i="15"/>
  <c r="W103" i="15"/>
  <c r="G103" i="15"/>
  <c r="AR103" i="15"/>
  <c r="AR121" i="15"/>
  <c r="W121" i="15"/>
  <c r="AV17" i="15"/>
  <c r="S17" i="15"/>
  <c r="AV218" i="15"/>
  <c r="W20" i="15"/>
  <c r="G23" i="15"/>
  <c r="M30" i="15"/>
  <c r="G30" i="15"/>
  <c r="AP192" i="15"/>
  <c r="AV80" i="15"/>
  <c r="AT80" i="15"/>
  <c r="AR80" i="15"/>
  <c r="G80" i="15"/>
  <c r="M80" i="15"/>
  <c r="S179" i="15"/>
  <c r="W218" i="15"/>
  <c r="M14" i="15"/>
  <c r="S16" i="15"/>
  <c r="G18" i="15"/>
  <c r="AT21" i="15"/>
  <c r="W21" i="15"/>
  <c r="S24" i="15"/>
  <c r="AR24" i="15"/>
  <c r="AT27" i="15"/>
  <c r="S30" i="15"/>
  <c r="M32" i="15"/>
  <c r="S33" i="15"/>
  <c r="AT35" i="15"/>
  <c r="AR35" i="15"/>
  <c r="M48" i="15"/>
  <c r="AT48" i="15"/>
  <c r="W81" i="15"/>
  <c r="G81" i="15"/>
  <c r="AR81" i="15"/>
  <c r="E192" i="15"/>
  <c r="W83" i="15"/>
  <c r="G83" i="15"/>
  <c r="W98" i="15"/>
  <c r="AT98" i="15"/>
  <c r="AR112" i="15"/>
  <c r="W112" i="15"/>
  <c r="S125" i="15"/>
  <c r="AV125" i="15"/>
  <c r="AR148" i="15"/>
  <c r="AT153" i="15"/>
  <c r="W153" i="15"/>
  <c r="M153" i="15"/>
  <c r="AR156" i="15"/>
  <c r="AV158" i="15"/>
  <c r="M162" i="15"/>
  <c r="W162" i="15"/>
  <c r="S165" i="15"/>
  <c r="M185" i="15"/>
  <c r="G185" i="15"/>
  <c r="AV225" i="15"/>
  <c r="S225" i="15"/>
  <c r="AR226" i="15"/>
  <c r="G226" i="15"/>
  <c r="W226" i="15"/>
  <c r="M247" i="15"/>
  <c r="W247" i="15"/>
  <c r="AT247" i="15"/>
  <c r="W33" i="15"/>
  <c r="G33" i="15"/>
  <c r="S151" i="15"/>
  <c r="AV151" i="15"/>
  <c r="S189" i="15"/>
  <c r="AV189" i="15"/>
  <c r="G15" i="15"/>
  <c r="AV31" i="15"/>
  <c r="S31" i="15"/>
  <c r="S36" i="15"/>
  <c r="AV45" i="15"/>
  <c r="S45" i="15"/>
  <c r="AT86" i="15"/>
  <c r="W86" i="15"/>
  <c r="M86" i="15"/>
  <c r="S105" i="15"/>
  <c r="AV105" i="15"/>
  <c r="W105" i="15"/>
  <c r="AV120" i="15"/>
  <c r="S120" i="15"/>
  <c r="AV149" i="15"/>
  <c r="S149" i="15"/>
  <c r="M179" i="15"/>
  <c r="AV22" i="15"/>
  <c r="S22" i="15"/>
  <c r="AR235" i="15"/>
  <c r="AT235" i="15"/>
  <c r="M235" i="15"/>
  <c r="M89" i="15"/>
  <c r="AV89" i="15"/>
  <c r="AT89" i="15"/>
  <c r="AF108" i="15"/>
  <c r="E52" i="15"/>
  <c r="AD52" i="15"/>
  <c r="AR15" i="15"/>
  <c r="AV19" i="15"/>
  <c r="AR29" i="15"/>
  <c r="W31" i="15"/>
  <c r="M35" i="15"/>
  <c r="S80" i="15"/>
  <c r="S89" i="15"/>
  <c r="W92" i="15"/>
  <c r="G92" i="15"/>
  <c r="AR92" i="15"/>
  <c r="AR107" i="15"/>
  <c r="W107" i="15"/>
  <c r="M107" i="15"/>
  <c r="S107" i="15"/>
  <c r="AV107" i="15"/>
  <c r="AT111" i="15"/>
  <c r="M111" i="15"/>
  <c r="S148" i="15"/>
  <c r="AV148" i="15"/>
  <c r="W151" i="15"/>
  <c r="G151" i="15"/>
  <c r="S156" i="15"/>
  <c r="AR162" i="15"/>
  <c r="G162" i="15"/>
  <c r="AV169" i="15"/>
  <c r="AT169" i="15"/>
  <c r="AR169" i="15"/>
  <c r="AR176" i="15"/>
  <c r="W176" i="15"/>
  <c r="AR185" i="15"/>
  <c r="AD252" i="15"/>
  <c r="S241" i="15"/>
  <c r="M100" i="15"/>
  <c r="AT100" i="15"/>
  <c r="W100" i="15"/>
  <c r="AT129" i="15"/>
  <c r="AV159" i="15"/>
  <c r="AV222" i="15"/>
  <c r="S222" i="15"/>
  <c r="M13" i="15"/>
  <c r="S20" i="15"/>
  <c r="W82" i="15"/>
  <c r="AR82" i="15"/>
  <c r="AV90" i="15"/>
  <c r="M129" i="15"/>
  <c r="W150" i="15"/>
  <c r="AR150" i="15"/>
  <c r="AR160" i="15"/>
  <c r="W160" i="15"/>
  <c r="M190" i="15"/>
  <c r="AT190" i="15"/>
  <c r="W190" i="15"/>
  <c r="AV84" i="15"/>
  <c r="W84" i="15"/>
  <c r="W87" i="15"/>
  <c r="AR87" i="15"/>
  <c r="G121" i="15"/>
  <c r="G160" i="15"/>
  <c r="AR179" i="15"/>
  <c r="M216" i="15"/>
  <c r="AT216" i="15"/>
  <c r="W237" i="15"/>
  <c r="AT237" i="15"/>
  <c r="M237" i="15"/>
  <c r="S243" i="15"/>
  <c r="AV243" i="15"/>
  <c r="AV16" i="15"/>
  <c r="AT16" i="15"/>
  <c r="S46" i="15"/>
  <c r="AV46" i="15"/>
  <c r="G46" i="15"/>
  <c r="AT46" i="15"/>
  <c r="G87" i="15"/>
  <c r="G156" i="15"/>
  <c r="AV156" i="15"/>
  <c r="G13" i="15"/>
  <c r="AH52" i="15"/>
  <c r="AT14" i="15"/>
  <c r="AV15" i="15"/>
  <c r="AV18" i="15"/>
  <c r="S18" i="15"/>
  <c r="S21" i="15"/>
  <c r="AV21" i="15"/>
  <c r="AR28" i="15"/>
  <c r="AT32" i="15"/>
  <c r="S35" i="15"/>
  <c r="AV37" i="15"/>
  <c r="S43" i="15"/>
  <c r="AV43" i="15"/>
  <c r="W43" i="15"/>
  <c r="AT94" i="15"/>
  <c r="G94" i="15"/>
  <c r="S106" i="15"/>
  <c r="G107" i="15"/>
  <c r="M122" i="15"/>
  <c r="W122" i="15"/>
  <c r="AT122" i="15"/>
  <c r="AR151" i="15"/>
  <c r="AF156" i="15"/>
  <c r="AV162" i="15"/>
  <c r="AT162" i="15"/>
  <c r="S169" i="15"/>
  <c r="G176" i="15"/>
  <c r="AT185" i="15"/>
  <c r="W230" i="15"/>
  <c r="G230" i="15"/>
  <c r="AR230" i="15"/>
  <c r="W239" i="15"/>
  <c r="G239" i="15"/>
  <c r="AR239" i="15"/>
  <c r="AF241" i="15"/>
  <c r="AT13" i="15"/>
  <c r="W13" i="15"/>
  <c r="AT88" i="15"/>
  <c r="AR110" i="15"/>
  <c r="G110" i="15"/>
  <c r="W110" i="15"/>
  <c r="AV154" i="15"/>
  <c r="S154" i="15"/>
  <c r="W19" i="15"/>
  <c r="G19" i="15"/>
  <c r="Q52" i="15"/>
  <c r="S13" i="15"/>
  <c r="AV13" i="15"/>
  <c r="W36" i="15"/>
  <c r="S47" i="15"/>
  <c r="G82" i="15"/>
  <c r="G91" i="15"/>
  <c r="AR91" i="15"/>
  <c r="G150" i="15"/>
  <c r="S167" i="15"/>
  <c r="AV167" i="15"/>
  <c r="K192" i="15"/>
  <c r="AR19" i="15"/>
  <c r="S25" i="15"/>
  <c r="AV30" i="15"/>
  <c r="AR33" i="15"/>
  <c r="AV44" i="15"/>
  <c r="W44" i="15"/>
  <c r="M46" i="15"/>
  <c r="G153" i="15"/>
  <c r="M225" i="15"/>
  <c r="W225" i="15"/>
  <c r="AL52" i="15"/>
  <c r="AT22" i="15"/>
  <c r="W22" i="15"/>
  <c r="G28" i="15"/>
  <c r="W29" i="15"/>
  <c r="AV29" i="15"/>
  <c r="W37" i="15"/>
  <c r="AP52" i="15"/>
  <c r="S83" i="15"/>
  <c r="AV83" i="15"/>
  <c r="S85" i="15"/>
  <c r="AV85" i="15"/>
  <c r="S94" i="15"/>
  <c r="AR94" i="15"/>
  <c r="G123" i="15"/>
  <c r="W123" i="15"/>
  <c r="AR123" i="15"/>
  <c r="S162" i="15"/>
  <c r="M176" i="15"/>
  <c r="AT176" i="15"/>
  <c r="AV185" i="15"/>
  <c r="S185" i="15"/>
  <c r="AR223" i="15"/>
  <c r="G223" i="15"/>
  <c r="W223" i="15"/>
  <c r="M239" i="15"/>
  <c r="AT239" i="15"/>
  <c r="AR20" i="15"/>
  <c r="M28" i="15"/>
  <c r="AR30" i="15"/>
  <c r="W34" i="15"/>
  <c r="M82" i="15"/>
  <c r="W89" i="15"/>
  <c r="M102" i="15"/>
  <c r="W102" i="15"/>
  <c r="AR104" i="15"/>
  <c r="G104" i="15"/>
  <c r="W104" i="15"/>
  <c r="M110" i="15"/>
  <c r="M112" i="15"/>
  <c r="AT112" i="15"/>
  <c r="W117" i="15"/>
  <c r="G117" i="15"/>
  <c r="AR117" i="15"/>
  <c r="S129" i="15"/>
  <c r="AV129" i="15"/>
  <c r="G163" i="15"/>
  <c r="AR163" i="15"/>
  <c r="W166" i="15"/>
  <c r="AR166" i="15"/>
  <c r="W173" i="15"/>
  <c r="G173" i="15"/>
  <c r="AR173" i="15"/>
  <c r="AR178" i="15"/>
  <c r="G178" i="15"/>
  <c r="AV178" i="15"/>
  <c r="AR182" i="15"/>
  <c r="W182" i="15"/>
  <c r="AR188" i="15"/>
  <c r="W188" i="15"/>
  <c r="M223" i="15"/>
  <c r="AT223" i="15"/>
  <c r="G20" i="15"/>
  <c r="W25" i="15"/>
  <c r="G25" i="15"/>
  <c r="AR31" i="15"/>
  <c r="G34" i="15"/>
  <c r="W41" i="15"/>
  <c r="G41" i="15"/>
  <c r="AR42" i="15"/>
  <c r="W49" i="15"/>
  <c r="G49" i="15"/>
  <c r="AR50" i="15"/>
  <c r="AV112" i="15"/>
  <c r="S112" i="15"/>
  <c r="W125" i="15"/>
  <c r="G125" i="15"/>
  <c r="S153" i="15"/>
  <c r="AV153" i="15"/>
  <c r="AV155" i="15"/>
  <c r="G161" i="15"/>
  <c r="M168" i="15"/>
  <c r="AT168" i="15"/>
  <c r="AR170" i="15"/>
  <c r="G170" i="15"/>
  <c r="W177" i="15"/>
  <c r="M178" i="15"/>
  <c r="W178" i="15"/>
  <c r="AT178" i="15"/>
  <c r="G182" i="15"/>
  <c r="AR186" i="15"/>
  <c r="G186" i="15"/>
  <c r="S186" i="15"/>
  <c r="AT188" i="15"/>
  <c r="M221" i="15"/>
  <c r="AT221" i="15"/>
  <c r="W221" i="15"/>
  <c r="AV230" i="15"/>
  <c r="S230" i="15"/>
  <c r="M20" i="15"/>
  <c r="AR22" i="15"/>
  <c r="W26" i="15"/>
  <c r="AV28" i="15"/>
  <c r="AT36" i="15"/>
  <c r="W39" i="15"/>
  <c r="G39" i="15"/>
  <c r="AR39" i="15"/>
  <c r="G42" i="15"/>
  <c r="G43" i="15"/>
  <c r="G44" i="15"/>
  <c r="W45" i="15"/>
  <c r="W47" i="15"/>
  <c r="G47" i="15"/>
  <c r="W48" i="15"/>
  <c r="G50" i="15"/>
  <c r="S95" i="15"/>
  <c r="AV95" i="15"/>
  <c r="W99" i="15"/>
  <c r="AT110" i="15"/>
  <c r="G115" i="15"/>
  <c r="AR115" i="15"/>
  <c r="W115" i="15"/>
  <c r="W116" i="15"/>
  <c r="AT116" i="15"/>
  <c r="AV123" i="15"/>
  <c r="S123" i="15"/>
  <c r="AR152" i="15"/>
  <c r="G152" i="15"/>
  <c r="W154" i="15"/>
  <c r="AT154" i="15"/>
  <c r="M161" i="15"/>
  <c r="AT161" i="15"/>
  <c r="AR161" i="15"/>
  <c r="AV170" i="15"/>
  <c r="M182" i="15"/>
  <c r="AT182" i="15"/>
  <c r="AT186" i="15"/>
  <c r="Z252" i="15"/>
  <c r="G218" i="15"/>
  <c r="AR218" i="15"/>
  <c r="AT219" i="15"/>
  <c r="S224" i="15"/>
  <c r="AV224" i="15"/>
  <c r="M227" i="15"/>
  <c r="AT227" i="15"/>
  <c r="W227" i="15"/>
  <c r="AT229" i="15"/>
  <c r="W229" i="15"/>
  <c r="G244" i="15"/>
  <c r="W244" i="15"/>
  <c r="W248" i="15"/>
  <c r="G248" i="15"/>
  <c r="AR248" i="15"/>
  <c r="W17" i="15"/>
  <c r="G17" i="15"/>
  <c r="G26" i="15"/>
  <c r="M34" i="15"/>
  <c r="G35" i="15"/>
  <c r="W35" i="15"/>
  <c r="M36" i="15"/>
  <c r="M50" i="15"/>
  <c r="AT82" i="15"/>
  <c r="AV86" i="15"/>
  <c r="S91" i="15"/>
  <c r="AR96" i="15"/>
  <c r="G96" i="15"/>
  <c r="W96" i="15"/>
  <c r="AT102" i="15"/>
  <c r="AT104" i="15"/>
  <c r="W111" i="15"/>
  <c r="G111" i="15"/>
  <c r="AR111" i="15"/>
  <c r="AT124" i="15"/>
  <c r="W124" i="15"/>
  <c r="M152" i="15"/>
  <c r="AT152" i="15"/>
  <c r="M156" i="15"/>
  <c r="S161" i="15"/>
  <c r="AV161" i="15"/>
  <c r="S163" i="15"/>
  <c r="W165" i="15"/>
  <c r="G165" i="15"/>
  <c r="G167" i="15"/>
  <c r="AR167" i="15"/>
  <c r="W167" i="15"/>
  <c r="S168" i="15"/>
  <c r="AV168" i="15"/>
  <c r="S170" i="15"/>
  <c r="G171" i="15"/>
  <c r="AR171" i="15"/>
  <c r="W172" i="15"/>
  <c r="M172" i="15"/>
  <c r="AT172" i="15"/>
  <c r="AT175" i="15"/>
  <c r="M175" i="15"/>
  <c r="S178" i="15"/>
  <c r="AT184" i="15"/>
  <c r="S184" i="15"/>
  <c r="G184" i="15"/>
  <c r="AV186" i="15"/>
  <c r="AR220" i="15"/>
  <c r="W220" i="15"/>
  <c r="M229" i="15"/>
  <c r="M243" i="15"/>
  <c r="W243" i="15"/>
  <c r="AT243" i="15"/>
  <c r="W246" i="15"/>
  <c r="G246" i="15"/>
  <c r="AR246" i="15"/>
  <c r="M250" i="15"/>
  <c r="M42" i="15"/>
  <c r="AR44" i="15"/>
  <c r="AV50" i="15"/>
  <c r="Z192" i="15"/>
  <c r="AR84" i="15"/>
  <c r="W85" i="15"/>
  <c r="W93" i="15"/>
  <c r="G93" i="15"/>
  <c r="AV101" i="15"/>
  <c r="S101" i="15"/>
  <c r="S119" i="15"/>
  <c r="AV119" i="15"/>
  <c r="AR120" i="15"/>
  <c r="W120" i="15"/>
  <c r="AR129" i="15"/>
  <c r="M150" i="15"/>
  <c r="AV152" i="15"/>
  <c r="AR158" i="15"/>
  <c r="G158" i="15"/>
  <c r="W159" i="15"/>
  <c r="G159" i="15"/>
  <c r="AR159" i="15"/>
  <c r="M160" i="15"/>
  <c r="AV166" i="15"/>
  <c r="AR177" i="15"/>
  <c r="G177" i="15"/>
  <c r="W181" i="15"/>
  <c r="G181" i="15"/>
  <c r="AR181" i="15"/>
  <c r="AR184" i="15"/>
  <c r="W187" i="15"/>
  <c r="G187" i="15"/>
  <c r="AR187" i="15"/>
  <c r="W189" i="15"/>
  <c r="G189" i="15"/>
  <c r="AR189" i="15"/>
  <c r="W214" i="15"/>
  <c r="G214" i="15"/>
  <c r="AR214" i="15"/>
  <c r="E252" i="15"/>
  <c r="M215" i="15"/>
  <c r="K252" i="15"/>
  <c r="AT215" i="15"/>
  <c r="S220" i="15"/>
  <c r="M220" i="15"/>
  <c r="AV223" i="15"/>
  <c r="W224" i="15"/>
  <c r="G224" i="15"/>
  <c r="AR224" i="15"/>
  <c r="S229" i="15"/>
  <c r="G229" i="15"/>
  <c r="M241" i="15"/>
  <c r="AT241" i="15"/>
  <c r="AV82" i="15"/>
  <c r="AT90" i="15"/>
  <c r="W90" i="15"/>
  <c r="W106" i="15"/>
  <c r="AT107" i="15"/>
  <c r="AV110" i="15"/>
  <c r="W126" i="15"/>
  <c r="S127" i="15"/>
  <c r="AV127" i="15"/>
  <c r="M148" i="15"/>
  <c r="AT148" i="15"/>
  <c r="AR155" i="15"/>
  <c r="AV160" i="15"/>
  <c r="S160" i="15"/>
  <c r="AR174" i="15"/>
  <c r="G174" i="15"/>
  <c r="AV176" i="15"/>
  <c r="S176" i="15"/>
  <c r="G179" i="15"/>
  <c r="M231" i="15"/>
  <c r="AT231" i="15"/>
  <c r="AR243" i="15"/>
  <c r="G243" i="15"/>
  <c r="G250" i="15"/>
  <c r="W250" i="15"/>
  <c r="AR36" i="15"/>
  <c r="AV42" i="15"/>
  <c r="AD192" i="15"/>
  <c r="M84" i="15"/>
  <c r="M90" i="15"/>
  <c r="AT91" i="15"/>
  <c r="S97" i="15"/>
  <c r="AV97" i="15"/>
  <c r="AV103" i="15"/>
  <c r="M106" i="15"/>
  <c r="AV111" i="15"/>
  <c r="M113" i="15"/>
  <c r="AR114" i="15"/>
  <c r="G114" i="15"/>
  <c r="AR118" i="15"/>
  <c r="G118" i="15"/>
  <c r="S121" i="15"/>
  <c r="AT121" i="15"/>
  <c r="AV122" i="15"/>
  <c r="G126" i="15"/>
  <c r="AR128" i="15"/>
  <c r="G128" i="15"/>
  <c r="W128" i="15"/>
  <c r="G155" i="15"/>
  <c r="M158" i="15"/>
  <c r="AT160" i="15"/>
  <c r="G169" i="15"/>
  <c r="M177" i="15"/>
  <c r="AT177" i="15"/>
  <c r="AL252" i="15"/>
  <c r="AT217" i="15"/>
  <c r="AP252" i="15"/>
  <c r="AV241" i="15"/>
  <c r="Q192" i="15"/>
  <c r="S192" i="15" s="1"/>
  <c r="AH192" i="15"/>
  <c r="M94" i="15"/>
  <c r="W95" i="15"/>
  <c r="G95" i="15"/>
  <c r="AT99" i="15"/>
  <c r="AV102" i="15"/>
  <c r="W109" i="15"/>
  <c r="G109" i="15"/>
  <c r="M126" i="15"/>
  <c r="W127" i="15"/>
  <c r="G127" i="15"/>
  <c r="W157" i="15"/>
  <c r="G157" i="15"/>
  <c r="AT167" i="15"/>
  <c r="AT171" i="15"/>
  <c r="AV174" i="15"/>
  <c r="AT180" i="15"/>
  <c r="W180" i="15"/>
  <c r="M186" i="15"/>
  <c r="S226" i="15"/>
  <c r="W238" i="15"/>
  <c r="G238" i="15"/>
  <c r="AR238" i="15"/>
  <c r="S240" i="15"/>
  <c r="AV240" i="15"/>
  <c r="M248" i="15"/>
  <c r="AT248" i="15"/>
  <c r="AL192" i="15"/>
  <c r="W88" i="15"/>
  <c r="AV94" i="15"/>
  <c r="W101" i="15"/>
  <c r="G101" i="15"/>
  <c r="M118" i="15"/>
  <c r="W119" i="15"/>
  <c r="G119" i="15"/>
  <c r="AT123" i="15"/>
  <c r="AV126" i="15"/>
  <c r="W149" i="15"/>
  <c r="G149" i="15"/>
  <c r="M170" i="15"/>
  <c r="S175" i="15"/>
  <c r="AV175" i="15"/>
  <c r="W185" i="15"/>
  <c r="AV219" i="15"/>
  <c r="S219" i="15"/>
  <c r="AR225" i="15"/>
  <c r="G225" i="15"/>
  <c r="M233" i="15"/>
  <c r="W233" i="15"/>
  <c r="S235" i="15"/>
  <c r="AR245" i="15"/>
  <c r="G245" i="15"/>
  <c r="M245" i="15"/>
  <c r="Q252" i="15"/>
  <c r="M226" i="15"/>
  <c r="AV228" i="15"/>
  <c r="S228" i="15"/>
  <c r="AR237" i="15"/>
  <c r="G237" i="15"/>
  <c r="S237" i="15"/>
  <c r="W242" i="15"/>
  <c r="S250" i="15"/>
  <c r="AV250" i="15"/>
  <c r="W168" i="15"/>
  <c r="M174" i="15"/>
  <c r="W175" i="15"/>
  <c r="G175" i="15"/>
  <c r="AT179" i="15"/>
  <c r="G213" i="15"/>
  <c r="W215" i="15"/>
  <c r="W216" i="15"/>
  <c r="G216" i="15"/>
  <c r="AR217" i="15"/>
  <c r="W232" i="15"/>
  <c r="G232" i="15"/>
  <c r="AR233" i="15"/>
  <c r="AV237" i="15"/>
  <c r="W240" i="15"/>
  <c r="G240" i="15"/>
  <c r="AV182" i="15"/>
  <c r="M217" i="15"/>
  <c r="W222" i="15"/>
  <c r="G222" i="15"/>
  <c r="AR249" i="15"/>
  <c r="AR190" i="15"/>
  <c r="AV217" i="15"/>
  <c r="AR241" i="15"/>
  <c r="M249" i="15"/>
  <c r="BZ217" i="8"/>
  <c r="BR217" i="8"/>
  <c r="Y217" i="8"/>
  <c r="G45" i="13"/>
  <c r="AX45" i="13"/>
  <c r="BB114" i="13"/>
  <c r="BN188" i="14"/>
  <c r="BR162" i="8"/>
  <c r="S217" i="8"/>
  <c r="AZ13" i="13"/>
  <c r="M13" i="13"/>
  <c r="AZ223" i="13"/>
  <c r="Y223" i="13"/>
  <c r="AL223" i="13" s="1"/>
  <c r="BV40" i="14"/>
  <c r="AL40" i="14"/>
  <c r="BT40" i="14"/>
  <c r="M40" i="14"/>
  <c r="AF40" i="14"/>
  <c r="BR182" i="14"/>
  <c r="Y182" i="14"/>
  <c r="M184" i="14"/>
  <c r="BN184" i="14"/>
  <c r="AH13" i="11"/>
  <c r="BP215" i="11"/>
  <c r="BP221" i="11"/>
  <c r="M34" i="12"/>
  <c r="M83" i="12"/>
  <c r="G84" i="12"/>
  <c r="W90" i="12"/>
  <c r="AF90" i="12" s="1"/>
  <c r="M224" i="12"/>
  <c r="AX35" i="13"/>
  <c r="G35" i="13"/>
  <c r="BT20" i="14"/>
  <c r="AF20" i="14"/>
  <c r="BV239" i="14"/>
  <c r="AL239" i="14"/>
  <c r="BN241" i="14"/>
  <c r="M241" i="14"/>
  <c r="M46" i="8"/>
  <c r="M90" i="8"/>
  <c r="M35" i="13"/>
  <c r="AZ35" i="13"/>
  <c r="M169" i="13"/>
  <c r="AZ169" i="13"/>
  <c r="M155" i="12"/>
  <c r="AZ147" i="13"/>
  <c r="AZ189" i="13"/>
  <c r="BP19" i="14"/>
  <c r="S19" i="14"/>
  <c r="M26" i="14"/>
  <c r="BN26" i="14"/>
  <c r="M47" i="14"/>
  <c r="AL47" i="14"/>
  <c r="BV128" i="14"/>
  <c r="AL128" i="14"/>
  <c r="AF233" i="14"/>
  <c r="BT233" i="14"/>
  <c r="BP19" i="8"/>
  <c r="G148" i="12"/>
  <c r="G18" i="14"/>
  <c r="BL18" i="14"/>
  <c r="BL38" i="14"/>
  <c r="Y49" i="14"/>
  <c r="BR49" i="14"/>
  <c r="S178" i="12"/>
  <c r="AX27" i="13"/>
  <c r="G27" i="13"/>
  <c r="Y33" i="14"/>
  <c r="G116" i="14"/>
  <c r="BL116" i="14"/>
  <c r="S116" i="14"/>
  <c r="G13" i="11"/>
  <c r="AR22" i="11"/>
  <c r="AR45" i="11"/>
  <c r="AZ45" i="11" s="1"/>
  <c r="S118" i="12"/>
  <c r="M119" i="13"/>
  <c r="AP15" i="14"/>
  <c r="BB15" i="14" s="1"/>
  <c r="AZ52" i="14"/>
  <c r="AF36" i="14"/>
  <c r="BT36" i="14"/>
  <c r="BT46" i="14"/>
  <c r="S46" i="14"/>
  <c r="BR46" i="14"/>
  <c r="BP89" i="14"/>
  <c r="S89" i="14"/>
  <c r="BL87" i="14"/>
  <c r="G87" i="14"/>
  <c r="BR89" i="14"/>
  <c r="Y89" i="14"/>
  <c r="Y90" i="14"/>
  <c r="Y100" i="14"/>
  <c r="AP100" i="14"/>
  <c r="AT100" i="14" s="1"/>
  <c r="AL127" i="14"/>
  <c r="BV127" i="14"/>
  <c r="Y22" i="8"/>
  <c r="W18" i="12"/>
  <c r="AJ18" i="12" s="1"/>
  <c r="G30" i="13"/>
  <c r="BV16" i="14"/>
  <c r="AL16" i="14"/>
  <c r="BP31" i="14"/>
  <c r="S31" i="14"/>
  <c r="AP35" i="14"/>
  <c r="AT35" i="14" s="1"/>
  <c r="BR45" i="14"/>
  <c r="Y45" i="14"/>
  <c r="AF80" i="14"/>
  <c r="AE162" i="8"/>
  <c r="BP185" i="8"/>
  <c r="AR223" i="8"/>
  <c r="O47" i="11"/>
  <c r="S35" i="12"/>
  <c r="S43" i="12"/>
  <c r="G165" i="12"/>
  <c r="AX31" i="13"/>
  <c r="G31" i="13"/>
  <c r="S100" i="13"/>
  <c r="M238" i="13"/>
  <c r="S30" i="14"/>
  <c r="Y31" i="14"/>
  <c r="BR31" i="14"/>
  <c r="BP32" i="14"/>
  <c r="BN32" i="14"/>
  <c r="BP35" i="14"/>
  <c r="S35" i="14"/>
  <c r="AF45" i="14"/>
  <c r="BT45" i="14"/>
  <c r="BL47" i="14"/>
  <c r="BV80" i="14"/>
  <c r="BV89" i="14"/>
  <c r="AL89" i="14"/>
  <c r="BR92" i="14"/>
  <c r="M95" i="14"/>
  <c r="BN95" i="14"/>
  <c r="BR100" i="14"/>
  <c r="S125" i="14"/>
  <c r="BP125" i="14"/>
  <c r="BP129" i="14"/>
  <c r="Y129" i="14"/>
  <c r="M151" i="14"/>
  <c r="BN151" i="14"/>
  <c r="M153" i="14"/>
  <c r="BN153" i="14"/>
  <c r="BP168" i="14"/>
  <c r="S168" i="14"/>
  <c r="M249" i="14"/>
  <c r="BZ36" i="8"/>
  <c r="S98" i="8"/>
  <c r="Q245" i="10"/>
  <c r="BT13" i="11"/>
  <c r="AN45" i="11"/>
  <c r="BN82" i="11"/>
  <c r="AH85" i="11"/>
  <c r="AH97" i="11"/>
  <c r="BN162" i="11"/>
  <c r="BT223" i="11"/>
  <c r="AR226" i="11"/>
  <c r="BN232" i="11"/>
  <c r="BN238" i="11"/>
  <c r="M13" i="12"/>
  <c r="M21" i="12"/>
  <c r="S28" i="12"/>
  <c r="W29" i="12"/>
  <c r="AF29" i="12" s="1"/>
  <c r="S36" i="12"/>
  <c r="S80" i="12"/>
  <c r="M87" i="12"/>
  <c r="M102" i="12"/>
  <c r="S106" i="12"/>
  <c r="M107" i="12"/>
  <c r="G108" i="12"/>
  <c r="S126" i="12"/>
  <c r="W172" i="12"/>
  <c r="S179" i="12"/>
  <c r="S220" i="12"/>
  <c r="M228" i="12"/>
  <c r="M248" i="12"/>
  <c r="AX23" i="13"/>
  <c r="M43" i="13"/>
  <c r="S115" i="13"/>
  <c r="BB155" i="13"/>
  <c r="BB157" i="13"/>
  <c r="G230" i="13"/>
  <c r="S14" i="14"/>
  <c r="G16" i="14"/>
  <c r="S18" i="14"/>
  <c r="BR19" i="14"/>
  <c r="M22" i="14"/>
  <c r="BR30" i="14"/>
  <c r="Y30" i="14"/>
  <c r="AF31" i="14"/>
  <c r="AF32" i="14"/>
  <c r="Y35" i="14"/>
  <c r="BR35" i="14"/>
  <c r="BR44" i="14"/>
  <c r="Y44" i="14"/>
  <c r="BL46" i="14"/>
  <c r="S48" i="14"/>
  <c r="G94" i="14"/>
  <c r="BL94" i="14"/>
  <c r="BP156" i="14"/>
  <c r="BV216" i="14"/>
  <c r="AL216" i="14"/>
  <c r="AL220" i="14"/>
  <c r="BL229" i="14"/>
  <c r="G229" i="14"/>
  <c r="AF123" i="14"/>
  <c r="BP123" i="14"/>
  <c r="S123" i="14"/>
  <c r="G123" i="14"/>
  <c r="BV225" i="14"/>
  <c r="AR159" i="11"/>
  <c r="BB117" i="13"/>
  <c r="AV52" i="14"/>
  <c r="AL36" i="14"/>
  <c r="BV36" i="14"/>
  <c r="M87" i="14"/>
  <c r="BN87" i="14"/>
  <c r="G95" i="14"/>
  <c r="AL116" i="14"/>
  <c r="BV116" i="14"/>
  <c r="BT123" i="14"/>
  <c r="AF237" i="14"/>
  <c r="BZ87" i="8"/>
  <c r="BP95" i="8"/>
  <c r="U218" i="10"/>
  <c r="BR45" i="11"/>
  <c r="BT96" i="11"/>
  <c r="O116" i="11"/>
  <c r="S100" i="12"/>
  <c r="M126" i="12"/>
  <c r="S156" i="12"/>
  <c r="M179" i="12"/>
  <c r="AZ33" i="13"/>
  <c r="M33" i="13"/>
  <c r="BX15" i="8"/>
  <c r="BZ27" i="8"/>
  <c r="AR41" i="8"/>
  <c r="BT89" i="11"/>
  <c r="O220" i="11"/>
  <c r="G226" i="11"/>
  <c r="S21" i="12"/>
  <c r="S86" i="12"/>
  <c r="S94" i="12"/>
  <c r="S102" i="12"/>
  <c r="S158" i="12"/>
  <c r="S214" i="12"/>
  <c r="S232" i="12"/>
  <c r="S248" i="12"/>
  <c r="AZ27" i="13"/>
  <c r="G241" i="13"/>
  <c r="BP22" i="14"/>
  <c r="S22" i="14"/>
  <c r="AL32" i="14"/>
  <c r="BN40" i="14"/>
  <c r="BN94" i="14"/>
  <c r="M94" i="14"/>
  <c r="BN165" i="14"/>
  <c r="G176" i="14"/>
  <c r="AF177" i="14"/>
  <c r="BT177" i="14"/>
  <c r="BP179" i="14"/>
  <c r="S179" i="14"/>
  <c r="Y226" i="14"/>
  <c r="BR226" i="14"/>
  <c r="G237" i="14"/>
  <c r="BL237" i="14"/>
  <c r="AP237" i="14"/>
  <c r="AT237" i="14" s="1"/>
  <c r="BN243" i="14"/>
  <c r="M243" i="14"/>
  <c r="BN90" i="14"/>
  <c r="BP90" i="14"/>
  <c r="BL90" i="14"/>
  <c r="Y123" i="14"/>
  <c r="AL164" i="14"/>
  <c r="BV164" i="14"/>
  <c r="Y228" i="8"/>
  <c r="M19" i="12"/>
  <c r="G28" i="12"/>
  <c r="M112" i="12"/>
  <c r="S159" i="13"/>
  <c r="BV83" i="14"/>
  <c r="AL83" i="14"/>
  <c r="BP85" i="14"/>
  <c r="S85" i="14"/>
  <c r="BT97" i="14"/>
  <c r="AF97" i="14"/>
  <c r="BN183" i="14"/>
  <c r="M183" i="14"/>
  <c r="BR219" i="14"/>
  <c r="Y219" i="14"/>
  <c r="G222" i="14"/>
  <c r="AR20" i="8"/>
  <c r="AE22" i="8"/>
  <c r="BP113" i="8"/>
  <c r="AR231" i="8"/>
  <c r="AP220" i="10"/>
  <c r="AN98" i="11"/>
  <c r="AN119" i="11"/>
  <c r="M93" i="12"/>
  <c r="BZ24" i="8"/>
  <c r="Y36" i="8"/>
  <c r="BV87" i="8"/>
  <c r="BV98" i="8"/>
  <c r="AR116" i="8"/>
  <c r="S182" i="8"/>
  <c r="AE215" i="8"/>
  <c r="AR217" i="8"/>
  <c r="AR99" i="10"/>
  <c r="AR100" i="10"/>
  <c r="Q103" i="10"/>
  <c r="AR105" i="10"/>
  <c r="G24" i="11"/>
  <c r="BT128" i="11"/>
  <c r="BT148" i="11"/>
  <c r="BL229" i="11"/>
  <c r="S32" i="12"/>
  <c r="M81" i="12"/>
  <c r="M122" i="12"/>
  <c r="M167" i="12"/>
  <c r="M216" i="12"/>
  <c r="AX19" i="13"/>
  <c r="S107" i="13"/>
  <c r="S109" i="13"/>
  <c r="S111" i="13"/>
  <c r="M116" i="13"/>
  <c r="M128" i="13"/>
  <c r="AZ188" i="13"/>
  <c r="M232" i="13"/>
  <c r="Y244" i="13"/>
  <c r="AL244" i="13" s="1"/>
  <c r="BT14" i="14"/>
  <c r="AF14" i="14"/>
  <c r="BP16" i="14"/>
  <c r="S17" i="14"/>
  <c r="BR22" i="14"/>
  <c r="Y22" i="14"/>
  <c r="AF23" i="14"/>
  <c r="AF24" i="14"/>
  <c r="BR25" i="14"/>
  <c r="BV26" i="14"/>
  <c r="G32" i="14"/>
  <c r="BN38" i="14"/>
  <c r="BR47" i="14"/>
  <c r="BP116" i="14"/>
  <c r="S118" i="14"/>
  <c r="M118" i="14"/>
  <c r="Y121" i="14"/>
  <c r="BP121" i="14"/>
  <c r="BP155" i="14"/>
  <c r="S155" i="14"/>
  <c r="BT160" i="14"/>
  <c r="AF160" i="14"/>
  <c r="M185" i="14"/>
  <c r="AL247" i="14"/>
  <c r="BV247" i="14"/>
  <c r="S170" i="12"/>
  <c r="M171" i="12"/>
  <c r="S185" i="12"/>
  <c r="S86" i="13"/>
  <c r="BB86" i="13"/>
  <c r="S106" i="13"/>
  <c r="BV20" i="14"/>
  <c r="AL20" i="14"/>
  <c r="BR42" i="14"/>
  <c r="Y42" i="14"/>
  <c r="AF242" i="14"/>
  <c r="BT242" i="14"/>
  <c r="G214" i="10"/>
  <c r="G93" i="11"/>
  <c r="BX87" i="8"/>
  <c r="AL98" i="8"/>
  <c r="BX113" i="8"/>
  <c r="AP94" i="10"/>
  <c r="G105" i="10"/>
  <c r="U106" i="10"/>
  <c r="AD106" i="10" s="1"/>
  <c r="AR113" i="10"/>
  <c r="Q115" i="10"/>
  <c r="AR118" i="10"/>
  <c r="BR25" i="11"/>
  <c r="BN26" i="11"/>
  <c r="BP37" i="11"/>
  <c r="BT39" i="11"/>
  <c r="AH80" i="11"/>
  <c r="G87" i="11"/>
  <c r="BR99" i="11"/>
  <c r="AH105" i="11"/>
  <c r="G151" i="11"/>
  <c r="BR175" i="11"/>
  <c r="BN223" i="11"/>
  <c r="BL245" i="11"/>
  <c r="O248" i="11"/>
  <c r="S23" i="12"/>
  <c r="S33" i="12"/>
  <c r="S41" i="12"/>
  <c r="S81" i="12"/>
  <c r="G83" i="12"/>
  <c r="W98" i="12"/>
  <c r="AB98" i="12" s="1"/>
  <c r="M117" i="12"/>
  <c r="S122" i="12"/>
  <c r="S152" i="12"/>
  <c r="S216" i="12"/>
  <c r="S222" i="12"/>
  <c r="S250" i="12"/>
  <c r="G15" i="13"/>
  <c r="M21" i="13"/>
  <c r="G47" i="13"/>
  <c r="G106" i="13"/>
  <c r="AX161" i="13"/>
  <c r="AL14" i="14"/>
  <c r="BV14" i="14"/>
  <c r="Y17" i="14"/>
  <c r="BR17" i="14"/>
  <c r="AL18" i="14"/>
  <c r="BV18" i="14"/>
  <c r="BN24" i="14"/>
  <c r="BP33" i="14"/>
  <c r="S33" i="14"/>
  <c r="S36" i="14"/>
  <c r="BP36" i="14"/>
  <c r="S40" i="14"/>
  <c r="M49" i="14"/>
  <c r="BN49" i="14"/>
  <c r="S80" i="14"/>
  <c r="BV87" i="14"/>
  <c r="M90" i="14"/>
  <c r="BP93" i="14"/>
  <c r="S93" i="14"/>
  <c r="BL119" i="14"/>
  <c r="G119" i="14"/>
  <c r="BT121" i="14"/>
  <c r="AF121" i="14"/>
  <c r="AP123" i="14"/>
  <c r="BB123" i="14" s="1"/>
  <c r="AF124" i="14"/>
  <c r="BT124" i="14"/>
  <c r="AF127" i="14"/>
  <c r="BR127" i="14"/>
  <c r="AL153" i="14"/>
  <c r="BV153" i="14"/>
  <c r="BV172" i="14"/>
  <c r="Y214" i="14"/>
  <c r="AL214" i="14"/>
  <c r="BV235" i="14"/>
  <c r="AL235" i="14"/>
  <c r="M237" i="14"/>
  <c r="BV246" i="14"/>
  <c r="AL246" i="14"/>
  <c r="S249" i="12"/>
  <c r="G18" i="13"/>
  <c r="AZ23" i="13"/>
  <c r="M25" i="13"/>
  <c r="G33" i="13"/>
  <c r="G80" i="13"/>
  <c r="G82" i="13"/>
  <c r="G97" i="13"/>
  <c r="BB102" i="13"/>
  <c r="Y112" i="13"/>
  <c r="AL112" i="13" s="1"/>
  <c r="AZ129" i="13"/>
  <c r="M151" i="13"/>
  <c r="G154" i="13"/>
  <c r="Y158" i="13"/>
  <c r="AH158" i="13" s="1"/>
  <c r="AZ177" i="13"/>
  <c r="AZ181" i="13"/>
  <c r="G227" i="13"/>
  <c r="Y234" i="13"/>
  <c r="AH234" i="13" s="1"/>
  <c r="M250" i="13"/>
  <c r="AF15" i="14"/>
  <c r="AD52" i="14"/>
  <c r="BT18" i="14"/>
  <c r="AF19" i="14"/>
  <c r="G21" i="14"/>
  <c r="BP23" i="14"/>
  <c r="BL26" i="14"/>
  <c r="G26" i="14"/>
  <c r="AP27" i="14"/>
  <c r="AX27" i="14" s="1"/>
  <c r="S28" i="14"/>
  <c r="BT32" i="14"/>
  <c r="BR34" i="14"/>
  <c r="S43" i="14"/>
  <c r="BV45" i="14"/>
  <c r="BV47" i="14"/>
  <c r="BP49" i="14"/>
  <c r="S49" i="14"/>
  <c r="M80" i="14"/>
  <c r="BV82" i="14"/>
  <c r="BP84" i="14"/>
  <c r="BP87" i="14"/>
  <c r="BT100" i="14"/>
  <c r="S100" i="14"/>
  <c r="AP103" i="14"/>
  <c r="AT103" i="14" s="1"/>
  <c r="BV160" i="14"/>
  <c r="BP160" i="14"/>
  <c r="Y178" i="14"/>
  <c r="BR178" i="14"/>
  <c r="BL178" i="14"/>
  <c r="M178" i="14"/>
  <c r="G180" i="14"/>
  <c r="AP183" i="14"/>
  <c r="AT183" i="14" s="1"/>
  <c r="AP215" i="14"/>
  <c r="AX215" i="14" s="1"/>
  <c r="AP217" i="14"/>
  <c r="BB217" i="14" s="1"/>
  <c r="G245" i="12"/>
  <c r="AX13" i="13"/>
  <c r="M18" i="13"/>
  <c r="AX22" i="13"/>
  <c r="Y87" i="13"/>
  <c r="AH87" i="13" s="1"/>
  <c r="AX94" i="13"/>
  <c r="S112" i="13"/>
  <c r="Y168" i="13"/>
  <c r="AL168" i="13" s="1"/>
  <c r="AX170" i="13"/>
  <c r="AX178" i="13"/>
  <c r="G180" i="13"/>
  <c r="Y186" i="13"/>
  <c r="AL186" i="13" s="1"/>
  <c r="G228" i="13"/>
  <c r="Y231" i="13"/>
  <c r="AD231" i="13" s="1"/>
  <c r="M231" i="13"/>
  <c r="AR52" i="14"/>
  <c r="M16" i="14"/>
  <c r="S24" i="14"/>
  <c r="BP26" i="14"/>
  <c r="BL30" i="14"/>
  <c r="G30" i="14"/>
  <c r="AF43" i="14"/>
  <c r="BV44" i="14"/>
  <c r="AL44" i="14"/>
  <c r="AP45" i="14"/>
  <c r="AX45" i="14" s="1"/>
  <c r="BL45" i="14"/>
  <c r="BN46" i="14"/>
  <c r="BP50" i="14"/>
  <c r="AF81" i="14"/>
  <c r="BN113" i="14"/>
  <c r="BT129" i="14"/>
  <c r="AF129" i="14"/>
  <c r="BV150" i="14"/>
  <c r="BP159" i="14"/>
  <c r="S159" i="14"/>
  <c r="Y184" i="14"/>
  <c r="BR184" i="14"/>
  <c r="Y217" i="14"/>
  <c r="BR217" i="14"/>
  <c r="BT226" i="14"/>
  <c r="AF226" i="14"/>
  <c r="AL237" i="14"/>
  <c r="S224" i="12"/>
  <c r="W246" i="12"/>
  <c r="AJ246" i="12" s="1"/>
  <c r="G13" i="13"/>
  <c r="G16" i="13"/>
  <c r="G22" i="13"/>
  <c r="G43" i="13"/>
  <c r="AZ45" i="13"/>
  <c r="AZ47" i="13"/>
  <c r="Y50" i="13"/>
  <c r="AD50" i="13" s="1"/>
  <c r="AX92" i="13"/>
  <c r="G98" i="13"/>
  <c r="Y107" i="13"/>
  <c r="AX109" i="13"/>
  <c r="G127" i="13"/>
  <c r="BB158" i="13"/>
  <c r="BB160" i="13"/>
  <c r="AZ168" i="13"/>
  <c r="AZ170" i="13"/>
  <c r="M175" i="13"/>
  <c r="M182" i="13"/>
  <c r="S222" i="13"/>
  <c r="S16" i="14"/>
  <c r="BT22" i="14"/>
  <c r="S26" i="14"/>
  <c r="BL34" i="14"/>
  <c r="BN34" i="14"/>
  <c r="G41" i="14"/>
  <c r="BL41" i="14"/>
  <c r="AP44" i="14"/>
  <c r="AX44" i="14" s="1"/>
  <c r="G44" i="14"/>
  <c r="BV50" i="14"/>
  <c r="BR50" i="14"/>
  <c r="BT87" i="14"/>
  <c r="AF87" i="14"/>
  <c r="BP92" i="14"/>
  <c r="S92" i="14"/>
  <c r="AL95" i="14"/>
  <c r="BV95" i="14"/>
  <c r="G112" i="14"/>
  <c r="BL112" i="14"/>
  <c r="M113" i="14"/>
  <c r="BP114" i="14"/>
  <c r="S114" i="14"/>
  <c r="BT115" i="14"/>
  <c r="BV119" i="14"/>
  <c r="AL120" i="14"/>
  <c r="AL121" i="14"/>
  <c r="G122" i="14"/>
  <c r="BL122" i="14"/>
  <c r="M123" i="14"/>
  <c r="BP127" i="14"/>
  <c r="Y128" i="14"/>
  <c r="BR128" i="14"/>
  <c r="BL151" i="14"/>
  <c r="BV152" i="14"/>
  <c r="BT164" i="14"/>
  <c r="AF164" i="14"/>
  <c r="BP164" i="14"/>
  <c r="BL175" i="14"/>
  <c r="G175" i="14"/>
  <c r="AP186" i="14"/>
  <c r="AT186" i="14" s="1"/>
  <c r="Y189" i="14"/>
  <c r="BR225" i="14"/>
  <c r="BV236" i="14"/>
  <c r="BV237" i="14"/>
  <c r="BN245" i="14"/>
  <c r="M245" i="14"/>
  <c r="AP245" i="14"/>
  <c r="BB245" i="14" s="1"/>
  <c r="BT34" i="14"/>
  <c r="BT42" i="14"/>
  <c r="BP46" i="14"/>
  <c r="BN88" i="14"/>
  <c r="G102" i="14"/>
  <c r="M105" i="14"/>
  <c r="BN105" i="14"/>
  <c r="BP109" i="14"/>
  <c r="M125" i="14"/>
  <c r="BN125" i="14"/>
  <c r="BT127" i="14"/>
  <c r="BT146" i="14"/>
  <c r="AP154" i="14"/>
  <c r="AX154" i="14" s="1"/>
  <c r="BV156" i="14"/>
  <c r="AL156" i="14"/>
  <c r="Y160" i="14"/>
  <c r="BR163" i="14"/>
  <c r="Y163" i="14"/>
  <c r="AF163" i="14"/>
  <c r="AP165" i="14"/>
  <c r="BB165" i="14" s="1"/>
  <c r="AP166" i="14"/>
  <c r="AT166" i="14" s="1"/>
  <c r="BN166" i="14"/>
  <c r="M172" i="14"/>
  <c r="S176" i="14"/>
  <c r="AP185" i="14"/>
  <c r="AT185" i="14" s="1"/>
  <c r="BR185" i="14"/>
  <c r="S231" i="14"/>
  <c r="BL234" i="14"/>
  <c r="G234" i="14"/>
  <c r="AP234" i="14"/>
  <c r="AT234" i="14" s="1"/>
  <c r="AF27" i="14"/>
  <c r="BT35" i="14"/>
  <c r="Y39" i="14"/>
  <c r="BN48" i="14"/>
  <c r="AF85" i="14"/>
  <c r="AF92" i="14"/>
  <c r="BR95" i="14"/>
  <c r="M101" i="14"/>
  <c r="S102" i="14"/>
  <c r="BV103" i="14"/>
  <c r="BR105" i="14"/>
  <c r="Y108" i="14"/>
  <c r="BV146" i="14"/>
  <c r="BT151" i="14"/>
  <c r="BP154" i="14"/>
  <c r="AL163" i="14"/>
  <c r="S167" i="14"/>
  <c r="AF176" i="14"/>
  <c r="BL177" i="14"/>
  <c r="M187" i="14"/>
  <c r="AL213" i="14"/>
  <c r="Y222" i="14"/>
  <c r="AL224" i="14"/>
  <c r="AL226" i="14"/>
  <c r="BL228" i="14"/>
  <c r="BP231" i="14"/>
  <c r="BP237" i="14"/>
  <c r="S237" i="14"/>
  <c r="S239" i="14"/>
  <c r="Y246" i="14"/>
  <c r="BR246" i="14"/>
  <c r="AF108" i="14"/>
  <c r="BT108" i="14"/>
  <c r="AL113" i="14"/>
  <c r="S119" i="14"/>
  <c r="BP119" i="14"/>
  <c r="BV151" i="14"/>
  <c r="AF155" i="14"/>
  <c r="BT155" i="14"/>
  <c r="G156" i="14"/>
  <c r="AP158" i="14"/>
  <c r="AX158" i="14" s="1"/>
  <c r="BV176" i="14"/>
  <c r="BV180" i="14"/>
  <c r="BV184" i="14"/>
  <c r="S187" i="14"/>
  <c r="BP217" i="14"/>
  <c r="G226" i="14"/>
  <c r="AL228" i="14"/>
  <c r="BV228" i="14"/>
  <c r="S32" i="14"/>
  <c r="G33" i="14"/>
  <c r="AF46" i="14"/>
  <c r="BT47" i="14"/>
  <c r="S90" i="14"/>
  <c r="Y101" i="14"/>
  <c r="BL102" i="14"/>
  <c r="AF105" i="14"/>
  <c r="AL108" i="14"/>
  <c r="BV108" i="14"/>
  <c r="AF109" i="14"/>
  <c r="G113" i="14"/>
  <c r="BR114" i="14"/>
  <c r="AL114" i="14"/>
  <c r="M116" i="14"/>
  <c r="BP118" i="14"/>
  <c r="M127" i="14"/>
  <c r="BN154" i="14"/>
  <c r="M158" i="14"/>
  <c r="BN158" i="14"/>
  <c r="G163" i="14"/>
  <c r="S164" i="14"/>
  <c r="BL165" i="14"/>
  <c r="AF172" i="14"/>
  <c r="BN172" i="14"/>
  <c r="AF173" i="14"/>
  <c r="S175" i="14"/>
  <c r="M177" i="14"/>
  <c r="S178" i="14"/>
  <c r="BR190" i="14"/>
  <c r="BV217" i="14"/>
  <c r="AL217" i="14"/>
  <c r="M226" i="14"/>
  <c r="BN226" i="14"/>
  <c r="BR228" i="14"/>
  <c r="BT229" i="14"/>
  <c r="AP230" i="14"/>
  <c r="BB230" i="14" s="1"/>
  <c r="BR236" i="14"/>
  <c r="Y236" i="14"/>
  <c r="M242" i="14"/>
  <c r="AP242" i="14"/>
  <c r="BB242" i="14" s="1"/>
  <c r="BN242" i="14"/>
  <c r="BN247" i="14"/>
  <c r="M250" i="14"/>
  <c r="AF100" i="14"/>
  <c r="S101" i="14"/>
  <c r="S103" i="14"/>
  <c r="BN114" i="14"/>
  <c r="BT118" i="14"/>
  <c r="S122" i="14"/>
  <c r="BP146" i="14"/>
  <c r="AL155" i="14"/>
  <c r="S160" i="14"/>
  <c r="M164" i="14"/>
  <c r="M169" i="14"/>
  <c r="Y170" i="14"/>
  <c r="S170" i="14"/>
  <c r="AF171" i="14"/>
  <c r="M176" i="14"/>
  <c r="M179" i="14"/>
  <c r="BP180" i="14"/>
  <c r="S185" i="14"/>
  <c r="BL189" i="14"/>
  <c r="M216" i="14"/>
  <c r="M220" i="14"/>
  <c r="M223" i="14"/>
  <c r="AF225" i="14"/>
  <c r="G232" i="14"/>
  <c r="M238" i="14"/>
  <c r="AL241" i="14"/>
  <c r="S247" i="14"/>
  <c r="BP100" i="14"/>
  <c r="Y105" i="14"/>
  <c r="M106" i="14"/>
  <c r="Y109" i="14"/>
  <c r="Y114" i="14"/>
  <c r="BN118" i="14"/>
  <c r="BL123" i="14"/>
  <c r="AL123" i="14"/>
  <c r="Y127" i="14"/>
  <c r="BP128" i="14"/>
  <c r="AL129" i="14"/>
  <c r="G149" i="14"/>
  <c r="Y156" i="14"/>
  <c r="BV159" i="14"/>
  <c r="AL160" i="14"/>
  <c r="G165" i="14"/>
  <c r="AP174" i="14"/>
  <c r="AX174" i="14" s="1"/>
  <c r="BT178" i="14"/>
  <c r="BP184" i="14"/>
  <c r="S189" i="14"/>
  <c r="S190" i="14"/>
  <c r="AL215" i="14"/>
  <c r="G218" i="14"/>
  <c r="Y227" i="14"/>
  <c r="S230" i="14"/>
  <c r="AF231" i="14"/>
  <c r="S240" i="14"/>
  <c r="AF245" i="14"/>
  <c r="BP247" i="14"/>
  <c r="G249" i="14"/>
  <c r="BL106" i="14"/>
  <c r="BP108" i="14"/>
  <c r="S113" i="14"/>
  <c r="G117" i="14"/>
  <c r="AF119" i="14"/>
  <c r="Y120" i="14"/>
  <c r="S121" i="14"/>
  <c r="BV123" i="14"/>
  <c r="BR124" i="14"/>
  <c r="AL125" i="14"/>
  <c r="S129" i="14"/>
  <c r="M146" i="14"/>
  <c r="Y148" i="14"/>
  <c r="BR150" i="14"/>
  <c r="AL151" i="14"/>
  <c r="AL152" i="14"/>
  <c r="BL155" i="14"/>
  <c r="BV175" i="14"/>
  <c r="BN177" i="14"/>
  <c r="BN180" i="14"/>
  <c r="S181" i="14"/>
  <c r="BL183" i="14"/>
  <c r="BP190" i="14"/>
  <c r="AL227" i="14"/>
  <c r="M229" i="14"/>
  <c r="M233" i="14"/>
  <c r="BP240" i="14"/>
  <c r="AF241" i="14"/>
  <c r="BT241" i="14"/>
  <c r="AP13" i="14"/>
  <c r="K52" i="14"/>
  <c r="BN13" i="14"/>
  <c r="AJ52" i="14"/>
  <c r="BV13" i="14"/>
  <c r="AL13" i="14"/>
  <c r="BL20" i="14"/>
  <c r="AP20" i="14"/>
  <c r="BT21" i="14"/>
  <c r="AF21" i="14"/>
  <c r="BP29" i="14"/>
  <c r="BL36" i="14"/>
  <c r="AP36" i="14"/>
  <c r="BL39" i="14"/>
  <c r="G39" i="14"/>
  <c r="BT41" i="14"/>
  <c r="AF41" i="14"/>
  <c r="BN42" i="14"/>
  <c r="M42" i="14"/>
  <c r="AP48" i="14"/>
  <c r="AD192" i="14"/>
  <c r="M82" i="14"/>
  <c r="BN82" i="14"/>
  <c r="AP82" i="14"/>
  <c r="BN86" i="14"/>
  <c r="M86" i="14"/>
  <c r="Y88" i="14"/>
  <c r="BR88" i="14"/>
  <c r="BT102" i="14"/>
  <c r="AF102" i="14"/>
  <c r="M107" i="14"/>
  <c r="AP107" i="14"/>
  <c r="BN107" i="14"/>
  <c r="BV147" i="14"/>
  <c r="M13" i="14"/>
  <c r="BL13" i="14"/>
  <c r="S15" i="14"/>
  <c r="BR15" i="14"/>
  <c r="Y16" i="14"/>
  <c r="BR16" i="14"/>
  <c r="G20" i="14"/>
  <c r="AF22" i="14"/>
  <c r="BN23" i="14"/>
  <c r="M23" i="14"/>
  <c r="BP25" i="14"/>
  <c r="S27" i="14"/>
  <c r="BR27" i="14"/>
  <c r="AP30" i="14"/>
  <c r="Y32" i="14"/>
  <c r="BR32" i="14"/>
  <c r="Y34" i="14"/>
  <c r="G36" i="14"/>
  <c r="BT37" i="14"/>
  <c r="AF39" i="14"/>
  <c r="AP41" i="14"/>
  <c r="BN41" i="14"/>
  <c r="BT43" i="14"/>
  <c r="BT44" i="14"/>
  <c r="AP47" i="14"/>
  <c r="M48" i="14"/>
  <c r="G49" i="14"/>
  <c r="AF49" i="14"/>
  <c r="BD192" i="14"/>
  <c r="S84" i="14"/>
  <c r="BT88" i="14"/>
  <c r="AF88" i="14"/>
  <c r="S88" i="14"/>
  <c r="BV88" i="14"/>
  <c r="Y110" i="14"/>
  <c r="BL110" i="14"/>
  <c r="AF110" i="14"/>
  <c r="BN110" i="14"/>
  <c r="S110" i="14"/>
  <c r="BR110" i="14"/>
  <c r="Y116" i="14"/>
  <c r="BR116" i="14"/>
  <c r="Q52" i="14"/>
  <c r="BP13" i="14"/>
  <c r="AP14" i="14"/>
  <c r="BT15" i="14"/>
  <c r="Y18" i="14"/>
  <c r="BL19" i="14"/>
  <c r="G19" i="14"/>
  <c r="AP21" i="14"/>
  <c r="BN21" i="14"/>
  <c r="BV21" i="14"/>
  <c r="AL21" i="14"/>
  <c r="AL23" i="14"/>
  <c r="AP26" i="14"/>
  <c r="BT27" i="14"/>
  <c r="Y28" i="14"/>
  <c r="BR28" i="14"/>
  <c r="BP28" i="14"/>
  <c r="BL32" i="14"/>
  <c r="AP32" i="14"/>
  <c r="BL35" i="14"/>
  <c r="G35" i="14"/>
  <c r="BN39" i="14"/>
  <c r="M39" i="14"/>
  <c r="M41" i="14"/>
  <c r="BV41" i="14"/>
  <c r="AL41" i="14"/>
  <c r="S42" i="14"/>
  <c r="BL42" i="14"/>
  <c r="BF192" i="14"/>
  <c r="S86" i="14"/>
  <c r="BN91" i="14"/>
  <c r="BN115" i="14"/>
  <c r="AF115" i="14"/>
  <c r="S115" i="14"/>
  <c r="BL157" i="14"/>
  <c r="G157" i="14"/>
  <c r="BR157" i="14"/>
  <c r="BR13" i="14"/>
  <c r="Y24" i="14"/>
  <c r="BR24" i="14"/>
  <c r="BP39" i="14"/>
  <c r="BP21" i="14"/>
  <c r="Y27" i="14"/>
  <c r="S39" i="14"/>
  <c r="M46" i="14"/>
  <c r="S47" i="14"/>
  <c r="BP47" i="14"/>
  <c r="BR48" i="14"/>
  <c r="Y48" i="14"/>
  <c r="Y161" i="14"/>
  <c r="BR161" i="14"/>
  <c r="Y14" i="14"/>
  <c r="BL15" i="14"/>
  <c r="G15" i="14"/>
  <c r="AP17" i="14"/>
  <c r="BN17" i="14"/>
  <c r="BV17" i="14"/>
  <c r="AL17" i="14"/>
  <c r="AL19" i="14"/>
  <c r="BL24" i="14"/>
  <c r="AP24" i="14"/>
  <c r="BT25" i="14"/>
  <c r="AF25" i="14"/>
  <c r="BL27" i="14"/>
  <c r="G27" i="14"/>
  <c r="AF30" i="14"/>
  <c r="AP33" i="14"/>
  <c r="BN33" i="14"/>
  <c r="BV33" i="14"/>
  <c r="AL33" i="14"/>
  <c r="AL35" i="14"/>
  <c r="AP38" i="14"/>
  <c r="BT39" i="14"/>
  <c r="Y40" i="14"/>
  <c r="BR40" i="14"/>
  <c r="BP40" i="14"/>
  <c r="AL45" i="14"/>
  <c r="AP81" i="14"/>
  <c r="BL81" i="14"/>
  <c r="G81" i="14"/>
  <c r="BT81" i="14"/>
  <c r="BP82" i="14"/>
  <c r="BL82" i="14"/>
  <c r="G82" i="14"/>
  <c r="BT83" i="14"/>
  <c r="AF86" i="14"/>
  <c r="G86" i="14"/>
  <c r="BV86" i="14"/>
  <c r="BL88" i="14"/>
  <c r="G88" i="14"/>
  <c r="AP88" i="14"/>
  <c r="S91" i="14"/>
  <c r="BV91" i="14"/>
  <c r="BL91" i="14"/>
  <c r="AF91" i="14"/>
  <c r="AL92" i="14"/>
  <c r="BV92" i="14"/>
  <c r="AP92" i="14"/>
  <c r="S13" i="14"/>
  <c r="BL16" i="14"/>
  <c r="AP16" i="14"/>
  <c r="BL28" i="14"/>
  <c r="AP28" i="14"/>
  <c r="BT33" i="14"/>
  <c r="AF33" i="14"/>
  <c r="AP37" i="14"/>
  <c r="BN37" i="14"/>
  <c r="BV37" i="14"/>
  <c r="AL39" i="14"/>
  <c r="E52" i="14"/>
  <c r="BR99" i="14"/>
  <c r="Y99" i="14"/>
  <c r="AF18" i="14"/>
  <c r="BN19" i="14"/>
  <c r="M19" i="14"/>
  <c r="BT29" i="14"/>
  <c r="BR39" i="14"/>
  <c r="BP41" i="14"/>
  <c r="G174" i="14"/>
  <c r="AF174" i="14"/>
  <c r="BL174" i="14"/>
  <c r="Y218" i="14"/>
  <c r="BR218" i="14"/>
  <c r="BN236" i="14"/>
  <c r="AP236" i="14"/>
  <c r="M236" i="14"/>
  <c r="BT13" i="14"/>
  <c r="AF13" i="14"/>
  <c r="M17" i="14"/>
  <c r="BL17" i="14"/>
  <c r="AP19" i="14"/>
  <c r="Y20" i="14"/>
  <c r="BR20" i="14"/>
  <c r="BP20" i="14"/>
  <c r="AP29" i="14"/>
  <c r="BN29" i="14"/>
  <c r="BV29" i="14"/>
  <c r="BN31" i="14"/>
  <c r="M31" i="14"/>
  <c r="M33" i="14"/>
  <c r="BL33" i="14"/>
  <c r="BL40" i="14"/>
  <c r="AP40" i="14"/>
  <c r="Y43" i="14"/>
  <c r="G43" i="14"/>
  <c r="AL43" i="14"/>
  <c r="BN44" i="14"/>
  <c r="M44" i="14"/>
  <c r="BJ52" i="14"/>
  <c r="M81" i="14"/>
  <c r="BN81" i="14"/>
  <c r="BL84" i="14"/>
  <c r="G84" i="14"/>
  <c r="BV84" i="14"/>
  <c r="AF84" i="14"/>
  <c r="BV85" i="14"/>
  <c r="BL86" i="14"/>
  <c r="M88" i="14"/>
  <c r="M110" i="14"/>
  <c r="BT17" i="14"/>
  <c r="AF17" i="14"/>
  <c r="M85" i="14"/>
  <c r="BN85" i="14"/>
  <c r="Y93" i="14"/>
  <c r="BR93" i="14"/>
  <c r="Y15" i="14"/>
  <c r="AP22" i="14"/>
  <c r="Y26" i="14"/>
  <c r="BL31" i="14"/>
  <c r="G31" i="14"/>
  <c r="BN35" i="14"/>
  <c r="M35" i="14"/>
  <c r="AP39" i="14"/>
  <c r="BV46" i="14"/>
  <c r="AL46" i="14"/>
  <c r="BV81" i="14"/>
  <c r="AL81" i="14"/>
  <c r="BL99" i="14"/>
  <c r="BV99" i="14"/>
  <c r="G99" i="14"/>
  <c r="AL115" i="14"/>
  <c r="BV115" i="14"/>
  <c r="BF52" i="14"/>
  <c r="BN15" i="14"/>
  <c r="M15" i="14"/>
  <c r="BV15" i="14"/>
  <c r="AP18" i="14"/>
  <c r="BL23" i="14"/>
  <c r="G23" i="14"/>
  <c r="AP25" i="14"/>
  <c r="BN25" i="14"/>
  <c r="BV25" i="14"/>
  <c r="AL25" i="14"/>
  <c r="Y25" i="14"/>
  <c r="G25" i="14"/>
  <c r="BN27" i="14"/>
  <c r="M27" i="14"/>
  <c r="AL31" i="14"/>
  <c r="AP34" i="14"/>
  <c r="Y36" i="14"/>
  <c r="BR36" i="14"/>
  <c r="G40" i="14"/>
  <c r="AF42" i="14"/>
  <c r="AP43" i="14"/>
  <c r="BN43" i="14"/>
  <c r="M43" i="14"/>
  <c r="BL43" i="14"/>
  <c r="S45" i="14"/>
  <c r="G48" i="14"/>
  <c r="AL48" i="14"/>
  <c r="BV48" i="14"/>
  <c r="BL48" i="14"/>
  <c r="M50" i="14"/>
  <c r="BN50" i="14"/>
  <c r="AP50" i="14"/>
  <c r="AL82" i="14"/>
  <c r="AP83" i="14"/>
  <c r="G83" i="14"/>
  <c r="AP84" i="14"/>
  <c r="BR90" i="14"/>
  <c r="BL98" i="14"/>
  <c r="BR98" i="14"/>
  <c r="S98" i="14"/>
  <c r="BN98" i="14"/>
  <c r="BT111" i="14"/>
  <c r="AF111" i="14"/>
  <c r="BL115" i="14"/>
  <c r="G115" i="14"/>
  <c r="AP115" i="14"/>
  <c r="BR122" i="14"/>
  <c r="Y122" i="14"/>
  <c r="S162" i="14"/>
  <c r="BL162" i="14"/>
  <c r="BV162" i="14"/>
  <c r="Y162" i="14"/>
  <c r="G162" i="14"/>
  <c r="AL174" i="14"/>
  <c r="AP188" i="14"/>
  <c r="BP188" i="14"/>
  <c r="AJ192" i="14"/>
  <c r="BT82" i="14"/>
  <c r="AF82" i="14"/>
  <c r="BV93" i="14"/>
  <c r="BT99" i="14"/>
  <c r="BR101" i="14"/>
  <c r="Y104" i="14"/>
  <c r="BR104" i="14"/>
  <c r="BT104" i="14"/>
  <c r="G104" i="14"/>
  <c r="BV110" i="14"/>
  <c r="AL110" i="14"/>
  <c r="AL157" i="14"/>
  <c r="BV157" i="14"/>
  <c r="AF162" i="14"/>
  <c r="AP91" i="14"/>
  <c r="M91" i="14"/>
  <c r="BN96" i="14"/>
  <c r="M96" i="14"/>
  <c r="BV104" i="14"/>
  <c r="AL104" i="14"/>
  <c r="M119" i="14"/>
  <c r="BN119" i="14"/>
  <c r="AP119" i="14"/>
  <c r="BP34" i="14"/>
  <c r="BP38" i="14"/>
  <c r="BV42" i="14"/>
  <c r="BV49" i="14"/>
  <c r="E192" i="14"/>
  <c r="BL80" i="14"/>
  <c r="AP80" i="14"/>
  <c r="BJ192" i="14"/>
  <c r="BT80" i="14"/>
  <c r="BP81" i="14"/>
  <c r="S81" i="14"/>
  <c r="BP86" i="14"/>
  <c r="BT95" i="14"/>
  <c r="AF95" i="14"/>
  <c r="AP96" i="14"/>
  <c r="M98" i="14"/>
  <c r="BT106" i="14"/>
  <c r="AF106" i="14"/>
  <c r="BL107" i="14"/>
  <c r="BV107" i="14"/>
  <c r="AF107" i="14"/>
  <c r="G107" i="14"/>
  <c r="BT125" i="14"/>
  <c r="AF125" i="14"/>
  <c r="G150" i="14"/>
  <c r="BL150" i="14"/>
  <c r="AP150" i="14"/>
  <c r="BN174" i="14"/>
  <c r="M174" i="14"/>
  <c r="AP224" i="14"/>
  <c r="BL224" i="14"/>
  <c r="G224" i="14"/>
  <c r="G103" i="14"/>
  <c r="BN103" i="14"/>
  <c r="Y103" i="14"/>
  <c r="BL103" i="14"/>
  <c r="M103" i="14"/>
  <c r="W52" i="14"/>
  <c r="BD52" i="14"/>
  <c r="AL42" i="14"/>
  <c r="BR43" i="14"/>
  <c r="G45" i="14"/>
  <c r="G46" i="14"/>
  <c r="AP46" i="14"/>
  <c r="G47" i="14"/>
  <c r="Y47" i="14"/>
  <c r="G50" i="14"/>
  <c r="BL50" i="14"/>
  <c r="Y50" i="14"/>
  <c r="G80" i="14"/>
  <c r="W192" i="14"/>
  <c r="BP80" i="14"/>
  <c r="S82" i="14"/>
  <c r="M84" i="14"/>
  <c r="BN84" i="14"/>
  <c r="BP88" i="14"/>
  <c r="S94" i="14"/>
  <c r="BP94" i="14"/>
  <c r="BP105" i="14"/>
  <c r="S105" i="14"/>
  <c r="Y119" i="14"/>
  <c r="BR119" i="14"/>
  <c r="BR126" i="14"/>
  <c r="AP126" i="14"/>
  <c r="Y126" i="14"/>
  <c r="M162" i="14"/>
  <c r="BV98" i="14"/>
  <c r="AL98" i="14"/>
  <c r="BR118" i="14"/>
  <c r="Y118" i="14"/>
  <c r="BN163" i="14"/>
  <c r="M163" i="14"/>
  <c r="Y13" i="14"/>
  <c r="G42" i="14"/>
  <c r="AP42" i="14"/>
  <c r="AF48" i="14"/>
  <c r="BT48" i="14"/>
  <c r="Y80" i="14"/>
  <c r="AV192" i="14"/>
  <c r="BR80" i="14"/>
  <c r="Y81" i="14"/>
  <c r="BR81" i="14"/>
  <c r="BR82" i="14"/>
  <c r="AL84" i="14"/>
  <c r="BT85" i="14"/>
  <c r="Y86" i="14"/>
  <c r="BR91" i="14"/>
  <c r="Y91" i="14"/>
  <c r="AP95" i="14"/>
  <c r="BP98" i="14"/>
  <c r="AP99" i="14"/>
  <c r="M99" i="14"/>
  <c r="BN99" i="14"/>
  <c r="BR108" i="14"/>
  <c r="BP124" i="14"/>
  <c r="S124" i="14"/>
  <c r="AF126" i="14"/>
  <c r="BT126" i="14"/>
  <c r="AP160" i="14"/>
  <c r="BL160" i="14"/>
  <c r="Q192" i="14"/>
  <c r="AZ192" i="14"/>
  <c r="AP90" i="14"/>
  <c r="BT90" i="14"/>
  <c r="AF90" i="14"/>
  <c r="BV96" i="14"/>
  <c r="AL96" i="14"/>
  <c r="BP110" i="14"/>
  <c r="BR111" i="14"/>
  <c r="Y111" i="14"/>
  <c r="BN112" i="14"/>
  <c r="AP117" i="14"/>
  <c r="M117" i="14"/>
  <c r="BN117" i="14"/>
  <c r="BN122" i="14"/>
  <c r="M122" i="14"/>
  <c r="AF157" i="14"/>
  <c r="BV158" i="14"/>
  <c r="G158" i="14"/>
  <c r="S158" i="14"/>
  <c r="BL158" i="14"/>
  <c r="G161" i="14"/>
  <c r="AF161" i="14"/>
  <c r="BN161" i="14"/>
  <c r="M161" i="14"/>
  <c r="BL161" i="14"/>
  <c r="BP227" i="14"/>
  <c r="S227" i="14"/>
  <c r="BL89" i="14"/>
  <c r="AP89" i="14"/>
  <c r="BL92" i="14"/>
  <c r="G92" i="14"/>
  <c r="AP97" i="14"/>
  <c r="BL97" i="14"/>
  <c r="G97" i="14"/>
  <c r="AP101" i="14"/>
  <c r="BL101" i="14"/>
  <c r="BP102" i="14"/>
  <c r="G106" i="14"/>
  <c r="G111" i="14"/>
  <c r="BT113" i="14"/>
  <c r="AF113" i="14"/>
  <c r="BL118" i="14"/>
  <c r="G118" i="14"/>
  <c r="AP118" i="14"/>
  <c r="BP120" i="14"/>
  <c r="S120" i="14"/>
  <c r="BR146" i="14"/>
  <c r="AP146" i="14"/>
  <c r="Y151" i="14"/>
  <c r="BR151" i="14"/>
  <c r="M160" i="14"/>
  <c r="BN160" i="14"/>
  <c r="AF186" i="14"/>
  <c r="BT186" i="14"/>
  <c r="BR186" i="14"/>
  <c r="Y186" i="14"/>
  <c r="BN186" i="14"/>
  <c r="BP221" i="14"/>
  <c r="S221" i="14"/>
  <c r="AP221" i="14"/>
  <c r="AL101" i="14"/>
  <c r="BV101" i="14"/>
  <c r="BN104" i="14"/>
  <c r="M104" i="14"/>
  <c r="AP104" i="14"/>
  <c r="AP105" i="14"/>
  <c r="BL105" i="14"/>
  <c r="G105" i="14"/>
  <c r="BV106" i="14"/>
  <c r="AL106" i="14"/>
  <c r="BR107" i="14"/>
  <c r="BL108" i="14"/>
  <c r="G108" i="14"/>
  <c r="BR115" i="14"/>
  <c r="Y115" i="14"/>
  <c r="BL127" i="14"/>
  <c r="G127" i="14"/>
  <c r="AP127" i="14"/>
  <c r="BV167" i="14"/>
  <c r="AL167" i="14"/>
  <c r="G169" i="14"/>
  <c r="BL169" i="14"/>
  <c r="BR169" i="14"/>
  <c r="AF221" i="14"/>
  <c r="G221" i="14"/>
  <c r="K192" i="14"/>
  <c r="AR192" i="14"/>
  <c r="BN80" i="14"/>
  <c r="BP83" i="14"/>
  <c r="AP85" i="14"/>
  <c r="AP87" i="14"/>
  <c r="BN92" i="14"/>
  <c r="M92" i="14"/>
  <c r="BT94" i="14"/>
  <c r="AF94" i="14"/>
  <c r="Y96" i="14"/>
  <c r="G100" i="14"/>
  <c r="BT103" i="14"/>
  <c r="AF103" i="14"/>
  <c r="BP104" i="14"/>
  <c r="BN106" i="14"/>
  <c r="Y107" i="14"/>
  <c r="BN111" i="14"/>
  <c r="AP111" i="14"/>
  <c r="M111" i="14"/>
  <c r="BP111" i="14"/>
  <c r="M129" i="14"/>
  <c r="AP129" i="14"/>
  <c r="BN129" i="14"/>
  <c r="AF153" i="14"/>
  <c r="BN157" i="14"/>
  <c r="M157" i="14"/>
  <c r="AL168" i="14"/>
  <c r="Y172" i="14"/>
  <c r="BR172" i="14"/>
  <c r="S219" i="14"/>
  <c r="BP219" i="14"/>
  <c r="AP86" i="14"/>
  <c r="M89" i="14"/>
  <c r="BV90" i="14"/>
  <c r="AL90" i="14"/>
  <c r="BT91" i="14"/>
  <c r="AP93" i="14"/>
  <c r="BL93" i="14"/>
  <c r="BP96" i="14"/>
  <c r="G98" i="14"/>
  <c r="BT98" i="14"/>
  <c r="BV102" i="14"/>
  <c r="AL102" i="14"/>
  <c r="AF104" i="14"/>
  <c r="Y106" i="14"/>
  <c r="S107" i="14"/>
  <c r="G110" i="14"/>
  <c r="BT110" i="14"/>
  <c r="BP112" i="14"/>
  <c r="BP115" i="14"/>
  <c r="BN116" i="14"/>
  <c r="AP122" i="14"/>
  <c r="AL124" i="14"/>
  <c r="AL148" i="14"/>
  <c r="S149" i="14"/>
  <c r="BN149" i="14"/>
  <c r="Y150" i="14"/>
  <c r="AP151" i="14"/>
  <c r="Y152" i="14"/>
  <c r="BR152" i="14"/>
  <c r="BL154" i="14"/>
  <c r="BR156" i="14"/>
  <c r="Y158" i="14"/>
  <c r="AL159" i="14"/>
  <c r="S161" i="14"/>
  <c r="Y167" i="14"/>
  <c r="BR167" i="14"/>
  <c r="AF170" i="14"/>
  <c r="S180" i="14"/>
  <c r="AF189" i="14"/>
  <c r="BT189" i="14"/>
  <c r="AP189" i="14"/>
  <c r="BR215" i="14"/>
  <c r="Y215" i="14"/>
  <c r="BN227" i="14"/>
  <c r="M227" i="14"/>
  <c r="BP91" i="14"/>
  <c r="BL96" i="14"/>
  <c r="AL99" i="14"/>
  <c r="BN100" i="14"/>
  <c r="M100" i="14"/>
  <c r="BR103" i="14"/>
  <c r="BT107" i="14"/>
  <c r="AP109" i="14"/>
  <c r="BL109" i="14"/>
  <c r="BV111" i="14"/>
  <c r="BV112" i="14"/>
  <c r="AL112" i="14"/>
  <c r="AP116" i="14"/>
  <c r="AF116" i="14"/>
  <c r="BT116" i="14"/>
  <c r="AP147" i="14"/>
  <c r="BT149" i="14"/>
  <c r="AF149" i="14"/>
  <c r="AP153" i="14"/>
  <c r="BB158" i="14"/>
  <c r="BV161" i="14"/>
  <c r="AL161" i="14"/>
  <c r="BT165" i="14"/>
  <c r="AF165" i="14"/>
  <c r="AP167" i="14"/>
  <c r="AF169" i="14"/>
  <c r="BP173" i="14"/>
  <c r="AP178" i="14"/>
  <c r="BN178" i="14"/>
  <c r="BL179" i="14"/>
  <c r="AP179" i="14"/>
  <c r="G179" i="14"/>
  <c r="BV179" i="14"/>
  <c r="AL179" i="14"/>
  <c r="AT190" i="14"/>
  <c r="G250" i="14"/>
  <c r="BL250" i="14"/>
  <c r="AP250" i="14"/>
  <c r="BT92" i="14"/>
  <c r="BV94" i="14"/>
  <c r="AL94" i="14"/>
  <c r="AF96" i="14"/>
  <c r="Y98" i="14"/>
  <c r="S99" i="14"/>
  <c r="BL104" i="14"/>
  <c r="AL107" i="14"/>
  <c r="BN108" i="14"/>
  <c r="M108" i="14"/>
  <c r="S111" i="14"/>
  <c r="AP113" i="14"/>
  <c r="BL114" i="14"/>
  <c r="AP114" i="14"/>
  <c r="G114" i="14"/>
  <c r="AP121" i="14"/>
  <c r="BN121" i="14"/>
  <c r="S126" i="14"/>
  <c r="AL126" i="14"/>
  <c r="S146" i="14"/>
  <c r="AL146" i="14"/>
  <c r="AP148" i="14"/>
  <c r="G148" i="14"/>
  <c r="BL148" i="14"/>
  <c r="AP149" i="14"/>
  <c r="BV155" i="14"/>
  <c r="BP158" i="14"/>
  <c r="BR158" i="14"/>
  <c r="AL162" i="14"/>
  <c r="BL163" i="14"/>
  <c r="AP163" i="14"/>
  <c r="BV169" i="14"/>
  <c r="AL169" i="14"/>
  <c r="Y173" i="14"/>
  <c r="AP176" i="14"/>
  <c r="M181" i="14"/>
  <c r="BN181" i="14"/>
  <c r="AF183" i="14"/>
  <c r="BV218" i="14"/>
  <c r="AL218" i="14"/>
  <c r="BL230" i="14"/>
  <c r="G230" i="14"/>
  <c r="BP235" i="14"/>
  <c r="S235" i="14"/>
  <c r="S248" i="14"/>
  <c r="BP248" i="14"/>
  <c r="AJ252" i="14"/>
  <c r="AL252" i="14" s="1"/>
  <c r="AP125" i="14"/>
  <c r="BR147" i="14"/>
  <c r="AL154" i="14"/>
  <c r="BV154" i="14"/>
  <c r="G154" i="14"/>
  <c r="S154" i="14"/>
  <c r="AP156" i="14"/>
  <c r="BL156" i="14"/>
  <c r="BT157" i="14"/>
  <c r="BT159" i="14"/>
  <c r="AF159" i="14"/>
  <c r="BN162" i="14"/>
  <c r="AP162" i="14"/>
  <c r="BN169" i="14"/>
  <c r="G173" i="14"/>
  <c r="BR173" i="14"/>
  <c r="BN173" i="14"/>
  <c r="M173" i="14"/>
  <c r="BL173" i="14"/>
  <c r="BV177" i="14"/>
  <c r="AL177" i="14"/>
  <c r="AL183" i="14"/>
  <c r="S183" i="14"/>
  <c r="G183" i="14"/>
  <c r="BT183" i="14"/>
  <c r="M217" i="14"/>
  <c r="BN217" i="14"/>
  <c r="AP94" i="14"/>
  <c r="AP98" i="14"/>
  <c r="AP102" i="14"/>
  <c r="AP106" i="14"/>
  <c r="AP110" i="14"/>
  <c r="BL111" i="14"/>
  <c r="AP112" i="14"/>
  <c r="BT120" i="14"/>
  <c r="BP126" i="14"/>
  <c r="AP128" i="14"/>
  <c r="G128" i="14"/>
  <c r="BR129" i="14"/>
  <c r="G129" i="14"/>
  <c r="AL149" i="14"/>
  <c r="BN150" i="14"/>
  <c r="AF151" i="14"/>
  <c r="S151" i="14"/>
  <c r="BP152" i="14"/>
  <c r="M155" i="14"/>
  <c r="BN155" i="14"/>
  <c r="S156" i="14"/>
  <c r="M159" i="14"/>
  <c r="BN159" i="14"/>
  <c r="BR160" i="14"/>
  <c r="BT162" i="14"/>
  <c r="S165" i="14"/>
  <c r="BP167" i="14"/>
  <c r="BT167" i="14"/>
  <c r="AP169" i="14"/>
  <c r="G171" i="14"/>
  <c r="BT174" i="14"/>
  <c r="M175" i="14"/>
  <c r="BN175" i="14"/>
  <c r="AP175" i="14"/>
  <c r="BT176" i="14"/>
  <c r="BP176" i="14"/>
  <c r="AF178" i="14"/>
  <c r="AL180" i="14"/>
  <c r="AF180" i="14"/>
  <c r="BT180" i="14"/>
  <c r="BL214" i="14"/>
  <c r="G214" i="14"/>
  <c r="AP214" i="14"/>
  <c r="BR223" i="14"/>
  <c r="Y223" i="14"/>
  <c r="AL230" i="14"/>
  <c r="BV230" i="14"/>
  <c r="BP238" i="14"/>
  <c r="AP238" i="14"/>
  <c r="S238" i="14"/>
  <c r="Y241" i="14"/>
  <c r="AL248" i="14"/>
  <c r="BP95" i="14"/>
  <c r="BP99" i="14"/>
  <c r="BP103" i="14"/>
  <c r="BP107" i="14"/>
  <c r="AP120" i="14"/>
  <c r="G120" i="14"/>
  <c r="BR121" i="14"/>
  <c r="G121" i="14"/>
  <c r="BN126" i="14"/>
  <c r="AF146" i="14"/>
  <c r="BT156" i="14"/>
  <c r="AF156" i="14"/>
  <c r="AP164" i="14"/>
  <c r="BL164" i="14"/>
  <c r="M170" i="14"/>
  <c r="AP170" i="14"/>
  <c r="AP172" i="14"/>
  <c r="BL172" i="14"/>
  <c r="BV173" i="14"/>
  <c r="AL173" i="14"/>
  <c r="S174" i="14"/>
  <c r="BV182" i="14"/>
  <c r="G182" i="14"/>
  <c r="S186" i="14"/>
  <c r="BP225" i="14"/>
  <c r="S225" i="14"/>
  <c r="Y231" i="14"/>
  <c r="BR231" i="14"/>
  <c r="Y248" i="14"/>
  <c r="G248" i="14"/>
  <c r="M115" i="14"/>
  <c r="AL117" i="14"/>
  <c r="BV117" i="14"/>
  <c r="BL121" i="14"/>
  <c r="BP122" i="14"/>
  <c r="AP124" i="14"/>
  <c r="G124" i="14"/>
  <c r="BR125" i="14"/>
  <c r="G125" i="14"/>
  <c r="M126" i="14"/>
  <c r="BN146" i="14"/>
  <c r="BT150" i="14"/>
  <c r="AF150" i="14"/>
  <c r="G151" i="14"/>
  <c r="BT152" i="14"/>
  <c r="AF152" i="14"/>
  <c r="BR153" i="14"/>
  <c r="BR154" i="14"/>
  <c r="Y154" i="14"/>
  <c r="BN156" i="14"/>
  <c r="S157" i="14"/>
  <c r="BP157" i="14"/>
  <c r="BP161" i="14"/>
  <c r="G164" i="14"/>
  <c r="BN167" i="14"/>
  <c r="M167" i="14"/>
  <c r="BT169" i="14"/>
  <c r="G172" i="14"/>
  <c r="AL175" i="14"/>
  <c r="S177" i="14"/>
  <c r="BP177" i="14"/>
  <c r="BL180" i="14"/>
  <c r="AP180" i="14"/>
  <c r="M182" i="14"/>
  <c r="AP182" i="14"/>
  <c r="BL182" i="14"/>
  <c r="BL220" i="14"/>
  <c r="AP220" i="14"/>
  <c r="G220" i="14"/>
  <c r="BP223" i="14"/>
  <c r="S223" i="14"/>
  <c r="G246" i="14"/>
  <c r="BL246" i="14"/>
  <c r="AP246" i="14"/>
  <c r="BT247" i="14"/>
  <c r="AF247" i="14"/>
  <c r="AF248" i="14"/>
  <c r="BT248" i="14"/>
  <c r="BJ252" i="14"/>
  <c r="BV121" i="14"/>
  <c r="BN123" i="14"/>
  <c r="BV125" i="14"/>
  <c r="BN127" i="14"/>
  <c r="BV129" i="14"/>
  <c r="BN147" i="14"/>
  <c r="BV149" i="14"/>
  <c r="S150" i="14"/>
  <c r="M152" i="14"/>
  <c r="BT154" i="14"/>
  <c r="AP155" i="14"/>
  <c r="AP157" i="14"/>
  <c r="AL158" i="14"/>
  <c r="BT163" i="14"/>
  <c r="BV165" i="14"/>
  <c r="AL165" i="14"/>
  <c r="Y169" i="14"/>
  <c r="BP169" i="14"/>
  <c r="BP170" i="14"/>
  <c r="BL170" i="14"/>
  <c r="BL176" i="14"/>
  <c r="AP181" i="14"/>
  <c r="AF181" i="14"/>
  <c r="BT181" i="14"/>
  <c r="AP187" i="14"/>
  <c r="G187" i="14"/>
  <c r="AP219" i="14"/>
  <c r="M219" i="14"/>
  <c r="AF220" i="14"/>
  <c r="BT220" i="14"/>
  <c r="S224" i="14"/>
  <c r="AF224" i="14"/>
  <c r="M224" i="14"/>
  <c r="G239" i="14"/>
  <c r="AP239" i="14"/>
  <c r="BL239" i="14"/>
  <c r="BV250" i="14"/>
  <c r="AL250" i="14"/>
  <c r="AP152" i="14"/>
  <c r="BL152" i="14"/>
  <c r="M156" i="14"/>
  <c r="BT158" i="14"/>
  <c r="BL159" i="14"/>
  <c r="AP159" i="14"/>
  <c r="AP161" i="14"/>
  <c r="BP162" i="14"/>
  <c r="BL167" i="14"/>
  <c r="BN171" i="14"/>
  <c r="M171" i="14"/>
  <c r="BR174" i="14"/>
  <c r="Y181" i="14"/>
  <c r="BR181" i="14"/>
  <c r="AP184" i="14"/>
  <c r="Y187" i="14"/>
  <c r="BR187" i="14"/>
  <c r="E252" i="14"/>
  <c r="BL213" i="14"/>
  <c r="AP213" i="14"/>
  <c r="AL219" i="14"/>
  <c r="BV219" i="14"/>
  <c r="BN228" i="14"/>
  <c r="AP228" i="14"/>
  <c r="M228" i="14"/>
  <c r="AL233" i="14"/>
  <c r="BV233" i="14"/>
  <c r="BP151" i="14"/>
  <c r="G152" i="14"/>
  <c r="Y157" i="14"/>
  <c r="AF158" i="14"/>
  <c r="G159" i="14"/>
  <c r="Y159" i="14"/>
  <c r="BT161" i="14"/>
  <c r="BR162" i="14"/>
  <c r="G167" i="14"/>
  <c r="AP168" i="14"/>
  <c r="BL168" i="14"/>
  <c r="BR168" i="14"/>
  <c r="BP171" i="14"/>
  <c r="AP173" i="14"/>
  <c r="BT173" i="14"/>
  <c r="Y174" i="14"/>
  <c r="BR175" i="14"/>
  <c r="Y176" i="14"/>
  <c r="BP178" i="14"/>
  <c r="BR180" i="14"/>
  <c r="BT182" i="14"/>
  <c r="AF182" i="14"/>
  <c r="BP186" i="14"/>
  <c r="G213" i="14"/>
  <c r="BR221" i="14"/>
  <c r="Y221" i="14"/>
  <c r="Y224" i="14"/>
  <c r="S244" i="14"/>
  <c r="BP244" i="14"/>
  <c r="AP244" i="14"/>
  <c r="BV249" i="14"/>
  <c r="AL249" i="14"/>
  <c r="BP175" i="14"/>
  <c r="AL176" i="14"/>
  <c r="AP177" i="14"/>
  <c r="G178" i="14"/>
  <c r="AL182" i="14"/>
  <c r="G184" i="14"/>
  <c r="BL184" i="14"/>
  <c r="BV186" i="14"/>
  <c r="AL186" i="14"/>
  <c r="BV188" i="14"/>
  <c r="W252" i="14"/>
  <c r="BR213" i="14"/>
  <c r="AF215" i="14"/>
  <c r="G215" i="14"/>
  <c r="BT232" i="14"/>
  <c r="AF232" i="14"/>
  <c r="BR240" i="14"/>
  <c r="Y240" i="14"/>
  <c r="AP241" i="14"/>
  <c r="AF249" i="14"/>
  <c r="BT249" i="14"/>
  <c r="BP174" i="14"/>
  <c r="BP183" i="14"/>
  <c r="BT185" i="14"/>
  <c r="AF185" i="14"/>
  <c r="BL186" i="14"/>
  <c r="G186" i="14"/>
  <c r="BT188" i="14"/>
  <c r="BL190" i="14"/>
  <c r="G190" i="14"/>
  <c r="BN216" i="14"/>
  <c r="BN220" i="14"/>
  <c r="K252" i="14"/>
  <c r="AF175" i="14"/>
  <c r="M180" i="14"/>
  <c r="M186" i="14"/>
  <c r="BN190" i="14"/>
  <c r="M190" i="14"/>
  <c r="BV190" i="14"/>
  <c r="AL190" i="14"/>
  <c r="AR252" i="14"/>
  <c r="M218" i="14"/>
  <c r="BN218" i="14"/>
  <c r="M222" i="14"/>
  <c r="BN222" i="14"/>
  <c r="AP231" i="14"/>
  <c r="BL231" i="14"/>
  <c r="G231" i="14"/>
  <c r="Y232" i="14"/>
  <c r="AL238" i="14"/>
  <c r="BL241" i="14"/>
  <c r="G244" i="14"/>
  <c r="Y244" i="14"/>
  <c r="M244" i="14"/>
  <c r="BL249" i="14"/>
  <c r="AP249" i="14"/>
  <c r="BT184" i="14"/>
  <c r="BP187" i="14"/>
  <c r="AF190" i="14"/>
  <c r="AD252" i="14"/>
  <c r="AV252" i="14"/>
  <c r="BT213" i="14"/>
  <c r="BP215" i="14"/>
  <c r="S215" i="14"/>
  <c r="S218" i="14"/>
  <c r="BP218" i="14"/>
  <c r="BR229" i="14"/>
  <c r="Y229" i="14"/>
  <c r="BR235" i="14"/>
  <c r="Y235" i="14"/>
  <c r="BD252" i="14"/>
  <c r="AF214" i="14"/>
  <c r="AP216" i="14"/>
  <c r="G216" i="14"/>
  <c r="AF218" i="14"/>
  <c r="BT219" i="14"/>
  <c r="AF219" i="14"/>
  <c r="BT223" i="14"/>
  <c r="AF223" i="14"/>
  <c r="AP232" i="14"/>
  <c r="BP232" i="14"/>
  <c r="M234" i="14"/>
  <c r="BN234" i="14"/>
  <c r="G243" i="14"/>
  <c r="AP243" i="14"/>
  <c r="BL243" i="14"/>
  <c r="BF252" i="14"/>
  <c r="BN214" i="14"/>
  <c r="M214" i="14"/>
  <c r="AP218" i="14"/>
  <c r="AL221" i="14"/>
  <c r="AL223" i="14"/>
  <c r="BV223" i="14"/>
  <c r="M225" i="14"/>
  <c r="BN225" i="14"/>
  <c r="BN229" i="14"/>
  <c r="BR230" i="14"/>
  <c r="Y230" i="14"/>
  <c r="BV231" i="14"/>
  <c r="AL231" i="14"/>
  <c r="AP233" i="14"/>
  <c r="G233" i="14"/>
  <c r="AP235" i="14"/>
  <c r="BL235" i="14"/>
  <c r="G235" i="14"/>
  <c r="BP250" i="14"/>
  <c r="S250" i="14"/>
  <c r="AP222" i="14"/>
  <c r="BL226" i="14"/>
  <c r="AP226" i="14"/>
  <c r="BN233" i="14"/>
  <c r="M235" i="14"/>
  <c r="BT237" i="14"/>
  <c r="AF240" i="14"/>
  <c r="BT240" i="14"/>
  <c r="BP189" i="14"/>
  <c r="Q252" i="14"/>
  <c r="BP213" i="14"/>
  <c r="BV224" i="14"/>
  <c r="AL232" i="14"/>
  <c r="BV232" i="14"/>
  <c r="AF236" i="14"/>
  <c r="BT236" i="14"/>
  <c r="G247" i="14"/>
  <c r="AP247" i="14"/>
  <c r="AP248" i="14"/>
  <c r="S213" i="14"/>
  <c r="AZ252" i="14"/>
  <c r="AF216" i="14"/>
  <c r="M221" i="14"/>
  <c r="BL225" i="14"/>
  <c r="AP225" i="14"/>
  <c r="BR227" i="14"/>
  <c r="M232" i="14"/>
  <c r="M239" i="14"/>
  <c r="BL247" i="14"/>
  <c r="M248" i="14"/>
  <c r="AP227" i="14"/>
  <c r="M230" i="14"/>
  <c r="G238" i="14"/>
  <c r="BL238" i="14"/>
  <c r="AL240" i="14"/>
  <c r="BV241" i="14"/>
  <c r="S243" i="14"/>
  <c r="AF244" i="14"/>
  <c r="BT244" i="14"/>
  <c r="BN235" i="14"/>
  <c r="G242" i="14"/>
  <c r="BL242" i="14"/>
  <c r="AP240" i="14"/>
  <c r="AL244" i="14"/>
  <c r="BT245" i="14"/>
  <c r="Y239" i="14"/>
  <c r="Y243" i="14"/>
  <c r="Y247" i="14"/>
  <c r="M179" i="8"/>
  <c r="AN214" i="11"/>
  <c r="G30" i="12"/>
  <c r="G233" i="12"/>
  <c r="AZ24" i="13"/>
  <c r="BB81" i="13"/>
  <c r="BV32" i="8"/>
  <c r="BR33" i="8"/>
  <c r="BV114" i="8"/>
  <c r="AL243" i="8"/>
  <c r="AN243" i="8" s="1"/>
  <c r="G179" i="9"/>
  <c r="AH183" i="9"/>
  <c r="AX16" i="8"/>
  <c r="BT18" i="8"/>
  <c r="AL22" i="8"/>
  <c r="BV80" i="8"/>
  <c r="BX98" i="8"/>
  <c r="BT123" i="8"/>
  <c r="BJ31" i="9"/>
  <c r="BF112" i="9"/>
  <c r="AP22" i="10"/>
  <c r="AP24" i="10"/>
  <c r="U25" i="10"/>
  <c r="Z25" i="10" s="1"/>
  <c r="G28" i="10"/>
  <c r="Q31" i="10"/>
  <c r="AP216" i="10"/>
  <c r="AN15" i="11"/>
  <c r="O24" i="11"/>
  <c r="G48" i="11"/>
  <c r="BP87" i="11"/>
  <c r="BR90" i="11"/>
  <c r="BT98" i="11"/>
  <c r="U100" i="11"/>
  <c r="BT103" i="11"/>
  <c r="AN109" i="11"/>
  <c r="G186" i="11"/>
  <c r="W50" i="12"/>
  <c r="AF50" i="12" s="1"/>
  <c r="S90" i="12"/>
  <c r="S107" i="12"/>
  <c r="M19" i="13"/>
  <c r="AZ19" i="13"/>
  <c r="M24" i="13"/>
  <c r="AX30" i="13"/>
  <c r="AZ32" i="13"/>
  <c r="M32" i="13"/>
  <c r="Y42" i="13"/>
  <c r="AD42" i="13" s="1"/>
  <c r="AZ44" i="13"/>
  <c r="BB105" i="13"/>
  <c r="BB110" i="13"/>
  <c r="Y119" i="13"/>
  <c r="M126" i="13"/>
  <c r="AZ127" i="13"/>
  <c r="BB129" i="13"/>
  <c r="G150" i="13"/>
  <c r="AX152" i="13"/>
  <c r="G152" i="13"/>
  <c r="G220" i="13"/>
  <c r="AX222" i="13"/>
  <c r="Y222" i="13"/>
  <c r="AD222" i="13" s="1"/>
  <c r="M26" i="13"/>
  <c r="AZ26" i="13"/>
  <c r="G28" i="13"/>
  <c r="AX28" i="13"/>
  <c r="AX123" i="13"/>
  <c r="Y123" i="13"/>
  <c r="AL123" i="13" s="1"/>
  <c r="BB126" i="13"/>
  <c r="W44" i="12"/>
  <c r="AF44" i="12" s="1"/>
  <c r="M91" i="12"/>
  <c r="G92" i="12"/>
  <c r="M16" i="13"/>
  <c r="BB100" i="13"/>
  <c r="S216" i="13"/>
  <c r="G216" i="13"/>
  <c r="G224" i="13"/>
  <c r="AX224" i="13"/>
  <c r="BR80" i="11"/>
  <c r="AR180" i="11"/>
  <c r="M168" i="12"/>
  <c r="G177" i="12"/>
  <c r="S240" i="12"/>
  <c r="G20" i="13"/>
  <c r="AX20" i="13"/>
  <c r="G84" i="13"/>
  <c r="S114" i="13"/>
  <c r="S161" i="13"/>
  <c r="M168" i="13"/>
  <c r="E252" i="13"/>
  <c r="BN24" i="8"/>
  <c r="BJ45" i="9"/>
  <c r="U80" i="10"/>
  <c r="AD80" i="10" s="1"/>
  <c r="AP81" i="10"/>
  <c r="U84" i="10"/>
  <c r="AP86" i="10"/>
  <c r="AH19" i="11"/>
  <c r="BN23" i="11"/>
  <c r="AN39" i="11"/>
  <c r="BL42" i="11"/>
  <c r="O92" i="11"/>
  <c r="BN94" i="11"/>
  <c r="BR106" i="11"/>
  <c r="G220" i="11"/>
  <c r="BL228" i="11"/>
  <c r="G228" i="11"/>
  <c r="S16" i="12"/>
  <c r="M17" i="12"/>
  <c r="M46" i="12"/>
  <c r="S162" i="12"/>
  <c r="AX18" i="13"/>
  <c r="M36" i="13"/>
  <c r="AR192" i="13"/>
  <c r="AX86" i="13"/>
  <c r="G86" i="13"/>
  <c r="G92" i="13"/>
  <c r="M113" i="13"/>
  <c r="S119" i="13"/>
  <c r="BB121" i="13"/>
  <c r="S121" i="13"/>
  <c r="AX160" i="13"/>
  <c r="G213" i="13"/>
  <c r="AP252" i="13"/>
  <c r="M34" i="13"/>
  <c r="G34" i="13"/>
  <c r="K52" i="13"/>
  <c r="S98" i="13"/>
  <c r="S110" i="13"/>
  <c r="S155" i="13"/>
  <c r="M151" i="8"/>
  <c r="AX34" i="13"/>
  <c r="G36" i="13"/>
  <c r="AX36" i="13"/>
  <c r="G123" i="13"/>
  <c r="BB216" i="13"/>
  <c r="BB220" i="13"/>
  <c r="AH39" i="11"/>
  <c r="O43" i="11"/>
  <c r="S182" i="12"/>
  <c r="W227" i="12"/>
  <c r="AJ227" i="12" s="1"/>
  <c r="AZ21" i="13"/>
  <c r="G21" i="13"/>
  <c r="M23" i="13"/>
  <c r="G25" i="13"/>
  <c r="AX25" i="13"/>
  <c r="AZ34" i="13"/>
  <c r="BB85" i="13"/>
  <c r="AX90" i="13"/>
  <c r="G90" i="13"/>
  <c r="S93" i="13"/>
  <c r="S95" i="13"/>
  <c r="BB95" i="13"/>
  <c r="AX99" i="13"/>
  <c r="G99" i="13"/>
  <c r="AZ114" i="13"/>
  <c r="M114" i="13"/>
  <c r="AZ115" i="13"/>
  <c r="S117" i="13"/>
  <c r="AN38" i="8"/>
  <c r="M80" i="8"/>
  <c r="BX90" i="8"/>
  <c r="AL92" i="8"/>
  <c r="Y170" i="8"/>
  <c r="BT231" i="8"/>
  <c r="BT239" i="8"/>
  <c r="AL242" i="8"/>
  <c r="AN242" i="8" s="1"/>
  <c r="AH182" i="9"/>
  <c r="G126" i="10"/>
  <c r="AP167" i="10"/>
  <c r="AP189" i="10"/>
  <c r="BR14" i="11"/>
  <c r="BT17" i="11"/>
  <c r="AR29" i="11"/>
  <c r="AH34" i="11"/>
  <c r="O42" i="11"/>
  <c r="O81" i="11"/>
  <c r="AH106" i="11"/>
  <c r="AH128" i="11"/>
  <c r="BN149" i="11"/>
  <c r="BR154" i="11"/>
  <c r="BT154" i="11"/>
  <c r="BT163" i="11"/>
  <c r="BR176" i="11"/>
  <c r="BR180" i="11"/>
  <c r="AH180" i="11"/>
  <c r="S17" i="12"/>
  <c r="S24" i="12"/>
  <c r="M25" i="12"/>
  <c r="G102" i="12"/>
  <c r="S119" i="12"/>
  <c r="M163" i="12"/>
  <c r="G14" i="13"/>
  <c r="AZ17" i="13"/>
  <c r="AX43" i="13"/>
  <c r="M45" i="13"/>
  <c r="S80" i="13"/>
  <c r="BB80" i="13"/>
  <c r="BB82" i="13"/>
  <c r="S82" i="13"/>
  <c r="BB88" i="13"/>
  <c r="G94" i="13"/>
  <c r="G96" i="13"/>
  <c r="S97" i="13"/>
  <c r="BB103" i="13"/>
  <c r="AX110" i="13"/>
  <c r="AX115" i="13"/>
  <c r="G115" i="13"/>
  <c r="S156" i="13"/>
  <c r="Y161" i="13"/>
  <c r="AH161" i="13" s="1"/>
  <c r="M170" i="13"/>
  <c r="G190" i="13"/>
  <c r="AX190" i="13"/>
  <c r="Y190" i="13"/>
  <c r="AD190" i="13" s="1"/>
  <c r="M213" i="13"/>
  <c r="AX219" i="13"/>
  <c r="Y219" i="13"/>
  <c r="M31" i="8"/>
  <c r="G109" i="12"/>
  <c r="W109" i="12"/>
  <c r="AJ109" i="12" s="1"/>
  <c r="AX95" i="13"/>
  <c r="G95" i="13"/>
  <c r="AX237" i="13"/>
  <c r="Y237" i="13"/>
  <c r="AL237" i="13" s="1"/>
  <c r="BR176" i="8"/>
  <c r="BV179" i="8"/>
  <c r="U17" i="11"/>
  <c r="G16" i="12"/>
  <c r="M84" i="12"/>
  <c r="G168" i="12"/>
  <c r="AX26" i="13"/>
  <c r="BB40" i="13"/>
  <c r="S40" i="13"/>
  <c r="S87" i="13"/>
  <c r="BB87" i="13"/>
  <c r="BB98" i="13"/>
  <c r="M49" i="8"/>
  <c r="BX123" i="8"/>
  <c r="BF89" i="9"/>
  <c r="AH179" i="9"/>
  <c r="BF247" i="9"/>
  <c r="BT14" i="11"/>
  <c r="BT20" i="11"/>
  <c r="AZ14" i="13"/>
  <c r="M14" i="13"/>
  <c r="AZ22" i="13"/>
  <c r="M22" i="13"/>
  <c r="AZ30" i="13"/>
  <c r="M30" i="13"/>
  <c r="AX33" i="13"/>
  <c r="AX44" i="13"/>
  <c r="AX81" i="13"/>
  <c r="G81" i="13"/>
  <c r="AX102" i="13"/>
  <c r="AX162" i="13"/>
  <c r="G162" i="13"/>
  <c r="Y162" i="13"/>
  <c r="AD162" i="13" s="1"/>
  <c r="Q252" i="13"/>
  <c r="AL114" i="8"/>
  <c r="BJ129" i="9"/>
  <c r="BJ165" i="9"/>
  <c r="AH173" i="9"/>
  <c r="AH249" i="9"/>
  <c r="G22" i="10"/>
  <c r="AR27" i="10"/>
  <c r="Q28" i="10"/>
  <c r="Q151" i="10"/>
  <c r="Q152" i="10"/>
  <c r="AR172" i="10"/>
  <c r="AR178" i="10"/>
  <c r="Q214" i="10"/>
  <c r="Q216" i="10"/>
  <c r="BL106" i="11"/>
  <c r="AR123" i="11"/>
  <c r="G163" i="11"/>
  <c r="M120" i="12"/>
  <c r="G121" i="12"/>
  <c r="W158" i="12"/>
  <c r="AB158" i="12" s="1"/>
  <c r="G158" i="12"/>
  <c r="AF52" i="13"/>
  <c r="G44" i="13"/>
  <c r="G102" i="13"/>
  <c r="S108" i="13"/>
  <c r="BB113" i="13"/>
  <c r="M115" i="13"/>
  <c r="M124" i="13"/>
  <c r="AZ176" i="13"/>
  <c r="AZ182" i="13"/>
  <c r="AX184" i="13"/>
  <c r="M190" i="13"/>
  <c r="AX213" i="13"/>
  <c r="AZ227" i="13"/>
  <c r="Y227" i="13"/>
  <c r="AL227" i="13" s="1"/>
  <c r="AX229" i="13"/>
  <c r="G229" i="13"/>
  <c r="G233" i="13"/>
  <c r="AZ243" i="13"/>
  <c r="Y243" i="13"/>
  <c r="AD243" i="13" s="1"/>
  <c r="G247" i="13"/>
  <c r="AX247" i="13"/>
  <c r="Y247" i="13"/>
  <c r="AD247" i="13" s="1"/>
  <c r="Y248" i="13"/>
  <c r="AD248" i="13" s="1"/>
  <c r="BL45" i="11"/>
  <c r="BR47" i="11"/>
  <c r="BR87" i="11"/>
  <c r="BT90" i="11"/>
  <c r="BL99" i="11"/>
  <c r="BN100" i="11"/>
  <c r="AH104" i="11"/>
  <c r="BP106" i="11"/>
  <c r="BR114" i="11"/>
  <c r="BR116" i="11"/>
  <c r="AH121" i="11"/>
  <c r="U129" i="11"/>
  <c r="U149" i="11"/>
  <c r="G150" i="11"/>
  <c r="BL152" i="11"/>
  <c r="AN165" i="11"/>
  <c r="BN168" i="11"/>
  <c r="AN176" i="11"/>
  <c r="AH184" i="11"/>
  <c r="O185" i="11"/>
  <c r="BN220" i="11"/>
  <c r="BN249" i="11"/>
  <c r="S19" i="12"/>
  <c r="M20" i="12"/>
  <c r="S39" i="12"/>
  <c r="M40" i="12"/>
  <c r="S46" i="12"/>
  <c r="M47" i="12"/>
  <c r="S84" i="12"/>
  <c r="W93" i="12"/>
  <c r="AB93" i="12" s="1"/>
  <c r="S116" i="12"/>
  <c r="S121" i="12"/>
  <c r="M128" i="12"/>
  <c r="M234" i="12"/>
  <c r="S241" i="12"/>
  <c r="W243" i="12"/>
  <c r="AJ243" i="12" s="1"/>
  <c r="AX21" i="13"/>
  <c r="BB38" i="13"/>
  <c r="BB84" i="13"/>
  <c r="AX98" i="13"/>
  <c r="S99" i="13"/>
  <c r="BB99" i="13"/>
  <c r="BB115" i="13"/>
  <c r="BB118" i="13"/>
  <c r="S118" i="13"/>
  <c r="G121" i="13"/>
  <c r="BB123" i="13"/>
  <c r="S152" i="13"/>
  <c r="AZ164" i="13"/>
  <c r="M164" i="13"/>
  <c r="G169" i="13"/>
  <c r="M177" i="13"/>
  <c r="AX189" i="13"/>
  <c r="Y189" i="13"/>
  <c r="AL189" i="13" s="1"/>
  <c r="BR149" i="11"/>
  <c r="BN152" i="11"/>
  <c r="AH157" i="11"/>
  <c r="AN162" i="11"/>
  <c r="G165" i="11"/>
  <c r="BR179" i="11"/>
  <c r="O227" i="11"/>
  <c r="AN228" i="11"/>
  <c r="G242" i="11"/>
  <c r="S14" i="12"/>
  <c r="S20" i="12"/>
  <c r="S25" i="12"/>
  <c r="S40" i="12"/>
  <c r="S85" i="12"/>
  <c r="S164" i="12"/>
  <c r="S180" i="12"/>
  <c r="S217" i="12"/>
  <c r="S219" i="12"/>
  <c r="AX24" i="13"/>
  <c r="AX32" i="13"/>
  <c r="G32" i="13"/>
  <c r="AX88" i="13"/>
  <c r="G93" i="13"/>
  <c r="AX100" i="13"/>
  <c r="AZ123" i="13"/>
  <c r="M123" i="13"/>
  <c r="G125" i="13"/>
  <c r="AX153" i="13"/>
  <c r="AX156" i="13"/>
  <c r="AZ173" i="13"/>
  <c r="G219" i="13"/>
  <c r="AX238" i="13"/>
  <c r="Y238" i="13"/>
  <c r="AH238" i="13" s="1"/>
  <c r="AX249" i="13"/>
  <c r="Y249" i="13"/>
  <c r="AL249" i="13" s="1"/>
  <c r="U126" i="11"/>
  <c r="AN126" i="11"/>
  <c r="AN129" i="11"/>
  <c r="BT151" i="11"/>
  <c r="BN165" i="11"/>
  <c r="BN176" i="11"/>
  <c r="U183" i="11"/>
  <c r="BN216" i="11"/>
  <c r="AH223" i="11"/>
  <c r="BN224" i="11"/>
  <c r="BP246" i="11"/>
  <c r="M14" i="12"/>
  <c r="W15" i="12"/>
  <c r="AF15" i="12" s="1"/>
  <c r="M15" i="12"/>
  <c r="W27" i="12"/>
  <c r="AJ27" i="12" s="1"/>
  <c r="W88" i="12"/>
  <c r="AB88" i="12" s="1"/>
  <c r="M100" i="12"/>
  <c r="M110" i="12"/>
  <c r="W154" i="12"/>
  <c r="AF154" i="12" s="1"/>
  <c r="M181" i="12"/>
  <c r="W214" i="12"/>
  <c r="AB214" i="12" s="1"/>
  <c r="W224" i="12"/>
  <c r="AJ224" i="12" s="1"/>
  <c r="G17" i="13"/>
  <c r="AB52" i="13"/>
  <c r="M39" i="13"/>
  <c r="AZ39" i="13"/>
  <c r="AR52" i="13"/>
  <c r="G88" i="13"/>
  <c r="BB89" i="13"/>
  <c r="S91" i="13"/>
  <c r="BB91" i="13"/>
  <c r="G100" i="13"/>
  <c r="S101" i="13"/>
  <c r="AX105" i="13"/>
  <c r="G105" i="13"/>
  <c r="AX119" i="13"/>
  <c r="G119" i="13"/>
  <c r="AZ122" i="13"/>
  <c r="BB125" i="13"/>
  <c r="M127" i="13"/>
  <c r="AZ153" i="13"/>
  <c r="S162" i="13"/>
  <c r="M173" i="13"/>
  <c r="Y176" i="13"/>
  <c r="AH176" i="13" s="1"/>
  <c r="Y180" i="13"/>
  <c r="AL180" i="13" s="1"/>
  <c r="M180" i="13"/>
  <c r="G182" i="13"/>
  <c r="AX182" i="13"/>
  <c r="M183" i="13"/>
  <c r="AJ252" i="13"/>
  <c r="M216" i="13"/>
  <c r="G242" i="13"/>
  <c r="S155" i="12"/>
  <c r="S165" i="12"/>
  <c r="W167" i="12"/>
  <c r="AF167" i="12" s="1"/>
  <c r="S171" i="12"/>
  <c r="S184" i="12"/>
  <c r="M185" i="12"/>
  <c r="S225" i="12"/>
  <c r="S231" i="12"/>
  <c r="S238" i="12"/>
  <c r="M250" i="12"/>
  <c r="AX41" i="13"/>
  <c r="AX46" i="13"/>
  <c r="M48" i="13"/>
  <c r="AX50" i="13"/>
  <c r="AX89" i="13"/>
  <c r="Y116" i="13"/>
  <c r="AL116" i="13" s="1"/>
  <c r="BB127" i="13"/>
  <c r="AX157" i="13"/>
  <c r="G161" i="13"/>
  <c r="G183" i="13"/>
  <c r="G185" i="13"/>
  <c r="Y215" i="13"/>
  <c r="AD215" i="13" s="1"/>
  <c r="G217" i="13"/>
  <c r="S228" i="13"/>
  <c r="G232" i="13"/>
  <c r="S241" i="13"/>
  <c r="Y245" i="13"/>
  <c r="AH245" i="13" s="1"/>
  <c r="S129" i="12"/>
  <c r="S157" i="12"/>
  <c r="S169" i="12"/>
  <c r="S186" i="12"/>
  <c r="S234" i="12"/>
  <c r="W235" i="12"/>
  <c r="AB235" i="12" s="1"/>
  <c r="W248" i="12"/>
  <c r="AB248" i="12" s="1"/>
  <c r="G42" i="13"/>
  <c r="AX47" i="13"/>
  <c r="AX91" i="13"/>
  <c r="AX106" i="13"/>
  <c r="M117" i="13"/>
  <c r="AX127" i="13"/>
  <c r="BB149" i="13"/>
  <c r="AX185" i="13"/>
  <c r="S234" i="13"/>
  <c r="G239" i="13"/>
  <c r="G246" i="13"/>
  <c r="M121" i="12"/>
  <c r="S148" i="12"/>
  <c r="W150" i="12"/>
  <c r="AB150" i="12" s="1"/>
  <c r="S159" i="12"/>
  <c r="G172" i="12"/>
  <c r="M184" i="12"/>
  <c r="G190" i="12"/>
  <c r="M215" i="12"/>
  <c r="M225" i="12"/>
  <c r="M231" i="12"/>
  <c r="W239" i="12"/>
  <c r="AF239" i="12" s="1"/>
  <c r="BB50" i="13"/>
  <c r="AX82" i="13"/>
  <c r="AX93" i="13"/>
  <c r="AX97" i="13"/>
  <c r="AX101" i="13"/>
  <c r="AX108" i="13"/>
  <c r="AX154" i="13"/>
  <c r="M172" i="13"/>
  <c r="AX181" i="13"/>
  <c r="AZ186" i="13"/>
  <c r="S221" i="13"/>
  <c r="M228" i="13"/>
  <c r="Q52" i="13"/>
  <c r="Y13" i="13"/>
  <c r="BB13" i="13"/>
  <c r="S13" i="13"/>
  <c r="Y21" i="13"/>
  <c r="BB21" i="13"/>
  <c r="S21" i="13"/>
  <c r="Y29" i="13"/>
  <c r="BB29" i="13"/>
  <c r="Y37" i="13"/>
  <c r="Y39" i="13"/>
  <c r="AZ46" i="13"/>
  <c r="Y46" i="13"/>
  <c r="AZ91" i="13"/>
  <c r="M91" i="13"/>
  <c r="Y91" i="13"/>
  <c r="AZ99" i="13"/>
  <c r="M99" i="13"/>
  <c r="Y99" i="13"/>
  <c r="AZ149" i="13"/>
  <c r="M149" i="13"/>
  <c r="Y14" i="13"/>
  <c r="BB14" i="13"/>
  <c r="S14" i="13"/>
  <c r="Y22" i="13"/>
  <c r="BB22" i="13"/>
  <c r="S22" i="13"/>
  <c r="Y30" i="13"/>
  <c r="BB30" i="13"/>
  <c r="S30" i="13"/>
  <c r="Y40" i="13"/>
  <c r="M46" i="13"/>
  <c r="AZ90" i="13"/>
  <c r="M90" i="13"/>
  <c r="AZ105" i="13"/>
  <c r="M105" i="13"/>
  <c r="Y105" i="13"/>
  <c r="AX146" i="13"/>
  <c r="G146" i="13"/>
  <c r="AZ179" i="13"/>
  <c r="M179" i="13"/>
  <c r="Y15" i="13"/>
  <c r="BB15" i="13"/>
  <c r="S15" i="13"/>
  <c r="Y23" i="13"/>
  <c r="BB23" i="13"/>
  <c r="S23" i="13"/>
  <c r="Y31" i="13"/>
  <c r="BB31" i="13"/>
  <c r="S31" i="13"/>
  <c r="W52" i="13"/>
  <c r="BB41" i="13"/>
  <c r="Y41" i="13"/>
  <c r="S41" i="13"/>
  <c r="AX42" i="13"/>
  <c r="G48" i="13"/>
  <c r="AX49" i="13"/>
  <c r="G49" i="13"/>
  <c r="M49" i="13"/>
  <c r="AZ97" i="13"/>
  <c r="M97" i="13"/>
  <c r="Y97" i="13"/>
  <c r="AX114" i="13"/>
  <c r="Y114" i="13"/>
  <c r="G114" i="13"/>
  <c r="S122" i="13"/>
  <c r="S128" i="13"/>
  <c r="G128" i="13"/>
  <c r="Y32" i="13"/>
  <c r="BB32" i="13"/>
  <c r="S32" i="13"/>
  <c r="M146" i="13"/>
  <c r="BB146" i="13"/>
  <c r="S146" i="13"/>
  <c r="Y18" i="13"/>
  <c r="BB18" i="13"/>
  <c r="S18" i="13"/>
  <c r="Y26" i="13"/>
  <c r="BB26" i="13"/>
  <c r="S26" i="13"/>
  <c r="Y34" i="13"/>
  <c r="BB34" i="13"/>
  <c r="S34" i="13"/>
  <c r="BB45" i="13"/>
  <c r="S45" i="13"/>
  <c r="Y45" i="13"/>
  <c r="Y146" i="13"/>
  <c r="M40" i="13"/>
  <c r="AZ40" i="13"/>
  <c r="AZ83" i="13"/>
  <c r="M83" i="13"/>
  <c r="Y83" i="13"/>
  <c r="AZ103" i="13"/>
  <c r="M103" i="13"/>
  <c r="Y103" i="13"/>
  <c r="AZ104" i="13"/>
  <c r="M104" i="13"/>
  <c r="Y17" i="13"/>
  <c r="BB17" i="13"/>
  <c r="S17" i="13"/>
  <c r="Y25" i="13"/>
  <c r="BB25" i="13"/>
  <c r="S25" i="13"/>
  <c r="G39" i="13"/>
  <c r="AZ95" i="13"/>
  <c r="M95" i="13"/>
  <c r="Y95" i="13"/>
  <c r="AZ108" i="13"/>
  <c r="M108" i="13"/>
  <c r="Y125" i="13"/>
  <c r="AZ125" i="13"/>
  <c r="M125" i="13"/>
  <c r="AN52" i="13"/>
  <c r="Y19" i="13"/>
  <c r="BB19" i="13"/>
  <c r="S19" i="13"/>
  <c r="Y27" i="13"/>
  <c r="BB27" i="13"/>
  <c r="S27" i="13"/>
  <c r="Y35" i="13"/>
  <c r="BB35" i="13"/>
  <c r="S35" i="13"/>
  <c r="AX48" i="13"/>
  <c r="AZ93" i="13"/>
  <c r="M93" i="13"/>
  <c r="Y93" i="13"/>
  <c r="AZ101" i="13"/>
  <c r="M101" i="13"/>
  <c r="Y101" i="13"/>
  <c r="AZ120" i="13"/>
  <c r="Y120" i="13"/>
  <c r="M120" i="13"/>
  <c r="AN252" i="13"/>
  <c r="Y16" i="13"/>
  <c r="BB16" i="13"/>
  <c r="S16" i="13"/>
  <c r="Y24" i="13"/>
  <c r="BB24" i="13"/>
  <c r="S24" i="13"/>
  <c r="AX148" i="13"/>
  <c r="G148" i="13"/>
  <c r="Y148" i="13"/>
  <c r="Y33" i="13"/>
  <c r="BB33" i="13"/>
  <c r="S33" i="13"/>
  <c r="BB37" i="13"/>
  <c r="Y44" i="13"/>
  <c r="M44" i="13"/>
  <c r="AZ82" i="13"/>
  <c r="M82" i="13"/>
  <c r="AZ160" i="13"/>
  <c r="M160" i="13"/>
  <c r="AZ229" i="13"/>
  <c r="Y229" i="13"/>
  <c r="M229" i="13"/>
  <c r="Y20" i="13"/>
  <c r="BB20" i="13"/>
  <c r="S20" i="13"/>
  <c r="Y28" i="13"/>
  <c r="BB28" i="13"/>
  <c r="S28" i="13"/>
  <c r="Y36" i="13"/>
  <c r="BB36" i="13"/>
  <c r="S36" i="13"/>
  <c r="BB43" i="13"/>
  <c r="S43" i="13"/>
  <c r="Y43" i="13"/>
  <c r="AP192" i="13"/>
  <c r="AX85" i="13"/>
  <c r="Y85" i="13"/>
  <c r="S218" i="13"/>
  <c r="G218" i="13"/>
  <c r="AZ235" i="13"/>
  <c r="Y235" i="13"/>
  <c r="M235" i="13"/>
  <c r="BB184" i="13"/>
  <c r="S184" i="13"/>
  <c r="Y184" i="13"/>
  <c r="S214" i="13"/>
  <c r="G214" i="13"/>
  <c r="AJ52" i="13"/>
  <c r="AZ42" i="13"/>
  <c r="AZ85" i="13"/>
  <c r="M85" i="13"/>
  <c r="AZ94" i="13"/>
  <c r="M94" i="13"/>
  <c r="AZ96" i="13"/>
  <c r="M96" i="13"/>
  <c r="S116" i="13"/>
  <c r="G116" i="13"/>
  <c r="BB178" i="13"/>
  <c r="S178" i="13"/>
  <c r="Y38" i="13"/>
  <c r="M42" i="13"/>
  <c r="BB46" i="13"/>
  <c r="S46" i="13"/>
  <c r="M47" i="13"/>
  <c r="G50" i="13"/>
  <c r="E192" i="13"/>
  <c r="AX80" i="13"/>
  <c r="Y80" i="13"/>
  <c r="Y81" i="13"/>
  <c r="G87" i="13"/>
  <c r="Y88" i="13"/>
  <c r="Y89" i="13"/>
  <c r="Y109" i="13"/>
  <c r="Y113" i="13"/>
  <c r="AZ113" i="13"/>
  <c r="AX118" i="13"/>
  <c r="Y118" i="13"/>
  <c r="G118" i="13"/>
  <c r="AZ124" i="13"/>
  <c r="S126" i="13"/>
  <c r="Y150" i="13"/>
  <c r="M150" i="13"/>
  <c r="BB150" i="13"/>
  <c r="BB151" i="13"/>
  <c r="AX155" i="13"/>
  <c r="G155" i="13"/>
  <c r="Y155" i="13"/>
  <c r="AZ165" i="13"/>
  <c r="M165" i="13"/>
  <c r="G181" i="13"/>
  <c r="G186" i="13"/>
  <c r="BB187" i="13"/>
  <c r="S187" i="13"/>
  <c r="Y187" i="13"/>
  <c r="M187" i="13"/>
  <c r="AX187" i="13"/>
  <c r="AZ233" i="13"/>
  <c r="Y233" i="13"/>
  <c r="M233" i="13"/>
  <c r="AZ236" i="13"/>
  <c r="M236" i="13"/>
  <c r="Y236" i="13"/>
  <c r="AZ157" i="13"/>
  <c r="M157" i="13"/>
  <c r="W192" i="13"/>
  <c r="AZ84" i="13"/>
  <c r="M84" i="13"/>
  <c r="AZ92" i="13"/>
  <c r="M92" i="13"/>
  <c r="AZ98" i="13"/>
  <c r="M98" i="13"/>
  <c r="AZ100" i="13"/>
  <c r="M100" i="13"/>
  <c r="AZ102" i="13"/>
  <c r="M102" i="13"/>
  <c r="M174" i="13"/>
  <c r="AX175" i="13"/>
  <c r="BB44" i="13"/>
  <c r="S44" i="13"/>
  <c r="AZ49" i="13"/>
  <c r="AB192" i="13"/>
  <c r="AZ86" i="13"/>
  <c r="M86" i="13"/>
  <c r="S120" i="13"/>
  <c r="G120" i="13"/>
  <c r="AL164" i="13"/>
  <c r="BB168" i="13"/>
  <c r="S168" i="13"/>
  <c r="BB173" i="13"/>
  <c r="S173" i="13"/>
  <c r="W252" i="13"/>
  <c r="AZ232" i="13"/>
  <c r="Y232" i="13"/>
  <c r="BB245" i="13"/>
  <c r="S245" i="13"/>
  <c r="G245" i="13"/>
  <c r="M245" i="13"/>
  <c r="BB249" i="13"/>
  <c r="S249" i="13"/>
  <c r="G249" i="13"/>
  <c r="M249" i="13"/>
  <c r="AZ228" i="13"/>
  <c r="Y228" i="13"/>
  <c r="AP52" i="13"/>
  <c r="BB39" i="13"/>
  <c r="G41" i="13"/>
  <c r="E52" i="13"/>
  <c r="AZ87" i="13"/>
  <c r="M87" i="13"/>
  <c r="AZ112" i="13"/>
  <c r="Y157" i="13"/>
  <c r="S240" i="13"/>
  <c r="G240" i="13"/>
  <c r="AZ38" i="13"/>
  <c r="AZ43" i="13"/>
  <c r="G46" i="13"/>
  <c r="Y47" i="13"/>
  <c r="BB48" i="13"/>
  <c r="K192" i="13"/>
  <c r="AZ80" i="13"/>
  <c r="M80" i="13"/>
  <c r="AJ192" i="13"/>
  <c r="AZ81" i="13"/>
  <c r="M81" i="13"/>
  <c r="AZ88" i="13"/>
  <c r="M88" i="13"/>
  <c r="AZ89" i="13"/>
  <c r="M89" i="13"/>
  <c r="AX107" i="13"/>
  <c r="G107" i="13"/>
  <c r="G109" i="13"/>
  <c r="AZ111" i="13"/>
  <c r="M111" i="13"/>
  <c r="M112" i="13"/>
  <c r="S124" i="13"/>
  <c r="G124" i="13"/>
  <c r="M148" i="13"/>
  <c r="BB148" i="13"/>
  <c r="S148" i="13"/>
  <c r="M153" i="13"/>
  <c r="AX163" i="13"/>
  <c r="G163" i="13"/>
  <c r="Y163" i="13"/>
  <c r="Y166" i="13"/>
  <c r="AZ166" i="13"/>
  <c r="G171" i="13"/>
  <c r="AX171" i="13"/>
  <c r="Y171" i="13"/>
  <c r="AZ183" i="13"/>
  <c r="AZ221" i="13"/>
  <c r="Y221" i="13"/>
  <c r="M221" i="13"/>
  <c r="BB42" i="13"/>
  <c r="S42" i="13"/>
  <c r="AZ50" i="13"/>
  <c r="AX111" i="13"/>
  <c r="G111" i="13"/>
  <c r="Y117" i="13"/>
  <c r="AZ117" i="13"/>
  <c r="AX122" i="13"/>
  <c r="Y122" i="13"/>
  <c r="G122" i="13"/>
  <c r="AZ128" i="13"/>
  <c r="AZ167" i="13"/>
  <c r="M167" i="13"/>
  <c r="AZ175" i="13"/>
  <c r="AV52" i="13"/>
  <c r="G40" i="13"/>
  <c r="AZ41" i="13"/>
  <c r="M41" i="13"/>
  <c r="BB49" i="13"/>
  <c r="AN192" i="13"/>
  <c r="G83" i="13"/>
  <c r="Y84" i="13"/>
  <c r="G91" i="13"/>
  <c r="AX103" i="13"/>
  <c r="G103" i="13"/>
  <c r="AZ107" i="13"/>
  <c r="M107" i="13"/>
  <c r="AZ109" i="13"/>
  <c r="M109" i="13"/>
  <c r="AZ116" i="13"/>
  <c r="Y121" i="13"/>
  <c r="AZ121" i="13"/>
  <c r="AX126" i="13"/>
  <c r="Y126" i="13"/>
  <c r="G126" i="13"/>
  <c r="AX158" i="13"/>
  <c r="G158" i="13"/>
  <c r="AX172" i="13"/>
  <c r="BB175" i="13"/>
  <c r="S175" i="13"/>
  <c r="BB185" i="13"/>
  <c r="S185" i="13"/>
  <c r="AX186" i="13"/>
  <c r="AZ48" i="13"/>
  <c r="Y82" i="13"/>
  <c r="Y86" i="13"/>
  <c r="Y90" i="13"/>
  <c r="Y94" i="13"/>
  <c r="Y98" i="13"/>
  <c r="Y102" i="13"/>
  <c r="Y106" i="13"/>
  <c r="Y110" i="13"/>
  <c r="BB112" i="13"/>
  <c r="BB116" i="13"/>
  <c r="BB120" i="13"/>
  <c r="BB124" i="13"/>
  <c r="BB128" i="13"/>
  <c r="AZ156" i="13"/>
  <c r="M156" i="13"/>
  <c r="AX159" i="13"/>
  <c r="G159" i="13"/>
  <c r="BB172" i="13"/>
  <c r="S172" i="13"/>
  <c r="AR252" i="13"/>
  <c r="BB237" i="13"/>
  <c r="S237" i="13"/>
  <c r="M237" i="13"/>
  <c r="G237" i="13"/>
  <c r="BB244" i="13"/>
  <c r="S244" i="13"/>
  <c r="M244" i="13"/>
  <c r="G244" i="13"/>
  <c r="AZ106" i="13"/>
  <c r="M106" i="13"/>
  <c r="AZ110" i="13"/>
  <c r="M110" i="13"/>
  <c r="AX112" i="13"/>
  <c r="AX116" i="13"/>
  <c r="AX120" i="13"/>
  <c r="AX124" i="13"/>
  <c r="AX128" i="13"/>
  <c r="Y152" i="13"/>
  <c r="M152" i="13"/>
  <c r="BB152" i="13"/>
  <c r="AZ161" i="13"/>
  <c r="M161" i="13"/>
  <c r="Y173" i="13"/>
  <c r="G179" i="13"/>
  <c r="AX179" i="13"/>
  <c r="Y179" i="13"/>
  <c r="BB190" i="13"/>
  <c r="S190" i="13"/>
  <c r="AB252" i="13"/>
  <c r="BB236" i="13"/>
  <c r="S236" i="13"/>
  <c r="G236" i="13"/>
  <c r="Y92" i="13"/>
  <c r="Y96" i="13"/>
  <c r="Y100" i="13"/>
  <c r="Y104" i="13"/>
  <c r="Y108" i="13"/>
  <c r="G112" i="13"/>
  <c r="AZ151" i="13"/>
  <c r="G174" i="13"/>
  <c r="AX174" i="13"/>
  <c r="Y174" i="13"/>
  <c r="G176" i="13"/>
  <c r="AX176" i="13"/>
  <c r="G177" i="13"/>
  <c r="AX177" i="13"/>
  <c r="BB188" i="13"/>
  <c r="AV192" i="13"/>
  <c r="AZ146" i="13"/>
  <c r="AZ148" i="13"/>
  <c r="AZ150" i="13"/>
  <c r="AZ152" i="13"/>
  <c r="AZ154" i="13"/>
  <c r="M154" i="13"/>
  <c r="AZ158" i="13"/>
  <c r="M158" i="13"/>
  <c r="AZ162" i="13"/>
  <c r="M162" i="13"/>
  <c r="BB166" i="13"/>
  <c r="M181" i="13"/>
  <c r="G184" i="13"/>
  <c r="Y185" i="13"/>
  <c r="Y188" i="13"/>
  <c r="G189" i="13"/>
  <c r="BB215" i="13"/>
  <c r="AZ220" i="13"/>
  <c r="Y220" i="13"/>
  <c r="M220" i="13"/>
  <c r="AZ239" i="13"/>
  <c r="Y239" i="13"/>
  <c r="AZ240" i="13"/>
  <c r="M240" i="13"/>
  <c r="BB248" i="13"/>
  <c r="S248" i="13"/>
  <c r="M248" i="13"/>
  <c r="G248" i="13"/>
  <c r="S47" i="13"/>
  <c r="S48" i="13"/>
  <c r="S49" i="13"/>
  <c r="S50" i="13"/>
  <c r="AF192" i="13"/>
  <c r="AX113" i="13"/>
  <c r="AX117" i="13"/>
  <c r="AX121" i="13"/>
  <c r="AX125" i="13"/>
  <c r="AX129" i="13"/>
  <c r="AX149" i="13"/>
  <c r="AX151" i="13"/>
  <c r="Y156" i="13"/>
  <c r="Y160" i="13"/>
  <c r="G164" i="13"/>
  <c r="AX164" i="13"/>
  <c r="BB164" i="13"/>
  <c r="S164" i="13"/>
  <c r="Y165" i="13"/>
  <c r="BB165" i="13"/>
  <c r="S165" i="13"/>
  <c r="G168" i="13"/>
  <c r="AX168" i="13"/>
  <c r="Y169" i="13"/>
  <c r="BB170" i="13"/>
  <c r="S170" i="13"/>
  <c r="AZ171" i="13"/>
  <c r="M171" i="13"/>
  <c r="G173" i="13"/>
  <c r="AX173" i="13"/>
  <c r="BB180" i="13"/>
  <c r="S180" i="13"/>
  <c r="G187" i="13"/>
  <c r="S215" i="13"/>
  <c r="G215" i="13"/>
  <c r="AZ225" i="13"/>
  <c r="Y225" i="13"/>
  <c r="AZ226" i="13"/>
  <c r="M226" i="13"/>
  <c r="Y226" i="13"/>
  <c r="BB243" i="13"/>
  <c r="S243" i="13"/>
  <c r="M243" i="13"/>
  <c r="Q192" i="13"/>
  <c r="G129" i="13"/>
  <c r="Y129" i="13"/>
  <c r="Y147" i="13"/>
  <c r="G149" i="13"/>
  <c r="Y149" i="13"/>
  <c r="G151" i="13"/>
  <c r="Y151" i="13"/>
  <c r="G153" i="13"/>
  <c r="Y153" i="13"/>
  <c r="AZ155" i="13"/>
  <c r="M155" i="13"/>
  <c r="G156" i="13"/>
  <c r="AZ159" i="13"/>
  <c r="M159" i="13"/>
  <c r="G160" i="13"/>
  <c r="AZ163" i="13"/>
  <c r="M163" i="13"/>
  <c r="AX165" i="13"/>
  <c r="BB167" i="13"/>
  <c r="S167" i="13"/>
  <c r="BB176" i="13"/>
  <c r="S176" i="13"/>
  <c r="BB182" i="13"/>
  <c r="S182" i="13"/>
  <c r="AZ184" i="13"/>
  <c r="AZ187" i="13"/>
  <c r="M189" i="13"/>
  <c r="AZ224" i="13"/>
  <c r="Y224" i="13"/>
  <c r="BB247" i="13"/>
  <c r="S247" i="13"/>
  <c r="M247" i="13"/>
  <c r="BB169" i="13"/>
  <c r="S169" i="13"/>
  <c r="G170" i="13"/>
  <c r="Y170" i="13"/>
  <c r="BB177" i="13"/>
  <c r="S177" i="13"/>
  <c r="G178" i="13"/>
  <c r="Y178" i="13"/>
  <c r="BB183" i="13"/>
  <c r="S183" i="13"/>
  <c r="AF252" i="13"/>
  <c r="AZ216" i="13"/>
  <c r="Y216" i="13"/>
  <c r="AZ217" i="13"/>
  <c r="Y217" i="13"/>
  <c r="AZ222" i="13"/>
  <c r="M222" i="13"/>
  <c r="AZ242" i="13"/>
  <c r="Y242" i="13"/>
  <c r="AZ246" i="13"/>
  <c r="Y246" i="13"/>
  <c r="AZ250" i="13"/>
  <c r="Y250" i="13"/>
  <c r="G167" i="13"/>
  <c r="Y167" i="13"/>
  <c r="BB174" i="13"/>
  <c r="S174" i="13"/>
  <c r="G175" i="13"/>
  <c r="Y175" i="13"/>
  <c r="BB186" i="13"/>
  <c r="S186" i="13"/>
  <c r="AZ213" i="13"/>
  <c r="Y213" i="13"/>
  <c r="AZ218" i="13"/>
  <c r="M218" i="13"/>
  <c r="BB227" i="13"/>
  <c r="S227" i="13"/>
  <c r="BB231" i="13"/>
  <c r="S231" i="13"/>
  <c r="G231" i="13"/>
  <c r="BB171" i="13"/>
  <c r="S171" i="13"/>
  <c r="G172" i="13"/>
  <c r="Y172" i="13"/>
  <c r="BB179" i="13"/>
  <c r="S179" i="13"/>
  <c r="BB181" i="13"/>
  <c r="S181" i="13"/>
  <c r="BB189" i="13"/>
  <c r="S189" i="13"/>
  <c r="AZ214" i="13"/>
  <c r="M214" i="13"/>
  <c r="BB223" i="13"/>
  <c r="S223" i="13"/>
  <c r="BB226" i="13"/>
  <c r="S226" i="13"/>
  <c r="BB229" i="13"/>
  <c r="S229" i="13"/>
  <c r="BB230" i="13"/>
  <c r="S230" i="13"/>
  <c r="M230" i="13"/>
  <c r="BB238" i="13"/>
  <c r="S238" i="13"/>
  <c r="G238" i="13"/>
  <c r="K252" i="13"/>
  <c r="S213" i="13"/>
  <c r="AV252" i="13"/>
  <c r="M215" i="13"/>
  <c r="BB218" i="13"/>
  <c r="M219" i="13"/>
  <c r="BB222" i="13"/>
  <c r="M223" i="13"/>
  <c r="BB225" i="13"/>
  <c r="S225" i="13"/>
  <c r="M227" i="13"/>
  <c r="M234" i="13"/>
  <c r="G235" i="13"/>
  <c r="M241" i="13"/>
  <c r="BB224" i="13"/>
  <c r="S224" i="13"/>
  <c r="BB232" i="13"/>
  <c r="S232" i="13"/>
  <c r="BB235" i="13"/>
  <c r="S235" i="13"/>
  <c r="BB239" i="13"/>
  <c r="S239" i="13"/>
  <c r="BB242" i="13"/>
  <c r="S242" i="13"/>
  <c r="BB246" i="13"/>
  <c r="S246" i="13"/>
  <c r="BB250" i="13"/>
  <c r="S250" i="13"/>
  <c r="BB213" i="13"/>
  <c r="S217" i="13"/>
  <c r="S219" i="13"/>
  <c r="S220" i="13"/>
  <c r="BX91" i="8"/>
  <c r="G91" i="8"/>
  <c r="AR91" i="8"/>
  <c r="BV215" i="8"/>
  <c r="AL215" i="8"/>
  <c r="BT80" i="11"/>
  <c r="AN80" i="11"/>
  <c r="W36" i="12"/>
  <c r="AF36" i="12" s="1"/>
  <c r="M36" i="12"/>
  <c r="BV101" i="8"/>
  <c r="AX101" i="8"/>
  <c r="M101" i="8"/>
  <c r="AR101" i="8"/>
  <c r="BP215" i="8"/>
  <c r="AP183" i="10"/>
  <c r="BP33" i="11"/>
  <c r="M217" i="12"/>
  <c r="W217" i="12"/>
  <c r="AJ217" i="12" s="1"/>
  <c r="BT21" i="8"/>
  <c r="G21" i="8"/>
  <c r="BP21" i="8"/>
  <c r="BN21" i="8"/>
  <c r="BN106" i="11"/>
  <c r="O106" i="11"/>
  <c r="W147" i="12"/>
  <c r="AF147" i="12" s="1"/>
  <c r="BK170" i="5"/>
  <c r="BK173" i="5"/>
  <c r="U52" i="6"/>
  <c r="Y21" i="8"/>
  <c r="M33" i="8"/>
  <c r="BX99" i="8"/>
  <c r="AL99" i="8"/>
  <c r="AR36" i="10"/>
  <c r="Q36" i="10"/>
  <c r="BN25" i="11"/>
  <c r="O25" i="11"/>
  <c r="AE27" i="8"/>
  <c r="BV27" i="8"/>
  <c r="BR89" i="11"/>
  <c r="AH89" i="11"/>
  <c r="W101" i="12"/>
  <c r="AJ101" i="12" s="1"/>
  <c r="G101" i="12"/>
  <c r="BT220" i="11"/>
  <c r="AN220" i="11"/>
  <c r="G162" i="12"/>
  <c r="BV21" i="8"/>
  <c r="S43" i="8"/>
  <c r="AR88" i="11"/>
  <c r="BT228" i="11"/>
  <c r="W14" i="12"/>
  <c r="AJ14" i="12" s="1"/>
  <c r="S96" i="12"/>
  <c r="W120" i="12"/>
  <c r="AF120" i="12" s="1"/>
  <c r="M162" i="12"/>
  <c r="W163" i="12"/>
  <c r="AF163" i="12" s="1"/>
  <c r="G163" i="12"/>
  <c r="AP173" i="4"/>
  <c r="AE21" i="8"/>
  <c r="AX27" i="8"/>
  <c r="BV50" i="8"/>
  <c r="G82" i="8"/>
  <c r="Y86" i="8"/>
  <c r="BZ101" i="8"/>
  <c r="AH40" i="9"/>
  <c r="AH44" i="9"/>
  <c r="BF82" i="9"/>
  <c r="G83" i="10"/>
  <c r="AP90" i="10"/>
  <c r="G242" i="10"/>
  <c r="G249" i="10"/>
  <c r="BT30" i="11"/>
  <c r="U32" i="11"/>
  <c r="BL32" i="11"/>
  <c r="O36" i="11"/>
  <c r="BR39" i="11"/>
  <c r="BN46" i="11"/>
  <c r="O121" i="11"/>
  <c r="BT121" i="11"/>
  <c r="BN128" i="11"/>
  <c r="BT152" i="11"/>
  <c r="AN152" i="11"/>
  <c r="AH159" i="11"/>
  <c r="AR190" i="11"/>
  <c r="AH228" i="11"/>
  <c r="BR228" i="11"/>
  <c r="AR230" i="11"/>
  <c r="BL247" i="11"/>
  <c r="G247" i="11"/>
  <c r="G14" i="12"/>
  <c r="M44" i="12"/>
  <c r="M86" i="12"/>
  <c r="S91" i="12"/>
  <c r="W116" i="12"/>
  <c r="AB116" i="12" s="1"/>
  <c r="G120" i="12"/>
  <c r="S123" i="12"/>
  <c r="G20" i="12"/>
  <c r="W20" i="12"/>
  <c r="AF20" i="12" s="1"/>
  <c r="S87" i="8"/>
  <c r="BR87" i="8"/>
  <c r="CB94" i="8"/>
  <c r="BP101" i="8"/>
  <c r="CB101" i="8"/>
  <c r="BV150" i="8"/>
  <c r="BV152" i="8"/>
  <c r="AH31" i="9"/>
  <c r="G23" i="11"/>
  <c r="O26" i="11"/>
  <c r="U41" i="11"/>
  <c r="BP46" i="11"/>
  <c r="AN47" i="11"/>
  <c r="BN113" i="11"/>
  <c r="AH114" i="11"/>
  <c r="BP174" i="11"/>
  <c r="S44" i="12"/>
  <c r="G45" i="12"/>
  <c r="W45" i="12"/>
  <c r="AF45" i="12" s="1"/>
  <c r="S111" i="12"/>
  <c r="G111" i="12"/>
  <c r="M149" i="12"/>
  <c r="G176" i="12"/>
  <c r="W176" i="12"/>
  <c r="AF176" i="12" s="1"/>
  <c r="W221" i="12"/>
  <c r="M247" i="12"/>
  <c r="U155" i="11"/>
  <c r="M101" i="12"/>
  <c r="S101" i="12"/>
  <c r="M119" i="12"/>
  <c r="BX21" i="8"/>
  <c r="BX22" i="8"/>
  <c r="AE36" i="8"/>
  <c r="BN101" i="8"/>
  <c r="Y119" i="8"/>
  <c r="BJ86" i="9"/>
  <c r="BJ123" i="9"/>
  <c r="G122" i="11"/>
  <c r="BL122" i="11"/>
  <c r="G149" i="12"/>
  <c r="AR21" i="8"/>
  <c r="BC155" i="5"/>
  <c r="BE155" i="5" s="1"/>
  <c r="BC158" i="5"/>
  <c r="BE158" i="5" s="1"/>
  <c r="BC162" i="5"/>
  <c r="BE162" i="5" s="1"/>
  <c r="Y85" i="8"/>
  <c r="BT85" i="8"/>
  <c r="BT87" i="8"/>
  <c r="BZ99" i="8"/>
  <c r="G104" i="8"/>
  <c r="S110" i="8"/>
  <c r="Y127" i="8"/>
  <c r="AE185" i="8"/>
  <c r="G219" i="8"/>
  <c r="AE221" i="8"/>
  <c r="AG221" i="8" s="1"/>
  <c r="BV239" i="8"/>
  <c r="BJ33" i="9"/>
  <c r="BJ118" i="9"/>
  <c r="AH126" i="9"/>
  <c r="BR17" i="11"/>
  <c r="AH22" i="11"/>
  <c r="AN27" i="11"/>
  <c r="G47" i="11"/>
  <c r="AH113" i="11"/>
  <c r="BR125" i="11"/>
  <c r="O126" i="11"/>
  <c r="BN226" i="11"/>
  <c r="O226" i="11"/>
  <c r="M45" i="12"/>
  <c r="AF103" i="12"/>
  <c r="M111" i="12"/>
  <c r="S149" i="12"/>
  <c r="G150" i="12"/>
  <c r="S153" i="12"/>
  <c r="M176" i="12"/>
  <c r="M221" i="12"/>
  <c r="G221" i="12"/>
  <c r="M242" i="12"/>
  <c r="BJ163" i="9"/>
  <c r="BL182" i="11"/>
  <c r="G182" i="11"/>
  <c r="G116" i="12"/>
  <c r="M241" i="12"/>
  <c r="BV18" i="8"/>
  <c r="BT27" i="8"/>
  <c r="BN36" i="8"/>
  <c r="AR36" i="8"/>
  <c r="AE87" i="8"/>
  <c r="Y90" i="8"/>
  <c r="AE229" i="8"/>
  <c r="AH95" i="9"/>
  <c r="BJ124" i="9"/>
  <c r="BJ128" i="9"/>
  <c r="AP156" i="10"/>
  <c r="AP159" i="10"/>
  <c r="U162" i="10"/>
  <c r="G164" i="10"/>
  <c r="U165" i="10"/>
  <c r="Z165" i="10" s="1"/>
  <c r="U166" i="10"/>
  <c r="AR169" i="10"/>
  <c r="BT15" i="11"/>
  <c r="BN16" i="11"/>
  <c r="G19" i="11"/>
  <c r="BL19" i="11"/>
  <c r="W96" i="12"/>
  <c r="AJ96" i="12" s="1"/>
  <c r="G126" i="12"/>
  <c r="W126" i="12"/>
  <c r="AF126" i="12" s="1"/>
  <c r="S176" i="12"/>
  <c r="S221" i="12"/>
  <c r="W231" i="12"/>
  <c r="G239" i="12"/>
  <c r="G225" i="9"/>
  <c r="G241" i="9"/>
  <c r="G245" i="9"/>
  <c r="AR85" i="10"/>
  <c r="Q88" i="10"/>
  <c r="AR90" i="10"/>
  <c r="AR92" i="10"/>
  <c r="U99" i="10"/>
  <c r="Q120" i="10"/>
  <c r="Q122" i="10"/>
  <c r="AR14" i="11"/>
  <c r="AH15" i="11"/>
  <c r="BR15" i="11"/>
  <c r="G21" i="11"/>
  <c r="BR23" i="11"/>
  <c r="BR33" i="11"/>
  <c r="BR35" i="11"/>
  <c r="AH46" i="11"/>
  <c r="BN84" i="11"/>
  <c r="BT85" i="11"/>
  <c r="BP90" i="11"/>
  <c r="BT93" i="11"/>
  <c r="BL98" i="11"/>
  <c r="BR121" i="11"/>
  <c r="AR122" i="11"/>
  <c r="BP150" i="11"/>
  <c r="BT165" i="11"/>
  <c r="BP167" i="11"/>
  <c r="AH174" i="11"/>
  <c r="AD52" i="12"/>
  <c r="G26" i="12"/>
  <c r="M30" i="12"/>
  <c r="G117" i="12"/>
  <c r="W117" i="12"/>
  <c r="AB117" i="12" s="1"/>
  <c r="M150" i="12"/>
  <c r="BF92" i="9"/>
  <c r="BJ92" i="9"/>
  <c r="G17" i="10"/>
  <c r="U31" i="10"/>
  <c r="AD31" i="10" s="1"/>
  <c r="G32" i="10"/>
  <c r="AR35" i="10"/>
  <c r="AR95" i="10"/>
  <c r="U112" i="10"/>
  <c r="AH112" i="10" s="1"/>
  <c r="Q126" i="10"/>
  <c r="AR127" i="10"/>
  <c r="AP226" i="10"/>
  <c r="AP228" i="10"/>
  <c r="G235" i="10"/>
  <c r="AH23" i="11"/>
  <c r="BP25" i="11"/>
  <c r="AR28" i="11"/>
  <c r="BT35" i="11"/>
  <c r="BN39" i="11"/>
  <c r="O44" i="11"/>
  <c r="BN47" i="11"/>
  <c r="O50" i="11"/>
  <c r="AR81" i="11"/>
  <c r="AH82" i="11"/>
  <c r="AN85" i="11"/>
  <c r="BP89" i="11"/>
  <c r="BR122" i="11"/>
  <c r="BR156" i="11"/>
  <c r="BL166" i="11"/>
  <c r="AH222" i="11"/>
  <c r="AN227" i="11"/>
  <c r="BR248" i="11"/>
  <c r="AH248" i="11"/>
  <c r="S30" i="12"/>
  <c r="M31" i="12"/>
  <c r="M41" i="12"/>
  <c r="G89" i="12"/>
  <c r="S92" i="12"/>
  <c r="G93" i="12"/>
  <c r="S150" i="12"/>
  <c r="S160" i="12"/>
  <c r="S181" i="12"/>
  <c r="M190" i="12"/>
  <c r="M218" i="12"/>
  <c r="W219" i="12"/>
  <c r="AF219" i="12" s="1"/>
  <c r="G219" i="12"/>
  <c r="W229" i="12"/>
  <c r="AJ229" i="12" s="1"/>
  <c r="G229" i="12"/>
  <c r="S235" i="12"/>
  <c r="G248" i="12"/>
  <c r="AR16" i="10"/>
  <c r="AR19" i="10"/>
  <c r="AR20" i="10"/>
  <c r="Q21" i="10"/>
  <c r="U36" i="10"/>
  <c r="Q111" i="10"/>
  <c r="G129" i="10"/>
  <c r="G146" i="10"/>
  <c r="AR215" i="10"/>
  <c r="G238" i="10"/>
  <c r="BL16" i="11"/>
  <c r="BR26" i="11"/>
  <c r="BL27" i="11"/>
  <c r="G31" i="11"/>
  <c r="BP39" i="11"/>
  <c r="O40" i="11"/>
  <c r="AH42" i="11"/>
  <c r="AH48" i="11"/>
  <c r="U50" i="11"/>
  <c r="BR81" i="11"/>
  <c r="BL82" i="11"/>
  <c r="BT82" i="11"/>
  <c r="BN88" i="11"/>
  <c r="BT97" i="11"/>
  <c r="AN101" i="11"/>
  <c r="BR109" i="11"/>
  <c r="BR111" i="11"/>
  <c r="AR114" i="11"/>
  <c r="BR115" i="11"/>
  <c r="BN121" i="11"/>
  <c r="AN121" i="11"/>
  <c r="G125" i="11"/>
  <c r="BP153" i="11"/>
  <c r="O158" i="11"/>
  <c r="BT159" i="11"/>
  <c r="AH169" i="11"/>
  <c r="AN222" i="11"/>
  <c r="BN237" i="11"/>
  <c r="M18" i="12"/>
  <c r="S22" i="12"/>
  <c r="W26" i="12"/>
  <c r="AJ26" i="12" s="1"/>
  <c r="S31" i="12"/>
  <c r="M32" i="12"/>
  <c r="W84" i="12"/>
  <c r="AJ84" i="12" s="1"/>
  <c r="M89" i="12"/>
  <c r="S103" i="12"/>
  <c r="M109" i="12"/>
  <c r="S112" i="12"/>
  <c r="M160" i="12"/>
  <c r="S163" i="12"/>
  <c r="W178" i="12"/>
  <c r="AF178" i="12" s="1"/>
  <c r="G178" i="12"/>
  <c r="M186" i="12"/>
  <c r="W216" i="12"/>
  <c r="AB216" i="12" s="1"/>
  <c r="G224" i="12"/>
  <c r="M229" i="12"/>
  <c r="M236" i="12"/>
  <c r="BJ176" i="9"/>
  <c r="Q116" i="10"/>
  <c r="AP149" i="10"/>
  <c r="AR155" i="10"/>
  <c r="Q156" i="10"/>
  <c r="Q157" i="10"/>
  <c r="AR158" i="10"/>
  <c r="AR159" i="10"/>
  <c r="AR160" i="10"/>
  <c r="AR161" i="10"/>
  <c r="AR163" i="10"/>
  <c r="Q165" i="10"/>
  <c r="Q236" i="10"/>
  <c r="AH14" i="11"/>
  <c r="BN22" i="11"/>
  <c r="AN26" i="11"/>
  <c r="BN27" i="11"/>
  <c r="BL35" i="11"/>
  <c r="BP47" i="11"/>
  <c r="AN81" i="11"/>
  <c r="AN82" i="11"/>
  <c r="AH90" i="11"/>
  <c r="O93" i="11"/>
  <c r="BL102" i="11"/>
  <c r="BP108" i="11"/>
  <c r="AN120" i="11"/>
  <c r="BN125" i="11"/>
  <c r="G190" i="11"/>
  <c r="BN215" i="11"/>
  <c r="BL232" i="11"/>
  <c r="U237" i="11"/>
  <c r="AN245" i="11"/>
  <c r="BT245" i="11"/>
  <c r="O246" i="11"/>
  <c r="G19" i="12"/>
  <c r="M24" i="12"/>
  <c r="W104" i="12"/>
  <c r="AF104" i="12" s="1"/>
  <c r="G110" i="12"/>
  <c r="M125" i="12"/>
  <c r="G128" i="12"/>
  <c r="W157" i="12"/>
  <c r="AJ157" i="12" s="1"/>
  <c r="M157" i="12"/>
  <c r="W170" i="12"/>
  <c r="AJ170" i="12" s="1"/>
  <c r="W184" i="12"/>
  <c r="AB184" i="12" s="1"/>
  <c r="W232" i="12"/>
  <c r="AB232" i="12" s="1"/>
  <c r="AL252" i="12"/>
  <c r="M240" i="12"/>
  <c r="G240" i="12"/>
  <c r="W245" i="12"/>
  <c r="AR156" i="11"/>
  <c r="AR172" i="11"/>
  <c r="BR173" i="11"/>
  <c r="AR223" i="11"/>
  <c r="BP228" i="11"/>
  <c r="AH229" i="11"/>
  <c r="AN52" i="12"/>
  <c r="W16" i="12"/>
  <c r="AB16" i="12" s="1"/>
  <c r="W17" i="12"/>
  <c r="AB17" i="12" s="1"/>
  <c r="S34" i="12"/>
  <c r="M35" i="12"/>
  <c r="G36" i="12"/>
  <c r="W42" i="12"/>
  <c r="AB42" i="12" s="1"/>
  <c r="G44" i="12"/>
  <c r="W47" i="12"/>
  <c r="AJ47" i="12" s="1"/>
  <c r="M85" i="12"/>
  <c r="W91" i="12"/>
  <c r="AF91" i="12" s="1"/>
  <c r="M94" i="12"/>
  <c r="M99" i="12"/>
  <c r="S105" i="12"/>
  <c r="M106" i="12"/>
  <c r="W111" i="12"/>
  <c r="AB111" i="12" s="1"/>
  <c r="W119" i="12"/>
  <c r="AB119" i="12" s="1"/>
  <c r="S124" i="12"/>
  <c r="S146" i="12"/>
  <c r="W159" i="12"/>
  <c r="AJ159" i="12" s="1"/>
  <c r="G169" i="12"/>
  <c r="W190" i="12"/>
  <c r="AB190" i="12" s="1"/>
  <c r="M214" i="12"/>
  <c r="M220" i="12"/>
  <c r="S227" i="12"/>
  <c r="S230" i="12"/>
  <c r="M238" i="12"/>
  <c r="M244" i="12"/>
  <c r="AR168" i="11"/>
  <c r="BT174" i="11"/>
  <c r="U181" i="11"/>
  <c r="BR182" i="11"/>
  <c r="AN183" i="11"/>
  <c r="AH185" i="11"/>
  <c r="BR187" i="11"/>
  <c r="BL226" i="11"/>
  <c r="AN234" i="11"/>
  <c r="O238" i="11"/>
  <c r="U239" i="11"/>
  <c r="U241" i="11"/>
  <c r="BN243" i="11"/>
  <c r="BT244" i="11"/>
  <c r="AR245" i="11"/>
  <c r="BD245" i="11" s="1"/>
  <c r="W25" i="12"/>
  <c r="AJ25" i="12" s="1"/>
  <c r="S27" i="12"/>
  <c r="M42" i="12"/>
  <c r="S45" i="12"/>
  <c r="W97" i="12"/>
  <c r="AF97" i="12" s="1"/>
  <c r="S104" i="12"/>
  <c r="W108" i="12"/>
  <c r="S113" i="12"/>
  <c r="M114" i="12"/>
  <c r="S117" i="12"/>
  <c r="S120" i="12"/>
  <c r="W124" i="12"/>
  <c r="W148" i="12"/>
  <c r="G152" i="12"/>
  <c r="M158" i="12"/>
  <c r="S161" i="12"/>
  <c r="S167" i="12"/>
  <c r="S177" i="12"/>
  <c r="W182" i="12"/>
  <c r="AJ182" i="12" s="1"/>
  <c r="S218" i="12"/>
  <c r="W222" i="12"/>
  <c r="AJ222" i="12" s="1"/>
  <c r="G237" i="12"/>
  <c r="S242" i="12"/>
  <c r="G249" i="12"/>
  <c r="AR128" i="11"/>
  <c r="BR129" i="11"/>
  <c r="BT150" i="11"/>
  <c r="BP166" i="11"/>
  <c r="BT178" i="11"/>
  <c r="AN185" i="11"/>
  <c r="BT187" i="11"/>
  <c r="AH236" i="11"/>
  <c r="U238" i="11"/>
  <c r="BL244" i="11"/>
  <c r="AH246" i="11"/>
  <c r="BP249" i="11"/>
  <c r="S15" i="12"/>
  <c r="G21" i="12"/>
  <c r="W28" i="12"/>
  <c r="AB28" i="12" s="1"/>
  <c r="G35" i="12"/>
  <c r="G43" i="12"/>
  <c r="AL192" i="12"/>
  <c r="W83" i="12"/>
  <c r="AJ83" i="12" s="1"/>
  <c r="W89" i="12"/>
  <c r="AF89" i="12" s="1"/>
  <c r="M98" i="12"/>
  <c r="W106" i="12"/>
  <c r="AB106" i="12" s="1"/>
  <c r="S110" i="12"/>
  <c r="W121" i="12"/>
  <c r="AF121" i="12" s="1"/>
  <c r="M124" i="12"/>
  <c r="W149" i="12"/>
  <c r="AB149" i="12" s="1"/>
  <c r="M152" i="12"/>
  <c r="W162" i="12"/>
  <c r="G164" i="12"/>
  <c r="G216" i="12"/>
  <c r="M219" i="12"/>
  <c r="G222" i="12"/>
  <c r="W223" i="12"/>
  <c r="S233" i="12"/>
  <c r="G238" i="12"/>
  <c r="W125" i="12"/>
  <c r="S125" i="12"/>
  <c r="M16" i="12"/>
  <c r="G17" i="12"/>
  <c r="S18" i="12"/>
  <c r="Q52" i="12"/>
  <c r="W35" i="12"/>
  <c r="W38" i="12"/>
  <c r="G88" i="12"/>
  <c r="G91" i="12"/>
  <c r="G18" i="12"/>
  <c r="W24" i="12"/>
  <c r="G24" i="12"/>
  <c r="M27" i="12"/>
  <c r="E52" i="12"/>
  <c r="AL52" i="12"/>
  <c r="M33" i="12"/>
  <c r="W41" i="12"/>
  <c r="W87" i="12"/>
  <c r="G87" i="12"/>
  <c r="G90" i="12"/>
  <c r="G97" i="12"/>
  <c r="M97" i="12"/>
  <c r="G119" i="12"/>
  <c r="G157" i="12"/>
  <c r="W173" i="12"/>
  <c r="G173" i="12"/>
  <c r="W228" i="12"/>
  <c r="G228" i="12"/>
  <c r="W247" i="12"/>
  <c r="S247" i="12"/>
  <c r="W94" i="12"/>
  <c r="G94" i="12"/>
  <c r="W177" i="12"/>
  <c r="M177" i="12"/>
  <c r="W33" i="12"/>
  <c r="G47" i="12"/>
  <c r="G50" i="12"/>
  <c r="W166" i="12"/>
  <c r="S215" i="12"/>
  <c r="W215" i="12"/>
  <c r="W19" i="12"/>
  <c r="W22" i="12"/>
  <c r="M28" i="12"/>
  <c r="W37" i="12"/>
  <c r="S42" i="12"/>
  <c r="G15" i="12"/>
  <c r="W23" i="12"/>
  <c r="G23" i="12"/>
  <c r="G34" i="12"/>
  <c r="W39" i="12"/>
  <c r="G39" i="12"/>
  <c r="W40" i="12"/>
  <c r="G40" i="12"/>
  <c r="Q192" i="12"/>
  <c r="G106" i="12"/>
  <c r="W123" i="12"/>
  <c r="G123" i="12"/>
  <c r="M151" i="12"/>
  <c r="G13" i="12"/>
  <c r="W13" i="12"/>
  <c r="M23" i="12"/>
  <c r="G25" i="12"/>
  <c r="S26" i="12"/>
  <c r="M39" i="12"/>
  <c r="G42" i="12"/>
  <c r="M50" i="12"/>
  <c r="S50" i="12"/>
  <c r="Z192" i="12"/>
  <c r="W81" i="12"/>
  <c r="W82" i="12"/>
  <c r="M82" i="12"/>
  <c r="W95" i="12"/>
  <c r="G95" i="12"/>
  <c r="S97" i="12"/>
  <c r="W128" i="12"/>
  <c r="S243" i="12"/>
  <c r="G243" i="12"/>
  <c r="G114" i="12"/>
  <c r="W114" i="12"/>
  <c r="W165" i="12"/>
  <c r="M165" i="12"/>
  <c r="W34" i="12"/>
  <c r="S13" i="12"/>
  <c r="W115" i="12"/>
  <c r="G115" i="12"/>
  <c r="Z52" i="12"/>
  <c r="AR52" i="12"/>
  <c r="M22" i="12"/>
  <c r="W30" i="12"/>
  <c r="W43" i="12"/>
  <c r="W48" i="12"/>
  <c r="G48" i="12"/>
  <c r="M88" i="12"/>
  <c r="S88" i="12"/>
  <c r="M90" i="12"/>
  <c r="G98" i="12"/>
  <c r="M103" i="12"/>
  <c r="W183" i="12"/>
  <c r="G183" i="12"/>
  <c r="M183" i="12"/>
  <c r="S183" i="12"/>
  <c r="M189" i="12"/>
  <c r="S189" i="12"/>
  <c r="G225" i="12"/>
  <c r="W225" i="12"/>
  <c r="W238" i="12"/>
  <c r="W92" i="12"/>
  <c r="M92" i="12"/>
  <c r="W118" i="12"/>
  <c r="M118" i="12"/>
  <c r="S95" i="12"/>
  <c r="M95" i="12"/>
  <c r="W105" i="12"/>
  <c r="M105" i="12"/>
  <c r="AH52" i="12"/>
  <c r="W21" i="12"/>
  <c r="S98" i="12"/>
  <c r="W49" i="12"/>
  <c r="G49" i="12"/>
  <c r="G85" i="12"/>
  <c r="W85" i="12"/>
  <c r="S89" i="12"/>
  <c r="W169" i="12"/>
  <c r="M169" i="12"/>
  <c r="K52" i="12"/>
  <c r="W31" i="12"/>
  <c r="G31" i="12"/>
  <c r="W32" i="12"/>
  <c r="G32" i="12"/>
  <c r="M43" i="12"/>
  <c r="W46" i="12"/>
  <c r="S99" i="12"/>
  <c r="W100" i="12"/>
  <c r="G100" i="12"/>
  <c r="W107" i="12"/>
  <c r="G107" i="12"/>
  <c r="G113" i="12"/>
  <c r="M113" i="12"/>
  <c r="G122" i="12"/>
  <c r="W122" i="12"/>
  <c r="S175" i="12"/>
  <c r="M175" i="12"/>
  <c r="W181" i="12"/>
  <c r="G181" i="12"/>
  <c r="M246" i="12"/>
  <c r="S246" i="12"/>
  <c r="W86" i="12"/>
  <c r="G86" i="12"/>
  <c r="S93" i="12"/>
  <c r="W99" i="12"/>
  <c r="G99" i="12"/>
  <c r="G103" i="12"/>
  <c r="S128" i="12"/>
  <c r="W129" i="12"/>
  <c r="G129" i="12"/>
  <c r="M146" i="12"/>
  <c r="W146" i="12"/>
  <c r="S151" i="12"/>
  <c r="G180" i="12"/>
  <c r="W180" i="12"/>
  <c r="W237" i="12"/>
  <c r="M237" i="12"/>
  <c r="S47" i="12"/>
  <c r="S49" i="12"/>
  <c r="AN192" i="12"/>
  <c r="W102" i="12"/>
  <c r="M116" i="12"/>
  <c r="G155" i="12"/>
  <c r="W155" i="12"/>
  <c r="AF172" i="12"/>
  <c r="W236" i="12"/>
  <c r="G236" i="12"/>
  <c r="M249" i="12"/>
  <c r="W249" i="12"/>
  <c r="E192" i="12"/>
  <c r="W80" i="12"/>
  <c r="AR192" i="12"/>
  <c r="M80" i="12"/>
  <c r="S87" i="12"/>
  <c r="G174" i="12"/>
  <c r="S174" i="12"/>
  <c r="AN252" i="12"/>
  <c r="M233" i="12"/>
  <c r="W233" i="12"/>
  <c r="W250" i="12"/>
  <c r="G250" i="12"/>
  <c r="K192" i="12"/>
  <c r="W112" i="12"/>
  <c r="W127" i="12"/>
  <c r="W161" i="12"/>
  <c r="G161" i="12"/>
  <c r="W171" i="12"/>
  <c r="G171" i="12"/>
  <c r="W187" i="12"/>
  <c r="G187" i="12"/>
  <c r="AD252" i="12"/>
  <c r="AD192" i="12"/>
  <c r="G81" i="12"/>
  <c r="M148" i="12"/>
  <c r="Q252" i="12"/>
  <c r="AR252" i="12"/>
  <c r="G213" i="12"/>
  <c r="M213" i="12"/>
  <c r="W226" i="12"/>
  <c r="G226" i="12"/>
  <c r="G235" i="12"/>
  <c r="AH192" i="12"/>
  <c r="W110" i="12"/>
  <c r="W113" i="12"/>
  <c r="S154" i="12"/>
  <c r="G154" i="12"/>
  <c r="W160" i="12"/>
  <c r="G175" i="12"/>
  <c r="AF184" i="12"/>
  <c r="W218" i="12"/>
  <c r="G218" i="12"/>
  <c r="G227" i="12"/>
  <c r="W241" i="12"/>
  <c r="G241" i="12"/>
  <c r="E252" i="12"/>
  <c r="W153" i="12"/>
  <c r="G153" i="12"/>
  <c r="W156" i="12"/>
  <c r="Z252" i="12"/>
  <c r="G214" i="12"/>
  <c r="G246" i="12"/>
  <c r="M156" i="12"/>
  <c r="W168" i="12"/>
  <c r="S168" i="12"/>
  <c r="M173" i="12"/>
  <c r="S173" i="12"/>
  <c r="W185" i="12"/>
  <c r="W186" i="12"/>
  <c r="W188" i="12"/>
  <c r="S190" i="12"/>
  <c r="W151" i="12"/>
  <c r="W164" i="12"/>
  <c r="W174" i="12"/>
  <c r="G182" i="12"/>
  <c r="M182" i="12"/>
  <c r="M227" i="12"/>
  <c r="M243" i="12"/>
  <c r="M172" i="12"/>
  <c r="W234" i="12"/>
  <c r="G234" i="12"/>
  <c r="W244" i="12"/>
  <c r="G244" i="12"/>
  <c r="W179" i="12"/>
  <c r="G179" i="12"/>
  <c r="W189" i="12"/>
  <c r="G189" i="12"/>
  <c r="K252" i="12"/>
  <c r="W213" i="12"/>
  <c r="S228" i="12"/>
  <c r="S229" i="12"/>
  <c r="M235" i="12"/>
  <c r="G151" i="12"/>
  <c r="G159" i="12"/>
  <c r="G167" i="12"/>
  <c r="S172" i="12"/>
  <c r="M180" i="12"/>
  <c r="AH252" i="12"/>
  <c r="W220" i="12"/>
  <c r="G220" i="12"/>
  <c r="W242" i="12"/>
  <c r="G242" i="12"/>
  <c r="M245" i="12"/>
  <c r="CB30" i="8"/>
  <c r="AL30" i="8"/>
  <c r="BX30" i="8"/>
  <c r="AH32" i="11"/>
  <c r="BR32" i="11"/>
  <c r="BR83" i="11"/>
  <c r="AH83" i="11"/>
  <c r="O98" i="11"/>
  <c r="BN98" i="11"/>
  <c r="AN114" i="11"/>
  <c r="BT114" i="11"/>
  <c r="BN151" i="11"/>
  <c r="O151" i="11"/>
  <c r="BN172" i="11"/>
  <c r="BL231" i="11"/>
  <c r="G231" i="11"/>
  <c r="S252" i="6"/>
  <c r="AX18" i="8"/>
  <c r="BZ20" i="8"/>
  <c r="BT30" i="8"/>
  <c r="BV30" i="8"/>
  <c r="AL84" i="8"/>
  <c r="S84" i="8"/>
  <c r="CB172" i="8"/>
  <c r="S174" i="8"/>
  <c r="AH41" i="9"/>
  <c r="BJ41" i="9"/>
  <c r="AH229" i="9"/>
  <c r="Q41" i="10"/>
  <c r="AR41" i="10"/>
  <c r="AR116" i="10"/>
  <c r="AP236" i="10"/>
  <c r="BT19" i="11"/>
  <c r="AN19" i="11"/>
  <c r="BN31" i="11"/>
  <c r="AR105" i="11"/>
  <c r="BP111" i="11"/>
  <c r="U158" i="11"/>
  <c r="AN163" i="11"/>
  <c r="O170" i="11"/>
  <c r="AN170" i="11"/>
  <c r="BN219" i="11"/>
  <c r="O219" i="11"/>
  <c r="BN225" i="11"/>
  <c r="O225" i="11"/>
  <c r="O231" i="11"/>
  <c r="BN231" i="11"/>
  <c r="BN241" i="11"/>
  <c r="BL241" i="11"/>
  <c r="O250" i="11"/>
  <c r="AN250" i="11"/>
  <c r="Y15" i="8"/>
  <c r="AL15" i="8"/>
  <c r="BP18" i="8"/>
  <c r="Y30" i="8"/>
  <c r="BN172" i="8"/>
  <c r="Y174" i="8"/>
  <c r="BN237" i="8"/>
  <c r="BF21" i="9"/>
  <c r="BJ21" i="9"/>
  <c r="AH245" i="9"/>
  <c r="U18" i="10"/>
  <c r="AH18" i="10" s="1"/>
  <c r="G19" i="10"/>
  <c r="Q49" i="10"/>
  <c r="G119" i="10"/>
  <c r="AH31" i="11"/>
  <c r="BL41" i="11"/>
  <c r="AN44" i="11"/>
  <c r="BT44" i="11"/>
  <c r="BT81" i="11"/>
  <c r="U84" i="11"/>
  <c r="BR95" i="11"/>
  <c r="BT105" i="11"/>
  <c r="AN105" i="11"/>
  <c r="BN114" i="11"/>
  <c r="O114" i="11"/>
  <c r="G129" i="11"/>
  <c r="BL129" i="11"/>
  <c r="AR157" i="11"/>
  <c r="O162" i="11"/>
  <c r="AH164" i="11"/>
  <c r="AN164" i="11"/>
  <c r="AN189" i="11"/>
  <c r="BN189" i="11"/>
  <c r="O222" i="11"/>
  <c r="BN222" i="11"/>
  <c r="BR229" i="11"/>
  <c r="BL250" i="11"/>
  <c r="AN88" i="11"/>
  <c r="BT88" i="11"/>
  <c r="M155" i="8"/>
  <c r="BV229" i="8"/>
  <c r="Q13" i="10"/>
  <c r="AH103" i="11"/>
  <c r="BR103" i="11"/>
  <c r="BR105" i="11"/>
  <c r="S102" i="8"/>
  <c r="S106" i="8"/>
  <c r="Y152" i="8"/>
  <c r="AE152" i="8"/>
  <c r="CB179" i="8"/>
  <c r="BN182" i="8"/>
  <c r="BH228" i="8"/>
  <c r="G43" i="9"/>
  <c r="AP27" i="10"/>
  <c r="AH40" i="11"/>
  <c r="U49" i="11"/>
  <c r="AN87" i="11"/>
  <c r="BT87" i="11"/>
  <c r="AN181" i="11"/>
  <c r="S18" i="8"/>
  <c r="AX106" i="8"/>
  <c r="BX106" i="8"/>
  <c r="AR106" i="8"/>
  <c r="BP109" i="8"/>
  <c r="BX181" i="8"/>
  <c r="AL181" i="8"/>
  <c r="CB214" i="8"/>
  <c r="AR214" i="8"/>
  <c r="BL40" i="11"/>
  <c r="O89" i="11"/>
  <c r="BZ84" i="8"/>
  <c r="CB152" i="8"/>
  <c r="CB174" i="8"/>
  <c r="BD182" i="8"/>
  <c r="BF182" i="8" s="1"/>
  <c r="BZ214" i="8"/>
  <c r="G15" i="9"/>
  <c r="G92" i="9"/>
  <c r="BJ121" i="9"/>
  <c r="G96" i="10"/>
  <c r="U97" i="10"/>
  <c r="Z97" i="10" s="1"/>
  <c r="U101" i="10"/>
  <c r="Z101" i="10" s="1"/>
  <c r="G102" i="10"/>
  <c r="AP103" i="10"/>
  <c r="AR152" i="10"/>
  <c r="BN24" i="11"/>
  <c r="BN33" i="11"/>
  <c r="G40" i="11"/>
  <c r="AR83" i="11"/>
  <c r="BN99" i="11"/>
  <c r="O99" i="11"/>
  <c r="O122" i="11"/>
  <c r="BN122" i="11"/>
  <c r="AN151" i="11"/>
  <c r="O152" i="11"/>
  <c r="O178" i="11"/>
  <c r="BN178" i="11"/>
  <c r="U179" i="11"/>
  <c r="BN242" i="11"/>
  <c r="AN243" i="11"/>
  <c r="BT243" i="11"/>
  <c r="M20" i="8"/>
  <c r="BP177" i="8"/>
  <c r="O15" i="11"/>
  <c r="BN15" i="11"/>
  <c r="BT31" i="11"/>
  <c r="AN31" i="11"/>
  <c r="AH41" i="11"/>
  <c r="BR41" i="11"/>
  <c r="BL104" i="11"/>
  <c r="G104" i="11"/>
  <c r="AN158" i="11"/>
  <c r="BT158" i="11"/>
  <c r="BR172" i="8"/>
  <c r="S242" i="8"/>
  <c r="AR17" i="10"/>
  <c r="Q118" i="10"/>
  <c r="G153" i="11"/>
  <c r="BL153" i="11"/>
  <c r="U41" i="10"/>
  <c r="AH41" i="10" s="1"/>
  <c r="U43" i="10"/>
  <c r="AH43" i="10" s="1"/>
  <c r="AP44" i="10"/>
  <c r="G45" i="10"/>
  <c r="U46" i="10"/>
  <c r="G48" i="10"/>
  <c r="G49" i="10"/>
  <c r="BR16" i="11"/>
  <c r="AH16" i="11"/>
  <c r="AH24" i="11"/>
  <c r="BR24" i="11"/>
  <c r="BN81" i="11"/>
  <c r="AR82" i="11"/>
  <c r="BN115" i="11"/>
  <c r="O115" i="11"/>
  <c r="AR120" i="11"/>
  <c r="AZ120" i="11" s="1"/>
  <c r="BP120" i="11"/>
  <c r="BT177" i="11"/>
  <c r="AN177" i="11"/>
  <c r="BL243" i="11"/>
  <c r="G243" i="11"/>
  <c r="CB15" i="8"/>
  <c r="Y17" i="8"/>
  <c r="BT22" i="8"/>
  <c r="G30" i="8"/>
  <c r="I37" i="8"/>
  <c r="BZ42" i="8"/>
  <c r="BN83" i="8"/>
  <c r="BD83" i="8"/>
  <c r="BF83" i="8" s="1"/>
  <c r="BZ103" i="8"/>
  <c r="Y241" i="8"/>
  <c r="BH243" i="8"/>
  <c r="AH104" i="9"/>
  <c r="AH154" i="9"/>
  <c r="AH246" i="9"/>
  <c r="U89" i="10"/>
  <c r="G223" i="10"/>
  <c r="U224" i="10"/>
  <c r="AF52" i="11"/>
  <c r="BR13" i="11"/>
  <c r="AN25" i="11"/>
  <c r="BT25" i="11"/>
  <c r="AR40" i="11"/>
  <c r="G95" i="11"/>
  <c r="O100" i="11"/>
  <c r="BL111" i="11"/>
  <c r="BT117" i="11"/>
  <c r="AN117" i="11"/>
  <c r="AT192" i="11"/>
  <c r="U127" i="11"/>
  <c r="BR128" i="11"/>
  <c r="BR174" i="11"/>
  <c r="AN175" i="11"/>
  <c r="BT175" i="11"/>
  <c r="G219" i="11"/>
  <c r="BL219" i="11"/>
  <c r="G221" i="11"/>
  <c r="AR221" i="11"/>
  <c r="AZ221" i="11" s="1"/>
  <c r="BR232" i="11"/>
  <c r="AH232" i="11"/>
  <c r="AE18" i="8"/>
  <c r="AX19" i="8"/>
  <c r="M21" i="8"/>
  <c r="AE30" i="8"/>
  <c r="S36" i="8"/>
  <c r="M82" i="8"/>
  <c r="BZ105" i="8"/>
  <c r="AE106" i="8"/>
  <c r="BR109" i="8"/>
  <c r="AR146" i="8"/>
  <c r="BD173" i="8"/>
  <c r="BN215" i="8"/>
  <c r="BZ239" i="8"/>
  <c r="BF15" i="9"/>
  <c r="BF19" i="9"/>
  <c r="BF23" i="9"/>
  <c r="G27" i="9"/>
  <c r="AH32" i="9"/>
  <c r="AH90" i="9"/>
  <c r="BJ114" i="9"/>
  <c r="AH157" i="9"/>
  <c r="BJ161" i="9"/>
  <c r="AH216" i="9"/>
  <c r="AR13" i="10"/>
  <c r="Q15" i="10"/>
  <c r="Q97" i="10"/>
  <c r="AR103" i="10"/>
  <c r="AR122" i="10"/>
  <c r="G153" i="10"/>
  <c r="BR18" i="11"/>
  <c r="BT24" i="11"/>
  <c r="BR34" i="11"/>
  <c r="BR38" i="11"/>
  <c r="G41" i="11"/>
  <c r="BP48" i="11"/>
  <c r="BR49" i="11"/>
  <c r="O124" i="11"/>
  <c r="BN124" i="11"/>
  <c r="BR126" i="11"/>
  <c r="AH126" i="11"/>
  <c r="AR185" i="11"/>
  <c r="O213" i="11"/>
  <c r="BL215" i="11"/>
  <c r="U240" i="11"/>
  <c r="BN181" i="11"/>
  <c r="O181" i="11"/>
  <c r="BP188" i="11"/>
  <c r="BR189" i="11"/>
  <c r="AH189" i="11"/>
  <c r="BT226" i="11"/>
  <c r="AN226" i="11"/>
  <c r="U156" i="4"/>
  <c r="S192" i="6"/>
  <c r="BR21" i="8"/>
  <c r="AX43" i="8"/>
  <c r="CB105" i="8"/>
  <c r="AL106" i="8"/>
  <c r="CB114" i="8"/>
  <c r="BH170" i="8"/>
  <c r="BZ171" i="8"/>
  <c r="Y180" i="8"/>
  <c r="CB215" i="8"/>
  <c r="Y245" i="8"/>
  <c r="G16" i="9"/>
  <c r="BJ85" i="9"/>
  <c r="G88" i="9"/>
  <c r="AH105" i="9"/>
  <c r="AH168" i="9"/>
  <c r="AH186" i="9"/>
  <c r="Q30" i="10"/>
  <c r="AR84" i="10"/>
  <c r="AR104" i="10"/>
  <c r="AR123" i="10"/>
  <c r="Q163" i="10"/>
  <c r="AR177" i="10"/>
  <c r="Q222" i="10"/>
  <c r="AR16" i="11"/>
  <c r="AN24" i="11"/>
  <c r="O31" i="11"/>
  <c r="G32" i="11"/>
  <c r="G35" i="11"/>
  <c r="O39" i="11"/>
  <c r="U42" i="11"/>
  <c r="AH47" i="11"/>
  <c r="BR48" i="11"/>
  <c r="BL48" i="11"/>
  <c r="AN86" i="11"/>
  <c r="BT86" i="11"/>
  <c r="AR92" i="11"/>
  <c r="BT95" i="11"/>
  <c r="AN96" i="11"/>
  <c r="BN97" i="11"/>
  <c r="O97" i="11"/>
  <c r="AR101" i="11"/>
  <c r="BR104" i="11"/>
  <c r="G109" i="11"/>
  <c r="AR113" i="11"/>
  <c r="G118" i="11"/>
  <c r="BL118" i="11"/>
  <c r="BR120" i="11"/>
  <c r="AH120" i="11"/>
  <c r="AH122" i="11"/>
  <c r="U148" i="11"/>
  <c r="BL179" i="11"/>
  <c r="AR233" i="11"/>
  <c r="G245" i="11"/>
  <c r="AP163" i="4"/>
  <c r="AU163" i="5"/>
  <c r="AU164" i="5"/>
  <c r="AU173" i="5"/>
  <c r="S52" i="6"/>
  <c r="U192" i="6"/>
  <c r="U252" i="6"/>
  <c r="BT36" i="8"/>
  <c r="AZ37" i="8"/>
  <c r="M43" i="8"/>
  <c r="BT80" i="8"/>
  <c r="CB82" i="8"/>
  <c r="CB90" i="8"/>
  <c r="BT91" i="8"/>
  <c r="BZ106" i="8"/>
  <c r="M114" i="8"/>
  <c r="BD114" i="8"/>
  <c r="BF114" i="8" s="1"/>
  <c r="BR123" i="8"/>
  <c r="BN148" i="8"/>
  <c r="S173" i="8"/>
  <c r="BR173" i="8"/>
  <c r="BN214" i="8"/>
  <c r="G18" i="9"/>
  <c r="BF84" i="9"/>
  <c r="AH106" i="9"/>
  <c r="BJ110" i="9"/>
  <c r="BJ113" i="9"/>
  <c r="AH169" i="9"/>
  <c r="BF177" i="9"/>
  <c r="AH177" i="9"/>
  <c r="BF181" i="9"/>
  <c r="AH217" i="9"/>
  <c r="U14" i="10"/>
  <c r="U15" i="10"/>
  <c r="AD15" i="10" s="1"/>
  <c r="AP38" i="10"/>
  <c r="U40" i="10"/>
  <c r="G85" i="10"/>
  <c r="G88" i="10"/>
  <c r="AR88" i="10"/>
  <c r="AR167" i="10"/>
  <c r="Q169" i="10"/>
  <c r="AP186" i="10"/>
  <c r="AP188" i="10"/>
  <c r="AP221" i="10"/>
  <c r="Q224" i="10"/>
  <c r="AN13" i="11"/>
  <c r="AR30" i="11"/>
  <c r="BD30" i="11" s="1"/>
  <c r="O32" i="11"/>
  <c r="AN34" i="11"/>
  <c r="AN46" i="11"/>
  <c r="BT46" i="11"/>
  <c r="BT47" i="11"/>
  <c r="BR92" i="11"/>
  <c r="BT102" i="11"/>
  <c r="G105" i="11"/>
  <c r="AN115" i="11"/>
  <c r="BT115" i="11"/>
  <c r="O118" i="11"/>
  <c r="BN118" i="11"/>
  <c r="BR119" i="11"/>
  <c r="BT119" i="11"/>
  <c r="BT122" i="11"/>
  <c r="AN122" i="11"/>
  <c r="BT129" i="11"/>
  <c r="O155" i="11"/>
  <c r="BN155" i="11"/>
  <c r="BL170" i="11"/>
  <c r="AH175" i="11"/>
  <c r="AH183" i="11"/>
  <c r="BR183" i="11"/>
  <c r="O184" i="11"/>
  <c r="BN184" i="11"/>
  <c r="BR169" i="11"/>
  <c r="AH172" i="11"/>
  <c r="BT179" i="11"/>
  <c r="BT190" i="11"/>
  <c r="BN230" i="11"/>
  <c r="O230" i="11"/>
  <c r="BT242" i="11"/>
  <c r="AN242" i="11"/>
  <c r="BT250" i="11"/>
  <c r="AP92" i="10"/>
  <c r="Q107" i="10"/>
  <c r="U113" i="10"/>
  <c r="AR115" i="10"/>
  <c r="Q127" i="10"/>
  <c r="AP147" i="10"/>
  <c r="G148" i="10"/>
  <c r="AR164" i="10"/>
  <c r="Q230" i="10"/>
  <c r="Q246" i="10"/>
  <c r="BB52" i="11"/>
  <c r="AR23" i="11"/>
  <c r="O27" i="11"/>
  <c r="AN32" i="11"/>
  <c r="BN40" i="11"/>
  <c r="BT40" i="11"/>
  <c r="AN41" i="11"/>
  <c r="U44" i="11"/>
  <c r="BN85" i="11"/>
  <c r="AR86" i="11"/>
  <c r="AH87" i="11"/>
  <c r="AH100" i="11"/>
  <c r="BR100" i="11"/>
  <c r="BP107" i="11"/>
  <c r="AR109" i="11"/>
  <c r="AR146" i="11"/>
  <c r="AV146" i="11" s="1"/>
  <c r="AH156" i="11"/>
  <c r="BR164" i="11"/>
  <c r="BT172" i="11"/>
  <c r="BN174" i="11"/>
  <c r="O174" i="11"/>
  <c r="G185" i="11"/>
  <c r="BL190" i="11"/>
  <c r="O241" i="11"/>
  <c r="Q183" i="10"/>
  <c r="Q184" i="10"/>
  <c r="AR15" i="11"/>
  <c r="O16" i="11"/>
  <c r="BN18" i="11"/>
  <c r="U31" i="11"/>
  <c r="U34" i="11"/>
  <c r="AN35" i="11"/>
  <c r="BT38" i="11"/>
  <c r="BR46" i="11"/>
  <c r="BN49" i="11"/>
  <c r="G83" i="11"/>
  <c r="AN83" i="11"/>
  <c r="BT83" i="11"/>
  <c r="AH91" i="11"/>
  <c r="BT94" i="11"/>
  <c r="AR98" i="11"/>
  <c r="AN100" i="11"/>
  <c r="AN118" i="11"/>
  <c r="BP125" i="11"/>
  <c r="AN148" i="11"/>
  <c r="O157" i="11"/>
  <c r="BN157" i="11"/>
  <c r="O189" i="11"/>
  <c r="BT222" i="11"/>
  <c r="BR223" i="11"/>
  <c r="AN231" i="11"/>
  <c r="O242" i="11"/>
  <c r="BN246" i="11"/>
  <c r="U118" i="10"/>
  <c r="G150" i="10"/>
  <c r="U173" i="10"/>
  <c r="AH173" i="10" s="1"/>
  <c r="U176" i="10"/>
  <c r="G177" i="10"/>
  <c r="U179" i="10"/>
  <c r="AP180" i="10"/>
  <c r="U181" i="10"/>
  <c r="AH181" i="10" s="1"/>
  <c r="G217" i="10"/>
  <c r="U219" i="10"/>
  <c r="Z219" i="10" s="1"/>
  <c r="Q226" i="10"/>
  <c r="U231" i="10"/>
  <c r="Q233" i="10"/>
  <c r="AP243" i="10"/>
  <c r="U246" i="10"/>
  <c r="Z246" i="10" s="1"/>
  <c r="G248" i="10"/>
  <c r="BR22" i="11"/>
  <c r="AH25" i="11"/>
  <c r="AH26" i="11"/>
  <c r="AH30" i="11"/>
  <c r="BN41" i="11"/>
  <c r="AN42" i="11"/>
  <c r="O82" i="11"/>
  <c r="O83" i="11"/>
  <c r="AH88" i="11"/>
  <c r="AN94" i="11"/>
  <c r="AR96" i="11"/>
  <c r="BR98" i="11"/>
  <c r="BN101" i="11"/>
  <c r="O102" i="11"/>
  <c r="BN102" i="11"/>
  <c r="O105" i="11"/>
  <c r="BP112" i="11"/>
  <c r="U119" i="11"/>
  <c r="BR123" i="11"/>
  <c r="AN127" i="11"/>
  <c r="BT127" i="11"/>
  <c r="AH129" i="11"/>
  <c r="AN155" i="11"/>
  <c r="BT155" i="11"/>
  <c r="BN169" i="11"/>
  <c r="O169" i="11"/>
  <c r="O173" i="11"/>
  <c r="BB252" i="11"/>
  <c r="AH214" i="11"/>
  <c r="BT216" i="11"/>
  <c r="AN216" i="11"/>
  <c r="BL218" i="11"/>
  <c r="O232" i="11"/>
  <c r="AH245" i="11"/>
  <c r="BR246" i="11"/>
  <c r="AR97" i="11"/>
  <c r="BP102" i="11"/>
  <c r="BT104" i="11"/>
  <c r="BL108" i="11"/>
  <c r="BT109" i="11"/>
  <c r="AH112" i="11"/>
  <c r="BP116" i="11"/>
  <c r="BP118" i="11"/>
  <c r="U124" i="11"/>
  <c r="O149" i="11"/>
  <c r="AR152" i="11"/>
  <c r="BR157" i="11"/>
  <c r="BR159" i="11"/>
  <c r="AN160" i="11"/>
  <c r="BP161" i="11"/>
  <c r="AR165" i="11"/>
  <c r="G169" i="11"/>
  <c r="BT169" i="11"/>
  <c r="O182" i="11"/>
  <c r="G187" i="11"/>
  <c r="BT189" i="11"/>
  <c r="U218" i="11"/>
  <c r="AA252" i="11"/>
  <c r="AR220" i="11"/>
  <c r="O223" i="11"/>
  <c r="AH237" i="11"/>
  <c r="BN245" i="11"/>
  <c r="BR247" i="11"/>
  <c r="AN249" i="11"/>
  <c r="BN117" i="11"/>
  <c r="BL126" i="11"/>
  <c r="O148" i="11"/>
  <c r="AN153" i="11"/>
  <c r="BT157" i="11"/>
  <c r="BN159" i="11"/>
  <c r="BN160" i="11"/>
  <c r="U170" i="11"/>
  <c r="BR171" i="11"/>
  <c r="AN178" i="11"/>
  <c r="G179" i="11"/>
  <c r="BT186" i="11"/>
  <c r="U187" i="11"/>
  <c r="U229" i="11"/>
  <c r="U231" i="11"/>
  <c r="AR236" i="11"/>
  <c r="AH238" i="11"/>
  <c r="BR238" i="11"/>
  <c r="BP244" i="11"/>
  <c r="AN248" i="11"/>
  <c r="AR250" i="11"/>
  <c r="BN91" i="11"/>
  <c r="AH95" i="11"/>
  <c r="BR97" i="11"/>
  <c r="O109" i="11"/>
  <c r="AN110" i="11"/>
  <c r="BR113" i="11"/>
  <c r="AN116" i="11"/>
  <c r="AH124" i="11"/>
  <c r="BR124" i="11"/>
  <c r="BN126" i="11"/>
  <c r="BT126" i="11"/>
  <c r="AN150" i="11"/>
  <c r="BR151" i="11"/>
  <c r="AH154" i="11"/>
  <c r="BN158" i="11"/>
  <c r="O159" i="11"/>
  <c r="O160" i="11"/>
  <c r="BT162" i="11"/>
  <c r="AH163" i="11"/>
  <c r="BR163" i="11"/>
  <c r="AH165" i="11"/>
  <c r="AR169" i="11"/>
  <c r="AN172" i="11"/>
  <c r="AH176" i="11"/>
  <c r="AH177" i="11"/>
  <c r="BN180" i="11"/>
  <c r="AH181" i="11"/>
  <c r="U182" i="11"/>
  <c r="BR184" i="11"/>
  <c r="AN187" i="11"/>
  <c r="U189" i="11"/>
  <c r="O190" i="11"/>
  <c r="AT252" i="11"/>
  <c r="AR216" i="11"/>
  <c r="AR224" i="11"/>
  <c r="AN225" i="11"/>
  <c r="AN237" i="11"/>
  <c r="BT238" i="11"/>
  <c r="AH244" i="11"/>
  <c r="O247" i="11"/>
  <c r="BN248" i="11"/>
  <c r="BN19" i="11"/>
  <c r="AN20" i="11"/>
  <c r="G26" i="11"/>
  <c r="BL26" i="11"/>
  <c r="BN34" i="11"/>
  <c r="O34" i="11"/>
  <c r="BL38" i="11"/>
  <c r="O41" i="11"/>
  <c r="K52" i="11"/>
  <c r="O91" i="11"/>
  <c r="AH217" i="11"/>
  <c r="BN217" i="11"/>
  <c r="AN217" i="11"/>
  <c r="O217" i="11"/>
  <c r="G240" i="11"/>
  <c r="BL240" i="11"/>
  <c r="AA52" i="11"/>
  <c r="BT28" i="11"/>
  <c r="BN37" i="11"/>
  <c r="BL97" i="11"/>
  <c r="AN99" i="11"/>
  <c r="BT99" i="11"/>
  <c r="BN108" i="11"/>
  <c r="AH108" i="11"/>
  <c r="G149" i="11"/>
  <c r="G175" i="11"/>
  <c r="BL175" i="11"/>
  <c r="AC52" i="11"/>
  <c r="BN28" i="11"/>
  <c r="AN28" i="11"/>
  <c r="O84" i="11"/>
  <c r="BL84" i="11"/>
  <c r="G97" i="11"/>
  <c r="G115" i="11"/>
  <c r="BL115" i="11"/>
  <c r="BL148" i="11"/>
  <c r="G148" i="11"/>
  <c r="BT171" i="11"/>
  <c r="BL171" i="11"/>
  <c r="BR217" i="11"/>
  <c r="AH218" i="11"/>
  <c r="G234" i="11"/>
  <c r="BL234" i="11"/>
  <c r="G244" i="11"/>
  <c r="BT16" i="11"/>
  <c r="AN16" i="11"/>
  <c r="O28" i="11"/>
  <c r="BL29" i="11"/>
  <c r="BT43" i="11"/>
  <c r="BL83" i="11"/>
  <c r="BL87" i="11"/>
  <c r="AH98" i="11"/>
  <c r="AN108" i="11"/>
  <c r="BR108" i="11"/>
  <c r="G110" i="11"/>
  <c r="BL113" i="11"/>
  <c r="G113" i="11"/>
  <c r="O117" i="11"/>
  <c r="G119" i="11"/>
  <c r="BL119" i="11"/>
  <c r="AN171" i="11"/>
  <c r="BL189" i="11"/>
  <c r="AN232" i="11"/>
  <c r="BT232" i="11"/>
  <c r="AH233" i="11"/>
  <c r="BT235" i="11"/>
  <c r="BN235" i="11"/>
  <c r="O235" i="11"/>
  <c r="AN235" i="11"/>
  <c r="G235" i="11"/>
  <c r="BL235" i="11"/>
  <c r="BN13" i="11"/>
  <c r="M52" i="11"/>
  <c r="O13" i="11"/>
  <c r="BL15" i="11"/>
  <c r="BL95" i="11"/>
  <c r="BL20" i="11"/>
  <c r="G20" i="11"/>
  <c r="AH21" i="11"/>
  <c r="O48" i="11"/>
  <c r="BN48" i="11"/>
  <c r="K192" i="11"/>
  <c r="AN106" i="11"/>
  <c r="BT106" i="11"/>
  <c r="G123" i="11"/>
  <c r="BL123" i="11"/>
  <c r="BN127" i="11"/>
  <c r="O127" i="11"/>
  <c r="AN149" i="11"/>
  <c r="BT149" i="11"/>
  <c r="BN20" i="11"/>
  <c r="G28" i="11"/>
  <c r="AN84" i="11"/>
  <c r="AH84" i="11"/>
  <c r="O240" i="11"/>
  <c r="BN240" i="11"/>
  <c r="O20" i="11"/>
  <c r="BT84" i="11"/>
  <c r="AH115" i="11"/>
  <c r="BT118" i="11"/>
  <c r="AN43" i="11"/>
  <c r="BN83" i="11"/>
  <c r="BL88" i="11"/>
  <c r="G88" i="11"/>
  <c r="G102" i="11"/>
  <c r="BR127" i="11"/>
  <c r="AH127" i="11"/>
  <c r="AH146" i="11"/>
  <c r="O146" i="11"/>
  <c r="BR146" i="11"/>
  <c r="U150" i="11"/>
  <c r="BL158" i="11"/>
  <c r="G158" i="11"/>
  <c r="O161" i="11"/>
  <c r="BN161" i="11"/>
  <c r="AN161" i="11"/>
  <c r="BL161" i="11"/>
  <c r="G168" i="11"/>
  <c r="BL168" i="11"/>
  <c r="G189" i="11"/>
  <c r="BN239" i="11"/>
  <c r="O239" i="11"/>
  <c r="Y252" i="11"/>
  <c r="AN21" i="11"/>
  <c r="BT21" i="11"/>
  <c r="BR21" i="11"/>
  <c r="G82" i="11"/>
  <c r="AX52" i="11"/>
  <c r="G15" i="11"/>
  <c r="BF192" i="11"/>
  <c r="O94" i="11"/>
  <c r="G100" i="11"/>
  <c r="BL100" i="11"/>
  <c r="AH148" i="11"/>
  <c r="BR148" i="11"/>
  <c r="O19" i="11"/>
  <c r="BL28" i="11"/>
  <c r="BT110" i="11"/>
  <c r="BN110" i="11"/>
  <c r="BL110" i="11"/>
  <c r="BN123" i="11"/>
  <c r="O123" i="11"/>
  <c r="AN30" i="11"/>
  <c r="BP30" i="11"/>
  <c r="BN50" i="11"/>
  <c r="O86" i="11"/>
  <c r="BN86" i="11"/>
  <c r="AN89" i="11"/>
  <c r="G91" i="11"/>
  <c r="BL91" i="11"/>
  <c r="AH92" i="11"/>
  <c r="BL92" i="11"/>
  <c r="BL112" i="11"/>
  <c r="G124" i="11"/>
  <c r="BL124" i="11"/>
  <c r="BL127" i="11"/>
  <c r="BN146" i="11"/>
  <c r="AH155" i="11"/>
  <c r="BR155" i="11"/>
  <c r="AN157" i="11"/>
  <c r="AN167" i="11"/>
  <c r="BT167" i="11"/>
  <c r="BL14" i="11"/>
  <c r="G14" i="11"/>
  <c r="G34" i="11"/>
  <c r="BL34" i="11"/>
  <c r="O108" i="11"/>
  <c r="E52" i="11"/>
  <c r="BL13" i="11"/>
  <c r="AT52" i="11"/>
  <c r="O17" i="11"/>
  <c r="AN17" i="11"/>
  <c r="AH18" i="11"/>
  <c r="BT23" i="11"/>
  <c r="AN23" i="11"/>
  <c r="AH35" i="11"/>
  <c r="BL89" i="11"/>
  <c r="G89" i="11"/>
  <c r="G92" i="11"/>
  <c r="BN92" i="11"/>
  <c r="BL94" i="11"/>
  <c r="G94" i="11"/>
  <c r="AR103" i="11"/>
  <c r="O110" i="11"/>
  <c r="G112" i="11"/>
  <c r="G127" i="11"/>
  <c r="BL149" i="11"/>
  <c r="BR161" i="11"/>
  <c r="AH161" i="11"/>
  <c r="AR163" i="11"/>
  <c r="BT183" i="11"/>
  <c r="BN186" i="11"/>
  <c r="O186" i="11"/>
  <c r="AC252" i="11"/>
  <c r="AR219" i="11"/>
  <c r="BL21" i="11"/>
  <c r="BR27" i="11"/>
  <c r="AH27" i="11"/>
  <c r="BP28" i="11"/>
  <c r="BN29" i="11"/>
  <c r="BT29" i="11"/>
  <c r="BL44" i="11"/>
  <c r="BR44" i="11"/>
  <c r="AH44" i="11"/>
  <c r="BL46" i="11"/>
  <c r="G46" i="11"/>
  <c r="BT48" i="11"/>
  <c r="AN48" i="11"/>
  <c r="G49" i="11"/>
  <c r="BL49" i="11"/>
  <c r="Y192" i="11"/>
  <c r="BL81" i="11"/>
  <c r="G81" i="11"/>
  <c r="BL90" i="11"/>
  <c r="U92" i="11"/>
  <c r="BP104" i="11"/>
  <c r="AH107" i="11"/>
  <c r="O107" i="11"/>
  <c r="BR107" i="11"/>
  <c r="AN113" i="11"/>
  <c r="BT113" i="11"/>
  <c r="BL128" i="11"/>
  <c r="G128" i="11"/>
  <c r="AN146" i="11"/>
  <c r="BT146" i="11"/>
  <c r="AH150" i="11"/>
  <c r="BR150" i="11"/>
  <c r="BL154" i="11"/>
  <c r="G154" i="11"/>
  <c r="BL180" i="11"/>
  <c r="G180" i="11"/>
  <c r="BL217" i="11"/>
  <c r="BF52" i="11"/>
  <c r="G18" i="11"/>
  <c r="BL18" i="11"/>
  <c r="AR19" i="11"/>
  <c r="BN21" i="11"/>
  <c r="O21" i="11"/>
  <c r="AN22" i="11"/>
  <c r="BL24" i="11"/>
  <c r="BL30" i="11"/>
  <c r="G30" i="11"/>
  <c r="BN35" i="11"/>
  <c r="O35" i="11"/>
  <c r="BT36" i="11"/>
  <c r="BN36" i="11"/>
  <c r="BL36" i="11"/>
  <c r="AN40" i="11"/>
  <c r="G44" i="11"/>
  <c r="BL47" i="11"/>
  <c r="AH49" i="11"/>
  <c r="AH50" i="11"/>
  <c r="AA192" i="11"/>
  <c r="AX192" i="11"/>
  <c r="AF192" i="11"/>
  <c r="AH81" i="11"/>
  <c r="O85" i="11"/>
  <c r="G90" i="11"/>
  <c r="AR91" i="11"/>
  <c r="BN93" i="11"/>
  <c r="AH93" i="11"/>
  <c r="BL96" i="11"/>
  <c r="BL107" i="11"/>
  <c r="BN109" i="11"/>
  <c r="AN112" i="11"/>
  <c r="AH116" i="11"/>
  <c r="BN116" i="11"/>
  <c r="BL116" i="11"/>
  <c r="U120" i="11"/>
  <c r="BT120" i="11"/>
  <c r="AH151" i="11"/>
  <c r="BR160" i="11"/>
  <c r="AH160" i="11"/>
  <c r="G161" i="11"/>
  <c r="BL164" i="11"/>
  <c r="G164" i="11"/>
  <c r="AN173" i="11"/>
  <c r="BT173" i="11"/>
  <c r="AR174" i="11"/>
  <c r="BL174" i="11"/>
  <c r="G174" i="11"/>
  <c r="AH190" i="11"/>
  <c r="BR190" i="11"/>
  <c r="G217" i="11"/>
  <c r="G224" i="11"/>
  <c r="BL224" i="11"/>
  <c r="AH224" i="11"/>
  <c r="BJ52" i="11"/>
  <c r="AN14" i="11"/>
  <c r="AL52" i="11"/>
  <c r="G17" i="11"/>
  <c r="BL17" i="11"/>
  <c r="O18" i="11"/>
  <c r="BR20" i="11"/>
  <c r="AH20" i="11"/>
  <c r="BL25" i="11"/>
  <c r="G33" i="11"/>
  <c r="BL33" i="11"/>
  <c r="BL37" i="11"/>
  <c r="BL39" i="11"/>
  <c r="G39" i="11"/>
  <c r="BR96" i="11"/>
  <c r="AH96" i="11"/>
  <c r="G99" i="11"/>
  <c r="AR99" i="11"/>
  <c r="O101" i="11"/>
  <c r="G101" i="11"/>
  <c r="AN107" i="11"/>
  <c r="BT107" i="11"/>
  <c r="BN107" i="11"/>
  <c r="BR112" i="11"/>
  <c r="BL151" i="11"/>
  <c r="BT156" i="11"/>
  <c r="AN156" i="11"/>
  <c r="AN180" i="11"/>
  <c r="BT180" i="11"/>
  <c r="G214" i="11"/>
  <c r="BL214" i="11"/>
  <c r="Y52" i="11"/>
  <c r="AR13" i="11"/>
  <c r="G16" i="11"/>
  <c r="AH17" i="11"/>
  <c r="AR21" i="11"/>
  <c r="BL22" i="11"/>
  <c r="G22" i="11"/>
  <c r="BR28" i="11"/>
  <c r="AH28" i="11"/>
  <c r="AN36" i="11"/>
  <c r="BN42" i="11"/>
  <c r="G45" i="11"/>
  <c r="O49" i="11"/>
  <c r="AN49" i="11"/>
  <c r="BT49" i="11"/>
  <c r="G50" i="11"/>
  <c r="BL50" i="11"/>
  <c r="BR84" i="11"/>
  <c r="BL86" i="11"/>
  <c r="G86" i="11"/>
  <c r="O90" i="11"/>
  <c r="BN90" i="11"/>
  <c r="BR91" i="11"/>
  <c r="AN93" i="11"/>
  <c r="BL93" i="11"/>
  <c r="AR95" i="11"/>
  <c r="AN97" i="11"/>
  <c r="AH99" i="11"/>
  <c r="BL101" i="11"/>
  <c r="BL103" i="11"/>
  <c r="G111" i="11"/>
  <c r="BT112" i="11"/>
  <c r="G117" i="11"/>
  <c r="BL117" i="11"/>
  <c r="AH117" i="11"/>
  <c r="AR154" i="11"/>
  <c r="BL155" i="11"/>
  <c r="G155" i="11"/>
  <c r="BR168" i="11"/>
  <c r="AH168" i="11"/>
  <c r="BN171" i="11"/>
  <c r="O171" i="11"/>
  <c r="BN214" i="11"/>
  <c r="O214" i="11"/>
  <c r="BL216" i="11"/>
  <c r="G216" i="11"/>
  <c r="BL221" i="11"/>
  <c r="O224" i="11"/>
  <c r="AH225" i="11"/>
  <c r="BR50" i="11"/>
  <c r="M192" i="11"/>
  <c r="BR86" i="11"/>
  <c r="AH86" i="11"/>
  <c r="AN91" i="11"/>
  <c r="BN96" i="11"/>
  <c r="BR102" i="11"/>
  <c r="AH102" i="11"/>
  <c r="BN103" i="11"/>
  <c r="O103" i="11"/>
  <c r="AH111" i="11"/>
  <c r="BL121" i="11"/>
  <c r="BN148" i="11"/>
  <c r="BN153" i="11"/>
  <c r="O153" i="11"/>
  <c r="BR158" i="11"/>
  <c r="AH158" i="11"/>
  <c r="BT166" i="11"/>
  <c r="G167" i="11"/>
  <c r="BL167" i="11"/>
  <c r="BT170" i="11"/>
  <c r="BN170" i="11"/>
  <c r="BL178" i="11"/>
  <c r="G178" i="11"/>
  <c r="BR186" i="11"/>
  <c r="AH186" i="11"/>
  <c r="BJ252" i="11"/>
  <c r="AH230" i="11"/>
  <c r="BR230" i="11"/>
  <c r="AN247" i="11"/>
  <c r="BT247" i="11"/>
  <c r="AH33" i="11"/>
  <c r="O33" i="11"/>
  <c r="AR35" i="11"/>
  <c r="G43" i="11"/>
  <c r="BL43" i="11"/>
  <c r="BR43" i="11"/>
  <c r="BJ192" i="11"/>
  <c r="AN90" i="11"/>
  <c r="BR101" i="11"/>
  <c r="AH101" i="11"/>
  <c r="AN103" i="11"/>
  <c r="AN104" i="11"/>
  <c r="AH109" i="11"/>
  <c r="BN111" i="11"/>
  <c r="O111" i="11"/>
  <c r="BL114" i="11"/>
  <c r="BL120" i="11"/>
  <c r="G120" i="11"/>
  <c r="G121" i="11"/>
  <c r="AN123" i="11"/>
  <c r="BT123" i="11"/>
  <c r="AH125" i="11"/>
  <c r="BT125" i="11"/>
  <c r="BL150" i="11"/>
  <c r="G152" i="11"/>
  <c r="BL157" i="11"/>
  <c r="G157" i="11"/>
  <c r="O168" i="11"/>
  <c r="G177" i="11"/>
  <c r="BL177" i="11"/>
  <c r="AR184" i="11"/>
  <c r="K252" i="11"/>
  <c r="AL252" i="11"/>
  <c r="BT213" i="11"/>
  <c r="BL220" i="11"/>
  <c r="BN244" i="11"/>
  <c r="O244" i="11"/>
  <c r="BN17" i="11"/>
  <c r="BL23" i="11"/>
  <c r="AN33" i="11"/>
  <c r="BT33" i="11"/>
  <c r="AR38" i="11"/>
  <c r="BR42" i="11"/>
  <c r="BN43" i="11"/>
  <c r="AH43" i="11"/>
  <c r="BN44" i="11"/>
  <c r="G85" i="11"/>
  <c r="BL85" i="11"/>
  <c r="BR85" i="11"/>
  <c r="BT91" i="11"/>
  <c r="BR94" i="11"/>
  <c r="AH94" i="11"/>
  <c r="BN95" i="11"/>
  <c r="O95" i="11"/>
  <c r="G98" i="11"/>
  <c r="AN102" i="11"/>
  <c r="G108" i="11"/>
  <c r="BT111" i="11"/>
  <c r="BN112" i="11"/>
  <c r="G114" i="11"/>
  <c r="AR115" i="11"/>
  <c r="BR118" i="11"/>
  <c r="AH118" i="11"/>
  <c r="O125" i="11"/>
  <c r="BL125" i="11"/>
  <c r="BL146" i="11"/>
  <c r="G146" i="11"/>
  <c r="BL156" i="11"/>
  <c r="G156" i="11"/>
  <c r="G159" i="11"/>
  <c r="BL159" i="11"/>
  <c r="AN168" i="11"/>
  <c r="G170" i="11"/>
  <c r="BN177" i="11"/>
  <c r="O177" i="11"/>
  <c r="BT182" i="11"/>
  <c r="AN182" i="11"/>
  <c r="BN185" i="11"/>
  <c r="BN187" i="11"/>
  <c r="O187" i="11"/>
  <c r="BN213" i="11"/>
  <c r="M252" i="11"/>
  <c r="AN213" i="11"/>
  <c r="AN241" i="11"/>
  <c r="AH241" i="11"/>
  <c r="G249" i="11"/>
  <c r="BL249" i="11"/>
  <c r="BN30" i="11"/>
  <c r="BR36" i="11"/>
  <c r="AH36" i="11"/>
  <c r="G42" i="11"/>
  <c r="AR43" i="11"/>
  <c r="AH45" i="11"/>
  <c r="BB192" i="11"/>
  <c r="G84" i="11"/>
  <c r="AR85" i="11"/>
  <c r="BN104" i="11"/>
  <c r="BR110" i="11"/>
  <c r="AH110" i="11"/>
  <c r="G116" i="11"/>
  <c r="AR117" i="11"/>
  <c r="AH119" i="11"/>
  <c r="BN150" i="11"/>
  <c r="BT153" i="11"/>
  <c r="G160" i="11"/>
  <c r="BL160" i="11"/>
  <c r="BL172" i="11"/>
  <c r="G172" i="11"/>
  <c r="BN175" i="11"/>
  <c r="O175" i="11"/>
  <c r="BR178" i="11"/>
  <c r="AH178" i="11"/>
  <c r="BN218" i="11"/>
  <c r="BL222" i="11"/>
  <c r="G222" i="11"/>
  <c r="G225" i="11"/>
  <c r="BL225" i="11"/>
  <c r="BP229" i="11"/>
  <c r="AR229" i="11"/>
  <c r="AH231" i="11"/>
  <c r="BR231" i="11"/>
  <c r="G233" i="11"/>
  <c r="BL233" i="11"/>
  <c r="BT236" i="11"/>
  <c r="AN236" i="11"/>
  <c r="AN18" i="11"/>
  <c r="BR19" i="11"/>
  <c r="AR20" i="11"/>
  <c r="BT27" i="11"/>
  <c r="BL31" i="11"/>
  <c r="BN45" i="11"/>
  <c r="O45" i="11"/>
  <c r="AN50" i="11"/>
  <c r="AL192" i="11"/>
  <c r="BN87" i="11"/>
  <c r="O87" i="11"/>
  <c r="AN92" i="11"/>
  <c r="BR93" i="11"/>
  <c r="BT101" i="11"/>
  <c r="BL105" i="11"/>
  <c r="BN119" i="11"/>
  <c r="O119" i="11"/>
  <c r="AN124" i="11"/>
  <c r="O128" i="11"/>
  <c r="AN128" i="11"/>
  <c r="BN129" i="11"/>
  <c r="O129" i="11"/>
  <c r="AH149" i="11"/>
  <c r="O150" i="11"/>
  <c r="BN154" i="11"/>
  <c r="O154" i="11"/>
  <c r="AR164" i="11"/>
  <c r="AH167" i="11"/>
  <c r="O167" i="11"/>
  <c r="BN167" i="11"/>
  <c r="BL169" i="11"/>
  <c r="AH173" i="11"/>
  <c r="AN179" i="11"/>
  <c r="G184" i="11"/>
  <c r="BL184" i="11"/>
  <c r="AN186" i="11"/>
  <c r="AH187" i="11"/>
  <c r="AR214" i="11"/>
  <c r="G215" i="11"/>
  <c r="O218" i="11"/>
  <c r="BN233" i="11"/>
  <c r="O233" i="11"/>
  <c r="AR234" i="11"/>
  <c r="BR243" i="11"/>
  <c r="AH243" i="11"/>
  <c r="AH249" i="11"/>
  <c r="G126" i="11"/>
  <c r="AR151" i="11"/>
  <c r="AH153" i="11"/>
  <c r="BR153" i="11"/>
  <c r="AR175" i="11"/>
  <c r="G183" i="11"/>
  <c r="BL183" i="11"/>
  <c r="BL186" i="11"/>
  <c r="AF252" i="11"/>
  <c r="BR213" i="11"/>
  <c r="AH213" i="11"/>
  <c r="BF252" i="11"/>
  <c r="AR217" i="11"/>
  <c r="G227" i="11"/>
  <c r="BL227" i="11"/>
  <c r="BT246" i="11"/>
  <c r="AN246" i="11"/>
  <c r="BT18" i="11"/>
  <c r="BT26" i="11"/>
  <c r="BT34" i="11"/>
  <c r="BT42" i="11"/>
  <c r="BT50" i="11"/>
  <c r="AC192" i="11"/>
  <c r="BT92" i="11"/>
  <c r="BT100" i="11"/>
  <c r="BT108" i="11"/>
  <c r="BT116" i="11"/>
  <c r="BT124" i="11"/>
  <c r="BR152" i="11"/>
  <c r="AH152" i="11"/>
  <c r="AN159" i="11"/>
  <c r="AR160" i="11"/>
  <c r="G162" i="11"/>
  <c r="BL163" i="11"/>
  <c r="G171" i="11"/>
  <c r="BL173" i="11"/>
  <c r="G173" i="11"/>
  <c r="AR178" i="11"/>
  <c r="BT185" i="11"/>
  <c r="BL188" i="11"/>
  <c r="AR188" i="11"/>
  <c r="BR215" i="11"/>
  <c r="AH215" i="11"/>
  <c r="AN218" i="11"/>
  <c r="BL223" i="11"/>
  <c r="BR227" i="11"/>
  <c r="AH227" i="11"/>
  <c r="BL230" i="11"/>
  <c r="AH240" i="11"/>
  <c r="BR240" i="11"/>
  <c r="G248" i="11"/>
  <c r="BL248" i="11"/>
  <c r="O14" i="11"/>
  <c r="O22" i="11"/>
  <c r="O30" i="11"/>
  <c r="O46" i="11"/>
  <c r="O80" i="11"/>
  <c r="BN80" i="11"/>
  <c r="O88" i="11"/>
  <c r="O96" i="11"/>
  <c r="O104" i="11"/>
  <c r="O112" i="11"/>
  <c r="O120" i="11"/>
  <c r="AN125" i="11"/>
  <c r="BN156" i="11"/>
  <c r="BR162" i="11"/>
  <c r="AH162" i="11"/>
  <c r="BN163" i="11"/>
  <c r="O163" i="11"/>
  <c r="BT164" i="11"/>
  <c r="AH171" i="11"/>
  <c r="BL176" i="11"/>
  <c r="BL181" i="11"/>
  <c r="BN183" i="11"/>
  <c r="AN215" i="11"/>
  <c r="O215" i="11"/>
  <c r="BR219" i="11"/>
  <c r="AH219" i="11"/>
  <c r="AN221" i="11"/>
  <c r="G223" i="11"/>
  <c r="BT227" i="11"/>
  <c r="G230" i="11"/>
  <c r="AN233" i="11"/>
  <c r="BL237" i="11"/>
  <c r="G237" i="11"/>
  <c r="AN239" i="11"/>
  <c r="AN240" i="11"/>
  <c r="BT240" i="11"/>
  <c r="BN164" i="11"/>
  <c r="BR170" i="11"/>
  <c r="AH170" i="11"/>
  <c r="G176" i="11"/>
  <c r="AH179" i="11"/>
  <c r="BT215" i="11"/>
  <c r="BR216" i="11"/>
  <c r="AH216" i="11"/>
  <c r="AH221" i="11"/>
  <c r="BT229" i="11"/>
  <c r="AN229" i="11"/>
  <c r="O234" i="11"/>
  <c r="BN234" i="11"/>
  <c r="BL246" i="11"/>
  <c r="O249" i="11"/>
  <c r="BT161" i="11"/>
  <c r="BL165" i="11"/>
  <c r="BN179" i="11"/>
  <c r="O179" i="11"/>
  <c r="AN184" i="11"/>
  <c r="BR185" i="11"/>
  <c r="AR186" i="11"/>
  <c r="G218" i="11"/>
  <c r="BN221" i="11"/>
  <c r="O221" i="11"/>
  <c r="BN228" i="11"/>
  <c r="O228" i="11"/>
  <c r="AR235" i="11"/>
  <c r="AH239" i="11"/>
  <c r="G246" i="11"/>
  <c r="BT160" i="11"/>
  <c r="BT168" i="11"/>
  <c r="BT176" i="11"/>
  <c r="BT184" i="11"/>
  <c r="AX252" i="11"/>
  <c r="BR214" i="11"/>
  <c r="BR220" i="11"/>
  <c r="AH220" i="11"/>
  <c r="G232" i="11"/>
  <c r="G236" i="11"/>
  <c r="BL236" i="11"/>
  <c r="BL239" i="11"/>
  <c r="G239" i="11"/>
  <c r="G250" i="11"/>
  <c r="BR250" i="11"/>
  <c r="O156" i="11"/>
  <c r="O164" i="11"/>
  <c r="O172" i="11"/>
  <c r="O180" i="11"/>
  <c r="AN223" i="11"/>
  <c r="AN224" i="11"/>
  <c r="G229" i="11"/>
  <c r="AN230" i="11"/>
  <c r="AH234" i="11"/>
  <c r="BN236" i="11"/>
  <c r="O236" i="11"/>
  <c r="BR241" i="11"/>
  <c r="BL242" i="11"/>
  <c r="AH242" i="11"/>
  <c r="O243" i="11"/>
  <c r="AN244" i="11"/>
  <c r="AR248" i="11"/>
  <c r="BN250" i="11"/>
  <c r="AH250" i="11"/>
  <c r="BT218" i="11"/>
  <c r="AR227" i="11"/>
  <c r="BL238" i="11"/>
  <c r="AH226" i="11"/>
  <c r="BR235" i="11"/>
  <c r="AH235" i="11"/>
  <c r="G238" i="11"/>
  <c r="G241" i="11"/>
  <c r="AR242" i="11"/>
  <c r="BT225" i="11"/>
  <c r="BT233" i="11"/>
  <c r="BT249" i="11"/>
  <c r="O229" i="11"/>
  <c r="O237" i="11"/>
  <c r="O245" i="11"/>
  <c r="S47" i="8"/>
  <c r="AR88" i="8"/>
  <c r="BN88" i="8"/>
  <c r="M88" i="8"/>
  <c r="Y88" i="8"/>
  <c r="S88" i="8"/>
  <c r="CB14" i="8"/>
  <c r="AX14" i="8"/>
  <c r="M14" i="8"/>
  <c r="BT14" i="8"/>
  <c r="BV14" i="8"/>
  <c r="S14" i="8"/>
  <c r="CB115" i="8"/>
  <c r="AR115" i="8"/>
  <c r="Y120" i="8"/>
  <c r="AR89" i="10"/>
  <c r="Q89" i="10"/>
  <c r="AC175" i="5"/>
  <c r="BR29" i="8"/>
  <c r="U29" i="8"/>
  <c r="AP39" i="10"/>
  <c r="BC21" i="5"/>
  <c r="BE21" i="5" s="1"/>
  <c r="BZ126" i="8"/>
  <c r="S189" i="8"/>
  <c r="BR215" i="8"/>
  <c r="S215" i="8"/>
  <c r="AH110" i="9"/>
  <c r="AH233" i="9"/>
  <c r="BJ233" i="9"/>
  <c r="AO179" i="5"/>
  <c r="AO183" i="5"/>
  <c r="AC226" i="5"/>
  <c r="AC229" i="5"/>
  <c r="AC232" i="5"/>
  <c r="BN105" i="8"/>
  <c r="AX105" i="8"/>
  <c r="M111" i="8"/>
  <c r="AX178" i="8"/>
  <c r="Y178" i="8"/>
  <c r="AR178" i="8"/>
  <c r="U188" i="8"/>
  <c r="BR188" i="8"/>
  <c r="AH33" i="9"/>
  <c r="AH114" i="9"/>
  <c r="BH229" i="9"/>
  <c r="BJ241" i="9"/>
  <c r="AH241" i="9"/>
  <c r="O232" i="4"/>
  <c r="AI50" i="5"/>
  <c r="BC84" i="5"/>
  <c r="BE84" i="5" s="1"/>
  <c r="BR22" i="8"/>
  <c r="BN42" i="8"/>
  <c r="AE46" i="8"/>
  <c r="CB46" i="8"/>
  <c r="AX90" i="8"/>
  <c r="AL90" i="8"/>
  <c r="BV90" i="8"/>
  <c r="AE90" i="8"/>
  <c r="Y91" i="8"/>
  <c r="BV91" i="8"/>
  <c r="AE102" i="8"/>
  <c r="BP105" i="8"/>
  <c r="S109" i="8"/>
  <c r="BX109" i="8"/>
  <c r="BP111" i="8"/>
  <c r="G120" i="8"/>
  <c r="AR120" i="8"/>
  <c r="CB168" i="8"/>
  <c r="AX174" i="8"/>
  <c r="BZ174" i="8"/>
  <c r="AR174" i="8"/>
  <c r="BV174" i="8"/>
  <c r="G174" i="8"/>
  <c r="BT174" i="8"/>
  <c r="AE174" i="8"/>
  <c r="BT178" i="8"/>
  <c r="BZ178" i="8"/>
  <c r="S180" i="8"/>
  <c r="BT180" i="8"/>
  <c r="BT182" i="8"/>
  <c r="CB182" i="8"/>
  <c r="G80" i="9"/>
  <c r="BF80" i="9"/>
  <c r="Q177" i="10"/>
  <c r="Q248" i="10"/>
  <c r="AX126" i="8"/>
  <c r="AL126" i="8"/>
  <c r="AX226" i="8"/>
  <c r="BV226" i="8"/>
  <c r="AE226" i="8"/>
  <c r="AR217" i="10"/>
  <c r="Q217" i="10"/>
  <c r="Q229" i="10"/>
  <c r="AR229" i="10"/>
  <c r="S164" i="8"/>
  <c r="M189" i="8"/>
  <c r="Q104" i="10"/>
  <c r="BP48" i="8"/>
  <c r="CB83" i="8"/>
  <c r="BP83" i="8"/>
  <c r="CD105" i="8"/>
  <c r="BD105" i="8"/>
  <c r="BF105" i="8" s="1"/>
  <c r="BF104" i="9"/>
  <c r="AR81" i="10"/>
  <c r="Q81" i="10"/>
  <c r="G222" i="10"/>
  <c r="BX14" i="8"/>
  <c r="BR19" i="8"/>
  <c r="AA38" i="8"/>
  <c r="BR48" i="8"/>
  <c r="M105" i="8"/>
  <c r="G114" i="9"/>
  <c r="Q17" i="10"/>
  <c r="Q110" i="10"/>
  <c r="AR110" i="10"/>
  <c r="AA106" i="4"/>
  <c r="O171" i="4"/>
  <c r="U184" i="4"/>
  <c r="O187" i="4"/>
  <c r="AA221" i="4"/>
  <c r="U224" i="4"/>
  <c r="O225" i="4"/>
  <c r="AA229" i="4"/>
  <c r="BK115" i="5"/>
  <c r="BK116" i="5"/>
  <c r="BK118" i="5"/>
  <c r="BK119" i="5"/>
  <c r="BK149" i="5"/>
  <c r="BK153" i="5"/>
  <c r="AO238" i="5"/>
  <c r="BH34" i="8"/>
  <c r="BD34" i="8"/>
  <c r="BF34" i="8" s="1"/>
  <c r="BP36" i="8"/>
  <c r="BN46" i="8"/>
  <c r="BP80" i="8"/>
  <c r="BR80" i="8"/>
  <c r="G88" i="8"/>
  <c r="BT90" i="8"/>
  <c r="BZ91" i="8"/>
  <c r="M98" i="8"/>
  <c r="CB98" i="8"/>
  <c r="AL101" i="8"/>
  <c r="BT101" i="8"/>
  <c r="Y105" i="8"/>
  <c r="BT105" i="8"/>
  <c r="BT111" i="8"/>
  <c r="AX114" i="8"/>
  <c r="BX114" i="8"/>
  <c r="AE114" i="8"/>
  <c r="BT114" i="8"/>
  <c r="AE161" i="8"/>
  <c r="AX173" i="8"/>
  <c r="BN174" i="8"/>
  <c r="AE178" i="8"/>
  <c r="BJ88" i="9"/>
  <c r="BJ152" i="9"/>
  <c r="AH152" i="9"/>
  <c r="AH221" i="9"/>
  <c r="AH227" i="9"/>
  <c r="AH230" i="9"/>
  <c r="AR21" i="10"/>
  <c r="Q45" i="10"/>
  <c r="AR45" i="10"/>
  <c r="Q84" i="10"/>
  <c r="AR96" i="10"/>
  <c r="Q96" i="10"/>
  <c r="Q108" i="10"/>
  <c r="AR108" i="10"/>
  <c r="AR147" i="10"/>
  <c r="G154" i="10"/>
  <c r="AR170" i="10"/>
  <c r="Q170" i="10"/>
  <c r="Q182" i="10"/>
  <c r="AR182" i="10"/>
  <c r="Q187" i="10"/>
  <c r="M164" i="8"/>
  <c r="AE164" i="8"/>
  <c r="AC177" i="5"/>
  <c r="M150" i="8"/>
  <c r="BF100" i="9"/>
  <c r="G100" i="9"/>
  <c r="AH150" i="9"/>
  <c r="BJ150" i="9"/>
  <c r="Q232" i="10"/>
  <c r="AR232" i="10"/>
  <c r="AE14" i="8"/>
  <c r="M83" i="8"/>
  <c r="BH116" i="8"/>
  <c r="BD161" i="8"/>
  <c r="BF161" i="8" s="1"/>
  <c r="CD178" i="8"/>
  <c r="BD178" i="8"/>
  <c r="BF178" i="8" s="1"/>
  <c r="Y244" i="8"/>
  <c r="AR149" i="10"/>
  <c r="Q149" i="10"/>
  <c r="Q164" i="10"/>
  <c r="U37" i="8"/>
  <c r="AO90" i="5"/>
  <c r="AU112" i="5"/>
  <c r="AU114" i="5"/>
  <c r="AU126" i="5"/>
  <c r="AU155" i="5"/>
  <c r="AU221" i="5"/>
  <c r="AU223" i="5"/>
  <c r="AU226" i="5"/>
  <c r="AU229" i="5"/>
  <c r="AU230" i="5"/>
  <c r="AU231" i="5"/>
  <c r="AU237" i="5"/>
  <c r="AU240" i="5"/>
  <c r="AU241" i="5"/>
  <c r="AU242" i="5"/>
  <c r="AN37" i="8"/>
  <c r="BX83" i="8"/>
  <c r="BZ102" i="8"/>
  <c r="BV105" i="8"/>
  <c r="AX110" i="8"/>
  <c r="AX120" i="8"/>
  <c r="CB125" i="8"/>
  <c r="BX125" i="8"/>
  <c r="BV180" i="8"/>
  <c r="AH25" i="9"/>
  <c r="AL27" i="9"/>
  <c r="AP27" i="9" s="1"/>
  <c r="M28" i="9"/>
  <c r="G45" i="9"/>
  <c r="BF45" i="9"/>
  <c r="BJ116" i="9"/>
  <c r="BJ126" i="9"/>
  <c r="AH146" i="9"/>
  <c r="BJ171" i="9"/>
  <c r="G175" i="9"/>
  <c r="Q99" i="10"/>
  <c r="Q146" i="10"/>
  <c r="AR146" i="10"/>
  <c r="AR185" i="10"/>
  <c r="Q185" i="10"/>
  <c r="AC179" i="5"/>
  <c r="BX120" i="8"/>
  <c r="BX126" i="8"/>
  <c r="BN164" i="8"/>
  <c r="Q91" i="10"/>
  <c r="AR91" i="10"/>
  <c r="Q123" i="10"/>
  <c r="Q172" i="10"/>
  <c r="BP45" i="8"/>
  <c r="AR39" i="10"/>
  <c r="Q39" i="10"/>
  <c r="AO180" i="5"/>
  <c r="AC231" i="5"/>
  <c r="AE15" i="8"/>
  <c r="BV15" i="8"/>
  <c r="BV36" i="8"/>
  <c r="BZ83" i="8"/>
  <c r="AR102" i="8"/>
  <c r="BN126" i="8"/>
  <c r="BH164" i="8"/>
  <c r="AL178" i="8"/>
  <c r="M242" i="8"/>
  <c r="O242" i="8" s="1"/>
  <c r="BD242" i="8"/>
  <c r="BF242" i="8" s="1"/>
  <c r="M250" i="8"/>
  <c r="O250" i="8" s="1"/>
  <c r="AX250" i="8"/>
  <c r="G13" i="9"/>
  <c r="G22" i="9"/>
  <c r="BJ22" i="9"/>
  <c r="M49" i="9"/>
  <c r="BJ155" i="9"/>
  <c r="BF249" i="9"/>
  <c r="Q33" i="10"/>
  <c r="AR33" i="10"/>
  <c r="AR120" i="10"/>
  <c r="AR125" i="10"/>
  <c r="Q155" i="10"/>
  <c r="AP230" i="10"/>
  <c r="Q239" i="10"/>
  <c r="Q240" i="10"/>
  <c r="BR119" i="8"/>
  <c r="S161" i="8"/>
  <c r="BV164" i="8"/>
  <c r="BR178" i="8"/>
  <c r="BT185" i="8"/>
  <c r="G82" i="9"/>
  <c r="AH88" i="9"/>
  <c r="G94" i="9"/>
  <c r="BJ100" i="9"/>
  <c r="BH168" i="9"/>
  <c r="AH185" i="9"/>
  <c r="BF231" i="9"/>
  <c r="G231" i="9"/>
  <c r="G235" i="9"/>
  <c r="BF235" i="9"/>
  <c r="M246" i="9"/>
  <c r="Q25" i="10"/>
  <c r="Q93" i="10"/>
  <c r="AR114" i="10"/>
  <c r="AR126" i="10"/>
  <c r="U169" i="10"/>
  <c r="AN252" i="10"/>
  <c r="BZ14" i="8"/>
  <c r="BP15" i="8"/>
  <c r="I38" i="8"/>
  <c r="AE43" i="8"/>
  <c r="AE91" i="8"/>
  <c r="AX95" i="8"/>
  <c r="Y101" i="8"/>
  <c r="Y114" i="8"/>
  <c r="BN120" i="8"/>
  <c r="S123" i="8"/>
  <c r="AR126" i="8"/>
  <c r="AX127" i="8"/>
  <c r="BN152" i="8"/>
  <c r="BR165" i="8"/>
  <c r="BX173" i="8"/>
  <c r="AL174" i="8"/>
  <c r="S178" i="8"/>
  <c r="BT181" i="8"/>
  <c r="CB237" i="8"/>
  <c r="BJ32" i="9"/>
  <c r="BH34" i="9"/>
  <c r="AH46" i="9"/>
  <c r="BJ80" i="9"/>
  <c r="AH174" i="9"/>
  <c r="G237" i="9"/>
  <c r="G247" i="9"/>
  <c r="AR94" i="10"/>
  <c r="Q106" i="10"/>
  <c r="Q119" i="10"/>
  <c r="G128" i="10"/>
  <c r="AR151" i="10"/>
  <c r="Q167" i="10"/>
  <c r="Q168" i="10"/>
  <c r="AR168" i="10"/>
  <c r="AR174" i="10"/>
  <c r="AR186" i="10"/>
  <c r="Q186" i="10"/>
  <c r="U244" i="10"/>
  <c r="AR245" i="10"/>
  <c r="AR249" i="10"/>
  <c r="Q249" i="10"/>
  <c r="BD25" i="8"/>
  <c r="BF25" i="8" s="1"/>
  <c r="AL42" i="8"/>
  <c r="M47" i="8"/>
  <c r="BP84" i="8"/>
  <c r="S89" i="8"/>
  <c r="BH92" i="8"/>
  <c r="Y99" i="8"/>
  <c r="BX101" i="8"/>
  <c r="AL102" i="8"/>
  <c r="S105" i="8"/>
  <c r="BP120" i="8"/>
  <c r="CB120" i="8"/>
  <c r="BN122" i="8"/>
  <c r="AE123" i="8"/>
  <c r="G124" i="8"/>
  <c r="AX124" i="8"/>
  <c r="BH126" i="8"/>
  <c r="CD126" i="8"/>
  <c r="CB173" i="8"/>
  <c r="BR174" i="8"/>
  <c r="BX185" i="8"/>
  <c r="BH187" i="8"/>
  <c r="M213" i="8"/>
  <c r="O213" i="8" s="1"/>
  <c r="CB226" i="8"/>
  <c r="AX237" i="8"/>
  <c r="Y237" i="8"/>
  <c r="BZ237" i="8"/>
  <c r="G23" i="9"/>
  <c r="BH37" i="9"/>
  <c r="BH38" i="9"/>
  <c r="AH45" i="9"/>
  <c r="M98" i="9"/>
  <c r="G101" i="9"/>
  <c r="G190" i="9"/>
  <c r="AH220" i="9"/>
  <c r="BH236" i="9"/>
  <c r="G21" i="10"/>
  <c r="AR50" i="10"/>
  <c r="G82" i="10"/>
  <c r="G91" i="10"/>
  <c r="Q100" i="10"/>
  <c r="U104" i="10"/>
  <c r="U110" i="10"/>
  <c r="AH110" i="10" s="1"/>
  <c r="Q150" i="10"/>
  <c r="AR150" i="10"/>
  <c r="U152" i="10"/>
  <c r="Q159" i="10"/>
  <c r="AR171" i="10"/>
  <c r="Q171" i="10"/>
  <c r="AP172" i="10"/>
  <c r="Y227" i="8"/>
  <c r="BF88" i="9"/>
  <c r="G89" i="9"/>
  <c r="G95" i="9"/>
  <c r="BJ105" i="9"/>
  <c r="AH109" i="9"/>
  <c r="AH223" i="9"/>
  <c r="G16" i="10"/>
  <c r="AP23" i="10"/>
  <c r="AR28" i="10"/>
  <c r="Q32" i="10"/>
  <c r="Q40" i="10"/>
  <c r="U47" i="10"/>
  <c r="AH47" i="10" s="1"/>
  <c r="Q83" i="10"/>
  <c r="Q92" i="10"/>
  <c r="AP93" i="10"/>
  <c r="AP98" i="10"/>
  <c r="U116" i="10"/>
  <c r="AR173" i="10"/>
  <c r="G174" i="10"/>
  <c r="Q181" i="10"/>
  <c r="G215" i="10"/>
  <c r="Q219" i="10"/>
  <c r="U225" i="10"/>
  <c r="AH225" i="10" s="1"/>
  <c r="Q238" i="10"/>
  <c r="U241" i="10"/>
  <c r="AD241" i="10" s="1"/>
  <c r="Q241" i="10"/>
  <c r="AP250" i="10"/>
  <c r="BR235" i="8"/>
  <c r="AE239" i="8"/>
  <c r="BH13" i="9"/>
  <c r="G20" i="9"/>
  <c r="AH26" i="9"/>
  <c r="BJ40" i="9"/>
  <c r="BJ42" i="9"/>
  <c r="BH45" i="9"/>
  <c r="BJ47" i="9"/>
  <c r="G87" i="9"/>
  <c r="BJ87" i="9"/>
  <c r="AH99" i="9"/>
  <c r="M105" i="9"/>
  <c r="G108" i="9"/>
  <c r="M115" i="9"/>
  <c r="BJ117" i="9"/>
  <c r="BJ122" i="9"/>
  <c r="BJ162" i="9"/>
  <c r="M184" i="9"/>
  <c r="AH214" i="9"/>
  <c r="AR252" i="9"/>
  <c r="BH224" i="9"/>
  <c r="G229" i="9"/>
  <c r="M230" i="9"/>
  <c r="AH239" i="9"/>
  <c r="BF245" i="9"/>
  <c r="Q16" i="10"/>
  <c r="G35" i="10"/>
  <c r="AP42" i="10"/>
  <c r="Q94" i="10"/>
  <c r="AR106" i="10"/>
  <c r="AR112" i="10"/>
  <c r="Q160" i="10"/>
  <c r="AP161" i="10"/>
  <c r="Q174" i="10"/>
  <c r="U175" i="10"/>
  <c r="Q178" i="10"/>
  <c r="AR189" i="10"/>
  <c r="AR182" i="8"/>
  <c r="S230" i="8"/>
  <c r="AH86" i="9"/>
  <c r="AH112" i="9"/>
  <c r="AH148" i="9"/>
  <c r="BF152" i="9"/>
  <c r="BJ168" i="9"/>
  <c r="AH180" i="9"/>
  <c r="BH183" i="9"/>
  <c r="BH218" i="9"/>
  <c r="G243" i="9"/>
  <c r="AB52" i="10"/>
  <c r="Q19" i="10"/>
  <c r="Q35" i="10"/>
  <c r="Q95" i="10"/>
  <c r="G108" i="10"/>
  <c r="Q112" i="10"/>
  <c r="U122" i="10"/>
  <c r="U127" i="10"/>
  <c r="Z127" i="10" s="1"/>
  <c r="U168" i="10"/>
  <c r="U178" i="10"/>
  <c r="AR184" i="10"/>
  <c r="Q215" i="10"/>
  <c r="Q225" i="10"/>
  <c r="AP227" i="10"/>
  <c r="U234" i="10"/>
  <c r="Z234" i="10" s="1"/>
  <c r="Q234" i="10"/>
  <c r="U247" i="10"/>
  <c r="M52" i="10"/>
  <c r="Q24" i="10"/>
  <c r="Q175" i="10"/>
  <c r="AR175" i="10"/>
  <c r="Q243" i="10"/>
  <c r="AR243" i="10"/>
  <c r="AR40" i="10"/>
  <c r="AR129" i="10"/>
  <c r="Q129" i="10"/>
  <c r="AR44" i="10"/>
  <c r="Q44" i="10"/>
  <c r="AR25" i="10"/>
  <c r="AR117" i="10"/>
  <c r="Q117" i="10"/>
  <c r="Q22" i="10"/>
  <c r="Q27" i="10"/>
  <c r="AR43" i="10"/>
  <c r="AR83" i="10"/>
  <c r="Q102" i="10"/>
  <c r="AR102" i="10"/>
  <c r="AR107" i="10"/>
  <c r="AR34" i="10"/>
  <c r="Q34" i="10"/>
  <c r="AR124" i="10"/>
  <c r="Q124" i="10"/>
  <c r="AR23" i="10"/>
  <c r="Q23" i="10"/>
  <c r="Q43" i="10"/>
  <c r="AR82" i="10"/>
  <c r="Q82" i="10"/>
  <c r="AN192" i="10"/>
  <c r="AR80" i="10"/>
  <c r="Q80" i="10"/>
  <c r="AF52" i="10"/>
  <c r="AR47" i="10"/>
  <c r="Q47" i="10"/>
  <c r="AR86" i="10"/>
  <c r="Q86" i="10"/>
  <c r="U120" i="10"/>
  <c r="Q121" i="10"/>
  <c r="AR121" i="10"/>
  <c r="AR218" i="10"/>
  <c r="Q218" i="10"/>
  <c r="K52" i="10"/>
  <c r="AR15" i="10"/>
  <c r="O52" i="10"/>
  <c r="AJ192" i="10"/>
  <c r="G101" i="10"/>
  <c r="AR179" i="10"/>
  <c r="Q179" i="10"/>
  <c r="U223" i="10"/>
  <c r="AR87" i="10"/>
  <c r="Q87" i="10"/>
  <c r="U111" i="10"/>
  <c r="G111" i="10"/>
  <c r="AJ52" i="10"/>
  <c r="Q20" i="10"/>
  <c r="AR32" i="10"/>
  <c r="Q46" i="10"/>
  <c r="Q98" i="10"/>
  <c r="Q14" i="10"/>
  <c r="AR26" i="10"/>
  <c r="Q26" i="10"/>
  <c r="AR42" i="10"/>
  <c r="Q42" i="10"/>
  <c r="AR111" i="10"/>
  <c r="Q228" i="10"/>
  <c r="AR228" i="10"/>
  <c r="AR18" i="10"/>
  <c r="Q18" i="10"/>
  <c r="AR31" i="10"/>
  <c r="AR48" i="10"/>
  <c r="AB192" i="10"/>
  <c r="M252" i="10"/>
  <c r="AR14" i="10"/>
  <c r="AR22" i="10"/>
  <c r="AR30" i="10"/>
  <c r="AR38" i="10"/>
  <c r="AR46" i="10"/>
  <c r="Q50" i="10"/>
  <c r="X192" i="10"/>
  <c r="Q128" i="10"/>
  <c r="AR128" i="10"/>
  <c r="AP181" i="10"/>
  <c r="G181" i="10"/>
  <c r="AP217" i="10"/>
  <c r="Q221" i="10"/>
  <c r="AR221" i="10"/>
  <c r="AR244" i="10"/>
  <c r="Q244" i="10"/>
  <c r="K192" i="10"/>
  <c r="AP106" i="10"/>
  <c r="AP118" i="10"/>
  <c r="AN52" i="10"/>
  <c r="M192" i="10"/>
  <c r="Q90" i="10"/>
  <c r="AR101" i="10"/>
  <c r="Q101" i="10"/>
  <c r="AR109" i="10"/>
  <c r="Q109" i="10"/>
  <c r="Q114" i="10"/>
  <c r="Q125" i="10"/>
  <c r="X52" i="10"/>
  <c r="Q85" i="10"/>
  <c r="AR93" i="10"/>
  <c r="AR97" i="10"/>
  <c r="AR98" i="10"/>
  <c r="AR119" i="10"/>
  <c r="AP146" i="10"/>
  <c r="AR154" i="10"/>
  <c r="Q154" i="10"/>
  <c r="Q158" i="10"/>
  <c r="AR181" i="10"/>
  <c r="U238" i="10"/>
  <c r="O192" i="10"/>
  <c r="AF192" i="10"/>
  <c r="Q113" i="10"/>
  <c r="AJ252" i="10"/>
  <c r="X252" i="10"/>
  <c r="Q220" i="10"/>
  <c r="Q105" i="10"/>
  <c r="AR162" i="10"/>
  <c r="Q162" i="10"/>
  <c r="AR247" i="10"/>
  <c r="Q247" i="10"/>
  <c r="Q153" i="10"/>
  <c r="AR153" i="10"/>
  <c r="Q190" i="10"/>
  <c r="AR190" i="10"/>
  <c r="U248" i="10"/>
  <c r="AP248" i="10"/>
  <c r="AR250" i="10"/>
  <c r="Q250" i="10"/>
  <c r="AR156" i="10"/>
  <c r="AR157" i="10"/>
  <c r="Q161" i="10"/>
  <c r="AR223" i="10"/>
  <c r="Q223" i="10"/>
  <c r="AR176" i="10"/>
  <c r="Q176" i="10"/>
  <c r="AB252" i="10"/>
  <c r="Q237" i="10"/>
  <c r="AR237" i="10"/>
  <c r="AR148" i="10"/>
  <c r="AR165" i="10"/>
  <c r="AR166" i="10"/>
  <c r="Q173" i="10"/>
  <c r="Q231" i="10"/>
  <c r="K252" i="10"/>
  <c r="AF252" i="10"/>
  <c r="O252" i="10"/>
  <c r="Q213" i="10"/>
  <c r="Q235" i="10"/>
  <c r="Q180" i="10"/>
  <c r="AR187" i="10"/>
  <c r="AR188" i="10"/>
  <c r="AR213" i="10"/>
  <c r="Q227" i="10"/>
  <c r="AR235" i="10"/>
  <c r="Q242" i="10"/>
  <c r="BP40" i="8"/>
  <c r="AH235" i="9"/>
  <c r="BJ235" i="9"/>
  <c r="CB16" i="8"/>
  <c r="Y16" i="8"/>
  <c r="BX16" i="8"/>
  <c r="Y26" i="8"/>
  <c r="CD44" i="8"/>
  <c r="BD44" i="8"/>
  <c r="BF44" i="8" s="1"/>
  <c r="S122" i="8"/>
  <c r="BT122" i="8"/>
  <c r="AE122" i="8"/>
  <c r="O121" i="4"/>
  <c r="O129" i="4"/>
  <c r="AC82" i="5"/>
  <c r="BZ25" i="8"/>
  <c r="AX25" i="8"/>
  <c r="BT25" i="8"/>
  <c r="CB81" i="8"/>
  <c r="G81" i="8"/>
  <c r="AL81" i="8"/>
  <c r="BX81" i="8"/>
  <c r="I103" i="4"/>
  <c r="U169" i="4"/>
  <c r="AU50" i="5"/>
  <c r="AE13" i="8"/>
  <c r="CD15" i="8"/>
  <c r="BD15" i="8"/>
  <c r="BF15" i="8" s="1"/>
  <c r="BV25" i="8"/>
  <c r="BP25" i="8"/>
  <c r="AE26" i="8"/>
  <c r="BZ39" i="8"/>
  <c r="AR39" i="8"/>
  <c r="BT39" i="8"/>
  <c r="BX41" i="8"/>
  <c r="BT44" i="8"/>
  <c r="BR81" i="8"/>
  <c r="BV81" i="8"/>
  <c r="CB84" i="8"/>
  <c r="BR84" i="8"/>
  <c r="BT84" i="8"/>
  <c r="BV94" i="8"/>
  <c r="AL94" i="8"/>
  <c r="BR94" i="8"/>
  <c r="AE94" i="8"/>
  <c r="S94" i="8"/>
  <c r="Y110" i="8"/>
  <c r="BP114" i="8"/>
  <c r="Y122" i="8"/>
  <c r="M126" i="8"/>
  <c r="AL248" i="8"/>
  <c r="AN248" i="8" s="1"/>
  <c r="AX248" i="8"/>
  <c r="G248" i="8"/>
  <c r="BD248" i="8"/>
  <c r="BF248" i="8" s="1"/>
  <c r="G85" i="9"/>
  <c r="BF85" i="9"/>
  <c r="G167" i="9"/>
  <c r="BF167" i="9"/>
  <c r="AH167" i="9"/>
  <c r="BF173" i="9"/>
  <c r="G189" i="9"/>
  <c r="BF189" i="9"/>
  <c r="M214" i="9"/>
  <c r="G183" i="9"/>
  <c r="BF183" i="9"/>
  <c r="CB247" i="8"/>
  <c r="AX247" i="8"/>
  <c r="BV247" i="8"/>
  <c r="BT247" i="8"/>
  <c r="S247" i="8"/>
  <c r="G21" i="9"/>
  <c r="BX95" i="8"/>
  <c r="CB95" i="8"/>
  <c r="BZ95" i="8"/>
  <c r="Y159" i="8"/>
  <c r="AH176" i="9"/>
  <c r="U174" i="4"/>
  <c r="AO50" i="5"/>
  <c r="BC189" i="5"/>
  <c r="BE189" i="5" s="1"/>
  <c r="AR49" i="8"/>
  <c r="CB49" i="8"/>
  <c r="M94" i="8"/>
  <c r="BP94" i="8"/>
  <c r="AH175" i="9"/>
  <c r="BJ244" i="9"/>
  <c r="AH244" i="9"/>
  <c r="U161" i="4"/>
  <c r="AI88" i="5"/>
  <c r="O103" i="4"/>
  <c r="O111" i="4"/>
  <c r="AA113" i="4"/>
  <c r="AE127" i="4"/>
  <c r="W127" i="4" s="1"/>
  <c r="AA129" i="4"/>
  <c r="O151" i="4"/>
  <c r="AA161" i="4"/>
  <c r="BC37" i="5"/>
  <c r="AO82" i="5"/>
  <c r="AO83" i="5"/>
  <c r="AO84" i="5"/>
  <c r="AO86" i="5"/>
  <c r="AO87" i="5"/>
  <c r="AI149" i="5"/>
  <c r="AE19" i="8"/>
  <c r="BX19" i="8"/>
  <c r="BP24" i="8"/>
  <c r="AE25" i="8"/>
  <c r="BR25" i="8"/>
  <c r="Y39" i="8"/>
  <c r="BN39" i="8"/>
  <c r="Y81" i="8"/>
  <c r="BV84" i="8"/>
  <c r="Y94" i="8"/>
  <c r="BX94" i="8"/>
  <c r="AL95" i="8"/>
  <c r="BZ113" i="8"/>
  <c r="CB113" i="8"/>
  <c r="BP218" i="8"/>
  <c r="M218" i="8"/>
  <c r="O218" i="8" s="1"/>
  <c r="G220" i="8"/>
  <c r="AE220" i="8"/>
  <c r="CD243" i="8"/>
  <c r="BD243" i="8"/>
  <c r="BF243" i="8" s="1"/>
  <c r="AL250" i="8"/>
  <c r="AN250" i="8" s="1"/>
  <c r="AE250" i="8"/>
  <c r="BV250" i="8"/>
  <c r="AH28" i="9"/>
  <c r="BJ28" i="9"/>
  <c r="BF146" i="9"/>
  <c r="BX23" i="8"/>
  <c r="Y23" i="8"/>
  <c r="BV23" i="8"/>
  <c r="CB44" i="8"/>
  <c r="AX44" i="8"/>
  <c r="BX44" i="8"/>
  <c r="BV44" i="8"/>
  <c r="BP110" i="8"/>
  <c r="BX110" i="8"/>
  <c r="BV110" i="8"/>
  <c r="AL110" i="8"/>
  <c r="BT110" i="8"/>
  <c r="AE110" i="8"/>
  <c r="BJ25" i="9"/>
  <c r="AH149" i="9"/>
  <c r="BJ149" i="9"/>
  <c r="U113" i="4"/>
  <c r="AU80" i="5"/>
  <c r="BZ13" i="8"/>
  <c r="AE23" i="8"/>
  <c r="CD25" i="8"/>
  <c r="BP39" i="8"/>
  <c r="BD86" i="8"/>
  <c r="BF86" i="8" s="1"/>
  <c r="AL86" i="8"/>
  <c r="BX86" i="8"/>
  <c r="BN95" i="8"/>
  <c r="BX122" i="8"/>
  <c r="S128" i="8"/>
  <c r="AL128" i="8"/>
  <c r="BR128" i="8"/>
  <c r="BR218" i="8"/>
  <c r="BT218" i="8"/>
  <c r="G218" i="8"/>
  <c r="BJ84" i="9"/>
  <c r="AH84" i="9"/>
  <c r="G90" i="9"/>
  <c r="BF90" i="9"/>
  <c r="BJ147" i="9"/>
  <c r="AH158" i="9"/>
  <c r="BJ158" i="9"/>
  <c r="G173" i="9"/>
  <c r="BJ173" i="9"/>
  <c r="AL232" i="9"/>
  <c r="BF237" i="9"/>
  <c r="Y156" i="8"/>
  <c r="M156" i="8"/>
  <c r="AX156" i="8"/>
  <c r="M122" i="8"/>
  <c r="BP122" i="8"/>
  <c r="S156" i="8"/>
  <c r="Y33" i="8"/>
  <c r="M84" i="8"/>
  <c r="Y95" i="8"/>
  <c r="BF227" i="9"/>
  <c r="G227" i="9"/>
  <c r="O169" i="4"/>
  <c r="Y25" i="8"/>
  <c r="AL103" i="8"/>
  <c r="AE103" i="8"/>
  <c r="BV122" i="8"/>
  <c r="Y157" i="8"/>
  <c r="AX157" i="8"/>
  <c r="CB157" i="8"/>
  <c r="G19" i="9"/>
  <c r="G233" i="9"/>
  <c r="BF233" i="9"/>
  <c r="U129" i="4"/>
  <c r="O234" i="4"/>
  <c r="AO91" i="5"/>
  <c r="AI165" i="5"/>
  <c r="AI173" i="5"/>
  <c r="AA48" i="4"/>
  <c r="AA103" i="4"/>
  <c r="U106" i="4"/>
  <c r="AA151" i="4"/>
  <c r="O221" i="4"/>
  <c r="I224" i="4"/>
  <c r="BZ16" i="8"/>
  <c r="AL19" i="8"/>
  <c r="AL23" i="8"/>
  <c r="Y24" i="8"/>
  <c r="AG37" i="8"/>
  <c r="AE39" i="8"/>
  <c r="BV39" i="8"/>
  <c r="AE42" i="8"/>
  <c r="AR42" i="8"/>
  <c r="AL44" i="8"/>
  <c r="CD83" i="8"/>
  <c r="BX84" i="8"/>
  <c r="BN86" i="8"/>
  <c r="G95" i="8"/>
  <c r="AR95" i="8"/>
  <c r="BV218" i="8"/>
  <c r="Y220" i="8"/>
  <c r="AE248" i="8"/>
  <c r="BH21" i="9"/>
  <c r="AH23" i="9"/>
  <c r="BJ23" i="9"/>
  <c r="BH33" i="9"/>
  <c r="M104" i="9"/>
  <c r="BH106" i="9"/>
  <c r="BJ146" i="9"/>
  <c r="BF229" i="9"/>
  <c r="AH231" i="9"/>
  <c r="BJ231" i="9"/>
  <c r="U221" i="4"/>
  <c r="O224" i="4"/>
  <c r="U234" i="4"/>
  <c r="BK21" i="5"/>
  <c r="BK24" i="5"/>
  <c r="BK26" i="5"/>
  <c r="BK35" i="5"/>
  <c r="BK40" i="5"/>
  <c r="BK43" i="5"/>
  <c r="BK44" i="5"/>
  <c r="BK45" i="5"/>
  <c r="AC173" i="5"/>
  <c r="BK184" i="5"/>
  <c r="BC226" i="5"/>
  <c r="BE226" i="5" s="1"/>
  <c r="BC227" i="5"/>
  <c r="BE227" i="5" s="1"/>
  <c r="BC233" i="5"/>
  <c r="BE233" i="5" s="1"/>
  <c r="BC235" i="5"/>
  <c r="BE235" i="5" s="1"/>
  <c r="BC236" i="5"/>
  <c r="BE236" i="5" s="1"/>
  <c r="BC237" i="5"/>
  <c r="BE237" i="5" s="1"/>
  <c r="BC245" i="5"/>
  <c r="BE245" i="5" s="1"/>
  <c r="BX13" i="8"/>
  <c r="BR15" i="8"/>
  <c r="AX15" i="8"/>
  <c r="BP16" i="8"/>
  <c r="BD16" i="8"/>
  <c r="BF16" i="8" s="1"/>
  <c r="Y18" i="8"/>
  <c r="G20" i="8"/>
  <c r="G22" i="8"/>
  <c r="BZ22" i="8"/>
  <c r="BV24" i="8"/>
  <c r="AZ29" i="8"/>
  <c r="BP30" i="8"/>
  <c r="O37" i="8"/>
  <c r="BH49" i="8"/>
  <c r="AE81" i="8"/>
  <c r="AX83" i="8"/>
  <c r="BD85" i="8"/>
  <c r="BF85" i="8" s="1"/>
  <c r="BV85" i="8"/>
  <c r="BX93" i="8"/>
  <c r="AX102" i="8"/>
  <c r="BV102" i="8"/>
  <c r="AX219" i="8"/>
  <c r="AL219" i="8"/>
  <c r="AN219" i="8" s="1"/>
  <c r="BP221" i="8"/>
  <c r="M221" i="8"/>
  <c r="O221" i="8" s="1"/>
  <c r="BP247" i="8"/>
  <c r="M247" i="8"/>
  <c r="O247" i="8" s="1"/>
  <c r="BV248" i="8"/>
  <c r="AA52" i="9"/>
  <c r="BF13" i="9"/>
  <c r="AH15" i="9"/>
  <c r="BJ15" i="9"/>
  <c r="BJ20" i="9"/>
  <c r="M26" i="9"/>
  <c r="AL95" i="9"/>
  <c r="G104" i="9"/>
  <c r="BJ104" i="9"/>
  <c r="AH129" i="9"/>
  <c r="AL165" i="9"/>
  <c r="M169" i="9"/>
  <c r="BJ222" i="9"/>
  <c r="AH222" i="9"/>
  <c r="AE214" i="4"/>
  <c r="AC214" i="4" s="1"/>
  <c r="AA216" i="4"/>
  <c r="AP231" i="4"/>
  <c r="U232" i="4"/>
  <c r="AC50" i="5"/>
  <c r="BC103" i="5"/>
  <c r="BE103" i="5" s="1"/>
  <c r="BC122" i="5"/>
  <c r="BE122" i="5" s="1"/>
  <c r="AO168" i="5"/>
  <c r="AO169" i="5"/>
  <c r="AO173" i="5"/>
  <c r="AI179" i="5"/>
  <c r="AI214" i="5"/>
  <c r="BK226" i="5"/>
  <c r="BK229" i="5"/>
  <c r="BK230" i="5"/>
  <c r="BK231" i="5"/>
  <c r="BK233" i="5"/>
  <c r="BK236" i="5"/>
  <c r="BN13" i="8"/>
  <c r="AX13" i="8"/>
  <c r="BX18" i="8"/>
  <c r="BX24" i="8"/>
  <c r="G26" i="8"/>
  <c r="AA29" i="8"/>
  <c r="BP32" i="8"/>
  <c r="AZ38" i="8"/>
  <c r="M39" i="8"/>
  <c r="AL41" i="8"/>
  <c r="BP42" i="8"/>
  <c r="AE44" i="8"/>
  <c r="Y84" i="8"/>
  <c r="BP90" i="8"/>
  <c r="AL91" i="8"/>
  <c r="CB91" i="8"/>
  <c r="M110" i="8"/>
  <c r="BN162" i="8"/>
  <c r="AH17" i="9"/>
  <c r="BF17" i="9"/>
  <c r="G86" i="9"/>
  <c r="BF86" i="9"/>
  <c r="BJ103" i="9"/>
  <c r="BJ167" i="9"/>
  <c r="AL179" i="9"/>
  <c r="AH236" i="9"/>
  <c r="BJ236" i="9"/>
  <c r="K52" i="8"/>
  <c r="BH17" i="8"/>
  <c r="BZ18" i="8"/>
  <c r="CB19" i="8"/>
  <c r="S25" i="8"/>
  <c r="BN28" i="8"/>
  <c r="AA37" i="8"/>
  <c r="AX45" i="8"/>
  <c r="BP98" i="8"/>
  <c r="AX98" i="8"/>
  <c r="BP100" i="8"/>
  <c r="BD103" i="8"/>
  <c r="BF103" i="8" s="1"/>
  <c r="CB110" i="8"/>
  <c r="BN117" i="8"/>
  <c r="BH127" i="8"/>
  <c r="BD156" i="8"/>
  <c r="BF156" i="8" s="1"/>
  <c r="CD156" i="8"/>
  <c r="AX159" i="8"/>
  <c r="M162" i="8"/>
  <c r="AL162" i="8"/>
  <c r="S172" i="8"/>
  <c r="AX172" i="8"/>
  <c r="BP189" i="8"/>
  <c r="G189" i="8"/>
  <c r="BT189" i="8"/>
  <c r="AE189" i="8"/>
  <c r="BV189" i="8"/>
  <c r="BR189" i="8"/>
  <c r="AN52" i="9"/>
  <c r="AL30" i="9"/>
  <c r="AH50" i="9"/>
  <c r="BJ50" i="9"/>
  <c r="BH88" i="9"/>
  <c r="BF96" i="9"/>
  <c r="G96" i="9"/>
  <c r="BJ148" i="9"/>
  <c r="M185" i="9"/>
  <c r="AL226" i="9"/>
  <c r="AX226" i="9" s="1"/>
  <c r="AH49" i="9"/>
  <c r="BF49" i="9"/>
  <c r="M93" i="9"/>
  <c r="G98" i="9"/>
  <c r="BJ98" i="9"/>
  <c r="G182" i="9"/>
  <c r="BJ182" i="9"/>
  <c r="BF223" i="9"/>
  <c r="M233" i="9"/>
  <c r="G239" i="9"/>
  <c r="M108" i="8"/>
  <c r="BR122" i="8"/>
  <c r="G123" i="8"/>
  <c r="AX123" i="8"/>
  <c r="AX152" i="8"/>
  <c r="CB164" i="8"/>
  <c r="M170" i="8"/>
  <c r="Y189" i="8"/>
  <c r="M15" i="9"/>
  <c r="M25" i="9"/>
  <c r="BJ82" i="9"/>
  <c r="M84" i="9"/>
  <c r="AL156" i="9"/>
  <c r="AH213" i="9"/>
  <c r="BJ213" i="9"/>
  <c r="BF221" i="9"/>
  <c r="BH223" i="9"/>
  <c r="AH225" i="9"/>
  <c r="M228" i="9"/>
  <c r="AH237" i="9"/>
  <c r="BH238" i="9"/>
  <c r="BF243" i="9"/>
  <c r="M244" i="9"/>
  <c r="G249" i="9"/>
  <c r="BZ43" i="8"/>
  <c r="BP44" i="8"/>
  <c r="BR47" i="8"/>
  <c r="AE84" i="8"/>
  <c r="AE85" i="8"/>
  <c r="G90" i="8"/>
  <c r="BZ92" i="8"/>
  <c r="AE105" i="8"/>
  <c r="BT106" i="8"/>
  <c r="BR106" i="8"/>
  <c r="BR108" i="8"/>
  <c r="BD122" i="8"/>
  <c r="BF122" i="8" s="1"/>
  <c r="BP123" i="8"/>
  <c r="M168" i="8"/>
  <c r="S168" i="8"/>
  <c r="AL172" i="8"/>
  <c r="BH186" i="8"/>
  <c r="BN218" i="8"/>
  <c r="BN220" i="8"/>
  <c r="BT230" i="8"/>
  <c r="Y230" i="8"/>
  <c r="BP235" i="8"/>
  <c r="M235" i="8"/>
  <c r="O235" i="8" s="1"/>
  <c r="BD244" i="8"/>
  <c r="BF244" i="8" s="1"/>
  <c r="G17" i="9"/>
  <c r="BJ17" i="9"/>
  <c r="G24" i="9"/>
  <c r="M35" i="9"/>
  <c r="AL36" i="9"/>
  <c r="BF41" i="9"/>
  <c r="BF43" i="9"/>
  <c r="BJ43" i="9"/>
  <c r="BH48" i="9"/>
  <c r="BJ49" i="9"/>
  <c r="AL50" i="9"/>
  <c r="AT50" i="9" s="1"/>
  <c r="M82" i="9"/>
  <c r="AH82" i="9"/>
  <c r="M91" i="9"/>
  <c r="G102" i="9"/>
  <c r="BF102" i="9"/>
  <c r="BJ107" i="9"/>
  <c r="AH118" i="9"/>
  <c r="AL147" i="9"/>
  <c r="AH153" i="9"/>
  <c r="BJ153" i="9"/>
  <c r="AL155" i="9"/>
  <c r="BJ169" i="9"/>
  <c r="BF169" i="9"/>
  <c r="BH180" i="9"/>
  <c r="BF187" i="9"/>
  <c r="G187" i="9"/>
  <c r="BF219" i="9"/>
  <c r="AH219" i="9"/>
  <c r="AL221" i="9"/>
  <c r="AL243" i="9"/>
  <c r="AH243" i="9"/>
  <c r="AH247" i="9"/>
  <c r="M249" i="9"/>
  <c r="AR151" i="8"/>
  <c r="BH159" i="8"/>
  <c r="AL189" i="8"/>
  <c r="M17" i="9"/>
  <c r="BJ29" i="9"/>
  <c r="BH44" i="9"/>
  <c r="AH96" i="9"/>
  <c r="BJ96" i="9"/>
  <c r="AH164" i="9"/>
  <c r="AR172" i="8"/>
  <c r="BP179" i="8"/>
  <c r="BX180" i="8"/>
  <c r="M181" i="8"/>
  <c r="BN185" i="8"/>
  <c r="BD213" i="8"/>
  <c r="BF213" i="8" s="1"/>
  <c r="BR243" i="8"/>
  <c r="AX245" i="8"/>
  <c r="BJ19" i="9"/>
  <c r="AL20" i="9"/>
  <c r="M23" i="9"/>
  <c r="G41" i="9"/>
  <c r="AL47" i="9"/>
  <c r="M96" i="9"/>
  <c r="BJ106" i="9"/>
  <c r="AH123" i="9"/>
  <c r="M124" i="9"/>
  <c r="BH148" i="9"/>
  <c r="M149" i="9"/>
  <c r="AH163" i="9"/>
  <c r="AL164" i="9"/>
  <c r="BF190" i="9"/>
  <c r="AH238" i="9"/>
  <c r="M247" i="9"/>
  <c r="AH248" i="9"/>
  <c r="G163" i="8"/>
  <c r="G167" i="8"/>
  <c r="AE179" i="8"/>
  <c r="BX179" i="8"/>
  <c r="CB180" i="8"/>
  <c r="BV181" i="8"/>
  <c r="BX182" i="8"/>
  <c r="BH183" i="8"/>
  <c r="BR185" i="8"/>
  <c r="S218" i="8"/>
  <c r="BZ220" i="8"/>
  <c r="AD52" i="9"/>
  <c r="E52" i="9"/>
  <c r="BJ14" i="9"/>
  <c r="BF25" i="9"/>
  <c r="AH42" i="9"/>
  <c r="BH46" i="9"/>
  <c r="BJ48" i="9"/>
  <c r="AV192" i="9"/>
  <c r="AL86" i="9"/>
  <c r="BF98" i="9"/>
  <c r="BJ102" i="9"/>
  <c r="BH107" i="9"/>
  <c r="BH108" i="9"/>
  <c r="BJ112" i="9"/>
  <c r="AH115" i="9"/>
  <c r="BJ120" i="9"/>
  <c r="BH128" i="9"/>
  <c r="BJ154" i="9"/>
  <c r="BJ160" i="9"/>
  <c r="AL171" i="9"/>
  <c r="BJ177" i="9"/>
  <c r="BJ181" i="9"/>
  <c r="BF182" i="9"/>
  <c r="G184" i="9"/>
  <c r="BH188" i="9"/>
  <c r="BF239" i="9"/>
  <c r="BF241" i="9"/>
  <c r="BD172" i="8"/>
  <c r="BF172" i="8" s="1"/>
  <c r="CB176" i="8"/>
  <c r="BN180" i="8"/>
  <c r="BD180" i="8"/>
  <c r="BF180" i="8" s="1"/>
  <c r="CB189" i="8"/>
  <c r="M190" i="8"/>
  <c r="CD213" i="8"/>
  <c r="AL214" i="8"/>
  <c r="AN214" i="8" s="1"/>
  <c r="BV217" i="8"/>
  <c r="BR239" i="8"/>
  <c r="G25" i="9"/>
  <c r="BH43" i="9"/>
  <c r="AH47" i="9"/>
  <c r="G49" i="9"/>
  <c r="BH92" i="9"/>
  <c r="BJ94" i="9"/>
  <c r="BJ95" i="9"/>
  <c r="AH101" i="9"/>
  <c r="M102" i="9"/>
  <c r="AL112" i="9"/>
  <c r="AT112" i="9" s="1"/>
  <c r="AH113" i="9"/>
  <c r="M116" i="9"/>
  <c r="AH121" i="9"/>
  <c r="M122" i="9"/>
  <c r="AH155" i="9"/>
  <c r="AH161" i="9"/>
  <c r="AH165" i="9"/>
  <c r="AL177" i="9"/>
  <c r="M181" i="9"/>
  <c r="AH181" i="9"/>
  <c r="BJ185" i="9"/>
  <c r="BH186" i="9"/>
  <c r="M216" i="9"/>
  <c r="AL219" i="9"/>
  <c r="BH222" i="9"/>
  <c r="BH227" i="9"/>
  <c r="BH237" i="9"/>
  <c r="BF16" i="9"/>
  <c r="BJ36" i="9"/>
  <c r="BF44" i="9"/>
  <c r="G44" i="9"/>
  <c r="G181" i="9"/>
  <c r="BF101" i="9"/>
  <c r="BF153" i="9"/>
  <c r="G153" i="9"/>
  <c r="AH19" i="9"/>
  <c r="AL31" i="9"/>
  <c r="AL40" i="9"/>
  <c r="G106" i="9"/>
  <c r="BF106" i="9"/>
  <c r="G124" i="9"/>
  <c r="BF124" i="9"/>
  <c r="BF128" i="9"/>
  <c r="BJ156" i="9"/>
  <c r="AH156" i="9"/>
  <c r="BF159" i="9"/>
  <c r="G159" i="9"/>
  <c r="AH162" i="9"/>
  <c r="BF165" i="9"/>
  <c r="G165" i="9"/>
  <c r="BJ34" i="9"/>
  <c r="AH34" i="9"/>
  <c r="Y192" i="9"/>
  <c r="G91" i="9"/>
  <c r="BF91" i="9"/>
  <c r="AH107" i="9"/>
  <c r="BJ109" i="9"/>
  <c r="G150" i="9"/>
  <c r="BF150" i="9"/>
  <c r="BF14" i="9"/>
  <c r="BJ27" i="9"/>
  <c r="AH94" i="9"/>
  <c r="G217" i="9"/>
  <c r="BF217" i="9"/>
  <c r="G14" i="9"/>
  <c r="BJ101" i="9"/>
  <c r="G154" i="9"/>
  <c r="BF154" i="9"/>
  <c r="W52" i="9"/>
  <c r="AV52" i="9"/>
  <c r="BF29" i="9"/>
  <c r="BF81" i="9"/>
  <c r="G93" i="9"/>
  <c r="BF93" i="9"/>
  <c r="BF97" i="9"/>
  <c r="BF113" i="9"/>
  <c r="G113" i="9"/>
  <c r="G118" i="9"/>
  <c r="BF118" i="9"/>
  <c r="AH122" i="9"/>
  <c r="BJ125" i="9"/>
  <c r="AH127" i="9"/>
  <c r="BJ127" i="9"/>
  <c r="Y252" i="9"/>
  <c r="BF48" i="9"/>
  <c r="G48" i="9"/>
  <c r="AZ52" i="9"/>
  <c r="AH27" i="9"/>
  <c r="G33" i="9"/>
  <c r="BF33" i="9"/>
  <c r="AH36" i="9"/>
  <c r="BJ91" i="9"/>
  <c r="AH91" i="9"/>
  <c r="AF252" i="9"/>
  <c r="AH224" i="9"/>
  <c r="AR52" i="9"/>
  <c r="BF22" i="9"/>
  <c r="AD192" i="9"/>
  <c r="Y52" i="9"/>
  <c r="S52" i="9"/>
  <c r="BF31" i="9"/>
  <c r="BJ46" i="9"/>
  <c r="AR192" i="9"/>
  <c r="G81" i="9"/>
  <c r="AH83" i="9"/>
  <c r="BD192" i="9"/>
  <c r="BJ93" i="9"/>
  <c r="G97" i="9"/>
  <c r="BF103" i="9"/>
  <c r="G103" i="9"/>
  <c r="BF119" i="9"/>
  <c r="G119" i="9"/>
  <c r="AH124" i="9"/>
  <c r="AH128" i="9"/>
  <c r="G156" i="9"/>
  <c r="BF156" i="9"/>
  <c r="BF170" i="9"/>
  <c r="G170" i="9"/>
  <c r="AH232" i="9"/>
  <c r="BJ232" i="9"/>
  <c r="AL235" i="9"/>
  <c r="E252" i="9"/>
  <c r="BJ39" i="9"/>
  <c r="AH39" i="9"/>
  <c r="G39" i="9"/>
  <c r="W192" i="9"/>
  <c r="BF87" i="9"/>
  <c r="BF24" i="9"/>
  <c r="BF32" i="9"/>
  <c r="G32" i="9"/>
  <c r="BF39" i="9"/>
  <c r="AL94" i="9"/>
  <c r="G122" i="9"/>
  <c r="BF122" i="9"/>
  <c r="BF162" i="9"/>
  <c r="U52" i="9"/>
  <c r="AH18" i="9"/>
  <c r="BF18" i="9"/>
  <c r="AH20" i="9"/>
  <c r="G26" i="9"/>
  <c r="BJ26" i="9"/>
  <c r="G31" i="9"/>
  <c r="AL32" i="9"/>
  <c r="AH35" i="9"/>
  <c r="G35" i="9"/>
  <c r="BJ35" i="9"/>
  <c r="BF35" i="9"/>
  <c r="BF47" i="9"/>
  <c r="G47" i="9"/>
  <c r="BF83" i="9"/>
  <c r="AH93" i="9"/>
  <c r="AH102" i="9"/>
  <c r="BF242" i="9"/>
  <c r="G242" i="9"/>
  <c r="AF52" i="9"/>
  <c r="G110" i="9"/>
  <c r="BF110" i="9"/>
  <c r="G116" i="9"/>
  <c r="BF116" i="9"/>
  <c r="AH159" i="9"/>
  <c r="BJ159" i="9"/>
  <c r="Q52" i="9"/>
  <c r="AH13" i="9"/>
  <c r="BD52" i="9"/>
  <c r="AH14" i="9"/>
  <c r="BF20" i="9"/>
  <c r="AH21" i="9"/>
  <c r="AH22" i="9"/>
  <c r="BF26" i="9"/>
  <c r="BF27" i="9"/>
  <c r="BF50" i="9"/>
  <c r="G50" i="9"/>
  <c r="AH87" i="9"/>
  <c r="AH92" i="9"/>
  <c r="BF95" i="9"/>
  <c r="G99" i="9"/>
  <c r="AL100" i="9"/>
  <c r="AH100" i="9"/>
  <c r="AH119" i="9"/>
  <c r="BJ119" i="9"/>
  <c r="BF129" i="9"/>
  <c r="G129" i="9"/>
  <c r="BF151" i="9"/>
  <c r="G151" i="9"/>
  <c r="AH160" i="9"/>
  <c r="BF160" i="9"/>
  <c r="BF179" i="9"/>
  <c r="BF184" i="9"/>
  <c r="BJ190" i="9"/>
  <c r="AH190" i="9"/>
  <c r="Q252" i="9"/>
  <c r="BF230" i="9"/>
  <c r="G230" i="9"/>
  <c r="AL217" i="9"/>
  <c r="W252" i="9"/>
  <c r="BJ228" i="9"/>
  <c r="AH228" i="9"/>
  <c r="BF28" i="9"/>
  <c r="G28" i="9"/>
  <c r="AH125" i="9"/>
  <c r="BJ16" i="9"/>
  <c r="BJ24" i="9"/>
  <c r="BJ30" i="9"/>
  <c r="BF38" i="9"/>
  <c r="G83" i="9"/>
  <c r="AH108" i="9"/>
  <c r="BJ108" i="9"/>
  <c r="BF111" i="9"/>
  <c r="G111" i="9"/>
  <c r="AH116" i="9"/>
  <c r="AH120" i="9"/>
  <c r="BF120" i="9"/>
  <c r="G126" i="9"/>
  <c r="BF126" i="9"/>
  <c r="G146" i="9"/>
  <c r="G148" i="9"/>
  <c r="BF148" i="9"/>
  <c r="AH171" i="9"/>
  <c r="BJ175" i="9"/>
  <c r="BF175" i="9"/>
  <c r="BJ184" i="9"/>
  <c r="AN252" i="9"/>
  <c r="AH226" i="9"/>
  <c r="BJ226" i="9"/>
  <c r="BF234" i="9"/>
  <c r="G234" i="9"/>
  <c r="BF42" i="9"/>
  <c r="G42" i="9"/>
  <c r="AH48" i="9"/>
  <c r="AA192" i="9"/>
  <c r="AH16" i="9"/>
  <c r="AH24" i="9"/>
  <c r="AH30" i="9"/>
  <c r="BF34" i="9"/>
  <c r="G34" i="9"/>
  <c r="BF36" i="9"/>
  <c r="G36" i="9"/>
  <c r="AH43" i="9"/>
  <c r="BJ44" i="9"/>
  <c r="BF46" i="9"/>
  <c r="G46" i="9"/>
  <c r="AN192" i="9"/>
  <c r="BJ83" i="9"/>
  <c r="AH85" i="9"/>
  <c r="AL90" i="9"/>
  <c r="BF99" i="9"/>
  <c r="AH103" i="9"/>
  <c r="BF108" i="9"/>
  <c r="BF114" i="9"/>
  <c r="AH117" i="9"/>
  <c r="AH151" i="9"/>
  <c r="BJ151" i="9"/>
  <c r="BJ157" i="9"/>
  <c r="BF161" i="9"/>
  <c r="G161" i="9"/>
  <c r="BF176" i="9"/>
  <c r="G176" i="9"/>
  <c r="AL182" i="9"/>
  <c r="AH184" i="9"/>
  <c r="BJ218" i="9"/>
  <c r="AH218" i="9"/>
  <c r="BJ234" i="9"/>
  <c r="AH234" i="9"/>
  <c r="BJ13" i="9"/>
  <c r="BJ18" i="9"/>
  <c r="BF105" i="9"/>
  <c r="G105" i="9"/>
  <c r="AH111" i="9"/>
  <c r="BJ111" i="9"/>
  <c r="BF121" i="9"/>
  <c r="G121" i="9"/>
  <c r="BF127" i="9"/>
  <c r="G127" i="9"/>
  <c r="G158" i="9"/>
  <c r="BF158" i="9"/>
  <c r="G162" i="9"/>
  <c r="BF164" i="9"/>
  <c r="G164" i="9"/>
  <c r="BJ172" i="9"/>
  <c r="AH172" i="9"/>
  <c r="BF180" i="9"/>
  <c r="G180" i="9"/>
  <c r="BF238" i="9"/>
  <c r="G238" i="9"/>
  <c r="BF30" i="9"/>
  <c r="G30" i="9"/>
  <c r="AF192" i="9"/>
  <c r="BJ81" i="9"/>
  <c r="BJ89" i="9"/>
  <c r="BJ97" i="9"/>
  <c r="AL111" i="9"/>
  <c r="BF115" i="9"/>
  <c r="G115" i="9"/>
  <c r="AL119" i="9"/>
  <c r="BF123" i="9"/>
  <c r="G123" i="9"/>
  <c r="AL127" i="9"/>
  <c r="BF147" i="9"/>
  <c r="AL151" i="9"/>
  <c r="BF155" i="9"/>
  <c r="G155" i="9"/>
  <c r="AL159" i="9"/>
  <c r="BF163" i="9"/>
  <c r="G163" i="9"/>
  <c r="BF171" i="9"/>
  <c r="BD252" i="9"/>
  <c r="G215" i="9"/>
  <c r="BF215" i="9"/>
  <c r="BF40" i="9"/>
  <c r="G40" i="9"/>
  <c r="Q192" i="9"/>
  <c r="AH80" i="9"/>
  <c r="AH81" i="9"/>
  <c r="AH89" i="9"/>
  <c r="AH97" i="9"/>
  <c r="G112" i="9"/>
  <c r="AL118" i="9"/>
  <c r="G120" i="9"/>
  <c r="G128" i="9"/>
  <c r="AL150" i="9"/>
  <c r="G152" i="9"/>
  <c r="G160" i="9"/>
  <c r="G169" i="9"/>
  <c r="G171" i="9"/>
  <c r="BF178" i="9"/>
  <c r="G178" i="9"/>
  <c r="BF186" i="9"/>
  <c r="BF213" i="9"/>
  <c r="BF240" i="9"/>
  <c r="G240" i="9"/>
  <c r="BJ99" i="9"/>
  <c r="BF107" i="9"/>
  <c r="G107" i="9"/>
  <c r="BF109" i="9"/>
  <c r="G109" i="9"/>
  <c r="BF117" i="9"/>
  <c r="G117" i="9"/>
  <c r="AL121" i="9"/>
  <c r="BF125" i="9"/>
  <c r="G125" i="9"/>
  <c r="BF149" i="9"/>
  <c r="G149" i="9"/>
  <c r="AL153" i="9"/>
  <c r="BF157" i="9"/>
  <c r="G157" i="9"/>
  <c r="AL176" i="9"/>
  <c r="BJ178" i="9"/>
  <c r="AH178" i="9"/>
  <c r="BJ186" i="9"/>
  <c r="G186" i="9"/>
  <c r="AH240" i="9"/>
  <c r="BJ240" i="9"/>
  <c r="S192" i="9"/>
  <c r="AZ192" i="9"/>
  <c r="BF168" i="9"/>
  <c r="G168" i="9"/>
  <c r="BJ170" i="9"/>
  <c r="AH170" i="9"/>
  <c r="G177" i="9"/>
  <c r="E192" i="9"/>
  <c r="BF250" i="9"/>
  <c r="G250" i="9"/>
  <c r="U192" i="9"/>
  <c r="BJ164" i="9"/>
  <c r="BF172" i="9"/>
  <c r="G172" i="9"/>
  <c r="BJ187" i="9"/>
  <c r="AH187" i="9"/>
  <c r="U252" i="9"/>
  <c r="AV252" i="9"/>
  <c r="BF216" i="9"/>
  <c r="G216" i="9"/>
  <c r="BF218" i="9"/>
  <c r="G218" i="9"/>
  <c r="AL245" i="9"/>
  <c r="BF246" i="9"/>
  <c r="G246" i="9"/>
  <c r="BF166" i="9"/>
  <c r="AL170" i="9"/>
  <c r="BF174" i="9"/>
  <c r="G174" i="9"/>
  <c r="BJ180" i="9"/>
  <c r="G185" i="9"/>
  <c r="BF185" i="9"/>
  <c r="G219" i="9"/>
  <c r="G223" i="9"/>
  <c r="AL234" i="9"/>
  <c r="AL240" i="9"/>
  <c r="BJ242" i="9"/>
  <c r="AH242" i="9"/>
  <c r="BF248" i="9"/>
  <c r="G248" i="9"/>
  <c r="BJ174" i="9"/>
  <c r="BJ189" i="9"/>
  <c r="AH189" i="9"/>
  <c r="G213" i="9"/>
  <c r="G221" i="9"/>
  <c r="BF232" i="9"/>
  <c r="G232" i="9"/>
  <c r="BJ250" i="9"/>
  <c r="AH250" i="9"/>
  <c r="BJ179" i="9"/>
  <c r="AA252" i="9"/>
  <c r="AL250" i="9"/>
  <c r="BF220" i="9"/>
  <c r="G220" i="9"/>
  <c r="BF222" i="9"/>
  <c r="G222" i="9"/>
  <c r="BF224" i="9"/>
  <c r="G224" i="9"/>
  <c r="BF225" i="9"/>
  <c r="BF226" i="9"/>
  <c r="G226" i="9"/>
  <c r="AL242" i="9"/>
  <c r="AD252" i="9"/>
  <c r="BF214" i="9"/>
  <c r="G214" i="9"/>
  <c r="BJ183" i="9"/>
  <c r="S252" i="9"/>
  <c r="AZ252" i="9"/>
  <c r="BF228" i="9"/>
  <c r="G228" i="9"/>
  <c r="BF236" i="9"/>
  <c r="G236" i="9"/>
  <c r="BF244" i="9"/>
  <c r="G244" i="9"/>
  <c r="BD121" i="8"/>
  <c r="BF121" i="8" s="1"/>
  <c r="CD121" i="8"/>
  <c r="AC17" i="5"/>
  <c r="BZ104" i="8"/>
  <c r="BR104" i="8"/>
  <c r="BD39" i="8"/>
  <c r="BF39" i="8" s="1"/>
  <c r="CD39" i="8"/>
  <c r="Y118" i="8"/>
  <c r="S118" i="8"/>
  <c r="M118" i="8"/>
  <c r="AL118" i="8"/>
  <c r="BV118" i="8"/>
  <c r="AP47" i="4"/>
  <c r="O85" i="4"/>
  <c r="AP178" i="4"/>
  <c r="I178" i="4"/>
  <c r="BC225" i="5"/>
  <c r="BE225" i="5" s="1"/>
  <c r="BZ31" i="8"/>
  <c r="Y31" i="8"/>
  <c r="AR31" i="8"/>
  <c r="CB31" i="8"/>
  <c r="AL40" i="8"/>
  <c r="BV40" i="8"/>
  <c r="AE40" i="8"/>
  <c r="CD90" i="8"/>
  <c r="BD90" i="8"/>
  <c r="BF90" i="8" s="1"/>
  <c r="BP118" i="8"/>
  <c r="U85" i="4"/>
  <c r="I157" i="4"/>
  <c r="U167" i="4"/>
  <c r="CB23" i="8"/>
  <c r="BZ23" i="8"/>
  <c r="AR23" i="8"/>
  <c r="G23" i="8"/>
  <c r="BH25" i="8"/>
  <c r="BN25" i="8"/>
  <c r="S40" i="8"/>
  <c r="BR40" i="8"/>
  <c r="CB48" i="8"/>
  <c r="BX48" i="8"/>
  <c r="AL48" i="8"/>
  <c r="BV48" i="8"/>
  <c r="BT48" i="8"/>
  <c r="Y48" i="8"/>
  <c r="BR118" i="8"/>
  <c r="CD165" i="8"/>
  <c r="BD165" i="8"/>
  <c r="BF165" i="8" s="1"/>
  <c r="BV170" i="8"/>
  <c r="BP170" i="8"/>
  <c r="BD222" i="8"/>
  <c r="BF222" i="8" s="1"/>
  <c r="CD222" i="8"/>
  <c r="BV244" i="8"/>
  <c r="AL244" i="8"/>
  <c r="AN244" i="8" s="1"/>
  <c r="BZ244" i="8"/>
  <c r="BT244" i="8"/>
  <c r="AR244" i="8"/>
  <c r="CD250" i="8"/>
  <c r="BD250" i="8"/>
  <c r="BF250" i="8" s="1"/>
  <c r="Y34" i="8"/>
  <c r="BD152" i="8"/>
  <c r="BF152" i="8" s="1"/>
  <c r="CD152" i="8"/>
  <c r="AP109" i="4"/>
  <c r="AI17" i="5"/>
  <c r="BZ100" i="8"/>
  <c r="BX100" i="8"/>
  <c r="Y100" i="8"/>
  <c r="BP104" i="8"/>
  <c r="S225" i="8"/>
  <c r="I49" i="4"/>
  <c r="AC90" i="5"/>
  <c r="BV129" i="8"/>
  <c r="BR129" i="8"/>
  <c r="M129" i="8"/>
  <c r="AX129" i="8"/>
  <c r="BZ240" i="8"/>
  <c r="AL240" i="8"/>
  <c r="AN240" i="8" s="1"/>
  <c r="M240" i="8"/>
  <c r="O240" i="8" s="1"/>
  <c r="BT240" i="8"/>
  <c r="Y240" i="8"/>
  <c r="BD41" i="8"/>
  <c r="BF41" i="8" s="1"/>
  <c r="G45" i="8"/>
  <c r="BD45" i="8"/>
  <c r="BF45" i="8" s="1"/>
  <c r="CD45" i="8"/>
  <c r="M89" i="8"/>
  <c r="BX118" i="8"/>
  <c r="S129" i="8"/>
  <c r="BP129" i="8"/>
  <c r="BP154" i="8"/>
  <c r="CB154" i="8"/>
  <c r="AR154" i="8"/>
  <c r="S160" i="8"/>
  <c r="AL160" i="8"/>
  <c r="BR160" i="8"/>
  <c r="Y160" i="8"/>
  <c r="BP160" i="8"/>
  <c r="BD167" i="8"/>
  <c r="BF167" i="8" s="1"/>
  <c r="CD167" i="8"/>
  <c r="BR34" i="8"/>
  <c r="BZ34" i="8"/>
  <c r="AR34" i="8"/>
  <c r="BV34" i="8"/>
  <c r="BX34" i="8"/>
  <c r="BH104" i="8"/>
  <c r="BZ121" i="8"/>
  <c r="CB121" i="8"/>
  <c r="BT121" i="8"/>
  <c r="AR121" i="8"/>
  <c r="BD183" i="8"/>
  <c r="BF183" i="8" s="1"/>
  <c r="O246" i="4"/>
  <c r="S104" i="8"/>
  <c r="O101" i="4"/>
  <c r="AE118" i="8"/>
  <c r="AL169" i="8"/>
  <c r="CB169" i="8"/>
  <c r="AR169" i="8"/>
  <c r="BN242" i="8"/>
  <c r="G242" i="8"/>
  <c r="AI90" i="5"/>
  <c r="AC91" i="5"/>
  <c r="AC92" i="5"/>
  <c r="AC97" i="5"/>
  <c r="BC32" i="5"/>
  <c r="BE32" i="5" s="1"/>
  <c r="AI91" i="5"/>
  <c r="AI96" i="5"/>
  <c r="AI97" i="5"/>
  <c r="AI98" i="5"/>
  <c r="AI101" i="5"/>
  <c r="AC103" i="5"/>
  <c r="AC104" i="5"/>
  <c r="AC106" i="5"/>
  <c r="AC107" i="5"/>
  <c r="BR26" i="8"/>
  <c r="S26" i="8"/>
  <c r="BT34" i="8"/>
  <c r="BD36" i="8"/>
  <c r="BF36" i="8" s="1"/>
  <c r="CD36" i="8"/>
  <c r="BR41" i="8"/>
  <c r="BZ41" i="8"/>
  <c r="BV41" i="8"/>
  <c r="Y45" i="8"/>
  <c r="BX45" i="8"/>
  <c r="BZ89" i="8"/>
  <c r="BT89" i="8"/>
  <c r="AL89" i="8"/>
  <c r="BR89" i="8"/>
  <c r="AR89" i="8"/>
  <c r="BP89" i="8"/>
  <c r="BP125" i="8"/>
  <c r="BT125" i="8"/>
  <c r="M125" i="8"/>
  <c r="AX125" i="8"/>
  <c r="BT129" i="8"/>
  <c r="CB129" i="8"/>
  <c r="AX150" i="8"/>
  <c r="BT150" i="8"/>
  <c r="BP150" i="8"/>
  <c r="AR150" i="8"/>
  <c r="AT150" i="8" s="1"/>
  <c r="BV158" i="8"/>
  <c r="CB158" i="8"/>
  <c r="AL158" i="8"/>
  <c r="BX158" i="8"/>
  <c r="BP158" i="8"/>
  <c r="G158" i="8"/>
  <c r="AZ166" i="8"/>
  <c r="AN166" i="8"/>
  <c r="AA166" i="8"/>
  <c r="Y167" i="8"/>
  <c r="BZ167" i="8"/>
  <c r="Y169" i="8"/>
  <c r="AE240" i="8"/>
  <c r="AG240" i="8" s="1"/>
  <c r="AO96" i="5"/>
  <c r="BT97" i="8"/>
  <c r="M97" i="8"/>
  <c r="BZ176" i="8"/>
  <c r="AR176" i="8"/>
  <c r="S176" i="8"/>
  <c r="BT176" i="8"/>
  <c r="AL176" i="8"/>
  <c r="M176" i="8"/>
  <c r="AE176" i="8"/>
  <c r="BN190" i="8"/>
  <c r="G190" i="8"/>
  <c r="CD215" i="8"/>
  <c r="BD215" i="8"/>
  <c r="BF215" i="8" s="1"/>
  <c r="I19" i="4"/>
  <c r="U21" i="4"/>
  <c r="AA31" i="4"/>
  <c r="AP43" i="4"/>
  <c r="O47" i="4"/>
  <c r="AP92" i="4"/>
  <c r="AA93" i="4"/>
  <c r="AE99" i="4"/>
  <c r="K99" i="4" s="1"/>
  <c r="AA105" i="4"/>
  <c r="AP121" i="4"/>
  <c r="O128" i="4"/>
  <c r="U180" i="4"/>
  <c r="AO17" i="5"/>
  <c r="AI18" i="5"/>
  <c r="AI26" i="5"/>
  <c r="AC28" i="5"/>
  <c r="AU93" i="5"/>
  <c r="AU95" i="5"/>
  <c r="AU96" i="5"/>
  <c r="AU97" i="5"/>
  <c r="AU98" i="5"/>
  <c r="AO106" i="5"/>
  <c r="AO120" i="5"/>
  <c r="AC151" i="5"/>
  <c r="AC153" i="5"/>
  <c r="BC175" i="5"/>
  <c r="BE175" i="5" s="1"/>
  <c r="AC217" i="5"/>
  <c r="AC218" i="5"/>
  <c r="AC219" i="5"/>
  <c r="BK249" i="5"/>
  <c r="BK250" i="5"/>
  <c r="AF34" i="7"/>
  <c r="AH34" i="7" s="1"/>
  <c r="AF48" i="7"/>
  <c r="AH48" i="7" s="1"/>
  <c r="AF84" i="7"/>
  <c r="AH84" i="7" s="1"/>
  <c r="AF146" i="7"/>
  <c r="AH146" i="7" s="1"/>
  <c r="AF154" i="7"/>
  <c r="AH154" i="7" s="1"/>
  <c r="AF156" i="7"/>
  <c r="AH156" i="7" s="1"/>
  <c r="AF164" i="7"/>
  <c r="AH164" i="7" s="1"/>
  <c r="AF231" i="7"/>
  <c r="AH231" i="7" s="1"/>
  <c r="AF239" i="7"/>
  <c r="AH239" i="7" s="1"/>
  <c r="AF247" i="7"/>
  <c r="AH247" i="7" s="1"/>
  <c r="BZ26" i="8"/>
  <c r="BD27" i="8"/>
  <c r="BF27" i="8" s="1"/>
  <c r="BV33" i="8"/>
  <c r="AL33" i="8"/>
  <c r="CB47" i="8"/>
  <c r="BV47" i="8"/>
  <c r="AE48" i="8"/>
  <c r="BT93" i="8"/>
  <c r="BP93" i="8"/>
  <c r="S93" i="8"/>
  <c r="BD109" i="8"/>
  <c r="BF109" i="8" s="1"/>
  <c r="CD109" i="8"/>
  <c r="BD124" i="8"/>
  <c r="BF124" i="8" s="1"/>
  <c r="CD124" i="8"/>
  <c r="BZ146" i="8"/>
  <c r="BV146" i="8"/>
  <c r="AL146" i="8"/>
  <c r="BT146" i="8"/>
  <c r="AX146" i="8"/>
  <c r="AA147" i="8"/>
  <c r="AZ147" i="8"/>
  <c r="O147" i="8"/>
  <c r="BZ154" i="8"/>
  <c r="BP165" i="8"/>
  <c r="Y176" i="8"/>
  <c r="BX176" i="8"/>
  <c r="AA188" i="8"/>
  <c r="AT188" i="8"/>
  <c r="O188" i="8"/>
  <c r="AX232" i="8"/>
  <c r="AR232" i="8"/>
  <c r="Y233" i="8"/>
  <c r="Y242" i="8"/>
  <c r="BR242" i="8"/>
  <c r="BN247" i="8"/>
  <c r="G247" i="8"/>
  <c r="AO98" i="5"/>
  <c r="AI121" i="5"/>
  <c r="AI125" i="5"/>
  <c r="AI128" i="5"/>
  <c r="BK218" i="5"/>
  <c r="BR28" i="8"/>
  <c r="G41" i="8"/>
  <c r="Y89" i="8"/>
  <c r="AL115" i="8"/>
  <c r="S115" i="8"/>
  <c r="BV171" i="8"/>
  <c r="AR171" i="8"/>
  <c r="BZ224" i="8"/>
  <c r="AR224" i="8"/>
  <c r="G224" i="8"/>
  <c r="U24" i="4"/>
  <c r="O32" i="4"/>
  <c r="AA39" i="4"/>
  <c r="AP95" i="4"/>
  <c r="AA96" i="4"/>
  <c r="AA109" i="4"/>
  <c r="AA149" i="4"/>
  <c r="O236" i="4"/>
  <c r="U241" i="4"/>
  <c r="AU16" i="5"/>
  <c r="AU17" i="5"/>
  <c r="AI27" i="5"/>
  <c r="AI33" i="5"/>
  <c r="AI34" i="5"/>
  <c r="AI45" i="5"/>
  <c r="AU106" i="5"/>
  <c r="AU107" i="5"/>
  <c r="AU109" i="5"/>
  <c r="AI154" i="5"/>
  <c r="AI217" i="5"/>
  <c r="S52" i="7"/>
  <c r="X52" i="7"/>
  <c r="CB18" i="8"/>
  <c r="M18" i="8"/>
  <c r="Y19" i="8"/>
  <c r="BD19" i="8"/>
  <c r="BF19" i="8" s="1"/>
  <c r="M22" i="8"/>
  <c r="AX22" i="8"/>
  <c r="BP26" i="8"/>
  <c r="AX26" i="8"/>
  <c r="BR27" i="8"/>
  <c r="AR27" i="8"/>
  <c r="BX27" i="8"/>
  <c r="BD32" i="8"/>
  <c r="BF32" i="8" s="1"/>
  <c r="CD32" i="8"/>
  <c r="AE33" i="8"/>
  <c r="BT33" i="8"/>
  <c r="BX40" i="8"/>
  <c r="M42" i="8"/>
  <c r="Y47" i="8"/>
  <c r="BP47" i="8"/>
  <c r="M87" i="8"/>
  <c r="CB87" i="8"/>
  <c r="AL87" i="8"/>
  <c r="BD88" i="8"/>
  <c r="BF88" i="8" s="1"/>
  <c r="BR88" i="8"/>
  <c r="CB96" i="8"/>
  <c r="CD99" i="8"/>
  <c r="BD99" i="8"/>
  <c r="BF99" i="8" s="1"/>
  <c r="Y109" i="8"/>
  <c r="AL109" i="8"/>
  <c r="BN124" i="8"/>
  <c r="BX124" i="8"/>
  <c r="CB124" i="8"/>
  <c r="BZ124" i="8"/>
  <c r="BX146" i="8"/>
  <c r="Y165" i="8"/>
  <c r="G172" i="8"/>
  <c r="BV176" i="8"/>
  <c r="BV213" i="8"/>
  <c r="AE213" i="8"/>
  <c r="CB213" i="8"/>
  <c r="Y224" i="8"/>
  <c r="BV224" i="8"/>
  <c r="BD235" i="8"/>
  <c r="BF235" i="8" s="1"/>
  <c r="BT238" i="8"/>
  <c r="AI122" i="5"/>
  <c r="AI126" i="5"/>
  <c r="BC242" i="5"/>
  <c r="BE242" i="5" s="1"/>
  <c r="AE34" i="8"/>
  <c r="BD93" i="8"/>
  <c r="BF93" i="8" s="1"/>
  <c r="CD93" i="8"/>
  <c r="BR97" i="8"/>
  <c r="CB148" i="8"/>
  <c r="AL148" i="8"/>
  <c r="CB165" i="8"/>
  <c r="S165" i="8"/>
  <c r="AX165" i="8"/>
  <c r="M165" i="8"/>
  <c r="BH168" i="8"/>
  <c r="BN168" i="8"/>
  <c r="BD214" i="8"/>
  <c r="BF214" i="8" s="1"/>
  <c r="CD214" i="8"/>
  <c r="AL233" i="8"/>
  <c r="AN233" i="8" s="1"/>
  <c r="M233" i="8"/>
  <c r="O233" i="8" s="1"/>
  <c r="S233" i="8"/>
  <c r="AP111" i="4"/>
  <c r="U236" i="4"/>
  <c r="BC14" i="5"/>
  <c r="BE14" i="5" s="1"/>
  <c r="BC15" i="5"/>
  <c r="BE15" i="5" s="1"/>
  <c r="AO27" i="5"/>
  <c r="AO28" i="5"/>
  <c r="AO30" i="5"/>
  <c r="AO31" i="5"/>
  <c r="AO32" i="5"/>
  <c r="AO45" i="5"/>
  <c r="AO49" i="5"/>
  <c r="BK82" i="5"/>
  <c r="BK83" i="5"/>
  <c r="BK87" i="5"/>
  <c r="BC110" i="5"/>
  <c r="BE110" i="5" s="1"/>
  <c r="BC112" i="5"/>
  <c r="BE112" i="5" s="1"/>
  <c r="BC115" i="5"/>
  <c r="BE115" i="5" s="1"/>
  <c r="BC118" i="5"/>
  <c r="BE118" i="5" s="1"/>
  <c r="AO152" i="5"/>
  <c r="BC214" i="5"/>
  <c r="BE214" i="5" s="1"/>
  <c r="AU215" i="5"/>
  <c r="AO216" i="5"/>
  <c r="AO217" i="5"/>
  <c r="AI229" i="5"/>
  <c r="AI231" i="5"/>
  <c r="AI237" i="5"/>
  <c r="AC239" i="5"/>
  <c r="Y13" i="8"/>
  <c r="M13" i="8"/>
  <c r="AE28" i="8"/>
  <c r="BX33" i="8"/>
  <c r="G34" i="8"/>
  <c r="AX34" i="8"/>
  <c r="BZ40" i="8"/>
  <c r="CB43" i="8"/>
  <c r="BP43" i="8"/>
  <c r="AE47" i="8"/>
  <c r="BT47" i="8"/>
  <c r="BT86" i="8"/>
  <c r="AE97" i="8"/>
  <c r="CD110" i="8"/>
  <c r="BD110" i="8"/>
  <c r="BF110" i="8" s="1"/>
  <c r="BD118" i="8"/>
  <c r="BF118" i="8" s="1"/>
  <c r="Y146" i="8"/>
  <c r="CB146" i="8"/>
  <c r="CB161" i="8"/>
  <c r="BV161" i="8"/>
  <c r="BR161" i="8"/>
  <c r="AL161" i="8"/>
  <c r="BP161" i="8"/>
  <c r="M161" i="8"/>
  <c r="AX161" i="8"/>
  <c r="AE165" i="8"/>
  <c r="BV165" i="8"/>
  <c r="AX190" i="8"/>
  <c r="AR190" i="8"/>
  <c r="BZ190" i="8"/>
  <c r="AL190" i="8"/>
  <c r="BT190" i="8"/>
  <c r="Y190" i="8"/>
  <c r="BR190" i="8"/>
  <c r="CB228" i="8"/>
  <c r="G231" i="8"/>
  <c r="BZ232" i="8"/>
  <c r="AE233" i="8"/>
  <c r="AG233" i="8" s="1"/>
  <c r="AO97" i="5"/>
  <c r="AI106" i="5"/>
  <c r="BC238" i="5"/>
  <c r="BE238" i="5" s="1"/>
  <c r="AP18" i="4"/>
  <c r="O28" i="4"/>
  <c r="AA173" i="4"/>
  <c r="U177" i="4"/>
  <c r="AA236" i="4"/>
  <c r="BC18" i="5"/>
  <c r="BE18" i="5" s="1"/>
  <c r="AU27" i="5"/>
  <c r="AU28" i="5"/>
  <c r="AU45" i="5"/>
  <c r="AO89" i="5"/>
  <c r="BK90" i="5"/>
  <c r="BK91" i="5"/>
  <c r="AU150" i="5"/>
  <c r="AU151" i="5"/>
  <c r="AU152" i="5"/>
  <c r="AO178" i="5"/>
  <c r="AU217" i="5"/>
  <c r="AO226" i="5"/>
  <c r="AO227" i="5"/>
  <c r="AO230" i="5"/>
  <c r="AO237" i="5"/>
  <c r="Y14" i="8"/>
  <c r="BP14" i="8"/>
  <c r="CD16" i="8"/>
  <c r="BT23" i="8"/>
  <c r="BD23" i="8"/>
  <c r="BF23" i="8" s="1"/>
  <c r="BD26" i="8"/>
  <c r="BF26" i="8" s="1"/>
  <c r="O29" i="8"/>
  <c r="AT29" i="8"/>
  <c r="AR33" i="8"/>
  <c r="G40" i="8"/>
  <c r="AX40" i="8"/>
  <c r="AE41" i="8"/>
  <c r="BH41" i="8"/>
  <c r="BT43" i="8"/>
  <c r="G48" i="8"/>
  <c r="BZ49" i="8"/>
  <c r="CB85" i="8"/>
  <c r="AX85" i="8"/>
  <c r="BZ112" i="8"/>
  <c r="BZ115" i="8"/>
  <c r="BT119" i="8"/>
  <c r="G121" i="8"/>
  <c r="AX121" i="8"/>
  <c r="AE146" i="8"/>
  <c r="I147" i="8"/>
  <c r="AN147" i="8"/>
  <c r="G150" i="8"/>
  <c r="Y161" i="8"/>
  <c r="BT161" i="8"/>
  <c r="BH162" i="8"/>
  <c r="BT170" i="8"/>
  <c r="G175" i="8"/>
  <c r="CB175" i="8"/>
  <c r="BZ175" i="8"/>
  <c r="S190" i="8"/>
  <c r="AL232" i="8"/>
  <c r="AN232" i="8" s="1"/>
  <c r="CB232" i="8"/>
  <c r="CD242" i="8"/>
  <c r="BR14" i="8"/>
  <c r="BT19" i="8"/>
  <c r="BP22" i="8"/>
  <c r="BN23" i="8"/>
  <c r="M25" i="8"/>
  <c r="CB25" i="8"/>
  <c r="AL27" i="8"/>
  <c r="BV28" i="8"/>
  <c r="BR30" i="8"/>
  <c r="AX30" i="8"/>
  <c r="BR31" i="8"/>
  <c r="BD31" i="8"/>
  <c r="BF31" i="8" s="1"/>
  <c r="AL34" i="8"/>
  <c r="BV35" i="8"/>
  <c r="M36" i="8"/>
  <c r="CB36" i="8"/>
  <c r="U38" i="8"/>
  <c r="BR39" i="8"/>
  <c r="CB39" i="8"/>
  <c r="Y42" i="8"/>
  <c r="BR43" i="8"/>
  <c r="BR44" i="8"/>
  <c r="BX47" i="8"/>
  <c r="BD50" i="8"/>
  <c r="BF50" i="8" s="1"/>
  <c r="BP81" i="8"/>
  <c r="AX81" i="8"/>
  <c r="BR82" i="8"/>
  <c r="BD82" i="8"/>
  <c r="BF82" i="8" s="1"/>
  <c r="AX84" i="8"/>
  <c r="BP85" i="8"/>
  <c r="G86" i="8"/>
  <c r="BZ86" i="8"/>
  <c r="BV88" i="8"/>
  <c r="BP91" i="8"/>
  <c r="AX91" i="8"/>
  <c r="BT98" i="8"/>
  <c r="BV100" i="8"/>
  <c r="AE101" i="8"/>
  <c r="BV104" i="8"/>
  <c r="BR114" i="8"/>
  <c r="CB118" i="8"/>
  <c r="CD118" i="8"/>
  <c r="Y121" i="8"/>
  <c r="CB123" i="8"/>
  <c r="M123" i="8"/>
  <c r="BT124" i="8"/>
  <c r="AL125" i="8"/>
  <c r="CD162" i="8"/>
  <c r="BD162" i="8"/>
  <c r="BF162" i="8" s="1"/>
  <c r="BX165" i="8"/>
  <c r="BD168" i="8"/>
  <c r="BF168" i="8" s="1"/>
  <c r="CD168" i="8"/>
  <c r="BV169" i="8"/>
  <c r="CD179" i="8"/>
  <c r="BD179" i="8"/>
  <c r="BF179" i="8" s="1"/>
  <c r="CB181" i="8"/>
  <c r="S185" i="8"/>
  <c r="CD185" i="8"/>
  <c r="M185" i="8"/>
  <c r="BV185" i="8"/>
  <c r="AL185" i="8"/>
  <c r="AR220" i="8"/>
  <c r="BV220" i="8"/>
  <c r="AL220" i="8"/>
  <c r="AN220" i="8" s="1"/>
  <c r="M220" i="8"/>
  <c r="O220" i="8" s="1"/>
  <c r="S226" i="8"/>
  <c r="AR227" i="8"/>
  <c r="AT227" i="8" s="1"/>
  <c r="BV227" i="8"/>
  <c r="BR227" i="8"/>
  <c r="BV230" i="8"/>
  <c r="AE230" i="8"/>
  <c r="M237" i="8"/>
  <c r="O237" i="8" s="1"/>
  <c r="Y243" i="8"/>
  <c r="AE244" i="8"/>
  <c r="BZ47" i="8"/>
  <c r="BR85" i="8"/>
  <c r="AR87" i="8"/>
  <c r="AL88" i="8"/>
  <c r="Y93" i="8"/>
  <c r="CB97" i="8"/>
  <c r="BV116" i="8"/>
  <c r="BT118" i="8"/>
  <c r="G119" i="8"/>
  <c r="AX119" i="8"/>
  <c r="Y151" i="8"/>
  <c r="BZ151" i="8"/>
  <c r="AL151" i="8"/>
  <c r="BT151" i="8"/>
  <c r="BP151" i="8"/>
  <c r="BX156" i="8"/>
  <c r="BR156" i="8"/>
  <c r="BP156" i="8"/>
  <c r="AR158" i="8"/>
  <c r="AX162" i="8"/>
  <c r="BV162" i="8"/>
  <c r="Y162" i="8"/>
  <c r="BZ165" i="8"/>
  <c r="Y168" i="8"/>
  <c r="AE168" i="8"/>
  <c r="BX169" i="8"/>
  <c r="BT226" i="8"/>
  <c r="AX240" i="8"/>
  <c r="BV242" i="8"/>
  <c r="G246" i="8"/>
  <c r="BX26" i="8"/>
  <c r="BX28" i="8"/>
  <c r="BX32" i="8"/>
  <c r="BP33" i="8"/>
  <c r="CB33" i="8"/>
  <c r="AX41" i="8"/>
  <c r="Y43" i="8"/>
  <c r="BH46" i="8"/>
  <c r="BZ46" i="8"/>
  <c r="G49" i="8"/>
  <c r="AX49" i="8"/>
  <c r="Y82" i="8"/>
  <c r="S86" i="8"/>
  <c r="AX87" i="8"/>
  <c r="BZ88" i="8"/>
  <c r="AE98" i="8"/>
  <c r="BV99" i="8"/>
  <c r="CB99" i="8"/>
  <c r="AR100" i="8"/>
  <c r="BR102" i="8"/>
  <c r="BV103" i="8"/>
  <c r="CB103" i="8"/>
  <c r="AR107" i="8"/>
  <c r="AR109" i="8"/>
  <c r="BR113" i="8"/>
  <c r="BD115" i="8"/>
  <c r="BF115" i="8" s="1"/>
  <c r="BV120" i="8"/>
  <c r="AL124" i="8"/>
  <c r="BD146" i="8"/>
  <c r="BF146" i="8" s="1"/>
  <c r="BX151" i="8"/>
  <c r="Y155" i="8"/>
  <c r="BT155" i="8"/>
  <c r="BP155" i="8"/>
  <c r="BT156" i="8"/>
  <c r="BX162" i="8"/>
  <c r="BZ163" i="8"/>
  <c r="BN176" i="8"/>
  <c r="BP181" i="8"/>
  <c r="AE181" i="8"/>
  <c r="Y181" i="8"/>
  <c r="AX181" i="8"/>
  <c r="M217" i="8"/>
  <c r="O217" i="8" s="1"/>
  <c r="BT217" i="8"/>
  <c r="AE217" i="8"/>
  <c r="BR226" i="8"/>
  <c r="AL226" i="8"/>
  <c r="AN226" i="8" s="1"/>
  <c r="M226" i="8"/>
  <c r="O226" i="8" s="1"/>
  <c r="AR237" i="8"/>
  <c r="BT237" i="8"/>
  <c r="AL237" i="8"/>
  <c r="AN237" i="8" s="1"/>
  <c r="Y247" i="8"/>
  <c r="BR247" i="8"/>
  <c r="AE129" i="8"/>
  <c r="AT147" i="8"/>
  <c r="BN154" i="8"/>
  <c r="BV156" i="8"/>
  <c r="BX161" i="8"/>
  <c r="BT162" i="8"/>
  <c r="AG166" i="8"/>
  <c r="BV168" i="8"/>
  <c r="G170" i="8"/>
  <c r="BP176" i="8"/>
  <c r="BX190" i="8"/>
  <c r="AE227" i="8"/>
  <c r="AE228" i="8"/>
  <c r="AG228" i="8" s="1"/>
  <c r="BZ231" i="8"/>
  <c r="BT242" i="8"/>
  <c r="BV121" i="8"/>
  <c r="BR124" i="8"/>
  <c r="BD126" i="8"/>
  <c r="Y128" i="8"/>
  <c r="BP128" i="8"/>
  <c r="AL129" i="8"/>
  <c r="BX148" i="8"/>
  <c r="BV151" i="8"/>
  <c r="M154" i="8"/>
  <c r="AL156" i="8"/>
  <c r="BT157" i="8"/>
  <c r="BV163" i="8"/>
  <c r="I166" i="8"/>
  <c r="BZ169" i="8"/>
  <c r="BT172" i="8"/>
  <c r="BX178" i="8"/>
  <c r="BR180" i="8"/>
  <c r="BP190" i="8"/>
  <c r="BX215" i="8"/>
  <c r="AL217" i="8"/>
  <c r="AN217" i="8" s="1"/>
  <c r="Y218" i="8"/>
  <c r="M219" i="8"/>
  <c r="O219" i="8" s="1"/>
  <c r="AL221" i="8"/>
  <c r="AN221" i="8" s="1"/>
  <c r="BR233" i="8"/>
  <c r="AR233" i="8"/>
  <c r="Y125" i="8"/>
  <c r="BN146" i="8"/>
  <c r="BF147" i="8"/>
  <c r="CD147" i="8"/>
  <c r="AL152" i="8"/>
  <c r="BT152" i="8"/>
  <c r="AL153" i="8"/>
  <c r="BZ155" i="8"/>
  <c r="CB156" i="8"/>
  <c r="BN158" i="8"/>
  <c r="AT166" i="8"/>
  <c r="S169" i="8"/>
  <c r="AX169" i="8"/>
  <c r="BV172" i="8"/>
  <c r="BV173" i="8"/>
  <c r="BT173" i="8"/>
  <c r="BR175" i="8"/>
  <c r="CB178" i="8"/>
  <c r="AE180" i="8"/>
  <c r="BZ180" i="8"/>
  <c r="M215" i="8"/>
  <c r="AE218" i="8"/>
  <c r="BT220" i="8"/>
  <c r="BZ223" i="8"/>
  <c r="CB230" i="8"/>
  <c r="BZ235" i="8"/>
  <c r="AR240" i="8"/>
  <c r="BT243" i="8"/>
  <c r="CB244" i="8"/>
  <c r="M248" i="8"/>
  <c r="O248" i="8" s="1"/>
  <c r="CB248" i="8"/>
  <c r="CB250" i="8"/>
  <c r="BN15" i="8"/>
  <c r="BH15" i="8"/>
  <c r="BV20" i="8"/>
  <c r="AE20" i="8"/>
  <c r="BH20" i="8"/>
  <c r="BD35" i="8"/>
  <c r="BF35" i="8" s="1"/>
  <c r="G35" i="8"/>
  <c r="BR36" i="8"/>
  <c r="AL39" i="8"/>
  <c r="BX39" i="8"/>
  <c r="BV45" i="8"/>
  <c r="AE45" i="8"/>
  <c r="CD47" i="8"/>
  <c r="BD47" i="8"/>
  <c r="BF47" i="8" s="1"/>
  <c r="AJ52" i="8"/>
  <c r="BV89" i="8"/>
  <c r="AE89" i="8"/>
  <c r="BR90" i="8"/>
  <c r="S90" i="8"/>
  <c r="BH93" i="8"/>
  <c r="G93" i="8"/>
  <c r="BN93" i="8"/>
  <c r="BP99" i="8"/>
  <c r="BH99" i="8"/>
  <c r="BN102" i="8"/>
  <c r="BH102" i="8"/>
  <c r="G102" i="8"/>
  <c r="BZ128" i="8"/>
  <c r="AR128" i="8"/>
  <c r="BT154" i="8"/>
  <c r="Y154" i="8"/>
  <c r="CB13" i="8"/>
  <c r="G15" i="8"/>
  <c r="M16" i="8"/>
  <c r="AR16" i="8"/>
  <c r="BT17" i="8"/>
  <c r="AX17" i="8"/>
  <c r="AL18" i="8"/>
  <c r="BR18" i="8"/>
  <c r="BT20" i="8"/>
  <c r="AL20" i="8"/>
  <c r="BR20" i="8"/>
  <c r="S20" i="8"/>
  <c r="BN20" i="8"/>
  <c r="M24" i="8"/>
  <c r="AL26" i="8"/>
  <c r="Y27" i="8"/>
  <c r="AE32" i="8"/>
  <c r="Y32" i="8"/>
  <c r="BT32" i="8"/>
  <c r="AE35" i="8"/>
  <c r="BN35" i="8"/>
  <c r="Y50" i="8"/>
  <c r="BT50" i="8"/>
  <c r="BP50" i="8"/>
  <c r="BN50" i="8"/>
  <c r="AV52" i="8"/>
  <c r="AX93" i="8"/>
  <c r="CB93" i="8"/>
  <c r="AE95" i="8"/>
  <c r="BV95" i="8"/>
  <c r="Y98" i="8"/>
  <c r="M99" i="8"/>
  <c r="BP107" i="8"/>
  <c r="M107" i="8"/>
  <c r="BH107" i="8"/>
  <c r="BN165" i="8"/>
  <c r="BH165" i="8"/>
  <c r="G165" i="8"/>
  <c r="BD229" i="8"/>
  <c r="BF229" i="8" s="1"/>
  <c r="CD229" i="8"/>
  <c r="CD230" i="8"/>
  <c r="BD230" i="8"/>
  <c r="BF230" i="8" s="1"/>
  <c r="BR250" i="8"/>
  <c r="S250" i="8"/>
  <c r="CD14" i="8"/>
  <c r="BB52" i="8"/>
  <c r="BD14" i="8"/>
  <c r="BF14" i="8" s="1"/>
  <c r="BR16" i="8"/>
  <c r="BV17" i="8"/>
  <c r="BD17" i="8"/>
  <c r="BF17" i="8" s="1"/>
  <c r="BP20" i="8"/>
  <c r="BX20" i="8"/>
  <c r="BR24" i="8"/>
  <c r="AX24" i="8"/>
  <c r="CB24" i="8"/>
  <c r="AL25" i="8"/>
  <c r="BX25" i="8"/>
  <c r="BT26" i="8"/>
  <c r="BP28" i="8"/>
  <c r="AX31" i="8"/>
  <c r="BH32" i="8"/>
  <c r="BN32" i="8"/>
  <c r="S33" i="8"/>
  <c r="BP35" i="8"/>
  <c r="BX35" i="8"/>
  <c r="BZ35" i="8"/>
  <c r="AX36" i="8"/>
  <c r="BV38" i="8"/>
  <c r="AG38" i="8"/>
  <c r="BH38" i="8"/>
  <c r="AX42" i="8"/>
  <c r="BN43" i="8"/>
  <c r="G43" i="8"/>
  <c r="BH43" i="8"/>
  <c r="Y44" i="8"/>
  <c r="BZ45" i="8"/>
  <c r="AR45" i="8"/>
  <c r="AE50" i="8"/>
  <c r="CB50" i="8"/>
  <c r="Q192" i="8"/>
  <c r="S80" i="8"/>
  <c r="BN85" i="8"/>
  <c r="BH85" i="8"/>
  <c r="G85" i="8"/>
  <c r="BH88" i="8"/>
  <c r="BP88" i="8"/>
  <c r="BZ96" i="8"/>
  <c r="AR96" i="8"/>
  <c r="BD97" i="8"/>
  <c r="BF97" i="8" s="1"/>
  <c r="CD97" i="8"/>
  <c r="BD107" i="8"/>
  <c r="BF107" i="8" s="1"/>
  <c r="AL107" i="8"/>
  <c r="BN107" i="8"/>
  <c r="G107" i="8"/>
  <c r="Y107" i="8"/>
  <c r="BX107" i="8"/>
  <c r="AE107" i="8"/>
  <c r="BH118" i="8"/>
  <c r="BN118" i="8"/>
  <c r="G118" i="8"/>
  <c r="AE120" i="8"/>
  <c r="BX157" i="8"/>
  <c r="AL157" i="8"/>
  <c r="BR13" i="8"/>
  <c r="S13" i="8"/>
  <c r="BN14" i="8"/>
  <c r="G14" i="8"/>
  <c r="BH14" i="8"/>
  <c r="E52" i="8"/>
  <c r="CB35" i="8"/>
  <c r="AR81" i="8"/>
  <c r="BZ81" i="8"/>
  <c r="BV83" i="8"/>
  <c r="AE83" i="8"/>
  <c r="BN17" i="8"/>
  <c r="BH19" i="8"/>
  <c r="BN19" i="8"/>
  <c r="AX28" i="8"/>
  <c r="CB28" i="8"/>
  <c r="BZ32" i="8"/>
  <c r="Y40" i="8"/>
  <c r="BT40" i="8"/>
  <c r="BT102" i="8"/>
  <c r="Y102" i="8"/>
  <c r="AC52" i="8"/>
  <c r="BV13" i="8"/>
  <c r="BD13" i="8"/>
  <c r="BF13" i="8" s="1"/>
  <c r="AL14" i="8"/>
  <c r="BX17" i="8"/>
  <c r="BP17" i="8"/>
  <c r="G19" i="8"/>
  <c r="BN22" i="8"/>
  <c r="BH22" i="8"/>
  <c r="BD22" i="8"/>
  <c r="BF22" i="8" s="1"/>
  <c r="BP23" i="8"/>
  <c r="M23" i="8"/>
  <c r="BH23" i="8"/>
  <c r="BD24" i="8"/>
  <c r="BF24" i="8" s="1"/>
  <c r="G24" i="8"/>
  <c r="AL24" i="8"/>
  <c r="AR24" i="8"/>
  <c r="Y28" i="8"/>
  <c r="G31" i="8"/>
  <c r="BV31" i="8"/>
  <c r="AE31" i="8"/>
  <c r="BH31" i="8"/>
  <c r="AX35" i="8"/>
  <c r="BH36" i="8"/>
  <c r="BN37" i="8"/>
  <c r="BH37" i="8"/>
  <c r="O38" i="8"/>
  <c r="AT38" i="8"/>
  <c r="BT41" i="8"/>
  <c r="Y41" i="8"/>
  <c r="BX42" i="8"/>
  <c r="G42" i="8"/>
  <c r="BN44" i="8"/>
  <c r="BH44" i="8"/>
  <c r="BH45" i="8"/>
  <c r="BR46" i="8"/>
  <c r="S46" i="8"/>
  <c r="AX46" i="8"/>
  <c r="BR49" i="8"/>
  <c r="M50" i="8"/>
  <c r="AJ192" i="8"/>
  <c r="BX80" i="8"/>
  <c r="AX100" i="8"/>
  <c r="CB100" i="8"/>
  <c r="BX105" i="8"/>
  <c r="AL105" i="8"/>
  <c r="Y106" i="8"/>
  <c r="BH112" i="8"/>
  <c r="G112" i="8"/>
  <c r="BN112" i="8"/>
  <c r="S21" i="8"/>
  <c r="BH21" i="8"/>
  <c r="BX43" i="8"/>
  <c r="AL43" i="8"/>
  <c r="CD48" i="8"/>
  <c r="BD48" i="8"/>
  <c r="BF48" i="8" s="1"/>
  <c r="BB192" i="8"/>
  <c r="CD80" i="8"/>
  <c r="BD80" i="8"/>
  <c r="BF80" i="8" s="1"/>
  <c r="BZ85" i="8"/>
  <c r="AR85" i="8"/>
  <c r="CB21" i="8"/>
  <c r="AX21" i="8"/>
  <c r="M32" i="8"/>
  <c r="CB32" i="8"/>
  <c r="AR35" i="8"/>
  <c r="CD40" i="8"/>
  <c r="BD40" i="8"/>
  <c r="BF40" i="8" s="1"/>
  <c r="M45" i="8"/>
  <c r="BL52" i="8"/>
  <c r="G16" i="8"/>
  <c r="BV16" i="8"/>
  <c r="AE16" i="8"/>
  <c r="BH16" i="8"/>
  <c r="M17" i="8"/>
  <c r="BZ17" i="8"/>
  <c r="CB17" i="8"/>
  <c r="CD18" i="8"/>
  <c r="BD18" i="8"/>
  <c r="BF18" i="8" s="1"/>
  <c r="Y20" i="8"/>
  <c r="BD20" i="8"/>
  <c r="BF20" i="8" s="1"/>
  <c r="BP27" i="8"/>
  <c r="M27" i="8"/>
  <c r="BH28" i="8"/>
  <c r="BT31" i="8"/>
  <c r="AL31" i="8"/>
  <c r="BN31" i="8"/>
  <c r="BX31" i="8"/>
  <c r="Y35" i="8"/>
  <c r="BX36" i="8"/>
  <c r="AL36" i="8"/>
  <c r="BH42" i="8"/>
  <c r="BT45" i="8"/>
  <c r="AL45" i="8"/>
  <c r="BN45" i="8"/>
  <c r="CB45" i="8"/>
  <c r="Q52" i="8"/>
  <c r="BH83" i="8"/>
  <c r="BP86" i="8"/>
  <c r="M86" i="8"/>
  <c r="BH86" i="8"/>
  <c r="BH87" i="8"/>
  <c r="G87" i="8"/>
  <c r="BN87" i="8"/>
  <c r="BV93" i="8"/>
  <c r="AE93" i="8"/>
  <c r="BZ98" i="8"/>
  <c r="AR98" i="8"/>
  <c r="BZ109" i="8"/>
  <c r="BP121" i="8"/>
  <c r="M121" i="8"/>
  <c r="AE125" i="8"/>
  <c r="BV125" i="8"/>
  <c r="BP166" i="8"/>
  <c r="O166" i="8"/>
  <c r="AE17" i="8"/>
  <c r="BH27" i="8"/>
  <c r="M35" i="8"/>
  <c r="BN47" i="8"/>
  <c r="G47" i="8"/>
  <c r="BH47" i="8"/>
  <c r="W52" i="8"/>
  <c r="BZ15" i="8"/>
  <c r="AR15" i="8"/>
  <c r="CB20" i="8"/>
  <c r="BH24" i="8"/>
  <c r="AN29" i="8"/>
  <c r="BX29" i="8"/>
  <c r="BZ30" i="8"/>
  <c r="AR30" i="8"/>
  <c r="AX39" i="8"/>
  <c r="BZ50" i="8"/>
  <c r="CB88" i="8"/>
  <c r="AX88" i="8"/>
  <c r="BH13" i="8"/>
  <c r="BN16" i="8"/>
  <c r="BT16" i="8"/>
  <c r="AL16" i="8"/>
  <c r="BZ19" i="8"/>
  <c r="AR19" i="8"/>
  <c r="BN26" i="8"/>
  <c r="BH26" i="8"/>
  <c r="BD28" i="8"/>
  <c r="BF28" i="8" s="1"/>
  <c r="G28" i="8"/>
  <c r="AR28" i="8"/>
  <c r="CD30" i="8"/>
  <c r="BD30" i="8"/>
  <c r="BF30" i="8" s="1"/>
  <c r="AX32" i="8"/>
  <c r="BH35" i="8"/>
  <c r="AR44" i="8"/>
  <c r="BZ44" i="8"/>
  <c r="Y46" i="8"/>
  <c r="BT46" i="8"/>
  <c r="BP46" i="8"/>
  <c r="BV49" i="8"/>
  <c r="AE49" i="8"/>
  <c r="BT49" i="8"/>
  <c r="AL49" i="8"/>
  <c r="BN49" i="8"/>
  <c r="Y49" i="8"/>
  <c r="BX49" i="8"/>
  <c r="AX50" i="8"/>
  <c r="BZ108" i="8"/>
  <c r="AR108" i="8"/>
  <c r="Y108" i="8"/>
  <c r="BT108" i="8"/>
  <c r="BP108" i="8"/>
  <c r="BN108" i="8"/>
  <c r="AL113" i="8"/>
  <c r="BZ122" i="8"/>
  <c r="AR122" i="8"/>
  <c r="BH128" i="8"/>
  <c r="G128" i="8"/>
  <c r="BN128" i="8"/>
  <c r="BR17" i="8"/>
  <c r="S17" i="8"/>
  <c r="BN18" i="8"/>
  <c r="BH18" i="8"/>
  <c r="G18" i="8"/>
  <c r="AX20" i="8"/>
  <c r="BH30" i="8"/>
  <c r="BN30" i="8"/>
  <c r="BP31" i="8"/>
  <c r="BR32" i="8"/>
  <c r="S32" i="8"/>
  <c r="G33" i="8"/>
  <c r="BN33" i="8"/>
  <c r="BH33" i="8"/>
  <c r="M34" i="8"/>
  <c r="BP34" i="8"/>
  <c r="BR35" i="8"/>
  <c r="BV42" i="8"/>
  <c r="BX46" i="8"/>
  <c r="BN48" i="8"/>
  <c r="BH48" i="8"/>
  <c r="BP49" i="8"/>
  <c r="BR50" i="8"/>
  <c r="S50" i="8"/>
  <c r="E192" i="8"/>
  <c r="BN80" i="8"/>
  <c r="BH80" i="8"/>
  <c r="G80" i="8"/>
  <c r="BT81" i="8"/>
  <c r="AX82" i="8"/>
  <c r="Y83" i="8"/>
  <c r="BT83" i="8"/>
  <c r="BV86" i="8"/>
  <c r="AE86" i="8"/>
  <c r="CB89" i="8"/>
  <c r="AX89" i="8"/>
  <c r="BH100" i="8"/>
  <c r="BP103" i="8"/>
  <c r="BH103" i="8"/>
  <c r="CB104" i="8"/>
  <c r="AX104" i="8"/>
  <c r="CB122" i="8"/>
  <c r="AX122" i="8"/>
  <c r="BN129" i="8"/>
  <c r="BH129" i="8"/>
  <c r="G129" i="8"/>
  <c r="CB151" i="8"/>
  <c r="AX151" i="8"/>
  <c r="BV82" i="8"/>
  <c r="AE82" i="8"/>
  <c r="BH82" i="8"/>
  <c r="BH89" i="8"/>
  <c r="BN89" i="8"/>
  <c r="BR96" i="8"/>
  <c r="S96" i="8"/>
  <c r="BH96" i="8"/>
  <c r="BD96" i="8"/>
  <c r="BF96" i="8" s="1"/>
  <c r="G96" i="8"/>
  <c r="M96" i="8"/>
  <c r="BX96" i="8"/>
  <c r="BP96" i="8"/>
  <c r="Y96" i="8"/>
  <c r="BX108" i="8"/>
  <c r="AL108" i="8"/>
  <c r="S111" i="8"/>
  <c r="BR111" i="8"/>
  <c r="CB117" i="8"/>
  <c r="AX117" i="8"/>
  <c r="BX121" i="8"/>
  <c r="AL121" i="8"/>
  <c r="AX153" i="8"/>
  <c r="Y153" i="8"/>
  <c r="G153" i="8"/>
  <c r="BP153" i="8"/>
  <c r="BD153" i="8"/>
  <c r="BF153" i="8" s="1"/>
  <c r="M153" i="8"/>
  <c r="CB153" i="8"/>
  <c r="BZ216" i="8"/>
  <c r="AR216" i="8"/>
  <c r="BH216" i="8"/>
  <c r="AR48" i="8"/>
  <c r="BZ48" i="8"/>
  <c r="BD49" i="8"/>
  <c r="BF49" i="8" s="1"/>
  <c r="BH50" i="8"/>
  <c r="AV192" i="8"/>
  <c r="BT82" i="8"/>
  <c r="AL82" i="8"/>
  <c r="BN82" i="8"/>
  <c r="CD84" i="8"/>
  <c r="BD84" i="8"/>
  <c r="BF84" i="8" s="1"/>
  <c r="AR86" i="8"/>
  <c r="BD87" i="8"/>
  <c r="BF87" i="8" s="1"/>
  <c r="G89" i="8"/>
  <c r="CD95" i="8"/>
  <c r="BD95" i="8"/>
  <c r="BF95" i="8" s="1"/>
  <c r="BT96" i="8"/>
  <c r="BN96" i="8"/>
  <c r="S101" i="8"/>
  <c r="BR101" i="8"/>
  <c r="BV112" i="8"/>
  <c r="AE112" i="8"/>
  <c r="G113" i="8"/>
  <c r="BN113" i="8"/>
  <c r="BH113" i="8"/>
  <c r="CD123" i="8"/>
  <c r="BD123" i="8"/>
  <c r="BF123" i="8" s="1"/>
  <c r="M174" i="8"/>
  <c r="BH174" i="8"/>
  <c r="BP174" i="8"/>
  <c r="BV175" i="8"/>
  <c r="BH175" i="8"/>
  <c r="BH39" i="8"/>
  <c r="BN40" i="8"/>
  <c r="BH40" i="8"/>
  <c r="M41" i="8"/>
  <c r="BP41" i="8"/>
  <c r="BR42" i="8"/>
  <c r="CD43" i="8"/>
  <c r="BD43" i="8"/>
  <c r="BF43" i="8" s="1"/>
  <c r="BR45" i="8"/>
  <c r="BV46" i="8"/>
  <c r="BD46" i="8"/>
  <c r="BF46" i="8" s="1"/>
  <c r="AL47" i="8"/>
  <c r="BX50" i="8"/>
  <c r="BN81" i="8"/>
  <c r="BH81" i="8"/>
  <c r="BD81" i="8"/>
  <c r="BF81" i="8" s="1"/>
  <c r="BP82" i="8"/>
  <c r="BX82" i="8"/>
  <c r="S83" i="8"/>
  <c r="BR83" i="8"/>
  <c r="BN84" i="8"/>
  <c r="G84" i="8"/>
  <c r="BH84" i="8"/>
  <c r="CB86" i="8"/>
  <c r="AX86" i="8"/>
  <c r="AE88" i="8"/>
  <c r="BN91" i="8"/>
  <c r="BH91" i="8"/>
  <c r="BN98" i="8"/>
  <c r="BH98" i="8"/>
  <c r="G98" i="8"/>
  <c r="BN106" i="8"/>
  <c r="BH106" i="8"/>
  <c r="G106" i="8"/>
  <c r="BH108" i="8"/>
  <c r="AX108" i="8"/>
  <c r="AX118" i="8"/>
  <c r="BD125" i="8"/>
  <c r="BF125" i="8" s="1"/>
  <c r="BR148" i="8"/>
  <c r="S148" i="8"/>
  <c r="G169" i="8"/>
  <c r="BN169" i="8"/>
  <c r="BH169" i="8"/>
  <c r="AE175" i="8"/>
  <c r="BX97" i="8"/>
  <c r="CB27" i="8"/>
  <c r="CB34" i="8"/>
  <c r="BN92" i="8"/>
  <c r="BN94" i="8"/>
  <c r="BH94" i="8"/>
  <c r="AL97" i="8"/>
  <c r="AE100" i="8"/>
  <c r="Y117" i="8"/>
  <c r="AL117" i="8"/>
  <c r="S117" i="8"/>
  <c r="BZ117" i="8"/>
  <c r="BT117" i="8"/>
  <c r="AE119" i="8"/>
  <c r="M120" i="8"/>
  <c r="AE156" i="8"/>
  <c r="AL165" i="8"/>
  <c r="BN173" i="8"/>
  <c r="BH173" i="8"/>
  <c r="AL13" i="8"/>
  <c r="BT13" i="8"/>
  <c r="M15" i="8"/>
  <c r="AL17" i="8"/>
  <c r="M19" i="8"/>
  <c r="AL21" i="8"/>
  <c r="AR22" i="8"/>
  <c r="S24" i="8"/>
  <c r="G25" i="8"/>
  <c r="AR26" i="8"/>
  <c r="BN27" i="8"/>
  <c r="S28" i="8"/>
  <c r="I29" i="8"/>
  <c r="M30" i="8"/>
  <c r="AL32" i="8"/>
  <c r="BZ33" i="8"/>
  <c r="BN34" i="8"/>
  <c r="S35" i="8"/>
  <c r="G36" i="8"/>
  <c r="AT37" i="8"/>
  <c r="CB37" i="8"/>
  <c r="BR38" i="8"/>
  <c r="G39" i="8"/>
  <c r="AR40" i="8"/>
  <c r="BN41" i="8"/>
  <c r="S42" i="8"/>
  <c r="BT42" i="8"/>
  <c r="M44" i="8"/>
  <c r="AL46" i="8"/>
  <c r="M48" i="8"/>
  <c r="AL50" i="8"/>
  <c r="AP192" i="8"/>
  <c r="M81" i="8"/>
  <c r="AL83" i="8"/>
  <c r="M85" i="8"/>
  <c r="BR86" i="8"/>
  <c r="Y87" i="8"/>
  <c r="BX88" i="8"/>
  <c r="BZ90" i="8"/>
  <c r="AR90" i="8"/>
  <c r="BD91" i="8"/>
  <c r="BF91" i="8" s="1"/>
  <c r="Y92" i="8"/>
  <c r="BP92" i="8"/>
  <c r="BZ93" i="8"/>
  <c r="AR93" i="8"/>
  <c r="G94" i="8"/>
  <c r="BT94" i="8"/>
  <c r="BH95" i="8"/>
  <c r="BV96" i="8"/>
  <c r="AX96" i="8"/>
  <c r="S97" i="8"/>
  <c r="BP97" i="8"/>
  <c r="AR99" i="8"/>
  <c r="BT99" i="8"/>
  <c r="M100" i="8"/>
  <c r="BP102" i="8"/>
  <c r="M102" i="8"/>
  <c r="BD102" i="8"/>
  <c r="BF102" i="8" s="1"/>
  <c r="BT103" i="8"/>
  <c r="AR103" i="8"/>
  <c r="BN103" i="8"/>
  <c r="M104" i="8"/>
  <c r="BD104" i="8"/>
  <c r="BF104" i="8" s="1"/>
  <c r="BP106" i="8"/>
  <c r="M106" i="8"/>
  <c r="BD106" i="8"/>
  <c r="BF106" i="8" s="1"/>
  <c r="BT107" i="8"/>
  <c r="BZ107" i="8"/>
  <c r="S108" i="8"/>
  <c r="CB108" i="8"/>
  <c r="AE111" i="8"/>
  <c r="BV111" i="8"/>
  <c r="BP112" i="8"/>
  <c r="M112" i="8"/>
  <c r="CD114" i="8"/>
  <c r="BX115" i="8"/>
  <c r="BR116" i="8"/>
  <c r="S116" i="8"/>
  <c r="BV117" i="8"/>
  <c r="AE117" i="8"/>
  <c r="AL119" i="8"/>
  <c r="BR121" i="8"/>
  <c r="S121" i="8"/>
  <c r="BH156" i="8"/>
  <c r="G156" i="8"/>
  <c r="BN156" i="8"/>
  <c r="AX168" i="8"/>
  <c r="AX171" i="8"/>
  <c r="CB171" i="8"/>
  <c r="G173" i="8"/>
  <c r="AL187" i="8"/>
  <c r="BD187" i="8"/>
  <c r="BF187" i="8" s="1"/>
  <c r="BX187" i="8"/>
  <c r="BV187" i="8"/>
  <c r="AR187" i="8"/>
  <c r="G187" i="8"/>
  <c r="BR213" i="8"/>
  <c r="S213" i="8"/>
  <c r="Q252" i="8"/>
  <c r="Y236" i="8"/>
  <c r="BT236" i="8"/>
  <c r="BR92" i="8"/>
  <c r="S92" i="8"/>
  <c r="BZ94" i="8"/>
  <c r="AR94" i="8"/>
  <c r="AL116" i="8"/>
  <c r="BD116" i="8"/>
  <c r="BF116" i="8" s="1"/>
  <c r="BX116" i="8"/>
  <c r="M116" i="8"/>
  <c r="BP116" i="8"/>
  <c r="BR147" i="8"/>
  <c r="U147" i="8"/>
  <c r="BT149" i="8"/>
  <c r="BX153" i="8"/>
  <c r="BV155" i="8"/>
  <c r="AE155" i="8"/>
  <c r="BX164" i="8"/>
  <c r="AL164" i="8"/>
  <c r="CD166" i="8"/>
  <c r="BF166" i="8"/>
  <c r="BD181" i="8"/>
  <c r="BF181" i="8" s="1"/>
  <c r="CD181" i="8"/>
  <c r="AE104" i="8"/>
  <c r="BR107" i="8"/>
  <c r="S113" i="8"/>
  <c r="BN116" i="8"/>
  <c r="BN119" i="8"/>
  <c r="BH119" i="8"/>
  <c r="BN123" i="8"/>
  <c r="BH123" i="8"/>
  <c r="BN223" i="8"/>
  <c r="BH223" i="8"/>
  <c r="G223" i="8"/>
  <c r="G13" i="8"/>
  <c r="AR14" i="8"/>
  <c r="S16" i="8"/>
  <c r="G17" i="8"/>
  <c r="AR18" i="8"/>
  <c r="CB22" i="8"/>
  <c r="AX23" i="8"/>
  <c r="BT24" i="8"/>
  <c r="M26" i="8"/>
  <c r="CB26" i="8"/>
  <c r="AL28" i="8"/>
  <c r="BT28" i="8"/>
  <c r="BH29" i="8"/>
  <c r="S31" i="8"/>
  <c r="G32" i="8"/>
  <c r="AL35" i="8"/>
  <c r="BT35" i="8"/>
  <c r="M40" i="8"/>
  <c r="CB40" i="8"/>
  <c r="AR43" i="8"/>
  <c r="S45" i="8"/>
  <c r="G46" i="8"/>
  <c r="AR47" i="8"/>
  <c r="S49" i="8"/>
  <c r="G50" i="8"/>
  <c r="AP52" i="8"/>
  <c r="K192" i="8"/>
  <c r="AR80" i="8"/>
  <c r="BZ80" i="8"/>
  <c r="S82" i="8"/>
  <c r="G83" i="8"/>
  <c r="AR84" i="8"/>
  <c r="BP87" i="8"/>
  <c r="BT88" i="8"/>
  <c r="BX89" i="8"/>
  <c r="BD89" i="8"/>
  <c r="BF89" i="8" s="1"/>
  <c r="BN90" i="8"/>
  <c r="BH90" i="8"/>
  <c r="M91" i="8"/>
  <c r="AL93" i="8"/>
  <c r="BR95" i="8"/>
  <c r="S95" i="8"/>
  <c r="AE96" i="8"/>
  <c r="BD98" i="8"/>
  <c r="BF98" i="8" s="1"/>
  <c r="BN99" i="8"/>
  <c r="AL100" i="8"/>
  <c r="BH101" i="8"/>
  <c r="G101" i="8"/>
  <c r="Y103" i="8"/>
  <c r="BX104" i="8"/>
  <c r="AL104" i="8"/>
  <c r="BH105" i="8"/>
  <c r="BR105" i="8"/>
  <c r="AX107" i="8"/>
  <c r="CB107" i="8"/>
  <c r="CB111" i="8"/>
  <c r="AR111" i="8"/>
  <c r="Y111" i="8"/>
  <c r="G111" i="8"/>
  <c r="AR112" i="8"/>
  <c r="BD113" i="8"/>
  <c r="BF113" i="8" s="1"/>
  <c r="BN115" i="8"/>
  <c r="G115" i="8"/>
  <c r="BH115" i="8"/>
  <c r="BT116" i="8"/>
  <c r="BP117" i="8"/>
  <c r="BZ119" i="8"/>
  <c r="BV123" i="8"/>
  <c r="Y124" i="8"/>
  <c r="Y129" i="8"/>
  <c r="G155" i="8"/>
  <c r="BH155" i="8"/>
  <c r="AR155" i="8"/>
  <c r="BH160" i="8"/>
  <c r="G160" i="8"/>
  <c r="AL180" i="8"/>
  <c r="BN187" i="8"/>
  <c r="G234" i="8"/>
  <c r="AX234" i="8"/>
  <c r="M234" i="8"/>
  <c r="O234" i="8" s="1"/>
  <c r="BR234" i="8"/>
  <c r="BN234" i="8"/>
  <c r="Y234" i="8"/>
  <c r="BD92" i="8"/>
  <c r="BF92" i="8" s="1"/>
  <c r="G92" i="8"/>
  <c r="CB149" i="8"/>
  <c r="M149" i="8"/>
  <c r="BV149" i="8"/>
  <c r="AX149" i="8"/>
  <c r="S149" i="8"/>
  <c r="BR149" i="8"/>
  <c r="BP149" i="8"/>
  <c r="CB41" i="8"/>
  <c r="BT92" i="8"/>
  <c r="AR92" i="8"/>
  <c r="M95" i="8"/>
  <c r="BN97" i="8"/>
  <c r="BR103" i="8"/>
  <c r="CB119" i="8"/>
  <c r="S119" i="8"/>
  <c r="BP169" i="8"/>
  <c r="M169" i="8"/>
  <c r="AE173" i="8"/>
  <c r="BZ21" i="8"/>
  <c r="S23" i="8"/>
  <c r="BR23" i="8"/>
  <c r="S27" i="8"/>
  <c r="S34" i="8"/>
  <c r="S41" i="8"/>
  <c r="AC192" i="8"/>
  <c r="BL192" i="8"/>
  <c r="CB80" i="8"/>
  <c r="BV92" i="8"/>
  <c r="AX92" i="8"/>
  <c r="BT95" i="8"/>
  <c r="Y97" i="8"/>
  <c r="G99" i="8"/>
  <c r="AX99" i="8"/>
  <c r="BR100" i="8"/>
  <c r="S100" i="8"/>
  <c r="BD100" i="8"/>
  <c r="BF100" i="8" s="1"/>
  <c r="G100" i="8"/>
  <c r="G103" i="8"/>
  <c r="AX103" i="8"/>
  <c r="BX103" i="8"/>
  <c r="Y104" i="8"/>
  <c r="BT104" i="8"/>
  <c r="BV108" i="8"/>
  <c r="G109" i="8"/>
  <c r="BN109" i="8"/>
  <c r="BH109" i="8"/>
  <c r="BX111" i="8"/>
  <c r="AL111" i="8"/>
  <c r="BT112" i="8"/>
  <c r="AX115" i="8"/>
  <c r="M115" i="8"/>
  <c r="BR115" i="8"/>
  <c r="Y116" i="8"/>
  <c r="AX116" i="8"/>
  <c r="G117" i="8"/>
  <c r="BH117" i="8"/>
  <c r="BR117" i="8"/>
  <c r="BP119" i="8"/>
  <c r="M119" i="8"/>
  <c r="AR119" i="8"/>
  <c r="BV119" i="8"/>
  <c r="BH147" i="8"/>
  <c r="BN149" i="8"/>
  <c r="BH149" i="8"/>
  <c r="G149" i="8"/>
  <c r="BZ160" i="8"/>
  <c r="AR160" i="8"/>
  <c r="BP163" i="8"/>
  <c r="BH163" i="8"/>
  <c r="BT171" i="8"/>
  <c r="Y171" i="8"/>
  <c r="BP180" i="8"/>
  <c r="BH180" i="8"/>
  <c r="M180" i="8"/>
  <c r="Y184" i="8"/>
  <c r="BZ184" i="8"/>
  <c r="BT184" i="8"/>
  <c r="AR184" i="8"/>
  <c r="CB184" i="8"/>
  <c r="AE187" i="8"/>
  <c r="BP187" i="8"/>
  <c r="BH226" i="8"/>
  <c r="BN226" i="8"/>
  <c r="G226" i="8"/>
  <c r="BD226" i="8"/>
  <c r="BF226" i="8" s="1"/>
  <c r="CD226" i="8"/>
  <c r="BZ97" i="8"/>
  <c r="AR97" i="8"/>
  <c r="BT115" i="8"/>
  <c r="Y115" i="8"/>
  <c r="G116" i="8"/>
  <c r="BH120" i="8"/>
  <c r="W192" i="8"/>
  <c r="BR99" i="8"/>
  <c r="S99" i="8"/>
  <c r="BX112" i="8"/>
  <c r="BD112" i="8"/>
  <c r="BF112" i="8" s="1"/>
  <c r="AL112" i="8"/>
  <c r="BH114" i="8"/>
  <c r="BN114" i="8"/>
  <c r="G114" i="8"/>
  <c r="BZ116" i="8"/>
  <c r="Y123" i="8"/>
  <c r="Y149" i="8"/>
  <c r="AX167" i="8"/>
  <c r="CB167" i="8"/>
  <c r="AR13" i="8"/>
  <c r="S15" i="8"/>
  <c r="AR17" i="8"/>
  <c r="S19" i="8"/>
  <c r="S30" i="8"/>
  <c r="AR32" i="8"/>
  <c r="S44" i="8"/>
  <c r="AR46" i="8"/>
  <c r="S48" i="8"/>
  <c r="AR50" i="8"/>
  <c r="AE80" i="8"/>
  <c r="S81" i="8"/>
  <c r="AR83" i="8"/>
  <c r="S85" i="8"/>
  <c r="BR91" i="8"/>
  <c r="S91" i="8"/>
  <c r="AE92" i="8"/>
  <c r="CB92" i="8"/>
  <c r="BR93" i="8"/>
  <c r="BD94" i="8"/>
  <c r="BF94" i="8" s="1"/>
  <c r="AL96" i="8"/>
  <c r="BH97" i="8"/>
  <c r="G97" i="8"/>
  <c r="BV97" i="8"/>
  <c r="AX97" i="8"/>
  <c r="AE99" i="8"/>
  <c r="BT100" i="8"/>
  <c r="BN100" i="8"/>
  <c r="AR104" i="8"/>
  <c r="BN104" i="8"/>
  <c r="BV107" i="8"/>
  <c r="G108" i="8"/>
  <c r="AE108" i="8"/>
  <c r="BD108" i="8"/>
  <c r="BF108" i="8" s="1"/>
  <c r="BT109" i="8"/>
  <c r="AX109" i="8"/>
  <c r="AE109" i="8"/>
  <c r="BH111" i="8"/>
  <c r="BZ111" i="8"/>
  <c r="Y112" i="8"/>
  <c r="AX112" i="8"/>
  <c r="BT113" i="8"/>
  <c r="AX113" i="8"/>
  <c r="AE113" i="8"/>
  <c r="M113" i="8"/>
  <c r="Y113" i="8"/>
  <c r="M117" i="8"/>
  <c r="AR117" i="8"/>
  <c r="BZ118" i="8"/>
  <c r="AR118" i="8"/>
  <c r="AE121" i="8"/>
  <c r="AL122" i="8"/>
  <c r="AE124" i="8"/>
  <c r="BV124" i="8"/>
  <c r="BR125" i="8"/>
  <c r="S125" i="8"/>
  <c r="BZ148" i="8"/>
  <c r="AR148" i="8"/>
  <c r="AE157" i="8"/>
  <c r="BV157" i="8"/>
  <c r="BD157" i="8"/>
  <c r="BF157" i="8" s="1"/>
  <c r="BR158" i="8"/>
  <c r="S158" i="8"/>
  <c r="BH158" i="8"/>
  <c r="M163" i="8"/>
  <c r="S184" i="8"/>
  <c r="BN184" i="8"/>
  <c r="M231" i="8"/>
  <c r="O231" i="8" s="1"/>
  <c r="BP231" i="8"/>
  <c r="BH231" i="8"/>
  <c r="CB233" i="8"/>
  <c r="AX233" i="8"/>
  <c r="BH233" i="8"/>
  <c r="CB102" i="8"/>
  <c r="CB106" i="8"/>
  <c r="BH110" i="8"/>
  <c r="BZ114" i="8"/>
  <c r="AR114" i="8"/>
  <c r="BX119" i="8"/>
  <c r="AL120" i="8"/>
  <c r="BD120" i="8"/>
  <c r="BF120" i="8" s="1"/>
  <c r="BH121" i="8"/>
  <c r="BH122" i="8"/>
  <c r="G122" i="8"/>
  <c r="BR126" i="8"/>
  <c r="S126" i="8"/>
  <c r="BX127" i="8"/>
  <c r="BT127" i="8"/>
  <c r="BP146" i="8"/>
  <c r="BH146" i="8"/>
  <c r="AX148" i="8"/>
  <c r="AL149" i="8"/>
  <c r="Y150" i="8"/>
  <c r="BR153" i="8"/>
  <c r="BZ153" i="8"/>
  <c r="AR153" i="8"/>
  <c r="BX159" i="8"/>
  <c r="BT159" i="8"/>
  <c r="BN161" i="8"/>
  <c r="BH161" i="8"/>
  <c r="BD163" i="8"/>
  <c r="BF163" i="8" s="1"/>
  <c r="BN170" i="8"/>
  <c r="BP173" i="8"/>
  <c r="M173" i="8"/>
  <c r="BX175" i="8"/>
  <c r="AL175" i="8"/>
  <c r="BZ177" i="8"/>
  <c r="AR177" i="8"/>
  <c r="Y179" i="8"/>
  <c r="BT179" i="8"/>
  <c r="AE182" i="8"/>
  <c r="BV182" i="8"/>
  <c r="BH182" i="8"/>
  <c r="AL183" i="8"/>
  <c r="BV183" i="8"/>
  <c r="AX183" i="8"/>
  <c r="AE183" i="8"/>
  <c r="BN183" i="8"/>
  <c r="G183" i="8"/>
  <c r="Y183" i="8"/>
  <c r="CB183" i="8"/>
  <c r="BX183" i="8"/>
  <c r="M183" i="8"/>
  <c r="BX184" i="8"/>
  <c r="AL184" i="8"/>
  <c r="AX186" i="8"/>
  <c r="BD186" i="8"/>
  <c r="BF186" i="8" s="1"/>
  <c r="AL186" i="8"/>
  <c r="Y186" i="8"/>
  <c r="CB186" i="8"/>
  <c r="BT186" i="8"/>
  <c r="BR186" i="8"/>
  <c r="S186" i="8"/>
  <c r="G186" i="8"/>
  <c r="BX221" i="8"/>
  <c r="CD239" i="8"/>
  <c r="BD239" i="8"/>
  <c r="BF239" i="8" s="1"/>
  <c r="S103" i="8"/>
  <c r="AR105" i="8"/>
  <c r="S107" i="8"/>
  <c r="M109" i="8"/>
  <c r="BV109" i="8"/>
  <c r="G110" i="8"/>
  <c r="BZ110" i="8"/>
  <c r="AR110" i="8"/>
  <c r="BD111" i="8"/>
  <c r="BF111" i="8" s="1"/>
  <c r="AE116" i="8"/>
  <c r="BD119" i="8"/>
  <c r="BF119" i="8" s="1"/>
  <c r="BR120" i="8"/>
  <c r="S120" i="8"/>
  <c r="BP124" i="8"/>
  <c r="BH124" i="8"/>
  <c r="G127" i="8"/>
  <c r="AL127" i="8"/>
  <c r="BN127" i="8"/>
  <c r="CB128" i="8"/>
  <c r="AX128" i="8"/>
  <c r="M146" i="8"/>
  <c r="BD148" i="8"/>
  <c r="BF148" i="8" s="1"/>
  <c r="AE151" i="8"/>
  <c r="BD151" i="8"/>
  <c r="BF151" i="8" s="1"/>
  <c r="CD151" i="8"/>
  <c r="S153" i="8"/>
  <c r="G154" i="8"/>
  <c r="BH154" i="8"/>
  <c r="CB155" i="8"/>
  <c r="AX155" i="8"/>
  <c r="BT158" i="8"/>
  <c r="Y158" i="8"/>
  <c r="BD158" i="8"/>
  <c r="BF158" i="8" s="1"/>
  <c r="G159" i="8"/>
  <c r="AL159" i="8"/>
  <c r="BN159" i="8"/>
  <c r="CB160" i="8"/>
  <c r="AX160" i="8"/>
  <c r="G161" i="8"/>
  <c r="BD164" i="8"/>
  <c r="BF164" i="8" s="1"/>
  <c r="BV167" i="8"/>
  <c r="AE167" i="8"/>
  <c r="AE172" i="8"/>
  <c r="BH177" i="8"/>
  <c r="G177" i="8"/>
  <c r="BZ218" i="8"/>
  <c r="AR218" i="8"/>
  <c r="BH238" i="8"/>
  <c r="G238" i="8"/>
  <c r="BN238" i="8"/>
  <c r="BZ246" i="8"/>
  <c r="AR246" i="8"/>
  <c r="BN110" i="8"/>
  <c r="BN111" i="8"/>
  <c r="BR112" i="8"/>
  <c r="S112" i="8"/>
  <c r="BV113" i="8"/>
  <c r="BP115" i="8"/>
  <c r="AE115" i="8"/>
  <c r="BV115" i="8"/>
  <c r="BX117" i="8"/>
  <c r="BD117" i="8"/>
  <c r="BF117" i="8" s="1"/>
  <c r="BT120" i="8"/>
  <c r="BN121" i="8"/>
  <c r="BZ123" i="8"/>
  <c r="AR123" i="8"/>
  <c r="BT126" i="8"/>
  <c r="Y126" i="8"/>
  <c r="M127" i="8"/>
  <c r="BZ127" i="8"/>
  <c r="CB127" i="8"/>
  <c r="BR146" i="8"/>
  <c r="S146" i="8"/>
  <c r="BZ149" i="8"/>
  <c r="AR149" i="8"/>
  <c r="BN150" i="8"/>
  <c r="BH150" i="8"/>
  <c r="AE150" i="8"/>
  <c r="BH151" i="8"/>
  <c r="BX152" i="8"/>
  <c r="AL154" i="8"/>
  <c r="BX154" i="8"/>
  <c r="BV154" i="8"/>
  <c r="AX154" i="8"/>
  <c r="BR157" i="8"/>
  <c r="S157" i="8"/>
  <c r="M159" i="8"/>
  <c r="BZ159" i="8"/>
  <c r="CB159" i="8"/>
  <c r="Y164" i="8"/>
  <c r="BT164" i="8"/>
  <c r="AX164" i="8"/>
  <c r="BP164" i="8"/>
  <c r="BH166" i="8"/>
  <c r="AR170" i="8"/>
  <c r="BZ170" i="8"/>
  <c r="BD174" i="8"/>
  <c r="BF174" i="8" s="1"/>
  <c r="BP175" i="8"/>
  <c r="M175" i="8"/>
  <c r="BR181" i="8"/>
  <c r="S181" i="8"/>
  <c r="AL182" i="8"/>
  <c r="BX186" i="8"/>
  <c r="BR237" i="8"/>
  <c r="S237" i="8"/>
  <c r="BR127" i="8"/>
  <c r="S127" i="8"/>
  <c r="BX128" i="8"/>
  <c r="M128" i="8"/>
  <c r="BT128" i="8"/>
  <c r="M148" i="8"/>
  <c r="BT148" i="8"/>
  <c r="Y148" i="8"/>
  <c r="BP148" i="8"/>
  <c r="CB150" i="8"/>
  <c r="BD150" i="8"/>
  <c r="BF150" i="8" s="1"/>
  <c r="AL150" i="8"/>
  <c r="BX150" i="8"/>
  <c r="BR152" i="8"/>
  <c r="S152" i="8"/>
  <c r="BT153" i="8"/>
  <c r="AL155" i="8"/>
  <c r="BX155" i="8"/>
  <c r="BR159" i="8"/>
  <c r="S159" i="8"/>
  <c r="BX160" i="8"/>
  <c r="AE160" i="8"/>
  <c r="M160" i="8"/>
  <c r="BT160" i="8"/>
  <c r="BZ162" i="8"/>
  <c r="AR162" i="8"/>
  <c r="BT163" i="8"/>
  <c r="AL163" i="8"/>
  <c r="Y163" i="8"/>
  <c r="BX163" i="8"/>
  <c r="AR163" i="8"/>
  <c r="BN163" i="8"/>
  <c r="BH172" i="8"/>
  <c r="BP172" i="8"/>
  <c r="M172" i="8"/>
  <c r="BD176" i="8"/>
  <c r="BF176" i="8" s="1"/>
  <c r="CD176" i="8"/>
  <c r="BX177" i="8"/>
  <c r="BD177" i="8"/>
  <c r="BF177" i="8" s="1"/>
  <c r="AL177" i="8"/>
  <c r="S177" i="8"/>
  <c r="M177" i="8"/>
  <c r="BR177" i="8"/>
  <c r="AP252" i="8"/>
  <c r="AR213" i="8"/>
  <c r="BZ213" i="8"/>
  <c r="AX220" i="8"/>
  <c r="CB220" i="8"/>
  <c r="AL230" i="8"/>
  <c r="AN230" i="8" s="1"/>
  <c r="BX230" i="8"/>
  <c r="AE236" i="8"/>
  <c r="M236" i="8"/>
  <c r="O236" i="8" s="1"/>
  <c r="CB236" i="8"/>
  <c r="BV236" i="8"/>
  <c r="AL236" i="8"/>
  <c r="AN236" i="8" s="1"/>
  <c r="AX236" i="8"/>
  <c r="G236" i="8"/>
  <c r="S245" i="8"/>
  <c r="BR245" i="8"/>
  <c r="BH245" i="8"/>
  <c r="BP127" i="8"/>
  <c r="BV128" i="8"/>
  <c r="BX129" i="8"/>
  <c r="BH148" i="8"/>
  <c r="G148" i="8"/>
  <c r="AE149" i="8"/>
  <c r="BR151" i="8"/>
  <c r="S151" i="8"/>
  <c r="BN153" i="8"/>
  <c r="BH153" i="8"/>
  <c r="AE154" i="8"/>
  <c r="BP159" i="8"/>
  <c r="BV160" i="8"/>
  <c r="BZ164" i="8"/>
  <c r="BP167" i="8"/>
  <c r="BH167" i="8"/>
  <c r="S170" i="8"/>
  <c r="BR170" i="8"/>
  <c r="BN178" i="8"/>
  <c r="BH178" i="8"/>
  <c r="BZ187" i="8"/>
  <c r="BT213" i="8"/>
  <c r="Y213" i="8"/>
  <c r="M222" i="8"/>
  <c r="O222" i="8" s="1"/>
  <c r="Y222" i="8"/>
  <c r="BT222" i="8"/>
  <c r="S222" i="8"/>
  <c r="BR222" i="8"/>
  <c r="AL222" i="8"/>
  <c r="AN222" i="8" s="1"/>
  <c r="G222" i="8"/>
  <c r="M223" i="8"/>
  <c r="O223" i="8" s="1"/>
  <c r="BP223" i="8"/>
  <c r="Y229" i="8"/>
  <c r="AR229" i="8"/>
  <c r="AT229" i="8" s="1"/>
  <c r="BT229" i="8"/>
  <c r="CB229" i="8"/>
  <c r="BR229" i="8"/>
  <c r="AX229" i="8"/>
  <c r="BH232" i="8"/>
  <c r="BN232" i="8"/>
  <c r="BN243" i="8"/>
  <c r="G243" i="8"/>
  <c r="BN125" i="8"/>
  <c r="BH125" i="8"/>
  <c r="BZ125" i="8"/>
  <c r="AR125" i="8"/>
  <c r="G126" i="8"/>
  <c r="BP126" i="8"/>
  <c r="BV127" i="8"/>
  <c r="AE128" i="8"/>
  <c r="BD129" i="8"/>
  <c r="BF129" i="8" s="1"/>
  <c r="BN147" i="8"/>
  <c r="BR150" i="8"/>
  <c r="S150" i="8"/>
  <c r="BZ152" i="8"/>
  <c r="AR152" i="8"/>
  <c r="BD155" i="8"/>
  <c r="BF155" i="8" s="1"/>
  <c r="BZ157" i="8"/>
  <c r="AR157" i="8"/>
  <c r="BV159" i="8"/>
  <c r="BR163" i="8"/>
  <c r="BR164" i="8"/>
  <c r="BT167" i="8"/>
  <c r="AL167" i="8"/>
  <c r="BX168" i="8"/>
  <c r="AL168" i="8"/>
  <c r="CB170" i="8"/>
  <c r="AX170" i="8"/>
  <c r="BH171" i="8"/>
  <c r="S171" i="8"/>
  <c r="AL171" i="8"/>
  <c r="BX171" i="8"/>
  <c r="CB177" i="8"/>
  <c r="BP182" i="8"/>
  <c r="M182" i="8"/>
  <c r="BP183" i="8"/>
  <c r="BZ183" i="8"/>
  <c r="G184" i="8"/>
  <c r="BH184" i="8"/>
  <c r="BZ189" i="8"/>
  <c r="AR189" i="8"/>
  <c r="AX216" i="8"/>
  <c r="CB216" i="8"/>
  <c r="BD216" i="8"/>
  <c r="BF216" i="8" s="1"/>
  <c r="M216" i="8"/>
  <c r="O216" i="8" s="1"/>
  <c r="BV216" i="8"/>
  <c r="CB217" i="8"/>
  <c r="AX217" i="8"/>
  <c r="BN222" i="8"/>
  <c r="BV237" i="8"/>
  <c r="AE237" i="8"/>
  <c r="BD249" i="8"/>
  <c r="BF249" i="8" s="1"/>
  <c r="CD249" i="8"/>
  <c r="S124" i="8"/>
  <c r="G125" i="8"/>
  <c r="AE126" i="8"/>
  <c r="AE127" i="8"/>
  <c r="BD128" i="8"/>
  <c r="BF128" i="8" s="1"/>
  <c r="BV148" i="8"/>
  <c r="BX149" i="8"/>
  <c r="BH152" i="8"/>
  <c r="G152" i="8"/>
  <c r="BP152" i="8"/>
  <c r="AE153" i="8"/>
  <c r="BR155" i="8"/>
  <c r="S155" i="8"/>
  <c r="BN157" i="8"/>
  <c r="BH157" i="8"/>
  <c r="BP157" i="8"/>
  <c r="AE158" i="8"/>
  <c r="AE159" i="8"/>
  <c r="BD160" i="8"/>
  <c r="BF160" i="8" s="1"/>
  <c r="G162" i="8"/>
  <c r="BT165" i="8"/>
  <c r="BN167" i="8"/>
  <c r="AR168" i="8"/>
  <c r="BP168" i="8"/>
  <c r="G171" i="8"/>
  <c r="BN171" i="8"/>
  <c r="M184" i="8"/>
  <c r="M187" i="8"/>
  <c r="BD190" i="8"/>
  <c r="BF190" i="8" s="1"/>
  <c r="AL216" i="8"/>
  <c r="AN216" i="8" s="1"/>
  <c r="BN216" i="8"/>
  <c r="BV222" i="8"/>
  <c r="AE222" i="8"/>
  <c r="AX223" i="8"/>
  <c r="CB223" i="8"/>
  <c r="BD223" i="8"/>
  <c r="BF223" i="8" s="1"/>
  <c r="Y239" i="8"/>
  <c r="AE242" i="8"/>
  <c r="W252" i="8"/>
  <c r="BV126" i="8"/>
  <c r="BD127" i="8"/>
  <c r="BF127" i="8" s="1"/>
  <c r="CD128" i="8"/>
  <c r="BZ129" i="8"/>
  <c r="AR129" i="8"/>
  <c r="G146" i="8"/>
  <c r="AE148" i="8"/>
  <c r="BD149" i="8"/>
  <c r="BF149" i="8" s="1"/>
  <c r="G151" i="8"/>
  <c r="BN151" i="8"/>
  <c r="BV153" i="8"/>
  <c r="BR154" i="8"/>
  <c r="S154" i="8"/>
  <c r="BD154" i="8"/>
  <c r="BF154" i="8" s="1"/>
  <c r="CD155" i="8"/>
  <c r="BZ156" i="8"/>
  <c r="AR156" i="8"/>
  <c r="G157" i="8"/>
  <c r="AX158" i="8"/>
  <c r="BD159" i="8"/>
  <c r="BF159" i="8" s="1"/>
  <c r="BZ161" i="8"/>
  <c r="AR161" i="8"/>
  <c r="AX163" i="8"/>
  <c r="CB163" i="8"/>
  <c r="BR167" i="8"/>
  <c r="AR167" i="8"/>
  <c r="BX167" i="8"/>
  <c r="BR168" i="8"/>
  <c r="BT168" i="8"/>
  <c r="BR171" i="8"/>
  <c r="BT177" i="8"/>
  <c r="Y177" i="8"/>
  <c r="M178" i="8"/>
  <c r="BP178" i="8"/>
  <c r="BV178" i="8"/>
  <c r="BR179" i="8"/>
  <c r="S179" i="8"/>
  <c r="AR179" i="8"/>
  <c r="BZ179" i="8"/>
  <c r="BR184" i="8"/>
  <c r="AE190" i="8"/>
  <c r="BV190" i="8"/>
  <c r="BR214" i="8"/>
  <c r="BH214" i="8"/>
  <c r="G216" i="8"/>
  <c r="BX218" i="8"/>
  <c r="AL218" i="8"/>
  <c r="AN218" i="8" s="1"/>
  <c r="CD219" i="8"/>
  <c r="BD219" i="8"/>
  <c r="BF219" i="8" s="1"/>
  <c r="BN221" i="8"/>
  <c r="BT221" i="8"/>
  <c r="Y221" i="8"/>
  <c r="AR221" i="8"/>
  <c r="AX221" i="8"/>
  <c r="BZ221" i="8"/>
  <c r="BP232" i="8"/>
  <c r="M232" i="8"/>
  <c r="O232" i="8" s="1"/>
  <c r="CB241" i="8"/>
  <c r="AX241" i="8"/>
  <c r="BH246" i="8"/>
  <c r="BN246" i="8"/>
  <c r="BZ247" i="8"/>
  <c r="AR247" i="8"/>
  <c r="CB162" i="8"/>
  <c r="BP171" i="8"/>
  <c r="AE171" i="8"/>
  <c r="BX172" i="8"/>
  <c r="BN179" i="8"/>
  <c r="BH179" i="8"/>
  <c r="BZ185" i="8"/>
  <c r="AR185" i="8"/>
  <c r="BZ186" i="8"/>
  <c r="BT187" i="8"/>
  <c r="BZ215" i="8"/>
  <c r="AR215" i="8"/>
  <c r="CB218" i="8"/>
  <c r="AX218" i="8"/>
  <c r="AE219" i="8"/>
  <c r="AG219" i="8" s="1"/>
  <c r="BV219" i="8"/>
  <c r="BR221" i="8"/>
  <c r="S223" i="8"/>
  <c r="BR223" i="8"/>
  <c r="M224" i="8"/>
  <c r="O224" i="8" s="1"/>
  <c r="BP224" i="8"/>
  <c r="Y225" i="8"/>
  <c r="BT225" i="8"/>
  <c r="CD225" i="8"/>
  <c r="BZ225" i="8"/>
  <c r="G229" i="8"/>
  <c r="BN229" i="8"/>
  <c r="BH229" i="8"/>
  <c r="BR232" i="8"/>
  <c r="S232" i="8"/>
  <c r="BT241" i="8"/>
  <c r="AR241" i="8"/>
  <c r="BR241" i="8"/>
  <c r="M241" i="8"/>
  <c r="O241" i="8" s="1"/>
  <c r="M246" i="8"/>
  <c r="O246" i="8" s="1"/>
  <c r="S246" i="8"/>
  <c r="BD246" i="8"/>
  <c r="BF246" i="8" s="1"/>
  <c r="Y249" i="8"/>
  <c r="AE249" i="8"/>
  <c r="AX249" i="8"/>
  <c r="AR249" i="8"/>
  <c r="CB249" i="8"/>
  <c r="M249" i="8"/>
  <c r="O249" i="8" s="1"/>
  <c r="BZ249" i="8"/>
  <c r="AL249" i="8"/>
  <c r="AN249" i="8" s="1"/>
  <c r="S163" i="8"/>
  <c r="G164" i="8"/>
  <c r="AR165" i="8"/>
  <c r="S167" i="8"/>
  <c r="G168" i="8"/>
  <c r="AE169" i="8"/>
  <c r="BR169" i="8"/>
  <c r="AE170" i="8"/>
  <c r="M171" i="8"/>
  <c r="BD171" i="8"/>
  <c r="BF171" i="8" s="1"/>
  <c r="BZ172" i="8"/>
  <c r="AL173" i="8"/>
  <c r="CD173" i="8"/>
  <c r="AR175" i="8"/>
  <c r="BV177" i="8"/>
  <c r="AX177" i="8"/>
  <c r="G179" i="8"/>
  <c r="AX179" i="8"/>
  <c r="AX180" i="8"/>
  <c r="BR183" i="8"/>
  <c r="S183" i="8"/>
  <c r="AR183" i="8"/>
  <c r="AX184" i="8"/>
  <c r="BH185" i="8"/>
  <c r="CB185" i="8"/>
  <c r="AX185" i="8"/>
  <c r="AR186" i="8"/>
  <c r="Y187" i="8"/>
  <c r="CB187" i="8"/>
  <c r="AZ188" i="8"/>
  <c r="AX189" i="8"/>
  <c r="BH215" i="8"/>
  <c r="BT215" i="8"/>
  <c r="Y215" i="8"/>
  <c r="BT216" i="8"/>
  <c r="CB219" i="8"/>
  <c r="Y219" i="8"/>
  <c r="BR219" i="8"/>
  <c r="AR219" i="8"/>
  <c r="S219" i="8"/>
  <c r="S221" i="8"/>
  <c r="BZ222" i="8"/>
  <c r="AR222" i="8"/>
  <c r="BN225" i="8"/>
  <c r="M229" i="8"/>
  <c r="O229" i="8" s="1"/>
  <c r="BH230" i="8"/>
  <c r="BN230" i="8"/>
  <c r="G230" i="8"/>
  <c r="AE234" i="8"/>
  <c r="AG234" i="8" s="1"/>
  <c r="BD237" i="8"/>
  <c r="BF237" i="8" s="1"/>
  <c r="CD237" i="8"/>
  <c r="BN241" i="8"/>
  <c r="BV245" i="8"/>
  <c r="AE245" i="8"/>
  <c r="BN249" i="8"/>
  <c r="BZ168" i="8"/>
  <c r="BN175" i="8"/>
  <c r="Y175" i="8"/>
  <c r="BT175" i="8"/>
  <c r="AE177" i="8"/>
  <c r="CD180" i="8"/>
  <c r="BT183" i="8"/>
  <c r="BD184" i="8"/>
  <c r="BF184" i="8" s="1"/>
  <c r="G185" i="8"/>
  <c r="Y185" i="8"/>
  <c r="AX187" i="8"/>
  <c r="I188" i="8"/>
  <c r="BH188" i="8"/>
  <c r="AG188" i="8"/>
  <c r="G215" i="8"/>
  <c r="Y216" i="8"/>
  <c r="BD217" i="8"/>
  <c r="BF217" i="8" s="1"/>
  <c r="CD217" i="8"/>
  <c r="BR220" i="8"/>
  <c r="S220" i="8"/>
  <c r="BD221" i="8"/>
  <c r="BF221" i="8" s="1"/>
  <c r="CD221" i="8"/>
  <c r="AE223" i="8"/>
  <c r="BV223" i="8"/>
  <c r="BT224" i="8"/>
  <c r="M225" i="8"/>
  <c r="O225" i="8" s="1"/>
  <c r="BH225" i="8"/>
  <c r="AL225" i="8"/>
  <c r="BP225" i="8"/>
  <c r="BT227" i="8"/>
  <c r="Y231" i="8"/>
  <c r="BZ233" i="8"/>
  <c r="AR239" i="8"/>
  <c r="BD240" i="8"/>
  <c r="BF240" i="8" s="1"/>
  <c r="CB240" i="8"/>
  <c r="AE241" i="8"/>
  <c r="AG241" i="8" s="1"/>
  <c r="M244" i="8"/>
  <c r="O244" i="8" s="1"/>
  <c r="AE246" i="8"/>
  <c r="BV246" i="8"/>
  <c r="BT249" i="8"/>
  <c r="S162" i="8"/>
  <c r="AR164" i="8"/>
  <c r="U166" i="8"/>
  <c r="BD169" i="8"/>
  <c r="BF169" i="8" s="1"/>
  <c r="CD169" i="8"/>
  <c r="BX170" i="8"/>
  <c r="AL170" i="8"/>
  <c r="Y173" i="8"/>
  <c r="AR173" i="8"/>
  <c r="AX175" i="8"/>
  <c r="BZ182" i="8"/>
  <c r="BN186" i="8"/>
  <c r="CD189" i="8"/>
  <c r="BD189" i="8"/>
  <c r="BF189" i="8" s="1"/>
  <c r="K252" i="8"/>
  <c r="BP213" i="8"/>
  <c r="BH213" i="8"/>
  <c r="Y214" i="8"/>
  <c r="BT214" i="8"/>
  <c r="AX214" i="8"/>
  <c r="AE214" i="8"/>
  <c r="AG214" i="8" s="1"/>
  <c r="M214" i="8"/>
  <c r="O214" i="8" s="1"/>
  <c r="G217" i="8"/>
  <c r="BN217" i="8"/>
  <c r="BH217" i="8"/>
  <c r="BZ219" i="8"/>
  <c r="AL223" i="8"/>
  <c r="AN223" i="8" s="1"/>
  <c r="AL224" i="8"/>
  <c r="AN224" i="8" s="1"/>
  <c r="BD224" i="8"/>
  <c r="BF224" i="8" s="1"/>
  <c r="AE224" i="8"/>
  <c r="CB224" i="8"/>
  <c r="AX224" i="8"/>
  <c r="BR225" i="8"/>
  <c r="BX234" i="8"/>
  <c r="AL234" i="8"/>
  <c r="AN234" i="8" s="1"/>
  <c r="BR236" i="8"/>
  <c r="S236" i="8"/>
  <c r="BD238" i="8"/>
  <c r="BF238" i="8" s="1"/>
  <c r="AL238" i="8"/>
  <c r="AN238" i="8" s="1"/>
  <c r="S238" i="8"/>
  <c r="BR238" i="8"/>
  <c r="M238" i="8"/>
  <c r="O238" i="8" s="1"/>
  <c r="AX238" i="8"/>
  <c r="BN240" i="8"/>
  <c r="G240" i="8"/>
  <c r="BH240" i="8"/>
  <c r="CB242" i="8"/>
  <c r="AX242" i="8"/>
  <c r="CB246" i="8"/>
  <c r="AR248" i="8"/>
  <c r="BZ248" i="8"/>
  <c r="BH248" i="8"/>
  <c r="BH181" i="8"/>
  <c r="BV184" i="8"/>
  <c r="BP186" i="8"/>
  <c r="AE186" i="8"/>
  <c r="BV186" i="8"/>
  <c r="BF188" i="8"/>
  <c r="BX189" i="8"/>
  <c r="CB190" i="8"/>
  <c r="BL252" i="8"/>
  <c r="AL213" i="8"/>
  <c r="AN213" i="8" s="1"/>
  <c r="G214" i="8"/>
  <c r="CB222" i="8"/>
  <c r="BZ226" i="8"/>
  <c r="AR226" i="8"/>
  <c r="AL228" i="8"/>
  <c r="AN228" i="8" s="1"/>
  <c r="BD228" i="8"/>
  <c r="BF228" i="8" s="1"/>
  <c r="G228" i="8"/>
  <c r="BX229" i="8"/>
  <c r="AL229" i="8"/>
  <c r="AN229" i="8" s="1"/>
  <c r="AE231" i="8"/>
  <c r="BV231" i="8"/>
  <c r="BT232" i="8"/>
  <c r="Y232" i="8"/>
  <c r="G233" i="8"/>
  <c r="BN233" i="8"/>
  <c r="BT235" i="8"/>
  <c r="Y235" i="8"/>
  <c r="AL241" i="8"/>
  <c r="AN241" i="8" s="1"/>
  <c r="BX241" i="8"/>
  <c r="BZ243" i="8"/>
  <c r="AR243" i="8"/>
  <c r="CB245" i="8"/>
  <c r="BN245" i="8"/>
  <c r="M245" i="8"/>
  <c r="O245" i="8" s="1"/>
  <c r="Y250" i="8"/>
  <c r="BT250" i="8"/>
  <c r="G176" i="8"/>
  <c r="BH176" i="8"/>
  <c r="AR180" i="8"/>
  <c r="G181" i="8"/>
  <c r="BZ181" i="8"/>
  <c r="AR181" i="8"/>
  <c r="BN181" i="8"/>
  <c r="G182" i="8"/>
  <c r="Y182" i="8"/>
  <c r="BR182" i="8"/>
  <c r="AE184" i="8"/>
  <c r="M186" i="8"/>
  <c r="AN188" i="8"/>
  <c r="CD188" i="8"/>
  <c r="BH190" i="8"/>
  <c r="G213" i="8"/>
  <c r="BN213" i="8"/>
  <c r="AX215" i="8"/>
  <c r="AE216" i="8"/>
  <c r="BD220" i="8"/>
  <c r="BF220" i="8" s="1"/>
  <c r="AX222" i="8"/>
  <c r="BT223" i="8"/>
  <c r="Y226" i="8"/>
  <c r="M228" i="8"/>
  <c r="O228" i="8" s="1"/>
  <c r="BN228" i="8"/>
  <c r="AX230" i="8"/>
  <c r="BX231" i="8"/>
  <c r="AL231" i="8"/>
  <c r="AN231" i="8" s="1"/>
  <c r="BD231" i="8"/>
  <c r="BF231" i="8" s="1"/>
  <c r="CB231" i="8"/>
  <c r="AX231" i="8"/>
  <c r="BR231" i="8"/>
  <c r="S234" i="8"/>
  <c r="AE235" i="8"/>
  <c r="BV235" i="8"/>
  <c r="BH235" i="8"/>
  <c r="AR236" i="8"/>
  <c r="BZ236" i="8"/>
  <c r="Y238" i="8"/>
  <c r="BN239" i="8"/>
  <c r="BH239" i="8"/>
  <c r="BZ241" i="8"/>
  <c r="S243" i="8"/>
  <c r="AX244" i="8"/>
  <c r="AL245" i="8"/>
  <c r="AN245" i="8" s="1"/>
  <c r="BT246" i="8"/>
  <c r="AL247" i="8"/>
  <c r="BX247" i="8"/>
  <c r="BH247" i="8"/>
  <c r="G180" i="8"/>
  <c r="BR187" i="8"/>
  <c r="S187" i="8"/>
  <c r="BH189" i="8"/>
  <c r="AC252" i="8"/>
  <c r="AV252" i="8"/>
  <c r="BD218" i="8"/>
  <c r="BF218" i="8" s="1"/>
  <c r="CD218" i="8"/>
  <c r="BH224" i="8"/>
  <c r="BN227" i="8"/>
  <c r="BH227" i="8"/>
  <c r="AX227" i="8"/>
  <c r="CB227" i="8"/>
  <c r="S227" i="8"/>
  <c r="AL227" i="8"/>
  <c r="AN227" i="8" s="1"/>
  <c r="BD227" i="8"/>
  <c r="BF227" i="8" s="1"/>
  <c r="BR228" i="8"/>
  <c r="S228" i="8"/>
  <c r="BZ228" i="8"/>
  <c r="BP228" i="8"/>
  <c r="S229" i="8"/>
  <c r="BT234" i="8"/>
  <c r="AL235" i="8"/>
  <c r="AN235" i="8" s="1"/>
  <c r="S235" i="8"/>
  <c r="CB235" i="8"/>
  <c r="AX235" i="8"/>
  <c r="BV238" i="8"/>
  <c r="AE238" i="8"/>
  <c r="G239" i="8"/>
  <c r="BZ242" i="8"/>
  <c r="AR242" i="8"/>
  <c r="BH244" i="8"/>
  <c r="G244" i="8"/>
  <c r="BN244" i="8"/>
  <c r="BT245" i="8"/>
  <c r="Y246" i="8"/>
  <c r="BR249" i="8"/>
  <c r="BH249" i="8"/>
  <c r="E252" i="8"/>
  <c r="BH220" i="8"/>
  <c r="CB225" i="8"/>
  <c r="AX225" i="8"/>
  <c r="BN235" i="8"/>
  <c r="AX239" i="8"/>
  <c r="S239" i="8"/>
  <c r="CB239" i="8"/>
  <c r="AX243" i="8"/>
  <c r="M243" i="8"/>
  <c r="O243" i="8" s="1"/>
  <c r="BV243" i="8"/>
  <c r="BZ245" i="8"/>
  <c r="AX246" i="8"/>
  <c r="BT248" i="8"/>
  <c r="Y248" i="8"/>
  <c r="BH250" i="8"/>
  <c r="G250" i="8"/>
  <c r="BN250" i="8"/>
  <c r="BB252" i="8"/>
  <c r="BR216" i="8"/>
  <c r="BH218" i="8"/>
  <c r="BN219" i="8"/>
  <c r="BT219" i="8"/>
  <c r="BH219" i="8"/>
  <c r="CB221" i="8"/>
  <c r="Y223" i="8"/>
  <c r="BR224" i="8"/>
  <c r="S224" i="8"/>
  <c r="G225" i="8"/>
  <c r="BV225" i="8"/>
  <c r="AE225" i="8"/>
  <c r="BP227" i="8"/>
  <c r="M227" i="8"/>
  <c r="O227" i="8" s="1"/>
  <c r="AX228" i="8"/>
  <c r="BR230" i="8"/>
  <c r="S231" i="8"/>
  <c r="AE232" i="8"/>
  <c r="BV232" i="8"/>
  <c r="BD232" i="8"/>
  <c r="BF232" i="8" s="1"/>
  <c r="BD233" i="8"/>
  <c r="BF233" i="8" s="1"/>
  <c r="CD233" i="8"/>
  <c r="BD234" i="8"/>
  <c r="BF234" i="8" s="1"/>
  <c r="G235" i="8"/>
  <c r="BH236" i="8"/>
  <c r="BD236" i="8"/>
  <c r="BF236" i="8" s="1"/>
  <c r="BZ238" i="8"/>
  <c r="AR238" i="8"/>
  <c r="AL239" i="8"/>
  <c r="AN239" i="8" s="1"/>
  <c r="BR240" i="8"/>
  <c r="S240" i="8"/>
  <c r="AR245" i="8"/>
  <c r="CD247" i="8"/>
  <c r="BD247" i="8"/>
  <c r="BF247" i="8" s="1"/>
  <c r="G221" i="8"/>
  <c r="BH221" i="8"/>
  <c r="BN231" i="8"/>
  <c r="BZ234" i="8"/>
  <c r="AR234" i="8"/>
  <c r="M239" i="8"/>
  <c r="O239" i="8" s="1"/>
  <c r="BR244" i="8"/>
  <c r="S244" i="8"/>
  <c r="G245" i="8"/>
  <c r="BR246" i="8"/>
  <c r="BZ250" i="8"/>
  <c r="AR250" i="8"/>
  <c r="BH222" i="8"/>
  <c r="BX225" i="8"/>
  <c r="BD225" i="8"/>
  <c r="BT228" i="8"/>
  <c r="BZ230" i="8"/>
  <c r="AR230" i="8"/>
  <c r="CB234" i="8"/>
  <c r="BN236" i="8"/>
  <c r="BD241" i="8"/>
  <c r="BF241" i="8" s="1"/>
  <c r="BH242" i="8"/>
  <c r="BR248" i="8"/>
  <c r="S248" i="8"/>
  <c r="G237" i="8"/>
  <c r="BH237" i="8"/>
  <c r="AE243" i="8"/>
  <c r="BD245" i="8"/>
  <c r="BF245" i="8" s="1"/>
  <c r="BX245" i="8"/>
  <c r="G249" i="8"/>
  <c r="BH234" i="8"/>
  <c r="G241" i="8"/>
  <c r="BH241" i="8"/>
  <c r="AE247" i="8"/>
  <c r="BN248" i="8"/>
  <c r="BV249" i="8"/>
  <c r="AF82" i="7"/>
  <c r="AH82" i="7" s="1"/>
  <c r="AF88" i="7"/>
  <c r="AH88" i="7" s="1"/>
  <c r="AF162" i="7"/>
  <c r="AH162" i="7" s="1"/>
  <c r="AF176" i="7"/>
  <c r="AH176" i="7" s="1"/>
  <c r="O252" i="7"/>
  <c r="AF228" i="7"/>
  <c r="AH228" i="7" s="1"/>
  <c r="AF244" i="7"/>
  <c r="AH244" i="7" s="1"/>
  <c r="O110" i="4"/>
  <c r="O155" i="4"/>
  <c r="AP171" i="4"/>
  <c r="I171" i="4"/>
  <c r="AC35" i="5"/>
  <c r="AC111" i="5"/>
  <c r="AC113" i="5"/>
  <c r="AC118" i="5"/>
  <c r="AC119" i="5"/>
  <c r="AC129" i="5"/>
  <c r="AC214" i="5"/>
  <c r="AC248" i="5"/>
  <c r="AC250" i="5"/>
  <c r="U52" i="7"/>
  <c r="AF21" i="7"/>
  <c r="AH21" i="7" s="1"/>
  <c r="AF25" i="7"/>
  <c r="AH25" i="7" s="1"/>
  <c r="AF41" i="7"/>
  <c r="AH41" i="7" s="1"/>
  <c r="AF83" i="7"/>
  <c r="AH83" i="7" s="1"/>
  <c r="Z192" i="7"/>
  <c r="AF87" i="7"/>
  <c r="AH87" i="7" s="1"/>
  <c r="AF91" i="7"/>
  <c r="AH91" i="7" s="1"/>
  <c r="AF127" i="7"/>
  <c r="AH127" i="7" s="1"/>
  <c r="AF129" i="7"/>
  <c r="AH129" i="7" s="1"/>
  <c r="AF151" i="7"/>
  <c r="AH151" i="7" s="1"/>
  <c r="AF153" i="7"/>
  <c r="AH153" i="7" s="1"/>
  <c r="AF187" i="7"/>
  <c r="AH187" i="7" s="1"/>
  <c r="AF233" i="7"/>
  <c r="AH233" i="7" s="1"/>
  <c r="AF241" i="7"/>
  <c r="AH241" i="7" s="1"/>
  <c r="U27" i="4"/>
  <c r="AA32" i="4"/>
  <c r="AU18" i="5"/>
  <c r="BC88" i="5"/>
  <c r="BE88" i="5" s="1"/>
  <c r="BC91" i="5"/>
  <c r="BE91" i="5" s="1"/>
  <c r="AI110" i="5"/>
  <c r="AI112" i="5"/>
  <c r="BK164" i="5"/>
  <c r="AU174" i="5"/>
  <c r="AU176" i="5"/>
  <c r="AU178" i="5"/>
  <c r="BK224" i="5"/>
  <c r="BK225" i="5"/>
  <c r="AP25" i="4"/>
  <c r="AC246" i="5"/>
  <c r="AF16" i="7"/>
  <c r="AH16" i="7" s="1"/>
  <c r="AF30" i="7"/>
  <c r="AH30" i="7" s="1"/>
  <c r="AO36" i="5"/>
  <c r="AO214" i="5"/>
  <c r="AP172" i="4"/>
  <c r="I177" i="4"/>
  <c r="AA181" i="4"/>
  <c r="AP230" i="4"/>
  <c r="AU35" i="5"/>
  <c r="AU117" i="5"/>
  <c r="AU118" i="5"/>
  <c r="AU119" i="5"/>
  <c r="AU129" i="5"/>
  <c r="AU214" i="5"/>
  <c r="AI221" i="5"/>
  <c r="AC224" i="5"/>
  <c r="AU247" i="5"/>
  <c r="AN52" i="7"/>
  <c r="AF112" i="7"/>
  <c r="AH112" i="7" s="1"/>
  <c r="AF116" i="7"/>
  <c r="AH116" i="7" s="1"/>
  <c r="AF120" i="7"/>
  <c r="AH120" i="7" s="1"/>
  <c r="AF124" i="7"/>
  <c r="AH124" i="7" s="1"/>
  <c r="AF128" i="7"/>
  <c r="AH128" i="7" s="1"/>
  <c r="AF42" i="7"/>
  <c r="AH42" i="7" s="1"/>
  <c r="AF47" i="7"/>
  <c r="AH47" i="7" s="1"/>
  <c r="AF121" i="7"/>
  <c r="AH121" i="7" s="1"/>
  <c r="AC163" i="5"/>
  <c r="U171" i="4"/>
  <c r="AP222" i="4"/>
  <c r="AU36" i="5"/>
  <c r="AP19" i="4"/>
  <c r="O91" i="4"/>
  <c r="O99" i="4"/>
  <c r="AP112" i="4"/>
  <c r="AP128" i="4"/>
  <c r="O149" i="4"/>
  <c r="I172" i="4"/>
  <c r="AP238" i="4"/>
  <c r="AP246" i="4"/>
  <c r="O248" i="4"/>
  <c r="AA250" i="4"/>
  <c r="BC27" i="5"/>
  <c r="BE27" i="5" s="1"/>
  <c r="BC31" i="5"/>
  <c r="BE31" i="5" s="1"/>
  <c r="BC33" i="5"/>
  <c r="BE33" i="5" s="1"/>
  <c r="BC35" i="5"/>
  <c r="BE35" i="5" s="1"/>
  <c r="BC128" i="5"/>
  <c r="BE128" i="5" s="1"/>
  <c r="BC129" i="5"/>
  <c r="BE129" i="5" s="1"/>
  <c r="AO153" i="5"/>
  <c r="BK179" i="5"/>
  <c r="BK181" i="5"/>
  <c r="BK183" i="5"/>
  <c r="AI224" i="5"/>
  <c r="AP17" i="4"/>
  <c r="AP84" i="4"/>
  <c r="AO146" i="5"/>
  <c r="AP14" i="4"/>
  <c r="AP50" i="4"/>
  <c r="AP105" i="4"/>
  <c r="AP155" i="4"/>
  <c r="O159" i="4"/>
  <c r="AO224" i="5"/>
  <c r="AO225" i="5"/>
  <c r="AI23" i="5"/>
  <c r="AO111" i="5"/>
  <c r="AI119" i="5"/>
  <c r="AI177" i="5"/>
  <c r="AO221" i="5"/>
  <c r="AC225" i="5"/>
  <c r="AF50" i="7"/>
  <c r="AH50" i="7" s="1"/>
  <c r="X252" i="7"/>
  <c r="AF230" i="7"/>
  <c r="AH230" i="7" s="1"/>
  <c r="AF238" i="7"/>
  <c r="AH238" i="7" s="1"/>
  <c r="BC13" i="5"/>
  <c r="BE13" i="5" s="1"/>
  <c r="AC20" i="5"/>
  <c r="AI118" i="5"/>
  <c r="BC146" i="5"/>
  <c r="BE146" i="5" s="1"/>
  <c r="AU153" i="5"/>
  <c r="AO154" i="5"/>
  <c r="AI164" i="5"/>
  <c r="AI176" i="5"/>
  <c r="AC184" i="5"/>
  <c r="AF15" i="7"/>
  <c r="AH15" i="7" s="1"/>
  <c r="AN192" i="7"/>
  <c r="AA16" i="4"/>
  <c r="I17" i="4"/>
  <c r="AA24" i="4"/>
  <c r="O27" i="4"/>
  <c r="AP33" i="4"/>
  <c r="AA47" i="4"/>
  <c r="AP87" i="4"/>
  <c r="O115" i="4"/>
  <c r="AP129" i="4"/>
  <c r="I155" i="4"/>
  <c r="O157" i="4"/>
  <c r="AA159" i="4"/>
  <c r="AA167" i="4"/>
  <c r="AA182" i="4"/>
  <c r="U230" i="4"/>
  <c r="AA232" i="4"/>
  <c r="AO18" i="5"/>
  <c r="AC26" i="5"/>
  <c r="BK36" i="5"/>
  <c r="BC44" i="5"/>
  <c r="BE44" i="5" s="1"/>
  <c r="AI83" i="5"/>
  <c r="AI87" i="5"/>
  <c r="AC89" i="5"/>
  <c r="BC98" i="5"/>
  <c r="BE98" i="5" s="1"/>
  <c r="BC105" i="5"/>
  <c r="BE105" i="5" s="1"/>
  <c r="BC107" i="5"/>
  <c r="BE107" i="5" s="1"/>
  <c r="BC108" i="5"/>
  <c r="BE108" i="5" s="1"/>
  <c r="AU111" i="5"/>
  <c r="AO118" i="5"/>
  <c r="AI120" i="5"/>
  <c r="AU128" i="5"/>
  <c r="BK129" i="5"/>
  <c r="BK146" i="5"/>
  <c r="BC150" i="5"/>
  <c r="BE150" i="5" s="1"/>
  <c r="AU154" i="5"/>
  <c r="AO167" i="5"/>
  <c r="BK168" i="5"/>
  <c r="AU175" i="5"/>
  <c r="AO176" i="5"/>
  <c r="AI181" i="5"/>
  <c r="AI182" i="5"/>
  <c r="AI183" i="5"/>
  <c r="BK214" i="5"/>
  <c r="BC217" i="5"/>
  <c r="BE217" i="5" s="1"/>
  <c r="AU219" i="5"/>
  <c r="AU220" i="5"/>
  <c r="AI225" i="5"/>
  <c r="BC230" i="5"/>
  <c r="BE230" i="5" s="1"/>
  <c r="BC240" i="5"/>
  <c r="BE240" i="5" s="1"/>
  <c r="AU246" i="5"/>
  <c r="AO247" i="5"/>
  <c r="AO250" i="5"/>
  <c r="AF38" i="7"/>
  <c r="AF46" i="7"/>
  <c r="AH46" i="7" s="1"/>
  <c r="AF95" i="7"/>
  <c r="AH95" i="7" s="1"/>
  <c r="AF158" i="7"/>
  <c r="AH158" i="7" s="1"/>
  <c r="AF175" i="7"/>
  <c r="AH175" i="7" s="1"/>
  <c r="AF183" i="7"/>
  <c r="AH183" i="7" s="1"/>
  <c r="AF216" i="7"/>
  <c r="AH216" i="7" s="1"/>
  <c r="AF236" i="7"/>
  <c r="AH236" i="7" s="1"/>
  <c r="AF246" i="7"/>
  <c r="AH246" i="7" s="1"/>
  <c r="AP31" i="4"/>
  <c r="AP85" i="4"/>
  <c r="AP93" i="4"/>
  <c r="U108" i="4"/>
  <c r="AA115" i="4"/>
  <c r="U126" i="4"/>
  <c r="AA127" i="4"/>
  <c r="U220" i="4"/>
  <c r="U248" i="4"/>
  <c r="BK17" i="5"/>
  <c r="AO26" i="5"/>
  <c r="AI35" i="5"/>
  <c r="AC36" i="5"/>
  <c r="AO39" i="5"/>
  <c r="AI44" i="5"/>
  <c r="BK50" i="5"/>
  <c r="AC94" i="5"/>
  <c r="BK104" i="5"/>
  <c r="BK105" i="5"/>
  <c r="BK106" i="5"/>
  <c r="BK108" i="5"/>
  <c r="BK109" i="5"/>
  <c r="AO121" i="5"/>
  <c r="AO122" i="5"/>
  <c r="AO125" i="5"/>
  <c r="AC169" i="5"/>
  <c r="AU179" i="5"/>
  <c r="AU181" i="5"/>
  <c r="AU182" i="5"/>
  <c r="BK217" i="5"/>
  <c r="BC221" i="5"/>
  <c r="BE221" i="5" s="1"/>
  <c r="AU225" i="5"/>
  <c r="AC228" i="5"/>
  <c r="BK237" i="5"/>
  <c r="BC249" i="5"/>
  <c r="BE249" i="5" s="1"/>
  <c r="Q52" i="7"/>
  <c r="Q192" i="7"/>
  <c r="U192" i="7"/>
  <c r="AF90" i="7"/>
  <c r="AH90" i="7" s="1"/>
  <c r="AF93" i="7"/>
  <c r="AH93" i="7" s="1"/>
  <c r="AF105" i="7"/>
  <c r="AH105" i="7" s="1"/>
  <c r="AF106" i="7"/>
  <c r="AH106" i="7" s="1"/>
  <c r="AF122" i="7"/>
  <c r="AH122" i="7" s="1"/>
  <c r="AF161" i="7"/>
  <c r="AH161" i="7" s="1"/>
  <c r="AF169" i="7"/>
  <c r="AH169" i="7" s="1"/>
  <c r="AF170" i="7"/>
  <c r="AH170" i="7" s="1"/>
  <c r="AF173" i="7"/>
  <c r="AH173" i="7" s="1"/>
  <c r="AF177" i="7"/>
  <c r="AH177" i="7" s="1"/>
  <c r="AF178" i="7"/>
  <c r="AH178" i="7" s="1"/>
  <c r="AF185" i="7"/>
  <c r="AH185" i="7" s="1"/>
  <c r="AF220" i="7"/>
  <c r="AH220" i="7" s="1"/>
  <c r="AF243" i="7"/>
  <c r="AH243" i="7" s="1"/>
  <c r="AF245" i="7"/>
  <c r="AH245" i="7" s="1"/>
  <c r="AF148" i="7"/>
  <c r="AH148" i="7" s="1"/>
  <c r="AF152" i="7"/>
  <c r="AH152" i="7" s="1"/>
  <c r="AP24" i="4"/>
  <c r="AP49" i="4"/>
  <c r="I111" i="4"/>
  <c r="AA126" i="4"/>
  <c r="AP159" i="4"/>
  <c r="U178" i="4"/>
  <c r="AA220" i="4"/>
  <c r="U246" i="4"/>
  <c r="AA248" i="4"/>
  <c r="AI13" i="5"/>
  <c r="AC15" i="5"/>
  <c r="AU26" i="5"/>
  <c r="AI36" i="5"/>
  <c r="AC45" i="5"/>
  <c r="AC49" i="5"/>
  <c r="AI93" i="5"/>
  <c r="AI94" i="5"/>
  <c r="AU102" i="5"/>
  <c r="AO104" i="5"/>
  <c r="BC116" i="5"/>
  <c r="BE116" i="5" s="1"/>
  <c r="BC119" i="5"/>
  <c r="BE119" i="5" s="1"/>
  <c r="AO129" i="5"/>
  <c r="AI146" i="5"/>
  <c r="AI148" i="5"/>
  <c r="AU165" i="5"/>
  <c r="AI168" i="5"/>
  <c r="BC185" i="5"/>
  <c r="BE185" i="5" s="1"/>
  <c r="BK219" i="5"/>
  <c r="AI227" i="5"/>
  <c r="AI228" i="5"/>
  <c r="BK246" i="5"/>
  <c r="M192" i="6"/>
  <c r="K52" i="7"/>
  <c r="AF29" i="7"/>
  <c r="AF37" i="7"/>
  <c r="AF45" i="7"/>
  <c r="AH45" i="7" s="1"/>
  <c r="S192" i="7"/>
  <c r="AF103" i="7"/>
  <c r="AH103" i="7" s="1"/>
  <c r="AF111" i="7"/>
  <c r="AH111" i="7" s="1"/>
  <c r="AF119" i="7"/>
  <c r="AH119" i="7" s="1"/>
  <c r="AF229" i="7"/>
  <c r="AH229" i="7" s="1"/>
  <c r="AF237" i="7"/>
  <c r="AH237" i="7" s="1"/>
  <c r="AF150" i="7"/>
  <c r="AH150" i="7" s="1"/>
  <c r="AF23" i="7"/>
  <c r="AH23" i="7" s="1"/>
  <c r="AF33" i="7"/>
  <c r="AH33" i="7" s="1"/>
  <c r="G192" i="7"/>
  <c r="AF80" i="7"/>
  <c r="AF126" i="7"/>
  <c r="AH126" i="7" s="1"/>
  <c r="AF163" i="7"/>
  <c r="AH163" i="7" s="1"/>
  <c r="K252" i="7"/>
  <c r="AB252" i="7"/>
  <c r="AF18" i="7"/>
  <c r="AH18" i="7" s="1"/>
  <c r="AF24" i="7"/>
  <c r="AH24" i="7" s="1"/>
  <c r="I192" i="7"/>
  <c r="AF92" i="7"/>
  <c r="AH92" i="7" s="1"/>
  <c r="AF97" i="7"/>
  <c r="AH97" i="7" s="1"/>
  <c r="AF98" i="7"/>
  <c r="AH98" i="7" s="1"/>
  <c r="AF104" i="7"/>
  <c r="AH104" i="7" s="1"/>
  <c r="AF108" i="7"/>
  <c r="AH108" i="7" s="1"/>
  <c r="AF159" i="7"/>
  <c r="AH159" i="7" s="1"/>
  <c r="AF160" i="7"/>
  <c r="AH160" i="7" s="1"/>
  <c r="AF167" i="7"/>
  <c r="AH167" i="7" s="1"/>
  <c r="AF224" i="7"/>
  <c r="AH224" i="7" s="1"/>
  <c r="AF250" i="7"/>
  <c r="AH250" i="7" s="1"/>
  <c r="AF19" i="7"/>
  <c r="AH19" i="7" s="1"/>
  <c r="AF113" i="7"/>
  <c r="AH113" i="7" s="1"/>
  <c r="AF234" i="7"/>
  <c r="AH234" i="7" s="1"/>
  <c r="AF242" i="7"/>
  <c r="AH242" i="7" s="1"/>
  <c r="X192" i="7"/>
  <c r="AF149" i="7"/>
  <c r="AH149" i="7" s="1"/>
  <c r="AF168" i="7"/>
  <c r="AH168" i="7" s="1"/>
  <c r="AF221" i="7"/>
  <c r="AH221" i="7" s="1"/>
  <c r="AF17" i="7"/>
  <c r="AH17" i="7" s="1"/>
  <c r="AF22" i="7"/>
  <c r="AH22" i="7" s="1"/>
  <c r="AF27" i="7"/>
  <c r="AH27" i="7" s="1"/>
  <c r="AF39" i="7"/>
  <c r="AH39" i="7" s="1"/>
  <c r="AF40" i="7"/>
  <c r="AH40" i="7" s="1"/>
  <c r="AF86" i="7"/>
  <c r="AH86" i="7" s="1"/>
  <c r="AF107" i="7"/>
  <c r="AH107" i="7" s="1"/>
  <c r="AF172" i="7"/>
  <c r="AH172" i="7" s="1"/>
  <c r="AF180" i="7"/>
  <c r="AH180" i="7" s="1"/>
  <c r="AF186" i="7"/>
  <c r="AH186" i="7" s="1"/>
  <c r="AN252" i="7"/>
  <c r="Q252" i="7"/>
  <c r="G252" i="7"/>
  <c r="AF213" i="7"/>
  <c r="E192" i="7"/>
  <c r="AF100" i="7"/>
  <c r="AH100" i="7" s="1"/>
  <c r="AF166" i="7"/>
  <c r="E252" i="7"/>
  <c r="AF214" i="7"/>
  <c r="AH214" i="7" s="1"/>
  <c r="I252" i="7"/>
  <c r="AF215" i="7"/>
  <c r="AH215" i="7" s="1"/>
  <c r="AF26" i="7"/>
  <c r="AH26" i="7" s="1"/>
  <c r="AF31" i="7"/>
  <c r="AH31" i="7" s="1"/>
  <c r="AF32" i="7"/>
  <c r="AH32" i="7" s="1"/>
  <c r="O192" i="7"/>
  <c r="AF81" i="7"/>
  <c r="AH81" i="7" s="1"/>
  <c r="AF85" i="7"/>
  <c r="AH85" i="7" s="1"/>
  <c r="AF96" i="7"/>
  <c r="AH96" i="7" s="1"/>
  <c r="AF114" i="7"/>
  <c r="AH114" i="7" s="1"/>
  <c r="AF171" i="7"/>
  <c r="AH171" i="7" s="1"/>
  <c r="AF179" i="7"/>
  <c r="AH179" i="7" s="1"/>
  <c r="S252" i="7"/>
  <c r="E52" i="7"/>
  <c r="AF13" i="7"/>
  <c r="G52" i="7"/>
  <c r="AF14" i="7"/>
  <c r="AH14" i="7" s="1"/>
  <c r="U252" i="7"/>
  <c r="Z252" i="7"/>
  <c r="I52" i="7"/>
  <c r="Z52" i="7"/>
  <c r="AB52" i="7"/>
  <c r="AF20" i="7"/>
  <c r="AH20" i="7" s="1"/>
  <c r="AF89" i="7"/>
  <c r="AH89" i="7" s="1"/>
  <c r="AF99" i="7"/>
  <c r="AH99" i="7" s="1"/>
  <c r="AF157" i="7"/>
  <c r="AH157" i="7" s="1"/>
  <c r="AF165" i="7"/>
  <c r="AH165" i="7" s="1"/>
  <c r="AF184" i="7"/>
  <c r="AH184" i="7" s="1"/>
  <c r="AF188" i="7"/>
  <c r="AF217" i="7"/>
  <c r="AH217" i="7" s="1"/>
  <c r="AF222" i="7"/>
  <c r="AH222" i="7" s="1"/>
  <c r="AF223" i="7"/>
  <c r="AH223" i="7" s="1"/>
  <c r="AF235" i="7"/>
  <c r="AH235" i="7" s="1"/>
  <c r="AF155" i="7"/>
  <c r="AH155" i="7" s="1"/>
  <c r="M252" i="7"/>
  <c r="AD252" i="7"/>
  <c r="AF227" i="7"/>
  <c r="AH227" i="7" s="1"/>
  <c r="M52" i="7"/>
  <c r="AD52" i="7"/>
  <c r="AF44" i="7"/>
  <c r="AH44" i="7" s="1"/>
  <c r="A254" i="7"/>
  <c r="K192" i="7"/>
  <c r="AB192" i="7"/>
  <c r="AF110" i="7"/>
  <c r="AH110" i="7" s="1"/>
  <c r="AF117" i="7"/>
  <c r="AH117" i="7" s="1"/>
  <c r="AF147" i="7"/>
  <c r="AF190" i="7"/>
  <c r="AH190" i="7" s="1"/>
  <c r="AF226" i="7"/>
  <c r="AH226" i="7" s="1"/>
  <c r="AF232" i="7"/>
  <c r="AH232" i="7" s="1"/>
  <c r="AF249" i="7"/>
  <c r="AH249" i="7" s="1"/>
  <c r="AF118" i="7"/>
  <c r="AH118" i="7" s="1"/>
  <c r="O52" i="7"/>
  <c r="AF36" i="7"/>
  <c r="AH36" i="7" s="1"/>
  <c r="AF43" i="7"/>
  <c r="AH43" i="7" s="1"/>
  <c r="M192" i="7"/>
  <c r="AD192" i="7"/>
  <c r="AF102" i="7"/>
  <c r="AH102" i="7" s="1"/>
  <c r="AF109" i="7"/>
  <c r="AH109" i="7" s="1"/>
  <c r="AF123" i="7"/>
  <c r="AH123" i="7" s="1"/>
  <c r="AF182" i="7"/>
  <c r="AH182" i="7" s="1"/>
  <c r="AF189" i="7"/>
  <c r="AH189" i="7" s="1"/>
  <c r="AF219" i="7"/>
  <c r="AH219" i="7" s="1"/>
  <c r="AF240" i="7"/>
  <c r="AH240" i="7" s="1"/>
  <c r="AF125" i="7"/>
  <c r="AH125" i="7" s="1"/>
  <c r="AF28" i="7"/>
  <c r="AH28" i="7" s="1"/>
  <c r="AF35" i="7"/>
  <c r="AH35" i="7" s="1"/>
  <c r="AF49" i="7"/>
  <c r="AH49" i="7" s="1"/>
  <c r="AF94" i="7"/>
  <c r="AH94" i="7" s="1"/>
  <c r="AF101" i="7"/>
  <c r="AH101" i="7" s="1"/>
  <c r="AF115" i="7"/>
  <c r="AH115" i="7" s="1"/>
  <c r="AF174" i="7"/>
  <c r="AH174" i="7" s="1"/>
  <c r="AF181" i="7"/>
  <c r="AH181" i="7" s="1"/>
  <c r="AF218" i="7"/>
  <c r="AH218" i="7" s="1"/>
  <c r="AF225" i="7"/>
  <c r="AH225" i="7" s="1"/>
  <c r="AF248" i="7"/>
  <c r="AH248" i="7" s="1"/>
  <c r="AP30" i="4"/>
  <c r="AP35" i="4"/>
  <c r="AE88" i="4"/>
  <c r="AC88" i="4" s="1"/>
  <c r="AP175" i="4"/>
  <c r="BK20" i="5"/>
  <c r="BC26" i="5"/>
  <c r="BE26" i="5" s="1"/>
  <c r="BK39" i="5"/>
  <c r="BK113" i="5"/>
  <c r="BK185" i="5"/>
  <c r="BK186" i="5"/>
  <c r="I52" i="6"/>
  <c r="E52" i="6"/>
  <c r="Q52" i="6"/>
  <c r="O52" i="6"/>
  <c r="M52" i="6"/>
  <c r="K52" i="6"/>
  <c r="K192" i="6"/>
  <c r="I25" i="4"/>
  <c r="O124" i="4"/>
  <c r="BS52" i="5"/>
  <c r="AI19" i="5"/>
  <c r="AC21" i="5"/>
  <c r="U17" i="4"/>
  <c r="O45" i="4"/>
  <c r="O86" i="4"/>
  <c r="I105" i="4"/>
  <c r="AE111" i="4"/>
  <c r="W111" i="4" s="1"/>
  <c r="I112" i="4"/>
  <c r="I117" i="4"/>
  <c r="U124" i="4"/>
  <c r="I230" i="4"/>
  <c r="O239" i="4"/>
  <c r="U14" i="5"/>
  <c r="W14" i="5" s="1"/>
  <c r="AO19" i="5"/>
  <c r="AC41" i="5"/>
  <c r="U42" i="5"/>
  <c r="W42" i="5" s="1"/>
  <c r="AC44" i="5"/>
  <c r="AC46" i="5"/>
  <c r="AO112" i="5"/>
  <c r="BC160" i="5"/>
  <c r="BE160" i="5" s="1"/>
  <c r="AI184" i="5"/>
  <c r="AI185" i="5"/>
  <c r="AI186" i="5"/>
  <c r="AC249" i="5"/>
  <c r="AA22" i="4"/>
  <c r="I23" i="4"/>
  <c r="U25" i="4"/>
  <c r="O33" i="4"/>
  <c r="AA46" i="4"/>
  <c r="AA83" i="4"/>
  <c r="I100" i="4"/>
  <c r="O105" i="4"/>
  <c r="AP213" i="4"/>
  <c r="O230" i="4"/>
  <c r="U239" i="4"/>
  <c r="O242" i="4"/>
  <c r="AE246" i="4"/>
  <c r="AC246" i="4" s="1"/>
  <c r="AI14" i="5"/>
  <c r="AU19" i="5"/>
  <c r="BK28" i="5"/>
  <c r="BK30" i="5"/>
  <c r="BK31" i="5"/>
  <c r="AI41" i="5"/>
  <c r="AU89" i="5"/>
  <c r="BK158" i="5"/>
  <c r="BK159" i="5"/>
  <c r="BC177" i="5"/>
  <c r="BE177" i="5" s="1"/>
  <c r="AC233" i="5"/>
  <c r="BK240" i="5"/>
  <c r="BK241" i="5"/>
  <c r="BK242" i="5"/>
  <c r="AI248" i="5"/>
  <c r="AI249" i="5"/>
  <c r="O22" i="4"/>
  <c r="O192" i="6"/>
  <c r="U22" i="4"/>
  <c r="U83" i="4"/>
  <c r="U33" i="4"/>
  <c r="O43" i="4"/>
  <c r="AA86" i="4"/>
  <c r="U105" i="4"/>
  <c r="O108" i="4"/>
  <c r="AA160" i="4"/>
  <c r="AA239" i="4"/>
  <c r="U242" i="4"/>
  <c r="AU185" i="5"/>
  <c r="U239" i="5"/>
  <c r="W239" i="5" s="1"/>
  <c r="AA20" i="4"/>
  <c r="AA81" i="4"/>
  <c r="AA112" i="4"/>
  <c r="I113" i="4"/>
  <c r="AA117" i="4"/>
  <c r="U120" i="4"/>
  <c r="AA148" i="4"/>
  <c r="AA163" i="4"/>
  <c r="I213" i="4"/>
  <c r="O215" i="4"/>
  <c r="AP236" i="4"/>
  <c r="I236" i="4"/>
  <c r="AU24" i="5"/>
  <c r="AU25" i="5"/>
  <c r="U29" i="5"/>
  <c r="AC30" i="5"/>
  <c r="AC31" i="5"/>
  <c r="AC32" i="5"/>
  <c r="AU46" i="5"/>
  <c r="AU47" i="5"/>
  <c r="AU48" i="5"/>
  <c r="AC81" i="5"/>
  <c r="AI102" i="5"/>
  <c r="BK127" i="5"/>
  <c r="AC155" i="5"/>
  <c r="AC157" i="5"/>
  <c r="AC158" i="5"/>
  <c r="AC159" i="5"/>
  <c r="AC160" i="5"/>
  <c r="AO235" i="5"/>
  <c r="AO236" i="5"/>
  <c r="AC240" i="5"/>
  <c r="AU249" i="5"/>
  <c r="O119" i="4"/>
  <c r="O165" i="4"/>
  <c r="BC16" i="5"/>
  <c r="BE16" i="5" s="1"/>
  <c r="AC167" i="5"/>
  <c r="AC185" i="5"/>
  <c r="AC186" i="5"/>
  <c r="I15" i="4"/>
  <c r="U91" i="4"/>
  <c r="U20" i="4"/>
  <c r="AA45" i="4"/>
  <c r="AA122" i="4"/>
  <c r="AA153" i="4"/>
  <c r="U222" i="4"/>
  <c r="O245" i="4"/>
  <c r="O247" i="4"/>
  <c r="AO13" i="5"/>
  <c r="AO14" i="5"/>
  <c r="U13" i="4"/>
  <c r="AA15" i="4"/>
  <c r="U43" i="4"/>
  <c r="AA89" i="4"/>
  <c r="U18" i="4"/>
  <c r="I24" i="4"/>
  <c r="AE31" i="4"/>
  <c r="K31" i="4" s="1"/>
  <c r="U47" i="4"/>
  <c r="AA100" i="4"/>
  <c r="U103" i="4"/>
  <c r="U110" i="4"/>
  <c r="O113" i="4"/>
  <c r="U115" i="4"/>
  <c r="AA120" i="4"/>
  <c r="AA156" i="4"/>
  <c r="U162" i="4"/>
  <c r="U176" i="4"/>
  <c r="U181" i="4"/>
  <c r="O213" i="4"/>
  <c r="O218" i="4"/>
  <c r="BK19" i="5"/>
  <c r="BC22" i="5"/>
  <c r="BE22" i="5" s="1"/>
  <c r="BC23" i="5"/>
  <c r="BE23" i="5" s="1"/>
  <c r="BC24" i="5"/>
  <c r="BE24" i="5" s="1"/>
  <c r="AI28" i="5"/>
  <c r="AI30" i="5"/>
  <c r="AI31" i="5"/>
  <c r="BC48" i="5"/>
  <c r="BE48" i="5" s="1"/>
  <c r="AI80" i="5"/>
  <c r="BK89" i="5"/>
  <c r="BC92" i="5"/>
  <c r="BE92" i="5" s="1"/>
  <c r="BC117" i="5"/>
  <c r="BE117" i="5" s="1"/>
  <c r="AC126" i="5"/>
  <c r="AC127" i="5"/>
  <c r="AC128" i="5"/>
  <c r="BK128" i="5"/>
  <c r="AI155" i="5"/>
  <c r="AI156" i="5"/>
  <c r="AI157" i="5"/>
  <c r="AI158" i="5"/>
  <c r="AI159" i="5"/>
  <c r="BC188" i="5"/>
  <c r="BK216" i="5"/>
  <c r="AU232" i="5"/>
  <c r="AU233" i="5"/>
  <c r="O153" i="4"/>
  <c r="AA155" i="4"/>
  <c r="AA157" i="4"/>
  <c r="I163" i="4"/>
  <c r="U165" i="4"/>
  <c r="O168" i="4"/>
  <c r="AA174" i="4"/>
  <c r="U179" i="4"/>
  <c r="O182" i="4"/>
  <c r="I185" i="4"/>
  <c r="U187" i="4"/>
  <c r="AA189" i="4"/>
  <c r="AA213" i="4"/>
  <c r="U218" i="4"/>
  <c r="AA225" i="4"/>
  <c r="O229" i="4"/>
  <c r="AA237" i="4"/>
  <c r="AA242" i="4"/>
  <c r="AI20" i="5"/>
  <c r="AI21" i="5"/>
  <c r="U23" i="5"/>
  <c r="W23" i="5" s="1"/>
  <c r="AU30" i="5"/>
  <c r="AU31" i="5"/>
  <c r="AU39" i="5"/>
  <c r="AO42" i="5"/>
  <c r="AO43" i="5"/>
  <c r="AC47" i="5"/>
  <c r="AC48" i="5"/>
  <c r="AU82" i="5"/>
  <c r="AU83" i="5"/>
  <c r="AO88" i="5"/>
  <c r="AO105" i="5"/>
  <c r="AC108" i="5"/>
  <c r="AC109" i="5"/>
  <c r="AO113" i="5"/>
  <c r="AO115" i="5"/>
  <c r="AU127" i="5"/>
  <c r="AO128" i="5"/>
  <c r="AO172" i="5"/>
  <c r="AU184" i="5"/>
  <c r="AO186" i="5"/>
  <c r="AI187" i="5"/>
  <c r="AU235" i="5"/>
  <c r="AU236" i="5"/>
  <c r="AI239" i="5"/>
  <c r="AC241" i="5"/>
  <c r="AC243" i="5"/>
  <c r="AU248" i="5"/>
  <c r="E192" i="6"/>
  <c r="E252" i="6"/>
  <c r="O112" i="4"/>
  <c r="O117" i="4"/>
  <c r="AA119" i="4"/>
  <c r="U122" i="4"/>
  <c r="AP123" i="4"/>
  <c r="AA124" i="4"/>
  <c r="I151" i="4"/>
  <c r="U153" i="4"/>
  <c r="O156" i="4"/>
  <c r="U160" i="4"/>
  <c r="O163" i="4"/>
  <c r="AA165" i="4"/>
  <c r="AA172" i="4"/>
  <c r="AA179" i="4"/>
  <c r="I180" i="4"/>
  <c r="AA187" i="4"/>
  <c r="O216" i="4"/>
  <c r="I221" i="4"/>
  <c r="O226" i="4"/>
  <c r="AP227" i="4"/>
  <c r="O231" i="4"/>
  <c r="O238" i="4"/>
  <c r="O243" i="4"/>
  <c r="AA245" i="4"/>
  <c r="I246" i="4"/>
  <c r="AA247" i="4"/>
  <c r="O250" i="4"/>
  <c r="AO15" i="5"/>
  <c r="AI16" i="5"/>
  <c r="AO20" i="5"/>
  <c r="AO21" i="5"/>
  <c r="AI24" i="5"/>
  <c r="AI25" i="5"/>
  <c r="BK27" i="5"/>
  <c r="BC28" i="5"/>
  <c r="BE28" i="5" s="1"/>
  <c r="BC29" i="5"/>
  <c r="AU32" i="5"/>
  <c r="AU43" i="5"/>
  <c r="AO44" i="5"/>
  <c r="AI46" i="5"/>
  <c r="AI48" i="5"/>
  <c r="BK97" i="5"/>
  <c r="BK98" i="5"/>
  <c r="BK99" i="5"/>
  <c r="AU104" i="5"/>
  <c r="AU105" i="5"/>
  <c r="AI107" i="5"/>
  <c r="AU113" i="5"/>
  <c r="AO116" i="5"/>
  <c r="BK120" i="5"/>
  <c r="BK121" i="5"/>
  <c r="BK122" i="5"/>
  <c r="BK125" i="5"/>
  <c r="BK151" i="5"/>
  <c r="BK152" i="5"/>
  <c r="AU157" i="5"/>
  <c r="AU158" i="5"/>
  <c r="BC168" i="5"/>
  <c r="BE168" i="5" s="1"/>
  <c r="AU170" i="5"/>
  <c r="BK175" i="5"/>
  <c r="AO187" i="5"/>
  <c r="AU218" i="5"/>
  <c r="AC223" i="5"/>
  <c r="AI243" i="5"/>
  <c r="AP215" i="4"/>
  <c r="U216" i="4"/>
  <c r="AA223" i="4"/>
  <c r="U226" i="4"/>
  <c r="U231" i="4"/>
  <c r="U238" i="4"/>
  <c r="U243" i="4"/>
  <c r="U250" i="4"/>
  <c r="AO16" i="5"/>
  <c r="BK18" i="5"/>
  <c r="AU20" i="5"/>
  <c r="AU21" i="5"/>
  <c r="AO22" i="5"/>
  <c r="AO23" i="5"/>
  <c r="AO24" i="5"/>
  <c r="AO25" i="5"/>
  <c r="BC40" i="5"/>
  <c r="BE40" i="5" s="1"/>
  <c r="BC41" i="5"/>
  <c r="BE41" i="5" s="1"/>
  <c r="AU44" i="5"/>
  <c r="U96" i="5"/>
  <c r="W96" i="5" s="1"/>
  <c r="AO108" i="5"/>
  <c r="AO109" i="5"/>
  <c r="AU160" i="5"/>
  <c r="BK167" i="5"/>
  <c r="BC170" i="5"/>
  <c r="BE170" i="5" s="1"/>
  <c r="AU187" i="5"/>
  <c r="AU189" i="5"/>
  <c r="AU239" i="5"/>
  <c r="AO240" i="5"/>
  <c r="AO241" i="5"/>
  <c r="AO243" i="5"/>
  <c r="AI245" i="5"/>
  <c r="BC30" i="5"/>
  <c r="BE30" i="5" s="1"/>
  <c r="AO35" i="5"/>
  <c r="BC38" i="5"/>
  <c r="AU40" i="5"/>
  <c r="AI43" i="5"/>
  <c r="BK46" i="5"/>
  <c r="BK47" i="5"/>
  <c r="BK48" i="5"/>
  <c r="BC49" i="5"/>
  <c r="BE49" i="5" s="1"/>
  <c r="BC50" i="5"/>
  <c r="BE50" i="5" s="1"/>
  <c r="AI82" i="5"/>
  <c r="AC83" i="5"/>
  <c r="BK88" i="5"/>
  <c r="BC89" i="5"/>
  <c r="BE89" i="5" s="1"/>
  <c r="AU90" i="5"/>
  <c r="AU91" i="5"/>
  <c r="AU92" i="5"/>
  <c r="AO93" i="5"/>
  <c r="AC98" i="5"/>
  <c r="U102" i="5"/>
  <c r="W102" i="5" s="1"/>
  <c r="BK102" i="5"/>
  <c r="BK103" i="5"/>
  <c r="BC106" i="5"/>
  <c r="BE106" i="5" s="1"/>
  <c r="AO107" i="5"/>
  <c r="AI108" i="5"/>
  <c r="AI109" i="5"/>
  <c r="BK110" i="5"/>
  <c r="AI113" i="5"/>
  <c r="AI114" i="5"/>
  <c r="AI115" i="5"/>
  <c r="AC121" i="5"/>
  <c r="AC122" i="5"/>
  <c r="U125" i="5"/>
  <c r="W125" i="5" s="1"/>
  <c r="AC125" i="5"/>
  <c r="BK126" i="5"/>
  <c r="AI129" i="5"/>
  <c r="AC146" i="5"/>
  <c r="AC148" i="5"/>
  <c r="BK150" i="5"/>
  <c r="BC154" i="5"/>
  <c r="BE154" i="5" s="1"/>
  <c r="AO157" i="5"/>
  <c r="AO158" i="5"/>
  <c r="BK160" i="5"/>
  <c r="AO165" i="5"/>
  <c r="AI167" i="5"/>
  <c r="AI175" i="5"/>
  <c r="BK177" i="5"/>
  <c r="BC180" i="5"/>
  <c r="BE180" i="5" s="1"/>
  <c r="BC183" i="5"/>
  <c r="BE183" i="5" s="1"/>
  <c r="AO184" i="5"/>
  <c r="AO185" i="5"/>
  <c r="BK187" i="5"/>
  <c r="BK189" i="5"/>
  <c r="AO215" i="5"/>
  <c r="AI216" i="5"/>
  <c r="BC220" i="5"/>
  <c r="BE220" i="5" s="1"/>
  <c r="AU227" i="5"/>
  <c r="AO229" i="5"/>
  <c r="BK232" i="5"/>
  <c r="AU238" i="5"/>
  <c r="AO239" i="5"/>
  <c r="AI240" i="5"/>
  <c r="AI241" i="5"/>
  <c r="AC244" i="5"/>
  <c r="BK245" i="5"/>
  <c r="AO248" i="5"/>
  <c r="AO249" i="5"/>
  <c r="Q192" i="6"/>
  <c r="Q252" i="6"/>
  <c r="O252" i="6"/>
  <c r="AO102" i="5"/>
  <c r="AI104" i="5"/>
  <c r="AC105" i="5"/>
  <c r="AO110" i="5"/>
  <c r="AU120" i="5"/>
  <c r="AU121" i="5"/>
  <c r="AU122" i="5"/>
  <c r="AU124" i="5"/>
  <c r="AU125" i="5"/>
  <c r="AO126" i="5"/>
  <c r="AU146" i="5"/>
  <c r="AI150" i="5"/>
  <c r="AC152" i="5"/>
  <c r="BC157" i="5"/>
  <c r="BE157" i="5" s="1"/>
  <c r="AO159" i="5"/>
  <c r="BK163" i="5"/>
  <c r="BC165" i="5"/>
  <c r="BE165" i="5" s="1"/>
  <c r="AU167" i="5"/>
  <c r="AO177" i="5"/>
  <c r="AU186" i="5"/>
  <c r="AU216" i="5"/>
  <c r="AI219" i="5"/>
  <c r="BC222" i="5"/>
  <c r="BE222" i="5" s="1"/>
  <c r="AU224" i="5"/>
  <c r="BK227" i="5"/>
  <c r="BC229" i="5"/>
  <c r="BE229" i="5" s="1"/>
  <c r="AO231" i="5"/>
  <c r="AI232" i="5"/>
  <c r="AI233" i="5"/>
  <c r="U235" i="5"/>
  <c r="W235" i="5" s="1"/>
  <c r="AC235" i="5"/>
  <c r="U236" i="5"/>
  <c r="W236" i="5" s="1"/>
  <c r="AC236" i="5"/>
  <c r="AC237" i="5"/>
  <c r="BK238" i="5"/>
  <c r="BC241" i="5"/>
  <c r="BE241" i="5" s="1"/>
  <c r="AU243" i="5"/>
  <c r="AO245" i="5"/>
  <c r="BK247" i="5"/>
  <c r="AU250" i="5"/>
  <c r="G192" i="6"/>
  <c r="G252" i="6"/>
  <c r="M252" i="6"/>
  <c r="K252" i="6"/>
  <c r="I252" i="6"/>
  <c r="AI32" i="5"/>
  <c r="AC34" i="5"/>
  <c r="AC39" i="5"/>
  <c r="BC43" i="5"/>
  <c r="BE43" i="5" s="1"/>
  <c r="AO46" i="5"/>
  <c r="AO47" i="5"/>
  <c r="AO48" i="5"/>
  <c r="AI49" i="5"/>
  <c r="BC81" i="5"/>
  <c r="BE81" i="5" s="1"/>
  <c r="BC82" i="5"/>
  <c r="BE82" i="5" s="1"/>
  <c r="BC83" i="5"/>
  <c r="BE83" i="5" s="1"/>
  <c r="AU88" i="5"/>
  <c r="BK93" i="5"/>
  <c r="BC96" i="5"/>
  <c r="BE96" i="5" s="1"/>
  <c r="BC97" i="5"/>
  <c r="BE97" i="5" s="1"/>
  <c r="BC101" i="5"/>
  <c r="BE101" i="5" s="1"/>
  <c r="AI105" i="5"/>
  <c r="BC109" i="5"/>
  <c r="BE109" i="5" s="1"/>
  <c r="AU110" i="5"/>
  <c r="AI111" i="5"/>
  <c r="AC112" i="5"/>
  <c r="BK112" i="5"/>
  <c r="BC113" i="5"/>
  <c r="BE113" i="5" s="1"/>
  <c r="BC114" i="5"/>
  <c r="BE114" i="5" s="1"/>
  <c r="BC121" i="5"/>
  <c r="BE121" i="5" s="1"/>
  <c r="BC123" i="5"/>
  <c r="BE123" i="5" s="1"/>
  <c r="BC124" i="5"/>
  <c r="BE124" i="5" s="1"/>
  <c r="BC147" i="5"/>
  <c r="BC148" i="5"/>
  <c r="BE148" i="5" s="1"/>
  <c r="AO150" i="5"/>
  <c r="AI151" i="5"/>
  <c r="AI152" i="5"/>
  <c r="AI153" i="5"/>
  <c r="BK155" i="5"/>
  <c r="BK157" i="5"/>
  <c r="AU159" i="5"/>
  <c r="AI163" i="5"/>
  <c r="BK165" i="5"/>
  <c r="AU168" i="5"/>
  <c r="AU169" i="5"/>
  <c r="AO170" i="5"/>
  <c r="AI172" i="5"/>
  <c r="BK174" i="5"/>
  <c r="AU177" i="5"/>
  <c r="AC181" i="5"/>
  <c r="AU183" i="5"/>
  <c r="AO189" i="5"/>
  <c r="AO190" i="5"/>
  <c r="BK215" i="5"/>
  <c r="AO218" i="5"/>
  <c r="AC221" i="5"/>
  <c r="BK221" i="5"/>
  <c r="BK222" i="5"/>
  <c r="BK223" i="5"/>
  <c r="AO232" i="5"/>
  <c r="AO233" i="5"/>
  <c r="AI236" i="5"/>
  <c r="AC238" i="5"/>
  <c r="BK239" i="5"/>
  <c r="BC243" i="5"/>
  <c r="BE243" i="5" s="1"/>
  <c r="AU245" i="5"/>
  <c r="BK248" i="5"/>
  <c r="BC250" i="5"/>
  <c r="BE250" i="5" s="1"/>
  <c r="G52" i="6"/>
  <c r="I192" i="6"/>
  <c r="O52" i="5"/>
  <c r="U43" i="5"/>
  <c r="W43" i="5" s="1"/>
  <c r="U89" i="5"/>
  <c r="W89" i="5" s="1"/>
  <c r="BC179" i="5"/>
  <c r="BE179" i="5" s="1"/>
  <c r="U127" i="5"/>
  <c r="U178" i="5"/>
  <c r="W178" i="5" s="1"/>
  <c r="U190" i="5"/>
  <c r="W190" i="5" s="1"/>
  <c r="U109" i="5"/>
  <c r="S252" i="5"/>
  <c r="BC20" i="5"/>
  <c r="BE20" i="5" s="1"/>
  <c r="U82" i="5"/>
  <c r="W82" i="5" s="1"/>
  <c r="U114" i="5"/>
  <c r="U171" i="5"/>
  <c r="U226" i="5"/>
  <c r="U38" i="5"/>
  <c r="U47" i="5"/>
  <c r="W47" i="5" s="1"/>
  <c r="U49" i="5"/>
  <c r="W49" i="5" s="1"/>
  <c r="AA235" i="4"/>
  <c r="O237" i="4"/>
  <c r="BC42" i="5"/>
  <c r="BE42" i="5" s="1"/>
  <c r="K192" i="5"/>
  <c r="AI117" i="5"/>
  <c r="BC151" i="5"/>
  <c r="BE151" i="5" s="1"/>
  <c r="AO160" i="5"/>
  <c r="BC163" i="5"/>
  <c r="BE163" i="5" s="1"/>
  <c r="BC164" i="5"/>
  <c r="BE164" i="5" s="1"/>
  <c r="BC169" i="5"/>
  <c r="BE169" i="5" s="1"/>
  <c r="AO174" i="5"/>
  <c r="BC176" i="5"/>
  <c r="BE176" i="5" s="1"/>
  <c r="BC224" i="5"/>
  <c r="BE224" i="5" s="1"/>
  <c r="AI226" i="5"/>
  <c r="AE36" i="4"/>
  <c r="AC36" i="4" s="1"/>
  <c r="Q52" i="5"/>
  <c r="U115" i="5"/>
  <c r="W115" i="5" s="1"/>
  <c r="U172" i="5"/>
  <c r="W172" i="5" s="1"/>
  <c r="U220" i="5"/>
  <c r="W220" i="5" s="1"/>
  <c r="AA111" i="4"/>
  <c r="O48" i="4"/>
  <c r="AA97" i="4"/>
  <c r="O233" i="4"/>
  <c r="AE244" i="4"/>
  <c r="W244" i="4" s="1"/>
  <c r="U34" i="5"/>
  <c r="W34" i="5" s="1"/>
  <c r="BC36" i="5"/>
  <c r="BE36" i="5" s="1"/>
  <c r="U118" i="5"/>
  <c r="U160" i="5"/>
  <c r="U162" i="5"/>
  <c r="W162" i="5" s="1"/>
  <c r="AI223" i="5"/>
  <c r="U30" i="5"/>
  <c r="W30" i="5" s="1"/>
  <c r="BC39" i="5"/>
  <c r="BE39" i="5" s="1"/>
  <c r="U81" i="5"/>
  <c r="W81" i="5" s="1"/>
  <c r="U103" i="5"/>
  <c r="W103" i="5" s="1"/>
  <c r="U179" i="5"/>
  <c r="BO179" i="5" s="1"/>
  <c r="AA40" i="4"/>
  <c r="AE25" i="4"/>
  <c r="AC25" i="4" s="1"/>
  <c r="O36" i="4"/>
  <c r="AE121" i="4"/>
  <c r="AL121" i="4" s="1"/>
  <c r="AE228" i="4"/>
  <c r="AC228" i="4" s="1"/>
  <c r="BC19" i="5"/>
  <c r="BE19" i="5" s="1"/>
  <c r="U22" i="5"/>
  <c r="W22" i="5" s="1"/>
  <c r="BC45" i="5"/>
  <c r="BE45" i="5" s="1"/>
  <c r="AU101" i="5"/>
  <c r="BC102" i="5"/>
  <c r="BE102" i="5" s="1"/>
  <c r="AI124" i="5"/>
  <c r="BC153" i="5"/>
  <c r="BE153" i="5" s="1"/>
  <c r="BC171" i="5"/>
  <c r="BE171" i="5" s="1"/>
  <c r="BC172" i="5"/>
  <c r="BE172" i="5" s="1"/>
  <c r="BC178" i="5"/>
  <c r="BE178" i="5" s="1"/>
  <c r="BC190" i="5"/>
  <c r="BE190" i="5" s="1"/>
  <c r="BC219" i="5"/>
  <c r="BE219" i="5" s="1"/>
  <c r="O89" i="4"/>
  <c r="O175" i="4"/>
  <c r="AE230" i="4"/>
  <c r="AC230" i="4" s="1"/>
  <c r="AI15" i="5"/>
  <c r="U36" i="5"/>
  <c r="W36" i="5" s="1"/>
  <c r="BC46" i="5"/>
  <c r="BE46" i="5" s="1"/>
  <c r="AO81" i="5"/>
  <c r="S192" i="5"/>
  <c r="U85" i="5"/>
  <c r="W85" i="5" s="1"/>
  <c r="BC90" i="5"/>
  <c r="BE90" i="5" s="1"/>
  <c r="BC93" i="5"/>
  <c r="BE93" i="5" s="1"/>
  <c r="BC94" i="5"/>
  <c r="BE94" i="5" s="1"/>
  <c r="BC104" i="5"/>
  <c r="BE104" i="5" s="1"/>
  <c r="BC111" i="5"/>
  <c r="BE111" i="5" s="1"/>
  <c r="BC126" i="5"/>
  <c r="BE126" i="5" s="1"/>
  <c r="BC152" i="5"/>
  <c r="BE152" i="5" s="1"/>
  <c r="AI170" i="5"/>
  <c r="BC173" i="5"/>
  <c r="BE173" i="5" s="1"/>
  <c r="U176" i="5"/>
  <c r="W176" i="5" s="1"/>
  <c r="BC181" i="5"/>
  <c r="BE181" i="5" s="1"/>
  <c r="BC182" i="5"/>
  <c r="BE182" i="5" s="1"/>
  <c r="BC187" i="5"/>
  <c r="BE187" i="5" s="1"/>
  <c r="AI189" i="5"/>
  <c r="BC216" i="5"/>
  <c r="BE216" i="5" s="1"/>
  <c r="BC218" i="5"/>
  <c r="BE218" i="5" s="1"/>
  <c r="BC246" i="5"/>
  <c r="BE246" i="5" s="1"/>
  <c r="BC234" i="5"/>
  <c r="BE234" i="5" s="1"/>
  <c r="O20" i="4"/>
  <c r="AE41" i="4"/>
  <c r="AC41" i="4" s="1"/>
  <c r="AE87" i="4"/>
  <c r="AL87" i="4" s="1"/>
  <c r="AE101" i="4"/>
  <c r="W101" i="4" s="1"/>
  <c r="O223" i="4"/>
  <c r="AE238" i="4"/>
  <c r="AC238" i="4" s="1"/>
  <c r="O249" i="4"/>
  <c r="U24" i="5"/>
  <c r="W24" i="5" s="1"/>
  <c r="U32" i="5"/>
  <c r="BC47" i="5"/>
  <c r="BE47" i="5" s="1"/>
  <c r="Q192" i="5"/>
  <c r="BC99" i="5"/>
  <c r="BE99" i="5" s="1"/>
  <c r="BC100" i="5"/>
  <c r="BE100" i="5" s="1"/>
  <c r="U119" i="5"/>
  <c r="W119" i="5" s="1"/>
  <c r="BC127" i="5"/>
  <c r="BE127" i="5" s="1"/>
  <c r="U149" i="5"/>
  <c r="W149" i="5" s="1"/>
  <c r="BK154" i="5"/>
  <c r="BC159" i="5"/>
  <c r="BE159" i="5" s="1"/>
  <c r="BC166" i="5"/>
  <c r="BC174" i="5"/>
  <c r="BE174" i="5" s="1"/>
  <c r="AO181" i="5"/>
  <c r="BC186" i="5"/>
  <c r="BE186" i="5" s="1"/>
  <c r="AI218" i="5"/>
  <c r="U228" i="5"/>
  <c r="W228" i="5" s="1"/>
  <c r="U244" i="5"/>
  <c r="W244" i="5" s="1"/>
  <c r="U247" i="5"/>
  <c r="W247" i="5" s="1"/>
  <c r="AO228" i="5"/>
  <c r="AE15" i="4"/>
  <c r="AC15" i="4" s="1"/>
  <c r="AE39" i="4"/>
  <c r="W39" i="4" s="1"/>
  <c r="AE42" i="4"/>
  <c r="AC42" i="4" s="1"/>
  <c r="AE85" i="4"/>
  <c r="AL85" i="4" s="1"/>
  <c r="AA215" i="4"/>
  <c r="U247" i="4"/>
  <c r="G52" i="5"/>
  <c r="U25" i="5"/>
  <c r="W25" i="5" s="1"/>
  <c r="BK25" i="5"/>
  <c r="U33" i="5"/>
  <c r="U41" i="5"/>
  <c r="BC85" i="5"/>
  <c r="BE85" i="5" s="1"/>
  <c r="BC86" i="5"/>
  <c r="BE86" i="5" s="1"/>
  <c r="U94" i="5"/>
  <c r="BO94" i="5" s="1"/>
  <c r="U107" i="5"/>
  <c r="W107" i="5" s="1"/>
  <c r="AI116" i="5"/>
  <c r="BC120" i="5"/>
  <c r="BE120" i="5" s="1"/>
  <c r="AU149" i="5"/>
  <c r="U159" i="5"/>
  <c r="BC167" i="5"/>
  <c r="BE167" i="5" s="1"/>
  <c r="U183" i="5"/>
  <c r="W183" i="5" s="1"/>
  <c r="BC215" i="5"/>
  <c r="BE215" i="5" s="1"/>
  <c r="U223" i="5"/>
  <c r="W223" i="5" s="1"/>
  <c r="BC232" i="5"/>
  <c r="BE232" i="5" s="1"/>
  <c r="AI235" i="5"/>
  <c r="AI247" i="5"/>
  <c r="BC248" i="5"/>
  <c r="BE248" i="5" s="1"/>
  <c r="AS52" i="5"/>
  <c r="AU13" i="5"/>
  <c r="U39" i="5"/>
  <c r="U45" i="5"/>
  <c r="U13" i="5"/>
  <c r="U16" i="5"/>
  <c r="U19" i="5"/>
  <c r="AU22" i="5"/>
  <c r="BK34" i="5"/>
  <c r="BK42" i="5"/>
  <c r="AU42" i="5"/>
  <c r="AC162" i="5"/>
  <c r="AI162" i="5"/>
  <c r="AO162" i="5"/>
  <c r="K52" i="5"/>
  <c r="BK14" i="5"/>
  <c r="BC17" i="5"/>
  <c r="BE17" i="5" s="1"/>
  <c r="U35" i="5"/>
  <c r="U44" i="5"/>
  <c r="U100" i="5"/>
  <c r="U124" i="5"/>
  <c r="AO123" i="5"/>
  <c r="AI123" i="5"/>
  <c r="S52" i="5"/>
  <c r="U17" i="5"/>
  <c r="U31" i="5"/>
  <c r="AO34" i="5"/>
  <c r="AI85" i="5"/>
  <c r="AC85" i="5"/>
  <c r="AU99" i="5"/>
  <c r="AC99" i="5"/>
  <c r="AI99" i="5"/>
  <c r="U15" i="5"/>
  <c r="U20" i="5"/>
  <c r="BK23" i="5"/>
  <c r="AU23" i="5"/>
  <c r="AU34" i="5"/>
  <c r="AM52" i="5"/>
  <c r="AY192" i="5"/>
  <c r="BC80" i="5"/>
  <c r="U86" i="5"/>
  <c r="U95" i="5"/>
  <c r="AI42" i="5"/>
  <c r="BK85" i="5"/>
  <c r="AC87" i="5"/>
  <c r="AU87" i="5"/>
  <c r="AI92" i="5"/>
  <c r="BK92" i="5"/>
  <c r="BI52" i="5"/>
  <c r="BK13" i="5"/>
  <c r="BK16" i="5"/>
  <c r="U21" i="5"/>
  <c r="BK22" i="5"/>
  <c r="AC33" i="5"/>
  <c r="U37" i="5"/>
  <c r="AO40" i="5"/>
  <c r="AI40" i="5"/>
  <c r="AU81" i="5"/>
  <c r="AO92" i="5"/>
  <c r="U93" i="5"/>
  <c r="BK156" i="5"/>
  <c r="AC156" i="5"/>
  <c r="AO156" i="5"/>
  <c r="AU156" i="5"/>
  <c r="AI180" i="5"/>
  <c r="I52" i="5"/>
  <c r="AA52" i="5"/>
  <c r="AY52" i="5"/>
  <c r="AU14" i="5"/>
  <c r="BK15" i="5"/>
  <c r="AU15" i="5"/>
  <c r="BK33" i="5"/>
  <c r="AU33" i="5"/>
  <c r="U50" i="5"/>
  <c r="E192" i="5"/>
  <c r="AO85" i="5"/>
  <c r="AC95" i="5"/>
  <c r="AI95" i="5"/>
  <c r="BK95" i="5"/>
  <c r="AO95" i="5"/>
  <c r="U122" i="5"/>
  <c r="K252" i="5"/>
  <c r="AC13" i="5"/>
  <c r="BA52" i="5"/>
  <c r="AC22" i="5"/>
  <c r="AC25" i="5"/>
  <c r="U26" i="5"/>
  <c r="U28" i="5"/>
  <c r="BK32" i="5"/>
  <c r="AO33" i="5"/>
  <c r="BC34" i="5"/>
  <c r="BE34" i="5" s="1"/>
  <c r="U40" i="5"/>
  <c r="O192" i="5"/>
  <c r="BK81" i="5"/>
  <c r="BK86" i="5"/>
  <c r="AU86" i="5"/>
  <c r="AI86" i="5"/>
  <c r="U98" i="5"/>
  <c r="M52" i="5"/>
  <c r="AG52" i="5"/>
  <c r="AC14" i="5"/>
  <c r="U18" i="5"/>
  <c r="AI22" i="5"/>
  <c r="AC23" i="5"/>
  <c r="BC25" i="5"/>
  <c r="BE25" i="5" s="1"/>
  <c r="U27" i="5"/>
  <c r="AO41" i="5"/>
  <c r="U87" i="5"/>
  <c r="U92" i="5"/>
  <c r="U106" i="5"/>
  <c r="U112" i="5"/>
  <c r="AI84" i="5"/>
  <c r="BK84" i="5"/>
  <c r="AO99" i="5"/>
  <c r="U157" i="5"/>
  <c r="AC42" i="5"/>
  <c r="BI192" i="5"/>
  <c r="AI81" i="5"/>
  <c r="U84" i="5"/>
  <c r="AU84" i="5"/>
  <c r="AI100" i="5"/>
  <c r="AC114" i="5"/>
  <c r="U116" i="5"/>
  <c r="U117" i="5"/>
  <c r="AC117" i="5"/>
  <c r="U128" i="5"/>
  <c r="U152" i="5"/>
  <c r="BK161" i="5"/>
  <c r="AO161" i="5"/>
  <c r="AI161" i="5"/>
  <c r="AU161" i="5"/>
  <c r="U188" i="5"/>
  <c r="BS252" i="5"/>
  <c r="AO213" i="5"/>
  <c r="BK213" i="5"/>
  <c r="AI39" i="5"/>
  <c r="AM192" i="5"/>
  <c r="AO80" i="5"/>
  <c r="U163" i="5"/>
  <c r="BK41" i="5"/>
  <c r="U46" i="5"/>
  <c r="AU49" i="5"/>
  <c r="U80" i="5"/>
  <c r="AS192" i="5"/>
  <c r="BK80" i="5"/>
  <c r="AC84" i="5"/>
  <c r="AU85" i="5"/>
  <c r="AC86" i="5"/>
  <c r="BC87" i="5"/>
  <c r="BE87" i="5" s="1"/>
  <c r="U90" i="5"/>
  <c r="AO100" i="5"/>
  <c r="AU103" i="5"/>
  <c r="U108" i="5"/>
  <c r="U111" i="5"/>
  <c r="BK114" i="5"/>
  <c r="AO149" i="5"/>
  <c r="U151" i="5"/>
  <c r="U88" i="5"/>
  <c r="AO103" i="5"/>
  <c r="AU41" i="5"/>
  <c r="E52" i="5"/>
  <c r="G192" i="5"/>
  <c r="AA192" i="5"/>
  <c r="U110" i="5"/>
  <c r="U83" i="5"/>
  <c r="AI47" i="5"/>
  <c r="U48" i="5"/>
  <c r="AC80" i="5"/>
  <c r="U91" i="5"/>
  <c r="BK94" i="5"/>
  <c r="AU94" i="5"/>
  <c r="AU100" i="5"/>
  <c r="U101" i="5"/>
  <c r="AO114" i="5"/>
  <c r="BK117" i="5"/>
  <c r="AO117" i="5"/>
  <c r="U146" i="5"/>
  <c r="U164" i="5"/>
  <c r="U174" i="5"/>
  <c r="BK49" i="5"/>
  <c r="M192" i="5"/>
  <c r="AG192" i="5"/>
  <c r="AO94" i="5"/>
  <c r="BC95" i="5"/>
  <c r="BE95" i="5" s="1"/>
  <c r="BK96" i="5"/>
  <c r="AC96" i="5"/>
  <c r="BK111" i="5"/>
  <c r="AI127" i="5"/>
  <c r="U148" i="5"/>
  <c r="AC149" i="5"/>
  <c r="U153" i="5"/>
  <c r="U169" i="5"/>
  <c r="AC172" i="5"/>
  <c r="AU172" i="5"/>
  <c r="BK172" i="5"/>
  <c r="U186" i="5"/>
  <c r="Q252" i="5"/>
  <c r="AI234" i="5"/>
  <c r="BK234" i="5"/>
  <c r="AO234" i="5"/>
  <c r="AC234" i="5"/>
  <c r="AU234" i="5"/>
  <c r="AI89" i="5"/>
  <c r="U97" i="5"/>
  <c r="U99" i="5"/>
  <c r="AC100" i="5"/>
  <c r="BK100" i="5"/>
  <c r="AO119" i="5"/>
  <c r="U121" i="5"/>
  <c r="U123" i="5"/>
  <c r="AU123" i="5"/>
  <c r="AC124" i="5"/>
  <c r="U147" i="5"/>
  <c r="AC154" i="5"/>
  <c r="U161" i="5"/>
  <c r="BC161" i="5"/>
  <c r="BE161" i="5" s="1"/>
  <c r="U166" i="5"/>
  <c r="AC171" i="5"/>
  <c r="U250" i="5"/>
  <c r="BC156" i="5"/>
  <c r="BE156" i="5" s="1"/>
  <c r="U158" i="5"/>
  <c r="BK171" i="5"/>
  <c r="AU171" i="5"/>
  <c r="BK180" i="5"/>
  <c r="U182" i="5"/>
  <c r="AO182" i="5"/>
  <c r="AC182" i="5"/>
  <c r="E252" i="5"/>
  <c r="U213" i="5"/>
  <c r="BA192" i="5"/>
  <c r="BS192" i="5"/>
  <c r="AO101" i="5"/>
  <c r="BK101" i="5"/>
  <c r="U104" i="5"/>
  <c r="BK107" i="5"/>
  <c r="U113" i="5"/>
  <c r="AU115" i="5"/>
  <c r="AU116" i="5"/>
  <c r="AO148" i="5"/>
  <c r="BK148" i="5"/>
  <c r="BC149" i="5"/>
  <c r="BE149" i="5" s="1"/>
  <c r="U150" i="5"/>
  <c r="AO151" i="5"/>
  <c r="AI160" i="5"/>
  <c r="AC178" i="5"/>
  <c r="AI215" i="5"/>
  <c r="AG252" i="5"/>
  <c r="U221" i="5"/>
  <c r="AC222" i="5"/>
  <c r="AU222" i="5"/>
  <c r="U232" i="5"/>
  <c r="I192" i="5"/>
  <c r="AC101" i="5"/>
  <c r="AI103" i="5"/>
  <c r="AC116" i="5"/>
  <c r="U120" i="5"/>
  <c r="BK123" i="5"/>
  <c r="U129" i="5"/>
  <c r="AU148" i="5"/>
  <c r="U154" i="5"/>
  <c r="U155" i="5"/>
  <c r="AO163" i="5"/>
  <c r="U165" i="5"/>
  <c r="AI169" i="5"/>
  <c r="BK169" i="5"/>
  <c r="AI171" i="5"/>
  <c r="U177" i="5"/>
  <c r="U187" i="5"/>
  <c r="U189" i="5"/>
  <c r="U227" i="5"/>
  <c r="AI242" i="5"/>
  <c r="AC242" i="5"/>
  <c r="U105" i="5"/>
  <c r="AU108" i="5"/>
  <c r="AO124" i="5"/>
  <c r="BK124" i="5"/>
  <c r="BC125" i="5"/>
  <c r="BE125" i="5" s="1"/>
  <c r="U126" i="5"/>
  <c r="AO127" i="5"/>
  <c r="U156" i="5"/>
  <c r="BK162" i="5"/>
  <c r="U167" i="5"/>
  <c r="U168" i="5"/>
  <c r="U170" i="5"/>
  <c r="U175" i="5"/>
  <c r="U180" i="5"/>
  <c r="AS252" i="5"/>
  <c r="AU213" i="5"/>
  <c r="BC244" i="5"/>
  <c r="BE244" i="5" s="1"/>
  <c r="U248" i="5"/>
  <c r="AU162" i="5"/>
  <c r="AO164" i="5"/>
  <c r="AI174" i="5"/>
  <c r="BK176" i="5"/>
  <c r="AC176" i="5"/>
  <c r="AU180" i="5"/>
  <c r="U181" i="5"/>
  <c r="AC189" i="5"/>
  <c r="AI190" i="5"/>
  <c r="BK190" i="5"/>
  <c r="AC220" i="5"/>
  <c r="U225" i="5"/>
  <c r="U230" i="5"/>
  <c r="U233" i="5"/>
  <c r="U234" i="5"/>
  <c r="U249" i="5"/>
  <c r="AO155" i="5"/>
  <c r="AO171" i="5"/>
  <c r="U173" i="5"/>
  <c r="AI178" i="5"/>
  <c r="U184" i="5"/>
  <c r="AA252" i="5"/>
  <c r="AC213" i="5"/>
  <c r="U224" i="5"/>
  <c r="U238" i="5"/>
  <c r="U242" i="5"/>
  <c r="BK244" i="5"/>
  <c r="AU244" i="5"/>
  <c r="AO244" i="5"/>
  <c r="U246" i="5"/>
  <c r="AC161" i="5"/>
  <c r="BK178" i="5"/>
  <c r="AC180" i="5"/>
  <c r="BI252" i="5"/>
  <c r="AO220" i="5"/>
  <c r="AI244" i="5"/>
  <c r="AC183" i="5"/>
  <c r="BC184" i="5"/>
  <c r="BE184" i="5" s="1"/>
  <c r="U185" i="5"/>
  <c r="AU190" i="5"/>
  <c r="I252" i="5"/>
  <c r="U214" i="5"/>
  <c r="U222" i="5"/>
  <c r="AI230" i="5"/>
  <c r="AO242" i="5"/>
  <c r="U243" i="5"/>
  <c r="AO175" i="5"/>
  <c r="BK182" i="5"/>
  <c r="M252" i="5"/>
  <c r="AI213" i="5"/>
  <c r="BC213" i="5"/>
  <c r="BA252" i="5"/>
  <c r="U217" i="5"/>
  <c r="U218" i="5"/>
  <c r="AI220" i="5"/>
  <c r="AO223" i="5"/>
  <c r="U229" i="5"/>
  <c r="U240" i="5"/>
  <c r="U245" i="5"/>
  <c r="O252" i="5"/>
  <c r="U215" i="5"/>
  <c r="U219" i="5"/>
  <c r="BC228" i="5"/>
  <c r="BE228" i="5" s="1"/>
  <c r="U231" i="5"/>
  <c r="BC231" i="5"/>
  <c r="BE231" i="5" s="1"/>
  <c r="U237" i="5"/>
  <c r="AY252" i="5"/>
  <c r="AI222" i="5"/>
  <c r="BC223" i="5"/>
  <c r="BE223" i="5" s="1"/>
  <c r="BK228" i="5"/>
  <c r="BK243" i="5"/>
  <c r="AI246" i="5"/>
  <c r="BC247" i="5"/>
  <c r="G252" i="5"/>
  <c r="AM252" i="5"/>
  <c r="U216" i="5"/>
  <c r="AO219" i="5"/>
  <c r="AO222" i="5"/>
  <c r="AU228" i="5"/>
  <c r="AI238" i="5"/>
  <c r="BC239" i="5"/>
  <c r="BE239" i="5" s="1"/>
  <c r="AO246" i="5"/>
  <c r="BK220" i="5"/>
  <c r="BK235" i="5"/>
  <c r="U241" i="5"/>
  <c r="AI250" i="5"/>
  <c r="O44" i="4"/>
  <c r="U44" i="4"/>
  <c r="AP44" i="4"/>
  <c r="AP90" i="4"/>
  <c r="U90" i="4"/>
  <c r="AP164" i="4"/>
  <c r="U164" i="4"/>
  <c r="I182" i="4"/>
  <c r="AE182" i="4"/>
  <c r="AC182" i="4" s="1"/>
  <c r="AP214" i="4"/>
  <c r="U214" i="4"/>
  <c r="O214" i="4"/>
  <c r="AV52" i="4"/>
  <c r="I214" i="4"/>
  <c r="O222" i="4"/>
  <c r="AE222" i="4"/>
  <c r="AL222" i="4" s="1"/>
  <c r="U92" i="4"/>
  <c r="AE33" i="4"/>
  <c r="AC33" i="4" s="1"/>
  <c r="I33" i="4"/>
  <c r="AA244" i="4"/>
  <c r="I244" i="4"/>
  <c r="O217" i="4"/>
  <c r="I217" i="4"/>
  <c r="AE24" i="4"/>
  <c r="W24" i="4" s="1"/>
  <c r="O24" i="4"/>
  <c r="AA190" i="4"/>
  <c r="AE190" i="4"/>
  <c r="W190" i="4" s="1"/>
  <c r="AP235" i="4"/>
  <c r="AP28" i="4"/>
  <c r="AP40" i="4"/>
  <c r="U36" i="4"/>
  <c r="I40" i="4"/>
  <c r="AE40" i="4"/>
  <c r="AL40" i="4" s="1"/>
  <c r="I97" i="4"/>
  <c r="O107" i="4"/>
  <c r="O219" i="4"/>
  <c r="O19" i="4"/>
  <c r="O30" i="4"/>
  <c r="AP32" i="4"/>
  <c r="O40" i="4"/>
  <c r="I87" i="4"/>
  <c r="AE102" i="4"/>
  <c r="O102" i="4"/>
  <c r="AP127" i="4"/>
  <c r="AE150" i="4"/>
  <c r="AC150" i="4" s="1"/>
  <c r="AP179" i="4"/>
  <c r="AP237" i="4"/>
  <c r="O244" i="4"/>
  <c r="AE16" i="4"/>
  <c r="W16" i="4" s="1"/>
  <c r="AE23" i="4"/>
  <c r="AC23" i="4" s="1"/>
  <c r="U97" i="4"/>
  <c r="AA107" i="4"/>
  <c r="AP223" i="4"/>
  <c r="I229" i="4"/>
  <c r="AP229" i="4"/>
  <c r="AE236" i="4"/>
  <c r="Q236" i="4" s="1"/>
  <c r="I237" i="4"/>
  <c r="I240" i="4"/>
  <c r="I249" i="4"/>
  <c r="AZ52" i="4"/>
  <c r="AE96" i="4"/>
  <c r="K96" i="4" s="1"/>
  <c r="AE148" i="4"/>
  <c r="K148" i="4" s="1"/>
  <c r="I148" i="4"/>
  <c r="AP101" i="4"/>
  <c r="AA101" i="4"/>
  <c r="AP104" i="4"/>
  <c r="I32" i="4"/>
  <c r="O46" i="4"/>
  <c r="O14" i="4"/>
  <c r="U19" i="4"/>
  <c r="O35" i="4"/>
  <c r="O87" i="4"/>
  <c r="AA90" i="4"/>
  <c r="AP91" i="4"/>
  <c r="I95" i="4"/>
  <c r="AE95" i="4"/>
  <c r="AL95" i="4" s="1"/>
  <c r="I123" i="4"/>
  <c r="O127" i="4"/>
  <c r="I149" i="4"/>
  <c r="AE149" i="4"/>
  <c r="Q149" i="4" s="1"/>
  <c r="AP149" i="4"/>
  <c r="I153" i="4"/>
  <c r="AE153" i="4"/>
  <c r="K153" i="4" s="1"/>
  <c r="U14" i="4"/>
  <c r="O16" i="4"/>
  <c r="AE20" i="4"/>
  <c r="AC20" i="4" s="1"/>
  <c r="AP20" i="4"/>
  <c r="U26" i="4"/>
  <c r="AP27" i="4"/>
  <c r="AA28" i="4"/>
  <c r="AA30" i="4"/>
  <c r="U35" i="4"/>
  <c r="U39" i="4"/>
  <c r="AP39" i="4"/>
  <c r="U42" i="4"/>
  <c r="AE50" i="4"/>
  <c r="K50" i="4" s="1"/>
  <c r="AT192" i="4"/>
  <c r="AA92" i="4"/>
  <c r="I93" i="4"/>
  <c r="O95" i="4"/>
  <c r="I110" i="4"/>
  <c r="AP110" i="4"/>
  <c r="U114" i="4"/>
  <c r="U116" i="4"/>
  <c r="AE117" i="4"/>
  <c r="Q117" i="4" s="1"/>
  <c r="U121" i="4"/>
  <c r="O123" i="4"/>
  <c r="U125" i="4"/>
  <c r="AP161" i="4"/>
  <c r="U163" i="4"/>
  <c r="AA164" i="4"/>
  <c r="U175" i="4"/>
  <c r="AP176" i="4"/>
  <c r="O177" i="4"/>
  <c r="AP186" i="4"/>
  <c r="I190" i="4"/>
  <c r="AA217" i="4"/>
  <c r="AE220" i="4"/>
  <c r="Q220" i="4" s="1"/>
  <c r="AA231" i="4"/>
  <c r="AP21" i="4"/>
  <c r="AP162" i="4"/>
  <c r="AE233" i="4"/>
  <c r="AL233" i="4" s="1"/>
  <c r="I233" i="4"/>
  <c r="AE17" i="4"/>
  <c r="W17" i="4" s="1"/>
  <c r="I28" i="4"/>
  <c r="AP177" i="4"/>
  <c r="I16" i="4"/>
  <c r="O97" i="4"/>
  <c r="I101" i="4"/>
  <c r="AP247" i="4"/>
  <c r="AP249" i="4"/>
  <c r="U28" i="4"/>
  <c r="U30" i="4"/>
  <c r="AE32" i="4"/>
  <c r="W32" i="4" s="1"/>
  <c r="U40" i="4"/>
  <c r="I91" i="4"/>
  <c r="O104" i="4"/>
  <c r="AA14" i="4"/>
  <c r="U16" i="4"/>
  <c r="I20" i="4"/>
  <c r="AA21" i="4"/>
  <c r="O25" i="4"/>
  <c r="I31" i="4"/>
  <c r="U32" i="4"/>
  <c r="U48" i="4"/>
  <c r="AE82" i="4"/>
  <c r="W82" i="4" s="1"/>
  <c r="O84" i="4"/>
  <c r="U87" i="4"/>
  <c r="O93" i="4"/>
  <c r="U99" i="4"/>
  <c r="AE105" i="4"/>
  <c r="K105" i="4" s="1"/>
  <c r="AE115" i="4"/>
  <c r="Q115" i="4" s="1"/>
  <c r="AA121" i="4"/>
  <c r="U123" i="4"/>
  <c r="AA125" i="4"/>
  <c r="I159" i="4"/>
  <c r="AE159" i="4"/>
  <c r="AC159" i="4" s="1"/>
  <c r="AP168" i="4"/>
  <c r="O173" i="4"/>
  <c r="AA175" i="4"/>
  <c r="AP184" i="4"/>
  <c r="O186" i="4"/>
  <c r="O190" i="4"/>
  <c r="I225" i="4"/>
  <c r="O227" i="4"/>
  <c r="O241" i="4"/>
  <c r="U249" i="4"/>
  <c r="O235" i="4"/>
  <c r="AP16" i="4"/>
  <c r="O21" i="4"/>
  <c r="AE152" i="4"/>
  <c r="AL152" i="4" s="1"/>
  <c r="O162" i="4"/>
  <c r="AA23" i="4"/>
  <c r="O31" i="4"/>
  <c r="U84" i="4"/>
  <c r="U89" i="4"/>
  <c r="AA95" i="4"/>
  <c r="AE97" i="4"/>
  <c r="Q97" i="4" s="1"/>
  <c r="AA99" i="4"/>
  <c r="AP100" i="4"/>
  <c r="U100" i="4"/>
  <c r="AP107" i="4"/>
  <c r="AA116" i="4"/>
  <c r="AP119" i="4"/>
  <c r="O161" i="4"/>
  <c r="AP180" i="4"/>
  <c r="AP182" i="4"/>
  <c r="AP219" i="4"/>
  <c r="I222" i="4"/>
  <c r="AA240" i="4"/>
  <c r="AE241" i="4"/>
  <c r="AL241" i="4" s="1"/>
  <c r="I245" i="4"/>
  <c r="AP245" i="4"/>
  <c r="U46" i="4"/>
  <c r="AA49" i="4"/>
  <c r="U86" i="4"/>
  <c r="AP89" i="4"/>
  <c r="O92" i="4"/>
  <c r="AP98" i="4"/>
  <c r="AA104" i="4"/>
  <c r="AP108" i="4"/>
  <c r="U109" i="4"/>
  <c r="AA110" i="4"/>
  <c r="AP115" i="4"/>
  <c r="I120" i="4"/>
  <c r="AA123" i="4"/>
  <c r="I126" i="4"/>
  <c r="AA128" i="4"/>
  <c r="I129" i="4"/>
  <c r="U151" i="4"/>
  <c r="AP153" i="4"/>
  <c r="AA154" i="4"/>
  <c r="AP167" i="4"/>
  <c r="AE169" i="4"/>
  <c r="K169" i="4" s="1"/>
  <c r="AP169" i="4"/>
  <c r="AE171" i="4"/>
  <c r="AC171" i="4" s="1"/>
  <c r="O176" i="4"/>
  <c r="AA178" i="4"/>
  <c r="O179" i="4"/>
  <c r="U185" i="4"/>
  <c r="AA186" i="4"/>
  <c r="U190" i="4"/>
  <c r="AP216" i="4"/>
  <c r="AP218" i="4"/>
  <c r="AE221" i="4"/>
  <c r="K221" i="4" s="1"/>
  <c r="AP224" i="4"/>
  <c r="U225" i="4"/>
  <c r="AP226" i="4"/>
  <c r="AA227" i="4"/>
  <c r="AA233" i="4"/>
  <c r="AP234" i="4"/>
  <c r="I238" i="4"/>
  <c r="AP239" i="4"/>
  <c r="U240" i="4"/>
  <c r="AP243" i="4"/>
  <c r="I46" i="4"/>
  <c r="AP46" i="4"/>
  <c r="AP83" i="4"/>
  <c r="AA84" i="4"/>
  <c r="I86" i="4"/>
  <c r="AP86" i="4"/>
  <c r="I89" i="4"/>
  <c r="AE89" i="4"/>
  <c r="K89" i="4" s="1"/>
  <c r="U93" i="4"/>
  <c r="U95" i="4"/>
  <c r="AP97" i="4"/>
  <c r="I99" i="4"/>
  <c r="U101" i="4"/>
  <c r="I107" i="4"/>
  <c r="AA108" i="4"/>
  <c r="U111" i="4"/>
  <c r="O114" i="4"/>
  <c r="U117" i="4"/>
  <c r="AA118" i="4"/>
  <c r="I119" i="4"/>
  <c r="I121" i="4"/>
  <c r="O125" i="4"/>
  <c r="I127" i="4"/>
  <c r="U149" i="4"/>
  <c r="AP151" i="4"/>
  <c r="AE155" i="4"/>
  <c r="K155" i="4" s="1"/>
  <c r="AP156" i="4"/>
  <c r="U157" i="4"/>
  <c r="U159" i="4"/>
  <c r="AA169" i="4"/>
  <c r="AA171" i="4"/>
  <c r="U172" i="4"/>
  <c r="U173" i="4"/>
  <c r="U182" i="4"/>
  <c r="AA218" i="4"/>
  <c r="AA224" i="4"/>
  <c r="AA226" i="4"/>
  <c r="AA234" i="4"/>
  <c r="AT252" i="4"/>
  <c r="U237" i="4"/>
  <c r="AA241" i="4"/>
  <c r="AP242" i="4"/>
  <c r="AA243" i="4"/>
  <c r="U45" i="4"/>
  <c r="I48" i="4"/>
  <c r="AP48" i="4"/>
  <c r="U49" i="4"/>
  <c r="O83" i="4"/>
  <c r="AA91" i="4"/>
  <c r="AP99" i="4"/>
  <c r="AP103" i="4"/>
  <c r="AP113" i="4"/>
  <c r="I115" i="4"/>
  <c r="U119" i="4"/>
  <c r="AP124" i="4"/>
  <c r="U127" i="4"/>
  <c r="AE128" i="4"/>
  <c r="Q128" i="4" s="1"/>
  <c r="U154" i="4"/>
  <c r="AA162" i="4"/>
  <c r="AE163" i="4"/>
  <c r="W163" i="4" s="1"/>
  <c r="AP165" i="4"/>
  <c r="O167" i="4"/>
  <c r="U168" i="4"/>
  <c r="AA180" i="4"/>
  <c r="AE184" i="4"/>
  <c r="Q184" i="4" s="1"/>
  <c r="U186" i="4"/>
  <c r="AP187" i="4"/>
  <c r="AP190" i="4"/>
  <c r="U215" i="4"/>
  <c r="U219" i="4"/>
  <c r="AP221" i="4"/>
  <c r="U223" i="4"/>
  <c r="U227" i="4"/>
  <c r="C252" i="4"/>
  <c r="U229" i="4"/>
  <c r="AP232" i="4"/>
  <c r="U233" i="4"/>
  <c r="U235" i="4"/>
  <c r="O240" i="4"/>
  <c r="U245" i="4"/>
  <c r="AP248" i="4"/>
  <c r="AA249" i="4"/>
  <c r="AP250" i="4"/>
  <c r="O26" i="4"/>
  <c r="AA26" i="4"/>
  <c r="I150" i="4"/>
  <c r="U150" i="4"/>
  <c r="AP150" i="4"/>
  <c r="O150" i="4"/>
  <c r="I167" i="4"/>
  <c r="AE167" i="4"/>
  <c r="O17" i="4"/>
  <c r="O23" i="4"/>
  <c r="AA36" i="4"/>
  <c r="O41" i="4"/>
  <c r="U34" i="4"/>
  <c r="I36" i="4"/>
  <c r="AA44" i="4"/>
  <c r="O49" i="4"/>
  <c r="AE49" i="4"/>
  <c r="AE107" i="4"/>
  <c r="U107" i="4"/>
  <c r="AE120" i="4"/>
  <c r="U148" i="4"/>
  <c r="AP148" i="4"/>
  <c r="AE151" i="4"/>
  <c r="AE30" i="4"/>
  <c r="I30" i="4"/>
  <c r="I88" i="4"/>
  <c r="U88" i="4"/>
  <c r="AP88" i="4"/>
  <c r="O88" i="4"/>
  <c r="AE92" i="4"/>
  <c r="I92" i="4"/>
  <c r="I26" i="4"/>
  <c r="AE26" i="4"/>
  <c r="O39" i="4"/>
  <c r="U50" i="4"/>
  <c r="S52" i="4"/>
  <c r="AP26" i="4"/>
  <c r="AE104" i="4"/>
  <c r="U104" i="4"/>
  <c r="I160" i="4"/>
  <c r="AE160" i="4"/>
  <c r="I152" i="4"/>
  <c r="O152" i="4"/>
  <c r="AP152" i="4"/>
  <c r="O189" i="4"/>
  <c r="AE189" i="4"/>
  <c r="C52" i="4"/>
  <c r="AJ52" i="4"/>
  <c r="AE38" i="4"/>
  <c r="AE46" i="4"/>
  <c r="AE106" i="4"/>
  <c r="I106" i="4"/>
  <c r="I125" i="4"/>
  <c r="AE125" i="4"/>
  <c r="AE147" i="4"/>
  <c r="M52" i="4"/>
  <c r="O13" i="4"/>
  <c r="O82" i="4"/>
  <c r="AP82" i="4"/>
  <c r="AE124" i="4"/>
  <c r="I124" i="4"/>
  <c r="AE154" i="4"/>
  <c r="I154" i="4"/>
  <c r="O15" i="4"/>
  <c r="AP41" i="4"/>
  <c r="I41" i="4"/>
  <c r="I34" i="4"/>
  <c r="AE98" i="4"/>
  <c r="I98" i="4"/>
  <c r="AE43" i="4"/>
  <c r="I43" i="4"/>
  <c r="AH52" i="4"/>
  <c r="AE14" i="4"/>
  <c r="I14" i="4"/>
  <c r="AE28" i="4"/>
  <c r="O42" i="4"/>
  <c r="AA42" i="4"/>
  <c r="AA82" i="4"/>
  <c r="AE93" i="4"/>
  <c r="I94" i="4"/>
  <c r="U94" i="4"/>
  <c r="AP94" i="4"/>
  <c r="O94" i="4"/>
  <c r="O109" i="4"/>
  <c r="AE109" i="4"/>
  <c r="I170" i="4"/>
  <c r="AA170" i="4"/>
  <c r="U170" i="4"/>
  <c r="AP170" i="4"/>
  <c r="I173" i="4"/>
  <c r="AE173" i="4"/>
  <c r="AE242" i="4"/>
  <c r="I242" i="4"/>
  <c r="I18" i="4"/>
  <c r="AE18" i="4"/>
  <c r="AP183" i="4"/>
  <c r="U183" i="4"/>
  <c r="I183" i="4"/>
  <c r="O34" i="4"/>
  <c r="AA34" i="4"/>
  <c r="C192" i="4"/>
  <c r="AA80" i="4"/>
  <c r="O80" i="4"/>
  <c r="I82" i="4"/>
  <c r="O18" i="4"/>
  <c r="AA18" i="4"/>
  <c r="AE22" i="4"/>
  <c r="I22" i="4"/>
  <c r="AE34" i="4"/>
  <c r="I42" i="4"/>
  <c r="I44" i="4"/>
  <c r="AE44" i="4"/>
  <c r="AH192" i="4"/>
  <c r="AP96" i="4"/>
  <c r="O96" i="4"/>
  <c r="I96" i="4"/>
  <c r="AE157" i="4"/>
  <c r="I158" i="4"/>
  <c r="U158" i="4"/>
  <c r="O158" i="4"/>
  <c r="AP158" i="4"/>
  <c r="AE162" i="4"/>
  <c r="I162" i="4"/>
  <c r="Y252" i="4"/>
  <c r="AA219" i="4"/>
  <c r="AP228" i="4"/>
  <c r="AA228" i="4"/>
  <c r="U228" i="4"/>
  <c r="O228" i="4"/>
  <c r="I228" i="4"/>
  <c r="I80" i="4"/>
  <c r="G192" i="4"/>
  <c r="AE80" i="4"/>
  <c r="O98" i="4"/>
  <c r="I118" i="4"/>
  <c r="U118" i="4"/>
  <c r="AP118" i="4"/>
  <c r="AE119" i="4"/>
  <c r="AJ252" i="4"/>
  <c r="I215" i="4"/>
  <c r="AE215" i="4"/>
  <c r="G252" i="4"/>
  <c r="AN52" i="4"/>
  <c r="AE35" i="4"/>
  <c r="AP42" i="4"/>
  <c r="AE47" i="4"/>
  <c r="O50" i="4"/>
  <c r="AA50" i="4"/>
  <c r="AP81" i="4"/>
  <c r="AE83" i="4"/>
  <c r="I83" i="4"/>
  <c r="AA85" i="4"/>
  <c r="U98" i="4"/>
  <c r="AE116" i="4"/>
  <c r="AE129" i="4"/>
  <c r="AE146" i="4"/>
  <c r="I146" i="4"/>
  <c r="AP146" i="4"/>
  <c r="AE165" i="4"/>
  <c r="I165" i="4"/>
  <c r="I169" i="4"/>
  <c r="O172" i="4"/>
  <c r="AE172" i="4"/>
  <c r="AE187" i="4"/>
  <c r="AE249" i="4"/>
  <c r="O183" i="4"/>
  <c r="AE183" i="4"/>
  <c r="AP13" i="4"/>
  <c r="I35" i="4"/>
  <c r="AP80" i="4"/>
  <c r="O81" i="4"/>
  <c r="U82" i="4"/>
  <c r="AE84" i="4"/>
  <c r="I84" i="4"/>
  <c r="I85" i="4"/>
  <c r="AE91" i="4"/>
  <c r="AA102" i="4"/>
  <c r="AE108" i="4"/>
  <c r="I108" i="4"/>
  <c r="AE112" i="4"/>
  <c r="I116" i="4"/>
  <c r="AE122" i="4"/>
  <c r="I122" i="4"/>
  <c r="O146" i="4"/>
  <c r="U152" i="4"/>
  <c r="U155" i="4"/>
  <c r="AP174" i="4"/>
  <c r="I174" i="4"/>
  <c r="AA177" i="4"/>
  <c r="AE177" i="4"/>
  <c r="AE179" i="4"/>
  <c r="I179" i="4"/>
  <c r="I187" i="4"/>
  <c r="M252" i="4"/>
  <c r="U217" i="4"/>
  <c r="AE217" i="4"/>
  <c r="I241" i="4"/>
  <c r="AE13" i="4"/>
  <c r="Y52" i="4"/>
  <c r="U15" i="4"/>
  <c r="AA19" i="4"/>
  <c r="AE21" i="4"/>
  <c r="U23" i="4"/>
  <c r="AA27" i="4"/>
  <c r="AE29" i="4"/>
  <c r="U31" i="4"/>
  <c r="AP34" i="4"/>
  <c r="U41" i="4"/>
  <c r="S192" i="4"/>
  <c r="I102" i="4"/>
  <c r="U102" i="4"/>
  <c r="AP102" i="4"/>
  <c r="AE103" i="4"/>
  <c r="AE118" i="4"/>
  <c r="O120" i="4"/>
  <c r="O126" i="4"/>
  <c r="I128" i="4"/>
  <c r="U146" i="4"/>
  <c r="AA152" i="4"/>
  <c r="AA158" i="4"/>
  <c r="I164" i="4"/>
  <c r="AP181" i="4"/>
  <c r="I181" i="4"/>
  <c r="AE234" i="4"/>
  <c r="I234" i="4"/>
  <c r="AZ192" i="4"/>
  <c r="AE90" i="4"/>
  <c r="I90" i="4"/>
  <c r="I13" i="4"/>
  <c r="AA13" i="4"/>
  <c r="AT52" i="4"/>
  <c r="AA17" i="4"/>
  <c r="AE19" i="4"/>
  <c r="I21" i="4"/>
  <c r="AA25" i="4"/>
  <c r="AE27" i="4"/>
  <c r="AA33" i="4"/>
  <c r="AA41" i="4"/>
  <c r="I45" i="4"/>
  <c r="AE48" i="4"/>
  <c r="G52" i="4"/>
  <c r="U80" i="4"/>
  <c r="U81" i="4"/>
  <c r="AA88" i="4"/>
  <c r="AA94" i="4"/>
  <c r="AE100" i="4"/>
  <c r="AE113" i="4"/>
  <c r="AE114" i="4"/>
  <c r="I114" i="4"/>
  <c r="AP114" i="4"/>
  <c r="O118" i="4"/>
  <c r="AP120" i="4"/>
  <c r="AE123" i="4"/>
  <c r="AP126" i="4"/>
  <c r="AA150" i="4"/>
  <c r="AE156" i="4"/>
  <c r="I156" i="4"/>
  <c r="AE161" i="4"/>
  <c r="O164" i="4"/>
  <c r="AE168" i="4"/>
  <c r="I168" i="4"/>
  <c r="O174" i="4"/>
  <c r="AE174" i="4"/>
  <c r="AN192" i="4"/>
  <c r="S252" i="4"/>
  <c r="U213" i="4"/>
  <c r="AH252" i="4"/>
  <c r="I223" i="4"/>
  <c r="AE223" i="4"/>
  <c r="AE243" i="4"/>
  <c r="I243" i="4"/>
  <c r="I50" i="4"/>
  <c r="AV192" i="4"/>
  <c r="O100" i="4"/>
  <c r="O116" i="4"/>
  <c r="O148" i="4"/>
  <c r="AE176" i="4"/>
  <c r="I176" i="4"/>
  <c r="AE186" i="4"/>
  <c r="AC220" i="4"/>
  <c r="I231" i="4"/>
  <c r="AE231" i="4"/>
  <c r="AP244" i="4"/>
  <c r="U244" i="4"/>
  <c r="M192" i="4"/>
  <c r="AE94" i="4"/>
  <c r="U96" i="4"/>
  <c r="AE110" i="4"/>
  <c r="U112" i="4"/>
  <c r="AE126" i="4"/>
  <c r="U128" i="4"/>
  <c r="AE158" i="4"/>
  <c r="AE166" i="4"/>
  <c r="I175" i="4"/>
  <c r="AE175" i="4"/>
  <c r="AA183" i="4"/>
  <c r="I186" i="4"/>
  <c r="AZ252" i="4"/>
  <c r="O220" i="4"/>
  <c r="AE227" i="4"/>
  <c r="I227" i="4"/>
  <c r="O184" i="4"/>
  <c r="AA184" i="4"/>
  <c r="U189" i="4"/>
  <c r="AP189" i="4"/>
  <c r="AE226" i="4"/>
  <c r="I226" i="4"/>
  <c r="I239" i="4"/>
  <c r="AE239" i="4"/>
  <c r="I247" i="4"/>
  <c r="AE247" i="4"/>
  <c r="AA35" i="4"/>
  <c r="AE37" i="4"/>
  <c r="AA43" i="4"/>
  <c r="AE45" i="4"/>
  <c r="A254" i="4"/>
  <c r="AJ192" i="4"/>
  <c r="AE81" i="4"/>
  <c r="AE86" i="4"/>
  <c r="AA87" i="4"/>
  <c r="O90" i="4"/>
  <c r="AA98" i="4"/>
  <c r="O106" i="4"/>
  <c r="AA114" i="4"/>
  <c r="O122" i="4"/>
  <c r="AA146" i="4"/>
  <c r="O154" i="4"/>
  <c r="O178" i="4"/>
  <c r="AE180" i="4"/>
  <c r="O180" i="4"/>
  <c r="O185" i="4"/>
  <c r="AP185" i="4"/>
  <c r="AE218" i="4"/>
  <c r="I218" i="4"/>
  <c r="AE225" i="4"/>
  <c r="AE235" i="4"/>
  <c r="I235" i="4"/>
  <c r="Y192" i="4"/>
  <c r="O160" i="4"/>
  <c r="AE164" i="4"/>
  <c r="O170" i="4"/>
  <c r="O181" i="4"/>
  <c r="AE181" i="4"/>
  <c r="AE188" i="4"/>
  <c r="AE250" i="4"/>
  <c r="I250" i="4"/>
  <c r="AE219" i="4"/>
  <c r="I219" i="4"/>
  <c r="I220" i="4"/>
  <c r="AA168" i="4"/>
  <c r="AE170" i="4"/>
  <c r="AA176" i="4"/>
  <c r="AE178" i="4"/>
  <c r="AA185" i="4"/>
  <c r="AP217" i="4"/>
  <c r="AP225" i="4"/>
  <c r="AP233" i="4"/>
  <c r="AP241" i="4"/>
  <c r="AN252" i="4"/>
  <c r="AE185" i="4"/>
  <c r="I184" i="4"/>
  <c r="AV252" i="4"/>
  <c r="AE213" i="4"/>
  <c r="AA214" i="4"/>
  <c r="AE216" i="4"/>
  <c r="AA222" i="4"/>
  <c r="AE224" i="4"/>
  <c r="AE229" i="4"/>
  <c r="AA230" i="4"/>
  <c r="AE232" i="4"/>
  <c r="AE237" i="4"/>
  <c r="AA238" i="4"/>
  <c r="AE240" i="4"/>
  <c r="AE245" i="4"/>
  <c r="AA246" i="4"/>
  <c r="AE248" i="4"/>
  <c r="AB96" i="12" l="1"/>
  <c r="AD164" i="13"/>
  <c r="AT158" i="14"/>
  <c r="M192" i="15"/>
  <c r="AJ97" i="15"/>
  <c r="AF169" i="16"/>
  <c r="AF110" i="16"/>
  <c r="AL248" i="18"/>
  <c r="AL31" i="18"/>
  <c r="AK172" i="19"/>
  <c r="AK108" i="19"/>
  <c r="AJ174" i="15"/>
  <c r="AL106" i="18"/>
  <c r="AL27" i="18"/>
  <c r="AL164" i="18"/>
  <c r="AL30" i="18"/>
  <c r="AK168" i="19"/>
  <c r="AK239" i="19"/>
  <c r="AH237" i="13"/>
  <c r="AK41" i="19"/>
  <c r="AF120" i="16"/>
  <c r="AF41" i="16"/>
  <c r="AL228" i="18"/>
  <c r="AK93" i="19"/>
  <c r="AL37" i="18"/>
  <c r="AK228" i="19"/>
  <c r="AL28" i="18"/>
  <c r="AL157" i="18"/>
  <c r="AK106" i="19"/>
  <c r="AK240" i="19"/>
  <c r="AL32" i="18"/>
  <c r="AK163" i="19"/>
  <c r="AK84" i="19"/>
  <c r="AK43" i="19"/>
  <c r="AK230" i="19"/>
  <c r="AK109" i="19"/>
  <c r="AL183" i="18"/>
  <c r="AL215" i="18"/>
  <c r="AL42" i="18"/>
  <c r="AJ120" i="16"/>
  <c r="AF107" i="16"/>
  <c r="AL113" i="18"/>
  <c r="AL21" i="18"/>
  <c r="AJ152" i="15"/>
  <c r="AB107" i="16"/>
  <c r="AL214" i="18"/>
  <c r="AL160" i="18"/>
  <c r="AL109" i="18"/>
  <c r="AK247" i="19"/>
  <c r="AK44" i="19"/>
  <c r="AX23" i="14"/>
  <c r="AB152" i="15"/>
  <c r="AF219" i="15"/>
  <c r="AL163" i="18"/>
  <c r="AL224" i="18"/>
  <c r="AL156" i="18"/>
  <c r="AK124" i="19"/>
  <c r="AJ28" i="15"/>
  <c r="AJ89" i="16"/>
  <c r="G192" i="16"/>
  <c r="S254" i="18"/>
  <c r="AL162" i="18"/>
  <c r="AL126" i="18"/>
  <c r="AK248" i="19"/>
  <c r="AL172" i="18"/>
  <c r="AL119" i="18"/>
  <c r="AF216" i="12"/>
  <c r="AD112" i="13"/>
  <c r="AX190" i="14"/>
  <c r="AF170" i="15"/>
  <c r="AB28" i="15"/>
  <c r="AB42" i="15"/>
  <c r="AJ32" i="15"/>
  <c r="AL229" i="18"/>
  <c r="O254" i="18"/>
  <c r="AL235" i="18"/>
  <c r="AL181" i="18"/>
  <c r="AL173" i="18"/>
  <c r="AL129" i="18"/>
  <c r="AL150" i="18"/>
  <c r="AL117" i="18"/>
  <c r="AK47" i="19"/>
  <c r="AK180" i="19"/>
  <c r="AK28" i="19"/>
  <c r="AK188" i="19"/>
  <c r="AL190" i="18"/>
  <c r="AK125" i="19"/>
  <c r="AL122" i="18"/>
  <c r="AK127" i="19"/>
  <c r="AK223" i="19"/>
  <c r="BB23" i="14"/>
  <c r="AF43" i="16"/>
  <c r="AL233" i="18"/>
  <c r="AL176" i="18"/>
  <c r="AL152" i="18"/>
  <c r="AL218" i="18"/>
  <c r="AL120" i="18"/>
  <c r="AL15" i="18"/>
  <c r="AL127" i="18"/>
  <c r="AK149" i="19"/>
  <c r="AK90" i="19"/>
  <c r="AK165" i="19"/>
  <c r="AK238" i="19"/>
  <c r="AL44" i="18"/>
  <c r="AL92" i="18"/>
  <c r="AE254" i="20"/>
  <c r="AF93" i="12"/>
  <c r="AJ103" i="12"/>
  <c r="AH183" i="13"/>
  <c r="AD237" i="13"/>
  <c r="AT229" i="14"/>
  <c r="AF171" i="15"/>
  <c r="AJ231" i="15"/>
  <c r="AB18" i="15"/>
  <c r="AJ18" i="15"/>
  <c r="AB113" i="15"/>
  <c r="AJ30" i="15"/>
  <c r="AF237" i="16"/>
  <c r="AB115" i="16"/>
  <c r="M192" i="16"/>
  <c r="AJ148" i="16"/>
  <c r="W52" i="16"/>
  <c r="AF91" i="16"/>
  <c r="AJ169" i="16"/>
  <c r="AL216" i="18"/>
  <c r="AL116" i="18"/>
  <c r="AL220" i="18"/>
  <c r="AK236" i="19"/>
  <c r="AK34" i="19"/>
  <c r="I254" i="19"/>
  <c r="AL24" i="18"/>
  <c r="AL124" i="18"/>
  <c r="AK158" i="19"/>
  <c r="AK164" i="19"/>
  <c r="AK147" i="19"/>
  <c r="AK190" i="19"/>
  <c r="AK86" i="19"/>
  <c r="U254" i="20"/>
  <c r="AB82" i="16"/>
  <c r="AB116" i="16"/>
  <c r="AL217" i="18"/>
  <c r="AF254" i="18"/>
  <c r="Z254" i="18"/>
  <c r="AL118" i="18"/>
  <c r="AL175" i="18"/>
  <c r="AL128" i="18"/>
  <c r="AL148" i="18"/>
  <c r="AL249" i="18"/>
  <c r="AK178" i="19"/>
  <c r="AK246" i="19"/>
  <c r="AK100" i="19"/>
  <c r="Q254" i="19"/>
  <c r="AK160" i="19"/>
  <c r="AL81" i="18"/>
  <c r="W254" i="19"/>
  <c r="AL14" i="18"/>
  <c r="AK13" i="19"/>
  <c r="AK119" i="19"/>
  <c r="G254" i="20"/>
  <c r="Y254" i="20"/>
  <c r="AF14" i="12"/>
  <c r="BF254" i="14"/>
  <c r="AB234" i="15"/>
  <c r="AJ114" i="15"/>
  <c r="K254" i="18"/>
  <c r="AJ254" i="18"/>
  <c r="AL19" i="18"/>
  <c r="AA254" i="19"/>
  <c r="AK173" i="19"/>
  <c r="AK35" i="19"/>
  <c r="AL185" i="18"/>
  <c r="AK83" i="19"/>
  <c r="AK151" i="19"/>
  <c r="AK171" i="19"/>
  <c r="AL121" i="18"/>
  <c r="S254" i="20"/>
  <c r="K254" i="20"/>
  <c r="M252" i="20"/>
  <c r="AA213" i="20"/>
  <c r="E254" i="20"/>
  <c r="M53" i="20"/>
  <c r="AA192" i="20"/>
  <c r="AC192" i="20" s="1"/>
  <c r="AC80" i="20"/>
  <c r="W53" i="20"/>
  <c r="W192" i="20"/>
  <c r="W252" i="20"/>
  <c r="M192" i="20"/>
  <c r="O254" i="20"/>
  <c r="AA53" i="20"/>
  <c r="U187" i="10"/>
  <c r="G187" i="10"/>
  <c r="AP187" i="10"/>
  <c r="AP233" i="10"/>
  <c r="U233" i="10"/>
  <c r="AH233" i="10" s="1"/>
  <c r="G158" i="10"/>
  <c r="U158" i="10"/>
  <c r="AD158" i="10" s="1"/>
  <c r="AL119" i="13"/>
  <c r="AD119" i="13"/>
  <c r="U104" i="11"/>
  <c r="AR104" i="11"/>
  <c r="BB237" i="14"/>
  <c r="AB16" i="16"/>
  <c r="AF16" i="16"/>
  <c r="AJ16" i="16"/>
  <c r="AH182" i="13"/>
  <c r="AL182" i="13"/>
  <c r="AD182" i="13"/>
  <c r="AK225" i="19"/>
  <c r="AP190" i="10"/>
  <c r="U190" i="10"/>
  <c r="AH190" i="10" s="1"/>
  <c r="AD219" i="13"/>
  <c r="AH219" i="13"/>
  <c r="G171" i="10"/>
  <c r="U171" i="10"/>
  <c r="Z171" i="10" s="1"/>
  <c r="AF230" i="12"/>
  <c r="AB230" i="12"/>
  <c r="AH127" i="13"/>
  <c r="AD127" i="13"/>
  <c r="AJ240" i="12"/>
  <c r="AF240" i="12"/>
  <c r="AB240" i="12"/>
  <c r="AK162" i="19"/>
  <c r="AJ154" i="16"/>
  <c r="AF154" i="16"/>
  <c r="AB154" i="16"/>
  <c r="AK98" i="19"/>
  <c r="AB183" i="15"/>
  <c r="AJ183" i="15"/>
  <c r="AL226" i="18"/>
  <c r="AK222" i="19"/>
  <c r="AK216" i="19"/>
  <c r="AK117" i="19"/>
  <c r="AL178" i="18"/>
  <c r="AL88" i="18"/>
  <c r="AJ92" i="16"/>
  <c r="AF92" i="16"/>
  <c r="AB92" i="16"/>
  <c r="AL219" i="13"/>
  <c r="AD107" i="13"/>
  <c r="AL107" i="13"/>
  <c r="AF235" i="15"/>
  <c r="AB89" i="16"/>
  <c r="AL101" i="18"/>
  <c r="AD52" i="18"/>
  <c r="AK242" i="19"/>
  <c r="AK217" i="19"/>
  <c r="AL184" i="18"/>
  <c r="U100" i="10"/>
  <c r="G100" i="10"/>
  <c r="AB38" i="16"/>
  <c r="AJ38" i="16"/>
  <c r="AL80" i="18"/>
  <c r="U112" i="11"/>
  <c r="AB172" i="12"/>
  <c r="AJ172" i="12"/>
  <c r="AJ235" i="15"/>
  <c r="AB254" i="17"/>
  <c r="AL182" i="18"/>
  <c r="AK31" i="19"/>
  <c r="AK115" i="19"/>
  <c r="M192" i="14"/>
  <c r="AB170" i="15"/>
  <c r="AP254" i="16"/>
  <c r="AJ97" i="16"/>
  <c r="AL166" i="18"/>
  <c r="AK215" i="19"/>
  <c r="AK116" i="19"/>
  <c r="O254" i="19"/>
  <c r="AK167" i="19"/>
  <c r="AK157" i="19"/>
  <c r="AK185" i="19"/>
  <c r="AL47" i="18"/>
  <c r="AK25" i="19"/>
  <c r="I254" i="18"/>
  <c r="AL43" i="18"/>
  <c r="AL123" i="18"/>
  <c r="AB254" i="18"/>
  <c r="AK24" i="19"/>
  <c r="AK49" i="19"/>
  <c r="AL237" i="18"/>
  <c r="AK21" i="19"/>
  <c r="AX27" i="9"/>
  <c r="U146" i="10"/>
  <c r="AH146" i="10" s="1"/>
  <c r="U39" i="11"/>
  <c r="AX223" i="14"/>
  <c r="AB245" i="15"/>
  <c r="AB156" i="15"/>
  <c r="AB108" i="15"/>
  <c r="G192" i="15"/>
  <c r="I184" i="15" s="1"/>
  <c r="AF32" i="15"/>
  <c r="AL223" i="18"/>
  <c r="AL18" i="18"/>
  <c r="AL170" i="18"/>
  <c r="AL115" i="18"/>
  <c r="AH254" i="18"/>
  <c r="AK214" i="19"/>
  <c r="AK154" i="19"/>
  <c r="AK19" i="19"/>
  <c r="AK92" i="19"/>
  <c r="AK129" i="19"/>
  <c r="S254" i="19"/>
  <c r="AC254" i="19"/>
  <c r="AK103" i="19"/>
  <c r="AK33" i="19"/>
  <c r="AK170" i="19"/>
  <c r="AL180" i="18"/>
  <c r="AK182" i="19"/>
  <c r="AL103" i="18"/>
  <c r="E254" i="19"/>
  <c r="AK16" i="19"/>
  <c r="AK17" i="19"/>
  <c r="AF32" i="16"/>
  <c r="AL35" i="18"/>
  <c r="AL89" i="18"/>
  <c r="AL108" i="18"/>
  <c r="AK113" i="19"/>
  <c r="AK153" i="19"/>
  <c r="AK111" i="19"/>
  <c r="G118" i="10"/>
  <c r="U217" i="10"/>
  <c r="AH217" i="10" s="1"/>
  <c r="Z106" i="10"/>
  <c r="AJ184" i="12"/>
  <c r="S192" i="14"/>
  <c r="U185" i="14" s="1"/>
  <c r="E254" i="16"/>
  <c r="K254" i="17"/>
  <c r="G254" i="17"/>
  <c r="AL232" i="18"/>
  <c r="AL177" i="18"/>
  <c r="X254" i="18"/>
  <c r="AL86" i="18"/>
  <c r="AL165" i="18"/>
  <c r="AL96" i="18"/>
  <c r="AI192" i="19"/>
  <c r="AK156" i="19"/>
  <c r="AK42" i="19"/>
  <c r="AK227" i="19"/>
  <c r="AK97" i="19"/>
  <c r="AK126" i="19"/>
  <c r="AK50" i="19"/>
  <c r="AK121" i="19"/>
  <c r="AK23" i="19"/>
  <c r="AK220" i="19"/>
  <c r="AI52" i="19"/>
  <c r="AK99" i="19"/>
  <c r="AK234" i="19"/>
  <c r="AK189" i="19"/>
  <c r="AK233" i="19"/>
  <c r="G254" i="19"/>
  <c r="AI252" i="19"/>
  <c r="AK48" i="19"/>
  <c r="Y52" i="19"/>
  <c r="Y252" i="19"/>
  <c r="AK213" i="19"/>
  <c r="AK148" i="19"/>
  <c r="AK150" i="19"/>
  <c r="M254" i="19"/>
  <c r="AG254" i="19"/>
  <c r="AK231" i="19"/>
  <c r="AK237" i="19"/>
  <c r="AK36" i="19"/>
  <c r="K254" i="19"/>
  <c r="AK102" i="19"/>
  <c r="U254" i="19"/>
  <c r="AE254" i="19"/>
  <c r="Y192" i="19"/>
  <c r="AK85" i="19"/>
  <c r="AK18" i="19"/>
  <c r="AK32" i="19"/>
  <c r="G33" i="10"/>
  <c r="U33" i="10"/>
  <c r="AD33" i="10" s="1"/>
  <c r="AX230" i="14"/>
  <c r="AJ241" i="15"/>
  <c r="AF116" i="16"/>
  <c r="AL174" i="18"/>
  <c r="AL84" i="18"/>
  <c r="AP43" i="10"/>
  <c r="AF96" i="12"/>
  <c r="AX35" i="14"/>
  <c r="AJ94" i="15"/>
  <c r="AJ111" i="16"/>
  <c r="AJ91" i="16"/>
  <c r="AF215" i="16"/>
  <c r="O254" i="17"/>
  <c r="G254" i="18"/>
  <c r="AJ38" i="15"/>
  <c r="AJ14" i="15"/>
  <c r="AF97" i="16"/>
  <c r="AL159" i="18"/>
  <c r="M52" i="18"/>
  <c r="AL168" i="9"/>
  <c r="AP168" i="9" s="1"/>
  <c r="G190" i="10"/>
  <c r="U220" i="10"/>
  <c r="Z220" i="10" s="1"/>
  <c r="U121" i="11"/>
  <c r="AH128" i="13"/>
  <c r="BB215" i="14"/>
  <c r="AF184" i="15"/>
  <c r="AB38" i="15"/>
  <c r="AJ24" i="16"/>
  <c r="AL231" i="18"/>
  <c r="AL91" i="18"/>
  <c r="AL94" i="18"/>
  <c r="M168" i="9"/>
  <c r="AH181" i="13"/>
  <c r="AB24" i="16"/>
  <c r="BP171" i="11"/>
  <c r="AR108" i="11"/>
  <c r="AV108" i="11" s="1"/>
  <c r="AH111" i="13"/>
  <c r="AT215" i="14"/>
  <c r="AF94" i="15"/>
  <c r="AJ43" i="16"/>
  <c r="S254" i="17"/>
  <c r="G220" i="10"/>
  <c r="AR84" i="11"/>
  <c r="BP121" i="11"/>
  <c r="AF117" i="12"/>
  <c r="AL234" i="13"/>
  <c r="AH241" i="13"/>
  <c r="AD159" i="13"/>
  <c r="AL128" i="13"/>
  <c r="AL159" i="13"/>
  <c r="AX242" i="14"/>
  <c r="AT123" i="14"/>
  <c r="AB184" i="15"/>
  <c r="AF103" i="16"/>
  <c r="AF85" i="16"/>
  <c r="AB29" i="16"/>
  <c r="Q254" i="18"/>
  <c r="AL188" i="18"/>
  <c r="AL244" i="18"/>
  <c r="AL26" i="18"/>
  <c r="BB223" i="14"/>
  <c r="M218" i="9"/>
  <c r="G89" i="10"/>
  <c r="BP245" i="11"/>
  <c r="U159" i="11"/>
  <c r="U215" i="11"/>
  <c r="AL222" i="13"/>
  <c r="AD240" i="13"/>
  <c r="AH240" i="13"/>
  <c r="AT242" i="14"/>
  <c r="BB234" i="14"/>
  <c r="BB108" i="14"/>
  <c r="AJ103" i="16"/>
  <c r="AB41" i="16"/>
  <c r="AJ85" i="16"/>
  <c r="AF29" i="16"/>
  <c r="AF104" i="16"/>
  <c r="AL225" i="18"/>
  <c r="U192" i="18"/>
  <c r="AL240" i="18"/>
  <c r="M252" i="18"/>
  <c r="U52" i="18"/>
  <c r="AL13" i="18"/>
  <c r="U252" i="18"/>
  <c r="AL213" i="18"/>
  <c r="AD252" i="18"/>
  <c r="AL247" i="18"/>
  <c r="M192" i="18"/>
  <c r="AD192" i="18"/>
  <c r="AH254" i="16"/>
  <c r="AJ93" i="12"/>
  <c r="AL241" i="13"/>
  <c r="AL52" i="17"/>
  <c r="AL192" i="17"/>
  <c r="U44" i="10"/>
  <c r="AH44" i="10" s="1"/>
  <c r="AF169" i="15"/>
  <c r="AF235" i="16"/>
  <c r="AB88" i="16"/>
  <c r="AR228" i="11"/>
  <c r="AV228" i="11" s="1"/>
  <c r="AD186" i="13"/>
  <c r="AH112" i="13"/>
  <c r="AJ169" i="15"/>
  <c r="AF30" i="15"/>
  <c r="AR32" i="11"/>
  <c r="BD32" i="11" s="1"/>
  <c r="BD120" i="11"/>
  <c r="AH106" i="10"/>
  <c r="AH186" i="13"/>
  <c r="AL177" i="13"/>
  <c r="AH244" i="13"/>
  <c r="AT165" i="14"/>
  <c r="AX185" i="14"/>
  <c r="AB219" i="15"/>
  <c r="AB155" i="15"/>
  <c r="AB235" i="16"/>
  <c r="AB239" i="16"/>
  <c r="AJ21" i="16"/>
  <c r="AJ128" i="16"/>
  <c r="G52" i="16"/>
  <c r="I37" i="16" s="1"/>
  <c r="AB46" i="16"/>
  <c r="BO33" i="5"/>
  <c r="AK33" i="5" s="1"/>
  <c r="AL87" i="13"/>
  <c r="AB104" i="16"/>
  <c r="U216" i="10"/>
  <c r="Z216" i="10" s="1"/>
  <c r="AH177" i="13"/>
  <c r="AX165" i="14"/>
  <c r="AJ155" i="15"/>
  <c r="AB148" i="16"/>
  <c r="U214" i="10"/>
  <c r="AD214" i="10" s="1"/>
  <c r="U167" i="10"/>
  <c r="AD167" i="10" s="1"/>
  <c r="AP215" i="10"/>
  <c r="AR247" i="11"/>
  <c r="AV247" i="11" s="1"/>
  <c r="U99" i="11"/>
  <c r="U221" i="11"/>
  <c r="U28" i="11"/>
  <c r="AJ216" i="12"/>
  <c r="AJ116" i="12"/>
  <c r="AB25" i="12"/>
  <c r="AL214" i="13"/>
  <c r="AJ152" i="12"/>
  <c r="AF148" i="15"/>
  <c r="AF113" i="15"/>
  <c r="AB21" i="16"/>
  <c r="AF171" i="16"/>
  <c r="AB128" i="16"/>
  <c r="AB30" i="16"/>
  <c r="AJ17" i="16"/>
  <c r="AL181" i="13"/>
  <c r="AH33" i="10"/>
  <c r="AJ239" i="16"/>
  <c r="Z33" i="10"/>
  <c r="AV252" i="16"/>
  <c r="AP214" i="10"/>
  <c r="G167" i="10"/>
  <c r="U161" i="10"/>
  <c r="AH161" i="10" s="1"/>
  <c r="G161" i="10"/>
  <c r="U247" i="11"/>
  <c r="AR39" i="11"/>
  <c r="AV39" i="11" s="1"/>
  <c r="AR150" i="11"/>
  <c r="BD150" i="11" s="1"/>
  <c r="AR215" i="11"/>
  <c r="AV215" i="11" s="1"/>
  <c r="AD234" i="13"/>
  <c r="BB100" i="14"/>
  <c r="AX123" i="14"/>
  <c r="BB35" i="14"/>
  <c r="AF40" i="15"/>
  <c r="AJ171" i="15"/>
  <c r="AB158" i="15"/>
  <c r="AF23" i="15"/>
  <c r="AB46" i="15"/>
  <c r="AB129" i="15"/>
  <c r="AF30" i="16"/>
  <c r="AF46" i="16"/>
  <c r="AJ171" i="16"/>
  <c r="AB27" i="16"/>
  <c r="AB111" i="16"/>
  <c r="AB215" i="16"/>
  <c r="I254" i="17"/>
  <c r="W252" i="17"/>
  <c r="G216" i="10"/>
  <c r="G218" i="10"/>
  <c r="G43" i="10"/>
  <c r="U90" i="11"/>
  <c r="AP218" i="10"/>
  <c r="BH82" i="9"/>
  <c r="AT27" i="9"/>
  <c r="AR48" i="11"/>
  <c r="AV48" i="11" s="1"/>
  <c r="BP230" i="11"/>
  <c r="AR110" i="11"/>
  <c r="AV110" i="11" s="1"/>
  <c r="AL111" i="13"/>
  <c r="AX186" i="14"/>
  <c r="AX103" i="14"/>
  <c r="AT174" i="14"/>
  <c r="AT15" i="14"/>
  <c r="AF183" i="15"/>
  <c r="AF158" i="15"/>
  <c r="AF97" i="15"/>
  <c r="AF46" i="15"/>
  <c r="AJ147" i="15"/>
  <c r="AF42" i="15"/>
  <c r="AB14" i="15"/>
  <c r="AF27" i="16"/>
  <c r="U254" i="17"/>
  <c r="AF254" i="17"/>
  <c r="AH254" i="17"/>
  <c r="M254" i="17"/>
  <c r="W52" i="17"/>
  <c r="AL252" i="17"/>
  <c r="Q254" i="17"/>
  <c r="AJ254" i="17"/>
  <c r="Z254" i="17"/>
  <c r="AD254" i="17"/>
  <c r="W192" i="17"/>
  <c r="AJ179" i="15"/>
  <c r="AF38" i="16"/>
  <c r="U28" i="10"/>
  <c r="AH28" i="10" s="1"/>
  <c r="AR89" i="11"/>
  <c r="BD89" i="11" s="1"/>
  <c r="U220" i="11"/>
  <c r="AF245" i="15"/>
  <c r="AB40" i="15"/>
  <c r="AJ15" i="15"/>
  <c r="AB32" i="16"/>
  <c r="AP126" i="10"/>
  <c r="AP109" i="10"/>
  <c r="G44" i="10"/>
  <c r="U126" i="10"/>
  <c r="AD126" i="10" s="1"/>
  <c r="U232" i="11"/>
  <c r="AR90" i="11"/>
  <c r="BD90" i="11" s="1"/>
  <c r="U114" i="11"/>
  <c r="BP119" i="11"/>
  <c r="AB246" i="12"/>
  <c r="AJ154" i="12"/>
  <c r="AB152" i="12"/>
  <c r="AB243" i="12"/>
  <c r="AJ42" i="12"/>
  <c r="AH243" i="13"/>
  <c r="AH50" i="13"/>
  <c r="AD49" i="13"/>
  <c r="AX252" i="13"/>
  <c r="AX171" i="14"/>
  <c r="AF114" i="15"/>
  <c r="AB179" i="15"/>
  <c r="AB148" i="15"/>
  <c r="AB24" i="15"/>
  <c r="AJ80" i="15"/>
  <c r="AF50" i="15"/>
  <c r="AJ228" i="15"/>
  <c r="AB15" i="15"/>
  <c r="AJ121" i="16"/>
  <c r="Z254" i="16"/>
  <c r="AF40" i="16"/>
  <c r="AF37" i="16"/>
  <c r="AJ106" i="16"/>
  <c r="AB106" i="16"/>
  <c r="AL154" i="13"/>
  <c r="AJ237" i="16"/>
  <c r="AJ37" i="16"/>
  <c r="AF114" i="16"/>
  <c r="AJ114" i="16"/>
  <c r="AD154" i="13"/>
  <c r="G109" i="10"/>
  <c r="AR241" i="11"/>
  <c r="AV241" i="11" s="1"/>
  <c r="AF243" i="12"/>
  <c r="AL215" i="13"/>
  <c r="AB50" i="15"/>
  <c r="BP159" i="11"/>
  <c r="U233" i="11"/>
  <c r="AR126" i="11"/>
  <c r="BD126" i="11" s="1"/>
  <c r="AR232" i="11"/>
  <c r="BD232" i="11" s="1"/>
  <c r="BP114" i="11"/>
  <c r="U22" i="11"/>
  <c r="BP129" i="11"/>
  <c r="AF101" i="12"/>
  <c r="AB167" i="12"/>
  <c r="AH231" i="13"/>
  <c r="AL243" i="13"/>
  <c r="AD48" i="13"/>
  <c r="AH49" i="13"/>
  <c r="AX217" i="14"/>
  <c r="AT171" i="14"/>
  <c r="AT49" i="14"/>
  <c r="AF146" i="15"/>
  <c r="M52" i="15"/>
  <c r="O45" i="15" s="1"/>
  <c r="AJ163" i="15"/>
  <c r="AB80" i="15"/>
  <c r="AF24" i="15"/>
  <c r="AB228" i="15"/>
  <c r="AJ217" i="15"/>
  <c r="AR192" i="16"/>
  <c r="AB121" i="16"/>
  <c r="AT192" i="16"/>
  <c r="AB40" i="16"/>
  <c r="AJ87" i="16"/>
  <c r="AF245" i="16"/>
  <c r="AJ245" i="16"/>
  <c r="AB245" i="16"/>
  <c r="AJ33" i="16"/>
  <c r="AF33" i="16"/>
  <c r="AR52" i="15"/>
  <c r="AB154" i="12"/>
  <c r="AX108" i="14"/>
  <c r="AL190" i="13"/>
  <c r="Z225" i="10"/>
  <c r="AP169" i="10"/>
  <c r="AR246" i="11"/>
  <c r="AV246" i="11" s="1"/>
  <c r="BP126" i="11"/>
  <c r="BP22" i="11"/>
  <c r="AR129" i="11"/>
  <c r="AV129" i="11" s="1"/>
  <c r="BP32" i="11"/>
  <c r="AF18" i="12"/>
  <c r="AL231" i="13"/>
  <c r="AH48" i="13"/>
  <c r="AT217" i="14"/>
  <c r="AJ146" i="15"/>
  <c r="AB163" i="15"/>
  <c r="AB217" i="15"/>
  <c r="AR252" i="16"/>
  <c r="AD254" i="16"/>
  <c r="AJ22" i="16"/>
  <c r="AB87" i="16"/>
  <c r="AJ49" i="16"/>
  <c r="AB49" i="16"/>
  <c r="AJ25" i="16"/>
  <c r="AB25" i="16"/>
  <c r="AJ219" i="16"/>
  <c r="AB219" i="16"/>
  <c r="AJ83" i="16"/>
  <c r="AB83" i="16"/>
  <c r="U246" i="11"/>
  <c r="AH215" i="13"/>
  <c r="AJ29" i="12"/>
  <c r="AP158" i="10"/>
  <c r="Z43" i="10"/>
  <c r="G169" i="10"/>
  <c r="U146" i="11"/>
  <c r="AF217" i="12"/>
  <c r="AB18" i="12"/>
  <c r="AH249" i="13"/>
  <c r="AH214" i="13"/>
  <c r="AD158" i="13"/>
  <c r="AD244" i="13"/>
  <c r="AX183" i="14"/>
  <c r="AL254" i="16"/>
  <c r="AB114" i="16"/>
  <c r="AV192" i="16"/>
  <c r="AF22" i="16"/>
  <c r="AB221" i="16"/>
  <c r="AF221" i="16"/>
  <c r="AJ221" i="16"/>
  <c r="AJ162" i="16"/>
  <c r="AF162" i="16"/>
  <c r="AB162" i="16"/>
  <c r="AJ52" i="16"/>
  <c r="AB52" i="16"/>
  <c r="AF52" i="16"/>
  <c r="AB231" i="16"/>
  <c r="AJ231" i="16"/>
  <c r="AF231" i="16"/>
  <c r="AJ167" i="16"/>
  <c r="AB167" i="16"/>
  <c r="AF167" i="16"/>
  <c r="AF129" i="16"/>
  <c r="AJ129" i="16"/>
  <c r="AB129" i="16"/>
  <c r="AJ216" i="16"/>
  <c r="AB216" i="16"/>
  <c r="AF216" i="16"/>
  <c r="S252" i="16"/>
  <c r="AB23" i="16"/>
  <c r="AJ23" i="16"/>
  <c r="AF23" i="16"/>
  <c r="O185" i="16"/>
  <c r="O183" i="16"/>
  <c r="O186" i="16"/>
  <c r="O190" i="16"/>
  <c r="O189" i="16"/>
  <c r="O178" i="16"/>
  <c r="O166" i="16"/>
  <c r="O158" i="16"/>
  <c r="O150" i="16"/>
  <c r="O126" i="16"/>
  <c r="O118" i="16"/>
  <c r="O110" i="16"/>
  <c r="O102" i="16"/>
  <c r="O94" i="16"/>
  <c r="O177" i="16"/>
  <c r="O169" i="16"/>
  <c r="O161" i="16"/>
  <c r="O153" i="16"/>
  <c r="O129" i="16"/>
  <c r="O121" i="16"/>
  <c r="O113" i="16"/>
  <c r="O105" i="16"/>
  <c r="O97" i="16"/>
  <c r="O182" i="16"/>
  <c r="O172" i="16"/>
  <c r="O168" i="16"/>
  <c r="O163" i="16"/>
  <c r="O154" i="16"/>
  <c r="O167" i="16"/>
  <c r="O149" i="16"/>
  <c r="O192" i="16"/>
  <c r="O187" i="16"/>
  <c r="O171" i="16"/>
  <c r="O162" i="16"/>
  <c r="O148" i="16"/>
  <c r="O128" i="16"/>
  <c r="O123" i="16"/>
  <c r="O127" i="16"/>
  <c r="O111" i="16"/>
  <c r="O93" i="16"/>
  <c r="O181" i="16"/>
  <c r="O176" i="16"/>
  <c r="O175" i="16"/>
  <c r="O120" i="16"/>
  <c r="O115" i="16"/>
  <c r="O157" i="16"/>
  <c r="O119" i="16"/>
  <c r="O188" i="16"/>
  <c r="O179" i="16"/>
  <c r="O146" i="16"/>
  <c r="O164" i="16"/>
  <c r="O160" i="16"/>
  <c r="O155" i="16"/>
  <c r="O152" i="16"/>
  <c r="O116" i="16"/>
  <c r="O92" i="16"/>
  <c r="O84" i="16"/>
  <c r="O88" i="16"/>
  <c r="O80" i="16"/>
  <c r="O125" i="16"/>
  <c r="O89" i="16"/>
  <c r="O87" i="16"/>
  <c r="O170" i="16"/>
  <c r="O151" i="16"/>
  <c r="O184" i="16"/>
  <c r="O180" i="16"/>
  <c r="O159" i="16"/>
  <c r="O147" i="16"/>
  <c r="O122" i="16"/>
  <c r="O117" i="16"/>
  <c r="O107" i="16"/>
  <c r="O103" i="16"/>
  <c r="O91" i="16"/>
  <c r="O82" i="16"/>
  <c r="O101" i="16"/>
  <c r="O173" i="16"/>
  <c r="O112" i="16"/>
  <c r="O108" i="16"/>
  <c r="O106" i="16"/>
  <c r="O104" i="16"/>
  <c r="O100" i="16"/>
  <c r="O85" i="16"/>
  <c r="O109" i="16"/>
  <c r="O98" i="16"/>
  <c r="O81" i="16"/>
  <c r="O156" i="16"/>
  <c r="O99" i="16"/>
  <c r="O95" i="16"/>
  <c r="O86" i="16"/>
  <c r="O83" i="16"/>
  <c r="O90" i="16"/>
  <c r="O114" i="16"/>
  <c r="O124" i="16"/>
  <c r="O165" i="16"/>
  <c r="O174" i="16"/>
  <c r="O96" i="16"/>
  <c r="AJ176" i="16"/>
  <c r="AB176" i="16"/>
  <c r="AF176" i="16"/>
  <c r="AJ181" i="16"/>
  <c r="AB181" i="16"/>
  <c r="AF181" i="16"/>
  <c r="AF177" i="16"/>
  <c r="AB177" i="16"/>
  <c r="AJ177" i="16"/>
  <c r="AF105" i="16"/>
  <c r="AJ105" i="16"/>
  <c r="AB105" i="16"/>
  <c r="AJ159" i="16"/>
  <c r="AF159" i="16"/>
  <c r="AB159" i="16"/>
  <c r="AB123" i="16"/>
  <c r="AF123" i="16"/>
  <c r="AJ123" i="16"/>
  <c r="AF243" i="16"/>
  <c r="AB243" i="16"/>
  <c r="AJ243" i="16"/>
  <c r="AF178" i="16"/>
  <c r="AB178" i="16"/>
  <c r="AJ178" i="16"/>
  <c r="AB20" i="16"/>
  <c r="AJ20" i="16"/>
  <c r="AF20" i="16"/>
  <c r="AT252" i="16"/>
  <c r="M252" i="16" s="1"/>
  <c r="AJ164" i="16"/>
  <c r="AB164" i="16"/>
  <c r="AF164" i="16"/>
  <c r="S192" i="16"/>
  <c r="AB168" i="16"/>
  <c r="AF168" i="16"/>
  <c r="AJ168" i="16"/>
  <c r="W192" i="16"/>
  <c r="AJ80" i="16"/>
  <c r="AF80" i="16"/>
  <c r="AB80" i="16"/>
  <c r="AF26" i="16"/>
  <c r="AB26" i="16"/>
  <c r="AJ26" i="16"/>
  <c r="AF94" i="16"/>
  <c r="AB94" i="16"/>
  <c r="AJ94" i="16"/>
  <c r="AF14" i="16"/>
  <c r="AJ14" i="16"/>
  <c r="AB14" i="16"/>
  <c r="AF125" i="16"/>
  <c r="AB125" i="16"/>
  <c r="AJ125" i="16"/>
  <c r="AJ127" i="16"/>
  <c r="AF127" i="16"/>
  <c r="AB127" i="16"/>
  <c r="AF153" i="16"/>
  <c r="AJ153" i="16"/>
  <c r="AB153" i="16"/>
  <c r="AF93" i="16"/>
  <c r="AB93" i="16"/>
  <c r="AJ93" i="16"/>
  <c r="AJ223" i="16"/>
  <c r="AF223" i="16"/>
  <c r="AB223" i="16"/>
  <c r="AF84" i="16"/>
  <c r="AB84" i="16"/>
  <c r="AJ84" i="16"/>
  <c r="I17" i="16"/>
  <c r="I45" i="16"/>
  <c r="I20" i="16"/>
  <c r="I47" i="16"/>
  <c r="I34" i="16"/>
  <c r="I26" i="16"/>
  <c r="I22" i="16"/>
  <c r="I43" i="16"/>
  <c r="I16" i="16"/>
  <c r="I32" i="16"/>
  <c r="AB182" i="16"/>
  <c r="AJ182" i="16"/>
  <c r="AF182" i="16"/>
  <c r="AF247" i="16"/>
  <c r="AB247" i="16"/>
  <c r="AJ247" i="16"/>
  <c r="AB225" i="16"/>
  <c r="AF225" i="16"/>
  <c r="AJ225" i="16"/>
  <c r="AF42" i="16"/>
  <c r="AB42" i="16"/>
  <c r="AJ42" i="16"/>
  <c r="AJ151" i="16"/>
  <c r="AB151" i="16"/>
  <c r="AF151" i="16"/>
  <c r="AB180" i="16"/>
  <c r="AF180" i="16"/>
  <c r="AJ180" i="16"/>
  <c r="AB28" i="16"/>
  <c r="AJ28" i="16"/>
  <c r="AF28" i="16"/>
  <c r="AB39" i="16"/>
  <c r="AF39" i="16"/>
  <c r="AJ39" i="16"/>
  <c r="AJ250" i="16"/>
  <c r="AF250" i="16"/>
  <c r="AB250" i="16"/>
  <c r="AB188" i="16"/>
  <c r="AJ188" i="16"/>
  <c r="AF188" i="16"/>
  <c r="AB238" i="16"/>
  <c r="AF238" i="16"/>
  <c r="AJ238" i="16"/>
  <c r="AJ179" i="16"/>
  <c r="AB179" i="16"/>
  <c r="AF179" i="16"/>
  <c r="AB163" i="16"/>
  <c r="AF163" i="16"/>
  <c r="AJ163" i="16"/>
  <c r="AF13" i="16"/>
  <c r="AB13" i="16"/>
  <c r="AJ13" i="16"/>
  <c r="AJ48" i="16"/>
  <c r="AB48" i="16"/>
  <c r="AF48" i="16"/>
  <c r="K254" i="16"/>
  <c r="M254" i="16" s="1"/>
  <c r="M52" i="16"/>
  <c r="AB187" i="16"/>
  <c r="AJ187" i="16"/>
  <c r="AF187" i="16"/>
  <c r="AB170" i="16"/>
  <c r="AJ170" i="16"/>
  <c r="AF170" i="16"/>
  <c r="AF190" i="16"/>
  <c r="AJ190" i="16"/>
  <c r="AB190" i="16"/>
  <c r="AB175" i="16"/>
  <c r="AJ175" i="16"/>
  <c r="AF175" i="16"/>
  <c r="AB155" i="16"/>
  <c r="AF155" i="16"/>
  <c r="AJ155" i="16"/>
  <c r="AB117" i="16"/>
  <c r="AF117" i="16"/>
  <c r="AJ117" i="16"/>
  <c r="AF122" i="16"/>
  <c r="AJ122" i="16"/>
  <c r="AB122" i="16"/>
  <c r="AF158" i="16"/>
  <c r="AJ158" i="16"/>
  <c r="AB158" i="16"/>
  <c r="AF109" i="16"/>
  <c r="AB109" i="16"/>
  <c r="AJ109" i="16"/>
  <c r="W252" i="16"/>
  <c r="AB213" i="16"/>
  <c r="AF213" i="16"/>
  <c r="AJ213" i="16"/>
  <c r="AB15" i="16"/>
  <c r="AJ15" i="16"/>
  <c r="AF15" i="16"/>
  <c r="AJ19" i="16"/>
  <c r="AF19" i="16"/>
  <c r="AB19" i="16"/>
  <c r="AJ240" i="16"/>
  <c r="AB240" i="16"/>
  <c r="AF240" i="16"/>
  <c r="AJ108" i="16"/>
  <c r="AB108" i="16"/>
  <c r="AF108" i="16"/>
  <c r="AB160" i="16"/>
  <c r="AJ160" i="16"/>
  <c r="AF160" i="16"/>
  <c r="AB222" i="16"/>
  <c r="AF222" i="16"/>
  <c r="AJ222" i="16"/>
  <c r="Q254" i="16"/>
  <c r="S254" i="16" s="1"/>
  <c r="S52" i="16"/>
  <c r="AB246" i="16"/>
  <c r="AJ246" i="16"/>
  <c r="AF246" i="16"/>
  <c r="AJ241" i="16"/>
  <c r="AF241" i="16"/>
  <c r="AB241" i="16"/>
  <c r="AF244" i="16"/>
  <c r="AB244" i="16"/>
  <c r="AJ244" i="16"/>
  <c r="AF150" i="16"/>
  <c r="AB150" i="16"/>
  <c r="AJ150" i="16"/>
  <c r="AF166" i="16"/>
  <c r="AJ166" i="16"/>
  <c r="AB166" i="16"/>
  <c r="AB86" i="16"/>
  <c r="AJ86" i="16"/>
  <c r="AF86" i="16"/>
  <c r="AJ95" i="16"/>
  <c r="AB95" i="16"/>
  <c r="AF95" i="16"/>
  <c r="I184" i="16"/>
  <c r="I190" i="16"/>
  <c r="I182" i="16"/>
  <c r="I192" i="16"/>
  <c r="I187" i="16"/>
  <c r="I177" i="16"/>
  <c r="I181" i="16"/>
  <c r="I178" i="16"/>
  <c r="I165" i="16"/>
  <c r="I157" i="16"/>
  <c r="I149" i="16"/>
  <c r="I125" i="16"/>
  <c r="I117" i="16"/>
  <c r="I109" i="16"/>
  <c r="I101" i="16"/>
  <c r="I93" i="16"/>
  <c r="I180" i="16"/>
  <c r="I175" i="16"/>
  <c r="I173" i="16"/>
  <c r="I168" i="16"/>
  <c r="I160" i="16"/>
  <c r="I152" i="16"/>
  <c r="I128" i="16"/>
  <c r="I120" i="16"/>
  <c r="I112" i="16"/>
  <c r="I104" i="16"/>
  <c r="I96" i="16"/>
  <c r="I179" i="16"/>
  <c r="I155" i="16"/>
  <c r="I151" i="16"/>
  <c r="I186" i="16"/>
  <c r="I185" i="16"/>
  <c r="I174" i="16"/>
  <c r="I169" i="16"/>
  <c r="I164" i="16"/>
  <c r="I150" i="16"/>
  <c r="I146" i="16"/>
  <c r="I163" i="16"/>
  <c r="I159" i="16"/>
  <c r="I126" i="16"/>
  <c r="I113" i="16"/>
  <c r="I108" i="16"/>
  <c r="I94" i="16"/>
  <c r="I161" i="16"/>
  <c r="I122" i="16"/>
  <c r="I171" i="16"/>
  <c r="I170" i="16"/>
  <c r="I166" i="16"/>
  <c r="I156" i="16"/>
  <c r="I148" i="16"/>
  <c r="I121" i="16"/>
  <c r="I116" i="16"/>
  <c r="I183" i="16"/>
  <c r="I162" i="16"/>
  <c r="I127" i="16"/>
  <c r="I189" i="16"/>
  <c r="I176" i="16"/>
  <c r="I98" i="16"/>
  <c r="I90" i="16"/>
  <c r="I83" i="16"/>
  <c r="I167" i="16"/>
  <c r="I124" i="16"/>
  <c r="I110" i="16"/>
  <c r="I97" i="16"/>
  <c r="I95" i="16"/>
  <c r="I86" i="16"/>
  <c r="I154" i="16"/>
  <c r="I147" i="16"/>
  <c r="I114" i="16"/>
  <c r="I111" i="16"/>
  <c r="I81" i="16"/>
  <c r="I118" i="16"/>
  <c r="I91" i="16"/>
  <c r="I87" i="16"/>
  <c r="I92" i="16"/>
  <c r="I84" i="16"/>
  <c r="I107" i="16"/>
  <c r="I105" i="16"/>
  <c r="I89" i="16"/>
  <c r="I115" i="16"/>
  <c r="I85" i="16"/>
  <c r="I82" i="16"/>
  <c r="I123" i="16"/>
  <c r="I80" i="16"/>
  <c r="I102" i="16"/>
  <c r="I100" i="16"/>
  <c r="I88" i="16"/>
  <c r="I129" i="16"/>
  <c r="I103" i="16"/>
  <c r="I106" i="16"/>
  <c r="I188" i="16"/>
  <c r="I158" i="16"/>
  <c r="I119" i="16"/>
  <c r="I172" i="16"/>
  <c r="I99" i="16"/>
  <c r="I153" i="16"/>
  <c r="AB173" i="16"/>
  <c r="AF173" i="16"/>
  <c r="AJ173" i="16"/>
  <c r="G254" i="16"/>
  <c r="AJ248" i="16"/>
  <c r="AB248" i="16"/>
  <c r="AF248" i="16"/>
  <c r="AB152" i="16"/>
  <c r="AJ152" i="16"/>
  <c r="AF152" i="16"/>
  <c r="AJ149" i="16"/>
  <c r="AF149" i="16"/>
  <c r="AB149" i="16"/>
  <c r="AB101" i="16"/>
  <c r="AJ101" i="16"/>
  <c r="AF101" i="16"/>
  <c r="AJ35" i="16"/>
  <c r="AF35" i="16"/>
  <c r="AB35" i="16"/>
  <c r="AF249" i="16"/>
  <c r="AJ249" i="16"/>
  <c r="AB249" i="16"/>
  <c r="AF236" i="16"/>
  <c r="AB236" i="16"/>
  <c r="AJ236" i="16"/>
  <c r="AJ189" i="16"/>
  <c r="AB189" i="16"/>
  <c r="AF189" i="16"/>
  <c r="AB147" i="16"/>
  <c r="AF147" i="16"/>
  <c r="AJ147" i="16"/>
  <c r="AF146" i="16"/>
  <c r="AB146" i="16"/>
  <c r="AJ146" i="16"/>
  <c r="AJ100" i="16"/>
  <c r="AF100" i="16"/>
  <c r="AB100" i="16"/>
  <c r="AJ232" i="16"/>
  <c r="AB232" i="16"/>
  <c r="AF232" i="16"/>
  <c r="AF126" i="16"/>
  <c r="AB126" i="16"/>
  <c r="AJ126" i="16"/>
  <c r="AF220" i="16"/>
  <c r="AB220" i="16"/>
  <c r="AJ220" i="16"/>
  <c r="AJ172" i="16"/>
  <c r="AF172" i="16"/>
  <c r="AB172" i="16"/>
  <c r="AF233" i="16"/>
  <c r="AJ233" i="16"/>
  <c r="AB233" i="16"/>
  <c r="AB90" i="16"/>
  <c r="AJ90" i="16"/>
  <c r="AF90" i="16"/>
  <c r="AJ157" i="16"/>
  <c r="AF157" i="16"/>
  <c r="AB157" i="16"/>
  <c r="AB44" i="16"/>
  <c r="AJ44" i="16"/>
  <c r="AF44" i="16"/>
  <c r="AV52" i="16"/>
  <c r="AB47" i="16"/>
  <c r="AJ47" i="16"/>
  <c r="AF47" i="16"/>
  <c r="AB31" i="16"/>
  <c r="AJ31" i="16"/>
  <c r="AF31" i="16"/>
  <c r="AJ119" i="16"/>
  <c r="AB119" i="16"/>
  <c r="AF119" i="16"/>
  <c r="AF34" i="16"/>
  <c r="AB34" i="16"/>
  <c r="AJ34" i="16"/>
  <c r="AF229" i="16"/>
  <c r="AB229" i="16"/>
  <c r="AJ229" i="16"/>
  <c r="AF50" i="16"/>
  <c r="AB50" i="16"/>
  <c r="AJ50" i="16"/>
  <c r="AB217" i="16"/>
  <c r="AJ217" i="16"/>
  <c r="AF217" i="16"/>
  <c r="AF185" i="16"/>
  <c r="AB185" i="16"/>
  <c r="AJ185" i="16"/>
  <c r="AJ183" i="16"/>
  <c r="AF183" i="16"/>
  <c r="AB183" i="16"/>
  <c r="AB36" i="16"/>
  <c r="AJ36" i="16"/>
  <c r="AF36" i="16"/>
  <c r="AF18" i="16"/>
  <c r="AB18" i="16"/>
  <c r="AJ18" i="16"/>
  <c r="AB214" i="16"/>
  <c r="AJ214" i="16"/>
  <c r="AF214" i="16"/>
  <c r="AB99" i="16"/>
  <c r="AJ99" i="16"/>
  <c r="AF99" i="16"/>
  <c r="AB81" i="16"/>
  <c r="AF81" i="16"/>
  <c r="AJ81" i="16"/>
  <c r="AJ124" i="16"/>
  <c r="AF124" i="16"/>
  <c r="AB124" i="16"/>
  <c r="AJ218" i="16"/>
  <c r="AF218" i="16"/>
  <c r="AB218" i="16"/>
  <c r="AF98" i="16"/>
  <c r="AB98" i="16"/>
  <c r="AJ98" i="16"/>
  <c r="AF161" i="16"/>
  <c r="AJ161" i="16"/>
  <c r="AB161" i="16"/>
  <c r="AJ234" i="16"/>
  <c r="AF234" i="16"/>
  <c r="AB234" i="16"/>
  <c r="AB230" i="16"/>
  <c r="AF230" i="16"/>
  <c r="AJ230" i="16"/>
  <c r="AF228" i="16"/>
  <c r="AB228" i="16"/>
  <c r="AJ228" i="16"/>
  <c r="AB165" i="16"/>
  <c r="AF165" i="16"/>
  <c r="AJ165" i="16"/>
  <c r="G252" i="16"/>
  <c r="AJ226" i="16"/>
  <c r="AF226" i="16"/>
  <c r="AB226" i="16"/>
  <c r="AJ156" i="16"/>
  <c r="AF156" i="16"/>
  <c r="AB156" i="16"/>
  <c r="AJ174" i="16"/>
  <c r="AF174" i="16"/>
  <c r="AB174" i="16"/>
  <c r="AB227" i="16"/>
  <c r="AJ227" i="16"/>
  <c r="AF227" i="16"/>
  <c r="AF113" i="16"/>
  <c r="AB113" i="16"/>
  <c r="AJ113" i="16"/>
  <c r="AJ224" i="16"/>
  <c r="AF224" i="16"/>
  <c r="AB224" i="16"/>
  <c r="AB184" i="16"/>
  <c r="AF184" i="16"/>
  <c r="AJ184" i="16"/>
  <c r="AF118" i="16"/>
  <c r="AJ118" i="16"/>
  <c r="AB118" i="16"/>
  <c r="AT52" i="16"/>
  <c r="AB96" i="16"/>
  <c r="AF96" i="16"/>
  <c r="AJ96" i="16"/>
  <c r="AB112" i="16"/>
  <c r="AF112" i="16"/>
  <c r="AJ112" i="16"/>
  <c r="AR52" i="16"/>
  <c r="AF102" i="16"/>
  <c r="AJ102" i="16"/>
  <c r="AB102" i="16"/>
  <c r="AV254" i="14"/>
  <c r="AV252" i="15"/>
  <c r="S252" i="15" s="1"/>
  <c r="U245" i="15" s="1"/>
  <c r="AH107" i="13"/>
  <c r="AX245" i="14"/>
  <c r="AB27" i="12"/>
  <c r="AH218" i="13"/>
  <c r="AD115" i="13"/>
  <c r="BB31" i="14"/>
  <c r="AL233" i="9"/>
  <c r="AX233" i="9" s="1"/>
  <c r="BH36" i="9"/>
  <c r="U236" i="10"/>
  <c r="AD236" i="10" s="1"/>
  <c r="U226" i="10"/>
  <c r="Z226" i="10" s="1"/>
  <c r="G125" i="10"/>
  <c r="G25" i="10"/>
  <c r="U189" i="10"/>
  <c r="AD189" i="10" s="1"/>
  <c r="G120" i="10"/>
  <c r="AP105" i="10"/>
  <c r="AP110" i="10"/>
  <c r="U168" i="11"/>
  <c r="BP185" i="11"/>
  <c r="BP190" i="11"/>
  <c r="U97" i="11"/>
  <c r="AP171" i="10"/>
  <c r="AJ150" i="12"/>
  <c r="AJ44" i="12"/>
  <c r="AJ175" i="12"/>
  <c r="AP121" i="10"/>
  <c r="AD180" i="13"/>
  <c r="AL161" i="13"/>
  <c r="AL218" i="13"/>
  <c r="AH115" i="13"/>
  <c r="AL50" i="13"/>
  <c r="AL238" i="13"/>
  <c r="AL183" i="13"/>
  <c r="BB166" i="14"/>
  <c r="BB229" i="14"/>
  <c r="AR252" i="15"/>
  <c r="G252" i="15" s="1"/>
  <c r="I249" i="15" s="1"/>
  <c r="AF234" i="15"/>
  <c r="AB161" i="15"/>
  <c r="AT52" i="15"/>
  <c r="AB147" i="15"/>
  <c r="AB249" i="15"/>
  <c r="AJ249" i="15"/>
  <c r="AF249" i="15"/>
  <c r="AR173" i="11"/>
  <c r="AZ173" i="11" s="1"/>
  <c r="AX100" i="14"/>
  <c r="BB49" i="14"/>
  <c r="AP125" i="10"/>
  <c r="AF186" i="15"/>
  <c r="AB186" i="15"/>
  <c r="AJ186" i="15"/>
  <c r="AJ213" i="15"/>
  <c r="AF213" i="15"/>
  <c r="U105" i="10"/>
  <c r="AD105" i="10" s="1"/>
  <c r="AH25" i="10"/>
  <c r="BP168" i="11"/>
  <c r="U17" i="10"/>
  <c r="AD17" i="10" s="1"/>
  <c r="AB101" i="12"/>
  <c r="AH162" i="13"/>
  <c r="AF192" i="14"/>
  <c r="AH187" i="14" s="1"/>
  <c r="Z254" i="15"/>
  <c r="G236" i="10"/>
  <c r="G226" i="10"/>
  <c r="AP123" i="10"/>
  <c r="U83" i="10"/>
  <c r="AD83" i="10" s="1"/>
  <c r="AP45" i="10"/>
  <c r="AP25" i="10"/>
  <c r="G189" i="10"/>
  <c r="AP97" i="10"/>
  <c r="U185" i="11"/>
  <c r="AR155" i="11"/>
  <c r="BD155" i="11" s="1"/>
  <c r="U190" i="11"/>
  <c r="U171" i="11"/>
  <c r="BP41" i="11"/>
  <c r="AF235" i="12"/>
  <c r="AF214" i="12"/>
  <c r="AB175" i="12"/>
  <c r="AH230" i="13"/>
  <c r="AH247" i="13"/>
  <c r="AD124" i="13"/>
  <c r="AD161" i="13"/>
  <c r="AX166" i="14"/>
  <c r="AT154" i="14"/>
  <c r="Y192" i="14"/>
  <c r="AA180" i="14" s="1"/>
  <c r="AT31" i="14"/>
  <c r="AB236" i="15"/>
  <c r="AF161" i="15"/>
  <c r="AF91" i="15"/>
  <c r="AP100" i="10"/>
  <c r="AJ230" i="12"/>
  <c r="AB231" i="15"/>
  <c r="U128" i="11"/>
  <c r="U45" i="11"/>
  <c r="BP17" i="11"/>
  <c r="BP128" i="11"/>
  <c r="AR42" i="11"/>
  <c r="BD42" i="11" s="1"/>
  <c r="M252" i="13"/>
  <c r="O247" i="13" s="1"/>
  <c r="AP225" i="10"/>
  <c r="U159" i="10"/>
  <c r="AD159" i="10" s="1"/>
  <c r="G156" i="10"/>
  <c r="G123" i="10"/>
  <c r="AP83" i="10"/>
  <c r="Z100" i="10"/>
  <c r="G97" i="10"/>
  <c r="U228" i="11"/>
  <c r="BP110" i="11"/>
  <c r="AB217" i="12"/>
  <c r="AB14" i="12"/>
  <c r="AB29" i="12"/>
  <c r="AL230" i="13"/>
  <c r="AH124" i="13"/>
  <c r="BV252" i="14"/>
  <c r="BB154" i="14"/>
  <c r="AT27" i="14"/>
  <c r="AF236" i="15"/>
  <c r="AJ23" i="15"/>
  <c r="AB16" i="15"/>
  <c r="AJ91" i="15"/>
  <c r="AJ164" i="15"/>
  <c r="AB164" i="15"/>
  <c r="AB118" i="15"/>
  <c r="AJ118" i="15"/>
  <c r="AF118" i="15"/>
  <c r="AT245" i="14"/>
  <c r="BH233" i="9"/>
  <c r="AB90" i="12"/>
  <c r="BP173" i="11"/>
  <c r="AP238" i="10"/>
  <c r="G159" i="10"/>
  <c r="U156" i="10"/>
  <c r="Z156" i="10" s="1"/>
  <c r="U121" i="10"/>
  <c r="AD121" i="10" s="1"/>
  <c r="AD127" i="10"/>
  <c r="G122" i="10"/>
  <c r="BP34" i="11"/>
  <c r="AR34" i="11"/>
  <c r="AZ34" i="11" s="1"/>
  <c r="AH80" i="10"/>
  <c r="AB176" i="12"/>
  <c r="AH222" i="13"/>
  <c r="AH180" i="13"/>
  <c r="BB27" i="14"/>
  <c r="AF16" i="15"/>
  <c r="AF100" i="15"/>
  <c r="AB100" i="15"/>
  <c r="AJ100" i="15"/>
  <c r="AB214" i="15"/>
  <c r="AJ214" i="15"/>
  <c r="AF214" i="15"/>
  <c r="AJ175" i="15"/>
  <c r="AB175" i="15"/>
  <c r="AF175" i="15"/>
  <c r="AJ88" i="15"/>
  <c r="AF88" i="15"/>
  <c r="AB88" i="15"/>
  <c r="AB238" i="15"/>
  <c r="AJ238" i="15"/>
  <c r="AF238" i="15"/>
  <c r="AB128" i="15"/>
  <c r="AF128" i="15"/>
  <c r="AJ128" i="15"/>
  <c r="AJ224" i="15"/>
  <c r="AF224" i="15"/>
  <c r="AB224" i="15"/>
  <c r="AB187" i="15"/>
  <c r="AJ187" i="15"/>
  <c r="AF187" i="15"/>
  <c r="AJ35" i="15"/>
  <c r="AF35" i="15"/>
  <c r="AB35" i="15"/>
  <c r="AJ248" i="15"/>
  <c r="AF248" i="15"/>
  <c r="AB248" i="15"/>
  <c r="AB154" i="15"/>
  <c r="AJ154" i="15"/>
  <c r="AF154" i="15"/>
  <c r="AF115" i="15"/>
  <c r="AB115" i="15"/>
  <c r="AJ115" i="15"/>
  <c r="AB48" i="15"/>
  <c r="AF48" i="15"/>
  <c r="AJ48" i="15"/>
  <c r="AJ49" i="15"/>
  <c r="AF49" i="15"/>
  <c r="AB49" i="15"/>
  <c r="AB25" i="15"/>
  <c r="AF25" i="15"/>
  <c r="AJ25" i="15"/>
  <c r="AF37" i="15"/>
  <c r="AB37" i="15"/>
  <c r="AJ37" i="15"/>
  <c r="AL254" i="15"/>
  <c r="AV52" i="15"/>
  <c r="AJ13" i="15"/>
  <c r="AF13" i="15"/>
  <c r="AB13" i="15"/>
  <c r="AJ122" i="15"/>
  <c r="AF122" i="15"/>
  <c r="AB122" i="15"/>
  <c r="E254" i="15"/>
  <c r="G52" i="15"/>
  <c r="W52" i="15"/>
  <c r="AJ27" i="15"/>
  <c r="AB27" i="15"/>
  <c r="AF27" i="15"/>
  <c r="AF185" i="15"/>
  <c r="AB185" i="15"/>
  <c r="AJ185" i="15"/>
  <c r="AB157" i="15"/>
  <c r="AF157" i="15"/>
  <c r="AJ157" i="15"/>
  <c r="AB39" i="15"/>
  <c r="AF39" i="15"/>
  <c r="AJ39" i="15"/>
  <c r="AF87" i="15"/>
  <c r="AB87" i="15"/>
  <c r="AJ87" i="15"/>
  <c r="AB92" i="15"/>
  <c r="AF92" i="15"/>
  <c r="AJ92" i="15"/>
  <c r="AJ226" i="15"/>
  <c r="AF226" i="15"/>
  <c r="AB226" i="15"/>
  <c r="AF162" i="15"/>
  <c r="AB162" i="15"/>
  <c r="AJ162" i="15"/>
  <c r="AJ98" i="15"/>
  <c r="AF98" i="15"/>
  <c r="AB98" i="15"/>
  <c r="AJ216" i="15"/>
  <c r="AF216" i="15"/>
  <c r="AB216" i="15"/>
  <c r="AB233" i="15"/>
  <c r="AJ233" i="15"/>
  <c r="AF233" i="15"/>
  <c r="Q254" i="15"/>
  <c r="S52" i="15"/>
  <c r="AB230" i="15"/>
  <c r="AF230" i="15"/>
  <c r="AJ230" i="15"/>
  <c r="AJ43" i="15"/>
  <c r="AF43" i="15"/>
  <c r="AB43" i="15"/>
  <c r="AB237" i="15"/>
  <c r="AF237" i="15"/>
  <c r="AJ237" i="15"/>
  <c r="AB84" i="15"/>
  <c r="AF84" i="15"/>
  <c r="AJ84" i="15"/>
  <c r="AJ150" i="15"/>
  <c r="AF150" i="15"/>
  <c r="AB150" i="15"/>
  <c r="AJ21" i="15"/>
  <c r="AF21" i="15"/>
  <c r="AB21" i="15"/>
  <c r="AJ240" i="15"/>
  <c r="AF240" i="15"/>
  <c r="AB240" i="15"/>
  <c r="AJ215" i="15"/>
  <c r="AB215" i="15"/>
  <c r="AF215" i="15"/>
  <c r="AJ119" i="15"/>
  <c r="AB119" i="15"/>
  <c r="AF119" i="15"/>
  <c r="AB180" i="15"/>
  <c r="AF180" i="15"/>
  <c r="AJ180" i="15"/>
  <c r="AJ127" i="15"/>
  <c r="AF127" i="15"/>
  <c r="AB127" i="15"/>
  <c r="AJ126" i="15"/>
  <c r="AB126" i="15"/>
  <c r="AF126" i="15"/>
  <c r="AJ243" i="15"/>
  <c r="AF243" i="15"/>
  <c r="AB243" i="15"/>
  <c r="AB229" i="15"/>
  <c r="AJ229" i="15"/>
  <c r="AF229" i="15"/>
  <c r="AF45" i="15"/>
  <c r="AB45" i="15"/>
  <c r="AJ45" i="15"/>
  <c r="AB125" i="15"/>
  <c r="AJ125" i="15"/>
  <c r="AF125" i="15"/>
  <c r="AJ41" i="15"/>
  <c r="AF41" i="15"/>
  <c r="AB41" i="15"/>
  <c r="AB173" i="15"/>
  <c r="AJ173" i="15"/>
  <c r="AF173" i="15"/>
  <c r="AB117" i="15"/>
  <c r="AJ117" i="15"/>
  <c r="AF117" i="15"/>
  <c r="AJ29" i="15"/>
  <c r="AF29" i="15"/>
  <c r="AB29" i="15"/>
  <c r="O185" i="15"/>
  <c r="O183" i="15"/>
  <c r="O188" i="15"/>
  <c r="O184" i="15"/>
  <c r="O179" i="15"/>
  <c r="O171" i="15"/>
  <c r="O192" i="15"/>
  <c r="O177" i="15"/>
  <c r="O169" i="15"/>
  <c r="O187" i="15"/>
  <c r="O173" i="15"/>
  <c r="O163" i="15"/>
  <c r="O155" i="15"/>
  <c r="O147" i="15"/>
  <c r="O123" i="15"/>
  <c r="O115" i="15"/>
  <c r="O107" i="15"/>
  <c r="O99" i="15"/>
  <c r="O189" i="15"/>
  <c r="O182" i="15"/>
  <c r="O181" i="15"/>
  <c r="O166" i="15"/>
  <c r="O161" i="15"/>
  <c r="O153" i="15"/>
  <c r="O129" i="15"/>
  <c r="O121" i="15"/>
  <c r="O113" i="15"/>
  <c r="O105" i="15"/>
  <c r="O97" i="15"/>
  <c r="O89" i="15"/>
  <c r="O180" i="15"/>
  <c r="O178" i="15"/>
  <c r="O167" i="15"/>
  <c r="O165" i="15"/>
  <c r="O152" i="15"/>
  <c r="O151" i="15"/>
  <c r="O117" i="15"/>
  <c r="O104" i="15"/>
  <c r="O103" i="15"/>
  <c r="O87" i="15"/>
  <c r="O190" i="15"/>
  <c r="O160" i="15"/>
  <c r="O159" i="15"/>
  <c r="O125" i="15"/>
  <c r="O112" i="15"/>
  <c r="O111" i="15"/>
  <c r="O93" i="15"/>
  <c r="O85" i="15"/>
  <c r="O164" i="15"/>
  <c r="O149" i="15"/>
  <c r="O148" i="15"/>
  <c r="O146" i="15"/>
  <c r="O109" i="15"/>
  <c r="O94" i="15"/>
  <c r="O150" i="15"/>
  <c r="O114" i="15"/>
  <c r="O108" i="15"/>
  <c r="O96" i="15"/>
  <c r="O88" i="15"/>
  <c r="O176" i="15"/>
  <c r="O127" i="15"/>
  <c r="O110" i="15"/>
  <c r="O82" i="15"/>
  <c r="O101" i="15"/>
  <c r="O80" i="15"/>
  <c r="O168" i="15"/>
  <c r="O157" i="15"/>
  <c r="O128" i="15"/>
  <c r="O81" i="15"/>
  <c r="O170" i="15"/>
  <c r="O102" i="15"/>
  <c r="O95" i="15"/>
  <c r="O91" i="15"/>
  <c r="O86" i="15"/>
  <c r="O186" i="15"/>
  <c r="O126" i="15"/>
  <c r="O119" i="15"/>
  <c r="O98" i="15"/>
  <c r="O92" i="15"/>
  <c r="O174" i="15"/>
  <c r="O154" i="15"/>
  <c r="O122" i="15"/>
  <c r="O156" i="15"/>
  <c r="O120" i="15"/>
  <c r="O124" i="15"/>
  <c r="O83" i="15"/>
  <c r="O158" i="15"/>
  <c r="O100" i="15"/>
  <c r="O175" i="15"/>
  <c r="O162" i="15"/>
  <c r="O118" i="15"/>
  <c r="O116" i="15"/>
  <c r="O90" i="15"/>
  <c r="O106" i="15"/>
  <c r="O84" i="15"/>
  <c r="O172" i="15"/>
  <c r="AJ83" i="15"/>
  <c r="AF83" i="15"/>
  <c r="AB83" i="15"/>
  <c r="AR192" i="15"/>
  <c r="AT252" i="15"/>
  <c r="M252" i="15" s="1"/>
  <c r="AB181" i="15"/>
  <c r="AJ181" i="15"/>
  <c r="AF181" i="15"/>
  <c r="AB93" i="15"/>
  <c r="AJ93" i="15"/>
  <c r="AF93" i="15"/>
  <c r="AJ172" i="15"/>
  <c r="AF172" i="15"/>
  <c r="AB172" i="15"/>
  <c r="AJ111" i="15"/>
  <c r="AF111" i="15"/>
  <c r="AB111" i="15"/>
  <c r="AF99" i="15"/>
  <c r="AB99" i="15"/>
  <c r="AJ99" i="15"/>
  <c r="AJ26" i="15"/>
  <c r="AB26" i="15"/>
  <c r="AF26" i="15"/>
  <c r="AJ221" i="15"/>
  <c r="AF221" i="15"/>
  <c r="AB221" i="15"/>
  <c r="AJ177" i="15"/>
  <c r="AF177" i="15"/>
  <c r="AB177" i="15"/>
  <c r="AB182" i="15"/>
  <c r="AJ182" i="15"/>
  <c r="AF182" i="15"/>
  <c r="AF89" i="15"/>
  <c r="AJ89" i="15"/>
  <c r="AB89" i="15"/>
  <c r="AJ223" i="15"/>
  <c r="AF223" i="15"/>
  <c r="AB223" i="15"/>
  <c r="AJ19" i="15"/>
  <c r="AF19" i="15"/>
  <c r="AB19" i="15"/>
  <c r="AJ190" i="15"/>
  <c r="AB190" i="15"/>
  <c r="AF190" i="15"/>
  <c r="AJ176" i="15"/>
  <c r="AB176" i="15"/>
  <c r="AF176" i="15"/>
  <c r="AJ86" i="15"/>
  <c r="AF86" i="15"/>
  <c r="AB86" i="15"/>
  <c r="AB33" i="15"/>
  <c r="AJ33" i="15"/>
  <c r="AF33" i="15"/>
  <c r="I185" i="15"/>
  <c r="I154" i="15"/>
  <c r="I128" i="15"/>
  <c r="I105" i="15"/>
  <c r="I192" i="15"/>
  <c r="I187" i="15"/>
  <c r="I165" i="15"/>
  <c r="I83" i="15"/>
  <c r="I85" i="15"/>
  <c r="I80" i="15"/>
  <c r="I183" i="15"/>
  <c r="I111" i="15"/>
  <c r="AT192" i="15"/>
  <c r="AF20" i="15"/>
  <c r="AB20" i="15"/>
  <c r="AJ20" i="15"/>
  <c r="AJ242" i="15"/>
  <c r="AF242" i="15"/>
  <c r="AB242" i="15"/>
  <c r="W252" i="15"/>
  <c r="U186" i="15"/>
  <c r="U184" i="15"/>
  <c r="U192" i="15"/>
  <c r="U182" i="15"/>
  <c r="U180" i="15"/>
  <c r="U172" i="15"/>
  <c r="U190" i="15"/>
  <c r="U178" i="15"/>
  <c r="U170" i="15"/>
  <c r="U189" i="15"/>
  <c r="U177" i="15"/>
  <c r="U164" i="15"/>
  <c r="U156" i="15"/>
  <c r="U148" i="15"/>
  <c r="U124" i="15"/>
  <c r="U116" i="15"/>
  <c r="U108" i="15"/>
  <c r="U100" i="15"/>
  <c r="U175" i="15"/>
  <c r="U171" i="15"/>
  <c r="U162" i="15"/>
  <c r="U154" i="15"/>
  <c r="U146" i="15"/>
  <c r="U122" i="15"/>
  <c r="U114" i="15"/>
  <c r="U106" i="15"/>
  <c r="U98" i="15"/>
  <c r="U90" i="15"/>
  <c r="U174" i="15"/>
  <c r="U159" i="15"/>
  <c r="U155" i="15"/>
  <c r="U150" i="15"/>
  <c r="U121" i="15"/>
  <c r="U111" i="15"/>
  <c r="U107" i="15"/>
  <c r="U102" i="15"/>
  <c r="U80" i="15"/>
  <c r="U188" i="15"/>
  <c r="U183" i="15"/>
  <c r="U176" i="15"/>
  <c r="U163" i="15"/>
  <c r="U158" i="15"/>
  <c r="U129" i="15"/>
  <c r="U119" i="15"/>
  <c r="U115" i="15"/>
  <c r="U110" i="15"/>
  <c r="U97" i="15"/>
  <c r="U86" i="15"/>
  <c r="U173" i="15"/>
  <c r="U160" i="15"/>
  <c r="U152" i="15"/>
  <c r="U127" i="15"/>
  <c r="U117" i="15"/>
  <c r="U99" i="15"/>
  <c r="U81" i="15"/>
  <c r="U185" i="15"/>
  <c r="U166" i="15"/>
  <c r="U123" i="15"/>
  <c r="U103" i="15"/>
  <c r="U101" i="15"/>
  <c r="U169" i="15"/>
  <c r="U168" i="15"/>
  <c r="U167" i="15"/>
  <c r="U157" i="15"/>
  <c r="U153" i="15"/>
  <c r="U126" i="15"/>
  <c r="U125" i="15"/>
  <c r="U118" i="15"/>
  <c r="U147" i="15"/>
  <c r="U95" i="15"/>
  <c r="U92" i="15"/>
  <c r="U112" i="15"/>
  <c r="U87" i="15"/>
  <c r="U82" i="15"/>
  <c r="U187" i="15"/>
  <c r="U181" i="15"/>
  <c r="U165" i="15"/>
  <c r="U151" i="15"/>
  <c r="U105" i="15"/>
  <c r="U93" i="15"/>
  <c r="U83" i="15"/>
  <c r="U96" i="15"/>
  <c r="U120" i="15"/>
  <c r="U113" i="15"/>
  <c r="U89" i="15"/>
  <c r="U149" i="15"/>
  <c r="U161" i="15"/>
  <c r="U91" i="15"/>
  <c r="U88" i="15"/>
  <c r="U128" i="15"/>
  <c r="U179" i="15"/>
  <c r="U84" i="15"/>
  <c r="U109" i="15"/>
  <c r="U104" i="15"/>
  <c r="U94" i="15"/>
  <c r="U85" i="15"/>
  <c r="AJ189" i="15"/>
  <c r="AF189" i="15"/>
  <c r="AB189" i="15"/>
  <c r="AJ159" i="15"/>
  <c r="AF159" i="15"/>
  <c r="AB159" i="15"/>
  <c r="AJ120" i="15"/>
  <c r="AF120" i="15"/>
  <c r="AB120" i="15"/>
  <c r="AJ85" i="15"/>
  <c r="AF85" i="15"/>
  <c r="AB85" i="15"/>
  <c r="AB124" i="15"/>
  <c r="AF124" i="15"/>
  <c r="AJ124" i="15"/>
  <c r="AB17" i="15"/>
  <c r="AJ17" i="15"/>
  <c r="AF17" i="15"/>
  <c r="AF227" i="15"/>
  <c r="AB227" i="15"/>
  <c r="AJ227" i="15"/>
  <c r="AJ166" i="15"/>
  <c r="AF166" i="15"/>
  <c r="AB166" i="15"/>
  <c r="AB44" i="15"/>
  <c r="AF44" i="15"/>
  <c r="AJ44" i="15"/>
  <c r="AJ151" i="15"/>
  <c r="AF151" i="15"/>
  <c r="AB151" i="15"/>
  <c r="AF107" i="15"/>
  <c r="AB107" i="15"/>
  <c r="AJ107" i="15"/>
  <c r="AJ105" i="15"/>
  <c r="AF105" i="15"/>
  <c r="AB105" i="15"/>
  <c r="AV192" i="15"/>
  <c r="AJ168" i="15"/>
  <c r="AB168" i="15"/>
  <c r="AF168" i="15"/>
  <c r="AJ95" i="15"/>
  <c r="AF95" i="15"/>
  <c r="AB95" i="15"/>
  <c r="AJ167" i="15"/>
  <c r="AF167" i="15"/>
  <c r="AB167" i="15"/>
  <c r="AB47" i="15"/>
  <c r="AF47" i="15"/>
  <c r="AJ47" i="15"/>
  <c r="AJ178" i="15"/>
  <c r="AF178" i="15"/>
  <c r="AB178" i="15"/>
  <c r="AJ102" i="15"/>
  <c r="AF102" i="15"/>
  <c r="AB102" i="15"/>
  <c r="AB101" i="15"/>
  <c r="AJ101" i="15"/>
  <c r="AF101" i="15"/>
  <c r="AB109" i="15"/>
  <c r="AF109" i="15"/>
  <c r="AJ109" i="15"/>
  <c r="AB106" i="15"/>
  <c r="AJ106" i="15"/>
  <c r="AF106" i="15"/>
  <c r="AB246" i="15"/>
  <c r="AJ246" i="15"/>
  <c r="AF246" i="15"/>
  <c r="AB165" i="15"/>
  <c r="AJ165" i="15"/>
  <c r="AF165" i="15"/>
  <c r="AB34" i="15"/>
  <c r="AJ34" i="15"/>
  <c r="AF34" i="15"/>
  <c r="AF123" i="15"/>
  <c r="AB123" i="15"/>
  <c r="AJ123" i="15"/>
  <c r="AP254" i="15"/>
  <c r="AB22" i="15"/>
  <c r="AJ22" i="15"/>
  <c r="AF22" i="15"/>
  <c r="AF36" i="15"/>
  <c r="AB36" i="15"/>
  <c r="AJ36" i="15"/>
  <c r="W192" i="15"/>
  <c r="AJ82" i="15"/>
  <c r="AF82" i="15"/>
  <c r="AB82" i="15"/>
  <c r="AJ153" i="15"/>
  <c r="AF153" i="15"/>
  <c r="AB153" i="15"/>
  <c r="AJ112" i="15"/>
  <c r="AF112" i="15"/>
  <c r="AB112" i="15"/>
  <c r="AJ121" i="15"/>
  <c r="AF121" i="15"/>
  <c r="AB121" i="15"/>
  <c r="K254" i="15"/>
  <c r="AF244" i="15"/>
  <c r="AB244" i="15"/>
  <c r="AJ244" i="15"/>
  <c r="AF188" i="15"/>
  <c r="AB188" i="15"/>
  <c r="AJ188" i="15"/>
  <c r="AJ225" i="15"/>
  <c r="AF225" i="15"/>
  <c r="AB225" i="15"/>
  <c r="AJ103" i="15"/>
  <c r="AF103" i="15"/>
  <c r="AB103" i="15"/>
  <c r="AB222" i="15"/>
  <c r="AF222" i="15"/>
  <c r="AJ222" i="15"/>
  <c r="AJ232" i="15"/>
  <c r="AB232" i="15"/>
  <c r="AF232" i="15"/>
  <c r="AB149" i="15"/>
  <c r="AJ149" i="15"/>
  <c r="AF149" i="15"/>
  <c r="AJ250" i="15"/>
  <c r="AF250" i="15"/>
  <c r="AB250" i="15"/>
  <c r="AB90" i="15"/>
  <c r="AJ90" i="15"/>
  <c r="AF90" i="15"/>
  <c r="AF220" i="15"/>
  <c r="AB220" i="15"/>
  <c r="AJ220" i="15"/>
  <c r="AB96" i="15"/>
  <c r="AJ96" i="15"/>
  <c r="AF96" i="15"/>
  <c r="AJ116" i="15"/>
  <c r="AF116" i="15"/>
  <c r="AB116" i="15"/>
  <c r="AF104" i="15"/>
  <c r="AB104" i="15"/>
  <c r="AJ104" i="15"/>
  <c r="AJ110" i="15"/>
  <c r="AF110" i="15"/>
  <c r="AB110" i="15"/>
  <c r="AF239" i="15"/>
  <c r="AB239" i="15"/>
  <c r="AJ239" i="15"/>
  <c r="AH254" i="15"/>
  <c r="AJ160" i="15"/>
  <c r="AF160" i="15"/>
  <c r="AB160" i="15"/>
  <c r="AF31" i="15"/>
  <c r="AB31" i="15"/>
  <c r="AJ31" i="15"/>
  <c r="AD254" i="15"/>
  <c r="AJ247" i="15"/>
  <c r="AF247" i="15"/>
  <c r="AB247" i="15"/>
  <c r="AB81" i="15"/>
  <c r="AJ81" i="15"/>
  <c r="AF81" i="15"/>
  <c r="AJ218" i="15"/>
  <c r="AF218" i="15"/>
  <c r="AB218" i="15"/>
  <c r="BH219" i="9"/>
  <c r="U177" i="10"/>
  <c r="Z177" i="10" s="1"/>
  <c r="G86" i="10"/>
  <c r="U226" i="11"/>
  <c r="U48" i="11"/>
  <c r="AH190" i="13"/>
  <c r="AD168" i="13"/>
  <c r="AP231" i="10"/>
  <c r="AD225" i="10"/>
  <c r="Z80" i="10"/>
  <c r="AD43" i="10"/>
  <c r="AP89" i="10"/>
  <c r="U156" i="11"/>
  <c r="BP45" i="11"/>
  <c r="U111" i="11"/>
  <c r="U14" i="11"/>
  <c r="AR118" i="11"/>
  <c r="AZ118" i="11" s="1"/>
  <c r="BP183" i="11"/>
  <c r="BP149" i="11"/>
  <c r="AJ176" i="12"/>
  <c r="AF246" i="12"/>
  <c r="AJ167" i="12"/>
  <c r="AB97" i="12"/>
  <c r="AD249" i="13"/>
  <c r="AH168" i="13"/>
  <c r="AX237" i="14"/>
  <c r="BB183" i="14"/>
  <c r="AT230" i="14"/>
  <c r="BB103" i="14"/>
  <c r="AX15" i="14"/>
  <c r="G94" i="10"/>
  <c r="AR167" i="11"/>
  <c r="BD167" i="11" s="1"/>
  <c r="U123" i="11"/>
  <c r="AR37" i="11"/>
  <c r="AZ37" i="11" s="1"/>
  <c r="U40" i="11"/>
  <c r="AJ98" i="12"/>
  <c r="AD223" i="13"/>
  <c r="Q244" i="4"/>
  <c r="G225" i="10"/>
  <c r="AP224" i="10"/>
  <c r="G106" i="10"/>
  <c r="U94" i="10"/>
  <c r="Z94" i="10" s="1"/>
  <c r="U174" i="11"/>
  <c r="BP123" i="11"/>
  <c r="BP182" i="11"/>
  <c r="AR127" i="11"/>
  <c r="AZ127" i="11" s="1"/>
  <c r="BP40" i="11"/>
  <c r="AR100" i="11"/>
  <c r="AV100" i="11" s="1"/>
  <c r="BP147" i="11"/>
  <c r="AR149" i="11"/>
  <c r="BD149" i="11" s="1"/>
  <c r="BP42" i="11"/>
  <c r="BP100" i="11"/>
  <c r="AJ239" i="12"/>
  <c r="AJ147" i="12"/>
  <c r="AJ20" i="12"/>
  <c r="AF98" i="12"/>
  <c r="AB50" i="12"/>
  <c r="AD245" i="13"/>
  <c r="AH223" i="13"/>
  <c r="AH119" i="13"/>
  <c r="AL158" i="13"/>
  <c r="AF254" i="13"/>
  <c r="G24" i="10"/>
  <c r="AX234" i="14"/>
  <c r="BB185" i="14"/>
  <c r="BV192" i="14"/>
  <c r="AR254" i="14"/>
  <c r="G192" i="14"/>
  <c r="I189" i="14" s="1"/>
  <c r="BB174" i="14"/>
  <c r="K244" i="4"/>
  <c r="AH246" i="10"/>
  <c r="G224" i="10"/>
  <c r="AN254" i="10"/>
  <c r="U102" i="11"/>
  <c r="AB239" i="12"/>
  <c r="AD123" i="13"/>
  <c r="AD219" i="10"/>
  <c r="Z112" i="10"/>
  <c r="AP101" i="10"/>
  <c r="BP226" i="11"/>
  <c r="AR87" i="11"/>
  <c r="AZ87" i="11" s="1"/>
  <c r="BP158" i="11"/>
  <c r="U125" i="11"/>
  <c r="AR111" i="11"/>
  <c r="AV111" i="11" s="1"/>
  <c r="AF248" i="12"/>
  <c r="AF222" i="12"/>
  <c r="AB147" i="12"/>
  <c r="AJ88" i="12"/>
  <c r="G252" i="13"/>
  <c r="I223" i="13" s="1"/>
  <c r="AH123" i="13"/>
  <c r="AB254" i="13"/>
  <c r="AD116" i="13"/>
  <c r="AD87" i="13"/>
  <c r="AZ254" i="14"/>
  <c r="BN252" i="14"/>
  <c r="M252" i="14" s="1"/>
  <c r="BB186" i="14"/>
  <c r="AL192" i="14"/>
  <c r="AN177" i="14" s="1"/>
  <c r="BB44" i="14"/>
  <c r="AB222" i="12"/>
  <c r="AF150" i="12"/>
  <c r="AF88" i="12"/>
  <c r="AL245" i="13"/>
  <c r="AT44" i="14"/>
  <c r="BH124" i="9"/>
  <c r="M88" i="9"/>
  <c r="AH219" i="10"/>
  <c r="U86" i="10"/>
  <c r="Z86" i="10" s="1"/>
  <c r="U24" i="10"/>
  <c r="AD24" i="10" s="1"/>
  <c r="AR112" i="11"/>
  <c r="BD112" i="11" s="1"/>
  <c r="U230" i="11"/>
  <c r="BP180" i="11"/>
  <c r="AJ248" i="12"/>
  <c r="AB170" i="12"/>
  <c r="AF111" i="12"/>
  <c r="AJ90" i="12"/>
  <c r="AB20" i="12"/>
  <c r="AH116" i="13"/>
  <c r="AT45" i="14"/>
  <c r="BB45" i="14"/>
  <c r="AT214" i="14"/>
  <c r="BB214" i="14"/>
  <c r="AX214" i="14"/>
  <c r="I171" i="14"/>
  <c r="BR252" i="14"/>
  <c r="Y252" i="14" s="1"/>
  <c r="BB182" i="14"/>
  <c r="AX182" i="14"/>
  <c r="AT182" i="14"/>
  <c r="AX175" i="14"/>
  <c r="BB175" i="14"/>
  <c r="AT175" i="14"/>
  <c r="AX162" i="14"/>
  <c r="BB162" i="14"/>
  <c r="AT162" i="14"/>
  <c r="AT167" i="14"/>
  <c r="AX167" i="14"/>
  <c r="BB167" i="14"/>
  <c r="AX46" i="14"/>
  <c r="AT46" i="14"/>
  <c r="BB46" i="14"/>
  <c r="AT36" i="14"/>
  <c r="BB36" i="14"/>
  <c r="AX36" i="14"/>
  <c r="BP252" i="14"/>
  <c r="S252" i="14" s="1"/>
  <c r="AT164" i="14"/>
  <c r="BB164" i="14"/>
  <c r="AX164" i="14"/>
  <c r="BB94" i="14"/>
  <c r="AT94" i="14"/>
  <c r="AX94" i="14"/>
  <c r="AT163" i="14"/>
  <c r="AX163" i="14"/>
  <c r="BB163" i="14"/>
  <c r="AT250" i="14"/>
  <c r="BB250" i="14"/>
  <c r="AX250" i="14"/>
  <c r="AX189" i="14"/>
  <c r="BB189" i="14"/>
  <c r="AT189" i="14"/>
  <c r="BB42" i="14"/>
  <c r="AX42" i="14"/>
  <c r="AT42" i="14"/>
  <c r="AX83" i="14"/>
  <c r="BB83" i="14"/>
  <c r="AT83" i="14"/>
  <c r="AX233" i="14"/>
  <c r="BB233" i="14"/>
  <c r="AT233" i="14"/>
  <c r="AX249" i="14"/>
  <c r="BB249" i="14"/>
  <c r="AT249" i="14"/>
  <c r="BB228" i="14"/>
  <c r="AT228" i="14"/>
  <c r="AX228" i="14"/>
  <c r="AX181" i="14"/>
  <c r="BB181" i="14"/>
  <c r="AT181" i="14"/>
  <c r="AX19" i="14"/>
  <c r="AT19" i="14"/>
  <c r="BB19" i="14"/>
  <c r="AX47" i="14"/>
  <c r="BB47" i="14"/>
  <c r="AT47" i="14"/>
  <c r="AX225" i="14"/>
  <c r="AT225" i="14"/>
  <c r="BB225" i="14"/>
  <c r="AX222" i="14"/>
  <c r="BB222" i="14"/>
  <c r="AT222" i="14"/>
  <c r="BB184" i="14"/>
  <c r="AT184" i="14"/>
  <c r="AX184" i="14"/>
  <c r="BB161" i="14"/>
  <c r="AX161" i="14"/>
  <c r="AT161" i="14"/>
  <c r="AT112" i="14"/>
  <c r="AX112" i="14"/>
  <c r="BB112" i="14"/>
  <c r="AT148" i="14"/>
  <c r="AX148" i="14"/>
  <c r="BB148" i="14"/>
  <c r="AX114" i="14"/>
  <c r="AT114" i="14"/>
  <c r="BB114" i="14"/>
  <c r="AT151" i="14"/>
  <c r="AX151" i="14"/>
  <c r="BB151" i="14"/>
  <c r="BB87" i="14"/>
  <c r="AX87" i="14"/>
  <c r="AT87" i="14"/>
  <c r="AX118" i="14"/>
  <c r="AT118" i="14"/>
  <c r="BB118" i="14"/>
  <c r="AX95" i="14"/>
  <c r="BB95" i="14"/>
  <c r="AT95" i="14"/>
  <c r="BT192" i="14"/>
  <c r="BB188" i="14"/>
  <c r="AX188" i="14"/>
  <c r="AT188" i="14"/>
  <c r="AT50" i="14"/>
  <c r="BB50" i="14"/>
  <c r="AX50" i="14"/>
  <c r="BB18" i="14"/>
  <c r="AX18" i="14"/>
  <c r="AT18" i="14"/>
  <c r="AT24" i="14"/>
  <c r="AX24" i="14"/>
  <c r="BB24" i="14"/>
  <c r="AJ254" i="14"/>
  <c r="AL52" i="14"/>
  <c r="BB232" i="14"/>
  <c r="AX232" i="14"/>
  <c r="AT232" i="14"/>
  <c r="BL252" i="14"/>
  <c r="G252" i="14" s="1"/>
  <c r="AT119" i="14"/>
  <c r="BB119" i="14"/>
  <c r="AX119" i="14"/>
  <c r="BB37" i="14"/>
  <c r="AX37" i="14"/>
  <c r="AT37" i="14"/>
  <c r="AT20" i="14"/>
  <c r="AX20" i="14"/>
  <c r="BB20" i="14"/>
  <c r="BB98" i="14"/>
  <c r="AT98" i="14"/>
  <c r="AX98" i="14"/>
  <c r="O190" i="14"/>
  <c r="O188" i="14"/>
  <c r="O192" i="14"/>
  <c r="O189" i="14"/>
  <c r="O185" i="14"/>
  <c r="O182" i="14"/>
  <c r="O181" i="14"/>
  <c r="O175" i="14"/>
  <c r="O171" i="14"/>
  <c r="O167" i="14"/>
  <c r="O163" i="14"/>
  <c r="O186" i="14"/>
  <c r="O180" i="14"/>
  <c r="O172" i="14"/>
  <c r="O170" i="14"/>
  <c r="O156" i="14"/>
  <c r="O178" i="14"/>
  <c r="O153" i="14"/>
  <c r="O151" i="14"/>
  <c r="O150" i="14"/>
  <c r="O146" i="14"/>
  <c r="O126" i="14"/>
  <c r="O122" i="14"/>
  <c r="O165" i="14"/>
  <c r="O158" i="14"/>
  <c r="O147" i="14"/>
  <c r="O127" i="14"/>
  <c r="O123" i="14"/>
  <c r="O119" i="14"/>
  <c r="O179" i="14"/>
  <c r="O152" i="14"/>
  <c r="O129" i="14"/>
  <c r="O116" i="14"/>
  <c r="O108" i="14"/>
  <c r="O104" i="14"/>
  <c r="O100" i="14"/>
  <c r="O96" i="14"/>
  <c r="O92" i="14"/>
  <c r="O187" i="14"/>
  <c r="O177" i="14"/>
  <c r="O161" i="14"/>
  <c r="O160" i="14"/>
  <c r="O157" i="14"/>
  <c r="O125" i="14"/>
  <c r="O117" i="14"/>
  <c r="O173" i="14"/>
  <c r="O149" i="14"/>
  <c r="O115" i="14"/>
  <c r="O176" i="14"/>
  <c r="O118" i="14"/>
  <c r="O94" i="14"/>
  <c r="O174" i="14"/>
  <c r="O164" i="14"/>
  <c r="O124" i="14"/>
  <c r="O121" i="14"/>
  <c r="O113" i="14"/>
  <c r="O109" i="14"/>
  <c r="O102" i="14"/>
  <c r="O97" i="14"/>
  <c r="O95" i="14"/>
  <c r="O90" i="14"/>
  <c r="O168" i="14"/>
  <c r="O114" i="14"/>
  <c r="O106" i="14"/>
  <c r="O99" i="14"/>
  <c r="O159" i="14"/>
  <c r="O148" i="14"/>
  <c r="O162" i="14"/>
  <c r="O155" i="14"/>
  <c r="O154" i="14"/>
  <c r="O93" i="14"/>
  <c r="O88" i="14"/>
  <c r="O184" i="14"/>
  <c r="O169" i="14"/>
  <c r="O103" i="14"/>
  <c r="O84" i="14"/>
  <c r="O98" i="14"/>
  <c r="O112" i="14"/>
  <c r="O110" i="14"/>
  <c r="O128" i="14"/>
  <c r="O120" i="14"/>
  <c r="O111" i="14"/>
  <c r="O105" i="14"/>
  <c r="O91" i="14"/>
  <c r="O87" i="14"/>
  <c r="O83" i="14"/>
  <c r="O82" i="14"/>
  <c r="O89" i="14"/>
  <c r="O80" i="14"/>
  <c r="O183" i="14"/>
  <c r="O81" i="14"/>
  <c r="O166" i="14"/>
  <c r="O101" i="14"/>
  <c r="O85" i="14"/>
  <c r="O107" i="14"/>
  <c r="O86" i="14"/>
  <c r="AT221" i="14"/>
  <c r="BB221" i="14"/>
  <c r="AX221" i="14"/>
  <c r="Q254" i="14"/>
  <c r="S52" i="14"/>
  <c r="BB244" i="14"/>
  <c r="AX244" i="14"/>
  <c r="AT244" i="14"/>
  <c r="AT238" i="14"/>
  <c r="AX238" i="14"/>
  <c r="BB238" i="14"/>
  <c r="AX99" i="14"/>
  <c r="BB99" i="14"/>
  <c r="AT99" i="14"/>
  <c r="BB21" i="14"/>
  <c r="AT21" i="14"/>
  <c r="AX21" i="14"/>
  <c r="AX177" i="14"/>
  <c r="AT177" i="14"/>
  <c r="BB177" i="14"/>
  <c r="AX179" i="14"/>
  <c r="AT179" i="14"/>
  <c r="BB179" i="14"/>
  <c r="AT89" i="14"/>
  <c r="BB89" i="14"/>
  <c r="AX89" i="14"/>
  <c r="AX39" i="14"/>
  <c r="AT39" i="14"/>
  <c r="BB39" i="14"/>
  <c r="BV52" i="14"/>
  <c r="BT252" i="14"/>
  <c r="AF252" i="14" s="1"/>
  <c r="AT231" i="14"/>
  <c r="BB231" i="14"/>
  <c r="AX231" i="14"/>
  <c r="AT159" i="14"/>
  <c r="AX159" i="14"/>
  <c r="BB159" i="14"/>
  <c r="AX220" i="14"/>
  <c r="BB220" i="14"/>
  <c r="AT220" i="14"/>
  <c r="AT176" i="14"/>
  <c r="BB176" i="14"/>
  <c r="AX176" i="14"/>
  <c r="AX85" i="14"/>
  <c r="AT85" i="14"/>
  <c r="BB85" i="14"/>
  <c r="AT105" i="14"/>
  <c r="BB105" i="14"/>
  <c r="AX105" i="14"/>
  <c r="AT101" i="14"/>
  <c r="BB101" i="14"/>
  <c r="AX101" i="14"/>
  <c r="U188" i="14"/>
  <c r="U178" i="14"/>
  <c r="U177" i="14"/>
  <c r="U173" i="14"/>
  <c r="U169" i="14"/>
  <c r="U153" i="14"/>
  <c r="U192" i="14"/>
  <c r="U176" i="14"/>
  <c r="U174" i="14"/>
  <c r="U158" i="14"/>
  <c r="U154" i="14"/>
  <c r="U163" i="14"/>
  <c r="U155" i="14"/>
  <c r="U121" i="14"/>
  <c r="U117" i="14"/>
  <c r="U180" i="14"/>
  <c r="U175" i="14"/>
  <c r="U148" i="14"/>
  <c r="U112" i="14"/>
  <c r="U168" i="14"/>
  <c r="U128" i="14"/>
  <c r="U98" i="14"/>
  <c r="U94" i="14"/>
  <c r="U190" i="14"/>
  <c r="U187" i="14"/>
  <c r="U107" i="14"/>
  <c r="U103" i="14"/>
  <c r="U95" i="14"/>
  <c r="U91" i="14"/>
  <c r="U152" i="14"/>
  <c r="U150" i="14"/>
  <c r="U127" i="14"/>
  <c r="U93" i="14"/>
  <c r="U146" i="14"/>
  <c r="U118" i="14"/>
  <c r="U86" i="14"/>
  <c r="U82" i="14"/>
  <c r="U120" i="14"/>
  <c r="U115" i="14"/>
  <c r="U105" i="14"/>
  <c r="U92" i="14"/>
  <c r="U81" i="14"/>
  <c r="U126" i="14"/>
  <c r="U80" i="14"/>
  <c r="U97" i="14"/>
  <c r="U124" i="14"/>
  <c r="U83" i="14"/>
  <c r="U108" i="14"/>
  <c r="BR192" i="14"/>
  <c r="AX126" i="14"/>
  <c r="BB126" i="14"/>
  <c r="AT126" i="14"/>
  <c r="BJ254" i="14"/>
  <c r="AT16" i="14"/>
  <c r="BB16" i="14"/>
  <c r="AX16" i="14"/>
  <c r="AX88" i="14"/>
  <c r="BB88" i="14"/>
  <c r="AT88" i="14"/>
  <c r="BB33" i="14"/>
  <c r="AT33" i="14"/>
  <c r="AX33" i="14"/>
  <c r="BB26" i="14"/>
  <c r="AX26" i="14"/>
  <c r="AT26" i="14"/>
  <c r="AX107" i="14"/>
  <c r="BB107" i="14"/>
  <c r="AT107" i="14"/>
  <c r="BB82" i="14"/>
  <c r="AX82" i="14"/>
  <c r="AT82" i="14"/>
  <c r="BN52" i="14"/>
  <c r="BB102" i="14"/>
  <c r="AX102" i="14"/>
  <c r="AT102" i="14"/>
  <c r="BB153" i="14"/>
  <c r="AT153" i="14"/>
  <c r="AX153" i="14"/>
  <c r="AT97" i="14"/>
  <c r="BB97" i="14"/>
  <c r="AX97" i="14"/>
  <c r="BB117" i="14"/>
  <c r="AT117" i="14"/>
  <c r="AX117" i="14"/>
  <c r="AX91" i="14"/>
  <c r="BB91" i="14"/>
  <c r="AT91" i="14"/>
  <c r="AT84" i="14"/>
  <c r="BB84" i="14"/>
  <c r="AX84" i="14"/>
  <c r="BB43" i="14"/>
  <c r="AX43" i="14"/>
  <c r="AT43" i="14"/>
  <c r="BB38" i="14"/>
  <c r="AX38" i="14"/>
  <c r="AT38" i="14"/>
  <c r="BP52" i="14"/>
  <c r="BB30" i="14"/>
  <c r="AX30" i="14"/>
  <c r="AT30" i="14"/>
  <c r="BL52" i="14"/>
  <c r="AX235" i="14"/>
  <c r="AT235" i="14"/>
  <c r="BB235" i="14"/>
  <c r="BB149" i="14"/>
  <c r="AT149" i="14"/>
  <c r="AX149" i="14"/>
  <c r="AT93" i="14"/>
  <c r="AX93" i="14"/>
  <c r="BB93" i="14"/>
  <c r="BP192" i="14"/>
  <c r="BB236" i="14"/>
  <c r="AX236" i="14"/>
  <c r="AT236" i="14"/>
  <c r="BB248" i="14"/>
  <c r="AT248" i="14"/>
  <c r="AX248" i="14"/>
  <c r="BB173" i="14"/>
  <c r="AX173" i="14"/>
  <c r="AT173" i="14"/>
  <c r="AT152" i="14"/>
  <c r="AX152" i="14"/>
  <c r="BB152" i="14"/>
  <c r="AX120" i="14"/>
  <c r="BB120" i="14"/>
  <c r="AT120" i="14"/>
  <c r="BB121" i="14"/>
  <c r="AT121" i="14"/>
  <c r="AX121" i="14"/>
  <c r="E254" i="14"/>
  <c r="G52" i="14"/>
  <c r="AP52" i="14"/>
  <c r="BB17" i="14"/>
  <c r="AT17" i="14"/>
  <c r="AX17" i="14"/>
  <c r="BB247" i="14"/>
  <c r="AX247" i="14"/>
  <c r="AT247" i="14"/>
  <c r="AT243" i="14"/>
  <c r="BB243" i="14"/>
  <c r="AX243" i="14"/>
  <c r="AT180" i="14"/>
  <c r="AX180" i="14"/>
  <c r="BB180" i="14"/>
  <c r="AT109" i="14"/>
  <c r="BB109" i="14"/>
  <c r="AX109" i="14"/>
  <c r="BB129" i="14"/>
  <c r="AX129" i="14"/>
  <c r="AT129" i="14"/>
  <c r="AT40" i="14"/>
  <c r="AX40" i="14"/>
  <c r="BB40" i="14"/>
  <c r="AT28" i="14"/>
  <c r="AX28" i="14"/>
  <c r="BB28" i="14"/>
  <c r="AT227" i="14"/>
  <c r="AX227" i="14"/>
  <c r="BB227" i="14"/>
  <c r="AX218" i="14"/>
  <c r="AT218" i="14"/>
  <c r="BB218" i="14"/>
  <c r="AT168" i="14"/>
  <c r="AX168" i="14"/>
  <c r="BB168" i="14"/>
  <c r="AT239" i="14"/>
  <c r="BB239" i="14"/>
  <c r="AX239" i="14"/>
  <c r="BB219" i="14"/>
  <c r="AX219" i="14"/>
  <c r="AT219" i="14"/>
  <c r="BB157" i="14"/>
  <c r="AT157" i="14"/>
  <c r="AX157" i="14"/>
  <c r="AT172" i="14"/>
  <c r="BB172" i="14"/>
  <c r="AX172" i="14"/>
  <c r="BB169" i="14"/>
  <c r="AT169" i="14"/>
  <c r="AX169" i="14"/>
  <c r="BB110" i="14"/>
  <c r="AX110" i="14"/>
  <c r="AT110" i="14"/>
  <c r="BB125" i="14"/>
  <c r="AX125" i="14"/>
  <c r="AT125" i="14"/>
  <c r="BB113" i="14"/>
  <c r="AX113" i="14"/>
  <c r="AT113" i="14"/>
  <c r="BB178" i="14"/>
  <c r="AT178" i="14"/>
  <c r="AX178" i="14"/>
  <c r="AX116" i="14"/>
  <c r="BB116" i="14"/>
  <c r="AT116" i="14"/>
  <c r="BB86" i="14"/>
  <c r="AX86" i="14"/>
  <c r="AT86" i="14"/>
  <c r="AT104" i="14"/>
  <c r="AX104" i="14"/>
  <c r="BB104" i="14"/>
  <c r="BD254" i="14"/>
  <c r="AT96" i="14"/>
  <c r="AX96" i="14"/>
  <c r="BB96" i="14"/>
  <c r="AP192" i="14"/>
  <c r="AT80" i="14"/>
  <c r="BB80" i="14"/>
  <c r="AX80" i="14"/>
  <c r="AT115" i="14"/>
  <c r="AX115" i="14"/>
  <c r="BB115" i="14"/>
  <c r="BB34" i="14"/>
  <c r="AX34" i="14"/>
  <c r="AT34" i="14"/>
  <c r="AT92" i="14"/>
  <c r="AX92" i="14"/>
  <c r="BB92" i="14"/>
  <c r="K254" i="14"/>
  <c r="M52" i="14"/>
  <c r="AF52" i="14"/>
  <c r="AX187" i="14"/>
  <c r="BB187" i="14"/>
  <c r="AT187" i="14"/>
  <c r="AX124" i="14"/>
  <c r="AT124" i="14"/>
  <c r="BB124" i="14"/>
  <c r="AX146" i="14"/>
  <c r="BB146" i="14"/>
  <c r="AT146" i="14"/>
  <c r="BB25" i="14"/>
  <c r="AX25" i="14"/>
  <c r="AT25" i="14"/>
  <c r="AH122" i="14"/>
  <c r="AH180" i="14"/>
  <c r="AH96" i="14"/>
  <c r="AH115" i="14"/>
  <c r="AH110" i="14"/>
  <c r="AX241" i="14"/>
  <c r="BB241" i="14"/>
  <c r="AT241" i="14"/>
  <c r="AT128" i="14"/>
  <c r="AX128" i="14"/>
  <c r="BB128" i="14"/>
  <c r="AT127" i="14"/>
  <c r="AX127" i="14"/>
  <c r="BB127" i="14"/>
  <c r="BB22" i="14"/>
  <c r="AX22" i="14"/>
  <c r="AT22" i="14"/>
  <c r="BB48" i="14"/>
  <c r="AX48" i="14"/>
  <c r="AT48" i="14"/>
  <c r="BB240" i="14"/>
  <c r="AT240" i="14"/>
  <c r="AX240" i="14"/>
  <c r="AT226" i="14"/>
  <c r="BB226" i="14"/>
  <c r="AX226" i="14"/>
  <c r="AX122" i="14"/>
  <c r="BB122" i="14"/>
  <c r="AT122" i="14"/>
  <c r="AA167" i="14"/>
  <c r="AA115" i="14"/>
  <c r="AA88" i="14"/>
  <c r="AX150" i="14"/>
  <c r="BB150" i="14"/>
  <c r="AT150" i="14"/>
  <c r="AX81" i="14"/>
  <c r="AT81" i="14"/>
  <c r="BB81" i="14"/>
  <c r="AT147" i="14"/>
  <c r="AX147" i="14"/>
  <c r="BB147" i="14"/>
  <c r="BB90" i="14"/>
  <c r="AT90" i="14"/>
  <c r="AX90" i="14"/>
  <c r="AX216" i="14"/>
  <c r="BB216" i="14"/>
  <c r="AT216" i="14"/>
  <c r="AP252" i="14"/>
  <c r="AX213" i="14"/>
  <c r="AT213" i="14"/>
  <c r="BB213" i="14"/>
  <c r="AT155" i="14"/>
  <c r="AX155" i="14"/>
  <c r="BB155" i="14"/>
  <c r="AT246" i="14"/>
  <c r="BB246" i="14"/>
  <c r="AX246" i="14"/>
  <c r="AX170" i="14"/>
  <c r="BB170" i="14"/>
  <c r="AT170" i="14"/>
  <c r="BB106" i="14"/>
  <c r="AX106" i="14"/>
  <c r="AT106" i="14"/>
  <c r="AT156" i="14"/>
  <c r="BB156" i="14"/>
  <c r="AX156" i="14"/>
  <c r="AN247" i="14"/>
  <c r="AN243" i="14"/>
  <c r="AN239" i="14"/>
  <c r="AN250" i="14"/>
  <c r="AN246" i="14"/>
  <c r="AN242" i="14"/>
  <c r="AN238" i="14"/>
  <c r="AN252" i="14"/>
  <c r="AN237" i="14"/>
  <c r="AN232" i="14"/>
  <c r="AN240" i="14"/>
  <c r="AN249" i="14"/>
  <c r="AN236" i="14"/>
  <c r="AN234" i="14"/>
  <c r="AN227" i="14"/>
  <c r="AN228" i="14"/>
  <c r="AN218" i="14"/>
  <c r="AN225" i="14"/>
  <c r="AN219" i="14"/>
  <c r="AN215" i="14"/>
  <c r="AN214" i="14"/>
  <c r="AN229" i="14"/>
  <c r="AN213" i="14"/>
  <c r="AN248" i="14"/>
  <c r="AN230" i="14"/>
  <c r="AN217" i="14"/>
  <c r="AN241" i="14"/>
  <c r="AN235" i="14"/>
  <c r="AN231" i="14"/>
  <c r="AN222" i="14"/>
  <c r="AN220" i="14"/>
  <c r="AN216" i="14"/>
  <c r="AN233" i="14"/>
  <c r="AN226" i="14"/>
  <c r="AN245" i="14"/>
  <c r="AN223" i="14"/>
  <c r="AN221" i="14"/>
  <c r="AN244" i="14"/>
  <c r="AN224" i="14"/>
  <c r="AT111" i="14"/>
  <c r="BB111" i="14"/>
  <c r="AX111" i="14"/>
  <c r="BN192" i="14"/>
  <c r="AT160" i="14"/>
  <c r="AX160" i="14"/>
  <c r="BB160" i="14"/>
  <c r="W254" i="14"/>
  <c r="Y52" i="14"/>
  <c r="AX224" i="14"/>
  <c r="BB224" i="14"/>
  <c r="AT224" i="14"/>
  <c r="BL192" i="14"/>
  <c r="BB29" i="14"/>
  <c r="AX29" i="14"/>
  <c r="AT29" i="14"/>
  <c r="BT52" i="14"/>
  <c r="BR52" i="14"/>
  <c r="AT32" i="14"/>
  <c r="BB32" i="14"/>
  <c r="AX32" i="14"/>
  <c r="BB14" i="14"/>
  <c r="AX14" i="14"/>
  <c r="AT14" i="14"/>
  <c r="BB41" i="14"/>
  <c r="AX41" i="14"/>
  <c r="AT41" i="14"/>
  <c r="BB13" i="14"/>
  <c r="AX13" i="14"/>
  <c r="AT13" i="14"/>
  <c r="AD254" i="14"/>
  <c r="U180" i="11"/>
  <c r="AL229" i="9"/>
  <c r="BP14" i="11"/>
  <c r="BP84" i="11"/>
  <c r="AB109" i="12"/>
  <c r="AF27" i="12"/>
  <c r="U243" i="10"/>
  <c r="AP119" i="10"/>
  <c r="AR161" i="11"/>
  <c r="AZ161" i="11" s="1"/>
  <c r="AF109" i="12"/>
  <c r="AH248" i="13"/>
  <c r="BB192" i="13"/>
  <c r="Q150" i="4"/>
  <c r="AH241" i="10"/>
  <c r="U215" i="10"/>
  <c r="G112" i="10"/>
  <c r="G231" i="10"/>
  <c r="AP235" i="10"/>
  <c r="G80" i="10"/>
  <c r="G176" i="10"/>
  <c r="G103" i="10"/>
  <c r="U38" i="10"/>
  <c r="U22" i="10"/>
  <c r="AD22" i="10" s="1"/>
  <c r="AH15" i="10"/>
  <c r="U149" i="10"/>
  <c r="AD149" i="10" s="1"/>
  <c r="AP246" i="10"/>
  <c r="AR182" i="11"/>
  <c r="AZ182" i="11" s="1"/>
  <c r="BP181" i="11"/>
  <c r="U161" i="11"/>
  <c r="AR249" i="11"/>
  <c r="BD249" i="11" s="1"/>
  <c r="U249" i="11"/>
  <c r="AV45" i="11"/>
  <c r="AV120" i="11"/>
  <c r="U108" i="11"/>
  <c r="U106" i="11"/>
  <c r="AF149" i="12"/>
  <c r="AB224" i="12"/>
  <c r="AJ126" i="12"/>
  <c r="AJ178" i="12"/>
  <c r="AF47" i="12"/>
  <c r="AF16" i="12"/>
  <c r="AJ15" i="12"/>
  <c r="AD227" i="13"/>
  <c r="AL247" i="13"/>
  <c r="AL248" i="13"/>
  <c r="M192" i="13"/>
  <c r="O179" i="13" s="1"/>
  <c r="AL176" i="13"/>
  <c r="AH42" i="13"/>
  <c r="AD189" i="13"/>
  <c r="M36" i="9"/>
  <c r="AF170" i="12"/>
  <c r="AJ235" i="12"/>
  <c r="AB83" i="12"/>
  <c r="U119" i="10"/>
  <c r="AD119" i="10" s="1"/>
  <c r="AP166" i="10"/>
  <c r="BP156" i="11"/>
  <c r="BD45" i="11"/>
  <c r="BP29" i="11"/>
  <c r="AF83" i="12"/>
  <c r="AJ17" i="12"/>
  <c r="M238" i="9"/>
  <c r="AP28" i="10"/>
  <c r="AR166" i="11"/>
  <c r="AB15" i="12"/>
  <c r="W254" i="13"/>
  <c r="AL82" i="9"/>
  <c r="AX82" i="9" s="1"/>
  <c r="M229" i="9"/>
  <c r="AL116" i="9"/>
  <c r="AP116" i="9" s="1"/>
  <c r="M107" i="9"/>
  <c r="U186" i="10"/>
  <c r="Z241" i="10"/>
  <c r="AP112" i="10"/>
  <c r="U235" i="10"/>
  <c r="Z235" i="10" s="1"/>
  <c r="AP80" i="10"/>
  <c r="AP176" i="10"/>
  <c r="G84" i="10"/>
  <c r="U180" i="10"/>
  <c r="U103" i="10"/>
  <c r="G36" i="10"/>
  <c r="AD110" i="10"/>
  <c r="AR17" i="11"/>
  <c r="BD17" i="11" s="1"/>
  <c r="BP238" i="11"/>
  <c r="BP241" i="11"/>
  <c r="U87" i="11"/>
  <c r="U15" i="11"/>
  <c r="AF182" i="12"/>
  <c r="AJ149" i="12"/>
  <c r="AB227" i="12"/>
  <c r="AF224" i="12"/>
  <c r="AB126" i="12"/>
  <c r="AB157" i="12"/>
  <c r="AB178" i="12"/>
  <c r="AF84" i="12"/>
  <c r="AF158" i="12"/>
  <c r="AJ45" i="12"/>
  <c r="AF119" i="12"/>
  <c r="AB47" i="12"/>
  <c r="AJ16" i="12"/>
  <c r="AH227" i="13"/>
  <c r="AH189" i="13"/>
  <c r="AP254" i="13"/>
  <c r="AD176" i="13"/>
  <c r="AL42" i="13"/>
  <c r="U147" i="10"/>
  <c r="AH147" i="10" s="1"/>
  <c r="AR183" i="11"/>
  <c r="AZ183" i="11" s="1"/>
  <c r="AR25" i="11"/>
  <c r="AV25" i="11" s="1"/>
  <c r="AF17" i="12"/>
  <c r="AZ52" i="13"/>
  <c r="O252" i="4"/>
  <c r="AD25" i="10"/>
  <c r="BP97" i="11"/>
  <c r="BP169" i="11"/>
  <c r="AB84" i="12"/>
  <c r="BH49" i="9"/>
  <c r="M156" i="9"/>
  <c r="BH104" i="9"/>
  <c r="G186" i="10"/>
  <c r="AP249" i="10"/>
  <c r="G149" i="10"/>
  <c r="U128" i="10"/>
  <c r="Z128" i="10" s="1"/>
  <c r="AD112" i="10"/>
  <c r="U45" i="10"/>
  <c r="AH45" i="10" s="1"/>
  <c r="AP84" i="10"/>
  <c r="AP113" i="10"/>
  <c r="G180" i="10"/>
  <c r="AP36" i="10"/>
  <c r="Z110" i="10"/>
  <c r="AR238" i="11"/>
  <c r="AV238" i="11" s="1"/>
  <c r="AR181" i="11"/>
  <c r="BD181" i="11" s="1"/>
  <c r="BP239" i="11"/>
  <c r="U167" i="11"/>
  <c r="U47" i="11"/>
  <c r="U118" i="11"/>
  <c r="AR125" i="11"/>
  <c r="AZ125" i="11" s="1"/>
  <c r="U81" i="10"/>
  <c r="AH81" i="10" s="1"/>
  <c r="G81" i="10"/>
  <c r="AR41" i="11"/>
  <c r="AV41" i="11" s="1"/>
  <c r="U25" i="11"/>
  <c r="AB121" i="12"/>
  <c r="AF227" i="12"/>
  <c r="AF157" i="12"/>
  <c r="AJ214" i="12"/>
  <c r="AJ158" i="12"/>
  <c r="AJ119" i="12"/>
  <c r="AJ117" i="12"/>
  <c r="AJ50" i="12"/>
  <c r="S192" i="13"/>
  <c r="U122" i="13" s="1"/>
  <c r="AL162" i="13"/>
  <c r="AD238" i="13"/>
  <c r="U129" i="10"/>
  <c r="AH129" i="10" s="1"/>
  <c r="AL107" i="9"/>
  <c r="AX107" i="9" s="1"/>
  <c r="AP242" i="10"/>
  <c r="G246" i="10"/>
  <c r="AR239" i="11"/>
  <c r="BD239" i="11" s="1"/>
  <c r="U169" i="11"/>
  <c r="AJ111" i="12"/>
  <c r="AB44" i="12"/>
  <c r="AL238" i="9"/>
  <c r="AT238" i="9" s="1"/>
  <c r="BH102" i="9"/>
  <c r="AD246" i="10"/>
  <c r="AP128" i="10"/>
  <c r="G113" i="10"/>
  <c r="AP152" i="10"/>
  <c r="AP48" i="10"/>
  <c r="AP129" i="10"/>
  <c r="AR106" i="11"/>
  <c r="AR47" i="11"/>
  <c r="BD47" i="11" s="1"/>
  <c r="AJ121" i="12"/>
  <c r="AF116" i="12"/>
  <c r="AJ97" i="12"/>
  <c r="AF42" i="12"/>
  <c r="AB182" i="12"/>
  <c r="AR254" i="13"/>
  <c r="AV254" i="13"/>
  <c r="AX52" i="13"/>
  <c r="AL172" i="13"/>
  <c r="AH172" i="13"/>
  <c r="AD172" i="13"/>
  <c r="AH175" i="13"/>
  <c r="AL175" i="13"/>
  <c r="AD175" i="13"/>
  <c r="AL246" i="13"/>
  <c r="AH246" i="13"/>
  <c r="AD246" i="13"/>
  <c r="AL216" i="13"/>
  <c r="AH216" i="13"/>
  <c r="AD216" i="13"/>
  <c r="AH104" i="13"/>
  <c r="AD104" i="13"/>
  <c r="AL104" i="13"/>
  <c r="AH82" i="13"/>
  <c r="AD82" i="13"/>
  <c r="AL82" i="13"/>
  <c r="AH163" i="13"/>
  <c r="AD163" i="13"/>
  <c r="AL163" i="13"/>
  <c r="AZ192" i="13"/>
  <c r="E254" i="13"/>
  <c r="G52" i="13"/>
  <c r="Y52" i="13"/>
  <c r="AH89" i="13"/>
  <c r="AD89" i="13"/>
  <c r="AL89" i="13"/>
  <c r="AL43" i="13"/>
  <c r="AH43" i="13"/>
  <c r="AD43" i="13"/>
  <c r="AD24" i="13"/>
  <c r="AL24" i="13"/>
  <c r="AH24" i="13"/>
  <c r="AH146" i="13"/>
  <c r="AD146" i="13"/>
  <c r="AL146" i="13"/>
  <c r="AH91" i="13"/>
  <c r="AD91" i="13"/>
  <c r="AL91" i="13"/>
  <c r="AD39" i="13"/>
  <c r="AL39" i="13"/>
  <c r="AH39" i="13"/>
  <c r="AD21" i="13"/>
  <c r="AL21" i="13"/>
  <c r="AH21" i="13"/>
  <c r="AD170" i="13"/>
  <c r="AL170" i="13"/>
  <c r="AH170" i="13"/>
  <c r="AH153" i="13"/>
  <c r="AD153" i="13"/>
  <c r="AL153" i="13"/>
  <c r="AH129" i="13"/>
  <c r="AD129" i="13"/>
  <c r="AL129" i="13"/>
  <c r="AL165" i="13"/>
  <c r="AH165" i="13"/>
  <c r="AD165" i="13"/>
  <c r="AL220" i="13"/>
  <c r="AH220" i="13"/>
  <c r="AD220" i="13"/>
  <c r="AH100" i="13"/>
  <c r="AD100" i="13"/>
  <c r="AL100" i="13"/>
  <c r="AH110" i="13"/>
  <c r="AD110" i="13"/>
  <c r="AL110" i="13"/>
  <c r="AL233" i="13"/>
  <c r="AH233" i="13"/>
  <c r="AD233" i="13"/>
  <c r="AD118" i="13"/>
  <c r="AL118" i="13"/>
  <c r="AH118" i="13"/>
  <c r="AH88" i="13"/>
  <c r="AD88" i="13"/>
  <c r="AL88" i="13"/>
  <c r="AL235" i="13"/>
  <c r="AH235" i="13"/>
  <c r="AD235" i="13"/>
  <c r="AD19" i="13"/>
  <c r="AL19" i="13"/>
  <c r="AH19" i="13"/>
  <c r="AD25" i="13"/>
  <c r="AL25" i="13"/>
  <c r="AH25" i="13"/>
  <c r="AD32" i="13"/>
  <c r="AL32" i="13"/>
  <c r="AH32" i="13"/>
  <c r="AH97" i="13"/>
  <c r="AD97" i="13"/>
  <c r="AL97" i="13"/>
  <c r="AD40" i="13"/>
  <c r="AL40" i="13"/>
  <c r="AH40" i="13"/>
  <c r="AL242" i="13"/>
  <c r="AH242" i="13"/>
  <c r="AD242" i="13"/>
  <c r="AL224" i="13"/>
  <c r="AH224" i="13"/>
  <c r="AD224" i="13"/>
  <c r="AL174" i="13"/>
  <c r="AH174" i="13"/>
  <c r="AD174" i="13"/>
  <c r="AH96" i="13"/>
  <c r="AD96" i="13"/>
  <c r="AL96" i="13"/>
  <c r="AH179" i="13"/>
  <c r="AL179" i="13"/>
  <c r="AD179" i="13"/>
  <c r="AH152" i="13"/>
  <c r="AD152" i="13"/>
  <c r="AL152" i="13"/>
  <c r="AH106" i="13"/>
  <c r="AD106" i="13"/>
  <c r="AL106" i="13"/>
  <c r="AH157" i="13"/>
  <c r="AD157" i="13"/>
  <c r="AL157" i="13"/>
  <c r="AL184" i="13"/>
  <c r="AH184" i="13"/>
  <c r="AD184" i="13"/>
  <c r="AD28" i="13"/>
  <c r="AL28" i="13"/>
  <c r="AH28" i="13"/>
  <c r="AD33" i="13"/>
  <c r="AL33" i="13"/>
  <c r="AH33" i="13"/>
  <c r="AH93" i="13"/>
  <c r="AD93" i="13"/>
  <c r="AL93" i="13"/>
  <c r="AN254" i="13"/>
  <c r="AH83" i="13"/>
  <c r="AD83" i="13"/>
  <c r="AL83" i="13"/>
  <c r="AD18" i="13"/>
  <c r="AL18" i="13"/>
  <c r="AH18" i="13"/>
  <c r="AL41" i="13"/>
  <c r="AD41" i="13"/>
  <c r="AH41" i="13"/>
  <c r="AD23" i="13"/>
  <c r="AL23" i="13"/>
  <c r="AH23" i="13"/>
  <c r="AD14" i="13"/>
  <c r="AL14" i="13"/>
  <c r="AH14" i="13"/>
  <c r="AD37" i="13"/>
  <c r="AL37" i="13"/>
  <c r="AH37" i="13"/>
  <c r="BB52" i="13"/>
  <c r="AH151" i="13"/>
  <c r="AL151" i="13"/>
  <c r="AD151" i="13"/>
  <c r="AD122" i="13"/>
  <c r="AL122" i="13"/>
  <c r="AH122" i="13"/>
  <c r="AH148" i="13"/>
  <c r="AD148" i="13"/>
  <c r="AL148" i="13"/>
  <c r="AH105" i="13"/>
  <c r="AD105" i="13"/>
  <c r="AL105" i="13"/>
  <c r="AL226" i="13"/>
  <c r="AH226" i="13"/>
  <c r="AD226" i="13"/>
  <c r="AL228" i="13"/>
  <c r="AH228" i="13"/>
  <c r="AD228" i="13"/>
  <c r="S252" i="13"/>
  <c r="AZ252" i="13"/>
  <c r="AD178" i="13"/>
  <c r="AL178" i="13"/>
  <c r="AH178" i="13"/>
  <c r="AH149" i="13"/>
  <c r="AL149" i="13"/>
  <c r="AD149" i="13"/>
  <c r="AL188" i="13"/>
  <c r="AH188" i="13"/>
  <c r="AD188" i="13"/>
  <c r="AD173" i="13"/>
  <c r="AH173" i="13"/>
  <c r="AL173" i="13"/>
  <c r="AH94" i="13"/>
  <c r="AD94" i="13"/>
  <c r="AL94" i="13"/>
  <c r="AH84" i="13"/>
  <c r="AD84" i="13"/>
  <c r="AL84" i="13"/>
  <c r="AL236" i="13"/>
  <c r="AH236" i="13"/>
  <c r="AD236" i="13"/>
  <c r="AL187" i="13"/>
  <c r="AH187" i="13"/>
  <c r="AD187" i="13"/>
  <c r="AH150" i="13"/>
  <c r="AD150" i="13"/>
  <c r="AL150" i="13"/>
  <c r="Y192" i="13"/>
  <c r="AH80" i="13"/>
  <c r="AD80" i="13"/>
  <c r="AL80" i="13"/>
  <c r="AD38" i="13"/>
  <c r="AH38" i="13"/>
  <c r="AL38" i="13"/>
  <c r="AH85" i="13"/>
  <c r="AD85" i="13"/>
  <c r="AL85" i="13"/>
  <c r="AD20" i="13"/>
  <c r="AL20" i="13"/>
  <c r="AH20" i="13"/>
  <c r="AL120" i="13"/>
  <c r="AH120" i="13"/>
  <c r="AD120" i="13"/>
  <c r="AL125" i="13"/>
  <c r="AD125" i="13"/>
  <c r="AH125" i="13"/>
  <c r="AD15" i="13"/>
  <c r="AL15" i="13"/>
  <c r="AH15" i="13"/>
  <c r="AH99" i="13"/>
  <c r="AD99" i="13"/>
  <c r="AL99" i="13"/>
  <c r="AD29" i="13"/>
  <c r="AL29" i="13"/>
  <c r="AH29" i="13"/>
  <c r="O232" i="13"/>
  <c r="AH81" i="13"/>
  <c r="AD81" i="13"/>
  <c r="AL81" i="13"/>
  <c r="AD35" i="13"/>
  <c r="AL35" i="13"/>
  <c r="AH35" i="13"/>
  <c r="AD13" i="13"/>
  <c r="AL13" i="13"/>
  <c r="AH13" i="13"/>
  <c r="AL213" i="13"/>
  <c r="AH213" i="13"/>
  <c r="Y252" i="13"/>
  <c r="AD213" i="13"/>
  <c r="AD126" i="13"/>
  <c r="AH126" i="13"/>
  <c r="AL126" i="13"/>
  <c r="AD30" i="13"/>
  <c r="AL30" i="13"/>
  <c r="AH30" i="13"/>
  <c r="BB252" i="13"/>
  <c r="AL250" i="13"/>
  <c r="AH250" i="13"/>
  <c r="AD250" i="13"/>
  <c r="AL217" i="13"/>
  <c r="AH217" i="13"/>
  <c r="AD217" i="13"/>
  <c r="AH160" i="13"/>
  <c r="AD160" i="13"/>
  <c r="AL160" i="13"/>
  <c r="AL185" i="13"/>
  <c r="AD185" i="13"/>
  <c r="AH185" i="13"/>
  <c r="AH90" i="13"/>
  <c r="AD90" i="13"/>
  <c r="AL90" i="13"/>
  <c r="AL117" i="13"/>
  <c r="AD117" i="13"/>
  <c r="AH117" i="13"/>
  <c r="AL221" i="13"/>
  <c r="AH221" i="13"/>
  <c r="AD221" i="13"/>
  <c r="AL232" i="13"/>
  <c r="AH232" i="13"/>
  <c r="AD232" i="13"/>
  <c r="AL113" i="13"/>
  <c r="AD113" i="13"/>
  <c r="AH113" i="13"/>
  <c r="AX192" i="13"/>
  <c r="AL44" i="13"/>
  <c r="AH44" i="13"/>
  <c r="AD44" i="13"/>
  <c r="AD27" i="13"/>
  <c r="AL27" i="13"/>
  <c r="AH27" i="13"/>
  <c r="AL46" i="13"/>
  <c r="AH46" i="13"/>
  <c r="AD46" i="13"/>
  <c r="M52" i="13"/>
  <c r="AH92" i="13"/>
  <c r="AD92" i="13"/>
  <c r="AL92" i="13"/>
  <c r="AH102" i="13"/>
  <c r="AD102" i="13"/>
  <c r="AL102" i="13"/>
  <c r="AH171" i="13"/>
  <c r="AL171" i="13"/>
  <c r="AD171" i="13"/>
  <c r="AL47" i="13"/>
  <c r="AH47" i="13"/>
  <c r="AD47" i="13"/>
  <c r="AD16" i="13"/>
  <c r="AL16" i="13"/>
  <c r="AH16" i="13"/>
  <c r="AH95" i="13"/>
  <c r="AD95" i="13"/>
  <c r="AL95" i="13"/>
  <c r="AL167" i="13"/>
  <c r="AH167" i="13"/>
  <c r="AD167" i="13"/>
  <c r="AL169" i="13"/>
  <c r="AH169" i="13"/>
  <c r="AD169" i="13"/>
  <c r="AL239" i="13"/>
  <c r="AH239" i="13"/>
  <c r="AD239" i="13"/>
  <c r="AH98" i="13"/>
  <c r="AD98" i="13"/>
  <c r="AL98" i="13"/>
  <c r="AL121" i="13"/>
  <c r="AD121" i="13"/>
  <c r="AH121" i="13"/>
  <c r="AD17" i="13"/>
  <c r="AL17" i="13"/>
  <c r="AH17" i="13"/>
  <c r="AD34" i="13"/>
  <c r="AL34" i="13"/>
  <c r="AH34" i="13"/>
  <c r="Q254" i="13"/>
  <c r="S52" i="13"/>
  <c r="AH147" i="13"/>
  <c r="AL147" i="13"/>
  <c r="AD147" i="13"/>
  <c r="AL225" i="13"/>
  <c r="AH225" i="13"/>
  <c r="AD225" i="13"/>
  <c r="AH156" i="13"/>
  <c r="AD156" i="13"/>
  <c r="AL156" i="13"/>
  <c r="AH108" i="13"/>
  <c r="AD108" i="13"/>
  <c r="AL108" i="13"/>
  <c r="AH86" i="13"/>
  <c r="AD86" i="13"/>
  <c r="AL86" i="13"/>
  <c r="AL166" i="13"/>
  <c r="AH166" i="13"/>
  <c r="AD166" i="13"/>
  <c r="AH155" i="13"/>
  <c r="AD155" i="13"/>
  <c r="AL155" i="13"/>
  <c r="AH109" i="13"/>
  <c r="AD109" i="13"/>
  <c r="AL109" i="13"/>
  <c r="G192" i="13"/>
  <c r="AJ254" i="13"/>
  <c r="AD36" i="13"/>
  <c r="AL36" i="13"/>
  <c r="AH36" i="13"/>
  <c r="AL229" i="13"/>
  <c r="AH229" i="13"/>
  <c r="AD229" i="13"/>
  <c r="AH101" i="13"/>
  <c r="AD101" i="13"/>
  <c r="AL101" i="13"/>
  <c r="AH103" i="13"/>
  <c r="AD103" i="13"/>
  <c r="AL103" i="13"/>
  <c r="AL45" i="13"/>
  <c r="AH45" i="13"/>
  <c r="AD45" i="13"/>
  <c r="AD26" i="13"/>
  <c r="AL26" i="13"/>
  <c r="AH26" i="13"/>
  <c r="AD114" i="13"/>
  <c r="AL114" i="13"/>
  <c r="AH114" i="13"/>
  <c r="AD31" i="13"/>
  <c r="AL31" i="13"/>
  <c r="AH31" i="13"/>
  <c r="AD22" i="13"/>
  <c r="AL22" i="13"/>
  <c r="AH22" i="13"/>
  <c r="K254" i="13"/>
  <c r="AD99" i="10"/>
  <c r="Z99" i="10"/>
  <c r="AZ172" i="11"/>
  <c r="BD172" i="11"/>
  <c r="AV172" i="11"/>
  <c r="AF190" i="12"/>
  <c r="AJ190" i="12"/>
  <c r="G233" i="10"/>
  <c r="AF254" i="11"/>
  <c r="BO226" i="5"/>
  <c r="AQ226" i="5" s="1"/>
  <c r="AD41" i="10"/>
  <c r="G93" i="10"/>
  <c r="BP218" i="11"/>
  <c r="BH26" i="9"/>
  <c r="AL26" i="9"/>
  <c r="AX26" i="9" s="1"/>
  <c r="AP104" i="10"/>
  <c r="U183" i="10"/>
  <c r="G14" i="10"/>
  <c r="AR237" i="11"/>
  <c r="AZ237" i="11" s="1"/>
  <c r="AZ30" i="11"/>
  <c r="BP86" i="11"/>
  <c r="AF159" i="12"/>
  <c r="AC121" i="4"/>
  <c r="BH184" i="9"/>
  <c r="AL214" i="9"/>
  <c r="BH122" i="9"/>
  <c r="M86" i="9"/>
  <c r="M13" i="9"/>
  <c r="AL28" i="9"/>
  <c r="AT28" i="9" s="1"/>
  <c r="U222" i="10"/>
  <c r="G172" i="10"/>
  <c r="U228" i="10"/>
  <c r="AH228" i="10" s="1"/>
  <c r="AP162" i="10"/>
  <c r="U164" i="10"/>
  <c r="AD164" i="10" s="1"/>
  <c r="AP175" i="10"/>
  <c r="AP17" i="10"/>
  <c r="AP96" i="10"/>
  <c r="U90" i="10"/>
  <c r="Z90" i="10" s="1"/>
  <c r="G15" i="10"/>
  <c r="G183" i="10"/>
  <c r="AP37" i="10"/>
  <c r="AH31" i="10"/>
  <c r="AP122" i="10"/>
  <c r="AP14" i="10"/>
  <c r="U96" i="10"/>
  <c r="AD96" i="10" s="1"/>
  <c r="AR147" i="11"/>
  <c r="AV147" i="11" s="1"/>
  <c r="AR170" i="11"/>
  <c r="BP127" i="11"/>
  <c r="BP172" i="11"/>
  <c r="AR46" i="11"/>
  <c r="AZ46" i="11" s="1"/>
  <c r="BP50" i="11"/>
  <c r="BP237" i="11"/>
  <c r="AR158" i="11"/>
  <c r="AV158" i="11" s="1"/>
  <c r="AV30" i="11"/>
  <c r="BD110" i="11"/>
  <c r="AV221" i="11"/>
  <c r="U254" i="6"/>
  <c r="U89" i="11"/>
  <c r="AN254" i="12"/>
  <c r="AB89" i="12"/>
  <c r="AB45" i="12"/>
  <c r="AB159" i="12"/>
  <c r="AJ104" i="12"/>
  <c r="AJ91" i="12"/>
  <c r="AJ28" i="12"/>
  <c r="AB26" i="12"/>
  <c r="AJ148" i="12"/>
  <c r="AB148" i="12"/>
  <c r="AJ89" i="12"/>
  <c r="AD165" i="10"/>
  <c r="G41" i="10"/>
  <c r="U93" i="10"/>
  <c r="AH93" i="10" s="1"/>
  <c r="AR33" i="11"/>
  <c r="AV33" i="11" s="1"/>
  <c r="U249" i="10"/>
  <c r="Z249" i="10" s="1"/>
  <c r="G31" i="10"/>
  <c r="U108" i="10"/>
  <c r="AH108" i="10" s="1"/>
  <c r="G104" i="10"/>
  <c r="AP153" i="10"/>
  <c r="BD221" i="11"/>
  <c r="AF26" i="12"/>
  <c r="AL218" i="9"/>
  <c r="AP218" i="9" s="1"/>
  <c r="AP99" i="10"/>
  <c r="AP108" i="10"/>
  <c r="AP15" i="10"/>
  <c r="G99" i="10"/>
  <c r="G252" i="12"/>
  <c r="I233" i="12" s="1"/>
  <c r="AB231" i="12"/>
  <c r="AF231" i="12"/>
  <c r="AJ231" i="12"/>
  <c r="BH214" i="9"/>
  <c r="M243" i="9"/>
  <c r="M27" i="9"/>
  <c r="BH86" i="9"/>
  <c r="AL106" i="9"/>
  <c r="AP106" i="9" s="1"/>
  <c r="G179" i="10"/>
  <c r="AP222" i="10"/>
  <c r="U172" i="10"/>
  <c r="AH172" i="10" s="1"/>
  <c r="G228" i="10"/>
  <c r="G162" i="10"/>
  <c r="AP164" i="10"/>
  <c r="U227" i="10"/>
  <c r="Z227" i="10" s="1"/>
  <c r="G90" i="10"/>
  <c r="Z31" i="10"/>
  <c r="U39" i="10"/>
  <c r="Z39" i="10" s="1"/>
  <c r="AP32" i="10"/>
  <c r="AR218" i="11"/>
  <c r="BD218" i="11" s="1"/>
  <c r="U153" i="11"/>
  <c r="U236" i="11"/>
  <c r="U172" i="11"/>
  <c r="AR153" i="11"/>
  <c r="AV153" i="11" s="1"/>
  <c r="AR50" i="11"/>
  <c r="AZ50" i="11" s="1"/>
  <c r="AR116" i="11"/>
  <c r="AR179" i="11"/>
  <c r="S254" i="6"/>
  <c r="BP155" i="11"/>
  <c r="AF232" i="12"/>
  <c r="AB104" i="12"/>
  <c r="AB91" i="12"/>
  <c r="AF28" i="12"/>
  <c r="AB223" i="12"/>
  <c r="AF223" i="12"/>
  <c r="AJ223" i="12"/>
  <c r="AJ124" i="12"/>
  <c r="AB124" i="12"/>
  <c r="AF124" i="12"/>
  <c r="AF245" i="12"/>
  <c r="AB245" i="12"/>
  <c r="AJ245" i="12"/>
  <c r="U81" i="11"/>
  <c r="BP81" i="11"/>
  <c r="AB221" i="12"/>
  <c r="AF221" i="12"/>
  <c r="AJ221" i="12"/>
  <c r="Z41" i="10"/>
  <c r="BP15" i="11"/>
  <c r="BP122" i="11"/>
  <c r="S252" i="12"/>
  <c r="U213" i="12" s="1"/>
  <c r="AH165" i="10"/>
  <c r="AP41" i="10"/>
  <c r="Z15" i="10"/>
  <c r="U245" i="11"/>
  <c r="U86" i="11"/>
  <c r="AB219" i="12"/>
  <c r="AB163" i="12"/>
  <c r="AJ162" i="12"/>
  <c r="AF162" i="12"/>
  <c r="AB162" i="12"/>
  <c r="AL184" i="9"/>
  <c r="AX184" i="9" s="1"/>
  <c r="AC99" i="4"/>
  <c r="AA252" i="4"/>
  <c r="AL21" i="9"/>
  <c r="AX21" i="9" s="1"/>
  <c r="BH27" i="9"/>
  <c r="M171" i="9"/>
  <c r="AP179" i="10"/>
  <c r="G243" i="10"/>
  <c r="U16" i="10"/>
  <c r="Z16" i="10" s="1"/>
  <c r="AP177" i="10"/>
  <c r="G18" i="10"/>
  <c r="U91" i="10"/>
  <c r="AH91" i="10" s="1"/>
  <c r="U242" i="10"/>
  <c r="AH242" i="10" s="1"/>
  <c r="AP223" i="10"/>
  <c r="AP16" i="10"/>
  <c r="AP35" i="10"/>
  <c r="U27" i="10"/>
  <c r="Z27" i="10" s="1"/>
  <c r="U32" i="10"/>
  <c r="AR231" i="11"/>
  <c r="BP236" i="11"/>
  <c r="U46" i="11"/>
  <c r="BP187" i="11"/>
  <c r="BP231" i="11"/>
  <c r="U116" i="11"/>
  <c r="U33" i="11"/>
  <c r="AJ232" i="12"/>
  <c r="AJ120" i="12"/>
  <c r="AJ36" i="12"/>
  <c r="AL254" i="12"/>
  <c r="AJ106" i="12"/>
  <c r="AF25" i="12"/>
  <c r="AF148" i="12"/>
  <c r="BP162" i="11"/>
  <c r="U162" i="11"/>
  <c r="AL13" i="9"/>
  <c r="AJ163" i="12"/>
  <c r="BP223" i="11"/>
  <c r="U223" i="11"/>
  <c r="G165" i="10"/>
  <c r="U122" i="11"/>
  <c r="AB36" i="12"/>
  <c r="AJ108" i="12"/>
  <c r="AB108" i="12"/>
  <c r="AP165" i="10"/>
  <c r="AP31" i="10"/>
  <c r="U153" i="10"/>
  <c r="AJ219" i="12"/>
  <c r="Q153" i="4"/>
  <c r="AL186" i="9"/>
  <c r="AL169" i="9"/>
  <c r="AT169" i="9" s="1"/>
  <c r="M106" i="9"/>
  <c r="AL122" i="9"/>
  <c r="AT122" i="9" s="1"/>
  <c r="AZ254" i="9"/>
  <c r="BH169" i="9"/>
  <c r="G230" i="10"/>
  <c r="AP18" i="10"/>
  <c r="O254" i="10"/>
  <c r="Z18" i="10"/>
  <c r="Z47" i="10"/>
  <c r="BP170" i="11"/>
  <c r="BP92" i="11"/>
  <c r="M252" i="12"/>
  <c r="O248" i="12" s="1"/>
  <c r="AD254" i="12"/>
  <c r="AB120" i="12"/>
  <c r="AF108" i="12"/>
  <c r="AF106" i="12"/>
  <c r="AR162" i="11"/>
  <c r="AB229" i="12"/>
  <c r="AF229" i="12"/>
  <c r="BP88" i="11"/>
  <c r="U88" i="11"/>
  <c r="AF186" i="12"/>
  <c r="AJ186" i="12"/>
  <c r="AB186" i="12"/>
  <c r="AF160" i="12"/>
  <c r="AB160" i="12"/>
  <c r="AJ160" i="12"/>
  <c r="AB115" i="12"/>
  <c r="AF115" i="12"/>
  <c r="AJ115" i="12"/>
  <c r="AB215" i="12"/>
  <c r="AF215" i="12"/>
  <c r="AJ215" i="12"/>
  <c r="AJ151" i="12"/>
  <c r="AB151" i="12"/>
  <c r="AF151" i="12"/>
  <c r="AJ169" i="12"/>
  <c r="AF169" i="12"/>
  <c r="AB169" i="12"/>
  <c r="AF82" i="12"/>
  <c r="AJ82" i="12"/>
  <c r="AB82" i="12"/>
  <c r="AJ37" i="12"/>
  <c r="AF37" i="12"/>
  <c r="AB37" i="12"/>
  <c r="AJ234" i="12"/>
  <c r="AF234" i="12"/>
  <c r="AB234" i="12"/>
  <c r="AJ127" i="12"/>
  <c r="AB127" i="12"/>
  <c r="AF127" i="12"/>
  <c r="AF233" i="12"/>
  <c r="AB233" i="12"/>
  <c r="AJ233" i="12"/>
  <c r="AF122" i="12"/>
  <c r="AB122" i="12"/>
  <c r="AJ122" i="12"/>
  <c r="AJ92" i="12"/>
  <c r="AF92" i="12"/>
  <c r="AB92" i="12"/>
  <c r="AF114" i="12"/>
  <c r="AJ114" i="12"/>
  <c r="AB114" i="12"/>
  <c r="AB81" i="12"/>
  <c r="AJ81" i="12"/>
  <c r="AF81" i="12"/>
  <c r="E254" i="12"/>
  <c r="W52" i="12"/>
  <c r="G52" i="12"/>
  <c r="AJ156" i="12"/>
  <c r="AF156" i="12"/>
  <c r="AB156" i="12"/>
  <c r="AJ218" i="12"/>
  <c r="AF218" i="12"/>
  <c r="AB218" i="12"/>
  <c r="AJ113" i="12"/>
  <c r="AB113" i="12"/>
  <c r="AF113" i="12"/>
  <c r="AB112" i="12"/>
  <c r="AF112" i="12"/>
  <c r="AJ112" i="12"/>
  <c r="W192" i="12"/>
  <c r="AB80" i="12"/>
  <c r="AF80" i="12"/>
  <c r="AJ80" i="12"/>
  <c r="AB129" i="12"/>
  <c r="AJ129" i="12"/>
  <c r="AF129" i="12"/>
  <c r="AB181" i="12"/>
  <c r="AJ181" i="12"/>
  <c r="AF181" i="12"/>
  <c r="AJ100" i="12"/>
  <c r="AF100" i="12"/>
  <c r="AB100" i="12"/>
  <c r="AF32" i="12"/>
  <c r="AJ32" i="12"/>
  <c r="AB32" i="12"/>
  <c r="AJ21" i="12"/>
  <c r="AF21" i="12"/>
  <c r="AB21" i="12"/>
  <c r="AF238" i="12"/>
  <c r="AB238" i="12"/>
  <c r="AJ238" i="12"/>
  <c r="AJ30" i="12"/>
  <c r="AF30" i="12"/>
  <c r="AB30" i="12"/>
  <c r="AB13" i="12"/>
  <c r="AJ13" i="12"/>
  <c r="AF13" i="12"/>
  <c r="AJ39" i="12"/>
  <c r="AB39" i="12"/>
  <c r="AF39" i="12"/>
  <c r="AB33" i="12"/>
  <c r="AJ33" i="12"/>
  <c r="AF33" i="12"/>
  <c r="AB228" i="12"/>
  <c r="AJ228" i="12"/>
  <c r="AF228" i="12"/>
  <c r="AJ87" i="12"/>
  <c r="AF87" i="12"/>
  <c r="AB87" i="12"/>
  <c r="S52" i="12"/>
  <c r="Q254" i="12"/>
  <c r="AB244" i="12"/>
  <c r="AF244" i="12"/>
  <c r="AJ244" i="12"/>
  <c r="AB236" i="12"/>
  <c r="AJ236" i="12"/>
  <c r="AF236" i="12"/>
  <c r="AJ118" i="12"/>
  <c r="AF118" i="12"/>
  <c r="AB118" i="12"/>
  <c r="AJ38" i="12"/>
  <c r="AF38" i="12"/>
  <c r="AB38" i="12"/>
  <c r="AF125" i="12"/>
  <c r="AB125" i="12"/>
  <c r="AJ125" i="12"/>
  <c r="AJ49" i="12"/>
  <c r="AF49" i="12"/>
  <c r="AB49" i="12"/>
  <c r="AJ165" i="12"/>
  <c r="AF165" i="12"/>
  <c r="AB165" i="12"/>
  <c r="AF35" i="12"/>
  <c r="AJ35" i="12"/>
  <c r="AB35" i="12"/>
  <c r="AB189" i="12"/>
  <c r="AF189" i="12"/>
  <c r="AJ189" i="12"/>
  <c r="AF110" i="12"/>
  <c r="AB110" i="12"/>
  <c r="AJ110" i="12"/>
  <c r="U236" i="12"/>
  <c r="M192" i="12"/>
  <c r="G192" i="12"/>
  <c r="AJ102" i="12"/>
  <c r="AB102" i="12"/>
  <c r="AF102" i="12"/>
  <c r="AJ86" i="12"/>
  <c r="AF86" i="12"/>
  <c r="AB86" i="12"/>
  <c r="AH254" i="12"/>
  <c r="AF225" i="12"/>
  <c r="AJ225" i="12"/>
  <c r="AB225" i="12"/>
  <c r="AJ22" i="12"/>
  <c r="AF22" i="12"/>
  <c r="AB22" i="12"/>
  <c r="AJ41" i="12"/>
  <c r="AB41" i="12"/>
  <c r="AF41" i="12"/>
  <c r="AJ242" i="12"/>
  <c r="AB242" i="12"/>
  <c r="AF242" i="12"/>
  <c r="AB168" i="12"/>
  <c r="AJ168" i="12"/>
  <c r="AF168" i="12"/>
  <c r="AB153" i="12"/>
  <c r="AF153" i="12"/>
  <c r="AJ153" i="12"/>
  <c r="AJ187" i="12"/>
  <c r="AB187" i="12"/>
  <c r="AF187" i="12"/>
  <c r="AF249" i="12"/>
  <c r="AJ249" i="12"/>
  <c r="AB249" i="12"/>
  <c r="AJ180" i="12"/>
  <c r="AF180" i="12"/>
  <c r="AB180" i="12"/>
  <c r="AB31" i="12"/>
  <c r="AJ31" i="12"/>
  <c r="AF31" i="12"/>
  <c r="AR254" i="12"/>
  <c r="AF19" i="12"/>
  <c r="AJ19" i="12"/>
  <c r="AB19" i="12"/>
  <c r="AB166" i="12"/>
  <c r="AF166" i="12"/>
  <c r="AJ166" i="12"/>
  <c r="AJ177" i="12"/>
  <c r="AF177" i="12"/>
  <c r="AB177" i="12"/>
  <c r="AB173" i="12"/>
  <c r="AJ173" i="12"/>
  <c r="AF173" i="12"/>
  <c r="AF241" i="12"/>
  <c r="AJ241" i="12"/>
  <c r="AB241" i="12"/>
  <c r="AJ146" i="12"/>
  <c r="AB146" i="12"/>
  <c r="AF146" i="12"/>
  <c r="W252" i="12"/>
  <c r="AF213" i="12"/>
  <c r="AB213" i="12"/>
  <c r="AJ213" i="12"/>
  <c r="AJ185" i="12"/>
  <c r="AF185" i="12"/>
  <c r="AB185" i="12"/>
  <c r="AJ99" i="12"/>
  <c r="AF99" i="12"/>
  <c r="AB99" i="12"/>
  <c r="AF43" i="12"/>
  <c r="AJ43" i="12"/>
  <c r="AB43" i="12"/>
  <c r="AB123" i="12"/>
  <c r="AF123" i="12"/>
  <c r="AJ123" i="12"/>
  <c r="AB247" i="12"/>
  <c r="AF247" i="12"/>
  <c r="AJ247" i="12"/>
  <c r="AJ179" i="12"/>
  <c r="AF179" i="12"/>
  <c r="AB179" i="12"/>
  <c r="I252" i="12"/>
  <c r="AJ250" i="12"/>
  <c r="AB250" i="12"/>
  <c r="AF250" i="12"/>
  <c r="AJ85" i="12"/>
  <c r="AF85" i="12"/>
  <c r="AB85" i="12"/>
  <c r="AJ105" i="12"/>
  <c r="AF105" i="12"/>
  <c r="AB105" i="12"/>
  <c r="AF183" i="12"/>
  <c r="AB183" i="12"/>
  <c r="AJ183" i="12"/>
  <c r="Z254" i="12"/>
  <c r="AJ95" i="12"/>
  <c r="AF95" i="12"/>
  <c r="AB95" i="12"/>
  <c r="AJ23" i="12"/>
  <c r="AF23" i="12"/>
  <c r="AB23" i="12"/>
  <c r="AF164" i="12"/>
  <c r="AB164" i="12"/>
  <c r="AJ164" i="12"/>
  <c r="AJ226" i="12"/>
  <c r="AF226" i="12"/>
  <c r="AB226" i="12"/>
  <c r="AJ128" i="12"/>
  <c r="AF128" i="12"/>
  <c r="AB128" i="12"/>
  <c r="AB161" i="12"/>
  <c r="AJ161" i="12"/>
  <c r="AF161" i="12"/>
  <c r="AF155" i="12"/>
  <c r="AB155" i="12"/>
  <c r="AJ155" i="12"/>
  <c r="AB107" i="12"/>
  <c r="AF107" i="12"/>
  <c r="AJ107" i="12"/>
  <c r="AB34" i="12"/>
  <c r="AJ34" i="12"/>
  <c r="AF34" i="12"/>
  <c r="AF40" i="12"/>
  <c r="AJ40" i="12"/>
  <c r="AB40" i="12"/>
  <c r="AB220" i="12"/>
  <c r="AF220" i="12"/>
  <c r="AJ220" i="12"/>
  <c r="AJ174" i="12"/>
  <c r="AF174" i="12"/>
  <c r="AB174" i="12"/>
  <c r="AJ188" i="12"/>
  <c r="AB188" i="12"/>
  <c r="AF188" i="12"/>
  <c r="AJ171" i="12"/>
  <c r="AF171" i="12"/>
  <c r="AB171" i="12"/>
  <c r="AJ237" i="12"/>
  <c r="AF237" i="12"/>
  <c r="AB237" i="12"/>
  <c r="AJ46" i="12"/>
  <c r="AF46" i="12"/>
  <c r="AB46" i="12"/>
  <c r="K254" i="12"/>
  <c r="M52" i="12"/>
  <c r="AF48" i="12"/>
  <c r="AJ48" i="12"/>
  <c r="AB48" i="12"/>
  <c r="S192" i="12"/>
  <c r="AF94" i="12"/>
  <c r="AB94" i="12"/>
  <c r="AJ94" i="12"/>
  <c r="AF24" i="12"/>
  <c r="AJ24" i="12"/>
  <c r="AB24" i="12"/>
  <c r="BD250" i="11"/>
  <c r="AV250" i="11"/>
  <c r="AZ250" i="11"/>
  <c r="AD118" i="10"/>
  <c r="Z118" i="10"/>
  <c r="AH118" i="10"/>
  <c r="AV152" i="11"/>
  <c r="AZ152" i="11"/>
  <c r="BD152" i="11"/>
  <c r="AP30" i="9"/>
  <c r="AX30" i="9"/>
  <c r="AT30" i="9"/>
  <c r="BD101" i="11"/>
  <c r="AV101" i="11"/>
  <c r="AZ101" i="11"/>
  <c r="AD187" i="10"/>
  <c r="AH187" i="10"/>
  <c r="Z187" i="10"/>
  <c r="AL37" i="9"/>
  <c r="AT37" i="9" s="1"/>
  <c r="BH249" i="9"/>
  <c r="BH30" i="9"/>
  <c r="AL115" i="9"/>
  <c r="AX115" i="9" s="1"/>
  <c r="AL96" i="9"/>
  <c r="AL183" i="9"/>
  <c r="AP183" i="9" s="1"/>
  <c r="M222" i="9"/>
  <c r="BH181" i="9"/>
  <c r="BH96" i="9"/>
  <c r="BH216" i="9"/>
  <c r="AP50" i="9"/>
  <c r="BH35" i="9"/>
  <c r="AL43" i="9"/>
  <c r="U188" i="10"/>
  <c r="Z188" i="10" s="1"/>
  <c r="AP154" i="10"/>
  <c r="Z181" i="10"/>
  <c r="G173" i="10"/>
  <c r="AP148" i="10"/>
  <c r="U92" i="10"/>
  <c r="AD92" i="10" s="1"/>
  <c r="G110" i="10"/>
  <c r="G168" i="10"/>
  <c r="AP40" i="10"/>
  <c r="G27" i="10"/>
  <c r="AD173" i="10"/>
  <c r="AP49" i="10"/>
  <c r="BT52" i="11"/>
  <c r="AN52" i="11" s="1"/>
  <c r="AR187" i="11"/>
  <c r="BP179" i="11"/>
  <c r="BR192" i="11"/>
  <c r="AH192" i="11" s="1"/>
  <c r="AJ150" i="11" s="1"/>
  <c r="U152" i="11"/>
  <c r="AR124" i="11"/>
  <c r="BP109" i="11"/>
  <c r="AZ146" i="11"/>
  <c r="AR244" i="11"/>
  <c r="AR148" i="11"/>
  <c r="AZ148" i="11" s="1"/>
  <c r="BP220" i="11"/>
  <c r="BP44" i="11"/>
  <c r="BP157" i="11"/>
  <c r="U157" i="11"/>
  <c r="U24" i="11"/>
  <c r="BP24" i="11"/>
  <c r="BH156" i="9"/>
  <c r="AL227" i="9"/>
  <c r="AP91" i="10"/>
  <c r="G39" i="10"/>
  <c r="BR52" i="11"/>
  <c r="AH52" i="11" s="1"/>
  <c r="AZ245" i="11"/>
  <c r="AL222" i="9"/>
  <c r="AT222" i="9" s="1"/>
  <c r="M34" i="9"/>
  <c r="M227" i="9"/>
  <c r="AH101" i="10"/>
  <c r="U49" i="10"/>
  <c r="Z49" i="10" s="1"/>
  <c r="BP250" i="11"/>
  <c r="Y254" i="11"/>
  <c r="AR49" i="11"/>
  <c r="BD49" i="11" s="1"/>
  <c r="M30" i="9"/>
  <c r="AX50" i="9"/>
  <c r="G219" i="10"/>
  <c r="AV245" i="11"/>
  <c r="BP16" i="11"/>
  <c r="U16" i="11"/>
  <c r="BO32" i="5"/>
  <c r="AE32" i="5" s="1"/>
  <c r="AL98" i="9"/>
  <c r="M165" i="9"/>
  <c r="BH230" i="9"/>
  <c r="AL149" i="9"/>
  <c r="AT149" i="9" s="1"/>
  <c r="AL128" i="9"/>
  <c r="AT128" i="9" s="1"/>
  <c r="M45" i="9"/>
  <c r="AL35" i="9"/>
  <c r="AP35" i="9" s="1"/>
  <c r="G244" i="10"/>
  <c r="U221" i="10"/>
  <c r="AD221" i="10" s="1"/>
  <c r="AP127" i="10"/>
  <c r="AD181" i="10"/>
  <c r="AP173" i="10"/>
  <c r="U148" i="10"/>
  <c r="AD148" i="10" s="1"/>
  <c r="U21" i="10"/>
  <c r="Z21" i="10" s="1"/>
  <c r="G92" i="10"/>
  <c r="AP168" i="10"/>
  <c r="G40" i="10"/>
  <c r="U19" i="10"/>
  <c r="AD19" i="10" s="1"/>
  <c r="Z173" i="10"/>
  <c r="G46" i="10"/>
  <c r="AP85" i="10"/>
  <c r="U244" i="11"/>
  <c r="AR31" i="11"/>
  <c r="AV31" i="11" s="1"/>
  <c r="AR107" i="11"/>
  <c r="AZ107" i="11" s="1"/>
  <c r="BP189" i="11"/>
  <c r="BP152" i="11"/>
  <c r="U109" i="11"/>
  <c r="BP124" i="11"/>
  <c r="BD146" i="11"/>
  <c r="AC254" i="11"/>
  <c r="BP148" i="11"/>
  <c r="U107" i="11"/>
  <c r="BP224" i="11"/>
  <c r="U224" i="11"/>
  <c r="U105" i="11"/>
  <c r="BP105" i="11"/>
  <c r="AL104" i="9"/>
  <c r="AT104" i="9" s="1"/>
  <c r="AX112" i="9"/>
  <c r="AD101" i="10"/>
  <c r="AP150" i="10"/>
  <c r="U85" i="10"/>
  <c r="AD85" i="10" s="1"/>
  <c r="AR240" i="11"/>
  <c r="M183" i="9"/>
  <c r="BH112" i="9"/>
  <c r="AP112" i="9"/>
  <c r="U250" i="11"/>
  <c r="AR102" i="11"/>
  <c r="U165" i="11"/>
  <c r="BP165" i="11"/>
  <c r="U83" i="11"/>
  <c r="BP83" i="11"/>
  <c r="AL249" i="9"/>
  <c r="BH165" i="9"/>
  <c r="BH226" i="9"/>
  <c r="M128" i="9"/>
  <c r="M50" i="9"/>
  <c r="AL23" i="9"/>
  <c r="AP244" i="10"/>
  <c r="G221" i="10"/>
  <c r="U48" i="10"/>
  <c r="Z48" i="10" s="1"/>
  <c r="U82" i="10"/>
  <c r="AD82" i="10" s="1"/>
  <c r="AD18" i="10"/>
  <c r="U37" i="10"/>
  <c r="Z37" i="10" s="1"/>
  <c r="AP19" i="10"/>
  <c r="AP46" i="10"/>
  <c r="BB254" i="11"/>
  <c r="AR24" i="11"/>
  <c r="AR44" i="11"/>
  <c r="AZ44" i="11" s="1"/>
  <c r="AT254" i="11"/>
  <c r="BP49" i="11"/>
  <c r="BP146" i="11"/>
  <c r="U216" i="11"/>
  <c r="BP216" i="11"/>
  <c r="U23" i="11"/>
  <c r="BP23" i="11"/>
  <c r="BP113" i="11"/>
  <c r="U113" i="11"/>
  <c r="AP226" i="9"/>
  <c r="M177" i="9"/>
  <c r="U101" i="11"/>
  <c r="BP101" i="11"/>
  <c r="AT226" i="9"/>
  <c r="AP88" i="10"/>
  <c r="AP219" i="10"/>
  <c r="AR189" i="11"/>
  <c r="BD189" i="11" s="1"/>
  <c r="AL34" i="9"/>
  <c r="AT34" i="9" s="1"/>
  <c r="M226" i="9"/>
  <c r="U88" i="10"/>
  <c r="AD88" i="10" s="1"/>
  <c r="BP31" i="11"/>
  <c r="AX254" i="11"/>
  <c r="G192" i="9"/>
  <c r="I168" i="9" s="1"/>
  <c r="AL102" i="9"/>
  <c r="BH243" i="9"/>
  <c r="BH23" i="9"/>
  <c r="BH98" i="9"/>
  <c r="BH50" i="9"/>
  <c r="U102" i="10"/>
  <c r="AD102" i="10" s="1"/>
  <c r="U35" i="10"/>
  <c r="AH35" i="10" s="1"/>
  <c r="U150" i="10"/>
  <c r="AP102" i="10"/>
  <c r="BP240" i="11"/>
  <c r="BP233" i="11"/>
  <c r="AR119" i="11"/>
  <c r="AV119" i="11" s="1"/>
  <c r="BT192" i="11"/>
  <c r="AN192" i="11" s="1"/>
  <c r="AP157" i="11" s="1"/>
  <c r="BP96" i="11"/>
  <c r="U96" i="11"/>
  <c r="U98" i="11"/>
  <c r="BP98" i="11"/>
  <c r="BP82" i="11"/>
  <c r="U82" i="11"/>
  <c r="AV164" i="11"/>
  <c r="AZ164" i="11"/>
  <c r="BD164" i="11"/>
  <c r="AZ35" i="11"/>
  <c r="AV35" i="11"/>
  <c r="BD35" i="11"/>
  <c r="AZ85" i="11"/>
  <c r="AV85" i="11"/>
  <c r="BD85" i="11"/>
  <c r="BD217" i="11"/>
  <c r="AZ217" i="11"/>
  <c r="AV217" i="11"/>
  <c r="AZ151" i="11"/>
  <c r="AV151" i="11"/>
  <c r="BD151" i="11"/>
  <c r="AZ234" i="11"/>
  <c r="BD234" i="11"/>
  <c r="AV234" i="11"/>
  <c r="AV154" i="11"/>
  <c r="BD154" i="11"/>
  <c r="AZ154" i="11"/>
  <c r="BD175" i="11"/>
  <c r="AZ175" i="11"/>
  <c r="AV175" i="11"/>
  <c r="AV21" i="11"/>
  <c r="BD21" i="11"/>
  <c r="AZ21" i="11"/>
  <c r="AZ117" i="11"/>
  <c r="AV117" i="11"/>
  <c r="BD117" i="11"/>
  <c r="BD115" i="11"/>
  <c r="AV115" i="11"/>
  <c r="AZ115" i="11"/>
  <c r="BD91" i="11"/>
  <c r="AV91" i="11"/>
  <c r="AZ91" i="11"/>
  <c r="AZ242" i="11"/>
  <c r="BD242" i="11"/>
  <c r="AV242" i="11"/>
  <c r="AZ230" i="11"/>
  <c r="BD230" i="11"/>
  <c r="AV230" i="11"/>
  <c r="BD105" i="11"/>
  <c r="AZ105" i="11"/>
  <c r="AV105" i="11"/>
  <c r="U93" i="11"/>
  <c r="BP93" i="11"/>
  <c r="BN52" i="11"/>
  <c r="BD248" i="11"/>
  <c r="AV248" i="11"/>
  <c r="AZ248" i="11"/>
  <c r="AZ185" i="11"/>
  <c r="AV185" i="11"/>
  <c r="BD185" i="11"/>
  <c r="AZ23" i="11"/>
  <c r="BD23" i="11"/>
  <c r="AV23" i="11"/>
  <c r="BD81" i="11"/>
  <c r="AV81" i="11"/>
  <c r="AZ81" i="11"/>
  <c r="AZ19" i="11"/>
  <c r="AV19" i="11"/>
  <c r="BD19" i="11"/>
  <c r="E252" i="11"/>
  <c r="BL213" i="11"/>
  <c r="BL252" i="11" s="1"/>
  <c r="AR213" i="11"/>
  <c r="G213" i="11"/>
  <c r="AV103" i="11"/>
  <c r="BD103" i="11"/>
  <c r="AZ103" i="11"/>
  <c r="BD165" i="11"/>
  <c r="AZ165" i="11"/>
  <c r="AV165" i="11"/>
  <c r="AZ219" i="11"/>
  <c r="BD219" i="11"/>
  <c r="AV219" i="11"/>
  <c r="U18" i="11"/>
  <c r="BP18" i="11"/>
  <c r="AZ247" i="11"/>
  <c r="AV236" i="11"/>
  <c r="BD236" i="11"/>
  <c r="AZ236" i="11"/>
  <c r="BP243" i="11"/>
  <c r="U243" i="11"/>
  <c r="AR243" i="11"/>
  <c r="AV166" i="11"/>
  <c r="AZ166" i="11"/>
  <c r="BD166" i="11"/>
  <c r="BP178" i="11"/>
  <c r="U178" i="11"/>
  <c r="U160" i="11"/>
  <c r="BP160" i="11"/>
  <c r="U214" i="11"/>
  <c r="BP214" i="11"/>
  <c r="BN252" i="11"/>
  <c r="O252" i="11" s="1"/>
  <c r="BD159" i="11"/>
  <c r="AV159" i="11"/>
  <c r="AZ159" i="11"/>
  <c r="BP38" i="11"/>
  <c r="U184" i="11"/>
  <c r="BP184" i="11"/>
  <c r="AZ157" i="11"/>
  <c r="BD157" i="11"/>
  <c r="AV157" i="11"/>
  <c r="AV114" i="11"/>
  <c r="BD114" i="11"/>
  <c r="AZ114" i="11"/>
  <c r="BD98" i="11"/>
  <c r="AZ98" i="11"/>
  <c r="AV98" i="11"/>
  <c r="BD224" i="11"/>
  <c r="AV224" i="11"/>
  <c r="AZ224" i="11"/>
  <c r="AZ39" i="11"/>
  <c r="AR18" i="11"/>
  <c r="U219" i="11"/>
  <c r="BP219" i="11"/>
  <c r="BL52" i="11"/>
  <c r="BD123" i="11"/>
  <c r="AV123" i="11"/>
  <c r="AZ123" i="11"/>
  <c r="AV15" i="11"/>
  <c r="AZ15" i="11"/>
  <c r="BD15" i="11"/>
  <c r="BP222" i="11"/>
  <c r="U222" i="11"/>
  <c r="U27" i="11"/>
  <c r="BP27" i="11"/>
  <c r="AZ178" i="11"/>
  <c r="AV178" i="11"/>
  <c r="BD178" i="11"/>
  <c r="AV22" i="11"/>
  <c r="AZ22" i="11"/>
  <c r="BD22" i="11"/>
  <c r="AV95" i="11"/>
  <c r="BD95" i="11"/>
  <c r="AZ95" i="11"/>
  <c r="BD113" i="11"/>
  <c r="AZ113" i="11"/>
  <c r="AV113" i="11"/>
  <c r="AV188" i="11"/>
  <c r="BD188" i="11"/>
  <c r="AZ188" i="11"/>
  <c r="BR252" i="11"/>
  <c r="AH252" i="11" s="1"/>
  <c r="AZ128" i="11"/>
  <c r="BD128" i="11"/>
  <c r="AV128" i="11"/>
  <c r="BP163" i="11"/>
  <c r="U163" i="11"/>
  <c r="BD168" i="11"/>
  <c r="AV168" i="11"/>
  <c r="AZ168" i="11"/>
  <c r="U154" i="11"/>
  <c r="BP154" i="11"/>
  <c r="AV96" i="11"/>
  <c r="BD96" i="11"/>
  <c r="AZ96" i="11"/>
  <c r="AV46" i="11"/>
  <c r="U248" i="11"/>
  <c r="BP248" i="11"/>
  <c r="AZ235" i="11"/>
  <c r="BD235" i="11"/>
  <c r="AV235" i="11"/>
  <c r="AZ169" i="11"/>
  <c r="BD169" i="11"/>
  <c r="AV169" i="11"/>
  <c r="AL254" i="11"/>
  <c r="S252" i="11"/>
  <c r="BP213" i="11"/>
  <c r="U213" i="11"/>
  <c r="BD223" i="11"/>
  <c r="AZ223" i="11"/>
  <c r="AV223" i="11"/>
  <c r="AR222" i="11"/>
  <c r="U85" i="11"/>
  <c r="BP85" i="11"/>
  <c r="BP36" i="11"/>
  <c r="AR36" i="11"/>
  <c r="U36" i="11"/>
  <c r="AR27" i="11"/>
  <c r="BJ254" i="11"/>
  <c r="U176" i="11"/>
  <c r="AR176" i="11"/>
  <c r="BP176" i="11"/>
  <c r="AR93" i="11"/>
  <c r="AV40" i="11"/>
  <c r="AZ40" i="11"/>
  <c r="BD40" i="11"/>
  <c r="U26" i="11"/>
  <c r="BP26" i="11"/>
  <c r="AZ28" i="11"/>
  <c r="AV28" i="11"/>
  <c r="BD28" i="11"/>
  <c r="AA254" i="11"/>
  <c r="AR26" i="11"/>
  <c r="U225" i="11"/>
  <c r="BP225" i="11"/>
  <c r="AV126" i="11"/>
  <c r="AZ226" i="11"/>
  <c r="BD226" i="11"/>
  <c r="AV226" i="11"/>
  <c r="BT252" i="11"/>
  <c r="AN252" i="11" s="1"/>
  <c r="AZ43" i="11"/>
  <c r="BD43" i="11"/>
  <c r="AV43" i="11"/>
  <c r="AV121" i="11"/>
  <c r="BD121" i="11"/>
  <c r="AZ121" i="11"/>
  <c r="AV180" i="11"/>
  <c r="AZ180" i="11"/>
  <c r="BD180" i="11"/>
  <c r="AZ129" i="11"/>
  <c r="AV163" i="11"/>
  <c r="AZ163" i="11"/>
  <c r="BD163" i="11"/>
  <c r="AZ227" i="11"/>
  <c r="AV227" i="11"/>
  <c r="BD227" i="11"/>
  <c r="BD160" i="11"/>
  <c r="AV160" i="11"/>
  <c r="AZ160" i="11"/>
  <c r="AZ216" i="11"/>
  <c r="BD216" i="11"/>
  <c r="AV216" i="11"/>
  <c r="AV29" i="11"/>
  <c r="BD29" i="11"/>
  <c r="AZ29" i="11"/>
  <c r="BP164" i="11"/>
  <c r="U164" i="11"/>
  <c r="BP21" i="11"/>
  <c r="U21" i="11"/>
  <c r="AZ16" i="11"/>
  <c r="BD16" i="11"/>
  <c r="AV16" i="11"/>
  <c r="BD92" i="11"/>
  <c r="AZ92" i="11"/>
  <c r="AV92" i="11"/>
  <c r="AV14" i="11"/>
  <c r="BD14" i="11"/>
  <c r="AZ14" i="11"/>
  <c r="AV104" i="11"/>
  <c r="AZ104" i="11"/>
  <c r="BD104" i="11"/>
  <c r="BD108" i="11"/>
  <c r="BP94" i="11"/>
  <c r="U94" i="11"/>
  <c r="BP103" i="11"/>
  <c r="U103" i="11"/>
  <c r="AZ13" i="11"/>
  <c r="BD13" i="11"/>
  <c r="AV13" i="11"/>
  <c r="U242" i="11"/>
  <c r="BP242" i="11"/>
  <c r="BP235" i="11"/>
  <c r="U235" i="11"/>
  <c r="BP186" i="11"/>
  <c r="U186" i="11"/>
  <c r="U217" i="11"/>
  <c r="BP217" i="11"/>
  <c r="U151" i="11"/>
  <c r="BP151" i="11"/>
  <c r="U234" i="11"/>
  <c r="BP234" i="11"/>
  <c r="BD233" i="11"/>
  <c r="AV233" i="11"/>
  <c r="AZ233" i="11"/>
  <c r="AZ86" i="11"/>
  <c r="BD86" i="11"/>
  <c r="AV86" i="11"/>
  <c r="S52" i="11"/>
  <c r="BP13" i="11"/>
  <c r="U13" i="11"/>
  <c r="AV37" i="11"/>
  <c r="BD37" i="11"/>
  <c r="U177" i="11"/>
  <c r="BP177" i="11"/>
  <c r="AV174" i="11"/>
  <c r="BD174" i="11"/>
  <c r="AZ174" i="11"/>
  <c r="AV88" i="11"/>
  <c r="BD88" i="11"/>
  <c r="AZ88" i="11"/>
  <c r="AZ20" i="11"/>
  <c r="BD20" i="11"/>
  <c r="AV20" i="11"/>
  <c r="U175" i="11"/>
  <c r="BP175" i="11"/>
  <c r="U43" i="11"/>
  <c r="BP43" i="11"/>
  <c r="AV214" i="11"/>
  <c r="AZ214" i="11"/>
  <c r="BD214" i="11"/>
  <c r="E192" i="11"/>
  <c r="BL80" i="11"/>
  <c r="BL192" i="11" s="1"/>
  <c r="G80" i="11"/>
  <c r="AR80" i="11"/>
  <c r="AV38" i="11"/>
  <c r="BD38" i="11"/>
  <c r="AZ38" i="11"/>
  <c r="BN192" i="11"/>
  <c r="O192" i="11" s="1"/>
  <c r="AR225" i="11"/>
  <c r="AZ186" i="11"/>
  <c r="BD186" i="11"/>
  <c r="AV186" i="11"/>
  <c r="U35" i="11"/>
  <c r="BP35" i="11"/>
  <c r="BD190" i="11"/>
  <c r="AV190" i="11"/>
  <c r="AZ190" i="11"/>
  <c r="U19" i="11"/>
  <c r="BP19" i="11"/>
  <c r="U80" i="11"/>
  <c r="BP80" i="11"/>
  <c r="S192" i="11"/>
  <c r="BD83" i="11"/>
  <c r="AZ83" i="11"/>
  <c r="AV83" i="11"/>
  <c r="BP227" i="11"/>
  <c r="U227" i="11"/>
  <c r="BD228" i="11"/>
  <c r="BD184" i="11"/>
  <c r="AV184" i="11"/>
  <c r="AZ184" i="11"/>
  <c r="BP20" i="11"/>
  <c r="U20" i="11"/>
  <c r="AV229" i="11"/>
  <c r="BD229" i="11"/>
  <c r="AZ229" i="11"/>
  <c r="U117" i="11"/>
  <c r="BP117" i="11"/>
  <c r="AV156" i="11"/>
  <c r="AZ156" i="11"/>
  <c r="BD156" i="11"/>
  <c r="BP115" i="11"/>
  <c r="U115" i="11"/>
  <c r="AZ220" i="11"/>
  <c r="BD220" i="11"/>
  <c r="AV220" i="11"/>
  <c r="AR177" i="11"/>
  <c r="AV171" i="11"/>
  <c r="AZ171" i="11"/>
  <c r="BD171" i="11"/>
  <c r="BP95" i="11"/>
  <c r="U95" i="11"/>
  <c r="BD99" i="11"/>
  <c r="AV99" i="11"/>
  <c r="AZ99" i="11"/>
  <c r="AZ122" i="11"/>
  <c r="BD122" i="11"/>
  <c r="AV122" i="11"/>
  <c r="AZ109" i="11"/>
  <c r="BD109" i="11"/>
  <c r="AV109" i="11"/>
  <c r="U91" i="11"/>
  <c r="BP91" i="11"/>
  <c r="BF254" i="11"/>
  <c r="AR94" i="11"/>
  <c r="AV82" i="11"/>
  <c r="AZ82" i="11"/>
  <c r="BD82" i="11"/>
  <c r="BD84" i="11"/>
  <c r="AZ84" i="11"/>
  <c r="AV84" i="11"/>
  <c r="M254" i="11"/>
  <c r="AZ97" i="11"/>
  <c r="AV97" i="11"/>
  <c r="BD97" i="11"/>
  <c r="K254" i="11"/>
  <c r="Q99" i="4"/>
  <c r="BH164" i="9"/>
  <c r="M48" i="9"/>
  <c r="AP174" i="10"/>
  <c r="AP20" i="10"/>
  <c r="G20" i="10"/>
  <c r="K85" i="4"/>
  <c r="M180" i="9"/>
  <c r="AC85" i="4"/>
  <c r="BO118" i="5"/>
  <c r="AQ118" i="5" s="1"/>
  <c r="BO114" i="5"/>
  <c r="AE114" i="5" s="1"/>
  <c r="AL185" i="9"/>
  <c r="AX185" i="9" s="1"/>
  <c r="AL246" i="9"/>
  <c r="AT246" i="9" s="1"/>
  <c r="AL216" i="9"/>
  <c r="AT216" i="9" s="1"/>
  <c r="AL105" i="9"/>
  <c r="AX105" i="9" s="1"/>
  <c r="AN254" i="9"/>
  <c r="AL236" i="9"/>
  <c r="AX236" i="9" s="1"/>
  <c r="M47" i="9"/>
  <c r="AL46" i="9"/>
  <c r="AP46" i="9" s="1"/>
  <c r="M186" i="9"/>
  <c r="M46" i="9"/>
  <c r="M232" i="9"/>
  <c r="BH246" i="9"/>
  <c r="M92" i="9"/>
  <c r="BH28" i="9"/>
  <c r="X254" i="10"/>
  <c r="AP178" i="10"/>
  <c r="AB254" i="10"/>
  <c r="G250" i="10"/>
  <c r="AP234" i="10"/>
  <c r="AH127" i="10"/>
  <c r="AH99" i="10"/>
  <c r="U42" i="10"/>
  <c r="Z42" i="10" s="1"/>
  <c r="G227" i="10"/>
  <c r="AP21" i="10"/>
  <c r="AD234" i="10"/>
  <c r="U98" i="10"/>
  <c r="G98" i="10"/>
  <c r="G23" i="10"/>
  <c r="U23" i="10"/>
  <c r="U240" i="10"/>
  <c r="AP240" i="10"/>
  <c r="AL84" i="9"/>
  <c r="AX84" i="9" s="1"/>
  <c r="G240" i="10"/>
  <c r="U30" i="10"/>
  <c r="G30" i="10"/>
  <c r="W85" i="4"/>
  <c r="AL44" i="9"/>
  <c r="AX44" i="9" s="1"/>
  <c r="M164" i="9"/>
  <c r="U250" i="10"/>
  <c r="Z250" i="10" s="1"/>
  <c r="AC39" i="4"/>
  <c r="K15" i="4"/>
  <c r="AL99" i="4"/>
  <c r="AL224" i="9"/>
  <c r="AX224" i="9" s="1"/>
  <c r="M236" i="9"/>
  <c r="BH149" i="9"/>
  <c r="M108" i="9"/>
  <c r="AL48" i="9"/>
  <c r="AP48" i="9" s="1"/>
  <c r="BH105" i="9"/>
  <c r="M44" i="9"/>
  <c r="AL49" i="9"/>
  <c r="AL38" i="9"/>
  <c r="AP38" i="9" s="1"/>
  <c r="AL25" i="9"/>
  <c r="BH115" i="9"/>
  <c r="G178" i="10"/>
  <c r="AP116" i="10"/>
  <c r="G42" i="10"/>
  <c r="AD97" i="10"/>
  <c r="AH234" i="10"/>
  <c r="U114" i="10"/>
  <c r="G114" i="10"/>
  <c r="AP114" i="10"/>
  <c r="U174" i="10"/>
  <c r="AH174" i="10" s="1"/>
  <c r="AL192" i="8"/>
  <c r="AN185" i="8" s="1"/>
  <c r="AA254" i="9"/>
  <c r="AP82" i="10"/>
  <c r="BO235" i="5"/>
  <c r="AW235" i="5" s="1"/>
  <c r="BO162" i="5"/>
  <c r="AK162" i="5" s="1"/>
  <c r="AL230" i="9"/>
  <c r="BH47" i="9"/>
  <c r="G234" i="10"/>
  <c r="Q25" i="4"/>
  <c r="AL153" i="4"/>
  <c r="K254" i="6"/>
  <c r="AX252" i="8"/>
  <c r="AL228" i="9"/>
  <c r="M224" i="9"/>
  <c r="AR254" i="9"/>
  <c r="AL45" i="9"/>
  <c r="G241" i="10"/>
  <c r="G116" i="10"/>
  <c r="G175" i="10"/>
  <c r="U20" i="10"/>
  <c r="AH97" i="10"/>
  <c r="G47" i="10"/>
  <c r="G152" i="10"/>
  <c r="AH171" i="10"/>
  <c r="AD171" i="10"/>
  <c r="E192" i="10"/>
  <c r="BH185" i="9"/>
  <c r="M219" i="9"/>
  <c r="BH84" i="9"/>
  <c r="U154" i="10"/>
  <c r="Z154" i="10" s="1"/>
  <c r="AP30" i="10"/>
  <c r="W99" i="4"/>
  <c r="W226" i="5"/>
  <c r="Y192" i="8"/>
  <c r="AA168" i="8" s="1"/>
  <c r="BH228" i="9"/>
  <c r="G127" i="10"/>
  <c r="AP241" i="10"/>
  <c r="U230" i="10"/>
  <c r="AD230" i="10" s="1"/>
  <c r="AP47" i="10"/>
  <c r="AD47" i="10"/>
  <c r="AP247" i="10"/>
  <c r="G247" i="10"/>
  <c r="U239" i="10"/>
  <c r="G239" i="10"/>
  <c r="AP239" i="10"/>
  <c r="AH86" i="10"/>
  <c r="Z109" i="10"/>
  <c r="AD109" i="10"/>
  <c r="AH109" i="10"/>
  <c r="Z218" i="10"/>
  <c r="AD218" i="10"/>
  <c r="AH218" i="10"/>
  <c r="Z247" i="10"/>
  <c r="AH247" i="10"/>
  <c r="AD247" i="10"/>
  <c r="AD216" i="10"/>
  <c r="AD123" i="10"/>
  <c r="Z123" i="10"/>
  <c r="AH123" i="10"/>
  <c r="Z179" i="10"/>
  <c r="AH179" i="10"/>
  <c r="AD179" i="10"/>
  <c r="Z104" i="10"/>
  <c r="AH104" i="10"/>
  <c r="AD104" i="10"/>
  <c r="AH40" i="10"/>
  <c r="AD40" i="10"/>
  <c r="Z40" i="10"/>
  <c r="U232" i="10"/>
  <c r="G232" i="10"/>
  <c r="AP232" i="10"/>
  <c r="AP245" i="10"/>
  <c r="G245" i="10"/>
  <c r="U245" i="10"/>
  <c r="AH248" i="10"/>
  <c r="AD248" i="10"/>
  <c r="Z248" i="10"/>
  <c r="AP151" i="10"/>
  <c r="G151" i="10"/>
  <c r="U151" i="10"/>
  <c r="G124" i="10"/>
  <c r="AP124" i="10"/>
  <c r="U124" i="10"/>
  <c r="AP26" i="10"/>
  <c r="G26" i="10"/>
  <c r="U26" i="10"/>
  <c r="AP13" i="10"/>
  <c r="G13" i="10"/>
  <c r="U13" i="10"/>
  <c r="E52" i="10"/>
  <c r="AD36" i="10"/>
  <c r="Z36" i="10"/>
  <c r="AH36" i="10"/>
  <c r="U170" i="10"/>
  <c r="G170" i="10"/>
  <c r="AP170" i="10"/>
  <c r="Z190" i="10"/>
  <c r="Z233" i="10"/>
  <c r="U107" i="10"/>
  <c r="G107" i="10"/>
  <c r="AP107" i="10"/>
  <c r="Z146" i="10"/>
  <c r="AD146" i="10"/>
  <c r="AR52" i="10"/>
  <c r="AH158" i="10"/>
  <c r="AH113" i="10"/>
  <c r="Z113" i="10"/>
  <c r="AD113" i="10"/>
  <c r="AP50" i="10"/>
  <c r="G50" i="10"/>
  <c r="U50" i="10"/>
  <c r="AD122" i="10"/>
  <c r="AH122" i="10"/>
  <c r="Z122" i="10"/>
  <c r="AH94" i="10"/>
  <c r="AD94" i="10"/>
  <c r="AH19" i="10"/>
  <c r="AP29" i="10"/>
  <c r="U29" i="10"/>
  <c r="AP34" i="10"/>
  <c r="G34" i="10"/>
  <c r="U34" i="10"/>
  <c r="AR252" i="10"/>
  <c r="Q252" i="10" s="1"/>
  <c r="G117" i="10"/>
  <c r="AP117" i="10"/>
  <c r="U117" i="10"/>
  <c r="AD217" i="10"/>
  <c r="Z217" i="10"/>
  <c r="U95" i="10"/>
  <c r="AP95" i="10"/>
  <c r="G95" i="10"/>
  <c r="AD116" i="10"/>
  <c r="Z116" i="10"/>
  <c r="AH116" i="10"/>
  <c r="AD28" i="10"/>
  <c r="Z176" i="10"/>
  <c r="AD176" i="10"/>
  <c r="AH176" i="10"/>
  <c r="AR192" i="10"/>
  <c r="Q192" i="10" s="1"/>
  <c r="M254" i="10"/>
  <c r="AH14" i="10"/>
  <c r="Z14" i="10"/>
  <c r="AD14" i="10"/>
  <c r="U185" i="10"/>
  <c r="G185" i="10"/>
  <c r="AP185" i="10"/>
  <c r="AP237" i="10"/>
  <c r="G237" i="10"/>
  <c r="U237" i="10"/>
  <c r="AD178" i="10"/>
  <c r="Z178" i="10"/>
  <c r="AH178" i="10"/>
  <c r="AF254" i="10"/>
  <c r="AP213" i="10"/>
  <c r="G213" i="10"/>
  <c r="U213" i="10"/>
  <c r="E252" i="10"/>
  <c r="AD244" i="10"/>
  <c r="AH244" i="10"/>
  <c r="Z244" i="10"/>
  <c r="K254" i="10"/>
  <c r="AH220" i="10"/>
  <c r="AH238" i="10"/>
  <c r="Z238" i="10"/>
  <c r="AD238" i="10"/>
  <c r="Z162" i="10"/>
  <c r="AD162" i="10"/>
  <c r="AH162" i="10"/>
  <c r="U155" i="10"/>
  <c r="G155" i="10"/>
  <c r="AP155" i="10"/>
  <c r="Z125" i="10"/>
  <c r="AH125" i="10"/>
  <c r="AD125" i="10"/>
  <c r="Z89" i="10"/>
  <c r="AH89" i="10"/>
  <c r="AD89" i="10"/>
  <c r="AH169" i="10"/>
  <c r="Z169" i="10"/>
  <c r="AD169" i="10"/>
  <c r="Z103" i="10"/>
  <c r="AH46" i="10"/>
  <c r="AD46" i="10"/>
  <c r="Z46" i="10"/>
  <c r="AP182" i="10"/>
  <c r="G182" i="10"/>
  <c r="U182" i="10"/>
  <c r="AH214" i="10"/>
  <c r="AD224" i="10"/>
  <c r="AH224" i="10"/>
  <c r="Z224" i="10"/>
  <c r="Z231" i="10"/>
  <c r="AD231" i="10"/>
  <c r="AH231" i="10"/>
  <c r="Z223" i="10"/>
  <c r="AD223" i="10"/>
  <c r="AH223" i="10"/>
  <c r="U115" i="10"/>
  <c r="AP115" i="10"/>
  <c r="G115" i="10"/>
  <c r="AD111" i="10"/>
  <c r="Z111" i="10"/>
  <c r="AH111" i="10"/>
  <c r="AH120" i="10"/>
  <c r="Z120" i="10"/>
  <c r="AD120" i="10"/>
  <c r="U184" i="10"/>
  <c r="G184" i="10"/>
  <c r="AP184" i="10"/>
  <c r="U163" i="10"/>
  <c r="AP163" i="10"/>
  <c r="G163" i="10"/>
  <c r="AP229" i="10"/>
  <c r="G229" i="10"/>
  <c r="U229" i="10"/>
  <c r="AP160" i="10"/>
  <c r="G160" i="10"/>
  <c r="U160" i="10"/>
  <c r="G157" i="10"/>
  <c r="U157" i="10"/>
  <c r="AP157" i="10"/>
  <c r="AH84" i="10"/>
  <c r="AD84" i="10"/>
  <c r="Z84" i="10"/>
  <c r="AJ254" i="10"/>
  <c r="AH175" i="10"/>
  <c r="AD175" i="10"/>
  <c r="Z175" i="10"/>
  <c r="U87" i="10"/>
  <c r="G87" i="10"/>
  <c r="AP87" i="10"/>
  <c r="AH168" i="10"/>
  <c r="Z168" i="10"/>
  <c r="AD168" i="10"/>
  <c r="AH152" i="10"/>
  <c r="AD152" i="10"/>
  <c r="Z152" i="10"/>
  <c r="AH166" i="10"/>
  <c r="AD166" i="10"/>
  <c r="Z166" i="10"/>
  <c r="BF192" i="9"/>
  <c r="AL92" i="9"/>
  <c r="AP92" i="9" s="1"/>
  <c r="M179" i="9"/>
  <c r="BO49" i="5"/>
  <c r="BG49" i="5" s="1"/>
  <c r="M148" i="9"/>
  <c r="BH247" i="9"/>
  <c r="M221" i="9"/>
  <c r="Q214" i="4"/>
  <c r="AL111" i="4"/>
  <c r="K127" i="4"/>
  <c r="AC127" i="4"/>
  <c r="W105" i="4"/>
  <c r="Q24" i="4"/>
  <c r="W153" i="4"/>
  <c r="M254" i="6"/>
  <c r="AR192" i="8"/>
  <c r="AT107" i="8" s="1"/>
  <c r="M52" i="8"/>
  <c r="O33" i="8" s="1"/>
  <c r="AL237" i="9"/>
  <c r="AP237" i="9" s="1"/>
  <c r="BH91" i="9"/>
  <c r="AL88" i="9"/>
  <c r="AP88" i="9" s="1"/>
  <c r="BH244" i="9"/>
  <c r="M20" i="9"/>
  <c r="BH15" i="9"/>
  <c r="M43" i="9"/>
  <c r="BH221" i="9"/>
  <c r="BH25" i="9"/>
  <c r="AL180" i="9"/>
  <c r="AL15" i="9"/>
  <c r="BH177" i="9"/>
  <c r="M41" i="9"/>
  <c r="BH41" i="9"/>
  <c r="AL41" i="9"/>
  <c r="BH147" i="9"/>
  <c r="BF52" i="9"/>
  <c r="AL17" i="9"/>
  <c r="BO14" i="5"/>
  <c r="BM14" i="5" s="1"/>
  <c r="AL124" i="9"/>
  <c r="AP124" i="9" s="1"/>
  <c r="AL247" i="9"/>
  <c r="AL148" i="9"/>
  <c r="AX148" i="9" s="1"/>
  <c r="BH20" i="9"/>
  <c r="M33" i="9"/>
  <c r="W222" i="4"/>
  <c r="AL127" i="4"/>
  <c r="AC148" i="4"/>
  <c r="AL88" i="4"/>
  <c r="W40" i="4"/>
  <c r="Q111" i="4"/>
  <c r="K111" i="4"/>
  <c r="M237" i="9"/>
  <c r="BH116" i="9"/>
  <c r="AL244" i="9"/>
  <c r="AT244" i="9" s="1"/>
  <c r="AL93" i="9"/>
  <c r="AT93" i="9" s="1"/>
  <c r="M223" i="9"/>
  <c r="AV254" i="9"/>
  <c r="AL181" i="9"/>
  <c r="M173" i="9"/>
  <c r="BH173" i="9"/>
  <c r="AL173" i="9"/>
  <c r="M155" i="9"/>
  <c r="BH155" i="9"/>
  <c r="BH179" i="9"/>
  <c r="BD254" i="9"/>
  <c r="BH154" i="9"/>
  <c r="M154" i="9"/>
  <c r="AL154" i="9"/>
  <c r="AT154" i="9" s="1"/>
  <c r="W228" i="4"/>
  <c r="AL105" i="4"/>
  <c r="BJ192" i="9"/>
  <c r="BJ252" i="9"/>
  <c r="M95" i="9"/>
  <c r="BH95" i="9"/>
  <c r="W150" i="4"/>
  <c r="K95" i="4"/>
  <c r="Q88" i="4"/>
  <c r="Q121" i="4"/>
  <c r="AU252" i="5"/>
  <c r="X254" i="7"/>
  <c r="Q254" i="7"/>
  <c r="BH93" i="9"/>
  <c r="AL108" i="9"/>
  <c r="AP108" i="9" s="1"/>
  <c r="AL188" i="9"/>
  <c r="AL223" i="9"/>
  <c r="AT223" i="9" s="1"/>
  <c r="BH232" i="9"/>
  <c r="BH171" i="9"/>
  <c r="M21" i="9"/>
  <c r="U254" i="9"/>
  <c r="BO115" i="5"/>
  <c r="BM115" i="5" s="1"/>
  <c r="BH17" i="9"/>
  <c r="AC244" i="4"/>
  <c r="AL228" i="4"/>
  <c r="Q127" i="4"/>
  <c r="AD254" i="9"/>
  <c r="AL214" i="4"/>
  <c r="W214" i="4"/>
  <c r="K214" i="4"/>
  <c r="Q85" i="4"/>
  <c r="W121" i="4"/>
  <c r="W88" i="4"/>
  <c r="W169" i="4"/>
  <c r="M112" i="9"/>
  <c r="AL33" i="9"/>
  <c r="AP33" i="9" s="1"/>
  <c r="AL91" i="9"/>
  <c r="AX111" i="9"/>
  <c r="AT111" i="9"/>
  <c r="AP111" i="9"/>
  <c r="AT234" i="9"/>
  <c r="AP234" i="9"/>
  <c r="AX234" i="9"/>
  <c r="AP217" i="9"/>
  <c r="AX217" i="9"/>
  <c r="AT217" i="9"/>
  <c r="AX153" i="9"/>
  <c r="AT153" i="9"/>
  <c r="AP153" i="9"/>
  <c r="AX127" i="9"/>
  <c r="AT127" i="9"/>
  <c r="AP127" i="9"/>
  <c r="AT242" i="9"/>
  <c r="AP242" i="9"/>
  <c r="AX242" i="9"/>
  <c r="AX40" i="9"/>
  <c r="AT40" i="9"/>
  <c r="AP40" i="9"/>
  <c r="AX182" i="9"/>
  <c r="AP182" i="9"/>
  <c r="AT182" i="9"/>
  <c r="M99" i="9"/>
  <c r="BH99" i="9"/>
  <c r="AL99" i="9"/>
  <c r="AX119" i="9"/>
  <c r="AT119" i="9"/>
  <c r="AP119" i="9"/>
  <c r="BH19" i="9"/>
  <c r="M19" i="9"/>
  <c r="AT240" i="9"/>
  <c r="AX240" i="9"/>
  <c r="AP240" i="9"/>
  <c r="AL157" i="9"/>
  <c r="BH157" i="9"/>
  <c r="M157" i="9"/>
  <c r="BH114" i="9"/>
  <c r="M114" i="9"/>
  <c r="AX159" i="9"/>
  <c r="AT159" i="9"/>
  <c r="AP159" i="9"/>
  <c r="AP245" i="9"/>
  <c r="AX245" i="9"/>
  <c r="AT245" i="9"/>
  <c r="BH113" i="9"/>
  <c r="M113" i="9"/>
  <c r="BH118" i="9"/>
  <c r="M118" i="9"/>
  <c r="M22" i="9"/>
  <c r="BH22" i="9"/>
  <c r="G52" i="9"/>
  <c r="AT221" i="9"/>
  <c r="AP221" i="9"/>
  <c r="AX221" i="9"/>
  <c r="BH215" i="9"/>
  <c r="M215" i="9"/>
  <c r="BH245" i="9"/>
  <c r="M245" i="9"/>
  <c r="AT250" i="9"/>
  <c r="AP250" i="9"/>
  <c r="AX250" i="9"/>
  <c r="BH129" i="9"/>
  <c r="M129" i="9"/>
  <c r="M220" i="9"/>
  <c r="AL220" i="9"/>
  <c r="BH220" i="9"/>
  <c r="AP86" i="9"/>
  <c r="AX86" i="9"/>
  <c r="AT86" i="9"/>
  <c r="AL215" i="9"/>
  <c r="M159" i="9"/>
  <c r="BH159" i="9"/>
  <c r="AH192" i="9"/>
  <c r="M16" i="9"/>
  <c r="BH16" i="9"/>
  <c r="BH167" i="9"/>
  <c r="M167" i="9"/>
  <c r="AL167" i="9"/>
  <c r="AX214" i="9"/>
  <c r="AX179" i="9"/>
  <c r="AP179" i="9"/>
  <c r="AT179" i="9"/>
  <c r="AX47" i="9"/>
  <c r="AT47" i="9"/>
  <c r="AP47" i="9"/>
  <c r="AT20" i="9"/>
  <c r="AP20" i="9"/>
  <c r="AX20" i="9"/>
  <c r="BH94" i="9"/>
  <c r="M94" i="9"/>
  <c r="S254" i="9"/>
  <c r="AL113" i="9"/>
  <c r="BH31" i="9"/>
  <c r="M31" i="9"/>
  <c r="E254" i="9"/>
  <c r="M190" i="9"/>
  <c r="AL190" i="9"/>
  <c r="BH190" i="9"/>
  <c r="AT235" i="9"/>
  <c r="AX235" i="9"/>
  <c r="AP235" i="9"/>
  <c r="M172" i="9"/>
  <c r="BH172" i="9"/>
  <c r="AL172" i="9"/>
  <c r="AX121" i="9"/>
  <c r="AT121" i="9"/>
  <c r="AP121" i="9"/>
  <c r="M85" i="9"/>
  <c r="BH85" i="9"/>
  <c r="AL85" i="9"/>
  <c r="M213" i="9"/>
  <c r="AL213" i="9"/>
  <c r="BH213" i="9"/>
  <c r="K252" i="9"/>
  <c r="AP118" i="9"/>
  <c r="AT118" i="9"/>
  <c r="AX118" i="9"/>
  <c r="BH162" i="9"/>
  <c r="AL162" i="9"/>
  <c r="M162" i="9"/>
  <c r="BH231" i="9"/>
  <c r="M231" i="9"/>
  <c r="AP94" i="9"/>
  <c r="AX94" i="9"/>
  <c r="AT94" i="9"/>
  <c r="BH175" i="9"/>
  <c r="AL175" i="9"/>
  <c r="M175" i="9"/>
  <c r="M24" i="9"/>
  <c r="BH24" i="9"/>
  <c r="K192" i="9"/>
  <c r="M192" i="9" s="1"/>
  <c r="BH80" i="9"/>
  <c r="M80" i="9"/>
  <c r="AX155" i="9"/>
  <c r="AT155" i="9"/>
  <c r="AP155" i="9"/>
  <c r="BH152" i="9"/>
  <c r="M152" i="9"/>
  <c r="AL152" i="9"/>
  <c r="M103" i="9"/>
  <c r="BH103" i="9"/>
  <c r="AX90" i="9"/>
  <c r="AP90" i="9"/>
  <c r="AT90" i="9"/>
  <c r="W254" i="9"/>
  <c r="AT100" i="9"/>
  <c r="AP100" i="9"/>
  <c r="AX100" i="9"/>
  <c r="AT219" i="9"/>
  <c r="AP219" i="9"/>
  <c r="AX219" i="9"/>
  <c r="AT177" i="9"/>
  <c r="AP177" i="9"/>
  <c r="AX177" i="9"/>
  <c r="M89" i="9"/>
  <c r="AL89" i="9"/>
  <c r="BH89" i="9"/>
  <c r="BH146" i="9"/>
  <c r="M146" i="9"/>
  <c r="AL146" i="9"/>
  <c r="BH189" i="9"/>
  <c r="M189" i="9"/>
  <c r="AL189" i="9"/>
  <c r="M241" i="9"/>
  <c r="BH241" i="9"/>
  <c r="BH174" i="9"/>
  <c r="AL174" i="9"/>
  <c r="M174" i="9"/>
  <c r="AL241" i="9"/>
  <c r="M176" i="9"/>
  <c r="BH176" i="9"/>
  <c r="BF252" i="9"/>
  <c r="BH158" i="9"/>
  <c r="M158" i="9"/>
  <c r="AL158" i="9"/>
  <c r="BH110" i="9"/>
  <c r="M110" i="9"/>
  <c r="BH119" i="9"/>
  <c r="M119" i="9"/>
  <c r="BJ52" i="9"/>
  <c r="M163" i="9"/>
  <c r="AL163" i="9"/>
  <c r="BH163" i="9"/>
  <c r="AP13" i="9"/>
  <c r="AX13" i="9"/>
  <c r="AT13" i="9"/>
  <c r="AL110" i="9"/>
  <c r="M217" i="9"/>
  <c r="BH217" i="9"/>
  <c r="M87" i="9"/>
  <c r="BH87" i="9"/>
  <c r="M32" i="9"/>
  <c r="BH32" i="9"/>
  <c r="AT164" i="9"/>
  <c r="AX164" i="9"/>
  <c r="AP164" i="9"/>
  <c r="AL103" i="9"/>
  <c r="Y254" i="9"/>
  <c r="AT165" i="9"/>
  <c r="AX165" i="9"/>
  <c r="AP165" i="9"/>
  <c r="AT168" i="9"/>
  <c r="AX168" i="9"/>
  <c r="BH111" i="9"/>
  <c r="M111" i="9"/>
  <c r="M14" i="9"/>
  <c r="BH14" i="9"/>
  <c r="AX170" i="9"/>
  <c r="AP170" i="9"/>
  <c r="AT170" i="9"/>
  <c r="K52" i="9"/>
  <c r="AP36" i="9"/>
  <c r="AT36" i="9"/>
  <c r="AX36" i="9"/>
  <c r="BH126" i="9"/>
  <c r="M126" i="9"/>
  <c r="AL126" i="9"/>
  <c r="BH225" i="9"/>
  <c r="AL225" i="9"/>
  <c r="M225" i="9"/>
  <c r="BH160" i="9"/>
  <c r="M160" i="9"/>
  <c r="AL160" i="9"/>
  <c r="M18" i="9"/>
  <c r="BH18" i="9"/>
  <c r="AL18" i="9"/>
  <c r="M242" i="9"/>
  <c r="BH242" i="9"/>
  <c r="BH127" i="9"/>
  <c r="M127" i="9"/>
  <c r="AL24" i="9"/>
  <c r="AP31" i="9"/>
  <c r="AX31" i="9"/>
  <c r="AT31" i="9"/>
  <c r="BH178" i="9"/>
  <c r="M178" i="9"/>
  <c r="AL178" i="9"/>
  <c r="BH239" i="9"/>
  <c r="M239" i="9"/>
  <c r="AL114" i="9"/>
  <c r="Q254" i="9"/>
  <c r="M250" i="9"/>
  <c r="BH250" i="9"/>
  <c r="M248" i="9"/>
  <c r="BH248" i="9"/>
  <c r="AL248" i="9"/>
  <c r="M240" i="9"/>
  <c r="BH240" i="9"/>
  <c r="M187" i="9"/>
  <c r="BH187" i="9"/>
  <c r="AL187" i="9"/>
  <c r="BH170" i="9"/>
  <c r="M170" i="9"/>
  <c r="BH161" i="9"/>
  <c r="M161" i="9"/>
  <c r="M81" i="9"/>
  <c r="BH81" i="9"/>
  <c r="AL161" i="9"/>
  <c r="M90" i="9"/>
  <c r="BH90" i="9"/>
  <c r="BH120" i="9"/>
  <c r="M120" i="9"/>
  <c r="AL120" i="9"/>
  <c r="BH29" i="9"/>
  <c r="BH166" i="9"/>
  <c r="AL166" i="9"/>
  <c r="AX147" i="9"/>
  <c r="AT147" i="9"/>
  <c r="AP147" i="9"/>
  <c r="AL19" i="9"/>
  <c r="AF254" i="9"/>
  <c r="AH52" i="9"/>
  <c r="AL16" i="9"/>
  <c r="AL81" i="9"/>
  <c r="AL29" i="9"/>
  <c r="M101" i="9"/>
  <c r="BH101" i="9"/>
  <c r="AL101" i="9"/>
  <c r="M97" i="9"/>
  <c r="BH97" i="9"/>
  <c r="AL109" i="9"/>
  <c r="BH109" i="9"/>
  <c r="M109" i="9"/>
  <c r="M235" i="9"/>
  <c r="BH235" i="9"/>
  <c r="AP150" i="9"/>
  <c r="AT150" i="9"/>
  <c r="AX150" i="9"/>
  <c r="BH153" i="9"/>
  <c r="M153" i="9"/>
  <c r="M182" i="9"/>
  <c r="BH182" i="9"/>
  <c r="M42" i="9"/>
  <c r="BH42" i="9"/>
  <c r="AL42" i="9"/>
  <c r="AT95" i="9"/>
  <c r="AX95" i="9"/>
  <c r="AP95" i="9"/>
  <c r="BH117" i="9"/>
  <c r="M117" i="9"/>
  <c r="AL117" i="9"/>
  <c r="BH40" i="9"/>
  <c r="M40" i="9"/>
  <c r="AL231" i="9"/>
  <c r="M83" i="9"/>
  <c r="BH83" i="9"/>
  <c r="AL83" i="9"/>
  <c r="AP176" i="9"/>
  <c r="AX176" i="9"/>
  <c r="AT176" i="9"/>
  <c r="AT32" i="9"/>
  <c r="AX32" i="9"/>
  <c r="AP32" i="9"/>
  <c r="AL97" i="9"/>
  <c r="M39" i="9"/>
  <c r="AL39" i="9"/>
  <c r="BH39" i="9"/>
  <c r="AL125" i="9"/>
  <c r="BH125" i="9"/>
  <c r="M125" i="9"/>
  <c r="AX151" i="9"/>
  <c r="AT151" i="9"/>
  <c r="AP151" i="9"/>
  <c r="AL14" i="9"/>
  <c r="AT243" i="9"/>
  <c r="AX243" i="9"/>
  <c r="AP243" i="9"/>
  <c r="M234" i="9"/>
  <c r="BH234" i="9"/>
  <c r="AL239" i="9"/>
  <c r="BH121" i="9"/>
  <c r="M121" i="9"/>
  <c r="BH150" i="9"/>
  <c r="M150" i="9"/>
  <c r="BH151" i="9"/>
  <c r="M151" i="9"/>
  <c r="M123" i="9"/>
  <c r="AL123" i="9"/>
  <c r="BH123" i="9"/>
  <c r="AL129" i="9"/>
  <c r="BH100" i="9"/>
  <c r="M100" i="9"/>
  <c r="AL80" i="9"/>
  <c r="AL87" i="9"/>
  <c r="AP156" i="9"/>
  <c r="AT156" i="9"/>
  <c r="AX156" i="9"/>
  <c r="AL22" i="9"/>
  <c r="AT232" i="9"/>
  <c r="AP232" i="9"/>
  <c r="AX232" i="9"/>
  <c r="AX171" i="9"/>
  <c r="AP171" i="9"/>
  <c r="AT171" i="9"/>
  <c r="E254" i="6"/>
  <c r="AL244" i="4"/>
  <c r="Q230" i="4"/>
  <c r="I252" i="4"/>
  <c r="W97" i="4"/>
  <c r="BO30" i="5"/>
  <c r="AK30" i="5" s="1"/>
  <c r="I254" i="6"/>
  <c r="BX52" i="8"/>
  <c r="BN52" i="8"/>
  <c r="BT192" i="8"/>
  <c r="BP192" i="8"/>
  <c r="U254" i="7"/>
  <c r="CD252" i="8"/>
  <c r="BD252" i="8" s="1"/>
  <c r="BF252" i="8" s="1"/>
  <c r="CD52" i="8"/>
  <c r="W87" i="4"/>
  <c r="K40" i="4"/>
  <c r="BV252" i="8"/>
  <c r="AE252" i="8" s="1"/>
  <c r="AG242" i="8" s="1"/>
  <c r="Q246" i="4"/>
  <c r="Q228" i="4"/>
  <c r="AL230" i="4"/>
  <c r="AL82" i="4"/>
  <c r="BO220" i="5"/>
  <c r="Y220" i="5" s="1"/>
  <c r="BO41" i="5"/>
  <c r="AW41" i="5" s="1"/>
  <c r="BZ52" i="8"/>
  <c r="Q190" i="4"/>
  <c r="BV192" i="8"/>
  <c r="BP52" i="8"/>
  <c r="K228" i="4"/>
  <c r="W230" i="4"/>
  <c r="AL41" i="4"/>
  <c r="AL182" i="4"/>
  <c r="O254" i="5"/>
  <c r="BO81" i="5"/>
  <c r="BM81" i="5" s="1"/>
  <c r="BX252" i="8"/>
  <c r="AL252" i="8" s="1"/>
  <c r="AN225" i="8" s="1"/>
  <c r="CB252" i="8"/>
  <c r="BR192" i="8"/>
  <c r="K230" i="4"/>
  <c r="K41" i="4"/>
  <c r="AL169" i="4"/>
  <c r="W33" i="5"/>
  <c r="Z254" i="7"/>
  <c r="S254" i="7"/>
  <c r="G252" i="8"/>
  <c r="I245" i="8" s="1"/>
  <c r="BN252" i="8"/>
  <c r="AA126" i="8"/>
  <c r="AX192" i="8"/>
  <c r="AZ117" i="8" s="1"/>
  <c r="BZ192" i="8"/>
  <c r="BH192" i="8"/>
  <c r="Q254" i="8"/>
  <c r="S52" i="8"/>
  <c r="BP252" i="8"/>
  <c r="AE192" i="8"/>
  <c r="AG158" i="8" s="1"/>
  <c r="BN192" i="8"/>
  <c r="AA107" i="8"/>
  <c r="AV254" i="8"/>
  <c r="AX52" i="8"/>
  <c r="AZ28" i="8" s="1"/>
  <c r="CB52" i="8"/>
  <c r="CB192" i="8"/>
  <c r="AJ254" i="8"/>
  <c r="AL52" i="8"/>
  <c r="AN36" i="8" s="1"/>
  <c r="M192" i="8"/>
  <c r="O107" i="8" s="1"/>
  <c r="G192" i="8"/>
  <c r="I160" i="8" s="1"/>
  <c r="E254" i="8"/>
  <c r="G52" i="8"/>
  <c r="I18" i="8" s="1"/>
  <c r="BT52" i="8"/>
  <c r="BX192" i="8"/>
  <c r="CD192" i="8"/>
  <c r="BD192" i="8" s="1"/>
  <c r="BR52" i="8"/>
  <c r="BH252" i="8"/>
  <c r="AP254" i="8"/>
  <c r="AR52" i="8"/>
  <c r="AT32" i="8" s="1"/>
  <c r="AZ90" i="8"/>
  <c r="BH52" i="8"/>
  <c r="W254" i="8"/>
  <c r="Y52" i="8"/>
  <c r="BV52" i="8"/>
  <c r="BB254" i="8"/>
  <c r="BD52" i="8"/>
  <c r="BF52" i="8" s="1"/>
  <c r="K254" i="8"/>
  <c r="BR252" i="8"/>
  <c r="S252" i="8" s="1"/>
  <c r="BT252" i="8"/>
  <c r="Y252" i="8" s="1"/>
  <c r="AZ124" i="8"/>
  <c r="BZ252" i="8"/>
  <c r="AR252" i="8" s="1"/>
  <c r="AA90" i="8"/>
  <c r="BQ254" i="8"/>
  <c r="BL254" i="8"/>
  <c r="BW254" i="8"/>
  <c r="BS254" i="8"/>
  <c r="BO254" i="8"/>
  <c r="AC254" i="8"/>
  <c r="AE52" i="8"/>
  <c r="AG50" i="8" s="1"/>
  <c r="S192" i="8"/>
  <c r="U155" i="8" s="1"/>
  <c r="AA82" i="8"/>
  <c r="BO119" i="5"/>
  <c r="W246" i="4"/>
  <c r="W220" i="4"/>
  <c r="AC111" i="4"/>
  <c r="Q41" i="4"/>
  <c r="Q148" i="4"/>
  <c r="Q40" i="4"/>
  <c r="AC153" i="4"/>
  <c r="K82" i="4"/>
  <c r="G254" i="5"/>
  <c r="BO160" i="5"/>
  <c r="AQ160" i="5" s="1"/>
  <c r="BO171" i="5"/>
  <c r="Y171" i="5" s="1"/>
  <c r="BO127" i="5"/>
  <c r="BM127" i="5" s="1"/>
  <c r="W233" i="4"/>
  <c r="BO29" i="5"/>
  <c r="BM29" i="5" s="1"/>
  <c r="K241" i="4"/>
  <c r="AL25" i="4"/>
  <c r="AC233" i="4"/>
  <c r="AC17" i="4"/>
  <c r="BO172" i="5"/>
  <c r="AE172" i="5" s="1"/>
  <c r="BO82" i="5"/>
  <c r="BO43" i="5"/>
  <c r="BM43" i="5" s="1"/>
  <c r="G254" i="6"/>
  <c r="BO89" i="5"/>
  <c r="AE89" i="5" s="1"/>
  <c r="M254" i="7"/>
  <c r="G254" i="7"/>
  <c r="AN254" i="7"/>
  <c r="Q82" i="4"/>
  <c r="W118" i="5"/>
  <c r="BO107" i="5"/>
  <c r="BG107" i="5" s="1"/>
  <c r="U252" i="4"/>
  <c r="W241" i="4"/>
  <c r="K25" i="4"/>
  <c r="K17" i="4"/>
  <c r="K238" i="4"/>
  <c r="AC241" i="4"/>
  <c r="AL97" i="4"/>
  <c r="Q20" i="4"/>
  <c r="BO109" i="5"/>
  <c r="BG109" i="5" s="1"/>
  <c r="O254" i="7"/>
  <c r="K254" i="7"/>
  <c r="AB254" i="7"/>
  <c r="E254" i="7"/>
  <c r="I254" i="7"/>
  <c r="AF52" i="7"/>
  <c r="AH13" i="7"/>
  <c r="AF252" i="7"/>
  <c r="AH252" i="7" s="1"/>
  <c r="AH213" i="7"/>
  <c r="AF192" i="7"/>
  <c r="AH192" i="7" s="1"/>
  <c r="AH80" i="7"/>
  <c r="AD254" i="7"/>
  <c r="Q15" i="4"/>
  <c r="W171" i="5"/>
  <c r="Q254" i="5"/>
  <c r="O254" i="6"/>
  <c r="Q221" i="4"/>
  <c r="AL96" i="4"/>
  <c r="W50" i="4"/>
  <c r="K88" i="4"/>
  <c r="AL149" i="4"/>
  <c r="AL31" i="4"/>
  <c r="W159" i="4"/>
  <c r="AL15" i="4"/>
  <c r="K23" i="4"/>
  <c r="BS254" i="5"/>
  <c r="W127" i="5"/>
  <c r="BO96" i="5"/>
  <c r="AW96" i="5" s="1"/>
  <c r="W109" i="5"/>
  <c r="BO22" i="5"/>
  <c r="BG22" i="5" s="1"/>
  <c r="Q254" i="6"/>
  <c r="K101" i="4"/>
  <c r="W31" i="4"/>
  <c r="BO236" i="5"/>
  <c r="AE236" i="5" s="1"/>
  <c r="K236" i="4"/>
  <c r="AL246" i="4"/>
  <c r="Q101" i="4"/>
  <c r="AC87" i="4"/>
  <c r="W95" i="4"/>
  <c r="AL33" i="4"/>
  <c r="AC50" i="4"/>
  <c r="W94" i="5"/>
  <c r="W32" i="5"/>
  <c r="Q31" i="4"/>
  <c r="Q32" i="4"/>
  <c r="W15" i="4"/>
  <c r="AC31" i="4"/>
  <c r="W33" i="4"/>
  <c r="K246" i="4"/>
  <c r="AL117" i="4"/>
  <c r="AL36" i="4"/>
  <c r="AC152" i="4"/>
  <c r="K163" i="4"/>
  <c r="K33" i="4"/>
  <c r="K121" i="4"/>
  <c r="BO183" i="5"/>
  <c r="AQ183" i="5" s="1"/>
  <c r="BO159" i="5"/>
  <c r="AK159" i="5" s="1"/>
  <c r="BO38" i="5"/>
  <c r="AE38" i="5" s="1"/>
  <c r="AC101" i="4"/>
  <c r="Q33" i="4"/>
  <c r="AC117" i="4"/>
  <c r="AL101" i="4"/>
  <c r="K32" i="4"/>
  <c r="BO23" i="5"/>
  <c r="BG23" i="5" s="1"/>
  <c r="K171" i="4"/>
  <c r="K159" i="4"/>
  <c r="BO190" i="5"/>
  <c r="AK190" i="5" s="1"/>
  <c r="BO178" i="5"/>
  <c r="AK178" i="5" s="1"/>
  <c r="BO24" i="5"/>
  <c r="BO102" i="5"/>
  <c r="Q96" i="4"/>
  <c r="W152" i="4"/>
  <c r="K87" i="4"/>
  <c r="AC163" i="4"/>
  <c r="K36" i="4"/>
  <c r="BO228" i="5"/>
  <c r="BM228" i="5" s="1"/>
  <c r="W179" i="5"/>
  <c r="K254" i="5"/>
  <c r="AL220" i="4"/>
  <c r="AV254" i="4"/>
  <c r="W41" i="4"/>
  <c r="AC96" i="4"/>
  <c r="K152" i="4"/>
  <c r="Q95" i="4"/>
  <c r="W25" i="4"/>
  <c r="Q163" i="4"/>
  <c r="Q159" i="4"/>
  <c r="AC97" i="4"/>
  <c r="AC169" i="4"/>
  <c r="AC82" i="4"/>
  <c r="W36" i="4"/>
  <c r="BO244" i="5"/>
  <c r="BM244" i="5" s="1"/>
  <c r="BO176" i="5"/>
  <c r="AK176" i="5" s="1"/>
  <c r="BO47" i="5"/>
  <c r="AK47" i="5" s="1"/>
  <c r="AC95" i="4"/>
  <c r="AC32" i="4"/>
  <c r="E254" i="5"/>
  <c r="S254" i="5"/>
  <c r="W41" i="5"/>
  <c r="W159" i="5"/>
  <c r="Q238" i="4"/>
  <c r="AL221" i="4"/>
  <c r="Q36" i="4"/>
  <c r="W42" i="4"/>
  <c r="AL39" i="4"/>
  <c r="K39" i="4"/>
  <c r="AC105" i="4"/>
  <c r="K182" i="4"/>
  <c r="AL159" i="4"/>
  <c r="AL32" i="4"/>
  <c r="Q50" i="4"/>
  <c r="Q17" i="4"/>
  <c r="BO223" i="5"/>
  <c r="AK223" i="5" s="1"/>
  <c r="BO103" i="5"/>
  <c r="AE103" i="5" s="1"/>
  <c r="BO85" i="5"/>
  <c r="AQ85" i="5" s="1"/>
  <c r="BO36" i="5"/>
  <c r="AK36" i="5" s="1"/>
  <c r="AL42" i="4"/>
  <c r="AL238" i="4"/>
  <c r="AT254" i="4"/>
  <c r="K42" i="4"/>
  <c r="Q87" i="4"/>
  <c r="Q39" i="4"/>
  <c r="AL163" i="4"/>
  <c r="Q182" i="4"/>
  <c r="K97" i="4"/>
  <c r="AL50" i="4"/>
  <c r="AL17" i="4"/>
  <c r="W114" i="5"/>
  <c r="W160" i="5"/>
  <c r="W96" i="4"/>
  <c r="BO149" i="5"/>
  <c r="AW149" i="5" s="1"/>
  <c r="W221" i="4"/>
  <c r="Q42" i="4"/>
  <c r="W238" i="4"/>
  <c r="AZ254" i="4"/>
  <c r="Q152" i="4"/>
  <c r="W182" i="4"/>
  <c r="BO42" i="5"/>
  <c r="Y42" i="5" s="1"/>
  <c r="BO97" i="5"/>
  <c r="W97" i="5"/>
  <c r="W216" i="5"/>
  <c r="BO216" i="5"/>
  <c r="BO215" i="5"/>
  <c r="W215" i="5"/>
  <c r="BO217" i="5"/>
  <c r="W217" i="5"/>
  <c r="W243" i="5"/>
  <c r="BO243" i="5"/>
  <c r="BO185" i="5"/>
  <c r="W185" i="5"/>
  <c r="W224" i="5"/>
  <c r="BO224" i="5"/>
  <c r="BO249" i="5"/>
  <c r="W249" i="5"/>
  <c r="BO168" i="5"/>
  <c r="W168" i="5"/>
  <c r="BO154" i="5"/>
  <c r="W154" i="5"/>
  <c r="BO161" i="5"/>
  <c r="W161" i="5"/>
  <c r="W174" i="5"/>
  <c r="BO174" i="5"/>
  <c r="W101" i="5"/>
  <c r="BO101" i="5"/>
  <c r="BO83" i="5"/>
  <c r="W83" i="5"/>
  <c r="BO80" i="5"/>
  <c r="W80" i="5"/>
  <c r="U192" i="5"/>
  <c r="W192" i="5" s="1"/>
  <c r="BO157" i="5"/>
  <c r="W157" i="5"/>
  <c r="W112" i="5"/>
  <c r="BO112" i="5"/>
  <c r="BO98" i="5"/>
  <c r="W98" i="5"/>
  <c r="AY254" i="5"/>
  <c r="BC52" i="5"/>
  <c r="BO95" i="5"/>
  <c r="W95" i="5"/>
  <c r="BO44" i="5"/>
  <c r="W44" i="5"/>
  <c r="AS254" i="5"/>
  <c r="AU52" i="5"/>
  <c r="AO252" i="5"/>
  <c r="BO234" i="5"/>
  <c r="W234" i="5"/>
  <c r="W181" i="5"/>
  <c r="BO181" i="5"/>
  <c r="W248" i="5"/>
  <c r="BO248" i="5"/>
  <c r="W167" i="5"/>
  <c r="BO167" i="5"/>
  <c r="W177" i="5"/>
  <c r="BO177" i="5"/>
  <c r="W213" i="5"/>
  <c r="BO213" i="5"/>
  <c r="BO158" i="5"/>
  <c r="W158" i="5"/>
  <c r="W164" i="5"/>
  <c r="BO164" i="5"/>
  <c r="BO239" i="5"/>
  <c r="W151" i="5"/>
  <c r="BO151" i="5"/>
  <c r="W90" i="5"/>
  <c r="BO90" i="5"/>
  <c r="BO106" i="5"/>
  <c r="W106" i="5"/>
  <c r="AA254" i="5"/>
  <c r="AC52" i="5"/>
  <c r="W86" i="5"/>
  <c r="BO86" i="5"/>
  <c r="W35" i="5"/>
  <c r="BO35" i="5"/>
  <c r="BO237" i="5"/>
  <c r="W237" i="5"/>
  <c r="BO245" i="5"/>
  <c r="W245" i="5"/>
  <c r="BC252" i="5"/>
  <c r="BE252" i="5" s="1"/>
  <c r="BE213" i="5"/>
  <c r="BO246" i="5"/>
  <c r="W246" i="5"/>
  <c r="AC252" i="5"/>
  <c r="BO233" i="5"/>
  <c r="W233" i="5"/>
  <c r="BO105" i="5"/>
  <c r="W105" i="5"/>
  <c r="BO113" i="5"/>
  <c r="W113" i="5"/>
  <c r="U252" i="5"/>
  <c r="W252" i="5" s="1"/>
  <c r="BO147" i="5"/>
  <c r="BO99" i="5"/>
  <c r="W99" i="5"/>
  <c r="BO169" i="5"/>
  <c r="W169" i="5"/>
  <c r="BO146" i="5"/>
  <c r="W146" i="5"/>
  <c r="W46" i="5"/>
  <c r="BO46" i="5"/>
  <c r="W152" i="5"/>
  <c r="BO152" i="5"/>
  <c r="W18" i="5"/>
  <c r="BO18" i="5"/>
  <c r="W28" i="5"/>
  <c r="BO28" i="5"/>
  <c r="BO50" i="5"/>
  <c r="W50" i="5"/>
  <c r="I254" i="5"/>
  <c r="BI254" i="5"/>
  <c r="BK52" i="5"/>
  <c r="BC192" i="5"/>
  <c r="BE192" i="5" s="1"/>
  <c r="BE80" i="5"/>
  <c r="W20" i="5"/>
  <c r="BO20" i="5"/>
  <c r="BO25" i="5"/>
  <c r="W45" i="5"/>
  <c r="BO45" i="5"/>
  <c r="BG33" i="5"/>
  <c r="AQ33" i="5"/>
  <c r="BE247" i="5"/>
  <c r="BO247" i="5"/>
  <c r="BO129" i="5"/>
  <c r="W129" i="5"/>
  <c r="BO153" i="5"/>
  <c r="W153" i="5"/>
  <c r="W110" i="5"/>
  <c r="BO110" i="5"/>
  <c r="BO84" i="5"/>
  <c r="W84" i="5"/>
  <c r="BO92" i="5"/>
  <c r="W92" i="5"/>
  <c r="BO31" i="5"/>
  <c r="W31" i="5"/>
  <c r="AQ14" i="5"/>
  <c r="AK14" i="5"/>
  <c r="BO229" i="5"/>
  <c r="W229" i="5"/>
  <c r="BO222" i="5"/>
  <c r="W222" i="5"/>
  <c r="BO225" i="5"/>
  <c r="W225" i="5"/>
  <c r="W104" i="5"/>
  <c r="BO104" i="5"/>
  <c r="BO91" i="5"/>
  <c r="W91" i="5"/>
  <c r="W88" i="5"/>
  <c r="BO88" i="5"/>
  <c r="W163" i="5"/>
  <c r="BO163" i="5"/>
  <c r="W87" i="5"/>
  <c r="BO87" i="5"/>
  <c r="BO37" i="5"/>
  <c r="W214" i="5"/>
  <c r="BO214" i="5"/>
  <c r="BO173" i="5"/>
  <c r="W173" i="5"/>
  <c r="BO180" i="5"/>
  <c r="W180" i="5"/>
  <c r="BO126" i="5"/>
  <c r="W126" i="5"/>
  <c r="BO227" i="5"/>
  <c r="W227" i="5"/>
  <c r="W165" i="5"/>
  <c r="BO165" i="5"/>
  <c r="W120" i="5"/>
  <c r="BO120" i="5"/>
  <c r="W182" i="5"/>
  <c r="BO182" i="5"/>
  <c r="BO166" i="5"/>
  <c r="BO123" i="5"/>
  <c r="W123" i="5"/>
  <c r="W186" i="5"/>
  <c r="BO186" i="5"/>
  <c r="W148" i="5"/>
  <c r="BO148" i="5"/>
  <c r="AI192" i="5"/>
  <c r="AC192" i="5"/>
  <c r="W111" i="5"/>
  <c r="BO111" i="5"/>
  <c r="BO188" i="5"/>
  <c r="W117" i="5"/>
  <c r="BO117" i="5"/>
  <c r="M254" i="5"/>
  <c r="AE94" i="5"/>
  <c r="Y94" i="5"/>
  <c r="BM94" i="5"/>
  <c r="AQ94" i="5"/>
  <c r="AK94" i="5"/>
  <c r="BG94" i="5"/>
  <c r="AW94" i="5"/>
  <c r="BM179" i="5"/>
  <c r="AW179" i="5"/>
  <c r="AE179" i="5"/>
  <c r="AQ179" i="5"/>
  <c r="AK179" i="5"/>
  <c r="BG179" i="5"/>
  <c r="Y179" i="5"/>
  <c r="W19" i="5"/>
  <c r="BO19" i="5"/>
  <c r="BO39" i="5"/>
  <c r="W39" i="5"/>
  <c r="BO125" i="5"/>
  <c r="W184" i="5"/>
  <c r="BO184" i="5"/>
  <c r="W156" i="5"/>
  <c r="BO156" i="5"/>
  <c r="BO250" i="5"/>
  <c r="W250" i="5"/>
  <c r="W128" i="5"/>
  <c r="BO128" i="5"/>
  <c r="W26" i="5"/>
  <c r="BO26" i="5"/>
  <c r="W15" i="5"/>
  <c r="BO15" i="5"/>
  <c r="AM254" i="5"/>
  <c r="AO52" i="5"/>
  <c r="BK252" i="5"/>
  <c r="BO242" i="5"/>
  <c r="W242" i="5"/>
  <c r="W175" i="5"/>
  <c r="BO175" i="5"/>
  <c r="BO189" i="5"/>
  <c r="W189" i="5"/>
  <c r="BO221" i="5"/>
  <c r="W221" i="5"/>
  <c r="BO121" i="5"/>
  <c r="W121" i="5"/>
  <c r="W48" i="5"/>
  <c r="BO48" i="5"/>
  <c r="BO108" i="5"/>
  <c r="W108" i="5"/>
  <c r="AO192" i="5"/>
  <c r="BO116" i="5"/>
  <c r="W116" i="5"/>
  <c r="BK192" i="5"/>
  <c r="W27" i="5"/>
  <c r="BO27" i="5"/>
  <c r="W40" i="5"/>
  <c r="BO40" i="5"/>
  <c r="BA254" i="5"/>
  <c r="W93" i="5"/>
  <c r="BO93" i="5"/>
  <c r="W17" i="5"/>
  <c r="BO17" i="5"/>
  <c r="W124" i="5"/>
  <c r="BO124" i="5"/>
  <c r="W16" i="5"/>
  <c r="BO16" i="5"/>
  <c r="W240" i="5"/>
  <c r="BO240" i="5"/>
  <c r="BO230" i="5"/>
  <c r="W230" i="5"/>
  <c r="W232" i="5"/>
  <c r="BO232" i="5"/>
  <c r="W231" i="5"/>
  <c r="BO231" i="5"/>
  <c r="BO150" i="5"/>
  <c r="W150" i="5"/>
  <c r="AG254" i="5"/>
  <c r="AI52" i="5"/>
  <c r="BO241" i="5"/>
  <c r="W241" i="5"/>
  <c r="BO219" i="5"/>
  <c r="W219" i="5"/>
  <c r="BO218" i="5"/>
  <c r="W218" i="5"/>
  <c r="BO238" i="5"/>
  <c r="W238" i="5"/>
  <c r="W170" i="5"/>
  <c r="BO170" i="5"/>
  <c r="W187" i="5"/>
  <c r="BO187" i="5"/>
  <c r="W155" i="5"/>
  <c r="BO155" i="5"/>
  <c r="AI252" i="5"/>
  <c r="AU192" i="5"/>
  <c r="BO122" i="5"/>
  <c r="W122" i="5"/>
  <c r="BO21" i="5"/>
  <c r="W21" i="5"/>
  <c r="W100" i="5"/>
  <c r="BO100" i="5"/>
  <c r="BO34" i="5"/>
  <c r="U52" i="5"/>
  <c r="BO13" i="5"/>
  <c r="W13" i="5"/>
  <c r="K222" i="4"/>
  <c r="AL128" i="4"/>
  <c r="K102" i="4"/>
  <c r="AL102" i="4"/>
  <c r="W155" i="4"/>
  <c r="AC24" i="4"/>
  <c r="Q102" i="4"/>
  <c r="AC128" i="4"/>
  <c r="Q169" i="4"/>
  <c r="Q23" i="4"/>
  <c r="K190" i="4"/>
  <c r="AC190" i="4"/>
  <c r="AP252" i="4"/>
  <c r="AC221" i="4"/>
  <c r="AL190" i="4"/>
  <c r="K220" i="4"/>
  <c r="AL115" i="4"/>
  <c r="K115" i="4"/>
  <c r="W115" i="4"/>
  <c r="AC155" i="4"/>
  <c r="W89" i="4"/>
  <c r="AL24" i="4"/>
  <c r="AC102" i="4"/>
  <c r="AC40" i="4"/>
  <c r="K16" i="4"/>
  <c r="W128" i="4"/>
  <c r="W20" i="4"/>
  <c r="AL23" i="4"/>
  <c r="K117" i="4"/>
  <c r="W117" i="4"/>
  <c r="AL184" i="4"/>
  <c r="AC236" i="4"/>
  <c r="K24" i="4"/>
  <c r="Q241" i="4"/>
  <c r="AL89" i="4"/>
  <c r="W184" i="4"/>
  <c r="AC222" i="4"/>
  <c r="AC115" i="4"/>
  <c r="Q155" i="4"/>
  <c r="AC89" i="4"/>
  <c r="AL148" i="4"/>
  <c r="W102" i="4"/>
  <c r="W149" i="4"/>
  <c r="AC16" i="4"/>
  <c r="K128" i="4"/>
  <c r="K20" i="4"/>
  <c r="W23" i="4"/>
  <c r="Q171" i="4"/>
  <c r="Q233" i="4"/>
  <c r="W236" i="4"/>
  <c r="Q222" i="4"/>
  <c r="W171" i="4"/>
  <c r="W148" i="4"/>
  <c r="K149" i="4"/>
  <c r="AC149" i="4"/>
  <c r="AL16" i="4"/>
  <c r="AL20" i="4"/>
  <c r="AL150" i="4"/>
  <c r="K150" i="4"/>
  <c r="K184" i="4"/>
  <c r="AL236" i="4"/>
  <c r="AL155" i="4"/>
  <c r="AL171" i="4"/>
  <c r="AC184" i="4"/>
  <c r="Q89" i="4"/>
  <c r="I192" i="4"/>
  <c r="Q16" i="4"/>
  <c r="Q105" i="4"/>
  <c r="K233" i="4"/>
  <c r="W110" i="4"/>
  <c r="Q110" i="4"/>
  <c r="K110" i="4"/>
  <c r="AC110" i="4"/>
  <c r="AL110" i="4"/>
  <c r="Q108" i="4"/>
  <c r="AC108" i="4"/>
  <c r="K108" i="4"/>
  <c r="AL108" i="4"/>
  <c r="W108" i="4"/>
  <c r="AN254" i="4"/>
  <c r="AP52" i="4"/>
  <c r="S254" i="4"/>
  <c r="U52" i="4"/>
  <c r="AL237" i="4"/>
  <c r="W237" i="4"/>
  <c r="Q237" i="4"/>
  <c r="K237" i="4"/>
  <c r="AC237" i="4"/>
  <c r="Q123" i="4"/>
  <c r="AC123" i="4"/>
  <c r="W123" i="4"/>
  <c r="AL123" i="4"/>
  <c r="K123" i="4"/>
  <c r="AA192" i="4"/>
  <c r="W166" i="4"/>
  <c r="AC166" i="4"/>
  <c r="K166" i="4"/>
  <c r="AL166" i="4"/>
  <c r="Q166" i="4"/>
  <c r="AL243" i="4"/>
  <c r="Q243" i="4"/>
  <c r="K243" i="4"/>
  <c r="W243" i="4"/>
  <c r="AC243" i="4"/>
  <c r="K90" i="4"/>
  <c r="AL90" i="4"/>
  <c r="Q90" i="4"/>
  <c r="AC90" i="4"/>
  <c r="W90" i="4"/>
  <c r="AL165" i="4"/>
  <c r="W165" i="4"/>
  <c r="Q165" i="4"/>
  <c r="K165" i="4"/>
  <c r="AC165" i="4"/>
  <c r="W242" i="4"/>
  <c r="AL242" i="4"/>
  <c r="Q242" i="4"/>
  <c r="AC242" i="4"/>
  <c r="K242" i="4"/>
  <c r="K185" i="4"/>
  <c r="W185" i="4"/>
  <c r="Q185" i="4"/>
  <c r="AL185" i="4"/>
  <c r="AC185" i="4"/>
  <c r="AL235" i="4"/>
  <c r="Q235" i="4"/>
  <c r="K235" i="4"/>
  <c r="AC235" i="4"/>
  <c r="W235" i="4"/>
  <c r="AL227" i="4"/>
  <c r="Q227" i="4"/>
  <c r="K227" i="4"/>
  <c r="AC227" i="4"/>
  <c r="W227" i="4"/>
  <c r="W158" i="4"/>
  <c r="Q158" i="4"/>
  <c r="K158" i="4"/>
  <c r="AC158" i="4"/>
  <c r="AL158" i="4"/>
  <c r="W118" i="4"/>
  <c r="AC118" i="4"/>
  <c r="AL118" i="4"/>
  <c r="K118" i="4"/>
  <c r="Q118" i="4"/>
  <c r="U192" i="4"/>
  <c r="AC34" i="4"/>
  <c r="K34" i="4"/>
  <c r="AL34" i="4"/>
  <c r="Q34" i="4"/>
  <c r="W34" i="4"/>
  <c r="AH254" i="4"/>
  <c r="AL125" i="4"/>
  <c r="Q125" i="4"/>
  <c r="W125" i="4"/>
  <c r="K125" i="4"/>
  <c r="AC125" i="4"/>
  <c r="AL46" i="4"/>
  <c r="Q46" i="4"/>
  <c r="AC46" i="4"/>
  <c r="W46" i="4"/>
  <c r="K46" i="4"/>
  <c r="AC26" i="4"/>
  <c r="Q26" i="4"/>
  <c r="K26" i="4"/>
  <c r="W26" i="4"/>
  <c r="AL26" i="4"/>
  <c r="AL30" i="4"/>
  <c r="Q30" i="4"/>
  <c r="K30" i="4"/>
  <c r="AC30" i="4"/>
  <c r="W30" i="4"/>
  <c r="AL151" i="4"/>
  <c r="Q151" i="4"/>
  <c r="AC151" i="4"/>
  <c r="W151" i="4"/>
  <c r="K151" i="4"/>
  <c r="W250" i="4"/>
  <c r="AL250" i="4"/>
  <c r="Q250" i="4"/>
  <c r="K250" i="4"/>
  <c r="AC250" i="4"/>
  <c r="Q217" i="4"/>
  <c r="AC217" i="4"/>
  <c r="W217" i="4"/>
  <c r="K217" i="4"/>
  <c r="AL217" i="4"/>
  <c r="K122" i="4"/>
  <c r="AL122" i="4"/>
  <c r="Q122" i="4"/>
  <c r="AC122" i="4"/>
  <c r="W122" i="4"/>
  <c r="Q249" i="4"/>
  <c r="AC249" i="4"/>
  <c r="W249" i="4"/>
  <c r="AL249" i="4"/>
  <c r="K249" i="4"/>
  <c r="AC45" i="4"/>
  <c r="W45" i="4"/>
  <c r="AL45" i="4"/>
  <c r="K45" i="4"/>
  <c r="Q45" i="4"/>
  <c r="K168" i="4"/>
  <c r="AC168" i="4"/>
  <c r="W168" i="4"/>
  <c r="Q168" i="4"/>
  <c r="AL168" i="4"/>
  <c r="K19" i="4"/>
  <c r="AC19" i="4"/>
  <c r="W19" i="4"/>
  <c r="AL19" i="4"/>
  <c r="Q19" i="4"/>
  <c r="K146" i="4"/>
  <c r="AL146" i="4"/>
  <c r="Q146" i="4"/>
  <c r="W146" i="4"/>
  <c r="AC146" i="4"/>
  <c r="W94" i="4"/>
  <c r="Q94" i="4"/>
  <c r="K94" i="4"/>
  <c r="AL94" i="4"/>
  <c r="AC94" i="4"/>
  <c r="AC129" i="4"/>
  <c r="W129" i="4"/>
  <c r="AL129" i="4"/>
  <c r="Q129" i="4"/>
  <c r="K129" i="4"/>
  <c r="W162" i="4"/>
  <c r="Q162" i="4"/>
  <c r="AC162" i="4"/>
  <c r="AL162" i="4"/>
  <c r="K162" i="4"/>
  <c r="Q124" i="4"/>
  <c r="AC124" i="4"/>
  <c r="K124" i="4"/>
  <c r="W124" i="4"/>
  <c r="AL124" i="4"/>
  <c r="AL180" i="4"/>
  <c r="Q180" i="4"/>
  <c r="K180" i="4"/>
  <c r="AC180" i="4"/>
  <c r="W180" i="4"/>
  <c r="AC231" i="4"/>
  <c r="Q231" i="4"/>
  <c r="K231" i="4"/>
  <c r="W231" i="4"/>
  <c r="AL231" i="4"/>
  <c r="AC161" i="4"/>
  <c r="Q161" i="4"/>
  <c r="K161" i="4"/>
  <c r="W161" i="4"/>
  <c r="AL161" i="4"/>
  <c r="Q100" i="4"/>
  <c r="AC100" i="4"/>
  <c r="K100" i="4"/>
  <c r="W100" i="4"/>
  <c r="AL100" i="4"/>
  <c r="AL14" i="4"/>
  <c r="Q14" i="4"/>
  <c r="K14" i="4"/>
  <c r="AC14" i="4"/>
  <c r="W14" i="4"/>
  <c r="W181" i="4"/>
  <c r="AL181" i="4"/>
  <c r="K181" i="4"/>
  <c r="Q181" i="4"/>
  <c r="AC181" i="4"/>
  <c r="AL86" i="4"/>
  <c r="Q86" i="4"/>
  <c r="W86" i="4"/>
  <c r="AC86" i="4"/>
  <c r="K86" i="4"/>
  <c r="Q156" i="4"/>
  <c r="AC156" i="4"/>
  <c r="K156" i="4"/>
  <c r="AL156" i="4"/>
  <c r="W156" i="4"/>
  <c r="W234" i="4"/>
  <c r="AL234" i="4"/>
  <c r="Q234" i="4"/>
  <c r="AC234" i="4"/>
  <c r="K234" i="4"/>
  <c r="W179" i="4"/>
  <c r="AL179" i="4"/>
  <c r="Q179" i="4"/>
  <c r="K179" i="4"/>
  <c r="AC179" i="4"/>
  <c r="AL84" i="4"/>
  <c r="Q84" i="4"/>
  <c r="K84" i="4"/>
  <c r="AC84" i="4"/>
  <c r="W84" i="4"/>
  <c r="W187" i="4"/>
  <c r="AL187" i="4"/>
  <c r="Q187" i="4"/>
  <c r="K187" i="4"/>
  <c r="AC187" i="4"/>
  <c r="Q116" i="4"/>
  <c r="AC116" i="4"/>
  <c r="K116" i="4"/>
  <c r="W116" i="4"/>
  <c r="AL116" i="4"/>
  <c r="W47" i="4"/>
  <c r="Q47" i="4"/>
  <c r="AL47" i="4"/>
  <c r="AC47" i="4"/>
  <c r="K47" i="4"/>
  <c r="Q44" i="4"/>
  <c r="AC44" i="4"/>
  <c r="AL44" i="4"/>
  <c r="K44" i="4"/>
  <c r="W44" i="4"/>
  <c r="AL109" i="4"/>
  <c r="Q109" i="4"/>
  <c r="K109" i="4"/>
  <c r="AC109" i="4"/>
  <c r="W109" i="4"/>
  <c r="K98" i="4"/>
  <c r="AL98" i="4"/>
  <c r="Q98" i="4"/>
  <c r="AC98" i="4"/>
  <c r="W98" i="4"/>
  <c r="AL38" i="4"/>
  <c r="Q38" i="4"/>
  <c r="AC38" i="4"/>
  <c r="K38" i="4"/>
  <c r="W38" i="4"/>
  <c r="K160" i="4"/>
  <c r="AC160" i="4"/>
  <c r="W160" i="4"/>
  <c r="Q160" i="4"/>
  <c r="AL160" i="4"/>
  <c r="AC175" i="4"/>
  <c r="AL175" i="4"/>
  <c r="Q175" i="4"/>
  <c r="K175" i="4"/>
  <c r="W175" i="4"/>
  <c r="I52" i="4"/>
  <c r="G254" i="4"/>
  <c r="AE52" i="4"/>
  <c r="AL22" i="4"/>
  <c r="Q22" i="4"/>
  <c r="K22" i="4"/>
  <c r="AC22" i="4"/>
  <c r="W22" i="4"/>
  <c r="AE252" i="4"/>
  <c r="AL213" i="4"/>
  <c r="W213" i="4"/>
  <c r="Q213" i="4"/>
  <c r="AC213" i="4"/>
  <c r="K213" i="4"/>
  <c r="Q186" i="4"/>
  <c r="AC186" i="4"/>
  <c r="K186" i="4"/>
  <c r="W186" i="4"/>
  <c r="AL186" i="4"/>
  <c r="Q28" i="4"/>
  <c r="AC28" i="4"/>
  <c r="AL28" i="4"/>
  <c r="W28" i="4"/>
  <c r="K28" i="4"/>
  <c r="Q107" i="4"/>
  <c r="AC107" i="4"/>
  <c r="W107" i="4"/>
  <c r="AL107" i="4"/>
  <c r="K107" i="4"/>
  <c r="AL188" i="4"/>
  <c r="Q188" i="4"/>
  <c r="K188" i="4"/>
  <c r="W188" i="4"/>
  <c r="AC188" i="4"/>
  <c r="AC215" i="4"/>
  <c r="Q215" i="4"/>
  <c r="K215" i="4"/>
  <c r="W215" i="4"/>
  <c r="AL215" i="4"/>
  <c r="K49" i="4"/>
  <c r="W49" i="4"/>
  <c r="AL49" i="4"/>
  <c r="Q49" i="4"/>
  <c r="AC49" i="4"/>
  <c r="AC178" i="4"/>
  <c r="K178" i="4"/>
  <c r="W178" i="4"/>
  <c r="AL178" i="4"/>
  <c r="Q178" i="4"/>
  <c r="W37" i="4"/>
  <c r="AL37" i="4"/>
  <c r="Q37" i="4"/>
  <c r="AC37" i="4"/>
  <c r="K37" i="4"/>
  <c r="K176" i="4"/>
  <c r="AC176" i="4"/>
  <c r="AL176" i="4"/>
  <c r="W176" i="4"/>
  <c r="Q176" i="4"/>
  <c r="W29" i="4"/>
  <c r="AC29" i="4"/>
  <c r="AL29" i="4"/>
  <c r="Q29" i="4"/>
  <c r="K29" i="4"/>
  <c r="K183" i="4"/>
  <c r="W183" i="4"/>
  <c r="AL183" i="4"/>
  <c r="Q183" i="4"/>
  <c r="AC183" i="4"/>
  <c r="AL173" i="4"/>
  <c r="AC173" i="4"/>
  <c r="K173" i="4"/>
  <c r="W173" i="4"/>
  <c r="Q173" i="4"/>
  <c r="Q92" i="4"/>
  <c r="AC92" i="4"/>
  <c r="K92" i="4"/>
  <c r="W92" i="4"/>
  <c r="AL92" i="4"/>
  <c r="K248" i="4"/>
  <c r="AC248" i="4"/>
  <c r="W248" i="4"/>
  <c r="AL248" i="4"/>
  <c r="Q248" i="4"/>
  <c r="K224" i="4"/>
  <c r="AC224" i="4"/>
  <c r="W224" i="4"/>
  <c r="Q224" i="4"/>
  <c r="AL224" i="4"/>
  <c r="AC247" i="4"/>
  <c r="Q247" i="4"/>
  <c r="K247" i="4"/>
  <c r="W247" i="4"/>
  <c r="AL247" i="4"/>
  <c r="AP192" i="4"/>
  <c r="AL245" i="4"/>
  <c r="W245" i="4"/>
  <c r="Q245" i="4"/>
  <c r="K245" i="4"/>
  <c r="AC245" i="4"/>
  <c r="K81" i="4"/>
  <c r="AC81" i="4"/>
  <c r="W81" i="4"/>
  <c r="Q81" i="4"/>
  <c r="AL81" i="4"/>
  <c r="W226" i="4"/>
  <c r="AL226" i="4"/>
  <c r="K226" i="4"/>
  <c r="AC226" i="4"/>
  <c r="Q226" i="4"/>
  <c r="W126" i="4"/>
  <c r="Q126" i="4"/>
  <c r="K126" i="4"/>
  <c r="AL126" i="4"/>
  <c r="AC126" i="4"/>
  <c r="K174" i="4"/>
  <c r="W174" i="4"/>
  <c r="AC174" i="4"/>
  <c r="AL174" i="4"/>
  <c r="Q174" i="4"/>
  <c r="K114" i="4"/>
  <c r="AL114" i="4"/>
  <c r="Q114" i="4"/>
  <c r="AC114" i="4"/>
  <c r="W114" i="4"/>
  <c r="K27" i="4"/>
  <c r="AC27" i="4"/>
  <c r="W27" i="4"/>
  <c r="AL27" i="4"/>
  <c r="Q27" i="4"/>
  <c r="AL103" i="4"/>
  <c r="Q103" i="4"/>
  <c r="K103" i="4"/>
  <c r="AC103" i="4"/>
  <c r="W103" i="4"/>
  <c r="W21" i="4"/>
  <c r="Q21" i="4"/>
  <c r="K21" i="4"/>
  <c r="AC21" i="4"/>
  <c r="AL21" i="4"/>
  <c r="Q177" i="4"/>
  <c r="AC177" i="4"/>
  <c r="W177" i="4"/>
  <c r="AL177" i="4"/>
  <c r="K177" i="4"/>
  <c r="K112" i="4"/>
  <c r="W112" i="4"/>
  <c r="AC112" i="4"/>
  <c r="Q112" i="4"/>
  <c r="AL112" i="4"/>
  <c r="W172" i="4"/>
  <c r="AL172" i="4"/>
  <c r="Q172" i="4"/>
  <c r="K172" i="4"/>
  <c r="AC172" i="4"/>
  <c r="K43" i="4"/>
  <c r="W43" i="4"/>
  <c r="Q43" i="4"/>
  <c r="AL43" i="4"/>
  <c r="AC43" i="4"/>
  <c r="AJ254" i="4"/>
  <c r="AC167" i="4"/>
  <c r="AL167" i="4"/>
  <c r="K167" i="4"/>
  <c r="Q167" i="4"/>
  <c r="W167" i="4"/>
  <c r="AC164" i="4"/>
  <c r="K164" i="4"/>
  <c r="W164" i="4"/>
  <c r="AL164" i="4"/>
  <c r="Q164" i="4"/>
  <c r="AC223" i="4"/>
  <c r="Q223" i="4"/>
  <c r="K223" i="4"/>
  <c r="W223" i="4"/>
  <c r="AL223" i="4"/>
  <c r="K154" i="4"/>
  <c r="AL154" i="4"/>
  <c r="Q154" i="4"/>
  <c r="AC154" i="4"/>
  <c r="W154" i="4"/>
  <c r="W189" i="4"/>
  <c r="AL189" i="4"/>
  <c r="K189" i="4"/>
  <c r="Q189" i="4"/>
  <c r="AC189" i="4"/>
  <c r="AL219" i="4"/>
  <c r="Q219" i="4"/>
  <c r="K219" i="4"/>
  <c r="AC219" i="4"/>
  <c r="W219" i="4"/>
  <c r="AL48" i="4"/>
  <c r="AC48" i="4"/>
  <c r="K48" i="4"/>
  <c r="W48" i="4"/>
  <c r="Q48" i="4"/>
  <c r="Y254" i="4"/>
  <c r="AA52" i="4"/>
  <c r="W83" i="4"/>
  <c r="Q83" i="4"/>
  <c r="AL83" i="4"/>
  <c r="K83" i="4"/>
  <c r="AC83" i="4"/>
  <c r="K104" i="4"/>
  <c r="W104" i="4"/>
  <c r="AC104" i="4"/>
  <c r="Q104" i="4"/>
  <c r="AL104" i="4"/>
  <c r="K232" i="4"/>
  <c r="AC232" i="4"/>
  <c r="W232" i="4"/>
  <c r="Q232" i="4"/>
  <c r="AL232" i="4"/>
  <c r="W13" i="4"/>
  <c r="K13" i="4"/>
  <c r="Q13" i="4"/>
  <c r="AC13" i="4"/>
  <c r="AL13" i="4"/>
  <c r="Q91" i="4"/>
  <c r="AC91" i="4"/>
  <c r="W91" i="4"/>
  <c r="AL91" i="4"/>
  <c r="K91" i="4"/>
  <c r="O192" i="4"/>
  <c r="AL93" i="4"/>
  <c r="Q93" i="4"/>
  <c r="W93" i="4"/>
  <c r="AC93" i="4"/>
  <c r="K93" i="4"/>
  <c r="Q147" i="4"/>
  <c r="AC147" i="4"/>
  <c r="W147" i="4"/>
  <c r="AL147" i="4"/>
  <c r="K147" i="4"/>
  <c r="AL229" i="4"/>
  <c r="W229" i="4"/>
  <c r="Q229" i="4"/>
  <c r="K229" i="4"/>
  <c r="AC229" i="4"/>
  <c r="AC170" i="4"/>
  <c r="K170" i="4"/>
  <c r="AL170" i="4"/>
  <c r="Q170" i="4"/>
  <c r="W170" i="4"/>
  <c r="Q225" i="4"/>
  <c r="AC225" i="4"/>
  <c r="W225" i="4"/>
  <c r="AL225" i="4"/>
  <c r="K225" i="4"/>
  <c r="K240" i="4"/>
  <c r="AC240" i="4"/>
  <c r="W240" i="4"/>
  <c r="Q240" i="4"/>
  <c r="AL240" i="4"/>
  <c r="K216" i="4"/>
  <c r="AC216" i="4"/>
  <c r="W216" i="4"/>
  <c r="Q216" i="4"/>
  <c r="AL216" i="4"/>
  <c r="W218" i="4"/>
  <c r="AL218" i="4"/>
  <c r="AC218" i="4"/>
  <c r="Q218" i="4"/>
  <c r="K218" i="4"/>
  <c r="AC239" i="4"/>
  <c r="Q239" i="4"/>
  <c r="K239" i="4"/>
  <c r="AL239" i="4"/>
  <c r="W239" i="4"/>
  <c r="AC113" i="4"/>
  <c r="W113" i="4"/>
  <c r="AL113" i="4"/>
  <c r="Q113" i="4"/>
  <c r="K113" i="4"/>
  <c r="K35" i="4"/>
  <c r="Q35" i="4"/>
  <c r="AL35" i="4"/>
  <c r="W35" i="4"/>
  <c r="AC35" i="4"/>
  <c r="AL119" i="4"/>
  <c r="Q119" i="4"/>
  <c r="W119" i="4"/>
  <c r="K119" i="4"/>
  <c r="AC119" i="4"/>
  <c r="AC80" i="4"/>
  <c r="Q80" i="4"/>
  <c r="K80" i="4"/>
  <c r="AE192" i="4"/>
  <c r="AL80" i="4"/>
  <c r="W80" i="4"/>
  <c r="AL157" i="4"/>
  <c r="Q157" i="4"/>
  <c r="AC157" i="4"/>
  <c r="W157" i="4"/>
  <c r="K157" i="4"/>
  <c r="AC18" i="4"/>
  <c r="Q18" i="4"/>
  <c r="K18" i="4"/>
  <c r="AL18" i="4"/>
  <c r="W18" i="4"/>
  <c r="M254" i="4"/>
  <c r="O52" i="4"/>
  <c r="K106" i="4"/>
  <c r="AL106" i="4"/>
  <c r="Q106" i="4"/>
  <c r="AC106" i="4"/>
  <c r="W106" i="4"/>
  <c r="C254" i="4"/>
  <c r="K120" i="4"/>
  <c r="W120" i="4"/>
  <c r="AC120" i="4"/>
  <c r="Q120" i="4"/>
  <c r="AL120" i="4"/>
  <c r="AI254" i="19" l="1"/>
  <c r="U228" i="15"/>
  <c r="U227" i="12"/>
  <c r="I164" i="14"/>
  <c r="U231" i="12"/>
  <c r="I236" i="15"/>
  <c r="AZ151" i="8"/>
  <c r="AZ92" i="8"/>
  <c r="AZ184" i="8"/>
  <c r="AZ189" i="8"/>
  <c r="AZ100" i="8"/>
  <c r="AZ148" i="8"/>
  <c r="AZ168" i="8"/>
  <c r="I214" i="8"/>
  <c r="U238" i="12"/>
  <c r="U217" i="12"/>
  <c r="U223" i="12"/>
  <c r="I128" i="14"/>
  <c r="I127" i="15"/>
  <c r="I102" i="15"/>
  <c r="I108" i="15"/>
  <c r="I177" i="15"/>
  <c r="I161" i="15"/>
  <c r="I114" i="15"/>
  <c r="U231" i="15"/>
  <c r="I241" i="8"/>
  <c r="I252" i="8"/>
  <c r="I240" i="8"/>
  <c r="U225" i="12"/>
  <c r="U228" i="12"/>
  <c r="U245" i="12"/>
  <c r="I113" i="14"/>
  <c r="I180" i="14"/>
  <c r="I118" i="15"/>
  <c r="I149" i="15"/>
  <c r="I147" i="15"/>
  <c r="I174" i="15"/>
  <c r="I104" i="15"/>
  <c r="I188" i="15"/>
  <c r="U226" i="12"/>
  <c r="U252" i="12"/>
  <c r="U248" i="12"/>
  <c r="O245" i="12"/>
  <c r="I110" i="14"/>
  <c r="AZ108" i="8"/>
  <c r="W254" i="20"/>
  <c r="AA101" i="14"/>
  <c r="AZ181" i="8"/>
  <c r="AA80" i="14"/>
  <c r="AA164" i="14"/>
  <c r="I238" i="15"/>
  <c r="M254" i="20"/>
  <c r="AA252" i="20"/>
  <c r="AC252" i="20" s="1"/>
  <c r="AC213" i="20"/>
  <c r="AC53" i="20"/>
  <c r="AA112" i="8"/>
  <c r="AT109" i="8"/>
  <c r="AD242" i="10"/>
  <c r="AD233" i="10"/>
  <c r="BD129" i="11"/>
  <c r="AA99" i="14"/>
  <c r="AA150" i="14"/>
  <c r="AA177" i="14"/>
  <c r="I82" i="15"/>
  <c r="I119" i="15"/>
  <c r="I155" i="15"/>
  <c r="I166" i="15"/>
  <c r="I115" i="15"/>
  <c r="I151" i="15"/>
  <c r="I181" i="15"/>
  <c r="I175" i="15"/>
  <c r="I86" i="15"/>
  <c r="I112" i="15"/>
  <c r="I122" i="15"/>
  <c r="I170" i="15"/>
  <c r="I220" i="15"/>
  <c r="AZ109" i="8"/>
  <c r="AZ174" i="8"/>
  <c r="AZ86" i="8"/>
  <c r="AT100" i="8"/>
  <c r="AZ153" i="8"/>
  <c r="AA156" i="8"/>
  <c r="Z242" i="10"/>
  <c r="AD190" i="10"/>
  <c r="AA116" i="14"/>
  <c r="AA155" i="14"/>
  <c r="AA187" i="14"/>
  <c r="AH99" i="14"/>
  <c r="U100" i="14"/>
  <c r="U89" i="14"/>
  <c r="U109" i="14"/>
  <c r="U101" i="14"/>
  <c r="U147" i="14"/>
  <c r="U99" i="14"/>
  <c r="U90" i="14"/>
  <c r="U181" i="14"/>
  <c r="U113" i="14"/>
  <c r="U189" i="14"/>
  <c r="U183" i="14"/>
  <c r="U184" i="14"/>
  <c r="I88" i="14"/>
  <c r="I87" i="15"/>
  <c r="I81" i="15"/>
  <c r="I167" i="15"/>
  <c r="I173" i="15"/>
  <c r="I169" i="15"/>
  <c r="I163" i="15"/>
  <c r="I186" i="15"/>
  <c r="I179" i="15"/>
  <c r="I90" i="15"/>
  <c r="I120" i="15"/>
  <c r="I146" i="15"/>
  <c r="I178" i="15"/>
  <c r="S254" i="15"/>
  <c r="I230" i="15"/>
  <c r="I30" i="16"/>
  <c r="I28" i="16"/>
  <c r="M254" i="18"/>
  <c r="AZ93" i="8"/>
  <c r="AZ85" i="8"/>
  <c r="AA185" i="14"/>
  <c r="I101" i="15"/>
  <c r="I92" i="15"/>
  <c r="I84" i="15"/>
  <c r="I162" i="15"/>
  <c r="I240" i="15"/>
  <c r="AT192" i="8"/>
  <c r="AZ149" i="8"/>
  <c r="AZ95" i="8"/>
  <c r="AT84" i="8"/>
  <c r="AD161" i="10"/>
  <c r="Z158" i="10"/>
  <c r="AZ150" i="11"/>
  <c r="AA91" i="14"/>
  <c r="AA95" i="14"/>
  <c r="AA148" i="14"/>
  <c r="AH84" i="14"/>
  <c r="AH159" i="14"/>
  <c r="U151" i="14"/>
  <c r="U88" i="14"/>
  <c r="U123" i="14"/>
  <c r="U104" i="14"/>
  <c r="U167" i="14"/>
  <c r="U111" i="14"/>
  <c r="U102" i="14"/>
  <c r="U160" i="14"/>
  <c r="U125" i="14"/>
  <c r="U162" i="14"/>
  <c r="U157" i="14"/>
  <c r="U182" i="14"/>
  <c r="I110" i="15"/>
  <c r="I164" i="15"/>
  <c r="I97" i="15"/>
  <c r="I125" i="15"/>
  <c r="I94" i="15"/>
  <c r="I93" i="15"/>
  <c r="I129" i="15"/>
  <c r="I100" i="15"/>
  <c r="I153" i="15"/>
  <c r="I160" i="15"/>
  <c r="I180" i="15"/>
  <c r="I182" i="15"/>
  <c r="I235" i="15"/>
  <c r="I19" i="16"/>
  <c r="I42" i="16"/>
  <c r="I25" i="16"/>
  <c r="AL192" i="18"/>
  <c r="AH100" i="10"/>
  <c r="AD100" i="10"/>
  <c r="AV90" i="11"/>
  <c r="AT80" i="8"/>
  <c r="AT161" i="8"/>
  <c r="AZ90" i="11"/>
  <c r="AA128" i="14"/>
  <c r="I123" i="15"/>
  <c r="I91" i="15"/>
  <c r="I124" i="15"/>
  <c r="AK52" i="19"/>
  <c r="AZ110" i="8"/>
  <c r="AT177" i="8"/>
  <c r="AA151" i="8"/>
  <c r="AA115" i="8"/>
  <c r="AZ116" i="8"/>
  <c r="AZ177" i="8"/>
  <c r="Z161" i="10"/>
  <c r="AV150" i="11"/>
  <c r="I222" i="13"/>
  <c r="AA98" i="14"/>
  <c r="AA108" i="14"/>
  <c r="AA159" i="14"/>
  <c r="AH161" i="14"/>
  <c r="AH170" i="14"/>
  <c r="U156" i="14"/>
  <c r="U96" i="14"/>
  <c r="U172" i="14"/>
  <c r="U114" i="14"/>
  <c r="U171" i="14"/>
  <c r="U119" i="14"/>
  <c r="U106" i="14"/>
  <c r="U164" i="14"/>
  <c r="U129" i="14"/>
  <c r="U166" i="14"/>
  <c r="U161" i="14"/>
  <c r="U186" i="14"/>
  <c r="I171" i="15"/>
  <c r="I103" i="15"/>
  <c r="I116" i="15"/>
  <c r="I172" i="15"/>
  <c r="I107" i="15"/>
  <c r="I158" i="15"/>
  <c r="I156" i="15"/>
  <c r="I113" i="15"/>
  <c r="I88" i="15"/>
  <c r="I98" i="15"/>
  <c r="I168" i="15"/>
  <c r="I190" i="15"/>
  <c r="I243" i="15"/>
  <c r="AV254" i="16"/>
  <c r="I46" i="16"/>
  <c r="I50" i="16"/>
  <c r="I33" i="16"/>
  <c r="AK192" i="19"/>
  <c r="AZ155" i="8"/>
  <c r="AT120" i="8"/>
  <c r="AP105" i="9"/>
  <c r="BD87" i="11"/>
  <c r="AA82" i="14"/>
  <c r="I126" i="15"/>
  <c r="I109" i="15"/>
  <c r="I95" i="15"/>
  <c r="I152" i="15"/>
  <c r="I189" i="15"/>
  <c r="AZ88" i="8"/>
  <c r="AZ101" i="8"/>
  <c r="AZ164" i="8"/>
  <c r="AZ162" i="8"/>
  <c r="AZ119" i="8"/>
  <c r="Z28" i="10"/>
  <c r="AH121" i="10"/>
  <c r="AZ126" i="11"/>
  <c r="I218" i="13"/>
  <c r="AA87" i="14"/>
  <c r="AA160" i="14"/>
  <c r="AA147" i="14"/>
  <c r="AH178" i="14"/>
  <c r="AH188" i="14"/>
  <c r="U85" i="14"/>
  <c r="U116" i="14"/>
  <c r="U84" i="14"/>
  <c r="U159" i="14"/>
  <c r="U87" i="14"/>
  <c r="U122" i="14"/>
  <c r="U110" i="14"/>
  <c r="U179" i="14"/>
  <c r="U149" i="14"/>
  <c r="U170" i="14"/>
  <c r="U165" i="14"/>
  <c r="I99" i="15"/>
  <c r="I150" i="15"/>
  <c r="I117" i="15"/>
  <c r="I89" i="15"/>
  <c r="I121" i="15"/>
  <c r="I159" i="15"/>
  <c r="I157" i="15"/>
  <c r="I148" i="15"/>
  <c r="I96" i="15"/>
  <c r="I106" i="15"/>
  <c r="I176" i="15"/>
  <c r="I229" i="15"/>
  <c r="O44" i="15"/>
  <c r="I40" i="16"/>
  <c r="I39" i="16"/>
  <c r="AK252" i="19"/>
  <c r="Y254" i="19"/>
  <c r="AX169" i="9"/>
  <c r="BD241" i="11"/>
  <c r="O221" i="13"/>
  <c r="U214" i="15"/>
  <c r="AH177" i="10"/>
  <c r="AZ149" i="11"/>
  <c r="O235" i="13"/>
  <c r="I241" i="13"/>
  <c r="I102" i="14"/>
  <c r="I218" i="15"/>
  <c r="O48" i="15"/>
  <c r="U220" i="15"/>
  <c r="AL52" i="18"/>
  <c r="BD39" i="11"/>
  <c r="AD86" i="10"/>
  <c r="AV149" i="11"/>
  <c r="O217" i="13"/>
  <c r="U224" i="15"/>
  <c r="AX28" i="9"/>
  <c r="AD177" i="10"/>
  <c r="AH216" i="10"/>
  <c r="AZ228" i="11"/>
  <c r="O233" i="13"/>
  <c r="AN187" i="14"/>
  <c r="I120" i="14"/>
  <c r="I226" i="15"/>
  <c r="O19" i="15"/>
  <c r="AZ108" i="11"/>
  <c r="BD247" i="11"/>
  <c r="AJ152" i="11"/>
  <c r="O236" i="13"/>
  <c r="AN152" i="14"/>
  <c r="O23" i="15"/>
  <c r="AD220" i="10"/>
  <c r="AN80" i="14"/>
  <c r="AZ241" i="11"/>
  <c r="AZ110" i="11"/>
  <c r="O214" i="13"/>
  <c r="AN148" i="14"/>
  <c r="U225" i="15"/>
  <c r="AL252" i="18"/>
  <c r="AD254" i="18"/>
  <c r="U254" i="18"/>
  <c r="I232" i="13"/>
  <c r="AH98" i="14"/>
  <c r="AH116" i="14"/>
  <c r="AH175" i="14"/>
  <c r="AN97" i="14"/>
  <c r="O34" i="15"/>
  <c r="Y33" i="5"/>
  <c r="AH119" i="14"/>
  <c r="AH124" i="14"/>
  <c r="AH127" i="14"/>
  <c r="AH167" i="14"/>
  <c r="AH179" i="14"/>
  <c r="AN95" i="14"/>
  <c r="O49" i="15"/>
  <c r="I252" i="13"/>
  <c r="AH168" i="14"/>
  <c r="AH111" i="14"/>
  <c r="AH183" i="14"/>
  <c r="AN106" i="14"/>
  <c r="O26" i="15"/>
  <c r="O52" i="15"/>
  <c r="AW33" i="5"/>
  <c r="I91" i="9"/>
  <c r="AD226" i="10"/>
  <c r="Z44" i="10"/>
  <c r="AH235" i="10"/>
  <c r="Z167" i="10"/>
  <c r="AV42" i="11"/>
  <c r="O244" i="12"/>
  <c r="BD41" i="11"/>
  <c r="O223" i="13"/>
  <c r="O246" i="13"/>
  <c r="O226" i="13"/>
  <c r="I246" i="13"/>
  <c r="I220" i="13"/>
  <c r="AH82" i="14"/>
  <c r="AH86" i="14"/>
  <c r="AH105" i="14"/>
  <c r="AH173" i="14"/>
  <c r="AH177" i="14"/>
  <c r="AH120" i="14"/>
  <c r="AH117" i="14"/>
  <c r="AH184" i="14"/>
  <c r="AH156" i="14"/>
  <c r="AH154" i="14"/>
  <c r="AH181" i="14"/>
  <c r="AH192" i="14"/>
  <c r="AN103" i="14"/>
  <c r="AN105" i="14"/>
  <c r="AN122" i="14"/>
  <c r="AN169" i="14"/>
  <c r="O17" i="15"/>
  <c r="O50" i="15"/>
  <c r="O32" i="15"/>
  <c r="O21" i="15"/>
  <c r="O35" i="15"/>
  <c r="U242" i="15"/>
  <c r="U213" i="15"/>
  <c r="I13" i="16"/>
  <c r="I14" i="16"/>
  <c r="I29" i="16"/>
  <c r="I36" i="16"/>
  <c r="I41" i="16"/>
  <c r="I243" i="13"/>
  <c r="AH90" i="14"/>
  <c r="AH121" i="14"/>
  <c r="AH163" i="14"/>
  <c r="AN113" i="14"/>
  <c r="O20" i="15"/>
  <c r="O243" i="12"/>
  <c r="AH112" i="14"/>
  <c r="AH152" i="14"/>
  <c r="AH104" i="14"/>
  <c r="AH146" i="14"/>
  <c r="AH176" i="14"/>
  <c r="AN98" i="14"/>
  <c r="AH167" i="10"/>
  <c r="AZ48" i="11"/>
  <c r="O234" i="12"/>
  <c r="O227" i="13"/>
  <c r="AH157" i="14"/>
  <c r="AH148" i="14"/>
  <c r="AH150" i="14"/>
  <c r="O18" i="15"/>
  <c r="U239" i="15"/>
  <c r="AL254" i="17"/>
  <c r="BM33" i="5"/>
  <c r="AP184" i="9"/>
  <c r="AP233" i="9"/>
  <c r="AH226" i="10"/>
  <c r="Z83" i="10"/>
  <c r="Z159" i="10"/>
  <c r="AH48" i="10"/>
  <c r="Z35" i="10"/>
  <c r="AD44" i="10"/>
  <c r="Z228" i="10"/>
  <c r="Z45" i="10"/>
  <c r="BD50" i="11"/>
  <c r="AZ89" i="11"/>
  <c r="AV32" i="11"/>
  <c r="AZ42" i="11"/>
  <c r="O218" i="12"/>
  <c r="O224" i="13"/>
  <c r="O249" i="13"/>
  <c r="O252" i="13"/>
  <c r="I221" i="13"/>
  <c r="I224" i="13"/>
  <c r="AH81" i="14"/>
  <c r="AH89" i="14"/>
  <c r="AH109" i="14"/>
  <c r="AH101" i="14"/>
  <c r="AH125" i="14"/>
  <c r="AH147" i="14"/>
  <c r="AH123" i="14"/>
  <c r="AH172" i="14"/>
  <c r="AH165" i="14"/>
  <c r="AH158" i="14"/>
  <c r="AH182" i="14"/>
  <c r="AH185" i="14"/>
  <c r="AN82" i="14"/>
  <c r="AN168" i="14"/>
  <c r="AN117" i="14"/>
  <c r="AN190" i="14"/>
  <c r="BV254" i="14"/>
  <c r="O16" i="15"/>
  <c r="O36" i="15"/>
  <c r="O27" i="15"/>
  <c r="O29" i="15"/>
  <c r="O43" i="15"/>
  <c r="U217" i="15"/>
  <c r="U221" i="15"/>
  <c r="I48" i="16"/>
  <c r="I24" i="16"/>
  <c r="I15" i="16"/>
  <c r="I44" i="16"/>
  <c r="I49" i="16"/>
  <c r="AV87" i="11"/>
  <c r="I231" i="13"/>
  <c r="AH97" i="14"/>
  <c r="AH100" i="14"/>
  <c r="AH126" i="14"/>
  <c r="AH174" i="14"/>
  <c r="AN111" i="14"/>
  <c r="AN153" i="14"/>
  <c r="O22" i="15"/>
  <c r="I239" i="13"/>
  <c r="I245" i="13"/>
  <c r="AH93" i="14"/>
  <c r="AH107" i="14"/>
  <c r="O33" i="15"/>
  <c r="AE33" i="5"/>
  <c r="AZ215" i="11"/>
  <c r="O218" i="13"/>
  <c r="I229" i="13"/>
  <c r="AH83" i="14"/>
  <c r="AH149" i="14"/>
  <c r="AH190" i="14"/>
  <c r="AN109" i="14"/>
  <c r="AN178" i="14"/>
  <c r="O30" i="15"/>
  <c r="O13" i="15"/>
  <c r="U227" i="15"/>
  <c r="AT233" i="9"/>
  <c r="AH83" i="10"/>
  <c r="Z214" i="10"/>
  <c r="AH159" i="10"/>
  <c r="AD35" i="10"/>
  <c r="Z121" i="10"/>
  <c r="AD45" i="10"/>
  <c r="AV89" i="11"/>
  <c r="AZ32" i="11"/>
  <c r="AV239" i="11"/>
  <c r="O217" i="12"/>
  <c r="BD215" i="11"/>
  <c r="O239" i="13"/>
  <c r="O244" i="13"/>
  <c r="I226" i="13"/>
  <c r="I215" i="13"/>
  <c r="AH94" i="14"/>
  <c r="AH102" i="14"/>
  <c r="AH113" i="14"/>
  <c r="AH106" i="14"/>
  <c r="AH88" i="14"/>
  <c r="AH91" i="14"/>
  <c r="AH129" i="14"/>
  <c r="AH114" i="14"/>
  <c r="AH151" i="14"/>
  <c r="AH162" i="14"/>
  <c r="AH186" i="14"/>
  <c r="AH189" i="14"/>
  <c r="AN89" i="14"/>
  <c r="AN100" i="14"/>
  <c r="AN160" i="14"/>
  <c r="O14" i="15"/>
  <c r="O47" i="15"/>
  <c r="O28" i="15"/>
  <c r="O46" i="15"/>
  <c r="O37" i="15"/>
  <c r="U234" i="15"/>
  <c r="I38" i="16"/>
  <c r="I27" i="16"/>
  <c r="I23" i="16"/>
  <c r="I21" i="16"/>
  <c r="AV118" i="11"/>
  <c r="BD48" i="11"/>
  <c r="AH128" i="14"/>
  <c r="AH103" i="14"/>
  <c r="O39" i="15"/>
  <c r="O31" i="15"/>
  <c r="BD118" i="11"/>
  <c r="AZ41" i="11"/>
  <c r="I214" i="13"/>
  <c r="AN147" i="14"/>
  <c r="AN170" i="14"/>
  <c r="O25" i="15"/>
  <c r="O42" i="15"/>
  <c r="O38" i="15"/>
  <c r="AZ246" i="11"/>
  <c r="O242" i="13"/>
  <c r="AH80" i="14"/>
  <c r="AH108" i="14"/>
  <c r="AH171" i="14"/>
  <c r="AN123" i="14"/>
  <c r="AH156" i="10"/>
  <c r="O216" i="12"/>
  <c r="O219" i="13"/>
  <c r="O248" i="13"/>
  <c r="I217" i="13"/>
  <c r="I237" i="13"/>
  <c r="I227" i="13"/>
  <c r="AH85" i="14"/>
  <c r="AH87" i="14"/>
  <c r="AH160" i="14"/>
  <c r="AH169" i="14"/>
  <c r="AH153" i="14"/>
  <c r="AH92" i="14"/>
  <c r="AH95" i="14"/>
  <c r="AH164" i="14"/>
  <c r="AH118" i="14"/>
  <c r="AH155" i="14"/>
  <c r="AH166" i="14"/>
  <c r="AN158" i="14"/>
  <c r="AN93" i="14"/>
  <c r="AN119" i="14"/>
  <c r="AN124" i="14"/>
  <c r="O40" i="15"/>
  <c r="O41" i="15"/>
  <c r="O24" i="15"/>
  <c r="O15" i="15"/>
  <c r="U226" i="15"/>
  <c r="I52" i="16"/>
  <c r="I35" i="16"/>
  <c r="I18" i="16"/>
  <c r="I31" i="16"/>
  <c r="W254" i="17"/>
  <c r="AP84" i="9"/>
  <c r="AP37" i="9"/>
  <c r="U244" i="15"/>
  <c r="U247" i="15"/>
  <c r="U218" i="15"/>
  <c r="U223" i="15"/>
  <c r="U235" i="15"/>
  <c r="AR254" i="16"/>
  <c r="AP107" i="9"/>
  <c r="AD156" i="10"/>
  <c r="AV112" i="11"/>
  <c r="U246" i="12"/>
  <c r="U215" i="12"/>
  <c r="O228" i="13"/>
  <c r="O220" i="13"/>
  <c r="O245" i="13"/>
  <c r="O229" i="13"/>
  <c r="O222" i="13"/>
  <c r="AA94" i="14"/>
  <c r="AA104" i="14"/>
  <c r="AA102" i="14"/>
  <c r="AA151" i="14"/>
  <c r="AA157" i="14"/>
  <c r="AA181" i="14"/>
  <c r="AN81" i="14"/>
  <c r="AN104" i="14"/>
  <c r="AN151" i="14"/>
  <c r="AN125" i="14"/>
  <c r="AN185" i="14"/>
  <c r="I90" i="14"/>
  <c r="I156" i="14"/>
  <c r="I250" i="15"/>
  <c r="I231" i="15"/>
  <c r="U216" i="15"/>
  <c r="U252" i="15"/>
  <c r="U232" i="15"/>
  <c r="U241" i="15"/>
  <c r="U243" i="15"/>
  <c r="U185" i="13"/>
  <c r="AV232" i="11"/>
  <c r="O117" i="13"/>
  <c r="Z236" i="10"/>
  <c r="AZ17" i="11"/>
  <c r="G192" i="11"/>
  <c r="I166" i="11" s="1"/>
  <c r="AZ100" i="11"/>
  <c r="AV167" i="11"/>
  <c r="AZ232" i="11"/>
  <c r="AJ120" i="11"/>
  <c r="I213" i="12"/>
  <c r="O225" i="13"/>
  <c r="O241" i="13"/>
  <c r="O250" i="13"/>
  <c r="O240" i="13"/>
  <c r="AA121" i="14"/>
  <c r="AA86" i="14"/>
  <c r="AA163" i="14"/>
  <c r="AA105" i="14"/>
  <c r="AA152" i="14"/>
  <c r="AA168" i="14"/>
  <c r="I122" i="14"/>
  <c r="I93" i="14"/>
  <c r="I181" i="14"/>
  <c r="I223" i="15"/>
  <c r="I217" i="15"/>
  <c r="U250" i="15"/>
  <c r="U248" i="15"/>
  <c r="U236" i="15"/>
  <c r="U233" i="15"/>
  <c r="U229" i="15"/>
  <c r="O93" i="13"/>
  <c r="AD188" i="10"/>
  <c r="AH236" i="10"/>
  <c r="BD246" i="11"/>
  <c r="BD100" i="11"/>
  <c r="AZ167" i="11"/>
  <c r="AJ164" i="11"/>
  <c r="I226" i="12"/>
  <c r="Z126" i="10"/>
  <c r="O213" i="13"/>
  <c r="O234" i="13"/>
  <c r="O215" i="13"/>
  <c r="O230" i="13"/>
  <c r="O243" i="13"/>
  <c r="AA106" i="14"/>
  <c r="AA89" i="14"/>
  <c r="AA170" i="14"/>
  <c r="AA109" i="14"/>
  <c r="AA161" i="14"/>
  <c r="AA172" i="14"/>
  <c r="I176" i="14"/>
  <c r="I175" i="14"/>
  <c r="I221" i="15"/>
  <c r="I247" i="15"/>
  <c r="I219" i="15"/>
  <c r="U240" i="15"/>
  <c r="U230" i="15"/>
  <c r="U238" i="15"/>
  <c r="U246" i="15"/>
  <c r="U237" i="15"/>
  <c r="AH126" i="10"/>
  <c r="Z105" i="10"/>
  <c r="AJ151" i="11"/>
  <c r="I223" i="12"/>
  <c r="O231" i="13"/>
  <c r="O238" i="13"/>
  <c r="O216" i="13"/>
  <c r="O237" i="13"/>
  <c r="AA129" i="14"/>
  <c r="AA100" i="14"/>
  <c r="AA119" i="14"/>
  <c r="AA118" i="14"/>
  <c r="AA166" i="14"/>
  <c r="AA186" i="14"/>
  <c r="I121" i="14"/>
  <c r="I182" i="14"/>
  <c r="I215" i="15"/>
  <c r="I242" i="15"/>
  <c r="I227" i="15"/>
  <c r="U222" i="15"/>
  <c r="U215" i="15"/>
  <c r="U249" i="15"/>
  <c r="U219" i="15"/>
  <c r="O244" i="16"/>
  <c r="O236" i="16"/>
  <c r="O228" i="16"/>
  <c r="O220" i="16"/>
  <c r="O250" i="16"/>
  <c r="O242" i="16"/>
  <c r="O234" i="16"/>
  <c r="O226" i="16"/>
  <c r="O218" i="16"/>
  <c r="O247" i="16"/>
  <c r="O243" i="16"/>
  <c r="O229" i="16"/>
  <c r="O215" i="16"/>
  <c r="O252" i="16"/>
  <c r="O246" i="16"/>
  <c r="O233" i="16"/>
  <c r="O232" i="16"/>
  <c r="O214" i="16"/>
  <c r="O249" i="16"/>
  <c r="O240" i="16"/>
  <c r="O239" i="16"/>
  <c r="O222" i="16"/>
  <c r="O219" i="16"/>
  <c r="O235" i="16"/>
  <c r="O216" i="16"/>
  <c r="O224" i="16"/>
  <c r="O227" i="16"/>
  <c r="O217" i="16"/>
  <c r="O237" i="16"/>
  <c r="O241" i="16"/>
  <c r="O231" i="16"/>
  <c r="O245" i="16"/>
  <c r="O238" i="16"/>
  <c r="O223" i="16"/>
  <c r="O221" i="16"/>
  <c r="O213" i="16"/>
  <c r="O230" i="16"/>
  <c r="O248" i="16"/>
  <c r="O225" i="16"/>
  <c r="O50" i="16"/>
  <c r="O42" i="16"/>
  <c r="O34" i="16"/>
  <c r="O26" i="16"/>
  <c r="O18" i="16"/>
  <c r="O46" i="16"/>
  <c r="O45" i="16"/>
  <c r="O37" i="16"/>
  <c r="O29" i="16"/>
  <c r="O21" i="16"/>
  <c r="O13" i="16"/>
  <c r="O38" i="16"/>
  <c r="O22" i="16"/>
  <c r="O52" i="16"/>
  <c r="O48" i="16"/>
  <c r="O40" i="16"/>
  <c r="O32" i="16"/>
  <c r="O24" i="16"/>
  <c r="O16" i="16"/>
  <c r="O43" i="16"/>
  <c r="O35" i="16"/>
  <c r="O27" i="16"/>
  <c r="O19" i="16"/>
  <c r="O30" i="16"/>
  <c r="O49" i="16"/>
  <c r="O17" i="16"/>
  <c r="O15" i="16"/>
  <c r="O31" i="16"/>
  <c r="O28" i="16"/>
  <c r="O25" i="16"/>
  <c r="O23" i="16"/>
  <c r="O36" i="16"/>
  <c r="O47" i="16"/>
  <c r="O44" i="16"/>
  <c r="O41" i="16"/>
  <c r="O20" i="16"/>
  <c r="O14" i="16"/>
  <c r="O39" i="16"/>
  <c r="O33" i="16"/>
  <c r="U186" i="16"/>
  <c r="U184" i="16"/>
  <c r="U188" i="16"/>
  <c r="U179" i="16"/>
  <c r="U167" i="16"/>
  <c r="U159" i="16"/>
  <c r="U151" i="16"/>
  <c r="U127" i="16"/>
  <c r="U119" i="16"/>
  <c r="U111" i="16"/>
  <c r="U103" i="16"/>
  <c r="U95" i="16"/>
  <c r="U187" i="16"/>
  <c r="U182" i="16"/>
  <c r="U176" i="16"/>
  <c r="U170" i="16"/>
  <c r="U162" i="16"/>
  <c r="U154" i="16"/>
  <c r="U146" i="16"/>
  <c r="U122" i="16"/>
  <c r="U114" i="16"/>
  <c r="U106" i="16"/>
  <c r="U98" i="16"/>
  <c r="U192" i="16"/>
  <c r="U157" i="16"/>
  <c r="U153" i="16"/>
  <c r="U148" i="16"/>
  <c r="U183" i="16"/>
  <c r="U166" i="16"/>
  <c r="U152" i="16"/>
  <c r="U147" i="16"/>
  <c r="U180" i="16"/>
  <c r="U165" i="16"/>
  <c r="U161" i="16"/>
  <c r="U156" i="16"/>
  <c r="U163" i="16"/>
  <c r="U128" i="16"/>
  <c r="U110" i="16"/>
  <c r="U96" i="16"/>
  <c r="U172" i="16"/>
  <c r="U158" i="16"/>
  <c r="U129" i="16"/>
  <c r="U125" i="16"/>
  <c r="U109" i="16"/>
  <c r="U173" i="16"/>
  <c r="U168" i="16"/>
  <c r="U164" i="16"/>
  <c r="U160" i="16"/>
  <c r="U150" i="16"/>
  <c r="U124" i="16"/>
  <c r="U118" i="16"/>
  <c r="U189" i="16"/>
  <c r="U177" i="16"/>
  <c r="U155" i="16"/>
  <c r="U178" i="16"/>
  <c r="U175" i="16"/>
  <c r="U171" i="16"/>
  <c r="U112" i="16"/>
  <c r="U105" i="16"/>
  <c r="U104" i="16"/>
  <c r="U85" i="16"/>
  <c r="U149" i="16"/>
  <c r="U108" i="16"/>
  <c r="U102" i="16"/>
  <c r="U100" i="16"/>
  <c r="U88" i="16"/>
  <c r="U80" i="16"/>
  <c r="U120" i="16"/>
  <c r="U190" i="16"/>
  <c r="U123" i="16"/>
  <c r="U113" i="16"/>
  <c r="U101" i="16"/>
  <c r="U99" i="16"/>
  <c r="U90" i="16"/>
  <c r="U83" i="16"/>
  <c r="U81" i="16"/>
  <c r="U115" i="16"/>
  <c r="U86" i="16"/>
  <c r="U185" i="16"/>
  <c r="U93" i="16"/>
  <c r="U91" i="16"/>
  <c r="U89" i="16"/>
  <c r="U107" i="16"/>
  <c r="U92" i="16"/>
  <c r="U169" i="16"/>
  <c r="U126" i="16"/>
  <c r="U121" i="16"/>
  <c r="U97" i="16"/>
  <c r="U84" i="16"/>
  <c r="U87" i="16"/>
  <c r="U116" i="16"/>
  <c r="U117" i="16"/>
  <c r="U94" i="16"/>
  <c r="U174" i="16"/>
  <c r="U181" i="16"/>
  <c r="U82" i="16"/>
  <c r="AJ252" i="16"/>
  <c r="AB252" i="16"/>
  <c r="AF252" i="16"/>
  <c r="AF192" i="16"/>
  <c r="AB192" i="16"/>
  <c r="AJ192" i="16"/>
  <c r="U43" i="16"/>
  <c r="U35" i="16"/>
  <c r="U27" i="16"/>
  <c r="U19" i="16"/>
  <c r="U39" i="16"/>
  <c r="U46" i="16"/>
  <c r="U38" i="16"/>
  <c r="U30" i="16"/>
  <c r="U22" i="16"/>
  <c r="U14" i="16"/>
  <c r="U47" i="16"/>
  <c r="U31" i="16"/>
  <c r="U23" i="16"/>
  <c r="U49" i="16"/>
  <c r="U41" i="16"/>
  <c r="U33" i="16"/>
  <c r="U25" i="16"/>
  <c r="U17" i="16"/>
  <c r="U44" i="16"/>
  <c r="U36" i="16"/>
  <c r="U28" i="16"/>
  <c r="U20" i="16"/>
  <c r="U15" i="16"/>
  <c r="U50" i="16"/>
  <c r="U37" i="16"/>
  <c r="U16" i="16"/>
  <c r="U26" i="16"/>
  <c r="U32" i="16"/>
  <c r="U18" i="16"/>
  <c r="U24" i="16"/>
  <c r="U34" i="16"/>
  <c r="U21" i="16"/>
  <c r="U40" i="16"/>
  <c r="U42" i="16"/>
  <c r="U29" i="16"/>
  <c r="U13" i="16"/>
  <c r="U48" i="16"/>
  <c r="U52" i="16"/>
  <c r="U45" i="16"/>
  <c r="I243" i="16"/>
  <c r="I235" i="16"/>
  <c r="I227" i="16"/>
  <c r="I219" i="16"/>
  <c r="I249" i="16"/>
  <c r="I241" i="16"/>
  <c r="I233" i="16"/>
  <c r="I225" i="16"/>
  <c r="I217" i="16"/>
  <c r="I248" i="16"/>
  <c r="I244" i="16"/>
  <c r="I239" i="16"/>
  <c r="I230" i="16"/>
  <c r="I216" i="16"/>
  <c r="I234" i="16"/>
  <c r="I221" i="16"/>
  <c r="I247" i="16"/>
  <c r="I246" i="16"/>
  <c r="I218" i="16"/>
  <c r="I213" i="16"/>
  <c r="I245" i="16"/>
  <c r="I238" i="16"/>
  <c r="I252" i="16"/>
  <c r="I214" i="16"/>
  <c r="I231" i="16"/>
  <c r="I223" i="16"/>
  <c r="I215" i="16"/>
  <c r="I226" i="16"/>
  <c r="I242" i="16"/>
  <c r="I236" i="16"/>
  <c r="I232" i="16"/>
  <c r="I222" i="16"/>
  <c r="I237" i="16"/>
  <c r="I224" i="16"/>
  <c r="I229" i="16"/>
  <c r="I240" i="16"/>
  <c r="I250" i="16"/>
  <c r="I228" i="16"/>
  <c r="I220" i="16"/>
  <c r="AT254" i="16"/>
  <c r="U245" i="16"/>
  <c r="U237" i="16"/>
  <c r="U229" i="16"/>
  <c r="U221" i="16"/>
  <c r="U213" i="16"/>
  <c r="U243" i="16"/>
  <c r="U235" i="16"/>
  <c r="U227" i="16"/>
  <c r="U219" i="16"/>
  <c r="U241" i="16"/>
  <c r="U222" i="16"/>
  <c r="U250" i="16"/>
  <c r="U240" i="16"/>
  <c r="U236" i="16"/>
  <c r="U231" i="16"/>
  <c r="U218" i="16"/>
  <c r="U224" i="16"/>
  <c r="U230" i="16"/>
  <c r="U225" i="16"/>
  <c r="U223" i="16"/>
  <c r="U214" i="16"/>
  <c r="U242" i="16"/>
  <c r="U220" i="16"/>
  <c r="U247" i="16"/>
  <c r="U233" i="16"/>
  <c r="U228" i="16"/>
  <c r="U248" i="16"/>
  <c r="U238" i="16"/>
  <c r="U252" i="16"/>
  <c r="U226" i="16"/>
  <c r="U215" i="16"/>
  <c r="U246" i="16"/>
  <c r="U216" i="16"/>
  <c r="U244" i="16"/>
  <c r="U234" i="16"/>
  <c r="U239" i="16"/>
  <c r="U232" i="16"/>
  <c r="U249" i="16"/>
  <c r="U217" i="16"/>
  <c r="W254" i="16"/>
  <c r="AT184" i="9"/>
  <c r="AZ119" i="11"/>
  <c r="I219" i="12"/>
  <c r="I239" i="12"/>
  <c r="BG14" i="5"/>
  <c r="AV155" i="11"/>
  <c r="I216" i="12"/>
  <c r="Y14" i="5"/>
  <c r="I228" i="8"/>
  <c r="AZ114" i="8"/>
  <c r="AZ89" i="8"/>
  <c r="AT106" i="9"/>
  <c r="AH189" i="10"/>
  <c r="AH105" i="10"/>
  <c r="AD129" i="10"/>
  <c r="AD227" i="10"/>
  <c r="AV161" i="11"/>
  <c r="AV173" i="11"/>
  <c r="AZ218" i="11"/>
  <c r="AZ155" i="11"/>
  <c r="I238" i="12"/>
  <c r="I244" i="12"/>
  <c r="I225" i="12"/>
  <c r="U235" i="12"/>
  <c r="U219" i="12"/>
  <c r="U230" i="12"/>
  <c r="U239" i="12"/>
  <c r="O230" i="12"/>
  <c r="AA111" i="14"/>
  <c r="AA107" i="14"/>
  <c r="AA156" i="14"/>
  <c r="AA117" i="14"/>
  <c r="AA113" i="14"/>
  <c r="AA122" i="14"/>
  <c r="AA169" i="14"/>
  <c r="AA158" i="14"/>
  <c r="AA174" i="14"/>
  <c r="AA173" i="14"/>
  <c r="AA190" i="14"/>
  <c r="AA188" i="14"/>
  <c r="I86" i="14"/>
  <c r="I104" i="14"/>
  <c r="I105" i="14"/>
  <c r="I166" i="14"/>
  <c r="I187" i="14"/>
  <c r="G254" i="15"/>
  <c r="I213" i="15"/>
  <c r="I228" i="15"/>
  <c r="I239" i="15"/>
  <c r="I225" i="15"/>
  <c r="BD34" i="11"/>
  <c r="I236" i="12"/>
  <c r="AD228" i="10"/>
  <c r="BD127" i="11"/>
  <c r="I214" i="12"/>
  <c r="Z189" i="10"/>
  <c r="I229" i="12"/>
  <c r="AV254" i="15"/>
  <c r="AK32" i="5"/>
  <c r="AX106" i="9"/>
  <c r="AP104" i="9"/>
  <c r="AP44" i="9"/>
  <c r="AX238" i="9"/>
  <c r="AH227" i="10"/>
  <c r="AH24" i="10"/>
  <c r="BD161" i="11"/>
  <c r="AV125" i="11"/>
  <c r="BD173" i="11"/>
  <c r="AZ47" i="11"/>
  <c r="BD238" i="11"/>
  <c r="AV218" i="11"/>
  <c r="I230" i="12"/>
  <c r="I227" i="12"/>
  <c r="I248" i="12"/>
  <c r="I241" i="12"/>
  <c r="U243" i="12"/>
  <c r="U220" i="12"/>
  <c r="U249" i="12"/>
  <c r="U247" i="12"/>
  <c r="AA149" i="14"/>
  <c r="AA85" i="14"/>
  <c r="AA175" i="14"/>
  <c r="AA146" i="14"/>
  <c r="AA125" i="14"/>
  <c r="AA114" i="14"/>
  <c r="AA178" i="14"/>
  <c r="AA162" i="14"/>
  <c r="AA176" i="14"/>
  <c r="AA182" i="14"/>
  <c r="AA192" i="14"/>
  <c r="AA189" i="14"/>
  <c r="I103" i="14"/>
  <c r="I107" i="14"/>
  <c r="I115" i="14"/>
  <c r="I153" i="14"/>
  <c r="M254" i="15"/>
  <c r="AT254" i="15"/>
  <c r="I252" i="15"/>
  <c r="I224" i="15"/>
  <c r="I234" i="15"/>
  <c r="I244" i="15"/>
  <c r="I233" i="15"/>
  <c r="I245" i="12"/>
  <c r="I231" i="12"/>
  <c r="I250" i="12"/>
  <c r="AP169" i="9"/>
  <c r="AP28" i="9"/>
  <c r="AT44" i="9"/>
  <c r="AD21" i="10"/>
  <c r="AZ112" i="11"/>
  <c r="AV47" i="11"/>
  <c r="AZ49" i="11"/>
  <c r="BD183" i="11"/>
  <c r="I224" i="12"/>
  <c r="I220" i="12"/>
  <c r="I221" i="12"/>
  <c r="I249" i="12"/>
  <c r="U234" i="12"/>
  <c r="U222" i="12"/>
  <c r="U216" i="12"/>
  <c r="U221" i="12"/>
  <c r="AV34" i="11"/>
  <c r="AA81" i="14"/>
  <c r="AA83" i="14"/>
  <c r="AA90" i="14"/>
  <c r="AA110" i="14"/>
  <c r="AA92" i="14"/>
  <c r="AA126" i="14"/>
  <c r="AA153" i="14"/>
  <c r="AA93" i="14"/>
  <c r="AA120" i="14"/>
  <c r="AA123" i="14"/>
  <c r="AA183" i="14"/>
  <c r="AA179" i="14"/>
  <c r="BL254" i="14"/>
  <c r="I92" i="14"/>
  <c r="I96" i="14"/>
  <c r="I114" i="14"/>
  <c r="I161" i="14"/>
  <c r="I232" i="15"/>
  <c r="I245" i="15"/>
  <c r="I216" i="15"/>
  <c r="I248" i="15"/>
  <c r="I241" i="15"/>
  <c r="I234" i="12"/>
  <c r="AG95" i="8"/>
  <c r="I242" i="12"/>
  <c r="Z129" i="10"/>
  <c r="AP82" i="9"/>
  <c r="AH128" i="10"/>
  <c r="Z174" i="10"/>
  <c r="AD235" i="10"/>
  <c r="AV17" i="11"/>
  <c r="AV182" i="11"/>
  <c r="I228" i="12"/>
  <c r="I237" i="12"/>
  <c r="I218" i="12"/>
  <c r="I215" i="12"/>
  <c r="U244" i="12"/>
  <c r="U241" i="12"/>
  <c r="U224" i="12"/>
  <c r="U237" i="12"/>
  <c r="AA96" i="14"/>
  <c r="AA165" i="14"/>
  <c r="AA84" i="14"/>
  <c r="AA184" i="14"/>
  <c r="AA112" i="14"/>
  <c r="AA103" i="14"/>
  <c r="AA171" i="14"/>
  <c r="AA97" i="14"/>
  <c r="AA124" i="14"/>
  <c r="AA127" i="14"/>
  <c r="AA154" i="14"/>
  <c r="I95" i="14"/>
  <c r="I126" i="14"/>
  <c r="I150" i="14"/>
  <c r="I173" i="14"/>
  <c r="AR254" i="15"/>
  <c r="I237" i="15"/>
  <c r="I222" i="15"/>
  <c r="I246" i="15"/>
  <c r="I214" i="15"/>
  <c r="AH17" i="10"/>
  <c r="Z17" i="10"/>
  <c r="I44" i="15"/>
  <c r="I36" i="15"/>
  <c r="I50" i="15"/>
  <c r="I42" i="15"/>
  <c r="I48" i="15"/>
  <c r="I39" i="15"/>
  <c r="I30" i="15"/>
  <c r="I22" i="15"/>
  <c r="I14" i="15"/>
  <c r="I52" i="15"/>
  <c r="I47" i="15"/>
  <c r="I28" i="15"/>
  <c r="I20" i="15"/>
  <c r="I43" i="15"/>
  <c r="I21" i="15"/>
  <c r="I49" i="15"/>
  <c r="I46" i="15"/>
  <c r="I41" i="15"/>
  <c r="I40" i="15"/>
  <c r="I37" i="15"/>
  <c r="I34" i="15"/>
  <c r="I25" i="15"/>
  <c r="I38" i="15"/>
  <c r="I29" i="15"/>
  <c r="I16" i="15"/>
  <c r="I33" i="15"/>
  <c r="I19" i="15"/>
  <c r="I13" i="15"/>
  <c r="I35" i="15"/>
  <c r="I32" i="15"/>
  <c r="I45" i="15"/>
  <c r="I31" i="15"/>
  <c r="I17" i="15"/>
  <c r="I27" i="15"/>
  <c r="I15" i="15"/>
  <c r="I18" i="15"/>
  <c r="I26" i="15"/>
  <c r="I23" i="15"/>
  <c r="I24" i="15"/>
  <c r="AJ252" i="15"/>
  <c r="AF252" i="15"/>
  <c r="AB252" i="15"/>
  <c r="O244" i="15"/>
  <c r="O236" i="15"/>
  <c r="O228" i="15"/>
  <c r="O220" i="15"/>
  <c r="O250" i="15"/>
  <c r="O242" i="15"/>
  <c r="O234" i="15"/>
  <c r="O226" i="15"/>
  <c r="O218" i="15"/>
  <c r="O239" i="15"/>
  <c r="O235" i="15"/>
  <c r="O213" i="15"/>
  <c r="O247" i="15"/>
  <c r="O243" i="15"/>
  <c r="O229" i="15"/>
  <c r="O225" i="15"/>
  <c r="O224" i="15"/>
  <c r="O222" i="15"/>
  <c r="O223" i="15"/>
  <c r="O249" i="15"/>
  <c r="O246" i="15"/>
  <c r="O230" i="15"/>
  <c r="O214" i="15"/>
  <c r="O232" i="15"/>
  <c r="O231" i="15"/>
  <c r="O241" i="15"/>
  <c r="O219" i="15"/>
  <c r="O217" i="15"/>
  <c r="O215" i="15"/>
  <c r="O252" i="15"/>
  <c r="O248" i="15"/>
  <c r="O233" i="15"/>
  <c r="O227" i="15"/>
  <c r="O240" i="15"/>
  <c r="O221" i="15"/>
  <c r="O237" i="15"/>
  <c r="O245" i="15"/>
  <c r="O238" i="15"/>
  <c r="O216" i="15"/>
  <c r="U46" i="15"/>
  <c r="U38" i="15"/>
  <c r="U44" i="15"/>
  <c r="U36" i="15"/>
  <c r="U50" i="15"/>
  <c r="U32" i="15"/>
  <c r="U24" i="15"/>
  <c r="U16" i="15"/>
  <c r="U39" i="15"/>
  <c r="U30" i="15"/>
  <c r="U22" i="15"/>
  <c r="U14" i="15"/>
  <c r="U27" i="15"/>
  <c r="U23" i="15"/>
  <c r="U18" i="15"/>
  <c r="U17" i="15"/>
  <c r="U31" i="15"/>
  <c r="U26" i="15"/>
  <c r="U13" i="15"/>
  <c r="U48" i="15"/>
  <c r="U47" i="15"/>
  <c r="U45" i="15"/>
  <c r="U35" i="15"/>
  <c r="U25" i="15"/>
  <c r="U43" i="15"/>
  <c r="U21" i="15"/>
  <c r="U42" i="15"/>
  <c r="U34" i="15"/>
  <c r="U37" i="15"/>
  <c r="U29" i="15"/>
  <c r="U15" i="15"/>
  <c r="U33" i="15"/>
  <c r="U28" i="15"/>
  <c r="U20" i="15"/>
  <c r="U52" i="15"/>
  <c r="U49" i="15"/>
  <c r="U41" i="15"/>
  <c r="U19" i="15"/>
  <c r="U40" i="15"/>
  <c r="AJ192" i="15"/>
  <c r="AB192" i="15"/>
  <c r="AF192" i="15"/>
  <c r="W254" i="15"/>
  <c r="AF52" i="15"/>
  <c r="AJ52" i="15"/>
  <c r="AB52" i="15"/>
  <c r="AQ114" i="5"/>
  <c r="BG114" i="5"/>
  <c r="Y114" i="5"/>
  <c r="BM114" i="5"/>
  <c r="AZ231" i="11"/>
  <c r="BD231" i="11"/>
  <c r="AV231" i="11"/>
  <c r="AT21" i="9"/>
  <c r="AP21" i="9"/>
  <c r="AD186" i="10"/>
  <c r="AH186" i="10"/>
  <c r="AH22" i="10"/>
  <c r="Z22" i="10"/>
  <c r="AQ190" i="5"/>
  <c r="AW114" i="5"/>
  <c r="AH102" i="10"/>
  <c r="AH119" i="10"/>
  <c r="AH230" i="10"/>
  <c r="Z230" i="10"/>
  <c r="I172" i="9"/>
  <c r="I186" i="9"/>
  <c r="AH82" i="10"/>
  <c r="Z82" i="10"/>
  <c r="AV181" i="11"/>
  <c r="AZ181" i="11"/>
  <c r="AZ25" i="11"/>
  <c r="BD25" i="11"/>
  <c r="AJ118" i="11"/>
  <c r="AJ148" i="11"/>
  <c r="AJ112" i="11"/>
  <c r="AJ190" i="11"/>
  <c r="AJ126" i="11"/>
  <c r="AJ163" i="11"/>
  <c r="AJ89" i="11"/>
  <c r="BD106" i="11"/>
  <c r="AV106" i="11"/>
  <c r="AP229" i="9"/>
  <c r="AX229" i="9"/>
  <c r="AP128" i="9"/>
  <c r="AP223" i="9"/>
  <c r="AT84" i="9"/>
  <c r="AP238" i="9"/>
  <c r="AP188" i="9"/>
  <c r="AT188" i="9"/>
  <c r="Z186" i="10"/>
  <c r="BD125" i="11"/>
  <c r="AH149" i="10"/>
  <c r="AV237" i="11"/>
  <c r="BD237" i="11"/>
  <c r="AH103" i="10"/>
  <c r="AD103" i="10"/>
  <c r="AK114" i="5"/>
  <c r="AT229" i="9"/>
  <c r="AZ106" i="11"/>
  <c r="AJ106" i="11"/>
  <c r="Z149" i="10"/>
  <c r="U148" i="13"/>
  <c r="U150" i="13"/>
  <c r="U151" i="13"/>
  <c r="AH180" i="10"/>
  <c r="AD180" i="10"/>
  <c r="AH215" i="10"/>
  <c r="AD215" i="10"/>
  <c r="AX46" i="9"/>
  <c r="AT46" i="9"/>
  <c r="AD172" i="10"/>
  <c r="Z172" i="10"/>
  <c r="Z119" i="10"/>
  <c r="AJ81" i="11"/>
  <c r="AP102" i="9"/>
  <c r="AX102" i="9"/>
  <c r="AZ33" i="11"/>
  <c r="BD33" i="11"/>
  <c r="BD31" i="11"/>
  <c r="AZ31" i="11"/>
  <c r="AT35" i="9"/>
  <c r="AX35" i="9"/>
  <c r="BM32" i="5"/>
  <c r="Y32" i="5"/>
  <c r="BG32" i="5"/>
  <c r="AP222" i="9"/>
  <c r="AX222" i="9"/>
  <c r="AD27" i="10"/>
  <c r="AH27" i="10"/>
  <c r="AD16" i="10"/>
  <c r="AH16" i="10"/>
  <c r="AP214" i="9"/>
  <c r="AT214" i="9"/>
  <c r="Z183" i="10"/>
  <c r="AH183" i="10"/>
  <c r="I179" i="14"/>
  <c r="AZ183" i="8"/>
  <c r="G254" i="13"/>
  <c r="I233" i="13"/>
  <c r="I242" i="13"/>
  <c r="I213" i="13"/>
  <c r="I216" i="13"/>
  <c r="I234" i="13"/>
  <c r="AN176" i="14"/>
  <c r="AN99" i="14"/>
  <c r="AN174" i="14"/>
  <c r="AN116" i="14"/>
  <c r="AN108" i="14"/>
  <c r="AN180" i="14"/>
  <c r="AN126" i="14"/>
  <c r="AN102" i="14"/>
  <c r="AN121" i="14"/>
  <c r="AN128" i="14"/>
  <c r="AN183" i="14"/>
  <c r="AN186" i="14"/>
  <c r="I119" i="14"/>
  <c r="I174" i="14"/>
  <c r="I111" i="14"/>
  <c r="I91" i="14"/>
  <c r="I125" i="14"/>
  <c r="I106" i="14"/>
  <c r="I109" i="14"/>
  <c r="I155" i="14"/>
  <c r="I124" i="14"/>
  <c r="I157" i="14"/>
  <c r="I160" i="14"/>
  <c r="I177" i="14"/>
  <c r="AF254" i="14"/>
  <c r="AN83" i="14"/>
  <c r="AN161" i="14"/>
  <c r="AN90" i="14"/>
  <c r="AN88" i="14"/>
  <c r="AN154" i="14"/>
  <c r="AN118" i="14"/>
  <c r="AN172" i="14"/>
  <c r="AN110" i="14"/>
  <c r="AN129" i="14"/>
  <c r="AN163" i="14"/>
  <c r="AN184" i="14"/>
  <c r="AN192" i="14"/>
  <c r="I82" i="14"/>
  <c r="I178" i="14"/>
  <c r="I89" i="14"/>
  <c r="I129" i="14"/>
  <c r="I149" i="14"/>
  <c r="I147" i="14"/>
  <c r="I123" i="14"/>
  <c r="I159" i="14"/>
  <c r="I148" i="14"/>
  <c r="I165" i="14"/>
  <c r="I168" i="14"/>
  <c r="I190" i="14"/>
  <c r="AZ94" i="8"/>
  <c r="AZ91" i="8"/>
  <c r="O180" i="8"/>
  <c r="AZ173" i="8"/>
  <c r="AP90" i="11"/>
  <c r="I222" i="12"/>
  <c r="I232" i="12"/>
  <c r="I246" i="12"/>
  <c r="I217" i="12"/>
  <c r="I247" i="12"/>
  <c r="U233" i="12"/>
  <c r="U218" i="12"/>
  <c r="U240" i="12"/>
  <c r="U229" i="12"/>
  <c r="I240" i="13"/>
  <c r="I225" i="13"/>
  <c r="I247" i="13"/>
  <c r="I228" i="13"/>
  <c r="I238" i="13"/>
  <c r="AN84" i="14"/>
  <c r="AN96" i="14"/>
  <c r="AN91" i="14"/>
  <c r="AN101" i="14"/>
  <c r="AN92" i="14"/>
  <c r="AN146" i="14"/>
  <c r="AN175" i="14"/>
  <c r="AN112" i="14"/>
  <c r="AN149" i="14"/>
  <c r="AN179" i="14"/>
  <c r="AN165" i="14"/>
  <c r="AN188" i="14"/>
  <c r="I83" i="14"/>
  <c r="I80" i="14"/>
  <c r="I108" i="14"/>
  <c r="I163" i="14"/>
  <c r="I162" i="14"/>
  <c r="I151" i="14"/>
  <c r="I146" i="14"/>
  <c r="I167" i="14"/>
  <c r="I154" i="14"/>
  <c r="I169" i="14"/>
  <c r="I172" i="14"/>
  <c r="I186" i="14"/>
  <c r="Z24" i="10"/>
  <c r="AV127" i="11"/>
  <c r="AZ111" i="11"/>
  <c r="S254" i="13"/>
  <c r="I230" i="13"/>
  <c r="I250" i="13"/>
  <c r="I244" i="13"/>
  <c r="I219" i="13"/>
  <c r="I249" i="13"/>
  <c r="AN159" i="14"/>
  <c r="AN85" i="14"/>
  <c r="AN87" i="14"/>
  <c r="AN157" i="14"/>
  <c r="AN114" i="14"/>
  <c r="AN127" i="14"/>
  <c r="AN162" i="14"/>
  <c r="AN182" i="14"/>
  <c r="AN156" i="14"/>
  <c r="AN171" i="14"/>
  <c r="AN155" i="14"/>
  <c r="AN173" i="14"/>
  <c r="BP254" i="14"/>
  <c r="I87" i="14"/>
  <c r="I84" i="14"/>
  <c r="I81" i="14"/>
  <c r="I117" i="14"/>
  <c r="I94" i="14"/>
  <c r="I97" i="14"/>
  <c r="I118" i="14"/>
  <c r="I112" i="14"/>
  <c r="I183" i="14"/>
  <c r="I188" i="14"/>
  <c r="I185" i="14"/>
  <c r="I192" i="14"/>
  <c r="AH254" i="11"/>
  <c r="BD111" i="11"/>
  <c r="M254" i="13"/>
  <c r="I235" i="13"/>
  <c r="I236" i="13"/>
  <c r="I248" i="13"/>
  <c r="AX254" i="13"/>
  <c r="AN189" i="14"/>
  <c r="AN115" i="14"/>
  <c r="AN107" i="14"/>
  <c r="AN181" i="14"/>
  <c r="AN86" i="14"/>
  <c r="AN150" i="14"/>
  <c r="AN166" i="14"/>
  <c r="AN94" i="14"/>
  <c r="AN167" i="14"/>
  <c r="AN120" i="14"/>
  <c r="AN164" i="14"/>
  <c r="I170" i="14"/>
  <c r="I100" i="14"/>
  <c r="I99" i="14"/>
  <c r="I85" i="14"/>
  <c r="I158" i="14"/>
  <c r="I98" i="14"/>
  <c r="I101" i="14"/>
  <c r="I127" i="14"/>
  <c r="I116" i="14"/>
  <c r="I184" i="14"/>
  <c r="I152" i="14"/>
  <c r="AA250" i="14"/>
  <c r="AA246" i="14"/>
  <c r="AA242" i="14"/>
  <c r="AA238" i="14"/>
  <c r="AA249" i="14"/>
  <c r="AA245" i="14"/>
  <c r="AA241" i="14"/>
  <c r="AA237" i="14"/>
  <c r="AA248" i="14"/>
  <c r="AA239" i="14"/>
  <c r="AA234" i="14"/>
  <c r="AA228" i="14"/>
  <c r="AA227" i="14"/>
  <c r="AA252" i="14"/>
  <c r="AA235" i="14"/>
  <c r="AA230" i="14"/>
  <c r="AA243" i="14"/>
  <c r="AA221" i="14"/>
  <c r="AA215" i="14"/>
  <c r="AA247" i="14"/>
  <c r="AA232" i="14"/>
  <c r="AA229" i="14"/>
  <c r="AA226" i="14"/>
  <c r="AA224" i="14"/>
  <c r="AA217" i="14"/>
  <c r="AA213" i="14"/>
  <c r="AA244" i="14"/>
  <c r="AA233" i="14"/>
  <c r="AA216" i="14"/>
  <c r="AA236" i="14"/>
  <c r="AA225" i="14"/>
  <c r="AA223" i="14"/>
  <c r="AA219" i="14"/>
  <c r="AA220" i="14"/>
  <c r="AA214" i="14"/>
  <c r="AA240" i="14"/>
  <c r="AA231" i="14"/>
  <c r="AA222" i="14"/>
  <c r="AA218" i="14"/>
  <c r="BB252" i="14"/>
  <c r="AX252" i="14"/>
  <c r="AT252" i="14"/>
  <c r="O48" i="14"/>
  <c r="O44" i="14"/>
  <c r="O52" i="14"/>
  <c r="O39" i="14"/>
  <c r="O35" i="14"/>
  <c r="O31" i="14"/>
  <c r="O27" i="14"/>
  <c r="O23" i="14"/>
  <c r="O19" i="14"/>
  <c r="O15" i="14"/>
  <c r="O49" i="14"/>
  <c r="O47" i="14"/>
  <c r="O46" i="14"/>
  <c r="O45" i="14"/>
  <c r="O41" i="14"/>
  <c r="O37" i="14"/>
  <c r="O33" i="14"/>
  <c r="O29" i="14"/>
  <c r="O25" i="14"/>
  <c r="O21" i="14"/>
  <c r="O17" i="14"/>
  <c r="O13" i="14"/>
  <c r="O30" i="14"/>
  <c r="O28" i="14"/>
  <c r="O38" i="14"/>
  <c r="O36" i="14"/>
  <c r="O22" i="14"/>
  <c r="O34" i="14"/>
  <c r="O32" i="14"/>
  <c r="O18" i="14"/>
  <c r="O16" i="14"/>
  <c r="O20" i="14"/>
  <c r="O40" i="14"/>
  <c r="O42" i="14"/>
  <c r="O14" i="14"/>
  <c r="O50" i="14"/>
  <c r="O43" i="14"/>
  <c r="O26" i="14"/>
  <c r="O24" i="14"/>
  <c r="AP254" i="14"/>
  <c r="AX52" i="14"/>
  <c r="BB52" i="14"/>
  <c r="AT52" i="14"/>
  <c r="AH252" i="14"/>
  <c r="AH249" i="14"/>
  <c r="AH245" i="14"/>
  <c r="AH241" i="14"/>
  <c r="AH237" i="14"/>
  <c r="AH233" i="14"/>
  <c r="AH229" i="14"/>
  <c r="AH250" i="14"/>
  <c r="AH230" i="14"/>
  <c r="AH225" i="14"/>
  <c r="AH247" i="14"/>
  <c r="AH244" i="14"/>
  <c r="AH232" i="14"/>
  <c r="AH231" i="14"/>
  <c r="AH224" i="14"/>
  <c r="AH220" i="14"/>
  <c r="AH216" i="14"/>
  <c r="AH246" i="14"/>
  <c r="AH238" i="14"/>
  <c r="AH236" i="14"/>
  <c r="AH223" i="14"/>
  <c r="AH222" i="14"/>
  <c r="AH226" i="14"/>
  <c r="AH217" i="14"/>
  <c r="AH213" i="14"/>
  <c r="AH248" i="14"/>
  <c r="AH239" i="14"/>
  <c r="AH234" i="14"/>
  <c r="AH219" i="14"/>
  <c r="AH218" i="14"/>
  <c r="AH214" i="14"/>
  <c r="AH240" i="14"/>
  <c r="AH221" i="14"/>
  <c r="AH243" i="14"/>
  <c r="AH215" i="14"/>
  <c r="AH227" i="14"/>
  <c r="AH235" i="14"/>
  <c r="AH242" i="14"/>
  <c r="AH228" i="14"/>
  <c r="M254" i="14"/>
  <c r="I50" i="14"/>
  <c r="I48" i="14"/>
  <c r="I47" i="14"/>
  <c r="I46" i="14"/>
  <c r="I45" i="14"/>
  <c r="I41" i="14"/>
  <c r="I37" i="14"/>
  <c r="I33" i="14"/>
  <c r="I29" i="14"/>
  <c r="I25" i="14"/>
  <c r="I21" i="14"/>
  <c r="I17" i="14"/>
  <c r="I13" i="14"/>
  <c r="I40" i="14"/>
  <c r="I36" i="14"/>
  <c r="I32" i="14"/>
  <c r="I28" i="14"/>
  <c r="I24" i="14"/>
  <c r="I20" i="14"/>
  <c r="I16" i="14"/>
  <c r="I49" i="14"/>
  <c r="I42" i="14"/>
  <c r="I52" i="14"/>
  <c r="I30" i="14"/>
  <c r="I18" i="14"/>
  <c r="I43" i="14"/>
  <c r="I27" i="14"/>
  <c r="I15" i="14"/>
  <c r="I14" i="14"/>
  <c r="I35" i="14"/>
  <c r="I34" i="14"/>
  <c r="I19" i="14"/>
  <c r="I44" i="14"/>
  <c r="I31" i="14"/>
  <c r="I26" i="14"/>
  <c r="I39" i="14"/>
  <c r="I38" i="14"/>
  <c r="I23" i="14"/>
  <c r="I22" i="14"/>
  <c r="G254" i="14"/>
  <c r="AN50" i="14"/>
  <c r="AN46" i="14"/>
  <c r="AN42" i="14"/>
  <c r="AN52" i="14"/>
  <c r="AN49" i="14"/>
  <c r="AN43" i="14"/>
  <c r="AN41" i="14"/>
  <c r="AN37" i="14"/>
  <c r="AN33" i="14"/>
  <c r="AN25" i="14"/>
  <c r="AN21" i="14"/>
  <c r="AN17" i="14"/>
  <c r="AN13" i="14"/>
  <c r="AN47" i="14"/>
  <c r="AN45" i="14"/>
  <c r="AN44" i="14"/>
  <c r="AN48" i="14"/>
  <c r="AN39" i="14"/>
  <c r="AN35" i="14"/>
  <c r="AN31" i="14"/>
  <c r="AN27" i="14"/>
  <c r="AN23" i="14"/>
  <c r="AN19" i="14"/>
  <c r="AN15" i="14"/>
  <c r="AN32" i="14"/>
  <c r="AN16" i="14"/>
  <c r="AN20" i="14"/>
  <c r="AN34" i="14"/>
  <c r="AN18" i="14"/>
  <c r="AN38" i="14"/>
  <c r="AN22" i="14"/>
  <c r="AN36" i="14"/>
  <c r="AN40" i="14"/>
  <c r="AN26" i="14"/>
  <c r="AN24" i="14"/>
  <c r="AN14" i="14"/>
  <c r="AN30" i="14"/>
  <c r="AN28" i="14"/>
  <c r="AL254" i="14"/>
  <c r="BR254" i="14"/>
  <c r="BN254" i="14"/>
  <c r="U48" i="14"/>
  <c r="U38" i="14"/>
  <c r="U34" i="14"/>
  <c r="U30" i="14"/>
  <c r="U26" i="14"/>
  <c r="U22" i="14"/>
  <c r="U18" i="14"/>
  <c r="U14" i="14"/>
  <c r="U42" i="14"/>
  <c r="U46" i="14"/>
  <c r="U45" i="14"/>
  <c r="U44" i="14"/>
  <c r="U43" i="14"/>
  <c r="U41" i="14"/>
  <c r="U37" i="14"/>
  <c r="U33" i="14"/>
  <c r="U29" i="14"/>
  <c r="U25" i="14"/>
  <c r="U21" i="14"/>
  <c r="U17" i="14"/>
  <c r="U13" i="14"/>
  <c r="U35" i="14"/>
  <c r="U19" i="14"/>
  <c r="U23" i="14"/>
  <c r="U52" i="14"/>
  <c r="U49" i="14"/>
  <c r="U36" i="14"/>
  <c r="U50" i="14"/>
  <c r="U47" i="14"/>
  <c r="U39" i="14"/>
  <c r="U20" i="14"/>
  <c r="U40" i="14"/>
  <c r="U27" i="14"/>
  <c r="U24" i="14"/>
  <c r="U15" i="14"/>
  <c r="U31" i="14"/>
  <c r="U28" i="14"/>
  <c r="U32" i="14"/>
  <c r="U16" i="14"/>
  <c r="U252" i="14"/>
  <c r="U248" i="14"/>
  <c r="U244" i="14"/>
  <c r="U240" i="14"/>
  <c r="U236" i="14"/>
  <c r="U232" i="14"/>
  <c r="U228" i="14"/>
  <c r="U249" i="14"/>
  <c r="U246" i="14"/>
  <c r="U243" i="14"/>
  <c r="U239" i="14"/>
  <c r="U227" i="14"/>
  <c r="U223" i="14"/>
  <c r="U219" i="14"/>
  <c r="U215" i="14"/>
  <c r="U241" i="14"/>
  <c r="U235" i="14"/>
  <c r="U231" i="14"/>
  <c r="U218" i="14"/>
  <c r="U225" i="14"/>
  <c r="U237" i="14"/>
  <c r="U221" i="14"/>
  <c r="U238" i="14"/>
  <c r="U247" i="14"/>
  <c r="U230" i="14"/>
  <c r="U226" i="14"/>
  <c r="U245" i="14"/>
  <c r="U242" i="14"/>
  <c r="U224" i="14"/>
  <c r="U222" i="14"/>
  <c r="U216" i="14"/>
  <c r="U233" i="14"/>
  <c r="U229" i="14"/>
  <c r="U213" i="14"/>
  <c r="U250" i="14"/>
  <c r="U214" i="14"/>
  <c r="U234" i="14"/>
  <c r="U217" i="14"/>
  <c r="U220" i="14"/>
  <c r="O249" i="14"/>
  <c r="O245" i="14"/>
  <c r="O241" i="14"/>
  <c r="O237" i="14"/>
  <c r="O248" i="14"/>
  <c r="O244" i="14"/>
  <c r="O240" i="14"/>
  <c r="O236" i="14"/>
  <c r="O250" i="14"/>
  <c r="O247" i="14"/>
  <c r="O232" i="14"/>
  <c r="O231" i="14"/>
  <c r="O238" i="14"/>
  <c r="O223" i="14"/>
  <c r="O222" i="14"/>
  <c r="O216" i="14"/>
  <c r="O214" i="14"/>
  <c r="O229" i="14"/>
  <c r="O228" i="14"/>
  <c r="O226" i="14"/>
  <c r="O243" i="14"/>
  <c r="O227" i="14"/>
  <c r="O225" i="14"/>
  <c r="O246" i="14"/>
  <c r="O234" i="14"/>
  <c r="O221" i="14"/>
  <c r="O220" i="14"/>
  <c r="O213" i="14"/>
  <c r="O252" i="14"/>
  <c r="O230" i="14"/>
  <c r="O224" i="14"/>
  <c r="O235" i="14"/>
  <c r="O218" i="14"/>
  <c r="O215" i="14"/>
  <c r="O242" i="14"/>
  <c r="O217" i="14"/>
  <c r="O233" i="14"/>
  <c r="O239" i="14"/>
  <c r="O219" i="14"/>
  <c r="BT254" i="14"/>
  <c r="AA49" i="14"/>
  <c r="AA45" i="14"/>
  <c r="AA50" i="14"/>
  <c r="AA47" i="14"/>
  <c r="AA48" i="14"/>
  <c r="AA40" i="14"/>
  <c r="AA36" i="14"/>
  <c r="AA32" i="14"/>
  <c r="AA28" i="14"/>
  <c r="AA24" i="14"/>
  <c r="AA20" i="14"/>
  <c r="AA16" i="14"/>
  <c r="AA38" i="14"/>
  <c r="AA34" i="14"/>
  <c r="AA30" i="14"/>
  <c r="AA26" i="14"/>
  <c r="AA22" i="14"/>
  <c r="AA18" i="14"/>
  <c r="AA14" i="14"/>
  <c r="AA52" i="14"/>
  <c r="AA41" i="14"/>
  <c r="AA23" i="14"/>
  <c r="AA21" i="14"/>
  <c r="AA25" i="14"/>
  <c r="AA29" i="14"/>
  <c r="AA42" i="14"/>
  <c r="AA27" i="14"/>
  <c r="AA15" i="14"/>
  <c r="AA13" i="14"/>
  <c r="AA31" i="14"/>
  <c r="AA44" i="14"/>
  <c r="AA43" i="14"/>
  <c r="AA35" i="14"/>
  <c r="AA33" i="14"/>
  <c r="AA19" i="14"/>
  <c r="AA17" i="14"/>
  <c r="AA46" i="14"/>
  <c r="AA39" i="14"/>
  <c r="AA37" i="14"/>
  <c r="AX192" i="14"/>
  <c r="BB192" i="14"/>
  <c r="AT192" i="14"/>
  <c r="S254" i="14"/>
  <c r="I247" i="14"/>
  <c r="I243" i="14"/>
  <c r="I239" i="14"/>
  <c r="I235" i="14"/>
  <c r="I231" i="14"/>
  <c r="I245" i="14"/>
  <c r="I242" i="14"/>
  <c r="I234" i="14"/>
  <c r="I228" i="14"/>
  <c r="I227" i="14"/>
  <c r="I244" i="14"/>
  <c r="I238" i="14"/>
  <c r="I250" i="14"/>
  <c r="I241" i="14"/>
  <c r="I229" i="14"/>
  <c r="I226" i="14"/>
  <c r="I222" i="14"/>
  <c r="I218" i="14"/>
  <c r="I252" i="14"/>
  <c r="I230" i="14"/>
  <c r="I220" i="14"/>
  <c r="I246" i="14"/>
  <c r="I237" i="14"/>
  <c r="I221" i="14"/>
  <c r="I215" i="14"/>
  <c r="I217" i="14"/>
  <c r="I219" i="14"/>
  <c r="I216" i="14"/>
  <c r="I240" i="14"/>
  <c r="I225" i="14"/>
  <c r="I224" i="14"/>
  <c r="I214" i="14"/>
  <c r="I236" i="14"/>
  <c r="I213" i="14"/>
  <c r="I248" i="14"/>
  <c r="I249" i="14"/>
  <c r="I233" i="14"/>
  <c r="I232" i="14"/>
  <c r="I223" i="14"/>
  <c r="Y254" i="14"/>
  <c r="AH52" i="14"/>
  <c r="AH49" i="14"/>
  <c r="AH39" i="14"/>
  <c r="AH35" i="14"/>
  <c r="AH31" i="14"/>
  <c r="AH27" i="14"/>
  <c r="AH23" i="14"/>
  <c r="AH19" i="14"/>
  <c r="AH15" i="14"/>
  <c r="AH38" i="14"/>
  <c r="AH34" i="14"/>
  <c r="AH30" i="14"/>
  <c r="AH26" i="14"/>
  <c r="AH22" i="14"/>
  <c r="AH18" i="14"/>
  <c r="AH14" i="14"/>
  <c r="AH50" i="14"/>
  <c r="AH47" i="14"/>
  <c r="AH45" i="14"/>
  <c r="AH44" i="14"/>
  <c r="AH13" i="14"/>
  <c r="AH33" i="14"/>
  <c r="AH32" i="14"/>
  <c r="AH16" i="14"/>
  <c r="AH48" i="14"/>
  <c r="AH25" i="14"/>
  <c r="AH24" i="14"/>
  <c r="AH43" i="14"/>
  <c r="AH29" i="14"/>
  <c r="AH28" i="14"/>
  <c r="AH17" i="14"/>
  <c r="AH46" i="14"/>
  <c r="AH37" i="14"/>
  <c r="AH36" i="14"/>
  <c r="AH41" i="14"/>
  <c r="AH21" i="14"/>
  <c r="AH20" i="14"/>
  <c r="AH42" i="14"/>
  <c r="AH40" i="14"/>
  <c r="U189" i="13"/>
  <c r="U181" i="13"/>
  <c r="U170" i="13"/>
  <c r="U179" i="13"/>
  <c r="U121" i="13"/>
  <c r="U97" i="13"/>
  <c r="U118" i="13"/>
  <c r="U91" i="13"/>
  <c r="U98" i="13"/>
  <c r="U158" i="13"/>
  <c r="U110" i="13"/>
  <c r="U164" i="13"/>
  <c r="U188" i="13"/>
  <c r="U180" i="13"/>
  <c r="U128" i="13"/>
  <c r="U175" i="13"/>
  <c r="U117" i="13"/>
  <c r="U93" i="13"/>
  <c r="U114" i="13"/>
  <c r="U87" i="13"/>
  <c r="U96" i="13"/>
  <c r="U106" i="13"/>
  <c r="U108" i="13"/>
  <c r="U152" i="13"/>
  <c r="U187" i="13"/>
  <c r="U174" i="13"/>
  <c r="U124" i="13"/>
  <c r="U153" i="13"/>
  <c r="U113" i="13"/>
  <c r="U168" i="13"/>
  <c r="U173" i="13"/>
  <c r="U83" i="13"/>
  <c r="U92" i="13"/>
  <c r="U104" i="13"/>
  <c r="U90" i="13"/>
  <c r="U80" i="13"/>
  <c r="U184" i="13"/>
  <c r="U169" i="13"/>
  <c r="U112" i="13"/>
  <c r="U147" i="13"/>
  <c r="U109" i="13"/>
  <c r="U146" i="13"/>
  <c r="U103" i="13"/>
  <c r="U86" i="13"/>
  <c r="U123" i="13"/>
  <c r="U162" i="13"/>
  <c r="U88" i="13"/>
  <c r="U81" i="13"/>
  <c r="U192" i="13"/>
  <c r="U183" i="13"/>
  <c r="U166" i="13"/>
  <c r="U161" i="13"/>
  <c r="U129" i="13"/>
  <c r="U105" i="13"/>
  <c r="U126" i="13"/>
  <c r="U99" i="13"/>
  <c r="U102" i="13"/>
  <c r="U94" i="13"/>
  <c r="U160" i="13"/>
  <c r="U89" i="13"/>
  <c r="O176" i="13"/>
  <c r="O161" i="13"/>
  <c r="O153" i="13"/>
  <c r="O129" i="13"/>
  <c r="O121" i="13"/>
  <c r="O113" i="13"/>
  <c r="O182" i="13"/>
  <c r="O105" i="13"/>
  <c r="O97" i="13"/>
  <c r="O89" i="13"/>
  <c r="O81" i="13"/>
  <c r="O172" i="13"/>
  <c r="O158" i="13"/>
  <c r="O126" i="13"/>
  <c r="O174" i="13"/>
  <c r="O94" i="13"/>
  <c r="O86" i="13"/>
  <c r="O168" i="13"/>
  <c r="O160" i="13"/>
  <c r="O152" i="13"/>
  <c r="O128" i="13"/>
  <c r="O120" i="13"/>
  <c r="O112" i="13"/>
  <c r="O167" i="13"/>
  <c r="O104" i="13"/>
  <c r="O96" i="13"/>
  <c r="O88" i="13"/>
  <c r="O80" i="13"/>
  <c r="O190" i="13"/>
  <c r="O181" i="13"/>
  <c r="O150" i="13"/>
  <c r="O118" i="13"/>
  <c r="O102" i="13"/>
  <c r="O170" i="13"/>
  <c r="O189" i="13"/>
  <c r="O159" i="13"/>
  <c r="O151" i="13"/>
  <c r="O127" i="13"/>
  <c r="O119" i="13"/>
  <c r="O186" i="13"/>
  <c r="O111" i="13"/>
  <c r="O103" i="13"/>
  <c r="O95" i="13"/>
  <c r="O87" i="13"/>
  <c r="O180" i="13"/>
  <c r="O175" i="13"/>
  <c r="O110" i="13"/>
  <c r="O177" i="13"/>
  <c r="O171" i="13"/>
  <c r="O156" i="13"/>
  <c r="O148" i="13"/>
  <c r="O124" i="13"/>
  <c r="O116" i="13"/>
  <c r="O188" i="13"/>
  <c r="O108" i="13"/>
  <c r="O100" i="13"/>
  <c r="O92" i="13"/>
  <c r="O84" i="13"/>
  <c r="O165" i="13"/>
  <c r="O169" i="13"/>
  <c r="O163" i="13"/>
  <c r="O155" i="13"/>
  <c r="O147" i="13"/>
  <c r="O123" i="13"/>
  <c r="O115" i="13"/>
  <c r="O185" i="13"/>
  <c r="O107" i="13"/>
  <c r="O99" i="13"/>
  <c r="O91" i="13"/>
  <c r="O83" i="13"/>
  <c r="O166" i="13"/>
  <c r="O173" i="13"/>
  <c r="AD38" i="10"/>
  <c r="Z38" i="10"/>
  <c r="AD243" i="10"/>
  <c r="Z243" i="10"/>
  <c r="AT82" i="9"/>
  <c r="Z215" i="10"/>
  <c r="AH38" i="10"/>
  <c r="BD147" i="11"/>
  <c r="AZ147" i="11"/>
  <c r="AH90" i="10"/>
  <c r="AD90" i="10"/>
  <c r="AH222" i="10"/>
  <c r="Z222" i="10"/>
  <c r="U176" i="13"/>
  <c r="U85" i="13"/>
  <c r="U154" i="13"/>
  <c r="U157" i="13"/>
  <c r="U186" i="13"/>
  <c r="O98" i="13"/>
  <c r="O122" i="13"/>
  <c r="O184" i="13"/>
  <c r="I234" i="8"/>
  <c r="I236" i="8"/>
  <c r="I221" i="8"/>
  <c r="I235" i="8"/>
  <c r="I225" i="8"/>
  <c r="I243" i="8"/>
  <c r="Z180" i="10"/>
  <c r="AH221" i="10"/>
  <c r="AV50" i="11"/>
  <c r="BD119" i="11"/>
  <c r="BD46" i="11"/>
  <c r="AJ108" i="11"/>
  <c r="AJ98" i="11"/>
  <c r="BD124" i="11"/>
  <c r="AV124" i="11"/>
  <c r="O213" i="12"/>
  <c r="U163" i="13"/>
  <c r="U100" i="13"/>
  <c r="U156" i="13"/>
  <c r="U116" i="13"/>
  <c r="U190" i="13"/>
  <c r="O187" i="13"/>
  <c r="O101" i="13"/>
  <c r="O125" i="13"/>
  <c r="I32" i="8"/>
  <c r="I28" i="8"/>
  <c r="I17" i="8"/>
  <c r="I36" i="8"/>
  <c r="Z88" i="10"/>
  <c r="AH88" i="10"/>
  <c r="O146" i="13"/>
  <c r="I43" i="8"/>
  <c r="U155" i="13"/>
  <c r="U172" i="13"/>
  <c r="O149" i="13"/>
  <c r="AQ24" i="5"/>
  <c r="BG24" i="5"/>
  <c r="AW82" i="5"/>
  <c r="BG82" i="5"/>
  <c r="AH243" i="10"/>
  <c r="AZ249" i="11"/>
  <c r="AX34" i="9"/>
  <c r="AP34" i="9"/>
  <c r="Z85" i="10"/>
  <c r="AH85" i="10"/>
  <c r="AJ161" i="11"/>
  <c r="AJ178" i="11"/>
  <c r="AJ110" i="11"/>
  <c r="AJ188" i="11"/>
  <c r="AJ83" i="11"/>
  <c r="AJ180" i="11"/>
  <c r="AJ104" i="11"/>
  <c r="AJ177" i="11"/>
  <c r="AJ189" i="11"/>
  <c r="AJ149" i="11"/>
  <c r="AJ168" i="11"/>
  <c r="AJ97" i="11"/>
  <c r="AJ169" i="11"/>
  <c r="AJ181" i="11"/>
  <c r="AJ160" i="11"/>
  <c r="AJ122" i="11"/>
  <c r="AJ146" i="11"/>
  <c r="AJ165" i="11"/>
  <c r="AJ109" i="11"/>
  <c r="AJ115" i="11"/>
  <c r="AJ171" i="11"/>
  <c r="AJ157" i="11"/>
  <c r="O222" i="12"/>
  <c r="O249" i="12"/>
  <c r="O247" i="12"/>
  <c r="O223" i="12"/>
  <c r="O252" i="12"/>
  <c r="O233" i="12"/>
  <c r="O221" i="12"/>
  <c r="O229" i="12"/>
  <c r="O238" i="12"/>
  <c r="O225" i="12"/>
  <c r="O215" i="12"/>
  <c r="O231" i="12"/>
  <c r="O240" i="12"/>
  <c r="O237" i="12"/>
  <c r="O242" i="12"/>
  <c r="O232" i="12"/>
  <c r="O236" i="12"/>
  <c r="AH32" i="10"/>
  <c r="AD32" i="10"/>
  <c r="Z32" i="10"/>
  <c r="AD93" i="10"/>
  <c r="Z93" i="10"/>
  <c r="Z164" i="10"/>
  <c r="AH164" i="10"/>
  <c r="AK226" i="5"/>
  <c r="Y226" i="5"/>
  <c r="BG226" i="5"/>
  <c r="U178" i="13"/>
  <c r="U95" i="13"/>
  <c r="U167" i="13"/>
  <c r="U177" i="13"/>
  <c r="O82" i="13"/>
  <c r="O183" i="13"/>
  <c r="O154" i="13"/>
  <c r="AP163" i="11"/>
  <c r="AP166" i="11"/>
  <c r="AP192" i="11"/>
  <c r="AP170" i="11"/>
  <c r="U127" i="13"/>
  <c r="O192" i="13"/>
  <c r="BD182" i="11"/>
  <c r="U159" i="13"/>
  <c r="O178" i="13"/>
  <c r="O16" i="8"/>
  <c r="AP149" i="9"/>
  <c r="AP230" i="9"/>
  <c r="AT230" i="9"/>
  <c r="AX230" i="9"/>
  <c r="BD158" i="11"/>
  <c r="AJ90" i="11"/>
  <c r="AJ85" i="11"/>
  <c r="AJ186" i="11"/>
  <c r="AP189" i="11"/>
  <c r="O227" i="12"/>
  <c r="U171" i="13"/>
  <c r="U107" i="13"/>
  <c r="U125" i="13"/>
  <c r="U165" i="13"/>
  <c r="O85" i="13"/>
  <c r="O164" i="13"/>
  <c r="O157" i="13"/>
  <c r="U82" i="13"/>
  <c r="U101" i="13"/>
  <c r="U120" i="13"/>
  <c r="O106" i="13"/>
  <c r="AV249" i="11"/>
  <c r="U119" i="13"/>
  <c r="O109" i="13"/>
  <c r="AE220" i="5"/>
  <c r="AN175" i="8"/>
  <c r="AX149" i="9"/>
  <c r="AX37" i="9"/>
  <c r="AX228" i="9"/>
  <c r="AT228" i="9"/>
  <c r="AV183" i="11"/>
  <c r="AZ238" i="11"/>
  <c r="AJ82" i="11"/>
  <c r="AJ101" i="11"/>
  <c r="AP116" i="11"/>
  <c r="O235" i="12"/>
  <c r="U115" i="13"/>
  <c r="U84" i="13"/>
  <c r="U111" i="13"/>
  <c r="U149" i="13"/>
  <c r="U182" i="13"/>
  <c r="O90" i="13"/>
  <c r="O114" i="13"/>
  <c r="O162" i="13"/>
  <c r="AZ104" i="8"/>
  <c r="AZ163" i="8"/>
  <c r="AZ146" i="8"/>
  <c r="AZ187" i="8"/>
  <c r="AZ112" i="8"/>
  <c r="AZ152" i="8"/>
  <c r="AX223" i="9"/>
  <c r="U214" i="12"/>
  <c r="U242" i="12"/>
  <c r="U250" i="12"/>
  <c r="U232" i="12"/>
  <c r="Z81" i="10"/>
  <c r="AD81" i="10"/>
  <c r="AX116" i="9"/>
  <c r="Z147" i="10"/>
  <c r="AZ153" i="11"/>
  <c r="S254" i="12"/>
  <c r="G254" i="12"/>
  <c r="AZ179" i="8"/>
  <c r="AT116" i="9"/>
  <c r="AT107" i="9"/>
  <c r="AD128" i="10"/>
  <c r="AD183" i="10"/>
  <c r="AD147" i="10"/>
  <c r="O254" i="11"/>
  <c r="BD153" i="11"/>
  <c r="AZ239" i="11"/>
  <c r="AZ254" i="13"/>
  <c r="AZ122" i="8"/>
  <c r="AZ158" i="8"/>
  <c r="M254" i="12"/>
  <c r="AL192" i="13"/>
  <c r="AD192" i="13"/>
  <c r="AH192" i="13"/>
  <c r="BB254" i="13"/>
  <c r="U50" i="13"/>
  <c r="U49" i="13"/>
  <c r="U48" i="13"/>
  <c r="U47" i="13"/>
  <c r="U46" i="13"/>
  <c r="U45" i="13"/>
  <c r="U44" i="13"/>
  <c r="U43" i="13"/>
  <c r="U42" i="13"/>
  <c r="U41" i="13"/>
  <c r="U39" i="13"/>
  <c r="U40" i="13"/>
  <c r="U37" i="13"/>
  <c r="U36" i="13"/>
  <c r="U35" i="13"/>
  <c r="U34" i="13"/>
  <c r="U33" i="13"/>
  <c r="U32" i="13"/>
  <c r="U31" i="13"/>
  <c r="U30" i="13"/>
  <c r="U29" i="13"/>
  <c r="U28" i="13"/>
  <c r="U27" i="13"/>
  <c r="U26" i="13"/>
  <c r="U25" i="13"/>
  <c r="U24" i="13"/>
  <c r="U23" i="13"/>
  <c r="U22" i="13"/>
  <c r="U21" i="13"/>
  <c r="U20" i="13"/>
  <c r="U19" i="13"/>
  <c r="U18" i="13"/>
  <c r="U17" i="13"/>
  <c r="U16" i="13"/>
  <c r="U15" i="13"/>
  <c r="U14" i="13"/>
  <c r="U13" i="13"/>
  <c r="U52" i="13"/>
  <c r="U38" i="13"/>
  <c r="O52" i="13"/>
  <c r="O47" i="13"/>
  <c r="O50" i="13"/>
  <c r="O45" i="13"/>
  <c r="O49" i="13"/>
  <c r="O38" i="13"/>
  <c r="O48" i="13"/>
  <c r="O42" i="13"/>
  <c r="O39" i="13"/>
  <c r="O44" i="13"/>
  <c r="O46" i="13"/>
  <c r="O40" i="13"/>
  <c r="O37" i="13"/>
  <c r="O29" i="13"/>
  <c r="O21" i="13"/>
  <c r="O13" i="13"/>
  <c r="O34" i="13"/>
  <c r="O26" i="13"/>
  <c r="O43" i="13"/>
  <c r="O36" i="13"/>
  <c r="O28" i="13"/>
  <c r="O20" i="13"/>
  <c r="O17" i="13"/>
  <c r="O35" i="13"/>
  <c r="O27" i="13"/>
  <c r="O19" i="13"/>
  <c r="O18" i="13"/>
  <c r="O33" i="13"/>
  <c r="O25" i="13"/>
  <c r="O32" i="13"/>
  <c r="O24" i="13"/>
  <c r="O16" i="13"/>
  <c r="O41" i="13"/>
  <c r="O31" i="13"/>
  <c r="O23" i="13"/>
  <c r="O15" i="13"/>
  <c r="O30" i="13"/>
  <c r="O22" i="13"/>
  <c r="O14" i="13"/>
  <c r="U250" i="13"/>
  <c r="U249" i="13"/>
  <c r="U248" i="13"/>
  <c r="U247" i="13"/>
  <c r="U246" i="13"/>
  <c r="U245" i="13"/>
  <c r="U244" i="13"/>
  <c r="U243" i="13"/>
  <c r="U242" i="13"/>
  <c r="U241" i="13"/>
  <c r="U240" i="13"/>
  <c r="U239" i="13"/>
  <c r="U238" i="13"/>
  <c r="U237" i="13"/>
  <c r="U236" i="13"/>
  <c r="U235" i="13"/>
  <c r="U234" i="13"/>
  <c r="U233" i="13"/>
  <c r="U232" i="13"/>
  <c r="U231" i="13"/>
  <c r="U230" i="13"/>
  <c r="U229" i="13"/>
  <c r="U228" i="13"/>
  <c r="U227" i="13"/>
  <c r="U226" i="13"/>
  <c r="U225" i="13"/>
  <c r="U224" i="13"/>
  <c r="U223" i="13"/>
  <c r="U222" i="13"/>
  <c r="U221" i="13"/>
  <c r="U220" i="13"/>
  <c r="U219" i="13"/>
  <c r="U218" i="13"/>
  <c r="U217" i="13"/>
  <c r="U216" i="13"/>
  <c r="U215" i="13"/>
  <c r="U214" i="13"/>
  <c r="U213" i="13"/>
  <c r="U252" i="13"/>
  <c r="Y254" i="13"/>
  <c r="AH52" i="13"/>
  <c r="AL52" i="13"/>
  <c r="AD52" i="13"/>
  <c r="I185" i="13"/>
  <c r="I175" i="13"/>
  <c r="I167" i="13"/>
  <c r="I190" i="13"/>
  <c r="I182" i="13"/>
  <c r="I178" i="13"/>
  <c r="I170" i="13"/>
  <c r="I187" i="13"/>
  <c r="I173" i="13"/>
  <c r="I168" i="13"/>
  <c r="I164" i="13"/>
  <c r="I192" i="13"/>
  <c r="I189" i="13"/>
  <c r="I184" i="13"/>
  <c r="I163" i="13"/>
  <c r="I159" i="13"/>
  <c r="I155" i="13"/>
  <c r="I126" i="13"/>
  <c r="I122" i="13"/>
  <c r="I118" i="13"/>
  <c r="I114" i="13"/>
  <c r="I186" i="13"/>
  <c r="I177" i="13"/>
  <c r="I172" i="13"/>
  <c r="I171" i="13"/>
  <c r="I179" i="13"/>
  <c r="I111" i="13"/>
  <c r="I107" i="13"/>
  <c r="I103" i="13"/>
  <c r="I99" i="13"/>
  <c r="I95" i="13"/>
  <c r="I181" i="13"/>
  <c r="I162" i="13"/>
  <c r="I151" i="13"/>
  <c r="I150" i="13"/>
  <c r="I166" i="13"/>
  <c r="I157" i="13"/>
  <c r="I109" i="13"/>
  <c r="I105" i="13"/>
  <c r="I101" i="13"/>
  <c r="I97" i="13"/>
  <c r="I93" i="13"/>
  <c r="I89" i="13"/>
  <c r="I85" i="13"/>
  <c r="I81" i="13"/>
  <c r="I169" i="13"/>
  <c r="I160" i="13"/>
  <c r="I110" i="13"/>
  <c r="I108" i="13"/>
  <c r="I90" i="13"/>
  <c r="I82" i="13"/>
  <c r="I188" i="13"/>
  <c r="I154" i="13"/>
  <c r="I88" i="13"/>
  <c r="I152" i="13"/>
  <c r="I121" i="13"/>
  <c r="I119" i="13"/>
  <c r="I116" i="13"/>
  <c r="I80" i="13"/>
  <c r="I180" i="13"/>
  <c r="I176" i="13"/>
  <c r="I153" i="13"/>
  <c r="I128" i="13"/>
  <c r="I117" i="13"/>
  <c r="I115" i="13"/>
  <c r="I112" i="13"/>
  <c r="I87" i="13"/>
  <c r="I148" i="13"/>
  <c r="I147" i="13"/>
  <c r="I113" i="13"/>
  <c r="I183" i="13"/>
  <c r="I146" i="13"/>
  <c r="I86" i="13"/>
  <c r="I165" i="13"/>
  <c r="I156" i="13"/>
  <c r="I129" i="13"/>
  <c r="I127" i="13"/>
  <c r="I124" i="13"/>
  <c r="I158" i="13"/>
  <c r="I149" i="13"/>
  <c r="I100" i="13"/>
  <c r="I92" i="13"/>
  <c r="I91" i="13"/>
  <c r="I161" i="13"/>
  <c r="I123" i="13"/>
  <c r="I125" i="13"/>
  <c r="I120" i="13"/>
  <c r="I102" i="13"/>
  <c r="I94" i="13"/>
  <c r="I96" i="13"/>
  <c r="I174" i="13"/>
  <c r="I104" i="13"/>
  <c r="I84" i="13"/>
  <c r="I83" i="13"/>
  <c r="I98" i="13"/>
  <c r="I106" i="13"/>
  <c r="AH252" i="13"/>
  <c r="AD252" i="13"/>
  <c r="AL252" i="13"/>
  <c r="I52" i="13"/>
  <c r="I46" i="13"/>
  <c r="I43" i="13"/>
  <c r="I37" i="13"/>
  <c r="I35" i="13"/>
  <c r="I32" i="13"/>
  <c r="I31" i="13"/>
  <c r="I29" i="13"/>
  <c r="I27" i="13"/>
  <c r="I25" i="13"/>
  <c r="I22" i="13"/>
  <c r="I20" i="13"/>
  <c r="I17" i="13"/>
  <c r="I15" i="13"/>
  <c r="I13" i="13"/>
  <c r="I41" i="13"/>
  <c r="I36" i="13"/>
  <c r="I34" i="13"/>
  <c r="I33" i="13"/>
  <c r="I30" i="13"/>
  <c r="I28" i="13"/>
  <c r="I26" i="13"/>
  <c r="I24" i="13"/>
  <c r="I23" i="13"/>
  <c r="I21" i="13"/>
  <c r="I19" i="13"/>
  <c r="I18" i="13"/>
  <c r="I16" i="13"/>
  <c r="I14" i="13"/>
  <c r="I50" i="13"/>
  <c r="I45" i="13"/>
  <c r="I38" i="13"/>
  <c r="I39" i="13"/>
  <c r="I49" i="13"/>
  <c r="I48" i="13"/>
  <c r="I42" i="13"/>
  <c r="I47" i="13"/>
  <c r="I44" i="13"/>
  <c r="I40" i="13"/>
  <c r="AZ170" i="11"/>
  <c r="BD170" i="11"/>
  <c r="AV170" i="11"/>
  <c r="AX15" i="9"/>
  <c r="AT15" i="9"/>
  <c r="I189" i="9"/>
  <c r="I152" i="9"/>
  <c r="I185" i="9"/>
  <c r="I123" i="9"/>
  <c r="I84" i="9"/>
  <c r="I102" i="9"/>
  <c r="I87" i="9"/>
  <c r="I176" i="9"/>
  <c r="I157" i="9"/>
  <c r="I179" i="9"/>
  <c r="I187" i="9"/>
  <c r="I148" i="9"/>
  <c r="I178" i="9"/>
  <c r="I119" i="9"/>
  <c r="I188" i="9"/>
  <c r="I170" i="9"/>
  <c r="I122" i="9"/>
  <c r="I109" i="9"/>
  <c r="I85" i="9"/>
  <c r="I184" i="9"/>
  <c r="I146" i="9"/>
  <c r="I164" i="9"/>
  <c r="I117" i="9"/>
  <c r="I174" i="9"/>
  <c r="I80" i="9"/>
  <c r="I165" i="9"/>
  <c r="I116" i="9"/>
  <c r="I151" i="9"/>
  <c r="I169" i="9"/>
  <c r="I95" i="9"/>
  <c r="I86" i="9"/>
  <c r="I162" i="9"/>
  <c r="I114" i="9"/>
  <c r="I149" i="9"/>
  <c r="I167" i="9"/>
  <c r="I94" i="9"/>
  <c r="I98" i="9"/>
  <c r="AP96" i="9"/>
  <c r="AX96" i="9"/>
  <c r="AA103" i="8"/>
  <c r="AA192" i="8"/>
  <c r="AA153" i="8"/>
  <c r="I125" i="9"/>
  <c r="AX186" i="9"/>
  <c r="AP186" i="9"/>
  <c r="AD91" i="10"/>
  <c r="Z91" i="10"/>
  <c r="BD116" i="11"/>
  <c r="AZ116" i="11"/>
  <c r="AV116" i="11"/>
  <c r="AD249" i="10"/>
  <c r="AH249" i="10"/>
  <c r="AA128" i="8"/>
  <c r="AA190" i="8"/>
  <c r="AA173" i="8"/>
  <c r="AE30" i="5"/>
  <c r="Y30" i="5"/>
  <c r="AQ30" i="5"/>
  <c r="AT96" i="9"/>
  <c r="I155" i="9"/>
  <c r="AP45" i="9"/>
  <c r="AT45" i="9"/>
  <c r="AN189" i="8"/>
  <c r="AN82" i="8"/>
  <c r="AN148" i="8"/>
  <c r="AN102" i="8"/>
  <c r="AN176" i="8"/>
  <c r="AN83" i="8"/>
  <c r="BD107" i="11"/>
  <c r="BD162" i="11"/>
  <c r="AV162" i="11"/>
  <c r="AZ162" i="11"/>
  <c r="AZ240" i="8"/>
  <c r="AZ233" i="8"/>
  <c r="AA161" i="8"/>
  <c r="AA122" i="8"/>
  <c r="AA97" i="8"/>
  <c r="AA184" i="8"/>
  <c r="AA169" i="8"/>
  <c r="AA125" i="8"/>
  <c r="AA148" i="8"/>
  <c r="AA114" i="8"/>
  <c r="AA187" i="8"/>
  <c r="AA129" i="8"/>
  <c r="AA118" i="8"/>
  <c r="AA91" i="8"/>
  <c r="AA176" i="8"/>
  <c r="AA106" i="8"/>
  <c r="AA185" i="8"/>
  <c r="AA81" i="8"/>
  <c r="AA124" i="8"/>
  <c r="AA150" i="8"/>
  <c r="AA87" i="8"/>
  <c r="AA121" i="8"/>
  <c r="AA88" i="8"/>
  <c r="AA99" i="8"/>
  <c r="AA80" i="8"/>
  <c r="AA189" i="8"/>
  <c r="AA84" i="8"/>
  <c r="AA102" i="8"/>
  <c r="AA94" i="8"/>
  <c r="AA149" i="8"/>
  <c r="AA120" i="8"/>
  <c r="AA86" i="8"/>
  <c r="AA117" i="8"/>
  <c r="AA182" i="8"/>
  <c r="AA93" i="8"/>
  <c r="AA175" i="8"/>
  <c r="AA119" i="8"/>
  <c r="AA101" i="8"/>
  <c r="AA113" i="8"/>
  <c r="AA155" i="8"/>
  <c r="AA174" i="8"/>
  <c r="AA105" i="8"/>
  <c r="AA123" i="8"/>
  <c r="AA164" i="8"/>
  <c r="AA178" i="8"/>
  <c r="AA171" i="8"/>
  <c r="AA157" i="8"/>
  <c r="AA146" i="8"/>
  <c r="AA180" i="8"/>
  <c r="AA83" i="8"/>
  <c r="AA127" i="8"/>
  <c r="AA177" i="8"/>
  <c r="AA92" i="8"/>
  <c r="AA154" i="8"/>
  <c r="AA158" i="8"/>
  <c r="AA162" i="8"/>
  <c r="AA165" i="8"/>
  <c r="AA172" i="8"/>
  <c r="AA108" i="8"/>
  <c r="AA89" i="8"/>
  <c r="AA160" i="8"/>
  <c r="AA167" i="8"/>
  <c r="AA159" i="8"/>
  <c r="AA186" i="8"/>
  <c r="AA96" i="8"/>
  <c r="AA109" i="8"/>
  <c r="AA85" i="8"/>
  <c r="AA181" i="8"/>
  <c r="AA179" i="8"/>
  <c r="BD244" i="11"/>
  <c r="AZ244" i="11"/>
  <c r="AV244" i="11"/>
  <c r="AT43" i="9"/>
  <c r="AP43" i="9"/>
  <c r="AX43" i="9"/>
  <c r="Y22" i="5"/>
  <c r="AA163" i="8"/>
  <c r="AZ222" i="8"/>
  <c r="AA183" i="8"/>
  <c r="I105" i="9"/>
  <c r="I106" i="9"/>
  <c r="AT91" i="9"/>
  <c r="AP91" i="9"/>
  <c r="AX91" i="9"/>
  <c r="AT26" i="9"/>
  <c r="AP26" i="9"/>
  <c r="AZ227" i="8"/>
  <c r="AX98" i="9"/>
  <c r="AT98" i="9"/>
  <c r="AP98" i="9"/>
  <c r="AZ187" i="11"/>
  <c r="AV187" i="11"/>
  <c r="BD187" i="11"/>
  <c r="BM235" i="5"/>
  <c r="AA152" i="8"/>
  <c r="AA104" i="8"/>
  <c r="AA170" i="8"/>
  <c r="AA111" i="8"/>
  <c r="AA95" i="8"/>
  <c r="AA98" i="8"/>
  <c r="I190" i="9"/>
  <c r="I120" i="9"/>
  <c r="AP148" i="9"/>
  <c r="AT148" i="9"/>
  <c r="AX122" i="9"/>
  <c r="AP122" i="9"/>
  <c r="AT49" i="9"/>
  <c r="AP49" i="9"/>
  <c r="AR222" i="4"/>
  <c r="AR229" i="4"/>
  <c r="AA110" i="8"/>
  <c r="AA116" i="8"/>
  <c r="AA100" i="8"/>
  <c r="AT186" i="9"/>
  <c r="I175" i="9"/>
  <c r="I154" i="9"/>
  <c r="AX23" i="9"/>
  <c r="AT23" i="9"/>
  <c r="AP23" i="9"/>
  <c r="BD240" i="11"/>
  <c r="AZ240" i="11"/>
  <c r="AV240" i="11"/>
  <c r="AH49" i="10"/>
  <c r="AD49" i="10"/>
  <c r="AQ32" i="5"/>
  <c r="AZ120" i="8"/>
  <c r="I13" i="8"/>
  <c r="AZ159" i="8"/>
  <c r="AZ169" i="8"/>
  <c r="AZ186" i="8"/>
  <c r="AZ128" i="8"/>
  <c r="O182" i="8"/>
  <c r="AZ111" i="8"/>
  <c r="AG154" i="8"/>
  <c r="AZ97" i="8"/>
  <c r="AZ190" i="8"/>
  <c r="AD42" i="10"/>
  <c r="AJ153" i="11"/>
  <c r="AJ91" i="11"/>
  <c r="AJ116" i="11"/>
  <c r="AJ111" i="11"/>
  <c r="AJ105" i="11"/>
  <c r="AJ155" i="11"/>
  <c r="AJ93" i="11"/>
  <c r="AJ174" i="11"/>
  <c r="AJ127" i="11"/>
  <c r="AJ179" i="11"/>
  <c r="AP171" i="11"/>
  <c r="AP146" i="11"/>
  <c r="I240" i="12"/>
  <c r="I235" i="12"/>
  <c r="I243" i="12"/>
  <c r="O220" i="12"/>
  <c r="O250" i="12"/>
  <c r="O239" i="12"/>
  <c r="O224" i="12"/>
  <c r="O246" i="12"/>
  <c r="AZ179" i="11"/>
  <c r="BD179" i="11"/>
  <c r="AV179" i="11"/>
  <c r="AH96" i="10"/>
  <c r="Z96" i="10"/>
  <c r="AW32" i="5"/>
  <c r="O14" i="8"/>
  <c r="AP115" i="9"/>
  <c r="AX218" i="9"/>
  <c r="AT88" i="9"/>
  <c r="AD222" i="10"/>
  <c r="AD39" i="10"/>
  <c r="AD108" i="10"/>
  <c r="AJ114" i="11"/>
  <c r="AJ103" i="11"/>
  <c r="AJ183" i="11"/>
  <c r="AJ182" i="11"/>
  <c r="AJ124" i="11"/>
  <c r="AJ167" i="11"/>
  <c r="AJ117" i="11"/>
  <c r="AJ86" i="11"/>
  <c r="AJ172" i="11"/>
  <c r="AJ185" i="11"/>
  <c r="AP187" i="11"/>
  <c r="AW226" i="5"/>
  <c r="BM226" i="5"/>
  <c r="AE226" i="5"/>
  <c r="AK220" i="5"/>
  <c r="O39" i="8"/>
  <c r="AT115" i="9"/>
  <c r="AT218" i="9"/>
  <c r="AX88" i="9"/>
  <c r="AT236" i="9"/>
  <c r="AH39" i="10"/>
  <c r="Z19" i="10"/>
  <c r="Z108" i="10"/>
  <c r="AZ158" i="11"/>
  <c r="AJ100" i="11"/>
  <c r="AJ121" i="11"/>
  <c r="AJ107" i="11"/>
  <c r="AJ95" i="11"/>
  <c r="AJ96" i="11"/>
  <c r="AJ87" i="11"/>
  <c r="AJ173" i="11"/>
  <c r="AJ128" i="11"/>
  <c r="AJ94" i="11"/>
  <c r="AJ175" i="11"/>
  <c r="AJ162" i="11"/>
  <c r="O214" i="12"/>
  <c r="BG220" i="5"/>
  <c r="I31" i="8"/>
  <c r="G252" i="11"/>
  <c r="I223" i="11" s="1"/>
  <c r="AJ84" i="11"/>
  <c r="AJ113" i="11"/>
  <c r="AJ156" i="11"/>
  <c r="AJ123" i="11"/>
  <c r="AJ80" i="11"/>
  <c r="AJ119" i="11"/>
  <c r="AJ187" i="11"/>
  <c r="AJ154" i="11"/>
  <c r="AJ102" i="11"/>
  <c r="AJ184" i="11"/>
  <c r="AJ170" i="11"/>
  <c r="AP113" i="11"/>
  <c r="O219" i="12"/>
  <c r="O228" i="12"/>
  <c r="O226" i="12"/>
  <c r="O241" i="12"/>
  <c r="AD153" i="10"/>
  <c r="Z153" i="10"/>
  <c r="AH153" i="10"/>
  <c r="W254" i="12"/>
  <c r="AJ52" i="12"/>
  <c r="AF52" i="12"/>
  <c r="AB52" i="12"/>
  <c r="AF252" i="12"/>
  <c r="AB252" i="12"/>
  <c r="AJ252" i="12"/>
  <c r="U190" i="12"/>
  <c r="U182" i="12"/>
  <c r="U174" i="12"/>
  <c r="U184" i="12"/>
  <c r="U176" i="12"/>
  <c r="U168" i="12"/>
  <c r="U185" i="12"/>
  <c r="U177" i="12"/>
  <c r="U169" i="12"/>
  <c r="U162" i="12"/>
  <c r="U154" i="12"/>
  <c r="U146" i="12"/>
  <c r="U186" i="12"/>
  <c r="U167" i="12"/>
  <c r="U159" i="12"/>
  <c r="U151" i="12"/>
  <c r="U187" i="12"/>
  <c r="U164" i="12"/>
  <c r="U156" i="12"/>
  <c r="U148" i="12"/>
  <c r="U173" i="12"/>
  <c r="U147" i="12"/>
  <c r="U124" i="12"/>
  <c r="U116" i="12"/>
  <c r="U108" i="12"/>
  <c r="U161" i="12"/>
  <c r="U160" i="12"/>
  <c r="U149" i="12"/>
  <c r="U128" i="12"/>
  <c r="U121" i="12"/>
  <c r="U113" i="12"/>
  <c r="U105" i="12"/>
  <c r="U183" i="12"/>
  <c r="U179" i="12"/>
  <c r="U171" i="12"/>
  <c r="U163" i="12"/>
  <c r="U150" i="12"/>
  <c r="U127" i="12"/>
  <c r="U118" i="12"/>
  <c r="U110" i="12"/>
  <c r="U102" i="12"/>
  <c r="U129" i="12"/>
  <c r="U98" i="12"/>
  <c r="U90" i="12"/>
  <c r="U82" i="12"/>
  <c r="U188" i="12"/>
  <c r="U152" i="12"/>
  <c r="U109" i="12"/>
  <c r="U103" i="12"/>
  <c r="U92" i="12"/>
  <c r="U84" i="12"/>
  <c r="U170" i="12"/>
  <c r="U157" i="12"/>
  <c r="U155" i="12"/>
  <c r="U153" i="12"/>
  <c r="U123" i="12"/>
  <c r="U122" i="12"/>
  <c r="U101" i="12"/>
  <c r="U97" i="12"/>
  <c r="U89" i="12"/>
  <c r="U81" i="12"/>
  <c r="U192" i="12"/>
  <c r="U107" i="12"/>
  <c r="U104" i="12"/>
  <c r="U91" i="12"/>
  <c r="U180" i="12"/>
  <c r="U119" i="12"/>
  <c r="U111" i="12"/>
  <c r="U100" i="12"/>
  <c r="U80" i="12"/>
  <c r="U189" i="12"/>
  <c r="U175" i="12"/>
  <c r="U158" i="12"/>
  <c r="U115" i="12"/>
  <c r="U117" i="12"/>
  <c r="U106" i="12"/>
  <c r="U95" i="12"/>
  <c r="U87" i="12"/>
  <c r="U126" i="12"/>
  <c r="U88" i="12"/>
  <c r="U85" i="12"/>
  <c r="U86" i="12"/>
  <c r="U178" i="12"/>
  <c r="U166" i="12"/>
  <c r="U83" i="12"/>
  <c r="U165" i="12"/>
  <c r="U99" i="12"/>
  <c r="U96" i="12"/>
  <c r="U172" i="12"/>
  <c r="U120" i="12"/>
  <c r="U114" i="12"/>
  <c r="U112" i="12"/>
  <c r="U94" i="12"/>
  <c r="U181" i="12"/>
  <c r="U125" i="12"/>
  <c r="U93" i="12"/>
  <c r="I184" i="12"/>
  <c r="I176" i="12"/>
  <c r="I168" i="12"/>
  <c r="I192" i="12"/>
  <c r="I186" i="12"/>
  <c r="I178" i="12"/>
  <c r="I170" i="12"/>
  <c r="I187" i="12"/>
  <c r="I179" i="12"/>
  <c r="I171" i="12"/>
  <c r="I189" i="12"/>
  <c r="I164" i="12"/>
  <c r="I156" i="12"/>
  <c r="I148" i="12"/>
  <c r="I190" i="12"/>
  <c r="I180" i="12"/>
  <c r="I161" i="12"/>
  <c r="I153" i="12"/>
  <c r="I185" i="12"/>
  <c r="I183" i="12"/>
  <c r="I181" i="12"/>
  <c r="I166" i="12"/>
  <c r="I158" i="12"/>
  <c r="I150" i="12"/>
  <c r="I126" i="12"/>
  <c r="I172" i="12"/>
  <c r="I165" i="12"/>
  <c r="I152" i="12"/>
  <c r="I118" i="12"/>
  <c r="I110" i="12"/>
  <c r="I175" i="12"/>
  <c r="I155" i="12"/>
  <c r="I154" i="12"/>
  <c r="I123" i="12"/>
  <c r="I115" i="12"/>
  <c r="I107" i="12"/>
  <c r="I167" i="12"/>
  <c r="I157" i="12"/>
  <c r="I120" i="12"/>
  <c r="I112" i="12"/>
  <c r="I104" i="12"/>
  <c r="I147" i="12"/>
  <c r="I125" i="12"/>
  <c r="I124" i="12"/>
  <c r="I111" i="12"/>
  <c r="I102" i="12"/>
  <c r="I101" i="12"/>
  <c r="I92" i="12"/>
  <c r="I84" i="12"/>
  <c r="I174" i="12"/>
  <c r="I169" i="12"/>
  <c r="I151" i="12"/>
  <c r="I128" i="12"/>
  <c r="I114" i="12"/>
  <c r="I100" i="12"/>
  <c r="I94" i="12"/>
  <c r="I86" i="12"/>
  <c r="I159" i="12"/>
  <c r="I117" i="12"/>
  <c r="I116" i="12"/>
  <c r="I91" i="12"/>
  <c r="I83" i="12"/>
  <c r="I163" i="12"/>
  <c r="I85" i="12"/>
  <c r="I188" i="12"/>
  <c r="I173" i="12"/>
  <c r="I106" i="12"/>
  <c r="I177" i="12"/>
  <c r="I119" i="12"/>
  <c r="I90" i="12"/>
  <c r="I89" i="12"/>
  <c r="I88" i="12"/>
  <c r="I87" i="12"/>
  <c r="I98" i="12"/>
  <c r="I182" i="12"/>
  <c r="I160" i="12"/>
  <c r="I108" i="12"/>
  <c r="I95" i="12"/>
  <c r="I81" i="12"/>
  <c r="I80" i="12"/>
  <c r="I146" i="12"/>
  <c r="I121" i="12"/>
  <c r="I113" i="12"/>
  <c r="I103" i="12"/>
  <c r="I93" i="12"/>
  <c r="I149" i="12"/>
  <c r="I127" i="12"/>
  <c r="I129" i="12"/>
  <c r="I162" i="12"/>
  <c r="I109" i="12"/>
  <c r="I99" i="12"/>
  <c r="I96" i="12"/>
  <c r="I82" i="12"/>
  <c r="I97" i="12"/>
  <c r="I122" i="12"/>
  <c r="I105" i="12"/>
  <c r="U52" i="12"/>
  <c r="U50" i="12"/>
  <c r="U49" i="12"/>
  <c r="U48" i="12"/>
  <c r="U47" i="12"/>
  <c r="U46" i="12"/>
  <c r="U43" i="12"/>
  <c r="U35" i="12"/>
  <c r="U27" i="12"/>
  <c r="U19" i="12"/>
  <c r="U42" i="12"/>
  <c r="U34" i="12"/>
  <c r="U26" i="12"/>
  <c r="U18" i="12"/>
  <c r="U14" i="12"/>
  <c r="U15" i="12"/>
  <c r="U39" i="12"/>
  <c r="U33" i="12"/>
  <c r="U32" i="12"/>
  <c r="U36" i="12"/>
  <c r="U31" i="12"/>
  <c r="U30" i="12"/>
  <c r="U29" i="12"/>
  <c r="U28" i="12"/>
  <c r="U16" i="12"/>
  <c r="U41" i="12"/>
  <c r="U40" i="12"/>
  <c r="U24" i="12"/>
  <c r="U38" i="12"/>
  <c r="U37" i="12"/>
  <c r="U23" i="12"/>
  <c r="U22" i="12"/>
  <c r="U21" i="12"/>
  <c r="U20" i="12"/>
  <c r="U25" i="12"/>
  <c r="U13" i="12"/>
  <c r="U45" i="12"/>
  <c r="U44" i="12"/>
  <c r="U17" i="12"/>
  <c r="AF192" i="12"/>
  <c r="AJ192" i="12"/>
  <c r="AB192" i="12"/>
  <c r="O183" i="12"/>
  <c r="O175" i="12"/>
  <c r="O185" i="12"/>
  <c r="O177" i="12"/>
  <c r="O169" i="12"/>
  <c r="O192" i="12"/>
  <c r="O186" i="12"/>
  <c r="O178" i="12"/>
  <c r="O170" i="12"/>
  <c r="O184" i="12"/>
  <c r="O182" i="12"/>
  <c r="O181" i="12"/>
  <c r="O171" i="12"/>
  <c r="O163" i="12"/>
  <c r="O155" i="12"/>
  <c r="O147" i="12"/>
  <c r="O172" i="12"/>
  <c r="O160" i="12"/>
  <c r="O152" i="12"/>
  <c r="O176" i="12"/>
  <c r="O174" i="12"/>
  <c r="O173" i="12"/>
  <c r="O165" i="12"/>
  <c r="O157" i="12"/>
  <c r="O149" i="12"/>
  <c r="O166" i="12"/>
  <c r="O156" i="12"/>
  <c r="O125" i="12"/>
  <c r="O117" i="12"/>
  <c r="O109" i="12"/>
  <c r="O189" i="12"/>
  <c r="O180" i="12"/>
  <c r="O159" i="12"/>
  <c r="O146" i="12"/>
  <c r="O122" i="12"/>
  <c r="O114" i="12"/>
  <c r="O106" i="12"/>
  <c r="O187" i="12"/>
  <c r="O168" i="12"/>
  <c r="O158" i="12"/>
  <c r="O129" i="12"/>
  <c r="O119" i="12"/>
  <c r="O111" i="12"/>
  <c r="O103" i="12"/>
  <c r="O161" i="12"/>
  <c r="O154" i="12"/>
  <c r="O128" i="12"/>
  <c r="O126" i="12"/>
  <c r="O116" i="12"/>
  <c r="O91" i="12"/>
  <c r="O83" i="12"/>
  <c r="O105" i="12"/>
  <c r="O93" i="12"/>
  <c r="O85" i="12"/>
  <c r="O121" i="12"/>
  <c r="O118" i="12"/>
  <c r="O108" i="12"/>
  <c r="O98" i="12"/>
  <c r="O90" i="12"/>
  <c r="O82" i="12"/>
  <c r="O123" i="12"/>
  <c r="O110" i="12"/>
  <c r="O96" i="12"/>
  <c r="O94" i="12"/>
  <c r="O99" i="12"/>
  <c r="O89" i="12"/>
  <c r="O87" i="12"/>
  <c r="O179" i="12"/>
  <c r="O162" i="12"/>
  <c r="O100" i="12"/>
  <c r="O80" i="12"/>
  <c r="O167" i="12"/>
  <c r="O150" i="12"/>
  <c r="O113" i="12"/>
  <c r="O153" i="12"/>
  <c r="O112" i="12"/>
  <c r="O95" i="12"/>
  <c r="O86" i="12"/>
  <c r="O188" i="12"/>
  <c r="O164" i="12"/>
  <c r="O148" i="12"/>
  <c r="O115" i="12"/>
  <c r="O101" i="12"/>
  <c r="O190" i="12"/>
  <c r="O120" i="12"/>
  <c r="O107" i="12"/>
  <c r="O92" i="12"/>
  <c r="O84" i="12"/>
  <c r="O104" i="12"/>
  <c r="O124" i="12"/>
  <c r="O102" i="12"/>
  <c r="O81" i="12"/>
  <c r="O151" i="12"/>
  <c r="O127" i="12"/>
  <c r="O88" i="12"/>
  <c r="O97" i="12"/>
  <c r="O44" i="12"/>
  <c r="O36" i="12"/>
  <c r="O28" i="12"/>
  <c r="O20" i="12"/>
  <c r="O43" i="12"/>
  <c r="O35" i="12"/>
  <c r="O27" i="12"/>
  <c r="O19" i="12"/>
  <c r="O49" i="12"/>
  <c r="O40" i="12"/>
  <c r="O38" i="12"/>
  <c r="O37" i="12"/>
  <c r="O34" i="12"/>
  <c r="O24" i="12"/>
  <c r="O22" i="12"/>
  <c r="O21" i="12"/>
  <c r="O18" i="12"/>
  <c r="O15" i="12"/>
  <c r="O32" i="12"/>
  <c r="O30" i="12"/>
  <c r="O29" i="12"/>
  <c r="O25" i="12"/>
  <c r="O45" i="12"/>
  <c r="O39" i="12"/>
  <c r="O23" i="12"/>
  <c r="O47" i="12"/>
  <c r="O31" i="12"/>
  <c r="O16" i="12"/>
  <c r="O46" i="12"/>
  <c r="O33" i="12"/>
  <c r="O17" i="12"/>
  <c r="O26" i="12"/>
  <c r="O41" i="12"/>
  <c r="O50" i="12"/>
  <c r="O14" i="12"/>
  <c r="O52" i="12"/>
  <c r="O48" i="12"/>
  <c r="O13" i="12"/>
  <c r="O42" i="12"/>
  <c r="I52" i="12"/>
  <c r="I45" i="12"/>
  <c r="I37" i="12"/>
  <c r="I29" i="12"/>
  <c r="I21" i="12"/>
  <c r="I47" i="12"/>
  <c r="I44" i="12"/>
  <c r="I36" i="12"/>
  <c r="I28" i="12"/>
  <c r="I20" i="12"/>
  <c r="I48" i="12"/>
  <c r="I16" i="12"/>
  <c r="I33" i="12"/>
  <c r="I32" i="12"/>
  <c r="I31" i="12"/>
  <c r="I26" i="12"/>
  <c r="I42" i="12"/>
  <c r="I41" i="12"/>
  <c r="I25" i="12"/>
  <c r="I13" i="12"/>
  <c r="I46" i="12"/>
  <c r="I17" i="12"/>
  <c r="I14" i="12"/>
  <c r="I43" i="12"/>
  <c r="I38" i="12"/>
  <c r="I35" i="12"/>
  <c r="I22" i="12"/>
  <c r="I19" i="12"/>
  <c r="I30" i="12"/>
  <c r="I49" i="12"/>
  <c r="I40" i="12"/>
  <c r="I39" i="12"/>
  <c r="I34" i="12"/>
  <c r="I24" i="12"/>
  <c r="I23" i="12"/>
  <c r="I18" i="12"/>
  <c r="I15" i="12"/>
  <c r="I50" i="12"/>
  <c r="I27" i="12"/>
  <c r="AD20" i="10"/>
  <c r="Z20" i="10"/>
  <c r="AH20" i="10"/>
  <c r="BG162" i="5"/>
  <c r="AQ162" i="5"/>
  <c r="Y162" i="5"/>
  <c r="BM162" i="5"/>
  <c r="AZ102" i="11"/>
  <c r="AV102" i="11"/>
  <c r="AT227" i="9"/>
  <c r="AX227" i="9"/>
  <c r="AP227" i="9"/>
  <c r="AE162" i="5"/>
  <c r="AA40" i="8"/>
  <c r="AA49" i="8"/>
  <c r="O172" i="8"/>
  <c r="O171" i="8"/>
  <c r="O117" i="8"/>
  <c r="AH21" i="10"/>
  <c r="BD44" i="11"/>
  <c r="AV49" i="11"/>
  <c r="AV189" i="11"/>
  <c r="AP111" i="11"/>
  <c r="AP117" i="11"/>
  <c r="AP181" i="11"/>
  <c r="AP98" i="11"/>
  <c r="AP147" i="11"/>
  <c r="AP174" i="11"/>
  <c r="O153" i="8"/>
  <c r="O112" i="8"/>
  <c r="O163" i="8"/>
  <c r="AN171" i="8"/>
  <c r="AN152" i="8"/>
  <c r="U50" i="8"/>
  <c r="U41" i="8"/>
  <c r="I247" i="8"/>
  <c r="I229" i="8"/>
  <c r="I237" i="8"/>
  <c r="I218" i="8"/>
  <c r="I216" i="8"/>
  <c r="I227" i="8"/>
  <c r="I238" i="8"/>
  <c r="I248" i="8"/>
  <c r="I244" i="8"/>
  <c r="I239" i="8"/>
  <c r="I226" i="8"/>
  <c r="I219" i="8"/>
  <c r="I233" i="8"/>
  <c r="I215" i="8"/>
  <c r="I224" i="8"/>
  <c r="AN154" i="8"/>
  <c r="AN113" i="8"/>
  <c r="AP224" i="9"/>
  <c r="AP15" i="9"/>
  <c r="AP236" i="9"/>
  <c r="AT97" i="8"/>
  <c r="AT103" i="8"/>
  <c r="AT128" i="8"/>
  <c r="AT185" i="8"/>
  <c r="AT92" i="8"/>
  <c r="AT146" i="8"/>
  <c r="AT102" i="8"/>
  <c r="AT180" i="8"/>
  <c r="AT179" i="8"/>
  <c r="AT164" i="8"/>
  <c r="AT123" i="8"/>
  <c r="AT93" i="8"/>
  <c r="AT94" i="8"/>
  <c r="AT153" i="8"/>
  <c r="AT124" i="8"/>
  <c r="AD174" i="10"/>
  <c r="AD48" i="10"/>
  <c r="AH42" i="10"/>
  <c r="AV44" i="11"/>
  <c r="AZ189" i="11"/>
  <c r="AZ124" i="11"/>
  <c r="AP87" i="11"/>
  <c r="AP185" i="11"/>
  <c r="AP109" i="11"/>
  <c r="AP126" i="11"/>
  <c r="AP177" i="11"/>
  <c r="AP167" i="11"/>
  <c r="O146" i="8"/>
  <c r="O113" i="8"/>
  <c r="O102" i="8"/>
  <c r="O121" i="8"/>
  <c r="O85" i="8"/>
  <c r="O86" i="8"/>
  <c r="O177" i="8"/>
  <c r="O96" i="8"/>
  <c r="O120" i="8"/>
  <c r="O95" i="8"/>
  <c r="O174" i="8"/>
  <c r="O119" i="8"/>
  <c r="AW118" i="5"/>
  <c r="AK118" i="5"/>
  <c r="BM118" i="5"/>
  <c r="AE118" i="5"/>
  <c r="AP92" i="11"/>
  <c r="AP95" i="11"/>
  <c r="AP120" i="11"/>
  <c r="AP160" i="11"/>
  <c r="BD24" i="11"/>
  <c r="AZ24" i="11"/>
  <c r="AV24" i="11"/>
  <c r="AN153" i="8"/>
  <c r="O115" i="8"/>
  <c r="AN180" i="8"/>
  <c r="O183" i="8"/>
  <c r="AX45" i="9"/>
  <c r="AX183" i="9"/>
  <c r="AD154" i="10"/>
  <c r="AH154" i="10"/>
  <c r="AV148" i="11"/>
  <c r="AP84" i="11"/>
  <c r="AP161" i="11"/>
  <c r="AP104" i="11"/>
  <c r="AP124" i="11"/>
  <c r="AP188" i="11"/>
  <c r="AT224" i="9"/>
  <c r="AX249" i="9"/>
  <c r="AP249" i="9"/>
  <c r="AT249" i="9"/>
  <c r="AT183" i="9"/>
  <c r="AH188" i="10"/>
  <c r="AN100" i="8"/>
  <c r="AN156" i="8"/>
  <c r="AN186" i="8"/>
  <c r="AN162" i="8"/>
  <c r="AN80" i="8"/>
  <c r="AN164" i="8"/>
  <c r="AN174" i="8"/>
  <c r="AN108" i="8"/>
  <c r="AN151" i="8"/>
  <c r="AN124" i="8"/>
  <c r="AN116" i="8"/>
  <c r="AN107" i="8"/>
  <c r="AN125" i="8"/>
  <c r="AN97" i="8"/>
  <c r="AN170" i="8"/>
  <c r="AN122" i="8"/>
  <c r="AN177" i="8"/>
  <c r="AN159" i="8"/>
  <c r="AN85" i="8"/>
  <c r="AN182" i="8"/>
  <c r="AN127" i="8"/>
  <c r="AN149" i="8"/>
  <c r="AP159" i="11"/>
  <c r="AP173" i="11"/>
  <c r="AP176" i="11"/>
  <c r="AP99" i="11"/>
  <c r="AP122" i="11"/>
  <c r="AP153" i="11"/>
  <c r="AP88" i="11"/>
  <c r="AP172" i="11"/>
  <c r="AP165" i="11"/>
  <c r="AP101" i="11"/>
  <c r="AP110" i="11"/>
  <c r="AP93" i="11"/>
  <c r="AP190" i="11"/>
  <c r="AP169" i="11"/>
  <c r="AP155" i="11"/>
  <c r="AP91" i="11"/>
  <c r="AP114" i="11"/>
  <c r="AP152" i="11"/>
  <c r="AP86" i="11"/>
  <c r="AP125" i="11"/>
  <c r="AP156" i="11"/>
  <c r="AP85" i="11"/>
  <c r="AP102" i="11"/>
  <c r="AP127" i="11"/>
  <c r="AP182" i="11"/>
  <c r="AP149" i="11"/>
  <c r="AP151" i="11"/>
  <c r="AP83" i="11"/>
  <c r="AP106" i="11"/>
  <c r="AP128" i="11"/>
  <c r="AP81" i="11"/>
  <c r="AP121" i="11"/>
  <c r="AP150" i="11"/>
  <c r="AP164" i="11"/>
  <c r="AP94" i="11"/>
  <c r="AP96" i="11"/>
  <c r="AP183" i="11"/>
  <c r="AP158" i="11"/>
  <c r="AP148" i="11"/>
  <c r="AP123" i="11"/>
  <c r="AP184" i="11"/>
  <c r="AP82" i="11"/>
  <c r="AP118" i="11"/>
  <c r="AP168" i="11"/>
  <c r="AP80" i="11"/>
  <c r="AP89" i="11"/>
  <c r="AP112" i="11"/>
  <c r="AP108" i="11"/>
  <c r="AP175" i="11"/>
  <c r="Y118" i="5"/>
  <c r="O106" i="8"/>
  <c r="AN123" i="8"/>
  <c r="O100" i="8"/>
  <c r="AG125" i="8"/>
  <c r="AG150" i="8"/>
  <c r="AG149" i="8"/>
  <c r="AG151" i="8"/>
  <c r="AG171" i="8"/>
  <c r="AG153" i="8"/>
  <c r="AG160" i="8"/>
  <c r="AN252" i="8"/>
  <c r="AN215" i="8"/>
  <c r="AN247" i="8"/>
  <c r="AT38" i="9"/>
  <c r="AP154" i="9"/>
  <c r="BF254" i="9"/>
  <c r="G254" i="9" s="1"/>
  <c r="G252" i="9"/>
  <c r="I235" i="9" s="1"/>
  <c r="AX33" i="9"/>
  <c r="AT33" i="9"/>
  <c r="AP181" i="9"/>
  <c r="AX181" i="9"/>
  <c r="AT181" i="9"/>
  <c r="AP180" i="9"/>
  <c r="AX180" i="9"/>
  <c r="AT180" i="9"/>
  <c r="AH37" i="10"/>
  <c r="AH148" i="10"/>
  <c r="BD148" i="11"/>
  <c r="AP162" i="11"/>
  <c r="AP105" i="11"/>
  <c r="AP100" i="11"/>
  <c r="AP154" i="11"/>
  <c r="AP107" i="11"/>
  <c r="AP178" i="11"/>
  <c r="AW119" i="5"/>
  <c r="Y119" i="5"/>
  <c r="O91" i="8"/>
  <c r="AH250" i="10"/>
  <c r="AD250" i="10"/>
  <c r="AP129" i="11"/>
  <c r="AP186" i="11"/>
  <c r="AW162" i="5"/>
  <c r="BG118" i="5"/>
  <c r="AQ82" i="5"/>
  <c r="AE82" i="5"/>
  <c r="Y127" i="5"/>
  <c r="AQ127" i="5"/>
  <c r="AN119" i="8"/>
  <c r="AN121" i="8"/>
  <c r="O169" i="8"/>
  <c r="AN155" i="8"/>
  <c r="O116" i="8"/>
  <c r="O148" i="8"/>
  <c r="AN158" i="8"/>
  <c r="AN181" i="8"/>
  <c r="AX128" i="9"/>
  <c r="AX38" i="9"/>
  <c r="AP228" i="9"/>
  <c r="AT102" i="9"/>
  <c r="AX104" i="9"/>
  <c r="Z102" i="10"/>
  <c r="Z221" i="10"/>
  <c r="AD37" i="10"/>
  <c r="Z148" i="10"/>
  <c r="AX25" i="9"/>
  <c r="AT25" i="9"/>
  <c r="AP25" i="9"/>
  <c r="BD102" i="11"/>
  <c r="AP97" i="11"/>
  <c r="AP119" i="11"/>
  <c r="AP103" i="11"/>
  <c r="AP179" i="11"/>
  <c r="AP115" i="11"/>
  <c r="AP180" i="11"/>
  <c r="AH150" i="10"/>
  <c r="Z150" i="10"/>
  <c r="AD150" i="10"/>
  <c r="AZ161" i="8"/>
  <c r="AZ154" i="8"/>
  <c r="AZ175" i="8"/>
  <c r="AZ99" i="8"/>
  <c r="AZ125" i="8"/>
  <c r="AZ106" i="8"/>
  <c r="AZ96" i="8"/>
  <c r="AZ107" i="8"/>
  <c r="I104" i="9"/>
  <c r="I182" i="9"/>
  <c r="I107" i="9"/>
  <c r="I83" i="9"/>
  <c r="I171" i="9"/>
  <c r="I121" i="9"/>
  <c r="I153" i="9"/>
  <c r="I181" i="9"/>
  <c r="I118" i="9"/>
  <c r="I150" i="9"/>
  <c r="I173" i="9"/>
  <c r="I192" i="9"/>
  <c r="AN254" i="11"/>
  <c r="AJ99" i="11"/>
  <c r="AJ147" i="11"/>
  <c r="AJ166" i="11"/>
  <c r="AJ159" i="11"/>
  <c r="AJ88" i="11"/>
  <c r="AJ92" i="11"/>
  <c r="AJ129" i="11"/>
  <c r="AJ176" i="11"/>
  <c r="AJ125" i="11"/>
  <c r="AJ192" i="11"/>
  <c r="AJ158" i="11"/>
  <c r="AZ87" i="8"/>
  <c r="AZ103" i="8"/>
  <c r="AZ182" i="8"/>
  <c r="I93" i="9"/>
  <c r="I90" i="9"/>
  <c r="I81" i="9"/>
  <c r="I88" i="9"/>
  <c r="I92" i="9"/>
  <c r="I111" i="9"/>
  <c r="I127" i="9"/>
  <c r="I159" i="9"/>
  <c r="I177" i="9"/>
  <c r="I124" i="9"/>
  <c r="I156" i="9"/>
  <c r="I180" i="9"/>
  <c r="Z92" i="10"/>
  <c r="BJ254" i="9"/>
  <c r="I166" i="9"/>
  <c r="I103" i="9"/>
  <c r="I96" i="9"/>
  <c r="I89" i="9"/>
  <c r="I99" i="9"/>
  <c r="I113" i="9"/>
  <c r="I129" i="9"/>
  <c r="I161" i="9"/>
  <c r="I110" i="9"/>
  <c r="I126" i="9"/>
  <c r="I158" i="9"/>
  <c r="I183" i="9"/>
  <c r="AH92" i="10"/>
  <c r="AV107" i="11"/>
  <c r="AZ118" i="8"/>
  <c r="AZ167" i="8"/>
  <c r="AZ80" i="8"/>
  <c r="AZ192" i="8"/>
  <c r="I82" i="9"/>
  <c r="I108" i="9"/>
  <c r="I97" i="9"/>
  <c r="I101" i="9"/>
  <c r="I100" i="9"/>
  <c r="I115" i="9"/>
  <c r="I147" i="9"/>
  <c r="I163" i="9"/>
  <c r="I112" i="9"/>
  <c r="I128" i="9"/>
  <c r="I160" i="9"/>
  <c r="E254" i="11"/>
  <c r="G254" i="11" s="1"/>
  <c r="BR254" i="11"/>
  <c r="AZ27" i="11"/>
  <c r="BD27" i="11"/>
  <c r="AV27" i="11"/>
  <c r="BL254" i="11"/>
  <c r="G52" i="11"/>
  <c r="AZ177" i="11"/>
  <c r="AV177" i="11"/>
  <c r="BD177" i="11"/>
  <c r="I167" i="11"/>
  <c r="I159" i="11"/>
  <c r="I182" i="11"/>
  <c r="I174" i="11"/>
  <c r="I173" i="11"/>
  <c r="I171" i="11"/>
  <c r="I162" i="11"/>
  <c r="I149" i="11"/>
  <c r="I148" i="11"/>
  <c r="I180" i="11"/>
  <c r="I170" i="11"/>
  <c r="I157" i="11"/>
  <c r="I147" i="11"/>
  <c r="I146" i="11"/>
  <c r="I123" i="11"/>
  <c r="I115" i="11"/>
  <c r="I83" i="11"/>
  <c r="I127" i="11"/>
  <c r="I114" i="11"/>
  <c r="I106" i="11"/>
  <c r="I187" i="11"/>
  <c r="I165" i="11"/>
  <c r="I178" i="11"/>
  <c r="I176" i="11"/>
  <c r="I102" i="11"/>
  <c r="I81" i="11"/>
  <c r="I169" i="11"/>
  <c r="I125" i="11"/>
  <c r="I164" i="11"/>
  <c r="I152" i="11"/>
  <c r="I121" i="11"/>
  <c r="I100" i="11"/>
  <c r="I128" i="11"/>
  <c r="I119" i="11"/>
  <c r="I101" i="11"/>
  <c r="I86" i="11"/>
  <c r="I120" i="11"/>
  <c r="I112" i="11"/>
  <c r="I97" i="11"/>
  <c r="I95" i="11"/>
  <c r="I129" i="11"/>
  <c r="I117" i="11"/>
  <c r="I103" i="11"/>
  <c r="I151" i="11"/>
  <c r="I92" i="11"/>
  <c r="I87" i="11"/>
  <c r="I104" i="11"/>
  <c r="I118" i="11"/>
  <c r="S254" i="11"/>
  <c r="U254" i="11" s="1"/>
  <c r="Q252" i="11"/>
  <c r="Q244" i="11"/>
  <c r="Q236" i="11"/>
  <c r="Q228" i="11"/>
  <c r="Q243" i="11"/>
  <c r="Q235" i="11"/>
  <c r="Q227" i="11"/>
  <c r="Q240" i="11"/>
  <c r="Q234" i="11"/>
  <c r="Q221" i="11"/>
  <c r="Q237" i="11"/>
  <c r="Q230" i="11"/>
  <c r="Q225" i="11"/>
  <c r="Q223" i="11"/>
  <c r="Q220" i="11"/>
  <c r="Q246" i="11"/>
  <c r="Q214" i="11"/>
  <c r="Q245" i="11"/>
  <c r="Q226" i="11"/>
  <c r="Q224" i="11"/>
  <c r="Q219" i="11"/>
  <c r="Q216" i="11"/>
  <c r="Q215" i="11"/>
  <c r="Q213" i="11"/>
  <c r="Q249" i="11"/>
  <c r="Q239" i="11"/>
  <c r="Q233" i="11"/>
  <c r="Q231" i="11"/>
  <c r="Q217" i="11"/>
  <c r="Q250" i="11"/>
  <c r="Q229" i="11"/>
  <c r="Q218" i="11"/>
  <c r="Q242" i="11"/>
  <c r="Q238" i="11"/>
  <c r="Q222" i="11"/>
  <c r="Q247" i="11"/>
  <c r="Q248" i="11"/>
  <c r="Q241" i="11"/>
  <c r="Q232" i="11"/>
  <c r="BP192" i="11"/>
  <c r="U192" i="11" s="1"/>
  <c r="BD26" i="11"/>
  <c r="AZ26" i="11"/>
  <c r="AV26" i="11"/>
  <c r="AZ243" i="11"/>
  <c r="BD243" i="11"/>
  <c r="AV243" i="11"/>
  <c r="AP248" i="11"/>
  <c r="AP240" i="11"/>
  <c r="AP232" i="11"/>
  <c r="AP224" i="11"/>
  <c r="AP247" i="11"/>
  <c r="AP239" i="11"/>
  <c r="AP231" i="11"/>
  <c r="AP223" i="11"/>
  <c r="AP252" i="11"/>
  <c r="AP228" i="11"/>
  <c r="AP225" i="11"/>
  <c r="AP217" i="11"/>
  <c r="AP246" i="11"/>
  <c r="AP242" i="11"/>
  <c r="AP245" i="11"/>
  <c r="AP243" i="11"/>
  <c r="AP229" i="11"/>
  <c r="AP219" i="11"/>
  <c r="AP227" i="11"/>
  <c r="AP226" i="11"/>
  <c r="AP249" i="11"/>
  <c r="AP230" i="11"/>
  <c r="AP236" i="11"/>
  <c r="AP234" i="11"/>
  <c r="AP218" i="11"/>
  <c r="AP222" i="11"/>
  <c r="AP237" i="11"/>
  <c r="AP233" i="11"/>
  <c r="AP220" i="11"/>
  <c r="AP238" i="11"/>
  <c r="AP235" i="11"/>
  <c r="AP250" i="11"/>
  <c r="AP244" i="11"/>
  <c r="AP215" i="11"/>
  <c r="AP214" i="11"/>
  <c r="AP221" i="11"/>
  <c r="AP216" i="11"/>
  <c r="AP213" i="11"/>
  <c r="AP241" i="11"/>
  <c r="AR252" i="11"/>
  <c r="AZ213" i="11"/>
  <c r="AV213" i="11"/>
  <c r="BD213" i="11"/>
  <c r="BD225" i="11"/>
  <c r="AV225" i="11"/>
  <c r="AZ225" i="11"/>
  <c r="AR52" i="11"/>
  <c r="BD176" i="11"/>
  <c r="AZ176" i="11"/>
  <c r="AV176" i="11"/>
  <c r="AZ36" i="11"/>
  <c r="BD36" i="11"/>
  <c r="AV36" i="11"/>
  <c r="BD18" i="11"/>
  <c r="AV18" i="11"/>
  <c r="AZ18" i="11"/>
  <c r="BN254" i="11"/>
  <c r="O52" i="11"/>
  <c r="AP49" i="11"/>
  <c r="AP41" i="11"/>
  <c r="AP33" i="11"/>
  <c r="AP25" i="11"/>
  <c r="AP17" i="11"/>
  <c r="AP48" i="11"/>
  <c r="AP40" i="11"/>
  <c r="AP32" i="11"/>
  <c r="AP24" i="11"/>
  <c r="AP16" i="11"/>
  <c r="AP46" i="11"/>
  <c r="AP44" i="11"/>
  <c r="AP39" i="11"/>
  <c r="AP35" i="11"/>
  <c r="AP14" i="11"/>
  <c r="AP29" i="11"/>
  <c r="AP26" i="11"/>
  <c r="AP45" i="11"/>
  <c r="AP34" i="11"/>
  <c r="AP38" i="11"/>
  <c r="AP37" i="11"/>
  <c r="AP36" i="11"/>
  <c r="AP27" i="11"/>
  <c r="AP50" i="11"/>
  <c r="AP47" i="11"/>
  <c r="AP42" i="11"/>
  <c r="AP22" i="11"/>
  <c r="AP13" i="11"/>
  <c r="AP21" i="11"/>
  <c r="AP18" i="11"/>
  <c r="AP43" i="11"/>
  <c r="AP23" i="11"/>
  <c r="AP19" i="11"/>
  <c r="AP30" i="11"/>
  <c r="AP15" i="11"/>
  <c r="AP31" i="11"/>
  <c r="AP20" i="11"/>
  <c r="AP52" i="11"/>
  <c r="AP28" i="11"/>
  <c r="AZ94" i="11"/>
  <c r="BD94" i="11"/>
  <c r="AV94" i="11"/>
  <c r="Q187" i="11"/>
  <c r="Q179" i="11"/>
  <c r="Q171" i="11"/>
  <c r="Q163" i="11"/>
  <c r="Q186" i="11"/>
  <c r="Q178" i="11"/>
  <c r="Q170" i="11"/>
  <c r="Q162" i="11"/>
  <c r="Q189" i="11"/>
  <c r="Q184" i="11"/>
  <c r="Q182" i="11"/>
  <c r="Q164" i="11"/>
  <c r="Q157" i="11"/>
  <c r="Q153" i="11"/>
  <c r="Q175" i="11"/>
  <c r="Q169" i="11"/>
  <c r="Q152" i="11"/>
  <c r="Q128" i="11"/>
  <c r="Q185" i="11"/>
  <c r="Q176" i="11"/>
  <c r="Q119" i="11"/>
  <c r="Q111" i="11"/>
  <c r="Q103" i="11"/>
  <c r="Q95" i="11"/>
  <c r="Q87" i="11"/>
  <c r="Q177" i="11"/>
  <c r="Q151" i="11"/>
  <c r="Q118" i="11"/>
  <c r="Q110" i="11"/>
  <c r="Q102" i="11"/>
  <c r="Q94" i="11"/>
  <c r="Q86" i="11"/>
  <c r="Q174" i="11"/>
  <c r="Q173" i="11"/>
  <c r="Q150" i="11"/>
  <c r="Q129" i="11"/>
  <c r="Q188" i="11"/>
  <c r="Q155" i="11"/>
  <c r="Q154" i="11"/>
  <c r="Q127" i="11"/>
  <c r="Q124" i="11"/>
  <c r="Q122" i="11"/>
  <c r="Q104" i="11"/>
  <c r="Q97" i="11"/>
  <c r="Q92" i="11"/>
  <c r="Q90" i="11"/>
  <c r="Q190" i="11"/>
  <c r="Q148" i="11"/>
  <c r="Q115" i="11"/>
  <c r="Q109" i="11"/>
  <c r="Q83" i="11"/>
  <c r="Q192" i="11"/>
  <c r="Q172" i="11"/>
  <c r="Q168" i="11"/>
  <c r="Q167" i="11"/>
  <c r="Q105" i="11"/>
  <c r="Q165" i="11"/>
  <c r="Q123" i="11"/>
  <c r="Q96" i="11"/>
  <c r="Q88" i="11"/>
  <c r="Q81" i="11"/>
  <c r="Q80" i="11"/>
  <c r="Q166" i="11"/>
  <c r="Q160" i="11"/>
  <c r="Q126" i="11"/>
  <c r="Q116" i="11"/>
  <c r="Q91" i="11"/>
  <c r="Q161" i="11"/>
  <c r="Q159" i="11"/>
  <c r="Q107" i="11"/>
  <c r="Q101" i="11"/>
  <c r="Q93" i="11"/>
  <c r="Q180" i="11"/>
  <c r="Q158" i="11"/>
  <c r="Q125" i="11"/>
  <c r="Q112" i="11"/>
  <c r="Q85" i="11"/>
  <c r="Q82" i="11"/>
  <c r="Q156" i="11"/>
  <c r="Q149" i="11"/>
  <c r="Q181" i="11"/>
  <c r="Q146" i="11"/>
  <c r="Q113" i="11"/>
  <c r="Q100" i="11"/>
  <c r="Q98" i="11"/>
  <c r="Q120" i="11"/>
  <c r="Q117" i="11"/>
  <c r="Q147" i="11"/>
  <c r="Q121" i="11"/>
  <c r="Q99" i="11"/>
  <c r="Q183" i="11"/>
  <c r="Q114" i="11"/>
  <c r="Q108" i="11"/>
  <c r="Q84" i="11"/>
  <c r="Q89" i="11"/>
  <c r="Q106" i="11"/>
  <c r="AJ243" i="11"/>
  <c r="AJ235" i="11"/>
  <c r="AJ227" i="11"/>
  <c r="AJ250" i="11"/>
  <c r="AJ242" i="11"/>
  <c r="AJ234" i="11"/>
  <c r="AJ226" i="11"/>
  <c r="AJ249" i="11"/>
  <c r="AJ240" i="11"/>
  <c r="AJ237" i="11"/>
  <c r="AJ230" i="11"/>
  <c r="AJ223" i="11"/>
  <c r="AJ220" i="11"/>
  <c r="AJ219" i="11"/>
  <c r="AJ236" i="11"/>
  <c r="AJ231" i="11"/>
  <c r="AJ216" i="11"/>
  <c r="AJ215" i="11"/>
  <c r="AJ213" i="11"/>
  <c r="AJ224" i="11"/>
  <c r="AJ222" i="11"/>
  <c r="AJ217" i="11"/>
  <c r="AJ221" i="11"/>
  <c r="AJ244" i="11"/>
  <c r="AJ238" i="11"/>
  <c r="AJ248" i="11"/>
  <c r="AJ214" i="11"/>
  <c r="AJ245" i="11"/>
  <c r="AJ233" i="11"/>
  <c r="AJ246" i="11"/>
  <c r="AJ228" i="11"/>
  <c r="AJ252" i="11"/>
  <c r="AJ225" i="11"/>
  <c r="AJ241" i="11"/>
  <c r="AJ247" i="11"/>
  <c r="AJ229" i="11"/>
  <c r="AJ218" i="11"/>
  <c r="AJ239" i="11"/>
  <c r="AJ232" i="11"/>
  <c r="BT254" i="11"/>
  <c r="AV80" i="11"/>
  <c r="BD80" i="11"/>
  <c r="AZ80" i="11"/>
  <c r="AR192" i="11"/>
  <c r="BP52" i="11"/>
  <c r="AZ93" i="11"/>
  <c r="AV93" i="11"/>
  <c r="BD93" i="11"/>
  <c r="AV222" i="11"/>
  <c r="BD222" i="11"/>
  <c r="AZ222" i="11"/>
  <c r="BP252" i="11"/>
  <c r="U252" i="11" s="1"/>
  <c r="AJ52" i="11"/>
  <c r="AJ44" i="11"/>
  <c r="AJ36" i="11"/>
  <c r="AJ28" i="11"/>
  <c r="AJ20" i="11"/>
  <c r="AJ43" i="11"/>
  <c r="AJ35" i="11"/>
  <c r="AJ27" i="11"/>
  <c r="AJ19" i="11"/>
  <c r="AJ45" i="11"/>
  <c r="AJ50" i="11"/>
  <c r="AJ41" i="11"/>
  <c r="AJ38" i="11"/>
  <c r="AJ31" i="11"/>
  <c r="AJ24" i="11"/>
  <c r="AJ18" i="11"/>
  <c r="AJ13" i="11"/>
  <c r="AJ25" i="11"/>
  <c r="AJ33" i="11"/>
  <c r="AJ46" i="11"/>
  <c r="AJ39" i="11"/>
  <c r="AJ34" i="11"/>
  <c r="AJ32" i="11"/>
  <c r="AJ26" i="11"/>
  <c r="AJ23" i="11"/>
  <c r="AJ37" i="11"/>
  <c r="AJ49" i="11"/>
  <c r="AJ42" i="11"/>
  <c r="AJ14" i="11"/>
  <c r="AJ47" i="11"/>
  <c r="AJ48" i="11"/>
  <c r="AJ17" i="11"/>
  <c r="AJ22" i="11"/>
  <c r="AJ29" i="11"/>
  <c r="AJ21" i="11"/>
  <c r="AJ40" i="11"/>
  <c r="AJ30" i="11"/>
  <c r="AJ15" i="11"/>
  <c r="AJ16" i="11"/>
  <c r="BM49" i="5"/>
  <c r="AZ238" i="8"/>
  <c r="AZ244" i="8"/>
  <c r="AZ214" i="8"/>
  <c r="Y159" i="5"/>
  <c r="AE235" i="5"/>
  <c r="AZ215" i="8"/>
  <c r="O31" i="8"/>
  <c r="AZ235" i="8"/>
  <c r="AT105" i="9"/>
  <c r="AH30" i="10"/>
  <c r="AD30" i="10"/>
  <c r="Z30" i="10"/>
  <c r="Y160" i="5"/>
  <c r="AW49" i="5"/>
  <c r="AW81" i="5"/>
  <c r="AZ230" i="8"/>
  <c r="AT83" i="8"/>
  <c r="AZ216" i="8"/>
  <c r="AT88" i="8"/>
  <c r="AZ225" i="8"/>
  <c r="AW160" i="5"/>
  <c r="AO254" i="5"/>
  <c r="BM109" i="5"/>
  <c r="AQ49" i="5"/>
  <c r="AE14" i="5"/>
  <c r="AQ235" i="5"/>
  <c r="AE149" i="5"/>
  <c r="AK81" i="5"/>
  <c r="AT81" i="8"/>
  <c r="AN169" i="8"/>
  <c r="AN146" i="8"/>
  <c r="AN163" i="8"/>
  <c r="AZ250" i="8"/>
  <c r="AT91" i="8"/>
  <c r="AT108" i="8"/>
  <c r="AN96" i="8"/>
  <c r="AT110" i="8"/>
  <c r="AN112" i="8"/>
  <c r="AN81" i="8"/>
  <c r="AN167" i="8"/>
  <c r="AN99" i="8"/>
  <c r="AN157" i="8"/>
  <c r="AN184" i="8"/>
  <c r="AT183" i="8"/>
  <c r="AZ239" i="8"/>
  <c r="AN101" i="8"/>
  <c r="AN91" i="8"/>
  <c r="AN103" i="8"/>
  <c r="AT90" i="8"/>
  <c r="AZ102" i="8"/>
  <c r="I213" i="8"/>
  <c r="O46" i="8"/>
  <c r="AN111" i="8"/>
  <c r="AN93" i="8"/>
  <c r="AN92" i="8"/>
  <c r="AZ237" i="8"/>
  <c r="AZ228" i="8"/>
  <c r="AN160" i="8"/>
  <c r="AP216" i="9"/>
  <c r="AZ224" i="8"/>
  <c r="AZ217" i="8"/>
  <c r="AZ223" i="8"/>
  <c r="AZ241" i="8"/>
  <c r="Y49" i="5"/>
  <c r="AZ219" i="8"/>
  <c r="AZ245" i="8"/>
  <c r="O49" i="8"/>
  <c r="AT115" i="8"/>
  <c r="AK160" i="5"/>
  <c r="AE23" i="5"/>
  <c r="AW14" i="5"/>
  <c r="BG235" i="5"/>
  <c r="AT89" i="8"/>
  <c r="AN90" i="8"/>
  <c r="AN117" i="8"/>
  <c r="AT169" i="8"/>
  <c r="U177" i="8"/>
  <c r="AZ221" i="8"/>
  <c r="AZ252" i="8"/>
  <c r="AN86" i="8"/>
  <c r="AT104" i="8"/>
  <c r="AN161" i="8"/>
  <c r="O24" i="8"/>
  <c r="U154" i="8"/>
  <c r="AN104" i="8"/>
  <c r="AN120" i="8"/>
  <c r="AN179" i="8"/>
  <c r="AN106" i="8"/>
  <c r="AT105" i="8"/>
  <c r="AZ247" i="8"/>
  <c r="AN115" i="8"/>
  <c r="AN192" i="8"/>
  <c r="O25" i="8"/>
  <c r="AN129" i="8"/>
  <c r="AN114" i="8"/>
  <c r="AZ170" i="8"/>
  <c r="AT125" i="8"/>
  <c r="AN89" i="8"/>
  <c r="AX216" i="9"/>
  <c r="AT185" i="9"/>
  <c r="AT48" i="9"/>
  <c r="AX92" i="9"/>
  <c r="AP246" i="9"/>
  <c r="AP192" i="10"/>
  <c r="G192" i="10" s="1"/>
  <c r="I192" i="10" s="1"/>
  <c r="Y235" i="5"/>
  <c r="AZ249" i="8"/>
  <c r="AX49" i="9"/>
  <c r="AZ242" i="8"/>
  <c r="AZ226" i="8"/>
  <c r="AD98" i="10"/>
  <c r="Z98" i="10"/>
  <c r="AH98" i="10"/>
  <c r="AT189" i="8"/>
  <c r="AN87" i="8"/>
  <c r="AN110" i="8"/>
  <c r="AE171" i="5"/>
  <c r="AK235" i="5"/>
  <c r="AW183" i="5"/>
  <c r="AN165" i="8"/>
  <c r="AN183" i="8"/>
  <c r="AN173" i="8"/>
  <c r="AT82" i="8"/>
  <c r="AN95" i="8"/>
  <c r="AZ220" i="8"/>
  <c r="AN178" i="8"/>
  <c r="AN168" i="8"/>
  <c r="BX254" i="8"/>
  <c r="AL254" i="8" s="1"/>
  <c r="AT112" i="8"/>
  <c r="AN105" i="8"/>
  <c r="AN109" i="8"/>
  <c r="AN118" i="8"/>
  <c r="O45" i="8"/>
  <c r="AN98" i="8"/>
  <c r="AZ185" i="8"/>
  <c r="AZ115" i="8"/>
  <c r="AT168" i="8"/>
  <c r="AZ231" i="8"/>
  <c r="AZ246" i="8"/>
  <c r="AT108" i="9"/>
  <c r="AP185" i="9"/>
  <c r="AX48" i="9"/>
  <c r="AT92" i="9"/>
  <c r="AX246" i="9"/>
  <c r="AZ234" i="8"/>
  <c r="AH240" i="10"/>
  <c r="AD240" i="10"/>
  <c r="Z240" i="10"/>
  <c r="AZ218" i="8"/>
  <c r="AZ213" i="8"/>
  <c r="AK115" i="5"/>
  <c r="AN84" i="8"/>
  <c r="U81" i="8"/>
  <c r="AN172" i="8"/>
  <c r="AT182" i="8"/>
  <c r="AT101" i="8"/>
  <c r="AT85" i="8"/>
  <c r="AN187" i="8"/>
  <c r="AT119" i="8"/>
  <c r="AT167" i="8"/>
  <c r="AN94" i="8"/>
  <c r="AZ35" i="8"/>
  <c r="AT175" i="8"/>
  <c r="AN150" i="8"/>
  <c r="AT99" i="8"/>
  <c r="AN126" i="8"/>
  <c r="AZ236" i="8"/>
  <c r="AZ243" i="8"/>
  <c r="AZ229" i="8"/>
  <c r="AN128" i="8"/>
  <c r="AZ232" i="8"/>
  <c r="AN190" i="8"/>
  <c r="AN88" i="8"/>
  <c r="Z114" i="10"/>
  <c r="AH114" i="10"/>
  <c r="AD114" i="10"/>
  <c r="AH23" i="10"/>
  <c r="AD23" i="10"/>
  <c r="Z23" i="10"/>
  <c r="AZ248" i="8"/>
  <c r="AH213" i="10"/>
  <c r="AD213" i="10"/>
  <c r="U252" i="10"/>
  <c r="Z213" i="10"/>
  <c r="AD107" i="10"/>
  <c r="AH107" i="10"/>
  <c r="Z107" i="10"/>
  <c r="Z155" i="10"/>
  <c r="AD155" i="10"/>
  <c r="AH155" i="10"/>
  <c r="Z29" i="10"/>
  <c r="AD29" i="10"/>
  <c r="AH29" i="10"/>
  <c r="Z170" i="10"/>
  <c r="AD170" i="10"/>
  <c r="AH170" i="10"/>
  <c r="Z151" i="10"/>
  <c r="AH151" i="10"/>
  <c r="AD151" i="10"/>
  <c r="Z239" i="10"/>
  <c r="AD239" i="10"/>
  <c r="AH239" i="10"/>
  <c r="Z87" i="10"/>
  <c r="AH87" i="10"/>
  <c r="AD87" i="10"/>
  <c r="AP252" i="10"/>
  <c r="G252" i="10" s="1"/>
  <c r="Z50" i="10"/>
  <c r="AH50" i="10"/>
  <c r="AD50" i="10"/>
  <c r="AH245" i="10"/>
  <c r="AD245" i="10"/>
  <c r="Z245" i="10"/>
  <c r="Z157" i="10"/>
  <c r="AD157" i="10"/>
  <c r="AH157" i="10"/>
  <c r="AH229" i="10"/>
  <c r="Z229" i="10"/>
  <c r="AD229" i="10"/>
  <c r="AD163" i="10"/>
  <c r="AH163" i="10"/>
  <c r="Z163" i="10"/>
  <c r="AH115" i="10"/>
  <c r="Z115" i="10"/>
  <c r="AD115" i="10"/>
  <c r="AD185" i="10"/>
  <c r="Z185" i="10"/>
  <c r="AH185" i="10"/>
  <c r="AH95" i="10"/>
  <c r="AD95" i="10"/>
  <c r="Z95" i="10"/>
  <c r="S243" i="10"/>
  <c r="S235" i="10"/>
  <c r="S227" i="10"/>
  <c r="S219" i="10"/>
  <c r="S248" i="10"/>
  <c r="S240" i="10"/>
  <c r="S232" i="10"/>
  <c r="S224" i="10"/>
  <c r="S216" i="10"/>
  <c r="S250" i="10"/>
  <c r="S242" i="10"/>
  <c r="S234" i="10"/>
  <c r="S226" i="10"/>
  <c r="S218" i="10"/>
  <c r="S228" i="10"/>
  <c r="S213" i="10"/>
  <c r="S236" i="10"/>
  <c r="S221" i="10"/>
  <c r="S215" i="10"/>
  <c r="S214" i="10"/>
  <c r="S252" i="10"/>
  <c r="S237" i="10"/>
  <c r="S231" i="10"/>
  <c r="S230" i="10"/>
  <c r="S225" i="10"/>
  <c r="S229" i="10"/>
  <c r="S222" i="10"/>
  <c r="S249" i="10"/>
  <c r="S244" i="10"/>
  <c r="S220" i="10"/>
  <c r="S247" i="10"/>
  <c r="S245" i="10"/>
  <c r="S238" i="10"/>
  <c r="S241" i="10"/>
  <c r="S223" i="10"/>
  <c r="S217" i="10"/>
  <c r="S246" i="10"/>
  <c r="S239" i="10"/>
  <c r="S233" i="10"/>
  <c r="S188" i="10"/>
  <c r="S180" i="10"/>
  <c r="S185" i="10"/>
  <c r="S177" i="10"/>
  <c r="S187" i="10"/>
  <c r="S179" i="10"/>
  <c r="S181" i="10"/>
  <c r="S166" i="10"/>
  <c r="S158" i="10"/>
  <c r="S189" i="10"/>
  <c r="S171" i="10"/>
  <c r="S163" i="10"/>
  <c r="S190" i="10"/>
  <c r="S184" i="10"/>
  <c r="S183" i="10"/>
  <c r="S178" i="10"/>
  <c r="S173" i="10"/>
  <c r="S165" i="10"/>
  <c r="S157" i="10"/>
  <c r="S149" i="10"/>
  <c r="S125" i="10"/>
  <c r="S176" i="10"/>
  <c r="S147" i="10"/>
  <c r="S126" i="10"/>
  <c r="S122" i="10"/>
  <c r="S167" i="10"/>
  <c r="S186" i="10"/>
  <c r="S175" i="10"/>
  <c r="S170" i="10"/>
  <c r="S169" i="10"/>
  <c r="S164" i="10"/>
  <c r="S129" i="10"/>
  <c r="S118" i="10"/>
  <c r="S110" i="10"/>
  <c r="S162" i="10"/>
  <c r="S154" i="10"/>
  <c r="S127" i="10"/>
  <c r="S119" i="10"/>
  <c r="S109" i="10"/>
  <c r="S105" i="10"/>
  <c r="S102" i="10"/>
  <c r="S160" i="10"/>
  <c r="S148" i="10"/>
  <c r="S146" i="10"/>
  <c r="S114" i="10"/>
  <c r="S99" i="10"/>
  <c r="S91" i="10"/>
  <c r="S172" i="10"/>
  <c r="S161" i="10"/>
  <c r="S159" i="10"/>
  <c r="S152" i="10"/>
  <c r="S151" i="10"/>
  <c r="S112" i="10"/>
  <c r="S107" i="10"/>
  <c r="S98" i="10"/>
  <c r="S90" i="10"/>
  <c r="S82" i="10"/>
  <c r="S113" i="10"/>
  <c r="S101" i="10"/>
  <c r="S95" i="10"/>
  <c r="S92" i="10"/>
  <c r="S89" i="10"/>
  <c r="S84" i="10"/>
  <c r="S123" i="10"/>
  <c r="S94" i="10"/>
  <c r="S93" i="10"/>
  <c r="S88" i="10"/>
  <c r="S83" i="10"/>
  <c r="S192" i="10"/>
  <c r="S116" i="10"/>
  <c r="S115" i="10"/>
  <c r="S103" i="10"/>
  <c r="S182" i="10"/>
  <c r="S106" i="10"/>
  <c r="S81" i="10"/>
  <c r="S150" i="10"/>
  <c r="S120" i="10"/>
  <c r="S111" i="10"/>
  <c r="S104" i="10"/>
  <c r="S156" i="10"/>
  <c r="S174" i="10"/>
  <c r="S124" i="10"/>
  <c r="S85" i="10"/>
  <c r="S108" i="10"/>
  <c r="S87" i="10"/>
  <c r="S117" i="10"/>
  <c r="S155" i="10"/>
  <c r="S121" i="10"/>
  <c r="S96" i="10"/>
  <c r="S86" i="10"/>
  <c r="S153" i="10"/>
  <c r="S100" i="10"/>
  <c r="S97" i="10"/>
  <c r="S168" i="10"/>
  <c r="S128" i="10"/>
  <c r="S80" i="10"/>
  <c r="AR254" i="10"/>
  <c r="Q254" i="10" s="1"/>
  <c r="Q52" i="10"/>
  <c r="AH13" i="10"/>
  <c r="AD13" i="10"/>
  <c r="Z13" i="10"/>
  <c r="AH160" i="10"/>
  <c r="Z160" i="10"/>
  <c r="AD160" i="10"/>
  <c r="Z117" i="10"/>
  <c r="AD117" i="10"/>
  <c r="AH117" i="10"/>
  <c r="Z34" i="10"/>
  <c r="AH34" i="10"/>
  <c r="AD34" i="10"/>
  <c r="AP52" i="10"/>
  <c r="AH182" i="10"/>
  <c r="Z182" i="10"/>
  <c r="AD182" i="10"/>
  <c r="E254" i="10"/>
  <c r="U52" i="10"/>
  <c r="Z124" i="10"/>
  <c r="AD124" i="10"/>
  <c r="AH124" i="10"/>
  <c r="Z184" i="10"/>
  <c r="AD184" i="10"/>
  <c r="AH184" i="10"/>
  <c r="AH237" i="10"/>
  <c r="Z237" i="10"/>
  <c r="AD237" i="10"/>
  <c r="Z26" i="10"/>
  <c r="AH26" i="10"/>
  <c r="AD26" i="10"/>
  <c r="AD232" i="10"/>
  <c r="Z232" i="10"/>
  <c r="AH232" i="10"/>
  <c r="U192" i="10"/>
  <c r="AA41" i="8"/>
  <c r="AA27" i="8"/>
  <c r="BM82" i="5"/>
  <c r="AN20" i="8"/>
  <c r="O40" i="8"/>
  <c r="CD254" i="8"/>
  <c r="BD254" i="8" s="1"/>
  <c r="O52" i="8"/>
  <c r="AX93" i="9"/>
  <c r="AX108" i="9"/>
  <c r="AT87" i="8"/>
  <c r="AT113" i="8"/>
  <c r="AT154" i="8"/>
  <c r="AR218" i="4"/>
  <c r="BG115" i="5"/>
  <c r="AK82" i="5"/>
  <c r="AE24" i="5"/>
  <c r="AK172" i="5"/>
  <c r="BM220" i="5"/>
  <c r="AE29" i="5"/>
  <c r="BG47" i="5"/>
  <c r="AE49" i="5"/>
  <c r="AE127" i="5"/>
  <c r="BG30" i="5"/>
  <c r="Y81" i="5"/>
  <c r="AT106" i="8"/>
  <c r="AN43" i="8"/>
  <c r="U27" i="8"/>
  <c r="AT186" i="8"/>
  <c r="I250" i="8"/>
  <c r="AT95" i="8"/>
  <c r="AT171" i="8"/>
  <c r="I242" i="8"/>
  <c r="AA32" i="8"/>
  <c r="O32" i="8"/>
  <c r="AG124" i="8"/>
  <c r="AZ160" i="8"/>
  <c r="AT156" i="8"/>
  <c r="AT160" i="8"/>
  <c r="AT86" i="8"/>
  <c r="AN49" i="8"/>
  <c r="BT254" i="8"/>
  <c r="AZ105" i="8"/>
  <c r="I217" i="8"/>
  <c r="U17" i="8"/>
  <c r="AZ84" i="8"/>
  <c r="AZ121" i="8"/>
  <c r="AN47" i="8"/>
  <c r="AT155" i="8"/>
  <c r="I246" i="8"/>
  <c r="AT163" i="8"/>
  <c r="AT173" i="8"/>
  <c r="AZ98" i="8"/>
  <c r="O23" i="8"/>
  <c r="AT98" i="8"/>
  <c r="I231" i="8"/>
  <c r="AZ172" i="8"/>
  <c r="O18" i="8"/>
  <c r="O43" i="8"/>
  <c r="O36" i="8"/>
  <c r="I223" i="8"/>
  <c r="AT170" i="8"/>
  <c r="AP93" i="9"/>
  <c r="AX124" i="9"/>
  <c r="AT129" i="8"/>
  <c r="AT118" i="8"/>
  <c r="I84" i="8"/>
  <c r="AX247" i="9"/>
  <c r="AT247" i="9"/>
  <c r="AP247" i="9"/>
  <c r="AX173" i="9"/>
  <c r="AP173" i="9"/>
  <c r="AT173" i="9"/>
  <c r="AQ115" i="5"/>
  <c r="U16" i="8"/>
  <c r="S254" i="8"/>
  <c r="O47" i="8"/>
  <c r="AR232" i="4"/>
  <c r="BM96" i="5"/>
  <c r="AE115" i="5"/>
  <c r="AW220" i="5"/>
  <c r="AK41" i="5"/>
  <c r="AK127" i="5"/>
  <c r="AW30" i="5"/>
  <c r="BM103" i="5"/>
  <c r="O35" i="8"/>
  <c r="AT121" i="8"/>
  <c r="AZ20" i="8"/>
  <c r="AT184" i="8"/>
  <c r="AG172" i="8"/>
  <c r="AZ50" i="8"/>
  <c r="O41" i="8"/>
  <c r="AG96" i="8"/>
  <c r="AG224" i="8"/>
  <c r="AZ24" i="8"/>
  <c r="AZ39" i="8"/>
  <c r="AT172" i="8"/>
  <c r="BP254" i="8"/>
  <c r="M254" i="8" s="1"/>
  <c r="AA28" i="8"/>
  <c r="AT158" i="8"/>
  <c r="I222" i="8"/>
  <c r="O42" i="8"/>
  <c r="O13" i="8"/>
  <c r="O22" i="8"/>
  <c r="AT162" i="8"/>
  <c r="I249" i="8"/>
  <c r="AX244" i="9"/>
  <c r="AT124" i="9"/>
  <c r="AT237" i="9"/>
  <c r="AP17" i="9"/>
  <c r="AT17" i="9"/>
  <c r="AX17" i="9"/>
  <c r="AT148" i="8"/>
  <c r="AT149" i="8"/>
  <c r="AX188" i="9"/>
  <c r="AX41" i="9"/>
  <c r="AT41" i="9"/>
  <c r="AP41" i="9"/>
  <c r="AA20" i="8"/>
  <c r="BH254" i="8"/>
  <c r="AW115" i="5"/>
  <c r="Y82" i="5"/>
  <c r="AQ220" i="5"/>
  <c r="AK49" i="5"/>
  <c r="BG41" i="5"/>
  <c r="BG127" i="5"/>
  <c r="BM30" i="5"/>
  <c r="AE43" i="5"/>
  <c r="BG103" i="5"/>
  <c r="O15" i="8"/>
  <c r="AT114" i="8"/>
  <c r="AT127" i="8"/>
  <c r="AG246" i="8"/>
  <c r="AT116" i="8"/>
  <c r="AT178" i="8"/>
  <c r="O17" i="8"/>
  <c r="U28" i="8"/>
  <c r="AT111" i="8"/>
  <c r="U91" i="8"/>
  <c r="O19" i="8"/>
  <c r="AT152" i="8"/>
  <c r="AT174" i="8"/>
  <c r="AT187" i="8"/>
  <c r="AT96" i="8"/>
  <c r="O30" i="8"/>
  <c r="I42" i="8"/>
  <c r="AZ32" i="8"/>
  <c r="O28" i="8"/>
  <c r="O21" i="8"/>
  <c r="AT157" i="8"/>
  <c r="AT165" i="8"/>
  <c r="AX154" i="9"/>
  <c r="AP244" i="9"/>
  <c r="AX237" i="9"/>
  <c r="BH52" i="9"/>
  <c r="Y115" i="5"/>
  <c r="AW127" i="5"/>
  <c r="O34" i="8"/>
  <c r="BG171" i="5"/>
  <c r="AK38" i="5"/>
  <c r="Y190" i="5"/>
  <c r="AE41" i="5"/>
  <c r="AQ43" i="5"/>
  <c r="Y103" i="5"/>
  <c r="O26" i="8"/>
  <c r="AT151" i="8"/>
  <c r="AT190" i="8"/>
  <c r="AN16" i="8"/>
  <c r="AZ31" i="8"/>
  <c r="O27" i="8"/>
  <c r="O44" i="8"/>
  <c r="AT117" i="8"/>
  <c r="AT122" i="8"/>
  <c r="U126" i="8"/>
  <c r="AT181" i="8"/>
  <c r="O48" i="8"/>
  <c r="O50" i="8"/>
  <c r="AT176" i="8"/>
  <c r="O20" i="8"/>
  <c r="AT159" i="8"/>
  <c r="AT126" i="8"/>
  <c r="AT97" i="9"/>
  <c r="AX97" i="9"/>
  <c r="AP97" i="9"/>
  <c r="AT16" i="9"/>
  <c r="AX16" i="9"/>
  <c r="AP16" i="9"/>
  <c r="AP146" i="9"/>
  <c r="AT146" i="9"/>
  <c r="AX146" i="9"/>
  <c r="AP152" i="9"/>
  <c r="AT152" i="9"/>
  <c r="AX152" i="9"/>
  <c r="AX225" i="9"/>
  <c r="AP225" i="9"/>
  <c r="AT225" i="9"/>
  <c r="AX161" i="9"/>
  <c r="AT161" i="9"/>
  <c r="AP161" i="9"/>
  <c r="AT29" i="9"/>
  <c r="AX29" i="9"/>
  <c r="AP29" i="9"/>
  <c r="AP215" i="9"/>
  <c r="AX215" i="9"/>
  <c r="AT215" i="9"/>
  <c r="AP80" i="9"/>
  <c r="AX80" i="9"/>
  <c r="AT80" i="9"/>
  <c r="AL192" i="9"/>
  <c r="AT42" i="9"/>
  <c r="AX42" i="9"/>
  <c r="AP42" i="9"/>
  <c r="AT81" i="9"/>
  <c r="AX81" i="9"/>
  <c r="AP81" i="9"/>
  <c r="AX189" i="9"/>
  <c r="AT189" i="9"/>
  <c r="AP189" i="9"/>
  <c r="AT89" i="9"/>
  <c r="AX89" i="9"/>
  <c r="AP89" i="9"/>
  <c r="AP175" i="9"/>
  <c r="AT175" i="9"/>
  <c r="AX175" i="9"/>
  <c r="AP162" i="9"/>
  <c r="AT162" i="9"/>
  <c r="AX162" i="9"/>
  <c r="AT231" i="9"/>
  <c r="AX231" i="9"/>
  <c r="AP231" i="9"/>
  <c r="AP220" i="9"/>
  <c r="AT220" i="9"/>
  <c r="AX220" i="9"/>
  <c r="AJ49" i="9"/>
  <c r="AJ47" i="9"/>
  <c r="AJ45" i="9"/>
  <c r="AJ44" i="9"/>
  <c r="AJ41" i="9"/>
  <c r="AJ28" i="9"/>
  <c r="AJ52" i="9"/>
  <c r="AJ34" i="9"/>
  <c r="AJ31" i="9"/>
  <c r="AJ25" i="9"/>
  <c r="AJ23" i="9"/>
  <c r="AJ21" i="9"/>
  <c r="AJ19" i="9"/>
  <c r="AJ17" i="9"/>
  <c r="AJ15" i="9"/>
  <c r="AJ13" i="9"/>
  <c r="AJ50" i="9"/>
  <c r="AJ43" i="9"/>
  <c r="AJ42" i="9"/>
  <c r="AJ30" i="9"/>
  <c r="AJ24" i="9"/>
  <c r="AJ16" i="9"/>
  <c r="AJ29" i="9"/>
  <c r="AJ32" i="9"/>
  <c r="AJ22" i="9"/>
  <c r="AJ14" i="9"/>
  <c r="AJ20" i="9"/>
  <c r="AJ48" i="9"/>
  <c r="AJ33" i="9"/>
  <c r="AJ46" i="9"/>
  <c r="AJ36" i="9"/>
  <c r="AJ39" i="9"/>
  <c r="AJ26" i="9"/>
  <c r="AJ37" i="9"/>
  <c r="AJ38" i="9"/>
  <c r="AJ40" i="9"/>
  <c r="AJ27" i="9"/>
  <c r="AJ35" i="9"/>
  <c r="AJ18" i="9"/>
  <c r="AT83" i="9"/>
  <c r="AX83" i="9"/>
  <c r="AP83" i="9"/>
  <c r="AT190" i="9"/>
  <c r="AP190" i="9"/>
  <c r="AX190" i="9"/>
  <c r="AP110" i="9"/>
  <c r="AT110" i="9"/>
  <c r="AX110" i="9"/>
  <c r="AT213" i="9"/>
  <c r="AX213" i="9"/>
  <c r="AP213" i="9"/>
  <c r="AL252" i="9"/>
  <c r="AT14" i="9"/>
  <c r="AX14" i="9"/>
  <c r="AP14" i="9"/>
  <c r="AX178" i="9"/>
  <c r="AT178" i="9"/>
  <c r="AP178" i="9"/>
  <c r="AP174" i="9"/>
  <c r="AT174" i="9"/>
  <c r="AX174" i="9"/>
  <c r="AT85" i="9"/>
  <c r="AP85" i="9"/>
  <c r="AX85" i="9"/>
  <c r="AP167" i="9"/>
  <c r="AT167" i="9"/>
  <c r="AX167" i="9"/>
  <c r="AP166" i="9"/>
  <c r="AT166" i="9"/>
  <c r="AX166" i="9"/>
  <c r="AX163" i="9"/>
  <c r="AT163" i="9"/>
  <c r="AP163" i="9"/>
  <c r="AJ190" i="9"/>
  <c r="AJ188" i="9"/>
  <c r="AJ186" i="9"/>
  <c r="AJ184" i="9"/>
  <c r="AJ182" i="9"/>
  <c r="AJ180" i="9"/>
  <c r="AJ179" i="9"/>
  <c r="AJ177" i="9"/>
  <c r="AJ175" i="9"/>
  <c r="AJ173" i="9"/>
  <c r="AJ171" i="9"/>
  <c r="AJ169" i="9"/>
  <c r="AJ167" i="9"/>
  <c r="AJ165" i="9"/>
  <c r="AJ189" i="9"/>
  <c r="AJ187" i="9"/>
  <c r="AJ172" i="9"/>
  <c r="AJ164" i="9"/>
  <c r="AJ174" i="9"/>
  <c r="AJ170" i="9"/>
  <c r="AJ183" i="9"/>
  <c r="AJ107" i="9"/>
  <c r="AJ104" i="9"/>
  <c r="AJ102" i="9"/>
  <c r="AJ100" i="9"/>
  <c r="AJ98" i="9"/>
  <c r="AJ96" i="9"/>
  <c r="AJ94" i="9"/>
  <c r="AJ92" i="9"/>
  <c r="AJ90" i="9"/>
  <c r="AJ88" i="9"/>
  <c r="AJ86" i="9"/>
  <c r="AJ84" i="9"/>
  <c r="AJ82" i="9"/>
  <c r="AJ80" i="9"/>
  <c r="AJ158" i="9"/>
  <c r="AJ150" i="9"/>
  <c r="AJ126" i="9"/>
  <c r="AJ118" i="9"/>
  <c r="AJ110" i="9"/>
  <c r="AJ161" i="9"/>
  <c r="AJ153" i="9"/>
  <c r="AJ129" i="9"/>
  <c r="AJ121" i="9"/>
  <c r="AJ113" i="9"/>
  <c r="AJ105" i="9"/>
  <c r="AJ185" i="9"/>
  <c r="AJ168" i="9"/>
  <c r="AJ156" i="9"/>
  <c r="AJ148" i="9"/>
  <c r="AJ124" i="9"/>
  <c r="AJ116" i="9"/>
  <c r="AJ106" i="9"/>
  <c r="AJ103" i="9"/>
  <c r="AJ95" i="9"/>
  <c r="AJ87" i="9"/>
  <c r="AJ192" i="9"/>
  <c r="AJ151" i="9"/>
  <c r="AJ117" i="9"/>
  <c r="AJ85" i="9"/>
  <c r="AJ157" i="9"/>
  <c r="AJ123" i="9"/>
  <c r="AJ120" i="9"/>
  <c r="AJ114" i="9"/>
  <c r="AJ108" i="9"/>
  <c r="AJ99" i="9"/>
  <c r="AJ181" i="9"/>
  <c r="AJ166" i="9"/>
  <c r="AJ163" i="9"/>
  <c r="AJ160" i="9"/>
  <c r="AJ154" i="9"/>
  <c r="AJ119" i="9"/>
  <c r="AJ147" i="9"/>
  <c r="AJ128" i="9"/>
  <c r="AJ122" i="9"/>
  <c r="AJ93" i="9"/>
  <c r="AJ178" i="9"/>
  <c r="AJ159" i="9"/>
  <c r="AJ125" i="9"/>
  <c r="AJ97" i="9"/>
  <c r="AJ91" i="9"/>
  <c r="AJ81" i="9"/>
  <c r="AJ152" i="9"/>
  <c r="AJ109" i="9"/>
  <c r="AJ146" i="9"/>
  <c r="AJ127" i="9"/>
  <c r="AJ149" i="9"/>
  <c r="AJ162" i="9"/>
  <c r="AJ155" i="9"/>
  <c r="AJ115" i="9"/>
  <c r="AJ101" i="9"/>
  <c r="AJ89" i="9"/>
  <c r="AJ83" i="9"/>
  <c r="AJ176" i="9"/>
  <c r="AJ112" i="9"/>
  <c r="AJ111" i="9"/>
  <c r="AX125" i="9"/>
  <c r="AT125" i="9"/>
  <c r="AP125" i="9"/>
  <c r="AT18" i="9"/>
  <c r="AX18" i="9"/>
  <c r="AP18" i="9"/>
  <c r="AX129" i="9"/>
  <c r="AT129" i="9"/>
  <c r="AP129" i="9"/>
  <c r="BH252" i="9"/>
  <c r="M252" i="9" s="1"/>
  <c r="AT39" i="9"/>
  <c r="AX39" i="9"/>
  <c r="AP39" i="9"/>
  <c r="AT19" i="9"/>
  <c r="AP19" i="9"/>
  <c r="AX19" i="9"/>
  <c r="AT172" i="9"/>
  <c r="AX172" i="9"/>
  <c r="AP172" i="9"/>
  <c r="AT22" i="9"/>
  <c r="AX22" i="9"/>
  <c r="AP22" i="9"/>
  <c r="AX117" i="9"/>
  <c r="AT117" i="9"/>
  <c r="AP117" i="9"/>
  <c r="I50" i="9"/>
  <c r="I48" i="9"/>
  <c r="I46" i="9"/>
  <c r="I33" i="9"/>
  <c r="I30" i="9"/>
  <c r="I39" i="9"/>
  <c r="I36" i="9"/>
  <c r="I49" i="9"/>
  <c r="I34" i="9"/>
  <c r="I38" i="9"/>
  <c r="I37" i="9"/>
  <c r="I26" i="9"/>
  <c r="I19" i="9"/>
  <c r="I18" i="9"/>
  <c r="I43" i="9"/>
  <c r="I41" i="9"/>
  <c r="I27" i="9"/>
  <c r="I52" i="9"/>
  <c r="I47" i="9"/>
  <c r="I42" i="9"/>
  <c r="I40" i="9"/>
  <c r="I29" i="9"/>
  <c r="I28" i="9"/>
  <c r="I25" i="9"/>
  <c r="I24" i="9"/>
  <c r="I17" i="9"/>
  <c r="I16" i="9"/>
  <c r="I13" i="9"/>
  <c r="I32" i="9"/>
  <c r="I23" i="9"/>
  <c r="I21" i="9"/>
  <c r="I22" i="9"/>
  <c r="I20" i="9"/>
  <c r="I15" i="9"/>
  <c r="I45" i="9"/>
  <c r="I14" i="9"/>
  <c r="I44" i="9"/>
  <c r="I35" i="9"/>
  <c r="I31" i="9"/>
  <c r="AX109" i="9"/>
  <c r="AT109" i="9"/>
  <c r="AP109" i="9"/>
  <c r="O186" i="9"/>
  <c r="O192" i="9"/>
  <c r="O188" i="9"/>
  <c r="O183" i="9"/>
  <c r="O182" i="9"/>
  <c r="O179" i="9"/>
  <c r="O177" i="9"/>
  <c r="O175" i="9"/>
  <c r="O173" i="9"/>
  <c r="O171" i="9"/>
  <c r="O169" i="9"/>
  <c r="O167" i="9"/>
  <c r="O165" i="9"/>
  <c r="O189" i="9"/>
  <c r="O185" i="9"/>
  <c r="O174" i="9"/>
  <c r="O166" i="9"/>
  <c r="O162" i="9"/>
  <c r="O160" i="9"/>
  <c r="O158" i="9"/>
  <c r="O156" i="9"/>
  <c r="O154" i="9"/>
  <c r="O152" i="9"/>
  <c r="O150" i="9"/>
  <c r="O148" i="9"/>
  <c r="O146" i="9"/>
  <c r="O128" i="9"/>
  <c r="O126" i="9"/>
  <c r="O124" i="9"/>
  <c r="O122" i="9"/>
  <c r="O120" i="9"/>
  <c r="O118" i="9"/>
  <c r="O116" i="9"/>
  <c r="O114" i="9"/>
  <c r="O112" i="9"/>
  <c r="O110" i="9"/>
  <c r="O108" i="9"/>
  <c r="O106" i="9"/>
  <c r="O181" i="9"/>
  <c r="O180" i="9"/>
  <c r="O187" i="9"/>
  <c r="O164" i="9"/>
  <c r="O105" i="9"/>
  <c r="O170" i="9"/>
  <c r="O178" i="9"/>
  <c r="O163" i="9"/>
  <c r="O155" i="9"/>
  <c r="O147" i="9"/>
  <c r="O123" i="9"/>
  <c r="O115" i="9"/>
  <c r="O99" i="9"/>
  <c r="O98" i="9"/>
  <c r="O176" i="9"/>
  <c r="O161" i="9"/>
  <c r="O153" i="9"/>
  <c r="O129" i="9"/>
  <c r="O121" i="9"/>
  <c r="O113" i="9"/>
  <c r="O104" i="9"/>
  <c r="O97" i="9"/>
  <c r="O96" i="9"/>
  <c r="O89" i="9"/>
  <c r="O88" i="9"/>
  <c r="O81" i="9"/>
  <c r="O80" i="9"/>
  <c r="O172" i="9"/>
  <c r="O168" i="9"/>
  <c r="O111" i="9"/>
  <c r="O95" i="9"/>
  <c r="O84" i="9"/>
  <c r="O151" i="9"/>
  <c r="O117" i="9"/>
  <c r="O83" i="9"/>
  <c r="O92" i="9"/>
  <c r="O184" i="9"/>
  <c r="O157" i="9"/>
  <c r="O103" i="9"/>
  <c r="O90" i="9"/>
  <c r="O86" i="9"/>
  <c r="O85" i="9"/>
  <c r="O159" i="9"/>
  <c r="O100" i="9"/>
  <c r="O190" i="9"/>
  <c r="O119" i="9"/>
  <c r="O125" i="9"/>
  <c r="O87" i="9"/>
  <c r="O149" i="9"/>
  <c r="O82" i="9"/>
  <c r="O101" i="9"/>
  <c r="O109" i="9"/>
  <c r="O102" i="9"/>
  <c r="O93" i="9"/>
  <c r="O127" i="9"/>
  <c r="O94" i="9"/>
  <c r="O91" i="9"/>
  <c r="O107" i="9"/>
  <c r="AT24" i="9"/>
  <c r="AX24" i="9"/>
  <c r="AP24" i="9"/>
  <c r="AT99" i="9"/>
  <c r="AX99" i="9"/>
  <c r="AP99" i="9"/>
  <c r="AT101" i="9"/>
  <c r="AP101" i="9"/>
  <c r="AX101" i="9"/>
  <c r="AP187" i="9"/>
  <c r="AX187" i="9"/>
  <c r="AT187" i="9"/>
  <c r="AP114" i="9"/>
  <c r="AT114" i="9"/>
  <c r="AX114" i="9"/>
  <c r="AP158" i="9"/>
  <c r="AT158" i="9"/>
  <c r="AX158" i="9"/>
  <c r="AX157" i="9"/>
  <c r="AT157" i="9"/>
  <c r="AP157" i="9"/>
  <c r="AT87" i="9"/>
  <c r="AP87" i="9"/>
  <c r="AX87" i="9"/>
  <c r="AP126" i="9"/>
  <c r="AT126" i="9"/>
  <c r="AX126" i="9"/>
  <c r="AT103" i="9"/>
  <c r="AX103" i="9"/>
  <c r="AP103" i="9"/>
  <c r="AX241" i="9"/>
  <c r="AT241" i="9"/>
  <c r="AP241" i="9"/>
  <c r="AX123" i="9"/>
  <c r="AT123" i="9"/>
  <c r="AP123" i="9"/>
  <c r="AP239" i="9"/>
  <c r="AX239" i="9"/>
  <c r="AT239" i="9"/>
  <c r="AP120" i="9"/>
  <c r="AT120" i="9"/>
  <c r="AX120" i="9"/>
  <c r="AT248" i="9"/>
  <c r="AX248" i="9"/>
  <c r="AP248" i="9"/>
  <c r="AP160" i="9"/>
  <c r="AT160" i="9"/>
  <c r="AX160" i="9"/>
  <c r="K254" i="9"/>
  <c r="M52" i="9"/>
  <c r="AL52" i="9"/>
  <c r="BH192" i="9"/>
  <c r="AX113" i="9"/>
  <c r="AT113" i="9"/>
  <c r="AP113" i="9"/>
  <c r="AK89" i="5"/>
  <c r="AK149" i="5"/>
  <c r="U83" i="8"/>
  <c r="AG232" i="8"/>
  <c r="AQ89" i="5"/>
  <c r="AW109" i="5"/>
  <c r="U187" i="8"/>
  <c r="AK24" i="5"/>
  <c r="AW89" i="5"/>
  <c r="AQ42" i="5"/>
  <c r="AK109" i="5"/>
  <c r="AQ119" i="5"/>
  <c r="AE47" i="5"/>
  <c r="AE190" i="5"/>
  <c r="Y41" i="5"/>
  <c r="AE107" i="5"/>
  <c r="Y36" i="5"/>
  <c r="BG81" i="5"/>
  <c r="AG235" i="8"/>
  <c r="I171" i="8"/>
  <c r="U148" i="8"/>
  <c r="U152" i="8"/>
  <c r="AG238" i="8"/>
  <c r="CB254" i="8"/>
  <c r="BN254" i="8"/>
  <c r="O128" i="8"/>
  <c r="U125" i="8"/>
  <c r="O149" i="8"/>
  <c r="AZ171" i="8"/>
  <c r="AG245" i="8"/>
  <c r="AG225" i="8"/>
  <c r="I122" i="8"/>
  <c r="Y183" i="5"/>
  <c r="I126" i="8"/>
  <c r="U120" i="8"/>
  <c r="U179" i="8"/>
  <c r="BM24" i="5"/>
  <c r="BM89" i="5"/>
  <c r="AW42" i="5"/>
  <c r="AQ109" i="5"/>
  <c r="AK119" i="5"/>
  <c r="AW47" i="5"/>
  <c r="AW190" i="5"/>
  <c r="AQ41" i="5"/>
  <c r="AE81" i="5"/>
  <c r="AK183" i="5"/>
  <c r="AG32" i="8"/>
  <c r="U97" i="8"/>
  <c r="U90" i="8"/>
  <c r="U80" i="8"/>
  <c r="U117" i="8"/>
  <c r="I107" i="8"/>
  <c r="O160" i="8"/>
  <c r="AZ126" i="8"/>
  <c r="AZ156" i="8"/>
  <c r="AZ157" i="8"/>
  <c r="AG249" i="8"/>
  <c r="U100" i="8"/>
  <c r="Y109" i="5"/>
  <c r="BG89" i="5"/>
  <c r="BG42" i="5"/>
  <c r="AE109" i="5"/>
  <c r="BM47" i="5"/>
  <c r="BM183" i="5"/>
  <c r="U96" i="8"/>
  <c r="U167" i="8"/>
  <c r="U101" i="8"/>
  <c r="U107" i="8"/>
  <c r="U82" i="8"/>
  <c r="AG222" i="8"/>
  <c r="AG236" i="8"/>
  <c r="U146" i="8"/>
  <c r="BM22" i="5"/>
  <c r="U163" i="8"/>
  <c r="AG216" i="8"/>
  <c r="U157" i="8"/>
  <c r="Y178" i="5"/>
  <c r="AW24" i="5"/>
  <c r="Y89" i="5"/>
  <c r="BM42" i="5"/>
  <c r="BM119" i="5"/>
  <c r="AW176" i="5"/>
  <c r="AE244" i="5"/>
  <c r="BM41" i="5"/>
  <c r="Y149" i="5"/>
  <c r="AQ81" i="5"/>
  <c r="BG183" i="5"/>
  <c r="I183" i="8"/>
  <c r="AG45" i="8"/>
  <c r="BV254" i="8"/>
  <c r="AE254" i="8" s="1"/>
  <c r="U95" i="8"/>
  <c r="U181" i="8"/>
  <c r="AG35" i="8"/>
  <c r="U162" i="8"/>
  <c r="AZ81" i="8"/>
  <c r="AG237" i="8"/>
  <c r="U113" i="8"/>
  <c r="AZ123" i="8"/>
  <c r="AZ165" i="8"/>
  <c r="AG231" i="8"/>
  <c r="AZ82" i="8"/>
  <c r="I220" i="8"/>
  <c r="I232" i="8"/>
  <c r="AZ113" i="8"/>
  <c r="AK42" i="5"/>
  <c r="Y47" i="5"/>
  <c r="AE183" i="5"/>
  <c r="I173" i="8"/>
  <c r="U121" i="8"/>
  <c r="BZ254" i="8"/>
  <c r="AR254" i="8" s="1"/>
  <c r="AE42" i="5"/>
  <c r="BG119" i="5"/>
  <c r="AQ47" i="5"/>
  <c r="U124" i="8"/>
  <c r="AE178" i="5"/>
  <c r="Y24" i="5"/>
  <c r="AE119" i="5"/>
  <c r="BM149" i="5"/>
  <c r="BG85" i="5"/>
  <c r="U99" i="8"/>
  <c r="AG223" i="8"/>
  <c r="AT46" i="8"/>
  <c r="U159" i="8"/>
  <c r="AG247" i="8"/>
  <c r="AG243" i="8"/>
  <c r="AZ150" i="8"/>
  <c r="AZ176" i="8"/>
  <c r="AZ83" i="8"/>
  <c r="AZ127" i="8"/>
  <c r="AZ129" i="8"/>
  <c r="AZ178" i="8"/>
  <c r="AZ180" i="8"/>
  <c r="I230" i="8"/>
  <c r="U247" i="8"/>
  <c r="U242" i="8"/>
  <c r="U226" i="8"/>
  <c r="U252" i="8"/>
  <c r="U233" i="8"/>
  <c r="U215" i="8"/>
  <c r="U249" i="8"/>
  <c r="U216" i="8"/>
  <c r="U217" i="8"/>
  <c r="U225" i="8"/>
  <c r="U218" i="8"/>
  <c r="U241" i="8"/>
  <c r="U230" i="8"/>
  <c r="U214" i="8"/>
  <c r="U231" i="8"/>
  <c r="U223" i="8"/>
  <c r="U228" i="8"/>
  <c r="U219" i="8"/>
  <c r="U245" i="8"/>
  <c r="U224" i="8"/>
  <c r="U222" i="8"/>
  <c r="U246" i="8"/>
  <c r="U248" i="8"/>
  <c r="U234" i="8"/>
  <c r="U244" i="8"/>
  <c r="U235" i="8"/>
  <c r="U232" i="8"/>
  <c r="U220" i="8"/>
  <c r="U227" i="8"/>
  <c r="U229" i="8"/>
  <c r="U236" i="8"/>
  <c r="U250" i="8"/>
  <c r="U239" i="8"/>
  <c r="U240" i="8"/>
  <c r="U221" i="8"/>
  <c r="U213" i="8"/>
  <c r="U243" i="8"/>
  <c r="U238" i="8"/>
  <c r="U237" i="8"/>
  <c r="AA233" i="8"/>
  <c r="AA252" i="8"/>
  <c r="AA237" i="8"/>
  <c r="AA217" i="8"/>
  <c r="AA220" i="8"/>
  <c r="AA240" i="8"/>
  <c r="AA243" i="8"/>
  <c r="AA245" i="8"/>
  <c r="AA227" i="8"/>
  <c r="AA241" i="8"/>
  <c r="AA218" i="8"/>
  <c r="AA242" i="8"/>
  <c r="AA224" i="8"/>
  <c r="AA247" i="8"/>
  <c r="AA230" i="8"/>
  <c r="AA228" i="8"/>
  <c r="AA244" i="8"/>
  <c r="AA213" i="8"/>
  <c r="AA239" i="8"/>
  <c r="AA246" i="8"/>
  <c r="AA231" i="8"/>
  <c r="AA236" i="8"/>
  <c r="AA226" i="8"/>
  <c r="AA249" i="8"/>
  <c r="AA225" i="8"/>
  <c r="AA221" i="8"/>
  <c r="AA238" i="8"/>
  <c r="AA219" i="8"/>
  <c r="AA248" i="8"/>
  <c r="AA232" i="8"/>
  <c r="AA229" i="8"/>
  <c r="AA235" i="8"/>
  <c r="AA222" i="8"/>
  <c r="AA214" i="8"/>
  <c r="AA250" i="8"/>
  <c r="AA216" i="8"/>
  <c r="AA234" i="8"/>
  <c r="AA223" i="8"/>
  <c r="AA215" i="8"/>
  <c r="AT252" i="8"/>
  <c r="AT237" i="8"/>
  <c r="AT244" i="8"/>
  <c r="AT228" i="8"/>
  <c r="AT225" i="8"/>
  <c r="AT231" i="8"/>
  <c r="AT214" i="8"/>
  <c r="AT224" i="8"/>
  <c r="AT217" i="8"/>
  <c r="AT233" i="8"/>
  <c r="AT220" i="8"/>
  <c r="AT223" i="8"/>
  <c r="AT240" i="8"/>
  <c r="AT232" i="8"/>
  <c r="AT235" i="8"/>
  <c r="AT236" i="8"/>
  <c r="AT246" i="8"/>
  <c r="AT248" i="8"/>
  <c r="AT226" i="8"/>
  <c r="AT218" i="8"/>
  <c r="AT241" i="8"/>
  <c r="AT215" i="8"/>
  <c r="AT238" i="8"/>
  <c r="AT243" i="8"/>
  <c r="AT242" i="8"/>
  <c r="AT222" i="8"/>
  <c r="AT249" i="8"/>
  <c r="AT247" i="8"/>
  <c r="AT239" i="8"/>
  <c r="AT216" i="8"/>
  <c r="AT221" i="8"/>
  <c r="AT250" i="8"/>
  <c r="AT213" i="8"/>
  <c r="AT230" i="8"/>
  <c r="AT234" i="8"/>
  <c r="AT219" i="8"/>
  <c r="AT245" i="8"/>
  <c r="I192" i="8"/>
  <c r="I174" i="8"/>
  <c r="I190" i="8"/>
  <c r="I189" i="8"/>
  <c r="I150" i="8"/>
  <c r="I81" i="8"/>
  <c r="I95" i="8"/>
  <c r="I86" i="8"/>
  <c r="I124" i="8"/>
  <c r="I90" i="8"/>
  <c r="I172" i="8"/>
  <c r="I120" i="8"/>
  <c r="I119" i="8"/>
  <c r="I163" i="8"/>
  <c r="I104" i="8"/>
  <c r="I123" i="8"/>
  <c r="I82" i="8"/>
  <c r="I105" i="8"/>
  <c r="I91" i="8"/>
  <c r="I167" i="8"/>
  <c r="I158" i="8"/>
  <c r="I178" i="8"/>
  <c r="I88" i="8"/>
  <c r="I175" i="8"/>
  <c r="I170" i="8"/>
  <c r="I121" i="8"/>
  <c r="AG127" i="8"/>
  <c r="AG169" i="8"/>
  <c r="AG175" i="8"/>
  <c r="U35" i="8"/>
  <c r="I94" i="8"/>
  <c r="AG183" i="8"/>
  <c r="U21" i="8"/>
  <c r="I108" i="8"/>
  <c r="I159" i="8"/>
  <c r="I112" i="8"/>
  <c r="I152" i="8"/>
  <c r="AN24" i="8"/>
  <c r="AN18" i="8"/>
  <c r="AG82" i="8"/>
  <c r="U15" i="8"/>
  <c r="AT26" i="8"/>
  <c r="I102" i="8"/>
  <c r="AT19" i="8"/>
  <c r="AT14" i="8"/>
  <c r="AG109" i="8"/>
  <c r="I151" i="8"/>
  <c r="AG187" i="8"/>
  <c r="I21" i="8"/>
  <c r="I52" i="8"/>
  <c r="I48" i="8"/>
  <c r="I23" i="8"/>
  <c r="I20" i="8"/>
  <c r="I40" i="8"/>
  <c r="I49" i="8"/>
  <c r="I22" i="8"/>
  <c r="I30" i="8"/>
  <c r="I34" i="8"/>
  <c r="I45" i="8"/>
  <c r="I26" i="8"/>
  <c r="I27" i="8"/>
  <c r="I41" i="8"/>
  <c r="I44" i="8"/>
  <c r="AG93" i="8"/>
  <c r="AN46" i="8"/>
  <c r="AN28" i="8"/>
  <c r="I103" i="8"/>
  <c r="AG157" i="8"/>
  <c r="I161" i="8"/>
  <c r="I162" i="8"/>
  <c r="I180" i="8"/>
  <c r="I39" i="8"/>
  <c r="I46" i="8"/>
  <c r="AN13" i="8"/>
  <c r="U49" i="8"/>
  <c r="AG148" i="8"/>
  <c r="AZ47" i="8"/>
  <c r="AZ43" i="8"/>
  <c r="AZ33" i="8"/>
  <c r="AZ40" i="8"/>
  <c r="AZ52" i="8"/>
  <c r="AZ18" i="8"/>
  <c r="AZ22" i="8"/>
  <c r="AZ25" i="8"/>
  <c r="AZ49" i="8"/>
  <c r="AZ14" i="8"/>
  <c r="AZ44" i="8"/>
  <c r="AZ45" i="8"/>
  <c r="AZ48" i="8"/>
  <c r="AZ19" i="8"/>
  <c r="AZ16" i="8"/>
  <c r="AZ26" i="8"/>
  <c r="AZ15" i="8"/>
  <c r="AZ30" i="8"/>
  <c r="AZ41" i="8"/>
  <c r="AZ27" i="8"/>
  <c r="AZ34" i="8"/>
  <c r="AZ13" i="8"/>
  <c r="U44" i="8"/>
  <c r="AZ17" i="8"/>
  <c r="AN14" i="8"/>
  <c r="BF192" i="8"/>
  <c r="BF185" i="8"/>
  <c r="BF126" i="8"/>
  <c r="BF173" i="8"/>
  <c r="AT44" i="8"/>
  <c r="I179" i="8"/>
  <c r="AN31" i="8"/>
  <c r="U192" i="8"/>
  <c r="U182" i="8"/>
  <c r="U169" i="8"/>
  <c r="U123" i="8"/>
  <c r="U118" i="8"/>
  <c r="U115" i="8"/>
  <c r="U94" i="8"/>
  <c r="U122" i="8"/>
  <c r="U161" i="8"/>
  <c r="U93" i="8"/>
  <c r="U190" i="8"/>
  <c r="U172" i="8"/>
  <c r="U114" i="8"/>
  <c r="U106" i="8"/>
  <c r="U105" i="8"/>
  <c r="U174" i="8"/>
  <c r="U173" i="8"/>
  <c r="U110" i="8"/>
  <c r="U164" i="8"/>
  <c r="U102" i="8"/>
  <c r="U129" i="8"/>
  <c r="U128" i="8"/>
  <c r="U87" i="8"/>
  <c r="U189" i="8"/>
  <c r="U88" i="8"/>
  <c r="U89" i="8"/>
  <c r="U165" i="8"/>
  <c r="U168" i="8"/>
  <c r="U180" i="8"/>
  <c r="U104" i="8"/>
  <c r="U176" i="8"/>
  <c r="U98" i="8"/>
  <c r="U185" i="8"/>
  <c r="U156" i="8"/>
  <c r="U178" i="8"/>
  <c r="U175" i="8"/>
  <c r="U86" i="8"/>
  <c r="U109" i="8"/>
  <c r="U84" i="8"/>
  <c r="U160" i="8"/>
  <c r="U19" i="8"/>
  <c r="U171" i="8"/>
  <c r="AT22" i="8"/>
  <c r="AG92" i="8"/>
  <c r="AG186" i="8"/>
  <c r="U158" i="8"/>
  <c r="AG120" i="8"/>
  <c r="AN17" i="8"/>
  <c r="I127" i="8"/>
  <c r="AT40" i="8"/>
  <c r="I154" i="8"/>
  <c r="U23" i="8"/>
  <c r="AT16" i="8"/>
  <c r="G254" i="8"/>
  <c r="U111" i="8"/>
  <c r="O185" i="8"/>
  <c r="O192" i="8"/>
  <c r="O181" i="8"/>
  <c r="O189" i="8"/>
  <c r="O179" i="8"/>
  <c r="O125" i="8"/>
  <c r="O122" i="8"/>
  <c r="O152" i="8"/>
  <c r="O118" i="8"/>
  <c r="O176" i="8"/>
  <c r="O114" i="8"/>
  <c r="O105" i="8"/>
  <c r="O101" i="8"/>
  <c r="O151" i="8"/>
  <c r="O82" i="8"/>
  <c r="O123" i="8"/>
  <c r="O108" i="8"/>
  <c r="O84" i="8"/>
  <c r="O88" i="8"/>
  <c r="O162" i="8"/>
  <c r="O168" i="8"/>
  <c r="O94" i="8"/>
  <c r="O150" i="8"/>
  <c r="O155" i="8"/>
  <c r="O157" i="8"/>
  <c r="O156" i="8"/>
  <c r="O161" i="8"/>
  <c r="O154" i="8"/>
  <c r="O111" i="8"/>
  <c r="O126" i="8"/>
  <c r="O167" i="8"/>
  <c r="O97" i="8"/>
  <c r="O98" i="8"/>
  <c r="O158" i="8"/>
  <c r="O164" i="8"/>
  <c r="O129" i="8"/>
  <c r="O170" i="8"/>
  <c r="O103" i="8"/>
  <c r="O92" i="8"/>
  <c r="O190" i="8"/>
  <c r="O80" i="8"/>
  <c r="O110" i="8"/>
  <c r="O124" i="8"/>
  <c r="O87" i="8"/>
  <c r="O93" i="8"/>
  <c r="O89" i="8"/>
  <c r="O83" i="8"/>
  <c r="O90" i="8"/>
  <c r="O165" i="8"/>
  <c r="U184" i="8"/>
  <c r="O184" i="8"/>
  <c r="U183" i="8"/>
  <c r="AT18" i="8"/>
  <c r="O81" i="8"/>
  <c r="I101" i="8"/>
  <c r="O178" i="8"/>
  <c r="AX254" i="8"/>
  <c r="I98" i="8"/>
  <c r="I92" i="8"/>
  <c r="I97" i="8"/>
  <c r="U186" i="8"/>
  <c r="O175" i="8"/>
  <c r="O187" i="8"/>
  <c r="AG49" i="8"/>
  <c r="O159" i="8"/>
  <c r="O99" i="8"/>
  <c r="U31" i="8"/>
  <c r="AT50" i="8"/>
  <c r="I89" i="8"/>
  <c r="I114" i="8"/>
  <c r="AG192" i="8"/>
  <c r="AG185" i="8"/>
  <c r="AG179" i="8"/>
  <c r="AG181" i="8"/>
  <c r="AG176" i="8"/>
  <c r="AG122" i="8"/>
  <c r="AG110" i="8"/>
  <c r="AG94" i="8"/>
  <c r="AG189" i="8"/>
  <c r="AG114" i="8"/>
  <c r="AG180" i="8"/>
  <c r="AG98" i="8"/>
  <c r="AG146" i="8"/>
  <c r="AG105" i="8"/>
  <c r="AG90" i="8"/>
  <c r="AG164" i="8"/>
  <c r="AG165" i="8"/>
  <c r="AG84" i="8"/>
  <c r="AG163" i="8"/>
  <c r="AG168" i="8"/>
  <c r="AG97" i="8"/>
  <c r="AG103" i="8"/>
  <c r="AG81" i="8"/>
  <c r="AG85" i="8"/>
  <c r="AG102" i="8"/>
  <c r="AG101" i="8"/>
  <c r="AG178" i="8"/>
  <c r="AG162" i="8"/>
  <c r="AG87" i="8"/>
  <c r="AG152" i="8"/>
  <c r="AG174" i="8"/>
  <c r="AG91" i="8"/>
  <c r="AG123" i="8"/>
  <c r="AG161" i="8"/>
  <c r="AG106" i="8"/>
  <c r="AG129" i="8"/>
  <c r="AG118" i="8"/>
  <c r="AG156" i="8"/>
  <c r="I93" i="8"/>
  <c r="I113" i="8"/>
  <c r="U45" i="8"/>
  <c r="AG119" i="8"/>
  <c r="AG170" i="8"/>
  <c r="AG112" i="8"/>
  <c r="I157" i="8"/>
  <c r="AN52" i="8"/>
  <c r="AN48" i="8"/>
  <c r="AN23" i="8"/>
  <c r="AN30" i="8"/>
  <c r="AN44" i="8"/>
  <c r="AN15" i="8"/>
  <c r="AN22" i="8"/>
  <c r="AN27" i="8"/>
  <c r="AN33" i="8"/>
  <c r="AN34" i="8"/>
  <c r="AN40" i="8"/>
  <c r="AN19" i="8"/>
  <c r="AN41" i="8"/>
  <c r="AN42" i="8"/>
  <c r="I110" i="8"/>
  <c r="I169" i="8"/>
  <c r="I14" i="8"/>
  <c r="AG113" i="8"/>
  <c r="AG159" i="8"/>
  <c r="I25" i="8"/>
  <c r="AG167" i="8"/>
  <c r="I165" i="8"/>
  <c r="U46" i="8"/>
  <c r="AN45" i="8"/>
  <c r="U32" i="8"/>
  <c r="U34" i="8"/>
  <c r="U30" i="8"/>
  <c r="I177" i="8"/>
  <c r="AG190" i="8"/>
  <c r="AN50" i="8"/>
  <c r="AN25" i="8"/>
  <c r="AZ36" i="8"/>
  <c r="AZ46" i="8"/>
  <c r="AT48" i="8"/>
  <c r="AG115" i="8"/>
  <c r="I153" i="8"/>
  <c r="AZ23" i="8"/>
  <c r="I164" i="8"/>
  <c r="U127" i="8"/>
  <c r="AN21" i="8"/>
  <c r="AT43" i="8"/>
  <c r="U151" i="8"/>
  <c r="AG89" i="8"/>
  <c r="AT45" i="8"/>
  <c r="U24" i="8"/>
  <c r="U170" i="8"/>
  <c r="AG117" i="8"/>
  <c r="O127" i="8"/>
  <c r="AT13" i="8"/>
  <c r="I85" i="8"/>
  <c r="AG99" i="8"/>
  <c r="AG121" i="8"/>
  <c r="I125" i="8"/>
  <c r="I87" i="8"/>
  <c r="AT24" i="8"/>
  <c r="I182" i="8"/>
  <c r="I186" i="8"/>
  <c r="AG108" i="8"/>
  <c r="I96" i="8"/>
  <c r="AG116" i="8"/>
  <c r="AN39" i="8"/>
  <c r="U33" i="8"/>
  <c r="I128" i="8"/>
  <c r="AN32" i="8"/>
  <c r="U48" i="8"/>
  <c r="U42" i="8"/>
  <c r="I176" i="8"/>
  <c r="I50" i="8"/>
  <c r="I148" i="8"/>
  <c r="AZ42" i="8"/>
  <c r="I187" i="8"/>
  <c r="I24" i="8"/>
  <c r="AG20" i="8"/>
  <c r="AA52" i="8"/>
  <c r="AA39" i="8"/>
  <c r="AA25" i="8"/>
  <c r="AA45" i="8"/>
  <c r="AA34" i="8"/>
  <c r="AA36" i="8"/>
  <c r="AA30" i="8"/>
  <c r="AA19" i="8"/>
  <c r="AA24" i="8"/>
  <c r="AA23" i="8"/>
  <c r="AA42" i="8"/>
  <c r="AA47" i="8"/>
  <c r="AA26" i="8"/>
  <c r="AA17" i="8"/>
  <c r="AA21" i="8"/>
  <c r="AA33" i="8"/>
  <c r="AA48" i="8"/>
  <c r="AA16" i="8"/>
  <c r="AA13" i="8"/>
  <c r="AA15" i="8"/>
  <c r="AA22" i="8"/>
  <c r="AA31" i="8"/>
  <c r="AA18" i="8"/>
  <c r="AA43" i="8"/>
  <c r="AA14" i="8"/>
  <c r="I100" i="8"/>
  <c r="AG184" i="8"/>
  <c r="U108" i="8"/>
  <c r="U153" i="8"/>
  <c r="BR254" i="8"/>
  <c r="U119" i="8"/>
  <c r="I115" i="8"/>
  <c r="AA44" i="8"/>
  <c r="U149" i="8"/>
  <c r="I181" i="8"/>
  <c r="AG107" i="8"/>
  <c r="I83" i="8"/>
  <c r="I19" i="8"/>
  <c r="I47" i="8"/>
  <c r="O173" i="8"/>
  <c r="AG86" i="8"/>
  <c r="AG182" i="8"/>
  <c r="AA50" i="8"/>
  <c r="U92" i="8"/>
  <c r="AG252" i="8"/>
  <c r="AG230" i="8"/>
  <c r="AG218" i="8"/>
  <c r="AG215" i="8"/>
  <c r="AG226" i="8"/>
  <c r="AG217" i="8"/>
  <c r="AG239" i="8"/>
  <c r="AG227" i="8"/>
  <c r="AG220" i="8"/>
  <c r="AG244" i="8"/>
  <c r="AG250" i="8"/>
  <c r="AG229" i="8"/>
  <c r="AG248" i="8"/>
  <c r="AG213" i="8"/>
  <c r="AT52" i="8"/>
  <c r="AT21" i="8"/>
  <c r="AT39" i="8"/>
  <c r="AT25" i="8"/>
  <c r="AT20" i="8"/>
  <c r="AT34" i="8"/>
  <c r="AT41" i="8"/>
  <c r="AT49" i="8"/>
  <c r="AT33" i="8"/>
  <c r="AT36" i="8"/>
  <c r="AT27" i="8"/>
  <c r="AT31" i="8"/>
  <c r="AT42" i="8"/>
  <c r="AT23" i="8"/>
  <c r="AT30" i="8"/>
  <c r="AT17" i="8"/>
  <c r="U52" i="8"/>
  <c r="U43" i="8"/>
  <c r="U22" i="8"/>
  <c r="U40" i="8"/>
  <c r="U14" i="8"/>
  <c r="U26" i="8"/>
  <c r="U36" i="8"/>
  <c r="U18" i="8"/>
  <c r="U47" i="8"/>
  <c r="U25" i="8"/>
  <c r="U39" i="8"/>
  <c r="AG88" i="8"/>
  <c r="I118" i="8"/>
  <c r="AG100" i="8"/>
  <c r="I185" i="8"/>
  <c r="I80" i="8"/>
  <c r="AG155" i="8"/>
  <c r="AT35" i="8"/>
  <c r="AN26" i="8"/>
  <c r="I15" i="8"/>
  <c r="AG52" i="8"/>
  <c r="AG13" i="8"/>
  <c r="AG14" i="8"/>
  <c r="AG36" i="8"/>
  <c r="AG43" i="8"/>
  <c r="AG21" i="8"/>
  <c r="AG39" i="8"/>
  <c r="AG24" i="8"/>
  <c r="AG27" i="8"/>
  <c r="AG42" i="8"/>
  <c r="AG30" i="8"/>
  <c r="AG15" i="8"/>
  <c r="AG18" i="8"/>
  <c r="AG47" i="8"/>
  <c r="AG23" i="8"/>
  <c r="AG33" i="8"/>
  <c r="AG44" i="8"/>
  <c r="AG40" i="8"/>
  <c r="AG41" i="8"/>
  <c r="AG48" i="8"/>
  <c r="AG25" i="8"/>
  <c r="AG46" i="8"/>
  <c r="AG22" i="8"/>
  <c r="AG28" i="8"/>
  <c r="AG19" i="8"/>
  <c r="AG26" i="8"/>
  <c r="AG34" i="8"/>
  <c r="AT28" i="8"/>
  <c r="I156" i="8"/>
  <c r="I149" i="8"/>
  <c r="I99" i="8"/>
  <c r="AZ21" i="8"/>
  <c r="AT47" i="8"/>
  <c r="AA46" i="8"/>
  <c r="I35" i="8"/>
  <c r="Y254" i="8"/>
  <c r="I106" i="8"/>
  <c r="I155" i="8"/>
  <c r="I109" i="8"/>
  <c r="U112" i="8"/>
  <c r="AG126" i="8"/>
  <c r="I168" i="8"/>
  <c r="AG177" i="8"/>
  <c r="AG111" i="8"/>
  <c r="BF225" i="8"/>
  <c r="AG80" i="8"/>
  <c r="AA35" i="8"/>
  <c r="I33" i="8"/>
  <c r="AG104" i="8"/>
  <c r="AG173" i="8"/>
  <c r="U85" i="8"/>
  <c r="U103" i="8"/>
  <c r="M252" i="8"/>
  <c r="O186" i="8"/>
  <c r="I184" i="8"/>
  <c r="I16" i="8"/>
  <c r="U116" i="8"/>
  <c r="I129" i="8"/>
  <c r="AG16" i="8"/>
  <c r="U150" i="8"/>
  <c r="U20" i="8"/>
  <c r="AG83" i="8"/>
  <c r="AT15" i="8"/>
  <c r="I111" i="8"/>
  <c r="I116" i="8"/>
  <c r="AG128" i="8"/>
  <c r="AG17" i="8"/>
  <c r="I117" i="8"/>
  <c r="O104" i="8"/>
  <c r="O109" i="8"/>
  <c r="U13" i="8"/>
  <c r="I146" i="8"/>
  <c r="AG31" i="8"/>
  <c r="AN35" i="8"/>
  <c r="AQ178" i="5"/>
  <c r="AE160" i="5"/>
  <c r="AQ172" i="5"/>
  <c r="AW23" i="5"/>
  <c r="AQ159" i="5"/>
  <c r="AW29" i="5"/>
  <c r="BG244" i="5"/>
  <c r="AW107" i="5"/>
  <c r="AW43" i="5"/>
  <c r="AE22" i="5"/>
  <c r="AE85" i="5"/>
  <c r="BG178" i="5"/>
  <c r="AW171" i="5"/>
  <c r="BG172" i="5"/>
  <c r="BM23" i="5"/>
  <c r="AK29" i="5"/>
  <c r="AW244" i="5"/>
  <c r="BG190" i="5"/>
  <c r="BM107" i="5"/>
  <c r="Y43" i="5"/>
  <c r="AW22" i="5"/>
  <c r="AQ149" i="5"/>
  <c r="BM85" i="5"/>
  <c r="AK107" i="5"/>
  <c r="BM178" i="5"/>
  <c r="BG160" i="5"/>
  <c r="AQ171" i="5"/>
  <c r="Y236" i="5"/>
  <c r="BM172" i="5"/>
  <c r="AK228" i="5"/>
  <c r="AQ29" i="5"/>
  <c r="BM190" i="5"/>
  <c r="Y107" i="5"/>
  <c r="AQ22" i="5"/>
  <c r="AU254" i="5"/>
  <c r="AQ103" i="5"/>
  <c r="AW178" i="5"/>
  <c r="BG29" i="5"/>
  <c r="BM160" i="5"/>
  <c r="BM171" i="5"/>
  <c r="BG236" i="5"/>
  <c r="AW172" i="5"/>
  <c r="Y228" i="5"/>
  <c r="Y29" i="5"/>
  <c r="AQ107" i="5"/>
  <c r="AC254" i="5"/>
  <c r="AK43" i="5"/>
  <c r="AK22" i="5"/>
  <c r="AW103" i="5"/>
  <c r="AK171" i="5"/>
  <c r="Y172" i="5"/>
  <c r="BG43" i="5"/>
  <c r="BM236" i="5"/>
  <c r="BM38" i="5"/>
  <c r="AW228" i="5"/>
  <c r="BG159" i="5"/>
  <c r="AK103" i="5"/>
  <c r="AJ187" i="7"/>
  <c r="AJ179" i="7"/>
  <c r="AJ171" i="7"/>
  <c r="AJ163" i="7"/>
  <c r="AJ155" i="7"/>
  <c r="AJ147" i="7"/>
  <c r="AJ123" i="7"/>
  <c r="AJ115" i="7"/>
  <c r="AJ107" i="7"/>
  <c r="AJ99" i="7"/>
  <c r="AJ91" i="7"/>
  <c r="AJ83" i="7"/>
  <c r="AJ185" i="7"/>
  <c r="AJ177" i="7"/>
  <c r="AJ169" i="7"/>
  <c r="AJ161" i="7"/>
  <c r="AJ153" i="7"/>
  <c r="AJ129" i="7"/>
  <c r="AJ121" i="7"/>
  <c r="AJ113" i="7"/>
  <c r="AJ105" i="7"/>
  <c r="AJ97" i="7"/>
  <c r="AJ89" i="7"/>
  <c r="AJ81" i="7"/>
  <c r="AJ188" i="7"/>
  <c r="AJ180" i="7"/>
  <c r="AJ172" i="7"/>
  <c r="AJ164" i="7"/>
  <c r="AJ156" i="7"/>
  <c r="AJ148" i="7"/>
  <c r="AJ124" i="7"/>
  <c r="AJ116" i="7"/>
  <c r="AJ108" i="7"/>
  <c r="AJ100" i="7"/>
  <c r="AJ92" i="7"/>
  <c r="AJ84" i="7"/>
  <c r="AJ178" i="7"/>
  <c r="AJ176" i="7"/>
  <c r="AJ167" i="7"/>
  <c r="AJ158" i="7"/>
  <c r="AJ157" i="7"/>
  <c r="AJ98" i="7"/>
  <c r="AJ96" i="7"/>
  <c r="AJ87" i="7"/>
  <c r="AJ111" i="7"/>
  <c r="AJ192" i="7"/>
  <c r="AJ186" i="7"/>
  <c r="AJ184" i="7"/>
  <c r="AJ175" i="7"/>
  <c r="AJ166" i="7"/>
  <c r="AJ165" i="7"/>
  <c r="AJ106" i="7"/>
  <c r="AJ104" i="7"/>
  <c r="AJ95" i="7"/>
  <c r="AJ86" i="7"/>
  <c r="AJ85" i="7"/>
  <c r="AJ122" i="7"/>
  <c r="AJ120" i="7"/>
  <c r="AJ183" i="7"/>
  <c r="AJ174" i="7"/>
  <c r="AJ173" i="7"/>
  <c r="AJ114" i="7"/>
  <c r="AJ112" i="7"/>
  <c r="AJ103" i="7"/>
  <c r="AJ94" i="7"/>
  <c r="AJ93" i="7"/>
  <c r="AJ182" i="7"/>
  <c r="AJ181" i="7"/>
  <c r="AJ154" i="7"/>
  <c r="AJ152" i="7"/>
  <c r="AJ149" i="7"/>
  <c r="AJ82" i="7"/>
  <c r="AJ80" i="7"/>
  <c r="AJ119" i="7"/>
  <c r="AJ110" i="7"/>
  <c r="AJ88" i="7"/>
  <c r="AJ101" i="7"/>
  <c r="AJ168" i="7"/>
  <c r="AJ151" i="7"/>
  <c r="AJ150" i="7"/>
  <c r="AJ109" i="7"/>
  <c r="AJ127" i="7"/>
  <c r="AJ160" i="7"/>
  <c r="AJ159" i="7"/>
  <c r="AJ126" i="7"/>
  <c r="AJ125" i="7"/>
  <c r="AJ170" i="7"/>
  <c r="AJ118" i="7"/>
  <c r="AJ117" i="7"/>
  <c r="AJ146" i="7"/>
  <c r="AJ128" i="7"/>
  <c r="AJ90" i="7"/>
  <c r="AJ190" i="7"/>
  <c r="AJ189" i="7"/>
  <c r="AJ162" i="7"/>
  <c r="AJ102" i="7"/>
  <c r="AJ248" i="7"/>
  <c r="AJ240" i="7"/>
  <c r="AJ232" i="7"/>
  <c r="AJ224" i="7"/>
  <c r="AJ216" i="7"/>
  <c r="AJ246" i="7"/>
  <c r="AJ238" i="7"/>
  <c r="AJ230" i="7"/>
  <c r="AJ222" i="7"/>
  <c r="AJ214" i="7"/>
  <c r="AJ245" i="7"/>
  <c r="AJ237" i="7"/>
  <c r="AJ249" i="7"/>
  <c r="AJ241" i="7"/>
  <c r="AJ233" i="7"/>
  <c r="AJ225" i="7"/>
  <c r="AJ217" i="7"/>
  <c r="AJ247" i="7"/>
  <c r="AJ239" i="7"/>
  <c r="AJ231" i="7"/>
  <c r="AJ243" i="7"/>
  <c r="AJ242" i="7"/>
  <c r="AJ236" i="7"/>
  <c r="AJ215" i="7"/>
  <c r="AJ213" i="7"/>
  <c r="AJ235" i="7"/>
  <c r="AJ234" i="7"/>
  <c r="AJ223" i="7"/>
  <c r="AJ221" i="7"/>
  <c r="AJ220" i="7"/>
  <c r="AJ229" i="7"/>
  <c r="AJ219" i="7"/>
  <c r="AJ218" i="7"/>
  <c r="AJ228" i="7"/>
  <c r="AJ252" i="7"/>
  <c r="AJ227" i="7"/>
  <c r="AJ226" i="7"/>
  <c r="AJ244" i="7"/>
  <c r="AJ250" i="7"/>
  <c r="AF254" i="7"/>
  <c r="AH254" i="7" s="1"/>
  <c r="AH52" i="7"/>
  <c r="Y38" i="5"/>
  <c r="AQ236" i="5"/>
  <c r="BG96" i="5"/>
  <c r="AI254" i="5"/>
  <c r="AW236" i="5"/>
  <c r="BG38" i="5"/>
  <c r="AK23" i="5"/>
  <c r="AW159" i="5"/>
  <c r="BK254" i="5"/>
  <c r="AK96" i="5"/>
  <c r="Y96" i="5"/>
  <c r="AK236" i="5"/>
  <c r="Y23" i="5"/>
  <c r="BM159" i="5"/>
  <c r="AQ38" i="5"/>
  <c r="AQ96" i="5"/>
  <c r="AW38" i="5"/>
  <c r="AQ23" i="5"/>
  <c r="AE96" i="5"/>
  <c r="AE159" i="5"/>
  <c r="O254" i="4"/>
  <c r="AA254" i="4"/>
  <c r="AR244" i="4"/>
  <c r="BG149" i="5"/>
  <c r="Y223" i="5"/>
  <c r="AE176" i="5"/>
  <c r="AQ36" i="5"/>
  <c r="AW223" i="5"/>
  <c r="AE228" i="5"/>
  <c r="AQ176" i="5"/>
  <c r="Y244" i="5"/>
  <c r="BG36" i="5"/>
  <c r="AW85" i="5"/>
  <c r="BM223" i="5"/>
  <c r="Y176" i="5"/>
  <c r="AW36" i="5"/>
  <c r="AQ223" i="5"/>
  <c r="BG228" i="5"/>
  <c r="BM176" i="5"/>
  <c r="AK244" i="5"/>
  <c r="BM36" i="5"/>
  <c r="AK85" i="5"/>
  <c r="AE223" i="5"/>
  <c r="AQ228" i="5"/>
  <c r="BG176" i="5"/>
  <c r="AQ244" i="5"/>
  <c r="AE36" i="5"/>
  <c r="Y85" i="5"/>
  <c r="BG223" i="5"/>
  <c r="AQ102" i="5"/>
  <c r="AE102" i="5"/>
  <c r="Y102" i="5"/>
  <c r="AK102" i="5"/>
  <c r="BM102" i="5"/>
  <c r="AW102" i="5"/>
  <c r="BG102" i="5"/>
  <c r="AK21" i="5"/>
  <c r="BM21" i="5"/>
  <c r="AW21" i="5"/>
  <c r="AE21" i="5"/>
  <c r="AQ21" i="5"/>
  <c r="Y21" i="5"/>
  <c r="BG21" i="5"/>
  <c r="BM170" i="5"/>
  <c r="AW170" i="5"/>
  <c r="AE170" i="5"/>
  <c r="BG170" i="5"/>
  <c r="AQ170" i="5"/>
  <c r="Y170" i="5"/>
  <c r="AK170" i="5"/>
  <c r="AE16" i="5"/>
  <c r="BG16" i="5"/>
  <c r="AQ16" i="5"/>
  <c r="Y16" i="5"/>
  <c r="AW16" i="5"/>
  <c r="AK16" i="5"/>
  <c r="BM16" i="5"/>
  <c r="Y27" i="5"/>
  <c r="BM27" i="5"/>
  <c r="AK27" i="5"/>
  <c r="AW27" i="5"/>
  <c r="BG27" i="5"/>
  <c r="AE27" i="5"/>
  <c r="AQ27" i="5"/>
  <c r="Y19" i="5"/>
  <c r="AK19" i="5"/>
  <c r="BM19" i="5"/>
  <c r="AQ19" i="5"/>
  <c r="AE19" i="5"/>
  <c r="BG19" i="5"/>
  <c r="AW19" i="5"/>
  <c r="AE188" i="5"/>
  <c r="BM188" i="5"/>
  <c r="Y188" i="5"/>
  <c r="AK188" i="5"/>
  <c r="AW188" i="5"/>
  <c r="BG188" i="5"/>
  <c r="AQ188" i="5"/>
  <c r="BG165" i="5"/>
  <c r="Y165" i="5"/>
  <c r="AK165" i="5"/>
  <c r="AQ165" i="5"/>
  <c r="AW165" i="5"/>
  <c r="BM165" i="5"/>
  <c r="AE165" i="5"/>
  <c r="BG88" i="5"/>
  <c r="AQ88" i="5"/>
  <c r="Y88" i="5"/>
  <c r="AK88" i="5"/>
  <c r="AE88" i="5"/>
  <c r="AW88" i="5"/>
  <c r="BM88" i="5"/>
  <c r="BM84" i="5"/>
  <c r="AW84" i="5"/>
  <c r="Y84" i="5"/>
  <c r="AQ84" i="5"/>
  <c r="AE84" i="5"/>
  <c r="AK84" i="5"/>
  <c r="BG84" i="5"/>
  <c r="BM50" i="5"/>
  <c r="AW50" i="5"/>
  <c r="AK50" i="5"/>
  <c r="AE50" i="5"/>
  <c r="Y50" i="5"/>
  <c r="BG50" i="5"/>
  <c r="AQ50" i="5"/>
  <c r="Y151" i="5"/>
  <c r="BM151" i="5"/>
  <c r="AE151" i="5"/>
  <c r="AW151" i="5"/>
  <c r="AK151" i="5"/>
  <c r="BG151" i="5"/>
  <c r="AQ151" i="5"/>
  <c r="Y174" i="5"/>
  <c r="AQ174" i="5"/>
  <c r="AK174" i="5"/>
  <c r="BM174" i="5"/>
  <c r="AW174" i="5"/>
  <c r="BG174" i="5"/>
  <c r="AE174" i="5"/>
  <c r="AK241" i="5"/>
  <c r="BG241" i="5"/>
  <c r="AQ241" i="5"/>
  <c r="AE241" i="5"/>
  <c r="BM241" i="5"/>
  <c r="Y241" i="5"/>
  <c r="AW241" i="5"/>
  <c r="AE124" i="5"/>
  <c r="Y124" i="5"/>
  <c r="BG124" i="5"/>
  <c r="AK124" i="5"/>
  <c r="BM124" i="5"/>
  <c r="AQ124" i="5"/>
  <c r="AW124" i="5"/>
  <c r="Y111" i="5"/>
  <c r="BM111" i="5"/>
  <c r="AQ111" i="5"/>
  <c r="BG111" i="5"/>
  <c r="AK111" i="5"/>
  <c r="AE111" i="5"/>
  <c r="AW111" i="5"/>
  <c r="BM123" i="5"/>
  <c r="AW123" i="5"/>
  <c r="AE123" i="5"/>
  <c r="BG123" i="5"/>
  <c r="AQ123" i="5"/>
  <c r="AK123" i="5"/>
  <c r="Y123" i="5"/>
  <c r="BG173" i="5"/>
  <c r="AQ173" i="5"/>
  <c r="Y173" i="5"/>
  <c r="AK173" i="5"/>
  <c r="AW173" i="5"/>
  <c r="AE173" i="5"/>
  <c r="BM173" i="5"/>
  <c r="Y222" i="5"/>
  <c r="BG222" i="5"/>
  <c r="AQ222" i="5"/>
  <c r="BM222" i="5"/>
  <c r="AE222" i="5"/>
  <c r="AW222" i="5"/>
  <c r="AK222" i="5"/>
  <c r="BG110" i="5"/>
  <c r="AQ110" i="5"/>
  <c r="Y110" i="5"/>
  <c r="AK110" i="5"/>
  <c r="AW110" i="5"/>
  <c r="BM110" i="5"/>
  <c r="AE110" i="5"/>
  <c r="BG25" i="5"/>
  <c r="AQ25" i="5"/>
  <c r="Y25" i="5"/>
  <c r="AE25" i="5"/>
  <c r="AW25" i="5"/>
  <c r="AK25" i="5"/>
  <c r="BM25" i="5"/>
  <c r="AK20" i="5"/>
  <c r="BM20" i="5"/>
  <c r="AW20" i="5"/>
  <c r="BG20" i="5"/>
  <c r="Y20" i="5"/>
  <c r="AQ20" i="5"/>
  <c r="AE20" i="5"/>
  <c r="AK28" i="5"/>
  <c r="AE28" i="5"/>
  <c r="BM28" i="5"/>
  <c r="AW28" i="5"/>
  <c r="Y28" i="5"/>
  <c r="BG28" i="5"/>
  <c r="AQ28" i="5"/>
  <c r="BM146" i="5"/>
  <c r="AW146" i="5"/>
  <c r="AK146" i="5"/>
  <c r="AE146" i="5"/>
  <c r="AQ146" i="5"/>
  <c r="BG146" i="5"/>
  <c r="Y146" i="5"/>
  <c r="Y246" i="5"/>
  <c r="BG246" i="5"/>
  <c r="AQ246" i="5"/>
  <c r="BM246" i="5"/>
  <c r="AK246" i="5"/>
  <c r="AE246" i="5"/>
  <c r="AW246" i="5"/>
  <c r="AE86" i="5"/>
  <c r="Y86" i="5"/>
  <c r="AK86" i="5"/>
  <c r="BG86" i="5"/>
  <c r="AW86" i="5"/>
  <c r="AQ86" i="5"/>
  <c r="BM86" i="5"/>
  <c r="AK177" i="5"/>
  <c r="BM177" i="5"/>
  <c r="AW177" i="5"/>
  <c r="AE177" i="5"/>
  <c r="BG177" i="5"/>
  <c r="AQ177" i="5"/>
  <c r="Y177" i="5"/>
  <c r="AK157" i="5"/>
  <c r="BM157" i="5"/>
  <c r="AW157" i="5"/>
  <c r="AE157" i="5"/>
  <c r="BG157" i="5"/>
  <c r="AQ157" i="5"/>
  <c r="Y157" i="5"/>
  <c r="AK249" i="5"/>
  <c r="BM249" i="5"/>
  <c r="AW249" i="5"/>
  <c r="Y249" i="5"/>
  <c r="BG249" i="5"/>
  <c r="AQ249" i="5"/>
  <c r="AE249" i="5"/>
  <c r="AK217" i="5"/>
  <c r="BG217" i="5"/>
  <c r="AQ217" i="5"/>
  <c r="Y217" i="5"/>
  <c r="AW217" i="5"/>
  <c r="BM217" i="5"/>
  <c r="AE217" i="5"/>
  <c r="BM122" i="5"/>
  <c r="AW122" i="5"/>
  <c r="AE122" i="5"/>
  <c r="AQ122" i="5"/>
  <c r="Y122" i="5"/>
  <c r="BG122" i="5"/>
  <c r="AK122" i="5"/>
  <c r="BG150" i="5"/>
  <c r="AQ150" i="5"/>
  <c r="Y150" i="5"/>
  <c r="AK150" i="5"/>
  <c r="AE150" i="5"/>
  <c r="AW150" i="5"/>
  <c r="BM150" i="5"/>
  <c r="AK121" i="5"/>
  <c r="AE121" i="5"/>
  <c r="BG121" i="5"/>
  <c r="AW121" i="5"/>
  <c r="BM121" i="5"/>
  <c r="Y121" i="5"/>
  <c r="AQ121" i="5"/>
  <c r="BM242" i="5"/>
  <c r="AW242" i="5"/>
  <c r="BG242" i="5"/>
  <c r="AQ242" i="5"/>
  <c r="Y242" i="5"/>
  <c r="AE242" i="5"/>
  <c r="AK242" i="5"/>
  <c r="BM250" i="5"/>
  <c r="AW250" i="5"/>
  <c r="BG250" i="5"/>
  <c r="AQ250" i="5"/>
  <c r="AE250" i="5"/>
  <c r="Y250" i="5"/>
  <c r="AK250" i="5"/>
  <c r="Y166" i="5"/>
  <c r="AE166" i="5"/>
  <c r="AW166" i="5"/>
  <c r="BG166" i="5"/>
  <c r="BM166" i="5"/>
  <c r="AQ166" i="5"/>
  <c r="AK166" i="5"/>
  <c r="AK214" i="5"/>
  <c r="BM214" i="5"/>
  <c r="AW214" i="5"/>
  <c r="AE214" i="5"/>
  <c r="AQ214" i="5"/>
  <c r="Y214" i="5"/>
  <c r="BG214" i="5"/>
  <c r="AK113" i="5"/>
  <c r="AE113" i="5"/>
  <c r="BM113" i="5"/>
  <c r="AQ113" i="5"/>
  <c r="BG113" i="5"/>
  <c r="Y113" i="5"/>
  <c r="AW113" i="5"/>
  <c r="BM239" i="5"/>
  <c r="AW239" i="5"/>
  <c r="Y239" i="5"/>
  <c r="AE239" i="5"/>
  <c r="AQ239" i="5"/>
  <c r="AK239" i="5"/>
  <c r="BG239" i="5"/>
  <c r="BM234" i="5"/>
  <c r="AW234" i="5"/>
  <c r="BG234" i="5"/>
  <c r="AQ234" i="5"/>
  <c r="AE234" i="5"/>
  <c r="Y234" i="5"/>
  <c r="AK234" i="5"/>
  <c r="AK224" i="5"/>
  <c r="AE224" i="5"/>
  <c r="AW224" i="5"/>
  <c r="AQ224" i="5"/>
  <c r="Y224" i="5"/>
  <c r="BM224" i="5"/>
  <c r="BG224" i="5"/>
  <c r="AQ156" i="5"/>
  <c r="Y156" i="5"/>
  <c r="BM156" i="5"/>
  <c r="BG156" i="5"/>
  <c r="AK156" i="5"/>
  <c r="AW156" i="5"/>
  <c r="AE156" i="5"/>
  <c r="BG37" i="5"/>
  <c r="Y37" i="5"/>
  <c r="AW37" i="5"/>
  <c r="AK37" i="5"/>
  <c r="AQ37" i="5"/>
  <c r="BM37" i="5"/>
  <c r="AE37" i="5"/>
  <c r="BG229" i="5"/>
  <c r="AQ229" i="5"/>
  <c r="AK229" i="5"/>
  <c r="Y229" i="5"/>
  <c r="BM229" i="5"/>
  <c r="AE229" i="5"/>
  <c r="AW229" i="5"/>
  <c r="BM169" i="5"/>
  <c r="AW169" i="5"/>
  <c r="AE169" i="5"/>
  <c r="Y169" i="5"/>
  <c r="BG169" i="5"/>
  <c r="AK169" i="5"/>
  <c r="AQ169" i="5"/>
  <c r="AK167" i="5"/>
  <c r="BM167" i="5"/>
  <c r="AW167" i="5"/>
  <c r="Y167" i="5"/>
  <c r="AQ167" i="5"/>
  <c r="BG167" i="5"/>
  <c r="AE167" i="5"/>
  <c r="AK13" i="5"/>
  <c r="BM13" i="5"/>
  <c r="AW13" i="5"/>
  <c r="AE13" i="5"/>
  <c r="BG13" i="5"/>
  <c r="Y13" i="5"/>
  <c r="AQ13" i="5"/>
  <c r="BG221" i="5"/>
  <c r="AQ221" i="5"/>
  <c r="AK221" i="5"/>
  <c r="AE221" i="5"/>
  <c r="BM221" i="5"/>
  <c r="Y221" i="5"/>
  <c r="AW221" i="5"/>
  <c r="AE182" i="5"/>
  <c r="BG182" i="5"/>
  <c r="AQ182" i="5"/>
  <c r="BM182" i="5"/>
  <c r="AW182" i="5"/>
  <c r="AK182" i="5"/>
  <c r="Y182" i="5"/>
  <c r="BG87" i="5"/>
  <c r="AQ87" i="5"/>
  <c r="BM87" i="5"/>
  <c r="Y87" i="5"/>
  <c r="AE87" i="5"/>
  <c r="AW87" i="5"/>
  <c r="AK87" i="5"/>
  <c r="AK153" i="5"/>
  <c r="BM153" i="5"/>
  <c r="AW153" i="5"/>
  <c r="AE153" i="5"/>
  <c r="Y153" i="5"/>
  <c r="BG153" i="5"/>
  <c r="AQ153" i="5"/>
  <c r="AK105" i="5"/>
  <c r="AE105" i="5"/>
  <c r="BM105" i="5"/>
  <c r="AQ105" i="5"/>
  <c r="AW105" i="5"/>
  <c r="BG105" i="5"/>
  <c r="Y105" i="5"/>
  <c r="U254" i="5"/>
  <c r="W254" i="5" s="1"/>
  <c r="W52" i="5"/>
  <c r="BO52" i="5"/>
  <c r="AE34" i="5"/>
  <c r="BG34" i="5"/>
  <c r="AQ34" i="5"/>
  <c r="Y34" i="5"/>
  <c r="AW34" i="5"/>
  <c r="AK34" i="5"/>
  <c r="BM34" i="5"/>
  <c r="AE100" i="5"/>
  <c r="Y100" i="5"/>
  <c r="BG100" i="5"/>
  <c r="AK100" i="5"/>
  <c r="AQ100" i="5"/>
  <c r="BM100" i="5"/>
  <c r="AW100" i="5"/>
  <c r="BM218" i="5"/>
  <c r="AW218" i="5"/>
  <c r="BG218" i="5"/>
  <c r="AQ218" i="5"/>
  <c r="Y218" i="5"/>
  <c r="AK218" i="5"/>
  <c r="AE218" i="5"/>
  <c r="BG26" i="5"/>
  <c r="AQ26" i="5"/>
  <c r="Y26" i="5"/>
  <c r="AK26" i="5"/>
  <c r="AW26" i="5"/>
  <c r="BM26" i="5"/>
  <c r="AE26" i="5"/>
  <c r="BG184" i="5"/>
  <c r="AQ184" i="5"/>
  <c r="AK184" i="5"/>
  <c r="Y184" i="5"/>
  <c r="AW184" i="5"/>
  <c r="AE184" i="5"/>
  <c r="BM184" i="5"/>
  <c r="BG117" i="5"/>
  <c r="AQ117" i="5"/>
  <c r="BM117" i="5"/>
  <c r="Y117" i="5"/>
  <c r="AK117" i="5"/>
  <c r="AE117" i="5"/>
  <c r="AW117" i="5"/>
  <c r="BG126" i="5"/>
  <c r="AQ126" i="5"/>
  <c r="Y126" i="5"/>
  <c r="AK126" i="5"/>
  <c r="BM126" i="5"/>
  <c r="AE126" i="5"/>
  <c r="AW126" i="5"/>
  <c r="AK152" i="5"/>
  <c r="BM152" i="5"/>
  <c r="AW152" i="5"/>
  <c r="BG152" i="5"/>
  <c r="AE152" i="5"/>
  <c r="Y152" i="5"/>
  <c r="AQ152" i="5"/>
  <c r="BM99" i="5"/>
  <c r="AW99" i="5"/>
  <c r="BG99" i="5"/>
  <c r="AQ99" i="5"/>
  <c r="Y99" i="5"/>
  <c r="AK99" i="5"/>
  <c r="AE99" i="5"/>
  <c r="BG245" i="5"/>
  <c r="AQ245" i="5"/>
  <c r="AK245" i="5"/>
  <c r="AE245" i="5"/>
  <c r="BM245" i="5"/>
  <c r="Y245" i="5"/>
  <c r="AW245" i="5"/>
  <c r="AK248" i="5"/>
  <c r="AE248" i="5"/>
  <c r="AW248" i="5"/>
  <c r="AQ248" i="5"/>
  <c r="BG248" i="5"/>
  <c r="Y248" i="5"/>
  <c r="BM248" i="5"/>
  <c r="BG95" i="5"/>
  <c r="AQ95" i="5"/>
  <c r="AE95" i="5"/>
  <c r="AK95" i="5"/>
  <c r="Y95" i="5"/>
  <c r="AW95" i="5"/>
  <c r="BM95" i="5"/>
  <c r="BC254" i="5"/>
  <c r="BE254" i="5" s="1"/>
  <c r="BE52" i="5"/>
  <c r="BG98" i="5"/>
  <c r="AQ98" i="5"/>
  <c r="AK98" i="5"/>
  <c r="AW98" i="5"/>
  <c r="BM98" i="5"/>
  <c r="Y98" i="5"/>
  <c r="AE98" i="5"/>
  <c r="AK83" i="5"/>
  <c r="AE83" i="5"/>
  <c r="AW83" i="5"/>
  <c r="Y83" i="5"/>
  <c r="BG83" i="5"/>
  <c r="BM83" i="5"/>
  <c r="AQ83" i="5"/>
  <c r="BG154" i="5"/>
  <c r="AQ154" i="5"/>
  <c r="AK154" i="5"/>
  <c r="AW154" i="5"/>
  <c r="AE154" i="5"/>
  <c r="Y154" i="5"/>
  <c r="BM154" i="5"/>
  <c r="Y185" i="5"/>
  <c r="AK185" i="5"/>
  <c r="AE185" i="5"/>
  <c r="AW185" i="5"/>
  <c r="BM185" i="5"/>
  <c r="AQ185" i="5"/>
  <c r="BG185" i="5"/>
  <c r="Y238" i="5"/>
  <c r="BG238" i="5"/>
  <c r="AQ238" i="5"/>
  <c r="AK238" i="5"/>
  <c r="AW238" i="5"/>
  <c r="AE238" i="5"/>
  <c r="BM238" i="5"/>
  <c r="BM231" i="5"/>
  <c r="AW231" i="5"/>
  <c r="Y231" i="5"/>
  <c r="AQ231" i="5"/>
  <c r="AK231" i="5"/>
  <c r="BG231" i="5"/>
  <c r="AE231" i="5"/>
  <c r="BG17" i="5"/>
  <c r="AQ17" i="5"/>
  <c r="Y17" i="5"/>
  <c r="AW17" i="5"/>
  <c r="AE17" i="5"/>
  <c r="BM17" i="5"/>
  <c r="AK17" i="5"/>
  <c r="AE116" i="5"/>
  <c r="Y116" i="5"/>
  <c r="AW116" i="5"/>
  <c r="BM116" i="5"/>
  <c r="AK116" i="5"/>
  <c r="BG116" i="5"/>
  <c r="AQ116" i="5"/>
  <c r="BG18" i="5"/>
  <c r="AQ18" i="5"/>
  <c r="Y18" i="5"/>
  <c r="AK18" i="5"/>
  <c r="BM18" i="5"/>
  <c r="AW18" i="5"/>
  <c r="AE18" i="5"/>
  <c r="BG164" i="5"/>
  <c r="AQ164" i="5"/>
  <c r="AW164" i="5"/>
  <c r="AE164" i="5"/>
  <c r="Y164" i="5"/>
  <c r="BM164" i="5"/>
  <c r="AK164" i="5"/>
  <c r="BM215" i="5"/>
  <c r="AW215" i="5"/>
  <c r="AK215" i="5"/>
  <c r="AE215" i="5"/>
  <c r="AQ215" i="5"/>
  <c r="BG215" i="5"/>
  <c r="Y215" i="5"/>
  <c r="AE148" i="5"/>
  <c r="Y148" i="5"/>
  <c r="AW148" i="5"/>
  <c r="AQ148" i="5"/>
  <c r="BG148" i="5"/>
  <c r="BM148" i="5"/>
  <c r="AK148" i="5"/>
  <c r="AK104" i="5"/>
  <c r="BM104" i="5"/>
  <c r="AW104" i="5"/>
  <c r="AE104" i="5"/>
  <c r="AQ104" i="5"/>
  <c r="Y104" i="5"/>
  <c r="BG104" i="5"/>
  <c r="AK31" i="5"/>
  <c r="BM31" i="5"/>
  <c r="AW31" i="5"/>
  <c r="AE31" i="5"/>
  <c r="BG31" i="5"/>
  <c r="Y31" i="5"/>
  <c r="AQ31" i="5"/>
  <c r="Y80" i="5"/>
  <c r="AK80" i="5"/>
  <c r="BO192" i="5"/>
  <c r="AW80" i="5"/>
  <c r="BM80" i="5"/>
  <c r="BG80" i="5"/>
  <c r="AQ80" i="5"/>
  <c r="AE80" i="5"/>
  <c r="AK187" i="5"/>
  <c r="BM187" i="5"/>
  <c r="AW187" i="5"/>
  <c r="AQ187" i="5"/>
  <c r="Y187" i="5"/>
  <c r="BG187" i="5"/>
  <c r="AE187" i="5"/>
  <c r="Y230" i="5"/>
  <c r="BG230" i="5"/>
  <c r="AQ230" i="5"/>
  <c r="AW230" i="5"/>
  <c r="BM230" i="5"/>
  <c r="AE230" i="5"/>
  <c r="AK230" i="5"/>
  <c r="BM40" i="5"/>
  <c r="AW40" i="5"/>
  <c r="AQ40" i="5"/>
  <c r="BG40" i="5"/>
  <c r="Y40" i="5"/>
  <c r="AK40" i="5"/>
  <c r="AE40" i="5"/>
  <c r="AE108" i="5"/>
  <c r="Y108" i="5"/>
  <c r="BM108" i="5"/>
  <c r="AQ108" i="5"/>
  <c r="BG108" i="5"/>
  <c r="AK108" i="5"/>
  <c r="AW108" i="5"/>
  <c r="BM189" i="5"/>
  <c r="AW189" i="5"/>
  <c r="AQ189" i="5"/>
  <c r="BG189" i="5"/>
  <c r="AK189" i="5"/>
  <c r="Y189" i="5"/>
  <c r="AE189" i="5"/>
  <c r="BG125" i="5"/>
  <c r="AQ125" i="5"/>
  <c r="AW125" i="5"/>
  <c r="AE125" i="5"/>
  <c r="BM125" i="5"/>
  <c r="Y125" i="5"/>
  <c r="AK125" i="5"/>
  <c r="AK186" i="5"/>
  <c r="AW186" i="5"/>
  <c r="AE186" i="5"/>
  <c r="Y186" i="5"/>
  <c r="BM186" i="5"/>
  <c r="BG186" i="5"/>
  <c r="AQ186" i="5"/>
  <c r="AK120" i="5"/>
  <c r="BM120" i="5"/>
  <c r="AW120" i="5"/>
  <c r="AQ120" i="5"/>
  <c r="Y120" i="5"/>
  <c r="BG120" i="5"/>
  <c r="AE120" i="5"/>
  <c r="Y163" i="5"/>
  <c r="AQ163" i="5"/>
  <c r="AK163" i="5"/>
  <c r="BM163" i="5"/>
  <c r="BG163" i="5"/>
  <c r="AE163" i="5"/>
  <c r="AW163" i="5"/>
  <c r="BM92" i="5"/>
  <c r="AW92" i="5"/>
  <c r="AE92" i="5"/>
  <c r="AQ92" i="5"/>
  <c r="BG92" i="5"/>
  <c r="AK92" i="5"/>
  <c r="Y92" i="5"/>
  <c r="AK129" i="5"/>
  <c r="AE129" i="5"/>
  <c r="AW129" i="5"/>
  <c r="Y129" i="5"/>
  <c r="BM129" i="5"/>
  <c r="BG129" i="5"/>
  <c r="AQ129" i="5"/>
  <c r="AK233" i="5"/>
  <c r="BM233" i="5"/>
  <c r="AW233" i="5"/>
  <c r="AE233" i="5"/>
  <c r="Y233" i="5"/>
  <c r="AQ233" i="5"/>
  <c r="BG233" i="5"/>
  <c r="BM106" i="5"/>
  <c r="AW106" i="5"/>
  <c r="AK106" i="5"/>
  <c r="BG106" i="5"/>
  <c r="AQ106" i="5"/>
  <c r="Y106" i="5"/>
  <c r="AE106" i="5"/>
  <c r="AK90" i="5"/>
  <c r="BM90" i="5"/>
  <c r="AW90" i="5"/>
  <c r="AQ90" i="5"/>
  <c r="Y90" i="5"/>
  <c r="BG90" i="5"/>
  <c r="AE90" i="5"/>
  <c r="BM158" i="5"/>
  <c r="AW158" i="5"/>
  <c r="AE158" i="5"/>
  <c r="BG158" i="5"/>
  <c r="AQ158" i="5"/>
  <c r="Y158" i="5"/>
  <c r="AK158" i="5"/>
  <c r="AK112" i="5"/>
  <c r="BM112" i="5"/>
  <c r="AW112" i="5"/>
  <c r="BG112" i="5"/>
  <c r="AE112" i="5"/>
  <c r="AQ112" i="5"/>
  <c r="Y112" i="5"/>
  <c r="BG101" i="5"/>
  <c r="AQ101" i="5"/>
  <c r="AW101" i="5"/>
  <c r="AE101" i="5"/>
  <c r="AK101" i="5"/>
  <c r="BM101" i="5"/>
  <c r="Y101" i="5"/>
  <c r="AE243" i="5"/>
  <c r="Y243" i="5"/>
  <c r="BM243" i="5"/>
  <c r="AW243" i="5"/>
  <c r="AQ243" i="5"/>
  <c r="AK243" i="5"/>
  <c r="BG243" i="5"/>
  <c r="AK232" i="5"/>
  <c r="AE232" i="5"/>
  <c r="BM232" i="5"/>
  <c r="AQ232" i="5"/>
  <c r="BG232" i="5"/>
  <c r="AW232" i="5"/>
  <c r="Y232" i="5"/>
  <c r="BM93" i="5"/>
  <c r="AW93" i="5"/>
  <c r="AE93" i="5"/>
  <c r="BG93" i="5"/>
  <c r="AQ93" i="5"/>
  <c r="AK93" i="5"/>
  <c r="Y93" i="5"/>
  <c r="BM15" i="5"/>
  <c r="AW15" i="5"/>
  <c r="AE15" i="5"/>
  <c r="BG15" i="5"/>
  <c r="AQ15" i="5"/>
  <c r="Y15" i="5"/>
  <c r="AK15" i="5"/>
  <c r="AE227" i="5"/>
  <c r="Y227" i="5"/>
  <c r="BM227" i="5"/>
  <c r="AW227" i="5"/>
  <c r="AQ227" i="5"/>
  <c r="AK227" i="5"/>
  <c r="BG227" i="5"/>
  <c r="AK91" i="5"/>
  <c r="AE91" i="5"/>
  <c r="AQ91" i="5"/>
  <c r="BG91" i="5"/>
  <c r="AW91" i="5"/>
  <c r="BM91" i="5"/>
  <c r="Y91" i="5"/>
  <c r="BM161" i="5"/>
  <c r="AW161" i="5"/>
  <c r="AQ161" i="5"/>
  <c r="Y161" i="5"/>
  <c r="AE161" i="5"/>
  <c r="AK161" i="5"/>
  <c r="BG161" i="5"/>
  <c r="Y155" i="5"/>
  <c r="AQ155" i="5"/>
  <c r="BG155" i="5"/>
  <c r="AW155" i="5"/>
  <c r="BM155" i="5"/>
  <c r="AK155" i="5"/>
  <c r="AE155" i="5"/>
  <c r="Y44" i="5"/>
  <c r="AK44" i="5"/>
  <c r="AW44" i="5"/>
  <c r="AE44" i="5"/>
  <c r="BM44" i="5"/>
  <c r="BG44" i="5"/>
  <c r="AQ44" i="5"/>
  <c r="AK216" i="5"/>
  <c r="AE216" i="5"/>
  <c r="AW216" i="5"/>
  <c r="Y216" i="5"/>
  <c r="BM216" i="5"/>
  <c r="AQ216" i="5"/>
  <c r="BG216" i="5"/>
  <c r="AE219" i="5"/>
  <c r="Y219" i="5"/>
  <c r="BM219" i="5"/>
  <c r="AW219" i="5"/>
  <c r="AQ219" i="5"/>
  <c r="BG219" i="5"/>
  <c r="AK219" i="5"/>
  <c r="AK240" i="5"/>
  <c r="AE240" i="5"/>
  <c r="AW240" i="5"/>
  <c r="BM240" i="5"/>
  <c r="AQ240" i="5"/>
  <c r="Y240" i="5"/>
  <c r="BG240" i="5"/>
  <c r="AK48" i="5"/>
  <c r="BM48" i="5"/>
  <c r="AW48" i="5"/>
  <c r="BG48" i="5"/>
  <c r="AE48" i="5"/>
  <c r="Y48" i="5"/>
  <c r="AQ48" i="5"/>
  <c r="Y175" i="5"/>
  <c r="AQ175" i="5"/>
  <c r="BG175" i="5"/>
  <c r="AK175" i="5"/>
  <c r="AE175" i="5"/>
  <c r="BM175" i="5"/>
  <c r="AW175" i="5"/>
  <c r="AK128" i="5"/>
  <c r="BM128" i="5"/>
  <c r="AW128" i="5"/>
  <c r="AE128" i="5"/>
  <c r="BG128" i="5"/>
  <c r="AQ128" i="5"/>
  <c r="Y128" i="5"/>
  <c r="BG39" i="5"/>
  <c r="AQ39" i="5"/>
  <c r="Y39" i="5"/>
  <c r="AK39" i="5"/>
  <c r="AW39" i="5"/>
  <c r="AE39" i="5"/>
  <c r="BM39" i="5"/>
  <c r="AE180" i="5"/>
  <c r="AK180" i="5"/>
  <c r="AW180" i="5"/>
  <c r="Y180" i="5"/>
  <c r="AQ180" i="5"/>
  <c r="BG180" i="5"/>
  <c r="BM180" i="5"/>
  <c r="AK225" i="5"/>
  <c r="BM225" i="5"/>
  <c r="AW225" i="5"/>
  <c r="Y225" i="5"/>
  <c r="BG225" i="5"/>
  <c r="AQ225" i="5"/>
  <c r="AE225" i="5"/>
  <c r="BM247" i="5"/>
  <c r="AW247" i="5"/>
  <c r="Y247" i="5"/>
  <c r="AK247" i="5"/>
  <c r="BG247" i="5"/>
  <c r="AE247" i="5"/>
  <c r="AQ247" i="5"/>
  <c r="BG45" i="5"/>
  <c r="Y45" i="5"/>
  <c r="AK45" i="5"/>
  <c r="AW45" i="5"/>
  <c r="BM45" i="5"/>
  <c r="AQ45" i="5"/>
  <c r="AE45" i="5"/>
  <c r="AK46" i="5"/>
  <c r="BM46" i="5"/>
  <c r="Y46" i="5"/>
  <c r="AQ46" i="5"/>
  <c r="BG46" i="5"/>
  <c r="AW46" i="5"/>
  <c r="AE46" i="5"/>
  <c r="BM147" i="5"/>
  <c r="AW147" i="5"/>
  <c r="AE147" i="5"/>
  <c r="BG147" i="5"/>
  <c r="AQ147" i="5"/>
  <c r="Y147" i="5"/>
  <c r="AK147" i="5"/>
  <c r="BG237" i="5"/>
  <c r="AQ237" i="5"/>
  <c r="AK237" i="5"/>
  <c r="AW237" i="5"/>
  <c r="BM237" i="5"/>
  <c r="Y237" i="5"/>
  <c r="AE237" i="5"/>
  <c r="BG35" i="5"/>
  <c r="AQ35" i="5"/>
  <c r="Y35" i="5"/>
  <c r="AK35" i="5"/>
  <c r="AE35" i="5"/>
  <c r="AW35" i="5"/>
  <c r="BM35" i="5"/>
  <c r="Y213" i="5"/>
  <c r="BG213" i="5"/>
  <c r="AK213" i="5"/>
  <c r="AW213" i="5"/>
  <c r="BO252" i="5"/>
  <c r="AE213" i="5"/>
  <c r="AQ213" i="5"/>
  <c r="BM213" i="5"/>
  <c r="AE181" i="5"/>
  <c r="Y181" i="5"/>
  <c r="BG181" i="5"/>
  <c r="AK181" i="5"/>
  <c r="BM181" i="5"/>
  <c r="AQ181" i="5"/>
  <c r="AW181" i="5"/>
  <c r="AK168" i="5"/>
  <c r="AE168" i="5"/>
  <c r="AQ168" i="5"/>
  <c r="BG168" i="5"/>
  <c r="AW168" i="5"/>
  <c r="BM168" i="5"/>
  <c r="Y168" i="5"/>
  <c r="AK97" i="5"/>
  <c r="AE97" i="5"/>
  <c r="AW97" i="5"/>
  <c r="AQ97" i="5"/>
  <c r="BM97" i="5"/>
  <c r="Y97" i="5"/>
  <c r="BG97" i="5"/>
  <c r="AR213" i="4"/>
  <c r="AR220" i="4"/>
  <c r="AR236" i="4"/>
  <c r="AR252" i="4"/>
  <c r="AR230" i="4"/>
  <c r="AR215" i="4"/>
  <c r="AR227" i="4"/>
  <c r="AR237" i="4"/>
  <c r="AR216" i="4"/>
  <c r="AR238" i="4"/>
  <c r="AR243" i="4"/>
  <c r="AR228" i="4"/>
  <c r="AR239" i="4"/>
  <c r="AR224" i="4"/>
  <c r="AR246" i="4"/>
  <c r="AR217" i="4"/>
  <c r="AR240" i="4"/>
  <c r="AR225" i="4"/>
  <c r="AR241" i="4"/>
  <c r="AR231" i="4"/>
  <c r="AR234" i="4"/>
  <c r="AR248" i="4"/>
  <c r="AR247" i="4"/>
  <c r="AR226" i="4"/>
  <c r="AR235" i="4"/>
  <c r="AR221" i="4"/>
  <c r="AR223" i="4"/>
  <c r="AR242" i="4"/>
  <c r="AR214" i="4"/>
  <c r="AR249" i="4"/>
  <c r="AR245" i="4"/>
  <c r="AR219" i="4"/>
  <c r="AR233" i="4"/>
  <c r="AR250" i="4"/>
  <c r="AL252" i="4"/>
  <c r="I254" i="4"/>
  <c r="AR49" i="4"/>
  <c r="AR41" i="4"/>
  <c r="AR43" i="4"/>
  <c r="AR35" i="4"/>
  <c r="AR45" i="4"/>
  <c r="AR33" i="4"/>
  <c r="AR25" i="4"/>
  <c r="AR17" i="4"/>
  <c r="AR27" i="4"/>
  <c r="AR19" i="4"/>
  <c r="AR48" i="4"/>
  <c r="AR52" i="4"/>
  <c r="AR34" i="4"/>
  <c r="AR46" i="4"/>
  <c r="AR21" i="4"/>
  <c r="AR13" i="4"/>
  <c r="AR42" i="4"/>
  <c r="AR40" i="4"/>
  <c r="AR39" i="4"/>
  <c r="AR50" i="4"/>
  <c r="AR47" i="4"/>
  <c r="AR28" i="4"/>
  <c r="AR26" i="4"/>
  <c r="AR24" i="4"/>
  <c r="AR30" i="4"/>
  <c r="AR16" i="4"/>
  <c r="AR20" i="4"/>
  <c r="AR18" i="4"/>
  <c r="AR14" i="4"/>
  <c r="AR23" i="4"/>
  <c r="AR44" i="4"/>
  <c r="AR32" i="4"/>
  <c r="AR31" i="4"/>
  <c r="AR15" i="4"/>
  <c r="AR36" i="4"/>
  <c r="AR22" i="4"/>
  <c r="AC52" i="4"/>
  <c r="AE254" i="4"/>
  <c r="W52" i="4"/>
  <c r="AL52" i="4"/>
  <c r="Q52" i="4"/>
  <c r="K52" i="4"/>
  <c r="AC252" i="4"/>
  <c r="Q252" i="4"/>
  <c r="W252" i="4"/>
  <c r="K252" i="4"/>
  <c r="AP254" i="4"/>
  <c r="U254" i="4"/>
  <c r="AL192" i="4"/>
  <c r="Q192" i="4"/>
  <c r="AC192" i="4"/>
  <c r="W192" i="4"/>
  <c r="K192" i="4"/>
  <c r="AR183" i="4"/>
  <c r="AR185" i="4"/>
  <c r="AR192" i="4"/>
  <c r="AR174" i="4"/>
  <c r="AR166" i="4"/>
  <c r="AR190" i="4"/>
  <c r="AR182" i="4"/>
  <c r="AR176" i="4"/>
  <c r="AR168" i="4"/>
  <c r="AR160" i="4"/>
  <c r="AR187" i="4"/>
  <c r="AR179" i="4"/>
  <c r="AR172" i="4"/>
  <c r="AR159" i="4"/>
  <c r="AR152" i="4"/>
  <c r="AR128" i="4"/>
  <c r="AR120" i="4"/>
  <c r="AR112" i="4"/>
  <c r="AR104" i="4"/>
  <c r="AR96" i="4"/>
  <c r="AR88" i="4"/>
  <c r="AR186" i="4"/>
  <c r="AR178" i="4"/>
  <c r="AR170" i="4"/>
  <c r="AR154" i="4"/>
  <c r="AR146" i="4"/>
  <c r="AR122" i="4"/>
  <c r="AR114" i="4"/>
  <c r="AR106" i="4"/>
  <c r="AR98" i="4"/>
  <c r="AR90" i="4"/>
  <c r="AR181" i="4"/>
  <c r="AR173" i="4"/>
  <c r="AR165" i="4"/>
  <c r="AR157" i="4"/>
  <c r="AR153" i="4"/>
  <c r="AR149" i="4"/>
  <c r="AR129" i="4"/>
  <c r="AR125" i="4"/>
  <c r="AR121" i="4"/>
  <c r="AR117" i="4"/>
  <c r="AR113" i="4"/>
  <c r="AR109" i="4"/>
  <c r="AR105" i="4"/>
  <c r="AR101" i="4"/>
  <c r="AR97" i="4"/>
  <c r="AR93" i="4"/>
  <c r="AR89" i="4"/>
  <c r="AR87" i="4"/>
  <c r="AR188" i="4"/>
  <c r="AR184" i="4"/>
  <c r="AR164" i="4"/>
  <c r="AR162" i="4"/>
  <c r="AR158" i="4"/>
  <c r="AR150" i="4"/>
  <c r="AR126" i="4"/>
  <c r="AR118" i="4"/>
  <c r="AR110" i="4"/>
  <c r="AR102" i="4"/>
  <c r="AR94" i="4"/>
  <c r="AR81" i="4"/>
  <c r="AR180" i="4"/>
  <c r="AR175" i="4"/>
  <c r="AR169" i="4"/>
  <c r="AR148" i="4"/>
  <c r="AR116" i="4"/>
  <c r="AR100" i="4"/>
  <c r="AR147" i="4"/>
  <c r="AR115" i="4"/>
  <c r="AR99" i="4"/>
  <c r="AR163" i="4"/>
  <c r="AR161" i="4"/>
  <c r="AR119" i="4"/>
  <c r="AR84" i="4"/>
  <c r="AR82" i="4"/>
  <c r="AR92" i="4"/>
  <c r="AR95" i="4"/>
  <c r="AR80" i="4"/>
  <c r="AR91" i="4"/>
  <c r="AR124" i="4"/>
  <c r="AR123" i="4"/>
  <c r="AR171" i="4"/>
  <c r="AR151" i="4"/>
  <c r="AR86" i="4"/>
  <c r="AR111" i="4"/>
  <c r="AR108" i="4"/>
  <c r="AR83" i="4"/>
  <c r="AR103" i="4"/>
  <c r="AR167" i="4"/>
  <c r="AR155" i="4"/>
  <c r="AR85" i="4"/>
  <c r="AR156" i="4"/>
  <c r="AR107" i="4"/>
  <c r="AR177" i="4"/>
  <c r="AR127" i="4"/>
  <c r="AR189" i="4"/>
  <c r="AA254" i="20" l="1"/>
  <c r="AC254" i="20" s="1"/>
  <c r="AK254" i="19"/>
  <c r="AL254" i="18"/>
  <c r="I246" i="9"/>
  <c r="I241" i="9"/>
  <c r="I220" i="9"/>
  <c r="I80" i="11"/>
  <c r="I116" i="11"/>
  <c r="I110" i="11"/>
  <c r="I109" i="11"/>
  <c r="I124" i="11"/>
  <c r="I184" i="11"/>
  <c r="I186" i="11"/>
  <c r="I122" i="11"/>
  <c r="I126" i="11"/>
  <c r="I172" i="11"/>
  <c r="I168" i="11"/>
  <c r="I190" i="11"/>
  <c r="I229" i="11"/>
  <c r="I105" i="11"/>
  <c r="I160" i="11"/>
  <c r="I177" i="11"/>
  <c r="I154" i="11"/>
  <c r="I181" i="11"/>
  <c r="I108" i="11"/>
  <c r="I82" i="11"/>
  <c r="I91" i="11"/>
  <c r="I150" i="11"/>
  <c r="I156" i="11"/>
  <c r="I192" i="11"/>
  <c r="I175" i="11"/>
  <c r="I234" i="11"/>
  <c r="I243" i="9"/>
  <c r="I123" i="10"/>
  <c r="I161" i="11"/>
  <c r="I88" i="11"/>
  <c r="I189" i="11"/>
  <c r="I84" i="11"/>
  <c r="I93" i="11"/>
  <c r="I111" i="11"/>
  <c r="I90" i="11"/>
  <c r="I99" i="11"/>
  <c r="I153" i="11"/>
  <c r="I185" i="11"/>
  <c r="I158" i="11"/>
  <c r="I183" i="11"/>
  <c r="I231" i="11"/>
  <c r="I213" i="11"/>
  <c r="I220" i="11"/>
  <c r="I239" i="9"/>
  <c r="I179" i="11"/>
  <c r="I163" i="11"/>
  <c r="I89" i="11"/>
  <c r="I85" i="11"/>
  <c r="I94" i="11"/>
  <c r="I96" i="11"/>
  <c r="I113" i="11"/>
  <c r="I98" i="11"/>
  <c r="I107" i="11"/>
  <c r="I155" i="11"/>
  <c r="I188" i="11"/>
  <c r="AF254" i="16"/>
  <c r="AB254" i="16"/>
  <c r="AJ254" i="16"/>
  <c r="AF254" i="15"/>
  <c r="AB254" i="15"/>
  <c r="AJ254" i="15"/>
  <c r="BB254" i="14"/>
  <c r="AT254" i="14"/>
  <c r="AX254" i="14"/>
  <c r="I247" i="9"/>
  <c r="I239" i="11"/>
  <c r="I224" i="9"/>
  <c r="I249" i="9"/>
  <c r="I225" i="9"/>
  <c r="I214" i="9"/>
  <c r="I232" i="9"/>
  <c r="I230" i="11"/>
  <c r="I249" i="11"/>
  <c r="I237" i="11"/>
  <c r="I241" i="11"/>
  <c r="I247" i="11"/>
  <c r="I217" i="9"/>
  <c r="I252" i="9"/>
  <c r="I227" i="9"/>
  <c r="I230" i="9"/>
  <c r="I240" i="9"/>
  <c r="I216" i="11"/>
  <c r="I215" i="11"/>
  <c r="I242" i="11"/>
  <c r="I244" i="11"/>
  <c r="I224" i="11"/>
  <c r="I223" i="9"/>
  <c r="I222" i="11"/>
  <c r="I235" i="11"/>
  <c r="I233" i="9"/>
  <c r="I252" i="11"/>
  <c r="I244" i="9"/>
  <c r="I231" i="9"/>
  <c r="I216" i="9"/>
  <c r="I242" i="9"/>
  <c r="I218" i="9"/>
  <c r="I236" i="11"/>
  <c r="I245" i="11"/>
  <c r="I218" i="11"/>
  <c r="I217" i="11"/>
  <c r="I240" i="11"/>
  <c r="I219" i="9"/>
  <c r="I225" i="11"/>
  <c r="I250" i="9"/>
  <c r="I248" i="9"/>
  <c r="I238" i="11"/>
  <c r="I246" i="11"/>
  <c r="I222" i="9"/>
  <c r="I237" i="9"/>
  <c r="I226" i="9"/>
  <c r="I228" i="9"/>
  <c r="I221" i="9"/>
  <c r="I227" i="11"/>
  <c r="I214" i="11"/>
  <c r="I221" i="11"/>
  <c r="I250" i="11"/>
  <c r="I248" i="11"/>
  <c r="I229" i="9"/>
  <c r="I243" i="11"/>
  <c r="I215" i="9"/>
  <c r="I236" i="9"/>
  <c r="I226" i="11"/>
  <c r="I232" i="11"/>
  <c r="I245" i="9"/>
  <c r="I213" i="9"/>
  <c r="I238" i="9"/>
  <c r="I234" i="9"/>
  <c r="I228" i="11"/>
  <c r="I219" i="11"/>
  <c r="I233" i="11"/>
  <c r="AL254" i="13"/>
  <c r="AH254" i="13"/>
  <c r="AD254" i="13"/>
  <c r="I182" i="10"/>
  <c r="I93" i="10"/>
  <c r="I172" i="10"/>
  <c r="I183" i="10"/>
  <c r="I147" i="10"/>
  <c r="I94" i="10"/>
  <c r="I87" i="10"/>
  <c r="I178" i="10"/>
  <c r="I120" i="10"/>
  <c r="AB254" i="12"/>
  <c r="AJ254" i="12"/>
  <c r="AF254" i="12"/>
  <c r="I119" i="10"/>
  <c r="I102" i="10"/>
  <c r="I91" i="10"/>
  <c r="I158" i="10"/>
  <c r="I104" i="10"/>
  <c r="I90" i="10"/>
  <c r="I152" i="10"/>
  <c r="I155" i="10"/>
  <c r="I180" i="10"/>
  <c r="I176" i="10"/>
  <c r="I85" i="10"/>
  <c r="I84" i="10"/>
  <c r="I116" i="10"/>
  <c r="I99" i="10"/>
  <c r="I190" i="10"/>
  <c r="I111" i="10"/>
  <c r="I98" i="10"/>
  <c r="I109" i="10"/>
  <c r="I169" i="10"/>
  <c r="I162" i="10"/>
  <c r="I184" i="10"/>
  <c r="I181" i="10"/>
  <c r="I86" i="10"/>
  <c r="I117" i="10"/>
  <c r="I179" i="10"/>
  <c r="I149" i="10"/>
  <c r="I127" i="10"/>
  <c r="I160" i="10"/>
  <c r="I92" i="10"/>
  <c r="I80" i="10"/>
  <c r="I168" i="10"/>
  <c r="I121" i="10"/>
  <c r="I105" i="10"/>
  <c r="I151" i="10"/>
  <c r="I153" i="10"/>
  <c r="I124" i="10"/>
  <c r="I157" i="10"/>
  <c r="I174" i="10"/>
  <c r="I103" i="10"/>
  <c r="I112" i="10"/>
  <c r="I170" i="10"/>
  <c r="I189" i="10"/>
  <c r="I167" i="10"/>
  <c r="I188" i="10"/>
  <c r="I118" i="10"/>
  <c r="I128" i="10"/>
  <c r="I88" i="10"/>
  <c r="I108" i="10"/>
  <c r="I129" i="10"/>
  <c r="I110" i="10"/>
  <c r="I159" i="10"/>
  <c r="I166" i="10"/>
  <c r="I148" i="10"/>
  <c r="I165" i="10"/>
  <c r="I171" i="10"/>
  <c r="I81" i="10"/>
  <c r="I175" i="10"/>
  <c r="I154" i="10"/>
  <c r="I100" i="10"/>
  <c r="I97" i="10"/>
  <c r="I122" i="10"/>
  <c r="I185" i="10"/>
  <c r="I125" i="10"/>
  <c r="I146" i="10"/>
  <c r="I126" i="10"/>
  <c r="I113" i="10"/>
  <c r="I82" i="10"/>
  <c r="I115" i="10"/>
  <c r="I101" i="10"/>
  <c r="I163" i="10"/>
  <c r="I156" i="10"/>
  <c r="I177" i="10"/>
  <c r="W249" i="11"/>
  <c r="W241" i="11"/>
  <c r="W233" i="11"/>
  <c r="W225" i="11"/>
  <c r="W248" i="11"/>
  <c r="W240" i="11"/>
  <c r="W232" i="11"/>
  <c r="W224" i="11"/>
  <c r="W245" i="11"/>
  <c r="W238" i="11"/>
  <c r="W231" i="11"/>
  <c r="W228" i="11"/>
  <c r="W218" i="11"/>
  <c r="W242" i="11"/>
  <c r="W227" i="11"/>
  <c r="W226" i="11"/>
  <c r="W219" i="11"/>
  <c r="W247" i="11"/>
  <c r="W229" i="11"/>
  <c r="W234" i="11"/>
  <c r="W250" i="11"/>
  <c r="W243" i="11"/>
  <c r="W235" i="11"/>
  <c r="W213" i="11"/>
  <c r="W252" i="11"/>
  <c r="W246" i="11"/>
  <c r="W222" i="11"/>
  <c r="W220" i="11"/>
  <c r="W221" i="11"/>
  <c r="W217" i="11"/>
  <c r="W214" i="11"/>
  <c r="W244" i="11"/>
  <c r="W237" i="11"/>
  <c r="W223" i="11"/>
  <c r="W239" i="11"/>
  <c r="W236" i="11"/>
  <c r="W216" i="11"/>
  <c r="W215" i="11"/>
  <c r="W230" i="11"/>
  <c r="W192" i="11"/>
  <c r="W184" i="11"/>
  <c r="W176" i="11"/>
  <c r="W168" i="11"/>
  <c r="W160" i="11"/>
  <c r="W183" i="11"/>
  <c r="W175" i="11"/>
  <c r="W167" i="11"/>
  <c r="W159" i="11"/>
  <c r="W169" i="11"/>
  <c r="W150" i="11"/>
  <c r="W186" i="11"/>
  <c r="W180" i="11"/>
  <c r="W173" i="11"/>
  <c r="W166" i="11"/>
  <c r="W163" i="11"/>
  <c r="W149" i="11"/>
  <c r="W177" i="11"/>
  <c r="W151" i="11"/>
  <c r="W129" i="11"/>
  <c r="W124" i="11"/>
  <c r="W116" i="11"/>
  <c r="W108" i="11"/>
  <c r="W100" i="11"/>
  <c r="W92" i="11"/>
  <c r="W84" i="11"/>
  <c r="W158" i="11"/>
  <c r="W155" i="11"/>
  <c r="W147" i="11"/>
  <c r="W146" i="11"/>
  <c r="W123" i="11"/>
  <c r="W115" i="11"/>
  <c r="W107" i="11"/>
  <c r="W99" i="11"/>
  <c r="W91" i="11"/>
  <c r="W83" i="11"/>
  <c r="W154" i="11"/>
  <c r="W153" i="11"/>
  <c r="W190" i="11"/>
  <c r="W170" i="11"/>
  <c r="W109" i="11"/>
  <c r="W182" i="11"/>
  <c r="W181" i="11"/>
  <c r="W164" i="11"/>
  <c r="W120" i="11"/>
  <c r="W113" i="11"/>
  <c r="W106" i="11"/>
  <c r="W103" i="11"/>
  <c r="W94" i="11"/>
  <c r="W88" i="11"/>
  <c r="W81" i="11"/>
  <c r="W165" i="11"/>
  <c r="W148" i="11"/>
  <c r="W126" i="11"/>
  <c r="W104" i="11"/>
  <c r="W80" i="11"/>
  <c r="W185" i="11"/>
  <c r="W121" i="11"/>
  <c r="W114" i="11"/>
  <c r="W90" i="11"/>
  <c r="W188" i="11"/>
  <c r="W161" i="11"/>
  <c r="W156" i="11"/>
  <c r="W117" i="11"/>
  <c r="W128" i="11"/>
  <c r="W125" i="11"/>
  <c r="W112" i="11"/>
  <c r="W97" i="11"/>
  <c r="W87" i="11"/>
  <c r="W85" i="11"/>
  <c r="W179" i="11"/>
  <c r="W102" i="11"/>
  <c r="W95" i="11"/>
  <c r="W189" i="11"/>
  <c r="W172" i="11"/>
  <c r="W110" i="11"/>
  <c r="W98" i="11"/>
  <c r="W178" i="11"/>
  <c r="W152" i="11"/>
  <c r="W127" i="11"/>
  <c r="W119" i="11"/>
  <c r="W111" i="11"/>
  <c r="W86" i="11"/>
  <c r="W122" i="11"/>
  <c r="W171" i="11"/>
  <c r="W157" i="11"/>
  <c r="W89" i="11"/>
  <c r="W82" i="11"/>
  <c r="W105" i="11"/>
  <c r="W187" i="11"/>
  <c r="W101" i="11"/>
  <c r="W96" i="11"/>
  <c r="W93" i="11"/>
  <c r="W118" i="11"/>
  <c r="W174" i="11"/>
  <c r="W162" i="11"/>
  <c r="BP254" i="11"/>
  <c r="U52" i="11"/>
  <c r="BD192" i="11"/>
  <c r="AV192" i="11"/>
  <c r="AZ192" i="11"/>
  <c r="AV252" i="11"/>
  <c r="AZ252" i="11"/>
  <c r="BD252" i="11"/>
  <c r="AR254" i="11"/>
  <c r="AZ52" i="11"/>
  <c r="AV52" i="11"/>
  <c r="BD52" i="11"/>
  <c r="Q45" i="11"/>
  <c r="Q37" i="11"/>
  <c r="Q29" i="11"/>
  <c r="Q21" i="11"/>
  <c r="Q52" i="11"/>
  <c r="Q44" i="11"/>
  <c r="Q36" i="11"/>
  <c r="Q28" i="11"/>
  <c r="Q20" i="11"/>
  <c r="Q50" i="11"/>
  <c r="Q48" i="11"/>
  <c r="Q30" i="11"/>
  <c r="Q23" i="11"/>
  <c r="Q18" i="11"/>
  <c r="Q16" i="11"/>
  <c r="Q41" i="11"/>
  <c r="Q35" i="11"/>
  <c r="Q33" i="11"/>
  <c r="Q26" i="11"/>
  <c r="Q25" i="11"/>
  <c r="Q24" i="11"/>
  <c r="Q19" i="11"/>
  <c r="Q34" i="11"/>
  <c r="Q46" i="11"/>
  <c r="Q39" i="11"/>
  <c r="Q38" i="11"/>
  <c r="Q32" i="11"/>
  <c r="Q27" i="11"/>
  <c r="Q42" i="11"/>
  <c r="Q14" i="11"/>
  <c r="Q13" i="11"/>
  <c r="Q43" i="11"/>
  <c r="Q49" i="11"/>
  <c r="Q47" i="11"/>
  <c r="Q40" i="11"/>
  <c r="Q31" i="11"/>
  <c r="Q15" i="11"/>
  <c r="Q17" i="11"/>
  <c r="Q22" i="11"/>
  <c r="I49" i="11"/>
  <c r="I41" i="11"/>
  <c r="I33" i="11"/>
  <c r="I25" i="11"/>
  <c r="I17" i="11"/>
  <c r="I48" i="11"/>
  <c r="I40" i="11"/>
  <c r="I32" i="11"/>
  <c r="I24" i="11"/>
  <c r="I16" i="11"/>
  <c r="I39" i="11"/>
  <c r="I37" i="11"/>
  <c r="I34" i="11"/>
  <c r="I28" i="11"/>
  <c r="I22" i="11"/>
  <c r="I19" i="11"/>
  <c r="I52" i="11"/>
  <c r="I50" i="11"/>
  <c r="I31" i="11"/>
  <c r="I29" i="11"/>
  <c r="I42" i="11"/>
  <c r="I44" i="11"/>
  <c r="I43" i="11"/>
  <c r="I47" i="11"/>
  <c r="I20" i="11"/>
  <c r="I36" i="11"/>
  <c r="I30" i="11"/>
  <c r="I27" i="11"/>
  <c r="I38" i="11"/>
  <c r="I18" i="11"/>
  <c r="I15" i="11"/>
  <c r="I46" i="11"/>
  <c r="I14" i="11"/>
  <c r="I26" i="11"/>
  <c r="I23" i="11"/>
  <c r="I13" i="11"/>
  <c r="I21" i="11"/>
  <c r="I45" i="11"/>
  <c r="I35" i="11"/>
  <c r="I95" i="10"/>
  <c r="I83" i="10"/>
  <c r="I114" i="10"/>
  <c r="I96" i="10"/>
  <c r="I106" i="10"/>
  <c r="I89" i="10"/>
  <c r="I107" i="10"/>
  <c r="I161" i="10"/>
  <c r="I150" i="10"/>
  <c r="I164" i="10"/>
  <c r="I173" i="10"/>
  <c r="I187" i="10"/>
  <c r="I186" i="10"/>
  <c r="BH254" i="9"/>
  <c r="AD192" i="10"/>
  <c r="Z192" i="10"/>
  <c r="AH192" i="10"/>
  <c r="U254" i="10"/>
  <c r="AH52" i="10"/>
  <c r="AD52" i="10"/>
  <c r="Z52" i="10"/>
  <c r="AP254" i="10"/>
  <c r="G254" i="10" s="1"/>
  <c r="G52" i="10"/>
  <c r="S43" i="10"/>
  <c r="S35" i="10"/>
  <c r="S27" i="10"/>
  <c r="S19" i="10"/>
  <c r="S48" i="10"/>
  <c r="S40" i="10"/>
  <c r="S32" i="10"/>
  <c r="S24" i="10"/>
  <c r="S16" i="10"/>
  <c r="S45" i="10"/>
  <c r="S37" i="10"/>
  <c r="S29" i="10"/>
  <c r="S47" i="10"/>
  <c r="S39" i="10"/>
  <c r="S31" i="10"/>
  <c r="S23" i="10"/>
  <c r="S15" i="10"/>
  <c r="S42" i="10"/>
  <c r="S36" i="10"/>
  <c r="S49" i="10"/>
  <c r="S46" i="10"/>
  <c r="S20" i="10"/>
  <c r="S13" i="10"/>
  <c r="S33" i="10"/>
  <c r="S30" i="10"/>
  <c r="S22" i="10"/>
  <c r="S26" i="10"/>
  <c r="S21" i="10"/>
  <c r="S14" i="10"/>
  <c r="S41" i="10"/>
  <c r="S38" i="10"/>
  <c r="S34" i="10"/>
  <c r="S17" i="10"/>
  <c r="S28" i="10"/>
  <c r="S25" i="10"/>
  <c r="S18" i="10"/>
  <c r="S50" i="10"/>
  <c r="S44" i="10"/>
  <c r="S52" i="10"/>
  <c r="AH252" i="10"/>
  <c r="Z252" i="10"/>
  <c r="AD252" i="10"/>
  <c r="I250" i="10"/>
  <c r="I242" i="10"/>
  <c r="I234" i="10"/>
  <c r="I226" i="10"/>
  <c r="I218" i="10"/>
  <c r="I247" i="10"/>
  <c r="I239" i="10"/>
  <c r="I231" i="10"/>
  <c r="I223" i="10"/>
  <c r="I215" i="10"/>
  <c r="I249" i="10"/>
  <c r="I241" i="10"/>
  <c r="I233" i="10"/>
  <c r="I225" i="10"/>
  <c r="I217" i="10"/>
  <c r="I245" i="10"/>
  <c r="I238" i="10"/>
  <c r="I224" i="10"/>
  <c r="I246" i="10"/>
  <c r="I232" i="10"/>
  <c r="I248" i="10"/>
  <c r="I227" i="10"/>
  <c r="I236" i="10"/>
  <c r="I230" i="10"/>
  <c r="I221" i="10"/>
  <c r="I243" i="10"/>
  <c r="I228" i="10"/>
  <c r="I252" i="10"/>
  <c r="I237" i="10"/>
  <c r="I229" i="10"/>
  <c r="I222" i="10"/>
  <c r="I216" i="10"/>
  <c r="I214" i="10"/>
  <c r="I235" i="10"/>
  <c r="I213" i="10"/>
  <c r="I220" i="10"/>
  <c r="I240" i="10"/>
  <c r="I244" i="10"/>
  <c r="I219" i="10"/>
  <c r="O249" i="9"/>
  <c r="O247" i="9"/>
  <c r="O245" i="9"/>
  <c r="O243" i="9"/>
  <c r="O241" i="9"/>
  <c r="O239" i="9"/>
  <c r="O237" i="9"/>
  <c r="O235" i="9"/>
  <c r="O233" i="9"/>
  <c r="O231" i="9"/>
  <c r="O229" i="9"/>
  <c r="O227" i="9"/>
  <c r="O225" i="9"/>
  <c r="O223" i="9"/>
  <c r="O221" i="9"/>
  <c r="O219" i="9"/>
  <c r="O217" i="9"/>
  <c r="O215" i="9"/>
  <c r="O213" i="9"/>
  <c r="O220" i="9"/>
  <c r="O246" i="9"/>
  <c r="O238" i="9"/>
  <c r="O230" i="9"/>
  <c r="O222" i="9"/>
  <c r="O236" i="9"/>
  <c r="O214" i="9"/>
  <c r="O244" i="9"/>
  <c r="O216" i="9"/>
  <c r="O250" i="9"/>
  <c r="O252" i="9"/>
  <c r="O242" i="9"/>
  <c r="O248" i="9"/>
  <c r="O240" i="9"/>
  <c r="O234" i="9"/>
  <c r="O218" i="9"/>
  <c r="O226" i="9"/>
  <c r="O228" i="9"/>
  <c r="O232" i="9"/>
  <c r="O224" i="9"/>
  <c r="AL254" i="9"/>
  <c r="AT52" i="9"/>
  <c r="AX52" i="9"/>
  <c r="AP52" i="9"/>
  <c r="O52" i="9"/>
  <c r="O49" i="9"/>
  <c r="O47" i="9"/>
  <c r="O45" i="9"/>
  <c r="O43" i="9"/>
  <c r="O41" i="9"/>
  <c r="O39" i="9"/>
  <c r="O37" i="9"/>
  <c r="O35" i="9"/>
  <c r="O33" i="9"/>
  <c r="O31" i="9"/>
  <c r="O29" i="9"/>
  <c r="O27" i="9"/>
  <c r="O32" i="9"/>
  <c r="O50" i="9"/>
  <c r="O48" i="9"/>
  <c r="O46" i="9"/>
  <c r="O38" i="9"/>
  <c r="O40" i="9"/>
  <c r="O28" i="9"/>
  <c r="O26" i="9"/>
  <c r="O25" i="9"/>
  <c r="O18" i="9"/>
  <c r="O17" i="9"/>
  <c r="O14" i="9"/>
  <c r="O13" i="9"/>
  <c r="O44" i="9"/>
  <c r="O42" i="9"/>
  <c r="O30" i="9"/>
  <c r="O24" i="9"/>
  <c r="O23" i="9"/>
  <c r="O16" i="9"/>
  <c r="O15" i="9"/>
  <c r="O22" i="9"/>
  <c r="O21" i="9"/>
  <c r="O19" i="9"/>
  <c r="O36" i="9"/>
  <c r="O20" i="9"/>
  <c r="O34" i="9"/>
  <c r="AP192" i="9"/>
  <c r="AX192" i="9"/>
  <c r="AT192" i="9"/>
  <c r="M254" i="9"/>
  <c r="AT252" i="9"/>
  <c r="AX252" i="9"/>
  <c r="AP252" i="9"/>
  <c r="O252" i="8"/>
  <c r="O215" i="8"/>
  <c r="AJ49" i="7"/>
  <c r="AJ41" i="7"/>
  <c r="AJ33" i="7"/>
  <c r="AJ25" i="7"/>
  <c r="AJ17" i="7"/>
  <c r="AJ47" i="7"/>
  <c r="AJ39" i="7"/>
  <c r="AJ31" i="7"/>
  <c r="AJ23" i="7"/>
  <c r="AJ15" i="7"/>
  <c r="AJ50" i="7"/>
  <c r="AJ42" i="7"/>
  <c r="AJ34" i="7"/>
  <c r="AJ26" i="7"/>
  <c r="AJ18" i="7"/>
  <c r="AJ52" i="7"/>
  <c r="AJ32" i="7"/>
  <c r="AJ30" i="7"/>
  <c r="AJ21" i="7"/>
  <c r="AJ40" i="7"/>
  <c r="AJ38" i="7"/>
  <c r="AJ29" i="7"/>
  <c r="AJ20" i="7"/>
  <c r="AJ19" i="7"/>
  <c r="AJ48" i="7"/>
  <c r="AJ46" i="7"/>
  <c r="AJ37" i="7"/>
  <c r="AJ28" i="7"/>
  <c r="AJ27" i="7"/>
  <c r="AJ24" i="7"/>
  <c r="AJ44" i="7"/>
  <c r="AJ16" i="7"/>
  <c r="AJ22" i="7"/>
  <c r="AJ45" i="7"/>
  <c r="AJ36" i="7"/>
  <c r="AJ35" i="7"/>
  <c r="AJ43" i="7"/>
  <c r="AJ14" i="7"/>
  <c r="AJ13" i="7"/>
  <c r="BO254" i="5"/>
  <c r="Y52" i="5"/>
  <c r="BM52" i="5"/>
  <c r="AQ52" i="5"/>
  <c r="AE52" i="5"/>
  <c r="AW52" i="5"/>
  <c r="BG52" i="5"/>
  <c r="AK52" i="5"/>
  <c r="BG192" i="5"/>
  <c r="AQ192" i="5"/>
  <c r="BM192" i="5"/>
  <c r="AK192" i="5"/>
  <c r="AE192" i="5"/>
  <c r="Y192" i="5"/>
  <c r="AW192" i="5"/>
  <c r="AE252" i="5"/>
  <c r="BM252" i="5"/>
  <c r="AK252" i="5"/>
  <c r="BG252" i="5"/>
  <c r="AW252" i="5"/>
  <c r="AQ252" i="5"/>
  <c r="Y252" i="5"/>
  <c r="Q254" i="4"/>
  <c r="AC254" i="4"/>
  <c r="W254" i="4"/>
  <c r="K254" i="4"/>
  <c r="AL254" i="4"/>
  <c r="AZ254" i="11" l="1"/>
  <c r="BD254" i="11"/>
  <c r="AV254" i="11"/>
  <c r="W50" i="11"/>
  <c r="W42" i="11"/>
  <c r="W34" i="11"/>
  <c r="W26" i="11"/>
  <c r="W18" i="11"/>
  <c r="W49" i="11"/>
  <c r="W41" i="11"/>
  <c r="W33" i="11"/>
  <c r="W25" i="11"/>
  <c r="W17" i="11"/>
  <c r="W35" i="11"/>
  <c r="W46" i="11"/>
  <c r="W39" i="11"/>
  <c r="W32" i="11"/>
  <c r="W29" i="11"/>
  <c r="W20" i="11"/>
  <c r="W14" i="11"/>
  <c r="W23" i="11"/>
  <c r="W38" i="11"/>
  <c r="W36" i="11"/>
  <c r="W48" i="11"/>
  <c r="W37" i="11"/>
  <c r="W28" i="11"/>
  <c r="W52" i="11"/>
  <c r="W47" i="11"/>
  <c r="W21" i="11"/>
  <c r="W13" i="11"/>
  <c r="W43" i="11"/>
  <c r="W40" i="11"/>
  <c r="W22" i="11"/>
  <c r="W19" i="11"/>
  <c r="W16" i="11"/>
  <c r="W44" i="11"/>
  <c r="W30" i="11"/>
  <c r="W15" i="11"/>
  <c r="W31" i="11"/>
  <c r="W45" i="11"/>
  <c r="W27" i="11"/>
  <c r="W24" i="11"/>
  <c r="Z254" i="10"/>
  <c r="AH254" i="10"/>
  <c r="AD254" i="10"/>
  <c r="I50" i="10"/>
  <c r="I42" i="10"/>
  <c r="I34" i="10"/>
  <c r="I26" i="10"/>
  <c r="I18" i="10"/>
  <c r="I47" i="10"/>
  <c r="I39" i="10"/>
  <c r="I31" i="10"/>
  <c r="I23" i="10"/>
  <c r="I15" i="10"/>
  <c r="I44" i="10"/>
  <c r="I36" i="10"/>
  <c r="I28" i="10"/>
  <c r="I46" i="10"/>
  <c r="I38" i="10"/>
  <c r="I30" i="10"/>
  <c r="I22" i="10"/>
  <c r="I14" i="10"/>
  <c r="I37" i="10"/>
  <c r="I33" i="10"/>
  <c r="I27" i="10"/>
  <c r="I16" i="10"/>
  <c r="I52" i="10"/>
  <c r="I41" i="10"/>
  <c r="I24" i="10"/>
  <c r="I17" i="10"/>
  <c r="I48" i="10"/>
  <c r="I35" i="10"/>
  <c r="I32" i="10"/>
  <c r="I19" i="10"/>
  <c r="I45" i="10"/>
  <c r="I20" i="10"/>
  <c r="I13" i="10"/>
  <c r="I29" i="10"/>
  <c r="I25" i="10"/>
  <c r="I21" i="10"/>
  <c r="I49" i="10"/>
  <c r="I43" i="10"/>
  <c r="I40" i="10"/>
  <c r="AT254" i="9"/>
  <c r="AX254" i="9"/>
  <c r="AP254" i="9"/>
  <c r="BM254" i="5"/>
  <c r="AW254" i="5"/>
  <c r="Y254" i="5"/>
  <c r="AQ254" i="5"/>
  <c r="BG254" i="5"/>
  <c r="AE254" i="5"/>
  <c r="AK254" i="5"/>
</calcChain>
</file>

<file path=xl/sharedStrings.xml><?xml version="1.0" encoding="utf-8"?>
<sst xmlns="http://schemas.openxmlformats.org/spreadsheetml/2006/main" count="7477" uniqueCount="732">
  <si>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</si>
  <si>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</si>
  <si>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</si>
  <si>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</si>
  <si>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</si>
  <si>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</si>
  <si>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</si>
  <si>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</si>
  <si>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</si>
  <si>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</si>
  <si>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</si>
  <si>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</si>
  <si>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</si>
  <si>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</si>
  <si>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</si>
  <si>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</si>
  <si>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</si>
  <si>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</si>
  <si>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</si>
  <si>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</si>
  <si>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</si>
  <si>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</si>
  <si>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</si>
  <si>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</si>
  <si>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</si>
  <si>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</si>
  <si>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</si>
  <si>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</si>
  <si>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</si>
  <si>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</si>
  <si>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</si>
  <si>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</si>
  <si>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</si>
  <si>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</si>
  <si>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</si>
  <si>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</si>
  <si>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</si>
  <si>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</si>
  <si>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G r o s s   D e b t</t>
  </si>
  <si>
    <t>Year Ended June 30, 2019</t>
  </si>
  <si>
    <t>COMPARATIVE</t>
  </si>
  <si>
    <t>REPORT</t>
  </si>
  <si>
    <t>EXHIBIT A</t>
  </si>
  <si>
    <t>GENERAL</t>
  </si>
  <si>
    <t>GOVERNMENT</t>
  </si>
  <si>
    <t>PAGE 1 of 4</t>
  </si>
  <si>
    <t>For the Year Ended</t>
  </si>
  <si>
    <t>June 30, 2019</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</si>
  <si>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</si>
  <si>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</si>
  <si>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</si>
  <si>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</si>
  <si>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</si>
  <si>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</si>
  <si>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</si>
  <si>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</si>
  <si>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</si>
  <si>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</si>
  <si>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</si>
  <si>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</si>
  <si>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</si>
  <si>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</si>
  <si>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</si>
  <si>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</si>
  <si>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</si>
  <si>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</si>
  <si>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</si>
  <si>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</si>
  <si>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</si>
  <si>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</si>
  <si>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</si>
  <si>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</si>
  <si>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</si>
  <si>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</si>
  <si>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</si>
  <si>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</si>
  <si>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</si>
  <si>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</si>
  <si>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</si>
  <si>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</si>
  <si>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</si>
  <si>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</si>
  <si>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Alexandria</t>
  </si>
  <si>
    <t>Bristol</t>
  </si>
  <si>
    <t>#</t>
  </si>
  <si>
    <t>Buena Vista</t>
  </si>
  <si>
    <t>Charlottesville</t>
  </si>
  <si>
    <t>Chesapeake</t>
  </si>
  <si>
    <t>Colonial Heights</t>
  </si>
  <si>
    <t>Covington</t>
  </si>
  <si>
    <t>Danville</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</si>
  <si>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</si>
  <si>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</si>
  <si>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</si>
  <si>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</si>
  <si>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</si>
  <si>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</si>
  <si>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</si>
  <si>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</si>
  <si>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</si>
  <si>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</si>
  <si>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</si>
  <si>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</si>
  <si>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</si>
  <si>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</si>
  <si>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</si>
  <si>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</si>
  <si>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</si>
  <si>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</si>
  <si>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</si>
  <si>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</si>
  <si>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</si>
  <si>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</si>
  <si>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</si>
  <si>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</si>
  <si>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</si>
  <si>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</si>
  <si>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</si>
  <si>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</si>
  <si>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</si>
  <si>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</si>
  <si>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t>The Cities of Hopewell, Norton and Petersburg, and the Counties of Lee, Prince Edward, and Wise have not submitted the required information as of the date of this report; therefore, their data has been excluded from this report. The population data for these localities is not included in the Per Capita calculations throughout this report due to the exclusion of these localities' data.</t>
  </si>
  <si>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</si>
  <si>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</si>
  <si>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</si>
  <si>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</si>
  <si>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</si>
  <si>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</si>
  <si>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</si>
  <si>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</si>
  <si>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</si>
  <si>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</si>
  <si>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</si>
  <si>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</si>
  <si>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</si>
  <si>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</si>
  <si>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</si>
  <si>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</si>
  <si>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</si>
  <si>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</si>
  <si>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</si>
  <si>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</si>
  <si>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</si>
  <si>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</si>
  <si>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</si>
  <si>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</si>
  <si>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</si>
  <si>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</si>
  <si>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</si>
  <si>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</si>
  <si>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</si>
  <si>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</si>
  <si>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</si>
  <si>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</si>
  <si>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</si>
  <si>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</si>
  <si>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</si>
  <si>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</si>
  <si>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</si>
  <si>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</si>
  <si>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</si>
  <si>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</si>
  <si>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</si>
  <si>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</si>
  <si>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</si>
  <si>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</si>
  <si>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</si>
  <si>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</si>
  <si>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</si>
  <si>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</si>
  <si>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</si>
  <si>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</si>
  <si>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</si>
  <si>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</si>
  <si>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</si>
  <si>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</si>
  <si>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</si>
  <si>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</si>
  <si>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</si>
  <si>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</si>
  <si>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</si>
  <si>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</si>
  <si>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</si>
  <si>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</si>
  <si>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</si>
  <si>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</si>
  <si>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</si>
  <si>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</si>
  <si>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</si>
  <si>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</si>
  <si>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</si>
  <si>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</si>
  <si>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</si>
  <si>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</si>
  <si>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</si>
  <si>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</si>
  <si>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</si>
  <si>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</si>
  <si>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</si>
  <si>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</si>
  <si>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</si>
  <si>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</si>
  <si>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</si>
  <si>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</si>
  <si>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</si>
  <si>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</si>
  <si>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</si>
  <si>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</si>
  <si>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</si>
  <si>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</si>
  <si>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</si>
  <si>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</si>
  <si>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</si>
  <si>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</si>
  <si>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</si>
  <si>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</si>
  <si>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</si>
  <si>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</si>
  <si>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</si>
  <si>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</si>
  <si>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</si>
  <si>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</si>
  <si>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</si>
  <si>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</si>
  <si>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</si>
  <si>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</si>
  <si>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</si>
  <si>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</si>
  <si>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</si>
  <si>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</si>
  <si>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</si>
  <si>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</si>
  <si>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</si>
  <si>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</si>
  <si>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</si>
  <si>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</si>
  <si>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</si>
  <si>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</si>
  <si>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</si>
  <si>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</si>
  <si>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</si>
  <si>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</si>
  <si>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</si>
  <si>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</si>
  <si>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</si>
  <si>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</si>
  <si>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</si>
  <si>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</si>
  <si>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</si>
  <si>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refer to the Notes starting on page 167 of this report, located in the "2019 Footnotes.docx" electronic file.</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</si>
  <si>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</si>
  <si>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</si>
  <si>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</si>
  <si>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</si>
  <si>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</si>
  <si>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</si>
  <si>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</si>
  <si>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</si>
  <si>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</si>
  <si>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</si>
  <si>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</si>
  <si>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</si>
  <si>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</si>
  <si>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</si>
  <si>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</si>
  <si>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</si>
  <si>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</si>
  <si>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</si>
  <si>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</si>
  <si>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</si>
  <si>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</si>
  <si>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</si>
  <si>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</si>
  <si>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</si>
  <si>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</si>
  <si>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</si>
  <si>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</si>
  <si>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</si>
  <si>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</si>
  <si>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</si>
  <si>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12</t>
  </si>
  <si>
    <t>13</t>
  </si>
  <si>
    <t>County of:</t>
  </si>
  <si>
    <t>14</t>
  </si>
  <si>
    <t>15</t>
  </si>
  <si>
    <t>16</t>
  </si>
  <si>
    <t>17</t>
  </si>
  <si>
    <t>Town of:</t>
  </si>
  <si>
    <t>18</t>
  </si>
  <si>
    <t>19</t>
  </si>
  <si>
    <t>COMPARATIVE REPORT</t>
  </si>
  <si>
    <t>EXHIBIT B-1</t>
  </si>
  <si>
    <t>INTER-GOVERNMENTAL REVENUE</t>
  </si>
  <si>
    <t>For the Year Ended June 30, 2019</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</si>
  <si>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</si>
  <si>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</si>
  <si>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</si>
  <si>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</si>
  <si>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</si>
  <si>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</si>
  <si>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</si>
  <si>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</si>
  <si>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</si>
  <si>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</si>
  <si>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</si>
  <si>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</si>
  <si>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</si>
  <si>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</si>
  <si>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</si>
  <si>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</si>
  <si>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</si>
  <si>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</si>
  <si>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</si>
  <si>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</si>
  <si>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</si>
  <si>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</si>
  <si>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</si>
  <si>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</si>
  <si>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</si>
  <si>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</si>
  <si>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</si>
  <si>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</si>
  <si>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</si>
  <si>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</si>
  <si>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</si>
  <si>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</si>
  <si>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</si>
  <si>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</si>
  <si>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</si>
  <si>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</si>
  <si>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</si>
  <si>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</si>
  <si>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</si>
  <si>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</si>
  <si>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</si>
  <si>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</si>
  <si>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</si>
  <si>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</si>
  <si>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</si>
  <si>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</si>
  <si>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</si>
  <si>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</si>
  <si>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</si>
  <si>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</si>
  <si>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</si>
  <si>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</si>
  <si>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</si>
  <si>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</si>
  <si>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</si>
  <si>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</si>
  <si>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</si>
  <si>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</si>
  <si>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</si>
  <si>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</si>
  <si>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</si>
  <si>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</si>
  <si>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</si>
  <si>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Human Services (Exhibit C-5)</t>
  </si>
  <si>
    <t>Education (Exhibit C-6)</t>
  </si>
  <si>
    <t>Parks, Recreation, and Cultural (Exhibit C-7)</t>
  </si>
  <si>
    <t>Community Development (Exhibit C-8)</t>
  </si>
  <si>
    <t>Nondepartmental</t>
  </si>
  <si>
    <t>Health</t>
  </si>
  <si>
    <t>Parks,</t>
  </si>
  <si>
    <t>of</t>
  </si>
  <si>
    <t>Judicial</t>
  </si>
  <si>
    <t>Recreation,</t>
  </si>
  <si>
    <t>Community</t>
  </si>
  <si>
    <t>Average</t>
  </si>
  <si>
    <t>Expenditures</t>
  </si>
  <si>
    <t>Administration</t>
  </si>
  <si>
    <t>Safety</t>
  </si>
  <si>
    <t>Works</t>
  </si>
  <si>
    <t>Human Services</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</si>
  <si>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</si>
  <si>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</si>
  <si>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</si>
  <si>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</si>
  <si>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</si>
  <si>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</si>
  <si>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</si>
  <si>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</si>
  <si>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</si>
  <si>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</si>
  <si>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</si>
  <si>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</si>
  <si>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</si>
  <si>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</si>
  <si>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</si>
  <si>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</si>
  <si>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</si>
  <si>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</si>
  <si>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</si>
  <si>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</si>
  <si>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</si>
  <si>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</si>
  <si>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</si>
  <si>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</si>
  <si>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</si>
  <si>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</si>
  <si>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</si>
  <si>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</si>
  <si>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</si>
  <si>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</si>
  <si>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</si>
  <si>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</si>
  <si>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</si>
  <si>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</si>
  <si>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</si>
  <si>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</si>
  <si>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</si>
  <si>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</si>
  <si>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</si>
  <si>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</si>
  <si>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</si>
  <si>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</si>
  <si>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</si>
  <si>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</si>
  <si>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</si>
  <si>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</si>
  <si>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</si>
  <si>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</si>
  <si>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</si>
  <si>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</si>
  <si>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</si>
  <si>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</si>
  <si>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</si>
  <si>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</si>
  <si>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</si>
  <si>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</si>
  <si>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</si>
  <si>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</si>
  <si>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</si>
  <si>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</si>
  <si>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</si>
  <si>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</si>
  <si>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</si>
  <si>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</si>
  <si>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</si>
  <si>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</si>
  <si>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</si>
  <si>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</si>
  <si>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</si>
  <si>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</si>
  <si>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</si>
  <si>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</si>
  <si>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</si>
  <si>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</si>
  <si>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</si>
  <si>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</si>
  <si>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</si>
  <si>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</si>
  <si>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</si>
  <si>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</si>
  <si>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</si>
  <si>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</si>
  <si>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</si>
  <si>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</si>
  <si>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</si>
  <si>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</si>
  <si>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</si>
  <si>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</si>
  <si>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</si>
  <si>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</si>
  <si>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</si>
  <si>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</si>
  <si>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</si>
  <si>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</si>
  <si>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</si>
  <si>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</si>
  <si>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</si>
  <si>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</si>
  <si>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</si>
  <si>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</si>
  <si>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</si>
  <si>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</si>
  <si>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</si>
  <si>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</si>
  <si>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</si>
  <si>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</si>
  <si>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</si>
  <si>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</si>
  <si>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</si>
  <si>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</si>
  <si>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</si>
  <si>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</si>
  <si>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</si>
  <si>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</si>
  <si>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</si>
  <si>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</si>
  <si>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</si>
  <si>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</si>
  <si>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</si>
  <si>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</si>
  <si>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</si>
  <si>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</si>
  <si>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</si>
  <si>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HUMAN SERVICES</t>
  </si>
  <si>
    <t>Behavioral Health and Developmental Services</t>
  </si>
  <si>
    <t>Income Support Benefits/Social Services</t>
  </si>
  <si>
    <t>Sources of Funds for Expenditures</t>
  </si>
  <si>
    <t>Expenditures Made on Behalf of</t>
  </si>
  <si>
    <t>the Local Government</t>
  </si>
  <si>
    <t>Tax Relief for the</t>
  </si>
  <si>
    <t xml:space="preserve">Behavioral Health </t>
  </si>
  <si>
    <t>Income Support</t>
  </si>
  <si>
    <t>Elderly, Handicapped</t>
  </si>
  <si>
    <t xml:space="preserve">&amp; Developmental </t>
  </si>
  <si>
    <t xml:space="preserve"> Benefits &amp;</t>
  </si>
  <si>
    <t>and Veterans</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</si>
  <si>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</si>
  <si>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</si>
  <si>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</si>
  <si>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</si>
  <si>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</si>
  <si>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</si>
  <si>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</si>
  <si>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</si>
  <si>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</si>
  <si>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</si>
  <si>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</si>
  <si>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</si>
  <si>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</si>
  <si>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</si>
  <si>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</si>
  <si>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</si>
  <si>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</si>
  <si>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</si>
  <si>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</si>
  <si>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</si>
  <si>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</si>
  <si>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</si>
  <si>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</si>
  <si>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</si>
  <si>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</si>
  <si>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</si>
  <si>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</si>
  <si>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</si>
  <si>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</si>
  <si>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</si>
  <si>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</si>
  <si>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</si>
  <si>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</si>
  <si>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</si>
  <si>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</si>
  <si>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</si>
  <si>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</si>
  <si>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</si>
  <si>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</si>
  <si>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</si>
  <si>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</si>
  <si>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</si>
  <si>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</si>
  <si>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</si>
  <si>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</si>
  <si>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</si>
  <si>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</si>
  <si>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</si>
  <si>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</si>
  <si>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</si>
  <si>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</si>
  <si>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</si>
  <si>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</si>
  <si>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</si>
  <si>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</si>
  <si>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</si>
  <si>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</si>
  <si>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</si>
  <si>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</si>
  <si>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</si>
  <si>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</si>
  <si>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</si>
  <si>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</si>
  <si>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</si>
  <si>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</si>
  <si>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</si>
  <si>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</si>
  <si>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</si>
  <si>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</si>
  <si>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</si>
  <si>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</si>
  <si>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</si>
  <si>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</si>
  <si>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</si>
  <si>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</si>
  <si>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</si>
  <si>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</si>
  <si>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</si>
  <si>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</si>
  <si>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</si>
  <si>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</si>
  <si>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</si>
  <si>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</si>
  <si>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</si>
  <si>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</si>
  <si>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</si>
  <si>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</si>
  <si>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</si>
  <si>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</si>
  <si>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</si>
  <si>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</si>
  <si>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</si>
  <si>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</si>
  <si>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</si>
  <si>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</si>
  <si>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</si>
  <si>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</si>
  <si>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</si>
  <si>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</si>
  <si>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</si>
  <si>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</si>
  <si>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</si>
  <si>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</si>
  <si>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</si>
  <si>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</si>
  <si>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</si>
  <si>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</si>
  <si>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</si>
  <si>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</si>
  <si>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</si>
  <si>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</si>
  <si>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</si>
  <si>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</si>
  <si>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</si>
  <si>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</si>
  <si>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</si>
  <si>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</si>
  <si>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</si>
  <si>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</si>
  <si>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</si>
  <si>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</si>
  <si>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</si>
  <si>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</si>
  <si>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</si>
  <si>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</si>
  <si>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</si>
  <si>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</si>
  <si>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</si>
  <si>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</si>
  <si>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</si>
  <si>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</si>
  <si>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</si>
  <si>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</si>
  <si>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</si>
  <si>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</si>
  <si>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</si>
  <si>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</si>
  <si>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</si>
  <si>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</si>
  <si>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</si>
  <si>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</si>
  <si>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</si>
  <si>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</si>
  <si>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</si>
  <si>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</si>
  <si>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</si>
  <si>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</si>
  <si>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</si>
  <si>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</si>
  <si>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</si>
  <si>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</si>
  <si>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</si>
  <si>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2019</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</si>
  <si>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</si>
  <si>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</si>
  <si>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</si>
  <si>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</si>
  <si>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</si>
  <si>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</si>
  <si>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</si>
  <si>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</si>
  <si>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</si>
  <si>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</si>
  <si>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</si>
  <si>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</si>
  <si>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</si>
  <si>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</si>
  <si>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</si>
  <si>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</si>
  <si>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</si>
  <si>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</si>
  <si>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</si>
  <si>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</si>
  <si>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</si>
  <si>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</si>
  <si>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</si>
  <si>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</si>
  <si>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</si>
  <si>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</si>
  <si>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Real Estate Tax Rate</t>
  </si>
  <si>
    <t>Total Real</t>
  </si>
  <si>
    <t xml:space="preserve">Land Area </t>
  </si>
  <si>
    <t xml:space="preserve">Population </t>
  </si>
  <si>
    <t>Unemployment</t>
  </si>
  <si>
    <t>Membership in</t>
  </si>
  <si>
    <t>Fiscal Stress</t>
  </si>
  <si>
    <t>CY2018 or FY2019</t>
  </si>
  <si>
    <t>Estate Taxable</t>
  </si>
  <si>
    <t>Estimates</t>
  </si>
  <si>
    <t>(Square Miles)</t>
  </si>
  <si>
    <t>Density</t>
  </si>
  <si>
    <t>Rate (%)</t>
  </si>
  <si>
    <t>Public Schools</t>
  </si>
  <si>
    <t>Rank Score</t>
  </si>
  <si>
    <t>(per $100 of</t>
  </si>
  <si>
    <t>Valuation</t>
  </si>
  <si>
    <t xml:space="preserve">    Locality</t>
  </si>
  <si>
    <t>2018</t>
  </si>
  <si>
    <t>2010</t>
  </si>
  <si>
    <t>2019</t>
  </si>
  <si>
    <t>2017</t>
  </si>
  <si>
    <t>Assessed Value)</t>
  </si>
  <si>
    <t>2018 (in millions)</t>
  </si>
  <si>
    <t>164</t>
  </si>
  <si>
    <t>PAGE 2 OF 3</t>
  </si>
  <si>
    <t xml:space="preserve">Bland  </t>
  </si>
  <si>
    <t xml:space="preserve">Halifax </t>
  </si>
  <si>
    <t>165</t>
  </si>
  <si>
    <t>PAGE 3 OF 3</t>
  </si>
  <si>
    <t xml:space="preserve">New Kent </t>
  </si>
  <si>
    <t xml:space="preserve">Page  </t>
  </si>
  <si>
    <t xml:space="preserve">NOTES:  </t>
  </si>
  <si>
    <t>1)  For detailed explanation of information in this section, refer to the Notes starting on page 167 of this report, located in the "2019 Footnotes.docx" electronic file.</t>
  </si>
  <si>
    <t>2) Towns are excluded from presentation in this exhibit due to a lack of available complete data.</t>
  </si>
  <si>
    <t>166</t>
  </si>
  <si>
    <r>
      <rPr>
        <b/>
        <sz val="9"/>
        <rFont val="Calibri"/>
        <family val="2"/>
      </rPr>
      <t xml:space="preserve">NOTE : </t>
    </r>
    <r>
      <rPr>
        <sz val="9"/>
        <rFont val="Calibri"/>
        <family val="2"/>
      </rPr>
      <t>Localities noted (</t>
    </r>
    <r>
      <rPr>
        <b/>
        <sz val="9"/>
        <rFont val="Calibri"/>
        <family val="2"/>
      </rPr>
      <t>#</t>
    </r>
    <r>
      <rPr>
        <sz val="9"/>
        <rFont val="Calibri"/>
        <family val="2"/>
      </rPr>
      <t>) in this exhibit were delinquent in submitting the comparative report transmittal data and/or their audited financial reports to the Auditor of Public Accounts.  Section 15.2-2510, Code of Virginia, requires such information be filed by November 30 each year. See footnote #3 for further detail.</t>
    </r>
  </si>
  <si>
    <r>
      <rPr>
        <b/>
        <sz val="9"/>
        <rFont val="Calibri"/>
        <family val="2"/>
      </rPr>
      <t>NOTE :</t>
    </r>
    <r>
      <rPr>
        <sz val="9"/>
        <rFont val="Calibri"/>
        <family val="2"/>
      </rPr>
      <t xml:space="preserve"> Localities noted (</t>
    </r>
    <r>
      <rPr>
        <b/>
        <sz val="9"/>
        <rFont val="Calibri"/>
        <family val="2"/>
      </rPr>
      <t>#</t>
    </r>
    <r>
      <rPr>
        <sz val="9"/>
        <rFont val="Calibri"/>
        <family val="2"/>
      </rPr>
      <t>) in this exhibit were delinquent in submitting the comparative report transmittal data and/or their audited financial reports to the Auditor of Public Accounts.  Section 15.2-2510, Code of Virginia, requires such information be filed by November 30 each year. See footnote #3 for further detail.</t>
    </r>
  </si>
  <si>
    <t>Gross  Debt</t>
  </si>
  <si>
    <t>Sources   of   Funds</t>
  </si>
  <si>
    <t>Application   of   Funds</t>
  </si>
  <si>
    <t>Notes to Comparative Report of Local Government Revenues and Expenditures (2019 Footnotes.xlsx)</t>
  </si>
  <si>
    <t>Health and Human Services Expenditures by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</si>
</sst>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quot;$&quot;* #,##0.0_);_(&quot;$&quot;* \(#,##0.0\);_(&quot;$&quot;* &quot;-&quot;??_);_(@_)"/>
    <numFmt numFmtId="170" formatCode="_(* #,##0.0_);_(* \(#,##0.0\);_(* &quot;-&quot;??_);_(@_)"/>
    <numFmt numFmtId="171" formatCode="0_)"/>
    <numFmt numFmtId="172" formatCode="mmmm\ d\,\ yyyy"/>
    <numFmt numFmtId="173" formatCode="#,##0.0"/>
    <numFmt numFmtId="174" formatCode="0.0"/>
    <numFmt numFmtId="175" formatCode="0.000"/>
    <numFmt numFmtId="176" formatCode="0.0000"/>
    <numFmt numFmtId="177" formatCode="_(* #,##0.000_);_(* \(#,##0.000\);_(* &quot;-&quot;??_);_(@_)"/>
  </numFmts>
  <fonts count="19"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sz val="9"/>
      <name val="Calibri"/>
      <family val="2"/>
      <scheme val="minor"/>
    </font>
    <font>
      <b/>
      <sz val="9"/>
      <name val="Calibri"/>
      <family val="2"/>
      <scheme val="minor"/>
    </font>
    <font>
      <sz val="11"/>
      <name val="Calibri"/>
      <family val="2"/>
      <scheme val="minor"/>
    </font>
    <font>
      <sz val="10"/>
      <name val="Arial"/>
    </font>
    <font>
      <sz val="9.5"/>
      <name val="Calibri"/>
      <family val="2"/>
      <scheme val="minor"/>
    </font>
    <font>
      <i/>
      <sz val="9.5"/>
      <name val="Calibri"/>
      <family val="2"/>
      <scheme val="minor"/>
    </font>
    <font>
      <b/>
      <sz val="9.5"/>
      <name val="Calibri"/>
      <family val="2"/>
      <scheme val="minor"/>
    </font>
    <font>
      <b/>
      <sz val="9"/>
      <name val="Calibri"/>
      <family val="2"/>
    </font>
    <font>
      <sz val="9"/>
      <name val="Calibri"/>
      <family val="2"/>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4">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3" fillId="0" borderId="0"/>
    <xf numFmtId="43" fontId="13" fillId="0" borderId="0" applyFont="0" applyFill="0" applyBorder="0" applyAlignment="0" applyProtection="0"/>
  </cellStyleXfs>
  <cellXfs count="311">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164" fontId="10" fillId="0" borderId="0" xfId="1" applyFont="1" applyFill="1" applyAlignment="1" applyProtection="1">
      <alignment vertical="center"/>
    </xf>
    <xf numFmtId="164" fontId="10" fillId="0" borderId="0" xfId="1" applyFont="1" applyAlignment="1">
      <alignment vertical="center"/>
    </xf>
    <xf numFmtId="165" fontId="10" fillId="0" borderId="0" xfId="6" applyFont="1" applyAlignment="1" applyProtection="1">
      <alignment vertical="center"/>
    </xf>
    <xf numFmtId="165" fontId="10" fillId="0" borderId="0" xfId="6" applyFont="1" applyAlignment="1">
      <alignment vertical="center"/>
    </xf>
    <xf numFmtId="165" fontId="10" fillId="0" borderId="0" xfId="6" applyFont="1" applyBorder="1" applyAlignment="1" applyProtection="1">
      <alignment vertical="center"/>
    </xf>
    <xf numFmtId="164" fontId="10" fillId="0" borderId="0" xfId="1" applyFont="1" applyAlignment="1" applyProtection="1">
      <alignment vertical="center"/>
    </xf>
    <xf numFmtId="164" fontId="10" fillId="0" borderId="0" xfId="1" applyFont="1" applyBorder="1" applyAlignment="1" applyProtection="1">
      <alignment vertical="center"/>
    </xf>
    <xf numFmtId="0" fontId="10" fillId="0" borderId="0" xfId="12" applyFont="1" applyFill="1" applyAlignment="1">
      <alignment vertical="center"/>
    </xf>
    <xf numFmtId="0" fontId="10" fillId="0" borderId="0" xfId="12" applyNumberFormat="1" applyFont="1" applyFill="1" applyBorder="1" applyAlignment="1">
      <alignment vertical="center"/>
    </xf>
    <xf numFmtId="3" fontId="10" fillId="0" borderId="0" xfId="12" applyNumberFormat="1" applyFont="1" applyFill="1" applyAlignment="1">
      <alignment vertical="center"/>
    </xf>
    <xf numFmtId="3" fontId="10" fillId="0" borderId="0" xfId="12" applyNumberFormat="1" applyFont="1" applyFill="1" applyBorder="1" applyAlignment="1">
      <alignment vertical="center"/>
    </xf>
    <xf numFmtId="4" fontId="10" fillId="0" borderId="0" xfId="12" applyNumberFormat="1" applyFont="1" applyFill="1" applyAlignment="1">
      <alignment vertical="center"/>
    </xf>
    <xf numFmtId="4" fontId="10" fillId="0" borderId="0" xfId="12" applyNumberFormat="1" applyFont="1" applyFill="1" applyBorder="1" applyAlignment="1">
      <alignment vertical="center"/>
    </xf>
    <xf numFmtId="0" fontId="10" fillId="0" borderId="0" xfId="12" applyFont="1" applyFill="1" applyBorder="1" applyAlignment="1">
      <alignment horizontal="center" vertical="center"/>
    </xf>
    <xf numFmtId="0" fontId="10" fillId="0" borderId="0" xfId="12" applyFont="1" applyFill="1" applyBorder="1" applyAlignment="1">
      <alignment horizontal="right" vertical="center"/>
    </xf>
    <xf numFmtId="173" fontId="10" fillId="0" borderId="0" xfId="12" applyNumberFormat="1" applyFont="1" applyFill="1" applyBorder="1" applyAlignment="1">
      <alignment horizontal="right" vertical="center"/>
    </xf>
    <xf numFmtId="174" fontId="10" fillId="0" borderId="0" xfId="12" applyNumberFormat="1" applyFont="1" applyFill="1" applyBorder="1" applyAlignment="1">
      <alignment horizontal="right" vertical="center"/>
    </xf>
    <xf numFmtId="175" fontId="10" fillId="0" borderId="0" xfId="12" applyNumberFormat="1" applyFont="1" applyFill="1" applyBorder="1" applyAlignment="1">
      <alignment horizontal="right" vertical="center"/>
    </xf>
    <xf numFmtId="0" fontId="10" fillId="0" borderId="0" xfId="12" applyFont="1" applyFill="1" applyAlignment="1">
      <alignment horizontal="left" vertical="center"/>
    </xf>
    <xf numFmtId="0" fontId="14" fillId="0" borderId="0" xfId="12" applyFont="1" applyFill="1" applyAlignment="1">
      <alignment vertical="center"/>
    </xf>
    <xf numFmtId="0" fontId="14" fillId="0" borderId="0" xfId="12" quotePrefix="1" applyNumberFormat="1" applyFont="1" applyFill="1" applyBorder="1" applyAlignment="1">
      <alignment horizontal="left" vertical="center"/>
    </xf>
    <xf numFmtId="0" fontId="14" fillId="0" borderId="0" xfId="12" applyNumberFormat="1" applyFont="1" applyFill="1" applyBorder="1" applyAlignment="1">
      <alignment vertical="center"/>
    </xf>
    <xf numFmtId="3" fontId="14" fillId="0" borderId="0" xfId="12" applyNumberFormat="1" applyFont="1" applyFill="1" applyAlignment="1">
      <alignment vertical="center"/>
    </xf>
    <xf numFmtId="3" fontId="14" fillId="0" borderId="0" xfId="12" applyNumberFormat="1" applyFont="1" applyFill="1" applyBorder="1" applyAlignment="1">
      <alignment vertical="center"/>
    </xf>
    <xf numFmtId="4" fontId="14" fillId="0" borderId="0" xfId="12" applyNumberFormat="1" applyFont="1" applyFill="1" applyAlignment="1">
      <alignment vertical="center"/>
    </xf>
    <xf numFmtId="4" fontId="14" fillId="0" borderId="0" xfId="12" applyNumberFormat="1" applyFont="1" applyFill="1" applyBorder="1" applyAlignment="1">
      <alignment vertical="center"/>
    </xf>
    <xf numFmtId="0" fontId="14" fillId="0" borderId="0" xfId="12" quotePrefix="1" applyFont="1" applyFill="1" applyAlignment="1">
      <alignment horizontal="left" vertical="center"/>
    </xf>
    <xf numFmtId="0" fontId="14" fillId="0" borderId="0" xfId="12" applyFont="1" applyFill="1" applyAlignment="1">
      <alignment horizontal="right" vertical="center"/>
    </xf>
    <xf numFmtId="0" fontId="14" fillId="0" borderId="0" xfId="12" applyFont="1" applyFill="1" applyBorder="1" applyAlignment="1">
      <alignment horizontal="center" vertical="center"/>
    </xf>
    <xf numFmtId="0" fontId="14" fillId="0" borderId="0" xfId="12" applyFont="1" applyFill="1" applyBorder="1" applyAlignment="1">
      <alignment horizontal="right" vertical="center"/>
    </xf>
    <xf numFmtId="173" fontId="14" fillId="0" borderId="0" xfId="12" applyNumberFormat="1" applyFont="1" applyFill="1" applyAlignment="1">
      <alignment horizontal="right" vertical="center"/>
    </xf>
    <xf numFmtId="173" fontId="14" fillId="0" borderId="0" xfId="12" applyNumberFormat="1" applyFont="1" applyFill="1" applyBorder="1" applyAlignment="1">
      <alignment horizontal="right" vertical="center"/>
    </xf>
    <xf numFmtId="174" fontId="14" fillId="0" borderId="0" xfId="12" applyNumberFormat="1" applyFont="1" applyFill="1" applyAlignment="1">
      <alignment horizontal="right" vertical="center"/>
    </xf>
    <xf numFmtId="174" fontId="14" fillId="0" borderId="0" xfId="12" applyNumberFormat="1" applyFont="1" applyFill="1" applyBorder="1" applyAlignment="1">
      <alignment horizontal="right" vertical="center"/>
    </xf>
    <xf numFmtId="175" fontId="14" fillId="0" borderId="0" xfId="12" applyNumberFormat="1" applyFont="1" applyFill="1" applyAlignment="1">
      <alignment horizontal="right" vertical="center"/>
    </xf>
    <xf numFmtId="175" fontId="14" fillId="0" borderId="0" xfId="12" applyNumberFormat="1" applyFont="1" applyFill="1" applyBorder="1" applyAlignment="1">
      <alignment horizontal="right" vertical="center"/>
    </xf>
    <xf numFmtId="3" fontId="14" fillId="0" borderId="0" xfId="12" quotePrefix="1" applyNumberFormat="1" applyFont="1" applyFill="1" applyAlignment="1">
      <alignment horizontal="right" vertical="center"/>
    </xf>
    <xf numFmtId="0" fontId="15" fillId="0" borderId="0" xfId="12" quotePrefix="1" applyNumberFormat="1" applyFont="1" applyFill="1" applyBorder="1" applyAlignment="1">
      <alignment horizontal="left" vertical="center"/>
    </xf>
    <xf numFmtId="0" fontId="14" fillId="0" borderId="0" xfId="12" quotePrefix="1" applyFont="1" applyFill="1" applyAlignment="1">
      <alignment horizontal="center" vertical="center"/>
    </xf>
    <xf numFmtId="0" fontId="15" fillId="0" borderId="0" xfId="12" applyNumberFormat="1" applyFont="1" applyFill="1" applyBorder="1" applyAlignment="1">
      <alignment vertical="center"/>
    </xf>
    <xf numFmtId="0" fontId="14" fillId="0" borderId="0" xfId="12" applyFont="1" applyFill="1" applyAlignment="1">
      <alignment horizontal="left" vertical="center"/>
    </xf>
    <xf numFmtId="3" fontId="14" fillId="0" borderId="0" xfId="12" applyNumberFormat="1" applyFont="1" applyFill="1" applyAlignment="1">
      <alignment horizontal="right" vertical="center"/>
    </xf>
    <xf numFmtId="3" fontId="14" fillId="0" borderId="0" xfId="12" quotePrefix="1" applyNumberFormat="1" applyFont="1" applyFill="1" applyBorder="1" applyAlignment="1">
      <alignment vertical="center"/>
    </xf>
    <xf numFmtId="3" fontId="16" fillId="0" borderId="0" xfId="12" applyNumberFormat="1" applyFont="1" applyFill="1" applyBorder="1" applyAlignment="1">
      <alignment vertical="center"/>
    </xf>
    <xf numFmtId="0" fontId="16" fillId="0" borderId="0" xfId="12" applyFont="1" applyFill="1" applyAlignment="1">
      <alignment horizontal="right" vertical="center"/>
    </xf>
    <xf numFmtId="0" fontId="15" fillId="0" borderId="0" xfId="12" quotePrefix="1" applyFont="1" applyFill="1" applyAlignment="1">
      <alignment horizontal="right" vertical="center"/>
    </xf>
    <xf numFmtId="173" fontId="15" fillId="0" borderId="0" xfId="12" applyNumberFormat="1" applyFont="1" applyFill="1" applyAlignment="1">
      <alignment horizontal="right" vertical="center"/>
    </xf>
    <xf numFmtId="173" fontId="15" fillId="0" borderId="0" xfId="12" applyNumberFormat="1" applyFont="1" applyFill="1" applyAlignment="1">
      <alignment horizontal="left" vertical="center"/>
    </xf>
    <xf numFmtId="0" fontId="14" fillId="0" borderId="0" xfId="12" applyFont="1" applyFill="1" applyAlignment="1">
      <alignment horizontal="center" vertical="center"/>
    </xf>
    <xf numFmtId="3" fontId="14" fillId="0" borderId="0" xfId="12" applyNumberFormat="1" applyFont="1" applyFill="1" applyBorder="1" applyAlignment="1">
      <alignment horizontal="left" vertical="center"/>
    </xf>
    <xf numFmtId="0" fontId="14" fillId="0" borderId="0" xfId="12" applyFont="1" applyFill="1" applyBorder="1" applyAlignment="1">
      <alignment vertical="center"/>
    </xf>
    <xf numFmtId="0" fontId="14" fillId="0" borderId="0" xfId="12" applyNumberFormat="1" applyFont="1" applyFill="1" applyBorder="1" applyAlignment="1">
      <alignment horizontal="center" vertical="center"/>
    </xf>
    <xf numFmtId="0" fontId="14" fillId="0" borderId="0" xfId="12" applyFont="1" applyFill="1" applyBorder="1" applyAlignment="1">
      <alignment horizontal="left" vertical="center"/>
    </xf>
    <xf numFmtId="0" fontId="14" fillId="0" borderId="0" xfId="12" quotePrefix="1" applyFont="1" applyFill="1" applyAlignment="1">
      <alignment horizontal="right" vertical="center"/>
    </xf>
    <xf numFmtId="167" fontId="14" fillId="0" borderId="0" xfId="13" applyNumberFormat="1" applyFont="1" applyFill="1" applyBorder="1" applyAlignment="1">
      <alignment vertical="center"/>
    </xf>
    <xf numFmtId="4" fontId="14" fillId="0" borderId="0" xfId="12" applyNumberFormat="1" applyFont="1" applyFill="1" applyBorder="1" applyAlignment="1">
      <alignment horizontal="right" vertical="center"/>
    </xf>
    <xf numFmtId="174" fontId="14" fillId="0" borderId="0" xfId="12" applyNumberFormat="1" applyFont="1" applyFill="1" applyBorder="1" applyAlignment="1" applyProtection="1">
      <alignment horizontal="right" vertical="center"/>
    </xf>
    <xf numFmtId="167" fontId="14" fillId="0" borderId="0" xfId="12" applyNumberFormat="1" applyFont="1" applyFill="1" applyBorder="1" applyAlignment="1">
      <alignment horizontal="right" vertical="center"/>
    </xf>
    <xf numFmtId="167" fontId="14" fillId="0" borderId="0" xfId="12" applyNumberFormat="1" applyFont="1" applyFill="1" applyAlignment="1">
      <alignment vertical="center"/>
    </xf>
    <xf numFmtId="167" fontId="14" fillId="0" borderId="0" xfId="13" applyNumberFormat="1" applyFont="1" applyFill="1" applyBorder="1" applyAlignment="1">
      <alignment horizontal="left" vertical="center"/>
    </xf>
    <xf numFmtId="170" fontId="14" fillId="0" borderId="0" xfId="12" applyNumberFormat="1" applyFont="1" applyFill="1" applyBorder="1" applyAlignment="1">
      <alignment horizontal="right" vertical="center"/>
    </xf>
    <xf numFmtId="167" fontId="14" fillId="0" borderId="0" xfId="12" applyNumberFormat="1" applyFont="1" applyFill="1" applyBorder="1" applyAlignment="1">
      <alignment horizontal="left" vertical="center" indent="1"/>
    </xf>
    <xf numFmtId="176" fontId="14" fillId="0" borderId="0" xfId="12" applyNumberFormat="1" applyFont="1" applyFill="1" applyBorder="1" applyAlignment="1">
      <alignment horizontal="right" vertical="center"/>
    </xf>
    <xf numFmtId="167" fontId="14" fillId="0" borderId="0" xfId="12" applyNumberFormat="1" applyFont="1" applyFill="1" applyBorder="1" applyAlignment="1">
      <alignment vertical="center"/>
    </xf>
    <xf numFmtId="43" fontId="14" fillId="0" borderId="0" xfId="12" applyNumberFormat="1" applyFont="1" applyFill="1" applyBorder="1" applyAlignment="1">
      <alignment horizontal="right" vertical="center"/>
    </xf>
    <xf numFmtId="3" fontId="16" fillId="0" borderId="0" xfId="12" applyNumberFormat="1" applyFont="1" applyFill="1" applyBorder="1" applyAlignment="1">
      <alignment horizontal="right" vertical="center"/>
    </xf>
    <xf numFmtId="3" fontId="14" fillId="0" borderId="0" xfId="12" applyNumberFormat="1" applyFont="1" applyFill="1" applyBorder="1" applyAlignment="1">
      <alignment horizontal="right" vertical="center"/>
    </xf>
    <xf numFmtId="167" fontId="14" fillId="0" borderId="0" xfId="11" applyNumberFormat="1" applyFont="1" applyFill="1" applyAlignment="1" applyProtection="1">
      <alignment vertical="center"/>
    </xf>
    <xf numFmtId="167" fontId="14" fillId="0" borderId="0" xfId="13" applyNumberFormat="1" applyFont="1" applyFill="1" applyAlignment="1">
      <alignment vertical="center"/>
    </xf>
    <xf numFmtId="2" fontId="14" fillId="0" borderId="0" xfId="12" applyNumberFormat="1" applyFont="1" applyFill="1" applyAlignment="1">
      <alignment vertical="center"/>
    </xf>
    <xf numFmtId="174" fontId="14" fillId="0" borderId="0" xfId="12" applyNumberFormat="1" applyFont="1" applyFill="1" applyAlignment="1" applyProtection="1">
      <alignment horizontal="right" vertical="center"/>
    </xf>
    <xf numFmtId="3" fontId="16" fillId="0" borderId="0" xfId="12" applyNumberFormat="1" applyFont="1" applyFill="1" applyAlignment="1">
      <alignment horizontal="right" vertical="center"/>
    </xf>
    <xf numFmtId="177" fontId="14" fillId="0" borderId="0" xfId="12" applyNumberFormat="1" applyFont="1" applyFill="1" applyBorder="1" applyAlignment="1">
      <alignment horizontal="right" vertical="center"/>
    </xf>
    <xf numFmtId="177" fontId="14" fillId="0" borderId="0" xfId="12" applyNumberFormat="1" applyFont="1" applyFill="1" applyAlignment="1">
      <alignment horizontal="right" vertical="center"/>
    </xf>
    <xf numFmtId="167" fontId="14" fillId="0" borderId="0" xfId="11" applyNumberFormat="1" applyFont="1" applyFill="1" applyBorder="1" applyAlignment="1" applyProtection="1">
      <alignment vertical="center"/>
    </xf>
    <xf numFmtId="43" fontId="14" fillId="0" borderId="0" xfId="12" applyNumberFormat="1" applyFont="1" applyFill="1" applyAlignment="1">
      <alignment horizontal="right" vertical="center"/>
    </xf>
    <xf numFmtId="0" fontId="14" fillId="0" borderId="0" xfId="12" quotePrefix="1" applyFont="1" applyFill="1" applyAlignment="1" applyProtection="1">
      <alignment horizontal="left" vertical="center"/>
    </xf>
    <xf numFmtId="0" fontId="14" fillId="0" borderId="0" xfId="12" applyNumberFormat="1" applyFont="1" applyFill="1" applyBorder="1" applyAlignment="1">
      <alignment horizontal="left" vertical="center" wrapText="1"/>
    </xf>
    <xf numFmtId="0" fontId="15" fillId="0" borderId="0" xfId="12" applyNumberFormat="1" applyFont="1" applyFill="1" applyBorder="1" applyAlignment="1">
      <alignment horizontal="left" vertical="center"/>
    </xf>
    <xf numFmtId="0" fontId="14" fillId="0" borderId="0" xfId="12" applyNumberFormat="1" applyFont="1" applyFill="1" applyBorder="1" applyAlignment="1">
      <alignment horizontal="left" vertical="center"/>
    </xf>
    <xf numFmtId="175" fontId="14" fillId="0" borderId="0" xfId="12" applyNumberFormat="1" applyFont="1" applyFill="1" applyBorder="1" applyAlignment="1">
      <alignment horizontal="left" vertical="center"/>
    </xf>
    <xf numFmtId="0" fontId="14" fillId="0" borderId="0" xfId="12" quotePrefix="1" applyNumberFormat="1" applyFont="1" applyFill="1" applyAlignment="1">
      <alignment horizontal="left" vertical="center"/>
    </xf>
    <xf numFmtId="0" fontId="14" fillId="0" borderId="0" xfId="12" applyNumberFormat="1" applyFont="1" applyFill="1" applyAlignment="1">
      <alignment horizontal="left" vertical="center"/>
    </xf>
    <xf numFmtId="175" fontId="14" fillId="0" borderId="0" xfId="12" applyNumberFormat="1" applyFont="1" applyFill="1" applyAlignment="1">
      <alignment horizontal="left" vertical="center"/>
    </xf>
    <xf numFmtId="0" fontId="14" fillId="0" borderId="0" xfId="12" quotePrefix="1" applyFont="1" applyFill="1" applyBorder="1" applyAlignment="1">
      <alignment horizontal="left" vertical="center"/>
    </xf>
    <xf numFmtId="3" fontId="14" fillId="0" borderId="0" xfId="12" applyNumberFormat="1" applyFont="1" applyFill="1" applyAlignment="1">
      <alignment horizontal="left" vertical="center"/>
    </xf>
    <xf numFmtId="164" fontId="14" fillId="0" borderId="0" xfId="1" applyFont="1" applyFill="1" applyAlignment="1" applyProtection="1">
      <alignment vertical="center"/>
    </xf>
    <xf numFmtId="164" fontId="14" fillId="0" borderId="0" xfId="1" applyFont="1" applyFill="1" applyAlignment="1" applyProtection="1">
      <alignment horizontal="center" vertical="center"/>
    </xf>
    <xf numFmtId="164" fontId="14" fillId="0" borderId="0" xfId="1" applyFont="1" applyFill="1" applyAlignment="1" applyProtection="1">
      <alignment horizontal="right" vertical="center"/>
    </xf>
    <xf numFmtId="164" fontId="14" fillId="0" borderId="0" xfId="1" applyFont="1" applyAlignment="1">
      <alignment vertical="center"/>
    </xf>
    <xf numFmtId="164" fontId="14" fillId="0" borderId="0" xfId="1" quotePrefix="1" applyFont="1" applyFill="1" applyAlignment="1" applyProtection="1">
      <alignment horizontal="center" vertical="center"/>
    </xf>
    <xf numFmtId="164" fontId="14" fillId="0" borderId="1" xfId="1" applyFont="1" applyFill="1" applyBorder="1" applyAlignment="1" applyProtection="1">
      <alignment horizontal="centerContinuous" vertical="center"/>
    </xf>
    <xf numFmtId="164" fontId="14" fillId="0" borderId="1" xfId="1" applyFont="1" applyFill="1" applyBorder="1" applyAlignment="1" applyProtection="1">
      <alignment horizontal="center" vertical="center"/>
    </xf>
    <xf numFmtId="164" fontId="14" fillId="0" borderId="2" xfId="1" applyFont="1" applyFill="1" applyBorder="1" applyAlignment="1" applyProtection="1">
      <alignment horizontal="center" vertical="center"/>
    </xf>
    <xf numFmtId="164" fontId="14" fillId="0" borderId="1" xfId="1" quotePrefix="1" applyFont="1" applyFill="1" applyBorder="1" applyAlignment="1" applyProtection="1">
      <alignment horizontal="center" vertical="center"/>
    </xf>
    <xf numFmtId="164" fontId="14" fillId="0" borderId="0" xfId="1" applyFont="1" applyAlignment="1" applyProtection="1">
      <alignment vertical="center"/>
    </xf>
    <xf numFmtId="168" fontId="14" fillId="0" borderId="0" xfId="7" applyNumberFormat="1" applyFont="1" applyFill="1" applyAlignment="1" applyProtection="1">
      <alignment vertical="center"/>
    </xf>
    <xf numFmtId="44" fontId="14" fillId="0" borderId="0" xfId="7" applyFont="1" applyAlignment="1" applyProtection="1">
      <alignment vertical="center"/>
    </xf>
    <xf numFmtId="167" fontId="14" fillId="0" borderId="0" xfId="8" applyNumberFormat="1" applyFont="1" applyFill="1" applyAlignment="1" applyProtection="1">
      <alignment vertical="center"/>
    </xf>
    <xf numFmtId="43" fontId="14" fillId="0" borderId="0" xfId="8" applyNumberFormat="1" applyFont="1" applyAlignment="1" applyProtection="1">
      <alignment vertical="center"/>
    </xf>
    <xf numFmtId="166" fontId="14" fillId="0" borderId="0" xfId="1" applyNumberFormat="1" applyFont="1" applyAlignment="1" applyProtection="1">
      <alignment vertical="center"/>
    </xf>
    <xf numFmtId="164" fontId="14" fillId="0" borderId="2" xfId="1" applyFont="1" applyBorder="1" applyAlignment="1" applyProtection="1">
      <alignment vertical="center"/>
    </xf>
    <xf numFmtId="167" fontId="14" fillId="0" borderId="2" xfId="8" applyNumberFormat="1" applyFont="1" applyFill="1" applyBorder="1" applyAlignment="1" applyProtection="1">
      <alignment vertical="center"/>
    </xf>
    <xf numFmtId="43" fontId="14" fillId="0" borderId="2" xfId="8" applyNumberFormat="1" applyFont="1" applyBorder="1" applyAlignment="1" applyProtection="1">
      <alignment vertical="center"/>
    </xf>
    <xf numFmtId="164" fontId="14" fillId="0" borderId="0" xfId="1" applyFont="1" applyBorder="1" applyAlignment="1" applyProtection="1">
      <alignment vertical="center"/>
    </xf>
    <xf numFmtId="167" fontId="14" fillId="0" borderId="0" xfId="8" applyNumberFormat="1" applyFont="1" applyFill="1" applyBorder="1" applyAlignment="1" applyProtection="1">
      <alignment vertical="center"/>
    </xf>
    <xf numFmtId="43" fontId="14" fillId="0" borderId="0" xfId="8" applyNumberFormat="1" applyFont="1" applyBorder="1" applyAlignment="1" applyProtection="1">
      <alignment vertical="center"/>
    </xf>
    <xf numFmtId="168" fontId="14" fillId="0" borderId="1" xfId="7" applyNumberFormat="1" applyFont="1" applyFill="1" applyBorder="1" applyAlignment="1" applyProtection="1">
      <alignment vertical="center"/>
    </xf>
    <xf numFmtId="44" fontId="14" fillId="0" borderId="2" xfId="7" applyNumberFormat="1" applyFont="1" applyFill="1" applyBorder="1" applyAlignment="1" applyProtection="1">
      <alignment vertical="center"/>
    </xf>
    <xf numFmtId="167" fontId="14" fillId="0" borderId="1" xfId="8" applyNumberFormat="1" applyFont="1" applyFill="1" applyBorder="1" applyAlignment="1" applyProtection="1">
      <alignment vertical="center"/>
    </xf>
    <xf numFmtId="164" fontId="14" fillId="0" borderId="0" xfId="1" quotePrefix="1" applyFont="1" applyFill="1" applyAlignment="1" applyProtection="1">
      <alignment horizontal="left" vertical="center"/>
    </xf>
    <xf numFmtId="164" fontId="14" fillId="0" borderId="0" xfId="1" applyFont="1" applyFill="1" applyBorder="1" applyAlignment="1" applyProtection="1">
      <alignment vertical="center"/>
    </xf>
    <xf numFmtId="44" fontId="14" fillId="0" borderId="0" xfId="7" applyNumberFormat="1" applyFont="1" applyAlignment="1" applyProtection="1">
      <alignment vertical="center"/>
    </xf>
    <xf numFmtId="43" fontId="14" fillId="0" borderId="0" xfId="7" applyNumberFormat="1" applyFont="1" applyAlignment="1" applyProtection="1">
      <alignment vertical="center"/>
    </xf>
    <xf numFmtId="44" fontId="14" fillId="0" borderId="0" xfId="1" applyNumberFormat="1" applyFont="1" applyBorder="1" applyAlignment="1" applyProtection="1">
      <alignment vertical="center"/>
    </xf>
    <xf numFmtId="164" fontId="14" fillId="0" borderId="0" xfId="1" applyFont="1" applyAlignment="1" applyProtection="1">
      <alignment horizontal="center" vertical="center"/>
    </xf>
    <xf numFmtId="44" fontId="14" fillId="0" borderId="2" xfId="7" applyNumberFormat="1" applyFont="1" applyBorder="1" applyAlignment="1" applyProtection="1">
      <alignment vertical="center"/>
    </xf>
    <xf numFmtId="166" fontId="14" fillId="0" borderId="0" xfId="1" applyNumberFormat="1" applyFont="1" applyFill="1" applyAlignment="1" applyProtection="1">
      <alignment vertical="center"/>
    </xf>
    <xf numFmtId="164" fontId="14" fillId="0" borderId="2" xfId="1" applyFont="1" applyFill="1" applyBorder="1" applyAlignment="1" applyProtection="1">
      <alignment vertical="center"/>
    </xf>
    <xf numFmtId="168" fontId="14" fillId="0" borderId="0" xfId="7" applyNumberFormat="1" applyFont="1" applyFill="1" applyBorder="1" applyAlignment="1" applyProtection="1">
      <alignment vertical="center"/>
    </xf>
    <xf numFmtId="44" fontId="14" fillId="0" borderId="0" xfId="7" applyFont="1" applyBorder="1" applyAlignment="1" applyProtection="1">
      <alignment vertical="center"/>
    </xf>
    <xf numFmtId="44" fontId="14" fillId="0" borderId="2" xfId="7" applyFont="1" applyBorder="1" applyAlignment="1" applyProtection="1">
      <alignment vertical="center"/>
    </xf>
    <xf numFmtId="164" fontId="14" fillId="0" borderId="3" xfId="1" applyFont="1" applyBorder="1" applyAlignment="1" applyProtection="1">
      <alignment vertical="center"/>
    </xf>
    <xf numFmtId="168" fontId="14" fillId="0" borderId="3" xfId="7" applyNumberFormat="1" applyFont="1" applyFill="1" applyBorder="1" applyAlignment="1" applyProtection="1">
      <alignment vertical="center"/>
    </xf>
    <xf numFmtId="44" fontId="14" fillId="0" borderId="3" xfId="7" applyFont="1" applyBorder="1" applyAlignment="1" applyProtection="1">
      <alignment vertical="center"/>
    </xf>
    <xf numFmtId="167" fontId="14" fillId="0" borderId="3" xfId="8" applyNumberFormat="1" applyFont="1" applyFill="1" applyBorder="1" applyAlignment="1" applyProtection="1">
      <alignment vertical="center"/>
    </xf>
    <xf numFmtId="164" fontId="14" fillId="0" borderId="0" xfId="1" applyFont="1" applyFill="1" applyAlignment="1" applyProtection="1">
      <alignment horizontal="left" vertical="center"/>
    </xf>
    <xf numFmtId="164" fontId="14" fillId="0" borderId="0" xfId="1" quotePrefix="1" applyFont="1" applyFill="1" applyAlignment="1" applyProtection="1">
      <alignment horizontal="right" vertical="center"/>
    </xf>
    <xf numFmtId="172" fontId="14" fillId="0" borderId="0" xfId="1" quotePrefix="1" applyNumberFormat="1" applyFont="1" applyFill="1" applyAlignment="1" applyProtection="1">
      <alignment horizontal="left" vertical="center"/>
    </xf>
    <xf numFmtId="164" fontId="14" fillId="0" borderId="0" xfId="1" applyFont="1" applyFill="1" applyAlignment="1" applyProtection="1">
      <alignment horizontal="centerContinuous" vertical="center"/>
    </xf>
    <xf numFmtId="164" fontId="14" fillId="0" borderId="0" xfId="1" applyFont="1" applyFill="1" applyBorder="1" applyAlignment="1" applyProtection="1">
      <alignment horizontal="centerContinuous" vertical="center"/>
    </xf>
    <xf numFmtId="164" fontId="14" fillId="0" borderId="0" xfId="1" applyFont="1" applyFill="1" applyBorder="1" applyAlignment="1" applyProtection="1">
      <alignment horizontal="center" vertical="center"/>
    </xf>
    <xf numFmtId="164" fontId="14" fillId="0" borderId="0" xfId="1" applyFont="1" applyBorder="1" applyAlignment="1">
      <alignment vertical="center"/>
    </xf>
    <xf numFmtId="164" fontId="14" fillId="0" borderId="0" xfId="1" quotePrefix="1" applyFont="1" applyFill="1" applyBorder="1" applyAlignment="1" applyProtection="1">
      <alignment horizontal="right" vertical="center"/>
    </xf>
    <xf numFmtId="164" fontId="14" fillId="0" borderId="3" xfId="1" applyFont="1" applyFill="1" applyBorder="1" applyAlignment="1" applyProtection="1">
      <alignment vertical="center"/>
    </xf>
    <xf numFmtId="168" fontId="14" fillId="0" borderId="4" xfId="7" applyNumberFormat="1" applyFont="1" applyFill="1" applyBorder="1" applyAlignment="1" applyProtection="1">
      <alignment vertical="center"/>
    </xf>
    <xf numFmtId="164" fontId="14" fillId="0" borderId="3" xfId="1" applyFont="1" applyFill="1" applyBorder="1" applyAlignment="1" applyProtection="1">
      <alignment horizontal="center" vertical="center"/>
    </xf>
    <xf numFmtId="164" fontId="14" fillId="0" borderId="0" xfId="1" applyFont="1" applyAlignment="1">
      <alignment horizontal="center" vertical="center"/>
    </xf>
    <xf numFmtId="37" fontId="14" fillId="0" borderId="0" xfId="1" applyNumberFormat="1" applyFont="1" applyFill="1" applyAlignment="1" applyProtection="1">
      <alignment vertical="center"/>
    </xf>
    <xf numFmtId="171" fontId="14" fillId="0" borderId="0" xfId="1" applyNumberFormat="1" applyFont="1" applyFill="1" applyAlignment="1" applyProtection="1">
      <alignment vertical="center"/>
    </xf>
    <xf numFmtId="37" fontId="14" fillId="0" borderId="0" xfId="1" applyNumberFormat="1" applyFont="1" applyFill="1" applyBorder="1" applyAlignment="1" applyProtection="1">
      <alignment vertical="center"/>
    </xf>
    <xf numFmtId="39" fontId="14" fillId="0" borderId="1" xfId="1" applyNumberFormat="1" applyFont="1" applyFill="1" applyBorder="1" applyAlignment="1" applyProtection="1">
      <alignment horizontal="centerContinuous" vertical="center"/>
    </xf>
    <xf numFmtId="39" fontId="14" fillId="0" borderId="0" xfId="1" applyNumberFormat="1" applyFont="1" applyFill="1" applyAlignment="1" applyProtection="1">
      <alignment horizontal="center" vertical="center"/>
    </xf>
    <xf numFmtId="39" fontId="14" fillId="0" borderId="1" xfId="1" applyNumberFormat="1" applyFont="1" applyFill="1" applyBorder="1" applyAlignment="1" applyProtection="1">
      <alignment horizontal="center" vertical="center"/>
    </xf>
    <xf numFmtId="44" fontId="14" fillId="0" borderId="0" xfId="5" applyFont="1" applyAlignment="1" applyProtection="1">
      <alignment vertical="center"/>
    </xf>
    <xf numFmtId="43" fontId="14" fillId="0" borderId="0" xfId="4" applyFont="1" applyAlignment="1" applyProtection="1">
      <alignment vertical="center"/>
    </xf>
    <xf numFmtId="168" fontId="14" fillId="0" borderId="0" xfId="5" applyNumberFormat="1" applyFont="1" applyAlignment="1" applyProtection="1">
      <alignment vertical="center"/>
    </xf>
    <xf numFmtId="167" fontId="14" fillId="0" borderId="0" xfId="4" applyNumberFormat="1" applyFont="1" applyFill="1" applyAlignment="1" applyProtection="1">
      <alignment vertical="center"/>
    </xf>
    <xf numFmtId="167" fontId="14" fillId="0" borderId="0" xfId="4" applyNumberFormat="1" applyFont="1" applyAlignment="1" applyProtection="1">
      <alignment vertical="center"/>
    </xf>
    <xf numFmtId="167" fontId="14" fillId="0" borderId="2" xfId="4" applyNumberFormat="1" applyFont="1" applyBorder="1" applyAlignment="1" applyProtection="1">
      <alignment vertical="center"/>
    </xf>
    <xf numFmtId="167" fontId="14" fillId="0" borderId="2" xfId="4" applyNumberFormat="1" applyFont="1" applyFill="1" applyBorder="1" applyAlignment="1" applyProtection="1">
      <alignment vertical="center"/>
    </xf>
    <xf numFmtId="168" fontId="14" fillId="0" borderId="2" xfId="5" applyNumberFormat="1" applyFont="1" applyBorder="1" applyAlignment="1" applyProtection="1">
      <alignment vertical="center"/>
    </xf>
    <xf numFmtId="44" fontId="14" fillId="0" borderId="0" xfId="5" applyFont="1" applyBorder="1" applyAlignment="1" applyProtection="1">
      <alignment vertical="center"/>
    </xf>
    <xf numFmtId="43" fontId="14" fillId="0" borderId="0" xfId="4" applyFont="1" applyBorder="1" applyAlignment="1" applyProtection="1">
      <alignment vertical="center"/>
    </xf>
    <xf numFmtId="167" fontId="14" fillId="0" borderId="1" xfId="4" applyNumberFormat="1" applyFont="1" applyFill="1" applyBorder="1" applyAlignment="1" applyProtection="1">
      <alignment vertical="center"/>
    </xf>
    <xf numFmtId="164" fontId="14" fillId="0" borderId="0" xfId="1" quotePrefix="1" applyFont="1" applyAlignment="1" applyProtection="1">
      <alignment vertical="center"/>
    </xf>
    <xf numFmtId="164" fontId="14" fillId="0" borderId="0" xfId="1" quotePrefix="1" applyFont="1" applyAlignment="1" applyProtection="1">
      <alignment horizontal="right" vertical="center"/>
    </xf>
    <xf numFmtId="39" fontId="14" fillId="0" borderId="0" xfId="1" applyNumberFormat="1" applyFont="1" applyFill="1" applyAlignment="1" applyProtection="1">
      <alignment vertical="center"/>
    </xf>
    <xf numFmtId="167" fontId="14" fillId="0" borderId="0" xfId="4" applyNumberFormat="1" applyFont="1" applyBorder="1" applyAlignment="1" applyProtection="1">
      <alignment vertical="center"/>
    </xf>
    <xf numFmtId="167" fontId="14" fillId="0" borderId="0" xfId="4" applyNumberFormat="1" applyFont="1" applyFill="1" applyBorder="1" applyAlignment="1" applyProtection="1">
      <alignment vertical="center"/>
    </xf>
    <xf numFmtId="37" fontId="14" fillId="0" borderId="0" xfId="1" applyNumberFormat="1" applyFont="1" applyAlignment="1" applyProtection="1">
      <alignment vertical="center"/>
    </xf>
    <xf numFmtId="164" fontId="16" fillId="0" borderId="0" xfId="1" applyFont="1" applyBorder="1" applyAlignment="1" applyProtection="1">
      <alignment vertical="center"/>
      <protection locked="0"/>
    </xf>
    <xf numFmtId="168" fontId="14" fillId="0" borderId="3" xfId="5" applyNumberFormat="1" applyFont="1" applyBorder="1" applyAlignment="1" applyProtection="1">
      <alignment vertical="center"/>
    </xf>
    <xf numFmtId="167" fontId="14" fillId="0" borderId="3" xfId="4" applyNumberFormat="1" applyFont="1" applyFill="1" applyBorder="1" applyAlignment="1" applyProtection="1">
      <alignment vertical="center"/>
    </xf>
    <xf numFmtId="164" fontId="14" fillId="0" borderId="0" xfId="1" quotePrefix="1" applyFont="1" applyFill="1" applyBorder="1" applyAlignment="1" applyProtection="1">
      <alignment horizontal="center" vertical="center"/>
    </xf>
    <xf numFmtId="164" fontId="14" fillId="0" borderId="1" xfId="1" applyFont="1" applyBorder="1" applyAlignment="1" applyProtection="1">
      <alignment horizontal="center" vertical="center"/>
    </xf>
    <xf numFmtId="164" fontId="14" fillId="0" borderId="0" xfId="1" applyFont="1" applyAlignment="1" applyProtection="1">
      <alignment horizontal="left" vertical="center"/>
    </xf>
    <xf numFmtId="164" fontId="14" fillId="0" borderId="0" xfId="1" applyFont="1" applyBorder="1" applyAlignment="1" applyProtection="1">
      <alignment vertical="center"/>
      <protection locked="0"/>
    </xf>
    <xf numFmtId="164" fontId="14" fillId="0" borderId="2" xfId="1" quotePrefix="1" applyFont="1" applyFill="1" applyBorder="1" applyAlignment="1" applyProtection="1">
      <alignment horizontal="center" vertical="center"/>
    </xf>
    <xf numFmtId="37" fontId="14" fillId="0" borderId="2" xfId="1" applyNumberFormat="1" applyFont="1" applyFill="1" applyBorder="1" applyAlignment="1" applyProtection="1">
      <alignment vertical="center"/>
    </xf>
    <xf numFmtId="37" fontId="14" fillId="0" borderId="3" xfId="1" applyNumberFormat="1" applyFont="1" applyFill="1" applyBorder="1" applyAlignment="1" applyProtection="1">
      <alignment vertical="center"/>
    </xf>
    <xf numFmtId="167" fontId="14" fillId="0" borderId="3" xfId="4" applyNumberFormat="1" applyFont="1" applyBorder="1" applyAlignment="1" applyProtection="1">
      <alignment vertical="center"/>
    </xf>
    <xf numFmtId="164" fontId="14" fillId="0" borderId="0" xfId="1" applyFont="1" applyAlignment="1" applyProtection="1">
      <alignment horizontal="right" vertical="center"/>
    </xf>
    <xf numFmtId="164" fontId="14" fillId="0" borderId="0" xfId="1" quotePrefix="1" applyFont="1" applyAlignment="1" applyProtection="1">
      <alignment horizontal="left" vertical="center"/>
    </xf>
    <xf numFmtId="164" fontId="14" fillId="0" borderId="1" xfId="1" applyFont="1" applyBorder="1" applyAlignment="1" applyProtection="1">
      <alignment horizontal="centerContinuous" vertical="center"/>
    </xf>
    <xf numFmtId="164" fontId="14" fillId="0" borderId="2" xfId="1" applyFont="1" applyBorder="1" applyAlignment="1" applyProtection="1">
      <alignment horizontal="centerContinuous" vertical="center"/>
    </xf>
    <xf numFmtId="164" fontId="14" fillId="0" borderId="0" xfId="1" applyFont="1" applyAlignment="1" applyProtection="1">
      <alignment horizontal="centerContinuous" vertical="center"/>
    </xf>
    <xf numFmtId="164" fontId="14" fillId="0" borderId="0" xfId="1" applyFont="1" applyBorder="1" applyAlignment="1" applyProtection="1">
      <alignment horizontal="centerContinuous" vertical="center"/>
    </xf>
    <xf numFmtId="164" fontId="14" fillId="0" borderId="1" xfId="1" quotePrefix="1" applyFont="1" applyBorder="1" applyAlignment="1" applyProtection="1">
      <alignment horizontal="center" vertical="center"/>
    </xf>
    <xf numFmtId="164" fontId="14" fillId="0" borderId="2" xfId="1" applyFont="1" applyBorder="1" applyAlignment="1" applyProtection="1">
      <alignment horizontal="center" vertical="center"/>
    </xf>
    <xf numFmtId="43" fontId="14" fillId="0" borderId="0" xfId="8" applyFont="1" applyAlignment="1" applyProtection="1">
      <alignment vertical="center"/>
    </xf>
    <xf numFmtId="168" fontId="14" fillId="0" borderId="0" xfId="7" applyNumberFormat="1" applyFont="1" applyAlignment="1" applyProtection="1">
      <alignment vertical="center"/>
    </xf>
    <xf numFmtId="167" fontId="14" fillId="0" borderId="0" xfId="8" applyNumberFormat="1" applyFont="1" applyAlignment="1" applyProtection="1">
      <alignment vertical="center"/>
    </xf>
    <xf numFmtId="167" fontId="14" fillId="0" borderId="2" xfId="8" applyNumberFormat="1" applyFont="1" applyBorder="1" applyAlignment="1" applyProtection="1">
      <alignment vertical="center"/>
    </xf>
    <xf numFmtId="168" fontId="14" fillId="0" borderId="2" xfId="7" applyNumberFormat="1" applyFont="1" applyBorder="1" applyAlignment="1" applyProtection="1">
      <alignment vertical="center"/>
    </xf>
    <xf numFmtId="43" fontId="14" fillId="0" borderId="0" xfId="8" applyFont="1" applyBorder="1" applyAlignment="1" applyProtection="1">
      <alignment vertical="center"/>
    </xf>
    <xf numFmtId="168" fontId="14" fillId="0" borderId="1" xfId="7" applyNumberFormat="1" applyFont="1" applyBorder="1" applyAlignment="1" applyProtection="1">
      <alignment vertical="center"/>
    </xf>
    <xf numFmtId="164" fontId="14" fillId="0" borderId="0" xfId="1" applyFont="1" applyAlignment="1" applyProtection="1">
      <alignment vertical="center"/>
      <protection locked="0"/>
    </xf>
    <xf numFmtId="167" fontId="14" fillId="0" borderId="0" xfId="8" applyNumberFormat="1" applyFont="1" applyBorder="1" applyAlignment="1" applyProtection="1">
      <alignment vertical="center"/>
    </xf>
    <xf numFmtId="168" fontId="14" fillId="0" borderId="3" xfId="7" applyNumberFormat="1" applyFont="1" applyBorder="1" applyAlignment="1" applyProtection="1">
      <alignment vertical="center"/>
    </xf>
    <xf numFmtId="167" fontId="14" fillId="0" borderId="3" xfId="8" applyNumberFormat="1" applyFont="1" applyBorder="1" applyAlignment="1" applyProtection="1">
      <alignment vertical="center"/>
    </xf>
    <xf numFmtId="168" fontId="14" fillId="0" borderId="0" xfId="7" applyNumberFormat="1" applyFont="1" applyBorder="1" applyAlignment="1" applyProtection="1">
      <alignment vertical="center"/>
    </xf>
    <xf numFmtId="164" fontId="14" fillId="0" borderId="0" xfId="1" quotePrefix="1" applyFont="1" applyAlignment="1" applyProtection="1">
      <alignment horizontal="center" vertical="center"/>
    </xf>
    <xf numFmtId="164" fontId="14" fillId="0" borderId="0" xfId="1" applyFont="1" applyBorder="1" applyAlignment="1" applyProtection="1">
      <alignment horizontal="center" vertical="center"/>
    </xf>
    <xf numFmtId="39" fontId="14" fillId="0" borderId="0" xfId="1" applyNumberFormat="1" applyFont="1" applyAlignment="1" applyProtection="1">
      <alignment vertical="center"/>
    </xf>
    <xf numFmtId="165" fontId="14" fillId="0" borderId="0" xfId="6" applyFont="1" applyAlignment="1" applyProtection="1">
      <alignment vertical="center"/>
    </xf>
    <xf numFmtId="165" fontId="14" fillId="0" borderId="0" xfId="6" applyFont="1" applyAlignment="1" applyProtection="1">
      <alignment horizontal="right" vertical="center"/>
    </xf>
    <xf numFmtId="165" fontId="14" fillId="0" borderId="0" xfId="6" applyFont="1" applyAlignment="1" applyProtection="1">
      <alignment horizontal="left" vertical="center"/>
    </xf>
    <xf numFmtId="165" fontId="14" fillId="0" borderId="0" xfId="6" applyFont="1" applyAlignment="1">
      <alignment vertical="center"/>
    </xf>
    <xf numFmtId="165" fontId="14" fillId="0" borderId="0" xfId="6" quotePrefix="1" applyFont="1" applyAlignment="1" applyProtection="1">
      <alignment horizontal="left" vertical="center"/>
    </xf>
    <xf numFmtId="165" fontId="14" fillId="0" borderId="0" xfId="6" applyFont="1" applyBorder="1" applyAlignment="1" applyProtection="1">
      <alignment horizontal="centerContinuous" vertical="center"/>
    </xf>
    <xf numFmtId="165" fontId="14" fillId="0" borderId="2" xfId="6" applyFont="1" applyBorder="1" applyAlignment="1" applyProtection="1">
      <alignment horizontal="centerContinuous" vertical="center"/>
    </xf>
    <xf numFmtId="165" fontId="14" fillId="0" borderId="1" xfId="6" applyFont="1" applyBorder="1" applyAlignment="1" applyProtection="1">
      <alignment horizontal="centerContinuous" vertical="center"/>
    </xf>
    <xf numFmtId="165" fontId="14" fillId="0" borderId="0" xfId="6" applyFont="1" applyAlignment="1" applyProtection="1">
      <alignment horizontal="center" vertical="center"/>
    </xf>
    <xf numFmtId="165" fontId="14" fillId="0" borderId="1" xfId="6" applyFont="1" applyBorder="1" applyAlignment="1" applyProtection="1">
      <alignment horizontal="center" vertical="center"/>
    </xf>
    <xf numFmtId="165" fontId="14" fillId="0" borderId="0" xfId="6" applyFont="1" applyBorder="1" applyAlignment="1" applyProtection="1">
      <alignment horizontal="center" vertical="center"/>
    </xf>
    <xf numFmtId="165" fontId="14" fillId="0" borderId="2" xfId="6" applyFont="1" applyBorder="1" applyAlignment="1" applyProtection="1">
      <alignment horizontal="center" vertical="center"/>
    </xf>
    <xf numFmtId="165" fontId="14" fillId="0" borderId="0" xfId="6" applyFont="1" applyFill="1" applyAlignment="1" applyProtection="1">
      <alignment vertical="center"/>
    </xf>
    <xf numFmtId="39" fontId="14" fillId="0" borderId="0" xfId="6" applyNumberFormat="1" applyFont="1" applyAlignment="1" applyProtection="1">
      <alignment vertical="center"/>
    </xf>
    <xf numFmtId="165" fontId="14" fillId="0" borderId="0" xfId="6" quotePrefix="1" applyFont="1" applyAlignment="1" applyProtection="1">
      <alignment horizontal="center" vertical="center"/>
    </xf>
    <xf numFmtId="166" fontId="14" fillId="0" borderId="0" xfId="6" applyNumberFormat="1" applyFont="1" applyAlignment="1" applyProtection="1">
      <alignment vertical="center"/>
    </xf>
    <xf numFmtId="165" fontId="14" fillId="0" borderId="0" xfId="6" applyFont="1" applyBorder="1" applyAlignment="1" applyProtection="1">
      <alignment vertical="center"/>
    </xf>
    <xf numFmtId="37" fontId="14" fillId="0" borderId="0" xfId="6" applyNumberFormat="1" applyFont="1" applyAlignment="1" applyProtection="1">
      <alignment vertical="center"/>
    </xf>
    <xf numFmtId="165" fontId="14" fillId="0" borderId="2" xfId="6" applyFont="1" applyBorder="1" applyAlignment="1" applyProtection="1">
      <alignment vertical="center"/>
    </xf>
    <xf numFmtId="37" fontId="14" fillId="0" borderId="2" xfId="6" applyNumberFormat="1" applyFont="1" applyBorder="1" applyAlignment="1" applyProtection="1">
      <alignment vertical="center"/>
    </xf>
    <xf numFmtId="165" fontId="14" fillId="0" borderId="0" xfId="6" quotePrefix="1" applyFont="1" applyAlignment="1" applyProtection="1">
      <alignment vertical="center"/>
    </xf>
    <xf numFmtId="165" fontId="14" fillId="0" borderId="0" xfId="6" quotePrefix="1" applyFont="1" applyAlignment="1" applyProtection="1">
      <alignment horizontal="right" vertical="center"/>
    </xf>
    <xf numFmtId="165" fontId="16" fillId="0" borderId="0" xfId="6" applyFont="1" applyBorder="1" applyAlignment="1" applyProtection="1">
      <alignment vertical="center"/>
      <protection locked="0"/>
    </xf>
    <xf numFmtId="165" fontId="14" fillId="0" borderId="0" xfId="6" applyFont="1" applyFill="1" applyAlignment="1" applyProtection="1">
      <alignment horizontal="center" vertical="center"/>
    </xf>
    <xf numFmtId="165" fontId="14" fillId="0" borderId="2" xfId="6" applyFont="1" applyFill="1" applyBorder="1" applyAlignment="1" applyProtection="1">
      <alignment vertical="center"/>
    </xf>
    <xf numFmtId="165" fontId="14" fillId="0" borderId="3" xfId="6" applyFont="1" applyBorder="1" applyAlignment="1" applyProtection="1">
      <alignment vertical="center"/>
    </xf>
    <xf numFmtId="165" fontId="14" fillId="0" borderId="0" xfId="6" applyFont="1" applyAlignment="1" applyProtection="1">
      <alignment horizontal="centerContinuous" vertical="center"/>
    </xf>
    <xf numFmtId="167" fontId="14" fillId="0" borderId="1" xfId="8" applyNumberFormat="1" applyFont="1" applyBorder="1" applyAlignment="1" applyProtection="1">
      <alignment vertical="center"/>
    </xf>
    <xf numFmtId="37" fontId="14" fillId="0" borderId="0" xfId="6" applyNumberFormat="1" applyFont="1" applyBorder="1" applyAlignment="1" applyProtection="1">
      <alignment vertical="center"/>
    </xf>
    <xf numFmtId="165" fontId="14" fillId="0" borderId="0" xfId="6" applyFont="1" applyAlignment="1">
      <alignment horizontal="centerContinuous" vertical="center"/>
    </xf>
    <xf numFmtId="37" fontId="14" fillId="0" borderId="0" xfId="6" applyNumberFormat="1" applyFont="1" applyAlignment="1" applyProtection="1">
      <alignment horizontal="centerContinuous" vertical="center"/>
    </xf>
    <xf numFmtId="165" fontId="14" fillId="0" borderId="0" xfId="6" applyFont="1" applyAlignment="1" applyProtection="1">
      <alignment horizontal="center" vertical="center"/>
      <protection locked="0"/>
    </xf>
    <xf numFmtId="165" fontId="14" fillId="0" borderId="0" xfId="6" quotePrefix="1" applyFont="1" applyAlignment="1" applyProtection="1">
      <alignment horizontal="center" vertical="center"/>
      <protection locked="0"/>
    </xf>
    <xf numFmtId="165" fontId="16" fillId="0" borderId="0" xfId="6" applyFont="1" applyAlignment="1" applyProtection="1">
      <alignment vertical="center"/>
    </xf>
    <xf numFmtId="165" fontId="14" fillId="0" borderId="1" xfId="6" applyFont="1" applyBorder="1" applyAlignment="1" applyProtection="1">
      <alignment horizontal="left" vertical="center"/>
    </xf>
    <xf numFmtId="165" fontId="14" fillId="0" borderId="1" xfId="6" applyFont="1" applyBorder="1" applyAlignment="1" applyProtection="1">
      <alignment vertical="center"/>
    </xf>
    <xf numFmtId="165" fontId="14" fillId="0" borderId="1" xfId="6" applyFont="1" applyFill="1" applyBorder="1" applyAlignment="1" applyProtection="1">
      <alignment horizontal="centerContinuous" vertical="center"/>
    </xf>
    <xf numFmtId="165" fontId="14" fillId="0" borderId="0" xfId="6" quotePrefix="1" applyFont="1" applyFill="1" applyAlignment="1" applyProtection="1">
      <alignment horizontal="center" vertical="center"/>
    </xf>
    <xf numFmtId="165" fontId="14" fillId="0" borderId="1" xfId="6" applyFont="1" applyFill="1" applyBorder="1" applyAlignment="1" applyProtection="1">
      <alignment horizontal="center" vertical="center"/>
    </xf>
    <xf numFmtId="165" fontId="14" fillId="0" borderId="0" xfId="6" applyFont="1" applyFill="1" applyBorder="1" applyAlignment="1" applyProtection="1">
      <alignment horizontal="center" vertical="center"/>
    </xf>
    <xf numFmtId="169" fontId="14" fillId="0" borderId="0" xfId="7" applyNumberFormat="1" applyFont="1" applyAlignment="1" applyProtection="1">
      <alignment vertical="center"/>
    </xf>
    <xf numFmtId="37" fontId="14" fillId="0" borderId="0" xfId="6" applyNumberFormat="1" applyFont="1" applyAlignment="1" applyProtection="1">
      <alignment horizontal="right" vertical="center"/>
    </xf>
    <xf numFmtId="170" fontId="14" fillId="0" borderId="0" xfId="8" applyNumberFormat="1" applyFont="1" applyBorder="1" applyAlignment="1" applyProtection="1">
      <alignment vertical="center"/>
    </xf>
    <xf numFmtId="37" fontId="14" fillId="0" borderId="3" xfId="6" applyNumberFormat="1" applyFont="1" applyBorder="1" applyAlignment="1" applyProtection="1">
      <alignment vertical="center"/>
    </xf>
    <xf numFmtId="164" fontId="15" fillId="0" borderId="0" xfId="1" applyFont="1" applyFill="1" applyAlignment="1" applyProtection="1">
      <alignment vertical="center"/>
    </xf>
    <xf numFmtId="164" fontId="14" fillId="0" borderId="0" xfId="1" applyFont="1" applyAlignment="1">
      <alignment horizontal="right" vertical="center"/>
    </xf>
    <xf numFmtId="164" fontId="14" fillId="0" borderId="1" xfId="1" applyFont="1" applyFill="1" applyBorder="1" applyAlignment="1" applyProtection="1">
      <alignment vertical="center"/>
    </xf>
    <xf numFmtId="44" fontId="14" fillId="0" borderId="0" xfId="5" applyFont="1" applyFill="1" applyAlignment="1" applyProtection="1">
      <alignment vertical="center"/>
    </xf>
    <xf numFmtId="43" fontId="14" fillId="0" borderId="0" xfId="4" applyFont="1" applyFill="1" applyAlignment="1" applyProtection="1">
      <alignment vertical="center"/>
    </xf>
    <xf numFmtId="168" fontId="14" fillId="0" borderId="0" xfId="5" applyNumberFormat="1" applyFont="1" applyFill="1" applyAlignment="1" applyProtection="1">
      <alignment vertical="center"/>
    </xf>
    <xf numFmtId="43" fontId="14" fillId="0" borderId="0" xfId="4" applyFont="1" applyFill="1" applyBorder="1" applyAlignment="1" applyProtection="1">
      <alignment vertical="center"/>
    </xf>
    <xf numFmtId="168" fontId="14" fillId="0" borderId="2" xfId="5" applyNumberFormat="1" applyFont="1" applyFill="1" applyBorder="1" applyAlignment="1" applyProtection="1">
      <alignment vertical="center"/>
    </xf>
    <xf numFmtId="44" fontId="14" fillId="0" borderId="0" xfId="5" applyFont="1" applyFill="1" applyBorder="1" applyAlignment="1" applyProtection="1">
      <alignment vertical="center"/>
    </xf>
    <xf numFmtId="164" fontId="16" fillId="0" borderId="0" xfId="1" applyFont="1" applyFill="1" applyAlignment="1" applyProtection="1">
      <alignment horizontal="right" vertical="center"/>
    </xf>
    <xf numFmtId="164" fontId="14" fillId="0" borderId="0" xfId="1" quotePrefix="1" applyFont="1" applyFill="1" applyAlignment="1" applyProtection="1"/>
    <xf numFmtId="164" fontId="14" fillId="0" borderId="0" xfId="1" quotePrefix="1" applyFont="1" applyFill="1" applyAlignment="1" applyProtection="1">
      <alignment vertical="center"/>
    </xf>
    <xf numFmtId="168" fontId="14" fillId="0" borderId="3" xfId="5" applyNumberFormat="1" applyFont="1" applyFill="1" applyBorder="1" applyAlignment="1" applyProtection="1">
      <alignment vertical="center"/>
    </xf>
    <xf numFmtId="3" fontId="16" fillId="0" borderId="0" xfId="12" applyNumberFormat="1" applyFont="1" applyFill="1" applyAlignment="1">
      <alignment vertical="center"/>
    </xf>
    <xf numFmtId="175" fontId="16" fillId="0" borderId="0" xfId="12" applyNumberFormat="1" applyFont="1" applyFill="1" applyAlignment="1">
      <alignment vertical="center"/>
    </xf>
    <xf numFmtId="39" fontId="14" fillId="0" borderId="0" xfId="13" applyNumberFormat="1" applyFont="1" applyFill="1" applyBorder="1" applyAlignment="1">
      <alignment vertical="center"/>
    </xf>
    <xf numFmtId="170" fontId="14" fillId="0" borderId="0" xfId="13" applyNumberFormat="1" applyFont="1" applyFill="1" applyBorder="1" applyAlignment="1">
      <alignment vertical="center"/>
    </xf>
    <xf numFmtId="42" fontId="14" fillId="0" borderId="0" xfId="13" applyNumberFormat="1" applyFont="1" applyFill="1" applyBorder="1" applyAlignment="1">
      <alignment vertical="center"/>
    </xf>
    <xf numFmtId="167" fontId="14" fillId="0" borderId="0" xfId="13" applyNumberFormat="1" applyFont="1" applyFill="1" applyBorder="1" applyAlignment="1">
      <alignment horizontal="left" vertical="center" indent="1"/>
    </xf>
    <xf numFmtId="167" fontId="14" fillId="0" borderId="0" xfId="7" applyNumberFormat="1" applyFont="1" applyAlignment="1" applyProtection="1">
      <alignment vertical="center"/>
    </xf>
    <xf numFmtId="167" fontId="14" fillId="0" borderId="2" xfId="7" applyNumberFormat="1" applyFont="1" applyBorder="1" applyAlignment="1" applyProtection="1">
      <alignment vertical="center"/>
    </xf>
    <xf numFmtId="167" fontId="14" fillId="0" borderId="0" xfId="7" applyNumberFormat="1" applyFont="1" applyBorder="1" applyAlignment="1" applyProtection="1">
      <alignment vertical="center"/>
    </xf>
    <xf numFmtId="165" fontId="14" fillId="0" borderId="0" xfId="6" applyFont="1" applyBorder="1" applyAlignment="1" applyProtection="1">
      <alignment vertical="center"/>
      <protection locked="0"/>
    </xf>
    <xf numFmtId="167" fontId="14" fillId="0" borderId="0" xfId="8" applyNumberFormat="1" applyFont="1" applyAlignment="1" applyProtection="1">
      <alignment vertical="center"/>
      <protection locked="0"/>
    </xf>
    <xf numFmtId="167" fontId="14" fillId="0" borderId="2" xfId="8" applyNumberFormat="1" applyFont="1" applyBorder="1" applyAlignment="1" applyProtection="1">
      <alignment vertical="center"/>
      <protection locked="0"/>
    </xf>
    <xf numFmtId="164" fontId="10" fillId="0" borderId="0" xfId="1" quotePrefix="1" applyFont="1" applyAlignment="1">
      <alignment horizontal="left" vertical="center"/>
    </xf>
    <xf numFmtId="165" fontId="10" fillId="0" borderId="0" xfId="6" applyFont="1" applyFill="1" applyAlignment="1" applyProtection="1">
      <alignment vertical="center"/>
    </xf>
    <xf numFmtId="165" fontId="10" fillId="0" borderId="0" xfId="6" quotePrefix="1" applyFont="1" applyAlignment="1">
      <alignment horizontal="left" vertical="center"/>
    </xf>
    <xf numFmtId="0" fontId="10" fillId="0" borderId="0" xfId="12" applyFont="1" applyFill="1" applyAlignment="1" applyProtection="1">
      <alignment vertical="center"/>
    </xf>
    <xf numFmtId="3" fontId="11" fillId="0" borderId="0" xfId="12" applyNumberFormat="1" applyFont="1" applyFill="1" applyAlignment="1">
      <alignment vertical="center"/>
    </xf>
    <xf numFmtId="173" fontId="10" fillId="0" borderId="0" xfId="12" applyNumberFormat="1" applyFont="1" applyFill="1" applyAlignment="1">
      <alignment horizontal="center" vertical="center"/>
    </xf>
    <xf numFmtId="174" fontId="10" fillId="0" borderId="0" xfId="12" applyNumberFormat="1" applyFont="1" applyFill="1" applyAlignment="1">
      <alignment horizontal="center" vertical="center"/>
    </xf>
    <xf numFmtId="175" fontId="10" fillId="0" borderId="0" xfId="12" applyNumberFormat="1" applyFont="1" applyFill="1" applyAlignment="1">
      <alignment horizontal="center" vertical="center"/>
    </xf>
    <xf numFmtId="3" fontId="10" fillId="0" borderId="0" xfId="12" quotePrefix="1" applyNumberFormat="1" applyFont="1" applyFill="1" applyAlignment="1">
      <alignment horizontal="center" vertical="center"/>
    </xf>
    <xf numFmtId="3" fontId="10" fillId="0" borderId="0" xfId="12" quotePrefix="1" applyNumberFormat="1" applyFont="1" applyFill="1" applyBorder="1" applyAlignment="1">
      <alignment horizontal="center" vertical="center"/>
    </xf>
    <xf numFmtId="3" fontId="10" fillId="0" borderId="0" xfId="12" applyNumberFormat="1" applyFont="1" applyFill="1" applyBorder="1" applyAlignment="1">
      <alignment horizontal="center" vertical="center"/>
    </xf>
    <xf numFmtId="4" fontId="10" fillId="0" borderId="0" xfId="12" applyNumberFormat="1" applyFont="1" applyFill="1" applyAlignment="1">
      <alignment horizontal="center" vertical="center"/>
    </xf>
    <xf numFmtId="0" fontId="10" fillId="0" borderId="0" xfId="12" applyFont="1" applyFill="1" applyAlignment="1">
      <alignment horizontal="center" vertical="center"/>
    </xf>
    <xf numFmtId="175" fontId="10" fillId="0" borderId="0" xfId="12" quotePrefix="1" applyNumberFormat="1" applyFont="1" applyFill="1" applyAlignment="1">
      <alignment horizontal="center" vertical="center" wrapText="1"/>
    </xf>
    <xf numFmtId="3" fontId="10" fillId="0" borderId="0" xfId="12" applyNumberFormat="1" applyFont="1" applyFill="1" applyBorder="1" applyAlignment="1">
      <alignment horizontal="left" vertical="center"/>
    </xf>
    <xf numFmtId="175" fontId="10" fillId="0" borderId="0" xfId="12" applyNumberFormat="1" applyFont="1" applyFill="1" applyBorder="1" applyAlignment="1">
      <alignment horizontal="center" vertical="center"/>
    </xf>
    <xf numFmtId="4" fontId="10" fillId="0" borderId="2" xfId="12" quotePrefix="1" applyNumberFormat="1" applyFont="1" applyFill="1" applyBorder="1" applyAlignment="1">
      <alignment horizontal="center" vertical="center"/>
    </xf>
    <xf numFmtId="4" fontId="10" fillId="0" borderId="0" xfId="12" applyNumberFormat="1" applyFont="1" applyFill="1" applyBorder="1" applyAlignment="1">
      <alignment horizontal="center" vertical="center"/>
    </xf>
    <xf numFmtId="173" fontId="10" fillId="0" borderId="2" xfId="12" quotePrefix="1" applyNumberFormat="1" applyFont="1" applyFill="1" applyBorder="1" applyAlignment="1">
      <alignment horizontal="center" vertical="center"/>
    </xf>
    <xf numFmtId="0" fontId="10" fillId="0" borderId="0" xfId="12" quotePrefix="1" applyFont="1" applyFill="1" applyBorder="1" applyAlignment="1">
      <alignment horizontal="center" vertical="center"/>
    </xf>
    <xf numFmtId="173" fontId="10" fillId="0" borderId="0" xfId="12" quotePrefix="1" applyNumberFormat="1" applyFont="1" applyFill="1" applyBorder="1" applyAlignment="1">
      <alignment horizontal="center" vertical="center"/>
    </xf>
    <xf numFmtId="174" fontId="10" fillId="0" borderId="0" xfId="12" quotePrefix="1" applyNumberFormat="1" applyFont="1" applyFill="1" applyBorder="1" applyAlignment="1">
      <alignment horizontal="center" vertical="center"/>
    </xf>
    <xf numFmtId="175" fontId="10" fillId="0" borderId="2" xfId="12" applyNumberFormat="1" applyFont="1" applyFill="1" applyBorder="1" applyAlignment="1">
      <alignment horizontal="center" vertical="center"/>
    </xf>
    <xf numFmtId="175" fontId="10" fillId="0" borderId="0" xfId="12" quotePrefix="1" applyNumberFormat="1" applyFont="1" applyFill="1" applyBorder="1" applyAlignment="1">
      <alignment horizontal="center" vertical="center"/>
    </xf>
    <xf numFmtId="3" fontId="10" fillId="0" borderId="2" xfId="12" quotePrefix="1" applyNumberFormat="1" applyFont="1" applyFill="1" applyBorder="1" applyAlignment="1">
      <alignment horizontal="center" vertical="center"/>
    </xf>
    <xf numFmtId="0" fontId="10" fillId="0" borderId="2" xfId="12" applyFont="1" applyFill="1" applyBorder="1" applyAlignment="1">
      <alignment horizontal="center" vertical="center"/>
    </xf>
    <xf numFmtId="0" fontId="10" fillId="0" borderId="2" xfId="12" applyNumberFormat="1" applyFont="1" applyFill="1" applyBorder="1" applyAlignment="1">
      <alignment horizontal="center" vertical="center"/>
    </xf>
    <xf numFmtId="0" fontId="10" fillId="0" borderId="0" xfId="12" applyFont="1" applyFill="1" applyBorder="1" applyAlignment="1">
      <alignment vertical="center"/>
    </xf>
    <xf numFmtId="0" fontId="10" fillId="0" borderId="0" xfId="12" applyNumberFormat="1" applyFont="1" applyFill="1" applyBorder="1" applyAlignment="1">
      <alignment horizontal="center" vertical="center"/>
    </xf>
    <xf numFmtId="164" fontId="12" fillId="0" borderId="1" xfId="1" applyFont="1" applyFill="1" applyBorder="1" applyAlignment="1" applyProtection="1">
      <alignment horizontal="centerContinuous" vertical="center"/>
    </xf>
    <xf numFmtId="164" fontId="10" fillId="0" borderId="0" xfId="1" applyFont="1" applyFill="1" applyBorder="1" applyAlignment="1" applyProtection="1">
      <alignment horizontal="left" vertical="center"/>
    </xf>
    <xf numFmtId="177" fontId="14" fillId="0" borderId="0" xfId="13" applyNumberFormat="1" applyFont="1" applyFill="1" applyBorder="1" applyAlignment="1">
      <alignment vertical="center"/>
    </xf>
    <xf numFmtId="164" fontId="6" fillId="0" borderId="0" xfId="3" applyNumberFormat="1" applyFont="1" applyAlignment="1">
      <alignment horizontal="left"/>
    </xf>
    <xf numFmtId="164" fontId="10" fillId="0" borderId="0" xfId="1" quotePrefix="1" applyFont="1" applyFill="1" applyAlignment="1" applyProtection="1">
      <alignment horizontal="left" wrapText="1"/>
    </xf>
    <xf numFmtId="165" fontId="14" fillId="0" borderId="1" xfId="6" applyFont="1" applyBorder="1" applyAlignment="1" applyProtection="1">
      <alignment horizontal="center" vertical="center"/>
    </xf>
    <xf numFmtId="165" fontId="14" fillId="0" borderId="1" xfId="6" applyFont="1" applyFill="1" applyBorder="1" applyAlignment="1" applyProtection="1">
      <alignment horizontal="center" vertical="center"/>
    </xf>
    <xf numFmtId="0" fontId="14" fillId="0" borderId="0" xfId="12" quotePrefix="1" applyFont="1" applyFill="1" applyAlignment="1">
      <alignment horizontal="left" vertical="center"/>
    </xf>
    <xf numFmtId="0" fontId="14" fillId="0" borderId="0" xfId="12" applyFont="1" applyFill="1" applyAlignment="1">
      <alignment horizontal="left" vertical="center"/>
    </xf>
    <xf numFmtId="0" fontId="10" fillId="0" borderId="0" xfId="12" applyFont="1" applyFill="1" applyAlignment="1">
      <alignment horizontal="left" vertical="center"/>
    </xf>
  </cellXfs>
  <cellStyles count="14">
    <cellStyle name="Comma 2" xfId="4"/>
    <cellStyle name="Comma 3" xfId="8"/>
    <cellStyle name="Comma 3 2" xfId="11"/>
    <cellStyle name="Comma 4" xfId="10"/>
    <cellStyle name="Comma 5" xfId="13"/>
    <cellStyle name="Currency 2" xfId="5"/>
    <cellStyle name="Currency 3" xfId="7"/>
    <cellStyle name="Hyperlink" xfId="3" builtinId="8"/>
    <cellStyle name="Normal" xfId="0" builtinId="0"/>
    <cellStyle name="Normal 2" xfId="6"/>
    <cellStyle name="Normal 2 2" xfId="1"/>
    <cellStyle name="Normal 3" xfId="9"/>
    <cellStyle name="Normal 4" xfId="2"/>
    <cellStyle name="Normal 5"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600075</xdr:colOff>
          <xdr:row>0</xdr:row>
          <xdr:rowOff>0</xdr:rowOff>
        </xdr:from>
        <xdr:to>
          <xdr:col>12</xdr:col>
          <xdr:colOff>133350</xdr:colOff>
          <xdr:row>33</xdr:row>
          <xdr:rowOff>85725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30480</xdr:colOff>
      <xdr:row>8</xdr:row>
      <xdr:rowOff>76310</xdr:rowOff>
    </xdr:to>
    <xdr:pic>
      <xdr:nvPicPr>
        <xdr:cNvPr id="2" name="Picture 2" descr="C:\Users\chardon.jones\Desktop\LetterHeads\APALetterhead2014.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90500"/>
          <a:ext cx="7955280" cy="1409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11</xdr:row>
          <xdr:rowOff>19050</xdr:rowOff>
        </xdr:from>
        <xdr:to>
          <xdr:col>13</xdr:col>
          <xdr:colOff>114300</xdr:colOff>
          <xdr:row>67</xdr:row>
          <xdr:rowOff>180975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pa.virginia.gov/data/download/local_government/comparative_cost/2019%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tabSelected="1" workbookViewId="0"/>
  </sheetViews>
  <sheetFormatPr defaultRowHeight="15" x14ac:dyDescent="0.25"/>
  <sheetData/>
  <sheetProtection password="D63C" sheet="1" objects="1" scenarios="1"/>
  <pageMargins left="0.7" right="0.7" top="0.75" bottom="0.75" header="0.3" footer="0.3"/>
  <pageSetup orientation="landscape" r:id="rId1"/>
  <drawing r:id="rId2"/>
  <legacyDrawing r:id="rId3"/>
  <oleObjects>
    <mc:AlternateContent xmlns:mc="http://schemas.openxmlformats.org/markup-compatibility/2006">
      <mc:Choice Requires="x14">
        <oleObject progId="Document" shapeId="3073" r:id="rId4">
          <objectPr defaultSize="0" r:id="rId5">
            <anchor moveWithCells="1">
              <from>
                <xdr:col>0</xdr:col>
                <xdr:colOff>600075</xdr:colOff>
                <xdr:row>0</xdr:row>
                <xdr:rowOff>0</xdr:rowOff>
              </from>
              <to>
                <xdr:col>12</xdr:col>
                <xdr:colOff>133350</xdr:colOff>
                <xdr:row>33</xdr:row>
                <xdr:rowOff>85725</xdr:rowOff>
              </to>
            </anchor>
          </objectPr>
        </oleObject>
      </mc:Choice>
      <mc:Fallback>
        <oleObject progId="Document" shapeId="30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269"/>
  <sheetViews>
    <sheetView showGridLines="0" zoomScaleNormal="10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5703125" style="97" bestFit="1" customWidth="1"/>
    <col min="2" max="2" width="2.140625" style="97" customWidth="1"/>
    <col min="3" max="3" width="22.140625" style="97" customWidth="1"/>
    <col min="4" max="4" width="1.5703125" style="97" customWidth="1"/>
    <col min="5" max="5" width="16.140625" style="97" customWidth="1"/>
    <col min="6" max="6" width="1.5703125" style="97" customWidth="1"/>
    <col min="7" max="7" width="9.140625" style="97" bestFit="1" customWidth="1"/>
    <col min="8" max="8" width="1.5703125" style="97" customWidth="1"/>
    <col min="9" max="9" width="9.140625" style="97" bestFit="1" customWidth="1"/>
    <col min="10" max="10" width="2.42578125" style="97" customWidth="1"/>
    <col min="11" max="11" width="16.140625" style="97" customWidth="1"/>
    <col min="12" max="12" width="1.5703125" style="97" customWidth="1"/>
    <col min="13" max="13" width="13.140625" style="97" bestFit="1" customWidth="1"/>
    <col min="14" max="14" width="1.85546875" style="97" customWidth="1"/>
    <col min="15" max="15" width="13.140625" style="97" bestFit="1" customWidth="1"/>
    <col min="16" max="16" width="1.5703125" style="97" customWidth="1"/>
    <col min="17" max="17" width="9.140625" style="97" bestFit="1" customWidth="1"/>
    <col min="18" max="18" width="1.5703125" style="97" customWidth="1"/>
    <col min="19" max="19" width="9.140625" style="97" bestFit="1" customWidth="1"/>
    <col min="20" max="20" width="1.5703125" style="97" customWidth="1"/>
    <col min="21" max="21" width="22.140625" style="97" bestFit="1" customWidth="1"/>
    <col min="22" max="23" width="1.5703125" style="97" customWidth="1"/>
    <col min="24" max="24" width="14.42578125" style="97" customWidth="1"/>
    <col min="25" max="25" width="1.5703125" style="97" customWidth="1"/>
    <col min="26" max="26" width="11" style="97" customWidth="1"/>
    <col min="27" max="27" width="16.28515625" style="97" customWidth="1"/>
    <col min="28" max="28" width="14.42578125" style="97" customWidth="1"/>
    <col min="29" max="29" width="1.5703125" style="97" customWidth="1"/>
    <col min="30" max="30" width="11" style="97" customWidth="1"/>
    <col min="31" max="31" width="2.42578125" style="97" customWidth="1"/>
    <col min="32" max="32" width="14.42578125" style="97" customWidth="1"/>
    <col min="33" max="33" width="1.5703125" style="97" customWidth="1"/>
    <col min="34" max="34" width="11" style="97" customWidth="1"/>
    <col min="35" max="35" width="2.42578125" style="97" customWidth="1"/>
    <col min="36" max="36" width="14.42578125" style="97" customWidth="1"/>
    <col min="37" max="37" width="2.42578125" style="97" customWidth="1"/>
    <col min="38" max="38" width="5" style="97" customWidth="1"/>
    <col min="39" max="39" width="3" style="97" bestFit="1" customWidth="1"/>
    <col min="40" max="40" width="10" style="97" hidden="1" customWidth="1"/>
    <col min="41" max="41" width="1.5703125" style="97" hidden="1" customWidth="1"/>
    <col min="42" max="42" width="12.7109375" style="97" hidden="1" customWidth="1"/>
    <col min="43" max="43" width="1.5703125" style="97" hidden="1" customWidth="1"/>
    <col min="44" max="44" width="12.7109375" style="97" hidden="1" customWidth="1"/>
    <col min="45" max="256" width="12.7109375" style="97"/>
    <col min="257" max="257" width="5" style="97" customWidth="1"/>
    <col min="258" max="258" width="2.140625" style="97" customWidth="1"/>
    <col min="259" max="259" width="22.140625" style="97" customWidth="1"/>
    <col min="260" max="260" width="1.5703125" style="97" customWidth="1"/>
    <col min="261" max="261" width="16.140625" style="97" customWidth="1"/>
    <col min="262" max="262" width="1.5703125" style="97" customWidth="1"/>
    <col min="263" max="263" width="12.7109375" style="97" customWidth="1"/>
    <col min="264" max="264" width="1.5703125" style="97" customWidth="1"/>
    <col min="265" max="265" width="12.7109375" style="97" customWidth="1"/>
    <col min="266" max="266" width="2.42578125" style="97" customWidth="1"/>
    <col min="267" max="267" width="16.140625" style="97" customWidth="1"/>
    <col min="268" max="268" width="1.5703125" style="97" customWidth="1"/>
    <col min="269" max="269" width="16.140625" style="97" customWidth="1"/>
    <col min="270" max="270" width="1.85546875" style="97" customWidth="1"/>
    <col min="271" max="271" width="16.140625" style="97" customWidth="1"/>
    <col min="272" max="272" width="1.5703125" style="97" customWidth="1"/>
    <col min="273" max="273" width="12.7109375" style="97" customWidth="1"/>
    <col min="274" max="274" width="1.5703125" style="97" customWidth="1"/>
    <col min="275" max="275" width="12.7109375" style="97" customWidth="1"/>
    <col min="276" max="276" width="1.5703125" style="97" customWidth="1"/>
    <col min="277" max="277" width="17.85546875" style="97" customWidth="1"/>
    <col min="278" max="279" width="1.5703125" style="97" customWidth="1"/>
    <col min="280" max="280" width="14.42578125" style="97" customWidth="1"/>
    <col min="281" max="281" width="1.5703125" style="97" customWidth="1"/>
    <col min="282" max="282" width="11" style="97" customWidth="1"/>
    <col min="283" max="283" width="2.42578125" style="97" customWidth="1"/>
    <col min="284" max="284" width="14.42578125" style="97" customWidth="1"/>
    <col min="285" max="285" width="1.5703125" style="97" customWidth="1"/>
    <col min="286" max="286" width="11" style="97" customWidth="1"/>
    <col min="287" max="287" width="2.42578125" style="97" customWidth="1"/>
    <col min="288" max="288" width="14.42578125" style="97" customWidth="1"/>
    <col min="289" max="289" width="1.5703125" style="97" customWidth="1"/>
    <col min="290" max="290" width="11" style="97" customWidth="1"/>
    <col min="291" max="291" width="2.42578125" style="97" customWidth="1"/>
    <col min="292" max="292" width="14.42578125" style="97" customWidth="1"/>
    <col min="293" max="293" width="2.42578125" style="97" customWidth="1"/>
    <col min="294" max="294" width="5" style="97" customWidth="1"/>
    <col min="295" max="295" width="11.28515625" style="97" customWidth="1"/>
    <col min="296" max="296" width="8.42578125" style="97" customWidth="1"/>
    <col min="297" max="297" width="1.5703125" style="97" customWidth="1"/>
    <col min="298" max="298" width="12.7109375" style="97" customWidth="1"/>
    <col min="299" max="299" width="1.5703125" style="97" customWidth="1"/>
    <col min="300" max="300" width="12.7109375" style="97" customWidth="1"/>
    <col min="301" max="512" width="12.7109375" style="97"/>
    <col min="513" max="513" width="5" style="97" customWidth="1"/>
    <col min="514" max="514" width="2.140625" style="97" customWidth="1"/>
    <col min="515" max="515" width="22.140625" style="97" customWidth="1"/>
    <col min="516" max="516" width="1.5703125" style="97" customWidth="1"/>
    <col min="517" max="517" width="16.140625" style="97" customWidth="1"/>
    <col min="518" max="518" width="1.5703125" style="97" customWidth="1"/>
    <col min="519" max="519" width="12.7109375" style="97" customWidth="1"/>
    <col min="520" max="520" width="1.5703125" style="97" customWidth="1"/>
    <col min="521" max="521" width="12.7109375" style="97" customWidth="1"/>
    <col min="522" max="522" width="2.42578125" style="97" customWidth="1"/>
    <col min="523" max="523" width="16.140625" style="97" customWidth="1"/>
    <col min="524" max="524" width="1.5703125" style="97" customWidth="1"/>
    <col min="525" max="525" width="16.140625" style="97" customWidth="1"/>
    <col min="526" max="526" width="1.85546875" style="97" customWidth="1"/>
    <col min="527" max="527" width="16.140625" style="97" customWidth="1"/>
    <col min="528" max="528" width="1.5703125" style="97" customWidth="1"/>
    <col min="529" max="529" width="12.7109375" style="97" customWidth="1"/>
    <col min="530" max="530" width="1.5703125" style="97" customWidth="1"/>
    <col min="531" max="531" width="12.7109375" style="97" customWidth="1"/>
    <col min="532" max="532" width="1.5703125" style="97" customWidth="1"/>
    <col min="533" max="533" width="17.85546875" style="97" customWidth="1"/>
    <col min="534" max="535" width="1.5703125" style="97" customWidth="1"/>
    <col min="536" max="536" width="14.42578125" style="97" customWidth="1"/>
    <col min="537" max="537" width="1.5703125" style="97" customWidth="1"/>
    <col min="538" max="538" width="11" style="97" customWidth="1"/>
    <col min="539" max="539" width="2.42578125" style="97" customWidth="1"/>
    <col min="540" max="540" width="14.42578125" style="97" customWidth="1"/>
    <col min="541" max="541" width="1.5703125" style="97" customWidth="1"/>
    <col min="542" max="542" width="11" style="97" customWidth="1"/>
    <col min="543" max="543" width="2.42578125" style="97" customWidth="1"/>
    <col min="544" max="544" width="14.42578125" style="97" customWidth="1"/>
    <col min="545" max="545" width="1.5703125" style="97" customWidth="1"/>
    <col min="546" max="546" width="11" style="97" customWidth="1"/>
    <col min="547" max="547" width="2.42578125" style="97" customWidth="1"/>
    <col min="548" max="548" width="14.42578125" style="97" customWidth="1"/>
    <col min="549" max="549" width="2.42578125" style="97" customWidth="1"/>
    <col min="550" max="550" width="5" style="97" customWidth="1"/>
    <col min="551" max="551" width="11.28515625" style="97" customWidth="1"/>
    <col min="552" max="552" width="8.42578125" style="97" customWidth="1"/>
    <col min="553" max="553" width="1.5703125" style="97" customWidth="1"/>
    <col min="554" max="554" width="12.7109375" style="97" customWidth="1"/>
    <col min="555" max="555" width="1.5703125" style="97" customWidth="1"/>
    <col min="556" max="556" width="12.7109375" style="97" customWidth="1"/>
    <col min="557" max="768" width="12.7109375" style="97"/>
    <col min="769" max="769" width="5" style="97" customWidth="1"/>
    <col min="770" max="770" width="2.140625" style="97" customWidth="1"/>
    <col min="771" max="771" width="22.140625" style="97" customWidth="1"/>
    <col min="772" max="772" width="1.5703125" style="97" customWidth="1"/>
    <col min="773" max="773" width="16.140625" style="97" customWidth="1"/>
    <col min="774" max="774" width="1.5703125" style="97" customWidth="1"/>
    <col min="775" max="775" width="12.7109375" style="97" customWidth="1"/>
    <col min="776" max="776" width="1.5703125" style="97" customWidth="1"/>
    <col min="777" max="777" width="12.7109375" style="97" customWidth="1"/>
    <col min="778" max="778" width="2.42578125" style="97" customWidth="1"/>
    <col min="779" max="779" width="16.140625" style="97" customWidth="1"/>
    <col min="780" max="780" width="1.5703125" style="97" customWidth="1"/>
    <col min="781" max="781" width="16.140625" style="97" customWidth="1"/>
    <col min="782" max="782" width="1.85546875" style="97" customWidth="1"/>
    <col min="783" max="783" width="16.140625" style="97" customWidth="1"/>
    <col min="784" max="784" width="1.5703125" style="97" customWidth="1"/>
    <col min="785" max="785" width="12.7109375" style="97" customWidth="1"/>
    <col min="786" max="786" width="1.5703125" style="97" customWidth="1"/>
    <col min="787" max="787" width="12.7109375" style="97" customWidth="1"/>
    <col min="788" max="788" width="1.5703125" style="97" customWidth="1"/>
    <col min="789" max="789" width="17.85546875" style="97" customWidth="1"/>
    <col min="790" max="791" width="1.5703125" style="97" customWidth="1"/>
    <col min="792" max="792" width="14.42578125" style="97" customWidth="1"/>
    <col min="793" max="793" width="1.5703125" style="97" customWidth="1"/>
    <col min="794" max="794" width="11" style="97" customWidth="1"/>
    <col min="795" max="795" width="2.42578125" style="97" customWidth="1"/>
    <col min="796" max="796" width="14.42578125" style="97" customWidth="1"/>
    <col min="797" max="797" width="1.5703125" style="97" customWidth="1"/>
    <col min="798" max="798" width="11" style="97" customWidth="1"/>
    <col min="799" max="799" width="2.42578125" style="97" customWidth="1"/>
    <col min="800" max="800" width="14.42578125" style="97" customWidth="1"/>
    <col min="801" max="801" width="1.5703125" style="97" customWidth="1"/>
    <col min="802" max="802" width="11" style="97" customWidth="1"/>
    <col min="803" max="803" width="2.42578125" style="97" customWidth="1"/>
    <col min="804" max="804" width="14.42578125" style="97" customWidth="1"/>
    <col min="805" max="805" width="2.42578125" style="97" customWidth="1"/>
    <col min="806" max="806" width="5" style="97" customWidth="1"/>
    <col min="807" max="807" width="11.28515625" style="97" customWidth="1"/>
    <col min="808" max="808" width="8.42578125" style="97" customWidth="1"/>
    <col min="809" max="809" width="1.5703125" style="97" customWidth="1"/>
    <col min="810" max="810" width="12.7109375" style="97" customWidth="1"/>
    <col min="811" max="811" width="1.5703125" style="97" customWidth="1"/>
    <col min="812" max="812" width="12.7109375" style="97" customWidth="1"/>
    <col min="813" max="1024" width="12.7109375" style="97"/>
    <col min="1025" max="1025" width="5" style="97" customWidth="1"/>
    <col min="1026" max="1026" width="2.140625" style="97" customWidth="1"/>
    <col min="1027" max="1027" width="22.140625" style="97" customWidth="1"/>
    <col min="1028" max="1028" width="1.5703125" style="97" customWidth="1"/>
    <col min="1029" max="1029" width="16.140625" style="97" customWidth="1"/>
    <col min="1030" max="1030" width="1.5703125" style="97" customWidth="1"/>
    <col min="1031" max="1031" width="12.7109375" style="97" customWidth="1"/>
    <col min="1032" max="1032" width="1.5703125" style="97" customWidth="1"/>
    <col min="1033" max="1033" width="12.7109375" style="97" customWidth="1"/>
    <col min="1034" max="1034" width="2.42578125" style="97" customWidth="1"/>
    <col min="1035" max="1035" width="16.140625" style="97" customWidth="1"/>
    <col min="1036" max="1036" width="1.5703125" style="97" customWidth="1"/>
    <col min="1037" max="1037" width="16.140625" style="97" customWidth="1"/>
    <col min="1038" max="1038" width="1.85546875" style="97" customWidth="1"/>
    <col min="1039" max="1039" width="16.140625" style="97" customWidth="1"/>
    <col min="1040" max="1040" width="1.5703125" style="97" customWidth="1"/>
    <col min="1041" max="1041" width="12.7109375" style="97" customWidth="1"/>
    <col min="1042" max="1042" width="1.5703125" style="97" customWidth="1"/>
    <col min="1043" max="1043" width="12.7109375" style="97" customWidth="1"/>
    <col min="1044" max="1044" width="1.5703125" style="97" customWidth="1"/>
    <col min="1045" max="1045" width="17.85546875" style="97" customWidth="1"/>
    <col min="1046" max="1047" width="1.5703125" style="97" customWidth="1"/>
    <col min="1048" max="1048" width="14.42578125" style="97" customWidth="1"/>
    <col min="1049" max="1049" width="1.5703125" style="97" customWidth="1"/>
    <col min="1050" max="1050" width="11" style="97" customWidth="1"/>
    <col min="1051" max="1051" width="2.42578125" style="97" customWidth="1"/>
    <col min="1052" max="1052" width="14.42578125" style="97" customWidth="1"/>
    <col min="1053" max="1053" width="1.5703125" style="97" customWidth="1"/>
    <col min="1054" max="1054" width="11" style="97" customWidth="1"/>
    <col min="1055" max="1055" width="2.42578125" style="97" customWidth="1"/>
    <col min="1056" max="1056" width="14.42578125" style="97" customWidth="1"/>
    <col min="1057" max="1057" width="1.5703125" style="97" customWidth="1"/>
    <col min="1058" max="1058" width="11" style="97" customWidth="1"/>
    <col min="1059" max="1059" width="2.42578125" style="97" customWidth="1"/>
    <col min="1060" max="1060" width="14.42578125" style="97" customWidth="1"/>
    <col min="1061" max="1061" width="2.42578125" style="97" customWidth="1"/>
    <col min="1062" max="1062" width="5" style="97" customWidth="1"/>
    <col min="1063" max="1063" width="11.28515625" style="97" customWidth="1"/>
    <col min="1064" max="1064" width="8.42578125" style="97" customWidth="1"/>
    <col min="1065" max="1065" width="1.5703125" style="97" customWidth="1"/>
    <col min="1066" max="1066" width="12.7109375" style="97" customWidth="1"/>
    <col min="1067" max="1067" width="1.5703125" style="97" customWidth="1"/>
    <col min="1068" max="1068" width="12.7109375" style="97" customWidth="1"/>
    <col min="1069" max="1280" width="12.7109375" style="97"/>
    <col min="1281" max="1281" width="5" style="97" customWidth="1"/>
    <col min="1282" max="1282" width="2.140625" style="97" customWidth="1"/>
    <col min="1283" max="1283" width="22.140625" style="97" customWidth="1"/>
    <col min="1284" max="1284" width="1.5703125" style="97" customWidth="1"/>
    <col min="1285" max="1285" width="16.140625" style="97" customWidth="1"/>
    <col min="1286" max="1286" width="1.5703125" style="97" customWidth="1"/>
    <col min="1287" max="1287" width="12.7109375" style="97" customWidth="1"/>
    <col min="1288" max="1288" width="1.5703125" style="97" customWidth="1"/>
    <col min="1289" max="1289" width="12.7109375" style="97" customWidth="1"/>
    <col min="1290" max="1290" width="2.42578125" style="97" customWidth="1"/>
    <col min="1291" max="1291" width="16.140625" style="97" customWidth="1"/>
    <col min="1292" max="1292" width="1.5703125" style="97" customWidth="1"/>
    <col min="1293" max="1293" width="16.140625" style="97" customWidth="1"/>
    <col min="1294" max="1294" width="1.85546875" style="97" customWidth="1"/>
    <col min="1295" max="1295" width="16.140625" style="97" customWidth="1"/>
    <col min="1296" max="1296" width="1.5703125" style="97" customWidth="1"/>
    <col min="1297" max="1297" width="12.7109375" style="97" customWidth="1"/>
    <col min="1298" max="1298" width="1.5703125" style="97" customWidth="1"/>
    <col min="1299" max="1299" width="12.7109375" style="97" customWidth="1"/>
    <col min="1300" max="1300" width="1.5703125" style="97" customWidth="1"/>
    <col min="1301" max="1301" width="17.85546875" style="97" customWidth="1"/>
    <col min="1302" max="1303" width="1.5703125" style="97" customWidth="1"/>
    <col min="1304" max="1304" width="14.42578125" style="97" customWidth="1"/>
    <col min="1305" max="1305" width="1.5703125" style="97" customWidth="1"/>
    <col min="1306" max="1306" width="11" style="97" customWidth="1"/>
    <col min="1307" max="1307" width="2.42578125" style="97" customWidth="1"/>
    <col min="1308" max="1308" width="14.42578125" style="97" customWidth="1"/>
    <col min="1309" max="1309" width="1.5703125" style="97" customWidth="1"/>
    <col min="1310" max="1310" width="11" style="97" customWidth="1"/>
    <col min="1311" max="1311" width="2.42578125" style="97" customWidth="1"/>
    <col min="1312" max="1312" width="14.42578125" style="97" customWidth="1"/>
    <col min="1313" max="1313" width="1.5703125" style="97" customWidth="1"/>
    <col min="1314" max="1314" width="11" style="97" customWidth="1"/>
    <col min="1315" max="1315" width="2.42578125" style="97" customWidth="1"/>
    <col min="1316" max="1316" width="14.42578125" style="97" customWidth="1"/>
    <col min="1317" max="1317" width="2.42578125" style="97" customWidth="1"/>
    <col min="1318" max="1318" width="5" style="97" customWidth="1"/>
    <col min="1319" max="1319" width="11.28515625" style="97" customWidth="1"/>
    <col min="1320" max="1320" width="8.42578125" style="97" customWidth="1"/>
    <col min="1321" max="1321" width="1.5703125" style="97" customWidth="1"/>
    <col min="1322" max="1322" width="12.7109375" style="97" customWidth="1"/>
    <col min="1323" max="1323" width="1.5703125" style="97" customWidth="1"/>
    <col min="1324" max="1324" width="12.7109375" style="97" customWidth="1"/>
    <col min="1325" max="1536" width="12.7109375" style="97"/>
    <col min="1537" max="1537" width="5" style="97" customWidth="1"/>
    <col min="1538" max="1538" width="2.140625" style="97" customWidth="1"/>
    <col min="1539" max="1539" width="22.140625" style="97" customWidth="1"/>
    <col min="1540" max="1540" width="1.5703125" style="97" customWidth="1"/>
    <col min="1541" max="1541" width="16.140625" style="97" customWidth="1"/>
    <col min="1542" max="1542" width="1.5703125" style="97" customWidth="1"/>
    <col min="1543" max="1543" width="12.7109375" style="97" customWidth="1"/>
    <col min="1544" max="1544" width="1.5703125" style="97" customWidth="1"/>
    <col min="1545" max="1545" width="12.7109375" style="97" customWidth="1"/>
    <col min="1546" max="1546" width="2.42578125" style="97" customWidth="1"/>
    <col min="1547" max="1547" width="16.140625" style="97" customWidth="1"/>
    <col min="1548" max="1548" width="1.5703125" style="97" customWidth="1"/>
    <col min="1549" max="1549" width="16.140625" style="97" customWidth="1"/>
    <col min="1550" max="1550" width="1.85546875" style="97" customWidth="1"/>
    <col min="1551" max="1551" width="16.140625" style="97" customWidth="1"/>
    <col min="1552" max="1552" width="1.5703125" style="97" customWidth="1"/>
    <col min="1553" max="1553" width="12.7109375" style="97" customWidth="1"/>
    <col min="1554" max="1554" width="1.5703125" style="97" customWidth="1"/>
    <col min="1555" max="1555" width="12.7109375" style="97" customWidth="1"/>
    <col min="1556" max="1556" width="1.5703125" style="97" customWidth="1"/>
    <col min="1557" max="1557" width="17.85546875" style="97" customWidth="1"/>
    <col min="1558" max="1559" width="1.5703125" style="97" customWidth="1"/>
    <col min="1560" max="1560" width="14.42578125" style="97" customWidth="1"/>
    <col min="1561" max="1561" width="1.5703125" style="97" customWidth="1"/>
    <col min="1562" max="1562" width="11" style="97" customWidth="1"/>
    <col min="1563" max="1563" width="2.42578125" style="97" customWidth="1"/>
    <col min="1564" max="1564" width="14.42578125" style="97" customWidth="1"/>
    <col min="1565" max="1565" width="1.5703125" style="97" customWidth="1"/>
    <col min="1566" max="1566" width="11" style="97" customWidth="1"/>
    <col min="1567" max="1567" width="2.42578125" style="97" customWidth="1"/>
    <col min="1568" max="1568" width="14.42578125" style="97" customWidth="1"/>
    <col min="1569" max="1569" width="1.5703125" style="97" customWidth="1"/>
    <col min="1570" max="1570" width="11" style="97" customWidth="1"/>
    <col min="1571" max="1571" width="2.42578125" style="97" customWidth="1"/>
    <col min="1572" max="1572" width="14.42578125" style="97" customWidth="1"/>
    <col min="1573" max="1573" width="2.42578125" style="97" customWidth="1"/>
    <col min="1574" max="1574" width="5" style="97" customWidth="1"/>
    <col min="1575" max="1575" width="11.28515625" style="97" customWidth="1"/>
    <col min="1576" max="1576" width="8.42578125" style="97" customWidth="1"/>
    <col min="1577" max="1577" width="1.5703125" style="97" customWidth="1"/>
    <col min="1578" max="1578" width="12.7109375" style="97" customWidth="1"/>
    <col min="1579" max="1579" width="1.5703125" style="97" customWidth="1"/>
    <col min="1580" max="1580" width="12.7109375" style="97" customWidth="1"/>
    <col min="1581" max="1792" width="12.7109375" style="97"/>
    <col min="1793" max="1793" width="5" style="97" customWidth="1"/>
    <col min="1794" max="1794" width="2.140625" style="97" customWidth="1"/>
    <col min="1795" max="1795" width="22.140625" style="97" customWidth="1"/>
    <col min="1796" max="1796" width="1.5703125" style="97" customWidth="1"/>
    <col min="1797" max="1797" width="16.140625" style="97" customWidth="1"/>
    <col min="1798" max="1798" width="1.5703125" style="97" customWidth="1"/>
    <col min="1799" max="1799" width="12.7109375" style="97" customWidth="1"/>
    <col min="1800" max="1800" width="1.5703125" style="97" customWidth="1"/>
    <col min="1801" max="1801" width="12.7109375" style="97" customWidth="1"/>
    <col min="1802" max="1802" width="2.42578125" style="97" customWidth="1"/>
    <col min="1803" max="1803" width="16.140625" style="97" customWidth="1"/>
    <col min="1804" max="1804" width="1.5703125" style="97" customWidth="1"/>
    <col min="1805" max="1805" width="16.140625" style="97" customWidth="1"/>
    <col min="1806" max="1806" width="1.85546875" style="97" customWidth="1"/>
    <col min="1807" max="1807" width="16.140625" style="97" customWidth="1"/>
    <col min="1808" max="1808" width="1.5703125" style="97" customWidth="1"/>
    <col min="1809" max="1809" width="12.7109375" style="97" customWidth="1"/>
    <col min="1810" max="1810" width="1.5703125" style="97" customWidth="1"/>
    <col min="1811" max="1811" width="12.7109375" style="97" customWidth="1"/>
    <col min="1812" max="1812" width="1.5703125" style="97" customWidth="1"/>
    <col min="1813" max="1813" width="17.85546875" style="97" customWidth="1"/>
    <col min="1814" max="1815" width="1.5703125" style="97" customWidth="1"/>
    <col min="1816" max="1816" width="14.42578125" style="97" customWidth="1"/>
    <col min="1817" max="1817" width="1.5703125" style="97" customWidth="1"/>
    <col min="1818" max="1818" width="11" style="97" customWidth="1"/>
    <col min="1819" max="1819" width="2.42578125" style="97" customWidth="1"/>
    <col min="1820" max="1820" width="14.42578125" style="97" customWidth="1"/>
    <col min="1821" max="1821" width="1.5703125" style="97" customWidth="1"/>
    <col min="1822" max="1822" width="11" style="97" customWidth="1"/>
    <col min="1823" max="1823" width="2.42578125" style="97" customWidth="1"/>
    <col min="1824" max="1824" width="14.42578125" style="97" customWidth="1"/>
    <col min="1825" max="1825" width="1.5703125" style="97" customWidth="1"/>
    <col min="1826" max="1826" width="11" style="97" customWidth="1"/>
    <col min="1827" max="1827" width="2.42578125" style="97" customWidth="1"/>
    <col min="1828" max="1828" width="14.42578125" style="97" customWidth="1"/>
    <col min="1829" max="1829" width="2.42578125" style="97" customWidth="1"/>
    <col min="1830" max="1830" width="5" style="97" customWidth="1"/>
    <col min="1831" max="1831" width="11.28515625" style="97" customWidth="1"/>
    <col min="1832" max="1832" width="8.42578125" style="97" customWidth="1"/>
    <col min="1833" max="1833" width="1.5703125" style="97" customWidth="1"/>
    <col min="1834" max="1834" width="12.7109375" style="97" customWidth="1"/>
    <col min="1835" max="1835" width="1.5703125" style="97" customWidth="1"/>
    <col min="1836" max="1836" width="12.7109375" style="97" customWidth="1"/>
    <col min="1837" max="2048" width="12.7109375" style="97"/>
    <col min="2049" max="2049" width="5" style="97" customWidth="1"/>
    <col min="2050" max="2050" width="2.140625" style="97" customWidth="1"/>
    <col min="2051" max="2051" width="22.140625" style="97" customWidth="1"/>
    <col min="2052" max="2052" width="1.5703125" style="97" customWidth="1"/>
    <col min="2053" max="2053" width="16.140625" style="97" customWidth="1"/>
    <col min="2054" max="2054" width="1.5703125" style="97" customWidth="1"/>
    <col min="2055" max="2055" width="12.7109375" style="97" customWidth="1"/>
    <col min="2056" max="2056" width="1.5703125" style="97" customWidth="1"/>
    <col min="2057" max="2057" width="12.7109375" style="97" customWidth="1"/>
    <col min="2058" max="2058" width="2.42578125" style="97" customWidth="1"/>
    <col min="2059" max="2059" width="16.140625" style="97" customWidth="1"/>
    <col min="2060" max="2060" width="1.5703125" style="97" customWidth="1"/>
    <col min="2061" max="2061" width="16.140625" style="97" customWidth="1"/>
    <col min="2062" max="2062" width="1.85546875" style="97" customWidth="1"/>
    <col min="2063" max="2063" width="16.140625" style="97" customWidth="1"/>
    <col min="2064" max="2064" width="1.5703125" style="97" customWidth="1"/>
    <col min="2065" max="2065" width="12.7109375" style="97" customWidth="1"/>
    <col min="2066" max="2066" width="1.5703125" style="97" customWidth="1"/>
    <col min="2067" max="2067" width="12.7109375" style="97" customWidth="1"/>
    <col min="2068" max="2068" width="1.5703125" style="97" customWidth="1"/>
    <col min="2069" max="2069" width="17.85546875" style="97" customWidth="1"/>
    <col min="2070" max="2071" width="1.5703125" style="97" customWidth="1"/>
    <col min="2072" max="2072" width="14.42578125" style="97" customWidth="1"/>
    <col min="2073" max="2073" width="1.5703125" style="97" customWidth="1"/>
    <col min="2074" max="2074" width="11" style="97" customWidth="1"/>
    <col min="2075" max="2075" width="2.42578125" style="97" customWidth="1"/>
    <col min="2076" max="2076" width="14.42578125" style="97" customWidth="1"/>
    <col min="2077" max="2077" width="1.5703125" style="97" customWidth="1"/>
    <col min="2078" max="2078" width="11" style="97" customWidth="1"/>
    <col min="2079" max="2079" width="2.42578125" style="97" customWidth="1"/>
    <col min="2080" max="2080" width="14.42578125" style="97" customWidth="1"/>
    <col min="2081" max="2081" width="1.5703125" style="97" customWidth="1"/>
    <col min="2082" max="2082" width="11" style="97" customWidth="1"/>
    <col min="2083" max="2083" width="2.42578125" style="97" customWidth="1"/>
    <col min="2084" max="2084" width="14.42578125" style="97" customWidth="1"/>
    <col min="2085" max="2085" width="2.42578125" style="97" customWidth="1"/>
    <col min="2086" max="2086" width="5" style="97" customWidth="1"/>
    <col min="2087" max="2087" width="11.28515625" style="97" customWidth="1"/>
    <col min="2088" max="2088" width="8.42578125" style="97" customWidth="1"/>
    <col min="2089" max="2089" width="1.5703125" style="97" customWidth="1"/>
    <col min="2090" max="2090" width="12.7109375" style="97" customWidth="1"/>
    <col min="2091" max="2091" width="1.5703125" style="97" customWidth="1"/>
    <col min="2092" max="2092" width="12.7109375" style="97" customWidth="1"/>
    <col min="2093" max="2304" width="12.7109375" style="97"/>
    <col min="2305" max="2305" width="5" style="97" customWidth="1"/>
    <col min="2306" max="2306" width="2.140625" style="97" customWidth="1"/>
    <col min="2307" max="2307" width="22.140625" style="97" customWidth="1"/>
    <col min="2308" max="2308" width="1.5703125" style="97" customWidth="1"/>
    <col min="2309" max="2309" width="16.140625" style="97" customWidth="1"/>
    <col min="2310" max="2310" width="1.5703125" style="97" customWidth="1"/>
    <col min="2311" max="2311" width="12.7109375" style="97" customWidth="1"/>
    <col min="2312" max="2312" width="1.5703125" style="97" customWidth="1"/>
    <col min="2313" max="2313" width="12.7109375" style="97" customWidth="1"/>
    <col min="2314" max="2314" width="2.42578125" style="97" customWidth="1"/>
    <col min="2315" max="2315" width="16.140625" style="97" customWidth="1"/>
    <col min="2316" max="2316" width="1.5703125" style="97" customWidth="1"/>
    <col min="2317" max="2317" width="16.140625" style="97" customWidth="1"/>
    <col min="2318" max="2318" width="1.85546875" style="97" customWidth="1"/>
    <col min="2319" max="2319" width="16.140625" style="97" customWidth="1"/>
    <col min="2320" max="2320" width="1.5703125" style="97" customWidth="1"/>
    <col min="2321" max="2321" width="12.7109375" style="97" customWidth="1"/>
    <col min="2322" max="2322" width="1.5703125" style="97" customWidth="1"/>
    <col min="2323" max="2323" width="12.7109375" style="97" customWidth="1"/>
    <col min="2324" max="2324" width="1.5703125" style="97" customWidth="1"/>
    <col min="2325" max="2325" width="17.85546875" style="97" customWidth="1"/>
    <col min="2326" max="2327" width="1.5703125" style="97" customWidth="1"/>
    <col min="2328" max="2328" width="14.42578125" style="97" customWidth="1"/>
    <col min="2329" max="2329" width="1.5703125" style="97" customWidth="1"/>
    <col min="2330" max="2330" width="11" style="97" customWidth="1"/>
    <col min="2331" max="2331" width="2.42578125" style="97" customWidth="1"/>
    <col min="2332" max="2332" width="14.42578125" style="97" customWidth="1"/>
    <col min="2333" max="2333" width="1.5703125" style="97" customWidth="1"/>
    <col min="2334" max="2334" width="11" style="97" customWidth="1"/>
    <col min="2335" max="2335" width="2.42578125" style="97" customWidth="1"/>
    <col min="2336" max="2336" width="14.42578125" style="97" customWidth="1"/>
    <col min="2337" max="2337" width="1.5703125" style="97" customWidth="1"/>
    <col min="2338" max="2338" width="11" style="97" customWidth="1"/>
    <col min="2339" max="2339" width="2.42578125" style="97" customWidth="1"/>
    <col min="2340" max="2340" width="14.42578125" style="97" customWidth="1"/>
    <col min="2341" max="2341" width="2.42578125" style="97" customWidth="1"/>
    <col min="2342" max="2342" width="5" style="97" customWidth="1"/>
    <col min="2343" max="2343" width="11.28515625" style="97" customWidth="1"/>
    <col min="2344" max="2344" width="8.42578125" style="97" customWidth="1"/>
    <col min="2345" max="2345" width="1.5703125" style="97" customWidth="1"/>
    <col min="2346" max="2346" width="12.7109375" style="97" customWidth="1"/>
    <col min="2347" max="2347" width="1.5703125" style="97" customWidth="1"/>
    <col min="2348" max="2348" width="12.7109375" style="97" customWidth="1"/>
    <col min="2349" max="2560" width="12.7109375" style="97"/>
    <col min="2561" max="2561" width="5" style="97" customWidth="1"/>
    <col min="2562" max="2562" width="2.140625" style="97" customWidth="1"/>
    <col min="2563" max="2563" width="22.140625" style="97" customWidth="1"/>
    <col min="2564" max="2564" width="1.5703125" style="97" customWidth="1"/>
    <col min="2565" max="2565" width="16.140625" style="97" customWidth="1"/>
    <col min="2566" max="2566" width="1.5703125" style="97" customWidth="1"/>
    <col min="2567" max="2567" width="12.7109375" style="97" customWidth="1"/>
    <col min="2568" max="2568" width="1.5703125" style="97" customWidth="1"/>
    <col min="2569" max="2569" width="12.7109375" style="97" customWidth="1"/>
    <col min="2570" max="2570" width="2.42578125" style="97" customWidth="1"/>
    <col min="2571" max="2571" width="16.140625" style="97" customWidth="1"/>
    <col min="2572" max="2572" width="1.5703125" style="97" customWidth="1"/>
    <col min="2573" max="2573" width="16.140625" style="97" customWidth="1"/>
    <col min="2574" max="2574" width="1.85546875" style="97" customWidth="1"/>
    <col min="2575" max="2575" width="16.140625" style="97" customWidth="1"/>
    <col min="2576" max="2576" width="1.5703125" style="97" customWidth="1"/>
    <col min="2577" max="2577" width="12.7109375" style="97" customWidth="1"/>
    <col min="2578" max="2578" width="1.5703125" style="97" customWidth="1"/>
    <col min="2579" max="2579" width="12.7109375" style="97" customWidth="1"/>
    <col min="2580" max="2580" width="1.5703125" style="97" customWidth="1"/>
    <col min="2581" max="2581" width="17.85546875" style="97" customWidth="1"/>
    <col min="2582" max="2583" width="1.5703125" style="97" customWidth="1"/>
    <col min="2584" max="2584" width="14.42578125" style="97" customWidth="1"/>
    <col min="2585" max="2585" width="1.5703125" style="97" customWidth="1"/>
    <col min="2586" max="2586" width="11" style="97" customWidth="1"/>
    <col min="2587" max="2587" width="2.42578125" style="97" customWidth="1"/>
    <col min="2588" max="2588" width="14.42578125" style="97" customWidth="1"/>
    <col min="2589" max="2589" width="1.5703125" style="97" customWidth="1"/>
    <col min="2590" max="2590" width="11" style="97" customWidth="1"/>
    <col min="2591" max="2591" width="2.42578125" style="97" customWidth="1"/>
    <col min="2592" max="2592" width="14.42578125" style="97" customWidth="1"/>
    <col min="2593" max="2593" width="1.5703125" style="97" customWidth="1"/>
    <col min="2594" max="2594" width="11" style="97" customWidth="1"/>
    <col min="2595" max="2595" width="2.42578125" style="97" customWidth="1"/>
    <col min="2596" max="2596" width="14.42578125" style="97" customWidth="1"/>
    <col min="2597" max="2597" width="2.42578125" style="97" customWidth="1"/>
    <col min="2598" max="2598" width="5" style="97" customWidth="1"/>
    <col min="2599" max="2599" width="11.28515625" style="97" customWidth="1"/>
    <col min="2600" max="2600" width="8.42578125" style="97" customWidth="1"/>
    <col min="2601" max="2601" width="1.5703125" style="97" customWidth="1"/>
    <col min="2602" max="2602" width="12.7109375" style="97" customWidth="1"/>
    <col min="2603" max="2603" width="1.5703125" style="97" customWidth="1"/>
    <col min="2604" max="2604" width="12.7109375" style="97" customWidth="1"/>
    <col min="2605" max="2816" width="12.7109375" style="97"/>
    <col min="2817" max="2817" width="5" style="97" customWidth="1"/>
    <col min="2818" max="2818" width="2.140625" style="97" customWidth="1"/>
    <col min="2819" max="2819" width="22.140625" style="97" customWidth="1"/>
    <col min="2820" max="2820" width="1.5703125" style="97" customWidth="1"/>
    <col min="2821" max="2821" width="16.140625" style="97" customWidth="1"/>
    <col min="2822" max="2822" width="1.5703125" style="97" customWidth="1"/>
    <col min="2823" max="2823" width="12.7109375" style="97" customWidth="1"/>
    <col min="2824" max="2824" width="1.5703125" style="97" customWidth="1"/>
    <col min="2825" max="2825" width="12.7109375" style="97" customWidth="1"/>
    <col min="2826" max="2826" width="2.42578125" style="97" customWidth="1"/>
    <col min="2827" max="2827" width="16.140625" style="97" customWidth="1"/>
    <col min="2828" max="2828" width="1.5703125" style="97" customWidth="1"/>
    <col min="2829" max="2829" width="16.140625" style="97" customWidth="1"/>
    <col min="2830" max="2830" width="1.85546875" style="97" customWidth="1"/>
    <col min="2831" max="2831" width="16.140625" style="97" customWidth="1"/>
    <col min="2832" max="2832" width="1.5703125" style="97" customWidth="1"/>
    <col min="2833" max="2833" width="12.7109375" style="97" customWidth="1"/>
    <col min="2834" max="2834" width="1.5703125" style="97" customWidth="1"/>
    <col min="2835" max="2835" width="12.7109375" style="97" customWidth="1"/>
    <col min="2836" max="2836" width="1.5703125" style="97" customWidth="1"/>
    <col min="2837" max="2837" width="17.85546875" style="97" customWidth="1"/>
    <col min="2838" max="2839" width="1.5703125" style="97" customWidth="1"/>
    <col min="2840" max="2840" width="14.42578125" style="97" customWidth="1"/>
    <col min="2841" max="2841" width="1.5703125" style="97" customWidth="1"/>
    <col min="2842" max="2842" width="11" style="97" customWidth="1"/>
    <col min="2843" max="2843" width="2.42578125" style="97" customWidth="1"/>
    <col min="2844" max="2844" width="14.42578125" style="97" customWidth="1"/>
    <col min="2845" max="2845" width="1.5703125" style="97" customWidth="1"/>
    <col min="2846" max="2846" width="11" style="97" customWidth="1"/>
    <col min="2847" max="2847" width="2.42578125" style="97" customWidth="1"/>
    <col min="2848" max="2848" width="14.42578125" style="97" customWidth="1"/>
    <col min="2849" max="2849" width="1.5703125" style="97" customWidth="1"/>
    <col min="2850" max="2850" width="11" style="97" customWidth="1"/>
    <col min="2851" max="2851" width="2.42578125" style="97" customWidth="1"/>
    <col min="2852" max="2852" width="14.42578125" style="97" customWidth="1"/>
    <col min="2853" max="2853" width="2.42578125" style="97" customWidth="1"/>
    <col min="2854" max="2854" width="5" style="97" customWidth="1"/>
    <col min="2855" max="2855" width="11.28515625" style="97" customWidth="1"/>
    <col min="2856" max="2856" width="8.42578125" style="97" customWidth="1"/>
    <col min="2857" max="2857" width="1.5703125" style="97" customWidth="1"/>
    <col min="2858" max="2858" width="12.7109375" style="97" customWidth="1"/>
    <col min="2859" max="2859" width="1.5703125" style="97" customWidth="1"/>
    <col min="2860" max="2860" width="12.7109375" style="97" customWidth="1"/>
    <col min="2861" max="3072" width="12.7109375" style="97"/>
    <col min="3073" max="3073" width="5" style="97" customWidth="1"/>
    <col min="3074" max="3074" width="2.140625" style="97" customWidth="1"/>
    <col min="3075" max="3075" width="22.140625" style="97" customWidth="1"/>
    <col min="3076" max="3076" width="1.5703125" style="97" customWidth="1"/>
    <col min="3077" max="3077" width="16.140625" style="97" customWidth="1"/>
    <col min="3078" max="3078" width="1.5703125" style="97" customWidth="1"/>
    <col min="3079" max="3079" width="12.7109375" style="97" customWidth="1"/>
    <col min="3080" max="3080" width="1.5703125" style="97" customWidth="1"/>
    <col min="3081" max="3081" width="12.7109375" style="97" customWidth="1"/>
    <col min="3082" max="3082" width="2.42578125" style="97" customWidth="1"/>
    <col min="3083" max="3083" width="16.140625" style="97" customWidth="1"/>
    <col min="3084" max="3084" width="1.5703125" style="97" customWidth="1"/>
    <col min="3085" max="3085" width="16.140625" style="97" customWidth="1"/>
    <col min="3086" max="3086" width="1.85546875" style="97" customWidth="1"/>
    <col min="3087" max="3087" width="16.140625" style="97" customWidth="1"/>
    <col min="3088" max="3088" width="1.5703125" style="97" customWidth="1"/>
    <col min="3089" max="3089" width="12.7109375" style="97" customWidth="1"/>
    <col min="3090" max="3090" width="1.5703125" style="97" customWidth="1"/>
    <col min="3091" max="3091" width="12.7109375" style="97" customWidth="1"/>
    <col min="3092" max="3092" width="1.5703125" style="97" customWidth="1"/>
    <col min="3093" max="3093" width="17.85546875" style="97" customWidth="1"/>
    <col min="3094" max="3095" width="1.5703125" style="97" customWidth="1"/>
    <col min="3096" max="3096" width="14.42578125" style="97" customWidth="1"/>
    <col min="3097" max="3097" width="1.5703125" style="97" customWidth="1"/>
    <col min="3098" max="3098" width="11" style="97" customWidth="1"/>
    <col min="3099" max="3099" width="2.42578125" style="97" customWidth="1"/>
    <col min="3100" max="3100" width="14.42578125" style="97" customWidth="1"/>
    <col min="3101" max="3101" width="1.5703125" style="97" customWidth="1"/>
    <col min="3102" max="3102" width="11" style="97" customWidth="1"/>
    <col min="3103" max="3103" width="2.42578125" style="97" customWidth="1"/>
    <col min="3104" max="3104" width="14.42578125" style="97" customWidth="1"/>
    <col min="3105" max="3105" width="1.5703125" style="97" customWidth="1"/>
    <col min="3106" max="3106" width="11" style="97" customWidth="1"/>
    <col min="3107" max="3107" width="2.42578125" style="97" customWidth="1"/>
    <col min="3108" max="3108" width="14.42578125" style="97" customWidth="1"/>
    <col min="3109" max="3109" width="2.42578125" style="97" customWidth="1"/>
    <col min="3110" max="3110" width="5" style="97" customWidth="1"/>
    <col min="3111" max="3111" width="11.28515625" style="97" customWidth="1"/>
    <col min="3112" max="3112" width="8.42578125" style="97" customWidth="1"/>
    <col min="3113" max="3113" width="1.5703125" style="97" customWidth="1"/>
    <col min="3114" max="3114" width="12.7109375" style="97" customWidth="1"/>
    <col min="3115" max="3115" width="1.5703125" style="97" customWidth="1"/>
    <col min="3116" max="3116" width="12.7109375" style="97" customWidth="1"/>
    <col min="3117" max="3328" width="12.7109375" style="97"/>
    <col min="3329" max="3329" width="5" style="97" customWidth="1"/>
    <col min="3330" max="3330" width="2.140625" style="97" customWidth="1"/>
    <col min="3331" max="3331" width="22.140625" style="97" customWidth="1"/>
    <col min="3332" max="3332" width="1.5703125" style="97" customWidth="1"/>
    <col min="3333" max="3333" width="16.140625" style="97" customWidth="1"/>
    <col min="3334" max="3334" width="1.5703125" style="97" customWidth="1"/>
    <col min="3335" max="3335" width="12.7109375" style="97" customWidth="1"/>
    <col min="3336" max="3336" width="1.5703125" style="97" customWidth="1"/>
    <col min="3337" max="3337" width="12.7109375" style="97" customWidth="1"/>
    <col min="3338" max="3338" width="2.42578125" style="97" customWidth="1"/>
    <col min="3339" max="3339" width="16.140625" style="97" customWidth="1"/>
    <col min="3340" max="3340" width="1.5703125" style="97" customWidth="1"/>
    <col min="3341" max="3341" width="16.140625" style="97" customWidth="1"/>
    <col min="3342" max="3342" width="1.85546875" style="97" customWidth="1"/>
    <col min="3343" max="3343" width="16.140625" style="97" customWidth="1"/>
    <col min="3344" max="3344" width="1.5703125" style="97" customWidth="1"/>
    <col min="3345" max="3345" width="12.7109375" style="97" customWidth="1"/>
    <col min="3346" max="3346" width="1.5703125" style="97" customWidth="1"/>
    <col min="3347" max="3347" width="12.7109375" style="97" customWidth="1"/>
    <col min="3348" max="3348" width="1.5703125" style="97" customWidth="1"/>
    <col min="3349" max="3349" width="17.85546875" style="97" customWidth="1"/>
    <col min="3350" max="3351" width="1.5703125" style="97" customWidth="1"/>
    <col min="3352" max="3352" width="14.42578125" style="97" customWidth="1"/>
    <col min="3353" max="3353" width="1.5703125" style="97" customWidth="1"/>
    <col min="3354" max="3354" width="11" style="97" customWidth="1"/>
    <col min="3355" max="3355" width="2.42578125" style="97" customWidth="1"/>
    <col min="3356" max="3356" width="14.42578125" style="97" customWidth="1"/>
    <col min="3357" max="3357" width="1.5703125" style="97" customWidth="1"/>
    <col min="3358" max="3358" width="11" style="97" customWidth="1"/>
    <col min="3359" max="3359" width="2.42578125" style="97" customWidth="1"/>
    <col min="3360" max="3360" width="14.42578125" style="97" customWidth="1"/>
    <col min="3361" max="3361" width="1.5703125" style="97" customWidth="1"/>
    <col min="3362" max="3362" width="11" style="97" customWidth="1"/>
    <col min="3363" max="3363" width="2.42578125" style="97" customWidth="1"/>
    <col min="3364" max="3364" width="14.42578125" style="97" customWidth="1"/>
    <col min="3365" max="3365" width="2.42578125" style="97" customWidth="1"/>
    <col min="3366" max="3366" width="5" style="97" customWidth="1"/>
    <col min="3367" max="3367" width="11.28515625" style="97" customWidth="1"/>
    <col min="3368" max="3368" width="8.42578125" style="97" customWidth="1"/>
    <col min="3369" max="3369" width="1.5703125" style="97" customWidth="1"/>
    <col min="3370" max="3370" width="12.7109375" style="97" customWidth="1"/>
    <col min="3371" max="3371" width="1.5703125" style="97" customWidth="1"/>
    <col min="3372" max="3372" width="12.7109375" style="97" customWidth="1"/>
    <col min="3373" max="3584" width="12.7109375" style="97"/>
    <col min="3585" max="3585" width="5" style="97" customWidth="1"/>
    <col min="3586" max="3586" width="2.140625" style="97" customWidth="1"/>
    <col min="3587" max="3587" width="22.140625" style="97" customWidth="1"/>
    <col min="3588" max="3588" width="1.5703125" style="97" customWidth="1"/>
    <col min="3589" max="3589" width="16.140625" style="97" customWidth="1"/>
    <col min="3590" max="3590" width="1.5703125" style="97" customWidth="1"/>
    <col min="3591" max="3591" width="12.7109375" style="97" customWidth="1"/>
    <col min="3592" max="3592" width="1.5703125" style="97" customWidth="1"/>
    <col min="3593" max="3593" width="12.7109375" style="97" customWidth="1"/>
    <col min="3594" max="3594" width="2.42578125" style="97" customWidth="1"/>
    <col min="3595" max="3595" width="16.140625" style="97" customWidth="1"/>
    <col min="3596" max="3596" width="1.5703125" style="97" customWidth="1"/>
    <col min="3597" max="3597" width="16.140625" style="97" customWidth="1"/>
    <col min="3598" max="3598" width="1.85546875" style="97" customWidth="1"/>
    <col min="3599" max="3599" width="16.140625" style="97" customWidth="1"/>
    <col min="3600" max="3600" width="1.5703125" style="97" customWidth="1"/>
    <col min="3601" max="3601" width="12.7109375" style="97" customWidth="1"/>
    <col min="3602" max="3602" width="1.5703125" style="97" customWidth="1"/>
    <col min="3603" max="3603" width="12.7109375" style="97" customWidth="1"/>
    <col min="3604" max="3604" width="1.5703125" style="97" customWidth="1"/>
    <col min="3605" max="3605" width="17.85546875" style="97" customWidth="1"/>
    <col min="3606" max="3607" width="1.5703125" style="97" customWidth="1"/>
    <col min="3608" max="3608" width="14.42578125" style="97" customWidth="1"/>
    <col min="3609" max="3609" width="1.5703125" style="97" customWidth="1"/>
    <col min="3610" max="3610" width="11" style="97" customWidth="1"/>
    <col min="3611" max="3611" width="2.42578125" style="97" customWidth="1"/>
    <col min="3612" max="3612" width="14.42578125" style="97" customWidth="1"/>
    <col min="3613" max="3613" width="1.5703125" style="97" customWidth="1"/>
    <col min="3614" max="3614" width="11" style="97" customWidth="1"/>
    <col min="3615" max="3615" width="2.42578125" style="97" customWidth="1"/>
    <col min="3616" max="3616" width="14.42578125" style="97" customWidth="1"/>
    <col min="3617" max="3617" width="1.5703125" style="97" customWidth="1"/>
    <col min="3618" max="3618" width="11" style="97" customWidth="1"/>
    <col min="3619" max="3619" width="2.42578125" style="97" customWidth="1"/>
    <col min="3620" max="3620" width="14.42578125" style="97" customWidth="1"/>
    <col min="3621" max="3621" width="2.42578125" style="97" customWidth="1"/>
    <col min="3622" max="3622" width="5" style="97" customWidth="1"/>
    <col min="3623" max="3623" width="11.28515625" style="97" customWidth="1"/>
    <col min="3624" max="3624" width="8.42578125" style="97" customWidth="1"/>
    <col min="3625" max="3625" width="1.5703125" style="97" customWidth="1"/>
    <col min="3626" max="3626" width="12.7109375" style="97" customWidth="1"/>
    <col min="3627" max="3627" width="1.5703125" style="97" customWidth="1"/>
    <col min="3628" max="3628" width="12.7109375" style="97" customWidth="1"/>
    <col min="3629" max="3840" width="12.7109375" style="97"/>
    <col min="3841" max="3841" width="5" style="97" customWidth="1"/>
    <col min="3842" max="3842" width="2.140625" style="97" customWidth="1"/>
    <col min="3843" max="3843" width="22.140625" style="97" customWidth="1"/>
    <col min="3844" max="3844" width="1.5703125" style="97" customWidth="1"/>
    <col min="3845" max="3845" width="16.140625" style="97" customWidth="1"/>
    <col min="3846" max="3846" width="1.5703125" style="97" customWidth="1"/>
    <col min="3847" max="3847" width="12.7109375" style="97" customWidth="1"/>
    <col min="3848" max="3848" width="1.5703125" style="97" customWidth="1"/>
    <col min="3849" max="3849" width="12.7109375" style="97" customWidth="1"/>
    <col min="3850" max="3850" width="2.42578125" style="97" customWidth="1"/>
    <col min="3851" max="3851" width="16.140625" style="97" customWidth="1"/>
    <col min="3852" max="3852" width="1.5703125" style="97" customWidth="1"/>
    <col min="3853" max="3853" width="16.140625" style="97" customWidth="1"/>
    <col min="3854" max="3854" width="1.85546875" style="97" customWidth="1"/>
    <col min="3855" max="3855" width="16.140625" style="97" customWidth="1"/>
    <col min="3856" max="3856" width="1.5703125" style="97" customWidth="1"/>
    <col min="3857" max="3857" width="12.7109375" style="97" customWidth="1"/>
    <col min="3858" max="3858" width="1.5703125" style="97" customWidth="1"/>
    <col min="3859" max="3859" width="12.7109375" style="97" customWidth="1"/>
    <col min="3860" max="3860" width="1.5703125" style="97" customWidth="1"/>
    <col min="3861" max="3861" width="17.85546875" style="97" customWidth="1"/>
    <col min="3862" max="3863" width="1.5703125" style="97" customWidth="1"/>
    <col min="3864" max="3864" width="14.42578125" style="97" customWidth="1"/>
    <col min="3865" max="3865" width="1.5703125" style="97" customWidth="1"/>
    <col min="3866" max="3866" width="11" style="97" customWidth="1"/>
    <col min="3867" max="3867" width="2.42578125" style="97" customWidth="1"/>
    <col min="3868" max="3868" width="14.42578125" style="97" customWidth="1"/>
    <col min="3869" max="3869" width="1.5703125" style="97" customWidth="1"/>
    <col min="3870" max="3870" width="11" style="97" customWidth="1"/>
    <col min="3871" max="3871" width="2.42578125" style="97" customWidth="1"/>
    <col min="3872" max="3872" width="14.42578125" style="97" customWidth="1"/>
    <col min="3873" max="3873" width="1.5703125" style="97" customWidth="1"/>
    <col min="3874" max="3874" width="11" style="97" customWidth="1"/>
    <col min="3875" max="3875" width="2.42578125" style="97" customWidth="1"/>
    <col min="3876" max="3876" width="14.42578125" style="97" customWidth="1"/>
    <col min="3877" max="3877" width="2.42578125" style="97" customWidth="1"/>
    <col min="3878" max="3878" width="5" style="97" customWidth="1"/>
    <col min="3879" max="3879" width="11.28515625" style="97" customWidth="1"/>
    <col min="3880" max="3880" width="8.42578125" style="97" customWidth="1"/>
    <col min="3881" max="3881" width="1.5703125" style="97" customWidth="1"/>
    <col min="3882" max="3882" width="12.7109375" style="97" customWidth="1"/>
    <col min="3883" max="3883" width="1.5703125" style="97" customWidth="1"/>
    <col min="3884" max="3884" width="12.7109375" style="97" customWidth="1"/>
    <col min="3885" max="4096" width="12.7109375" style="97"/>
    <col min="4097" max="4097" width="5" style="97" customWidth="1"/>
    <col min="4098" max="4098" width="2.140625" style="97" customWidth="1"/>
    <col min="4099" max="4099" width="22.140625" style="97" customWidth="1"/>
    <col min="4100" max="4100" width="1.5703125" style="97" customWidth="1"/>
    <col min="4101" max="4101" width="16.140625" style="97" customWidth="1"/>
    <col min="4102" max="4102" width="1.5703125" style="97" customWidth="1"/>
    <col min="4103" max="4103" width="12.7109375" style="97" customWidth="1"/>
    <col min="4104" max="4104" width="1.5703125" style="97" customWidth="1"/>
    <col min="4105" max="4105" width="12.7109375" style="97" customWidth="1"/>
    <col min="4106" max="4106" width="2.42578125" style="97" customWidth="1"/>
    <col min="4107" max="4107" width="16.140625" style="97" customWidth="1"/>
    <col min="4108" max="4108" width="1.5703125" style="97" customWidth="1"/>
    <col min="4109" max="4109" width="16.140625" style="97" customWidth="1"/>
    <col min="4110" max="4110" width="1.85546875" style="97" customWidth="1"/>
    <col min="4111" max="4111" width="16.140625" style="97" customWidth="1"/>
    <col min="4112" max="4112" width="1.5703125" style="97" customWidth="1"/>
    <col min="4113" max="4113" width="12.7109375" style="97" customWidth="1"/>
    <col min="4114" max="4114" width="1.5703125" style="97" customWidth="1"/>
    <col min="4115" max="4115" width="12.7109375" style="97" customWidth="1"/>
    <col min="4116" max="4116" width="1.5703125" style="97" customWidth="1"/>
    <col min="4117" max="4117" width="17.85546875" style="97" customWidth="1"/>
    <col min="4118" max="4119" width="1.5703125" style="97" customWidth="1"/>
    <col min="4120" max="4120" width="14.42578125" style="97" customWidth="1"/>
    <col min="4121" max="4121" width="1.5703125" style="97" customWidth="1"/>
    <col min="4122" max="4122" width="11" style="97" customWidth="1"/>
    <col min="4123" max="4123" width="2.42578125" style="97" customWidth="1"/>
    <col min="4124" max="4124" width="14.42578125" style="97" customWidth="1"/>
    <col min="4125" max="4125" width="1.5703125" style="97" customWidth="1"/>
    <col min="4126" max="4126" width="11" style="97" customWidth="1"/>
    <col min="4127" max="4127" width="2.42578125" style="97" customWidth="1"/>
    <col min="4128" max="4128" width="14.42578125" style="97" customWidth="1"/>
    <col min="4129" max="4129" width="1.5703125" style="97" customWidth="1"/>
    <col min="4130" max="4130" width="11" style="97" customWidth="1"/>
    <col min="4131" max="4131" width="2.42578125" style="97" customWidth="1"/>
    <col min="4132" max="4132" width="14.42578125" style="97" customWidth="1"/>
    <col min="4133" max="4133" width="2.42578125" style="97" customWidth="1"/>
    <col min="4134" max="4134" width="5" style="97" customWidth="1"/>
    <col min="4135" max="4135" width="11.28515625" style="97" customWidth="1"/>
    <col min="4136" max="4136" width="8.42578125" style="97" customWidth="1"/>
    <col min="4137" max="4137" width="1.5703125" style="97" customWidth="1"/>
    <col min="4138" max="4138" width="12.7109375" style="97" customWidth="1"/>
    <col min="4139" max="4139" width="1.5703125" style="97" customWidth="1"/>
    <col min="4140" max="4140" width="12.7109375" style="97" customWidth="1"/>
    <col min="4141" max="4352" width="12.7109375" style="97"/>
    <col min="4353" max="4353" width="5" style="97" customWidth="1"/>
    <col min="4354" max="4354" width="2.140625" style="97" customWidth="1"/>
    <col min="4355" max="4355" width="22.140625" style="97" customWidth="1"/>
    <col min="4356" max="4356" width="1.5703125" style="97" customWidth="1"/>
    <col min="4357" max="4357" width="16.140625" style="97" customWidth="1"/>
    <col min="4358" max="4358" width="1.5703125" style="97" customWidth="1"/>
    <col min="4359" max="4359" width="12.7109375" style="97" customWidth="1"/>
    <col min="4360" max="4360" width="1.5703125" style="97" customWidth="1"/>
    <col min="4361" max="4361" width="12.7109375" style="97" customWidth="1"/>
    <col min="4362" max="4362" width="2.42578125" style="97" customWidth="1"/>
    <col min="4363" max="4363" width="16.140625" style="97" customWidth="1"/>
    <col min="4364" max="4364" width="1.5703125" style="97" customWidth="1"/>
    <col min="4365" max="4365" width="16.140625" style="97" customWidth="1"/>
    <col min="4366" max="4366" width="1.85546875" style="97" customWidth="1"/>
    <col min="4367" max="4367" width="16.140625" style="97" customWidth="1"/>
    <col min="4368" max="4368" width="1.5703125" style="97" customWidth="1"/>
    <col min="4369" max="4369" width="12.7109375" style="97" customWidth="1"/>
    <col min="4370" max="4370" width="1.5703125" style="97" customWidth="1"/>
    <col min="4371" max="4371" width="12.7109375" style="97" customWidth="1"/>
    <col min="4372" max="4372" width="1.5703125" style="97" customWidth="1"/>
    <col min="4373" max="4373" width="17.85546875" style="97" customWidth="1"/>
    <col min="4374" max="4375" width="1.5703125" style="97" customWidth="1"/>
    <col min="4376" max="4376" width="14.42578125" style="97" customWidth="1"/>
    <col min="4377" max="4377" width="1.5703125" style="97" customWidth="1"/>
    <col min="4378" max="4378" width="11" style="97" customWidth="1"/>
    <col min="4379" max="4379" width="2.42578125" style="97" customWidth="1"/>
    <col min="4380" max="4380" width="14.42578125" style="97" customWidth="1"/>
    <col min="4381" max="4381" width="1.5703125" style="97" customWidth="1"/>
    <col min="4382" max="4382" width="11" style="97" customWidth="1"/>
    <col min="4383" max="4383" width="2.42578125" style="97" customWidth="1"/>
    <col min="4384" max="4384" width="14.42578125" style="97" customWidth="1"/>
    <col min="4385" max="4385" width="1.5703125" style="97" customWidth="1"/>
    <col min="4386" max="4386" width="11" style="97" customWidth="1"/>
    <col min="4387" max="4387" width="2.42578125" style="97" customWidth="1"/>
    <col min="4388" max="4388" width="14.42578125" style="97" customWidth="1"/>
    <col min="4389" max="4389" width="2.42578125" style="97" customWidth="1"/>
    <col min="4390" max="4390" width="5" style="97" customWidth="1"/>
    <col min="4391" max="4391" width="11.28515625" style="97" customWidth="1"/>
    <col min="4392" max="4392" width="8.42578125" style="97" customWidth="1"/>
    <col min="4393" max="4393" width="1.5703125" style="97" customWidth="1"/>
    <col min="4394" max="4394" width="12.7109375" style="97" customWidth="1"/>
    <col min="4395" max="4395" width="1.5703125" style="97" customWidth="1"/>
    <col min="4396" max="4396" width="12.7109375" style="97" customWidth="1"/>
    <col min="4397" max="4608" width="12.7109375" style="97"/>
    <col min="4609" max="4609" width="5" style="97" customWidth="1"/>
    <col min="4610" max="4610" width="2.140625" style="97" customWidth="1"/>
    <col min="4611" max="4611" width="22.140625" style="97" customWidth="1"/>
    <col min="4612" max="4612" width="1.5703125" style="97" customWidth="1"/>
    <col min="4613" max="4613" width="16.140625" style="97" customWidth="1"/>
    <col min="4614" max="4614" width="1.5703125" style="97" customWidth="1"/>
    <col min="4615" max="4615" width="12.7109375" style="97" customWidth="1"/>
    <col min="4616" max="4616" width="1.5703125" style="97" customWidth="1"/>
    <col min="4617" max="4617" width="12.7109375" style="97" customWidth="1"/>
    <col min="4618" max="4618" width="2.42578125" style="97" customWidth="1"/>
    <col min="4619" max="4619" width="16.140625" style="97" customWidth="1"/>
    <col min="4620" max="4620" width="1.5703125" style="97" customWidth="1"/>
    <col min="4621" max="4621" width="16.140625" style="97" customWidth="1"/>
    <col min="4622" max="4622" width="1.85546875" style="97" customWidth="1"/>
    <col min="4623" max="4623" width="16.140625" style="97" customWidth="1"/>
    <col min="4624" max="4624" width="1.5703125" style="97" customWidth="1"/>
    <col min="4625" max="4625" width="12.7109375" style="97" customWidth="1"/>
    <col min="4626" max="4626" width="1.5703125" style="97" customWidth="1"/>
    <col min="4627" max="4627" width="12.7109375" style="97" customWidth="1"/>
    <col min="4628" max="4628" width="1.5703125" style="97" customWidth="1"/>
    <col min="4629" max="4629" width="17.85546875" style="97" customWidth="1"/>
    <col min="4630" max="4631" width="1.5703125" style="97" customWidth="1"/>
    <col min="4632" max="4632" width="14.42578125" style="97" customWidth="1"/>
    <col min="4633" max="4633" width="1.5703125" style="97" customWidth="1"/>
    <col min="4634" max="4634" width="11" style="97" customWidth="1"/>
    <col min="4635" max="4635" width="2.42578125" style="97" customWidth="1"/>
    <col min="4636" max="4636" width="14.42578125" style="97" customWidth="1"/>
    <col min="4637" max="4637" width="1.5703125" style="97" customWidth="1"/>
    <col min="4638" max="4638" width="11" style="97" customWidth="1"/>
    <col min="4639" max="4639" width="2.42578125" style="97" customWidth="1"/>
    <col min="4640" max="4640" width="14.42578125" style="97" customWidth="1"/>
    <col min="4641" max="4641" width="1.5703125" style="97" customWidth="1"/>
    <col min="4642" max="4642" width="11" style="97" customWidth="1"/>
    <col min="4643" max="4643" width="2.42578125" style="97" customWidth="1"/>
    <col min="4644" max="4644" width="14.42578125" style="97" customWidth="1"/>
    <col min="4645" max="4645" width="2.42578125" style="97" customWidth="1"/>
    <col min="4646" max="4646" width="5" style="97" customWidth="1"/>
    <col min="4647" max="4647" width="11.28515625" style="97" customWidth="1"/>
    <col min="4648" max="4648" width="8.42578125" style="97" customWidth="1"/>
    <col min="4649" max="4649" width="1.5703125" style="97" customWidth="1"/>
    <col min="4650" max="4650" width="12.7109375" style="97" customWidth="1"/>
    <col min="4651" max="4651" width="1.5703125" style="97" customWidth="1"/>
    <col min="4652" max="4652" width="12.7109375" style="97" customWidth="1"/>
    <col min="4653" max="4864" width="12.7109375" style="97"/>
    <col min="4865" max="4865" width="5" style="97" customWidth="1"/>
    <col min="4866" max="4866" width="2.140625" style="97" customWidth="1"/>
    <col min="4867" max="4867" width="22.140625" style="97" customWidth="1"/>
    <col min="4868" max="4868" width="1.5703125" style="97" customWidth="1"/>
    <col min="4869" max="4869" width="16.140625" style="97" customWidth="1"/>
    <col min="4870" max="4870" width="1.5703125" style="97" customWidth="1"/>
    <col min="4871" max="4871" width="12.7109375" style="97" customWidth="1"/>
    <col min="4872" max="4872" width="1.5703125" style="97" customWidth="1"/>
    <col min="4873" max="4873" width="12.7109375" style="97" customWidth="1"/>
    <col min="4874" max="4874" width="2.42578125" style="97" customWidth="1"/>
    <col min="4875" max="4875" width="16.140625" style="97" customWidth="1"/>
    <col min="4876" max="4876" width="1.5703125" style="97" customWidth="1"/>
    <col min="4877" max="4877" width="16.140625" style="97" customWidth="1"/>
    <col min="4878" max="4878" width="1.85546875" style="97" customWidth="1"/>
    <col min="4879" max="4879" width="16.140625" style="97" customWidth="1"/>
    <col min="4880" max="4880" width="1.5703125" style="97" customWidth="1"/>
    <col min="4881" max="4881" width="12.7109375" style="97" customWidth="1"/>
    <col min="4882" max="4882" width="1.5703125" style="97" customWidth="1"/>
    <col min="4883" max="4883" width="12.7109375" style="97" customWidth="1"/>
    <col min="4884" max="4884" width="1.5703125" style="97" customWidth="1"/>
    <col min="4885" max="4885" width="17.85546875" style="97" customWidth="1"/>
    <col min="4886" max="4887" width="1.5703125" style="97" customWidth="1"/>
    <col min="4888" max="4888" width="14.42578125" style="97" customWidth="1"/>
    <col min="4889" max="4889" width="1.5703125" style="97" customWidth="1"/>
    <col min="4890" max="4890" width="11" style="97" customWidth="1"/>
    <col min="4891" max="4891" width="2.42578125" style="97" customWidth="1"/>
    <col min="4892" max="4892" width="14.42578125" style="97" customWidth="1"/>
    <col min="4893" max="4893" width="1.5703125" style="97" customWidth="1"/>
    <col min="4894" max="4894" width="11" style="97" customWidth="1"/>
    <col min="4895" max="4895" width="2.42578125" style="97" customWidth="1"/>
    <col min="4896" max="4896" width="14.42578125" style="97" customWidth="1"/>
    <col min="4897" max="4897" width="1.5703125" style="97" customWidth="1"/>
    <col min="4898" max="4898" width="11" style="97" customWidth="1"/>
    <col min="4899" max="4899" width="2.42578125" style="97" customWidth="1"/>
    <col min="4900" max="4900" width="14.42578125" style="97" customWidth="1"/>
    <col min="4901" max="4901" width="2.42578125" style="97" customWidth="1"/>
    <col min="4902" max="4902" width="5" style="97" customWidth="1"/>
    <col min="4903" max="4903" width="11.28515625" style="97" customWidth="1"/>
    <col min="4904" max="4904" width="8.42578125" style="97" customWidth="1"/>
    <col min="4905" max="4905" width="1.5703125" style="97" customWidth="1"/>
    <col min="4906" max="4906" width="12.7109375" style="97" customWidth="1"/>
    <col min="4907" max="4907" width="1.5703125" style="97" customWidth="1"/>
    <col min="4908" max="4908" width="12.7109375" style="97" customWidth="1"/>
    <col min="4909" max="5120" width="12.7109375" style="97"/>
    <col min="5121" max="5121" width="5" style="97" customWidth="1"/>
    <col min="5122" max="5122" width="2.140625" style="97" customWidth="1"/>
    <col min="5123" max="5123" width="22.140625" style="97" customWidth="1"/>
    <col min="5124" max="5124" width="1.5703125" style="97" customWidth="1"/>
    <col min="5125" max="5125" width="16.140625" style="97" customWidth="1"/>
    <col min="5126" max="5126" width="1.5703125" style="97" customWidth="1"/>
    <col min="5127" max="5127" width="12.7109375" style="97" customWidth="1"/>
    <col min="5128" max="5128" width="1.5703125" style="97" customWidth="1"/>
    <col min="5129" max="5129" width="12.7109375" style="97" customWidth="1"/>
    <col min="5130" max="5130" width="2.42578125" style="97" customWidth="1"/>
    <col min="5131" max="5131" width="16.140625" style="97" customWidth="1"/>
    <col min="5132" max="5132" width="1.5703125" style="97" customWidth="1"/>
    <col min="5133" max="5133" width="16.140625" style="97" customWidth="1"/>
    <col min="5134" max="5134" width="1.85546875" style="97" customWidth="1"/>
    <col min="5135" max="5135" width="16.140625" style="97" customWidth="1"/>
    <col min="5136" max="5136" width="1.5703125" style="97" customWidth="1"/>
    <col min="5137" max="5137" width="12.7109375" style="97" customWidth="1"/>
    <col min="5138" max="5138" width="1.5703125" style="97" customWidth="1"/>
    <col min="5139" max="5139" width="12.7109375" style="97" customWidth="1"/>
    <col min="5140" max="5140" width="1.5703125" style="97" customWidth="1"/>
    <col min="5141" max="5141" width="17.85546875" style="97" customWidth="1"/>
    <col min="5142" max="5143" width="1.5703125" style="97" customWidth="1"/>
    <col min="5144" max="5144" width="14.42578125" style="97" customWidth="1"/>
    <col min="5145" max="5145" width="1.5703125" style="97" customWidth="1"/>
    <col min="5146" max="5146" width="11" style="97" customWidth="1"/>
    <col min="5147" max="5147" width="2.42578125" style="97" customWidth="1"/>
    <col min="5148" max="5148" width="14.42578125" style="97" customWidth="1"/>
    <col min="5149" max="5149" width="1.5703125" style="97" customWidth="1"/>
    <col min="5150" max="5150" width="11" style="97" customWidth="1"/>
    <col min="5151" max="5151" width="2.42578125" style="97" customWidth="1"/>
    <col min="5152" max="5152" width="14.42578125" style="97" customWidth="1"/>
    <col min="5153" max="5153" width="1.5703125" style="97" customWidth="1"/>
    <col min="5154" max="5154" width="11" style="97" customWidth="1"/>
    <col min="5155" max="5155" width="2.42578125" style="97" customWidth="1"/>
    <col min="5156" max="5156" width="14.42578125" style="97" customWidth="1"/>
    <col min="5157" max="5157" width="2.42578125" style="97" customWidth="1"/>
    <col min="5158" max="5158" width="5" style="97" customWidth="1"/>
    <col min="5159" max="5159" width="11.28515625" style="97" customWidth="1"/>
    <col min="5160" max="5160" width="8.42578125" style="97" customWidth="1"/>
    <col min="5161" max="5161" width="1.5703125" style="97" customWidth="1"/>
    <col min="5162" max="5162" width="12.7109375" style="97" customWidth="1"/>
    <col min="5163" max="5163" width="1.5703125" style="97" customWidth="1"/>
    <col min="5164" max="5164" width="12.7109375" style="97" customWidth="1"/>
    <col min="5165" max="5376" width="12.7109375" style="97"/>
    <col min="5377" max="5377" width="5" style="97" customWidth="1"/>
    <col min="5378" max="5378" width="2.140625" style="97" customWidth="1"/>
    <col min="5379" max="5379" width="22.140625" style="97" customWidth="1"/>
    <col min="5380" max="5380" width="1.5703125" style="97" customWidth="1"/>
    <col min="5381" max="5381" width="16.140625" style="97" customWidth="1"/>
    <col min="5382" max="5382" width="1.5703125" style="97" customWidth="1"/>
    <col min="5383" max="5383" width="12.7109375" style="97" customWidth="1"/>
    <col min="5384" max="5384" width="1.5703125" style="97" customWidth="1"/>
    <col min="5385" max="5385" width="12.7109375" style="97" customWidth="1"/>
    <col min="5386" max="5386" width="2.42578125" style="97" customWidth="1"/>
    <col min="5387" max="5387" width="16.140625" style="97" customWidth="1"/>
    <col min="5388" max="5388" width="1.5703125" style="97" customWidth="1"/>
    <col min="5389" max="5389" width="16.140625" style="97" customWidth="1"/>
    <col min="5390" max="5390" width="1.85546875" style="97" customWidth="1"/>
    <col min="5391" max="5391" width="16.140625" style="97" customWidth="1"/>
    <col min="5392" max="5392" width="1.5703125" style="97" customWidth="1"/>
    <col min="5393" max="5393" width="12.7109375" style="97" customWidth="1"/>
    <col min="5394" max="5394" width="1.5703125" style="97" customWidth="1"/>
    <col min="5395" max="5395" width="12.7109375" style="97" customWidth="1"/>
    <col min="5396" max="5396" width="1.5703125" style="97" customWidth="1"/>
    <col min="5397" max="5397" width="17.85546875" style="97" customWidth="1"/>
    <col min="5398" max="5399" width="1.5703125" style="97" customWidth="1"/>
    <col min="5400" max="5400" width="14.42578125" style="97" customWidth="1"/>
    <col min="5401" max="5401" width="1.5703125" style="97" customWidth="1"/>
    <col min="5402" max="5402" width="11" style="97" customWidth="1"/>
    <col min="5403" max="5403" width="2.42578125" style="97" customWidth="1"/>
    <col min="5404" max="5404" width="14.42578125" style="97" customWidth="1"/>
    <col min="5405" max="5405" width="1.5703125" style="97" customWidth="1"/>
    <col min="5406" max="5406" width="11" style="97" customWidth="1"/>
    <col min="5407" max="5407" width="2.42578125" style="97" customWidth="1"/>
    <col min="5408" max="5408" width="14.42578125" style="97" customWidth="1"/>
    <col min="5409" max="5409" width="1.5703125" style="97" customWidth="1"/>
    <col min="5410" max="5410" width="11" style="97" customWidth="1"/>
    <col min="5411" max="5411" width="2.42578125" style="97" customWidth="1"/>
    <col min="5412" max="5412" width="14.42578125" style="97" customWidth="1"/>
    <col min="5413" max="5413" width="2.42578125" style="97" customWidth="1"/>
    <col min="5414" max="5414" width="5" style="97" customWidth="1"/>
    <col min="5415" max="5415" width="11.28515625" style="97" customWidth="1"/>
    <col min="5416" max="5416" width="8.42578125" style="97" customWidth="1"/>
    <col min="5417" max="5417" width="1.5703125" style="97" customWidth="1"/>
    <col min="5418" max="5418" width="12.7109375" style="97" customWidth="1"/>
    <col min="5419" max="5419" width="1.5703125" style="97" customWidth="1"/>
    <col min="5420" max="5420" width="12.7109375" style="97" customWidth="1"/>
    <col min="5421" max="5632" width="12.7109375" style="97"/>
    <col min="5633" max="5633" width="5" style="97" customWidth="1"/>
    <col min="5634" max="5634" width="2.140625" style="97" customWidth="1"/>
    <col min="5635" max="5635" width="22.140625" style="97" customWidth="1"/>
    <col min="5636" max="5636" width="1.5703125" style="97" customWidth="1"/>
    <col min="5637" max="5637" width="16.140625" style="97" customWidth="1"/>
    <col min="5638" max="5638" width="1.5703125" style="97" customWidth="1"/>
    <col min="5639" max="5639" width="12.7109375" style="97" customWidth="1"/>
    <col min="5640" max="5640" width="1.5703125" style="97" customWidth="1"/>
    <col min="5641" max="5641" width="12.7109375" style="97" customWidth="1"/>
    <col min="5642" max="5642" width="2.42578125" style="97" customWidth="1"/>
    <col min="5643" max="5643" width="16.140625" style="97" customWidth="1"/>
    <col min="5644" max="5644" width="1.5703125" style="97" customWidth="1"/>
    <col min="5645" max="5645" width="16.140625" style="97" customWidth="1"/>
    <col min="5646" max="5646" width="1.85546875" style="97" customWidth="1"/>
    <col min="5647" max="5647" width="16.140625" style="97" customWidth="1"/>
    <col min="5648" max="5648" width="1.5703125" style="97" customWidth="1"/>
    <col min="5649" max="5649" width="12.7109375" style="97" customWidth="1"/>
    <col min="5650" max="5650" width="1.5703125" style="97" customWidth="1"/>
    <col min="5651" max="5651" width="12.7109375" style="97" customWidth="1"/>
    <col min="5652" max="5652" width="1.5703125" style="97" customWidth="1"/>
    <col min="5653" max="5653" width="17.85546875" style="97" customWidth="1"/>
    <col min="5654" max="5655" width="1.5703125" style="97" customWidth="1"/>
    <col min="5656" max="5656" width="14.42578125" style="97" customWidth="1"/>
    <col min="5657" max="5657" width="1.5703125" style="97" customWidth="1"/>
    <col min="5658" max="5658" width="11" style="97" customWidth="1"/>
    <col min="5659" max="5659" width="2.42578125" style="97" customWidth="1"/>
    <col min="5660" max="5660" width="14.42578125" style="97" customWidth="1"/>
    <col min="5661" max="5661" width="1.5703125" style="97" customWidth="1"/>
    <col min="5662" max="5662" width="11" style="97" customWidth="1"/>
    <col min="5663" max="5663" width="2.42578125" style="97" customWidth="1"/>
    <col min="5664" max="5664" width="14.42578125" style="97" customWidth="1"/>
    <col min="5665" max="5665" width="1.5703125" style="97" customWidth="1"/>
    <col min="5666" max="5666" width="11" style="97" customWidth="1"/>
    <col min="5667" max="5667" width="2.42578125" style="97" customWidth="1"/>
    <col min="5668" max="5668" width="14.42578125" style="97" customWidth="1"/>
    <col min="5669" max="5669" width="2.42578125" style="97" customWidth="1"/>
    <col min="5670" max="5670" width="5" style="97" customWidth="1"/>
    <col min="5671" max="5671" width="11.28515625" style="97" customWidth="1"/>
    <col min="5672" max="5672" width="8.42578125" style="97" customWidth="1"/>
    <col min="5673" max="5673" width="1.5703125" style="97" customWidth="1"/>
    <col min="5674" max="5674" width="12.7109375" style="97" customWidth="1"/>
    <col min="5675" max="5675" width="1.5703125" style="97" customWidth="1"/>
    <col min="5676" max="5676" width="12.7109375" style="97" customWidth="1"/>
    <col min="5677" max="5888" width="12.7109375" style="97"/>
    <col min="5889" max="5889" width="5" style="97" customWidth="1"/>
    <col min="5890" max="5890" width="2.140625" style="97" customWidth="1"/>
    <col min="5891" max="5891" width="22.140625" style="97" customWidth="1"/>
    <col min="5892" max="5892" width="1.5703125" style="97" customWidth="1"/>
    <col min="5893" max="5893" width="16.140625" style="97" customWidth="1"/>
    <col min="5894" max="5894" width="1.5703125" style="97" customWidth="1"/>
    <col min="5895" max="5895" width="12.7109375" style="97" customWidth="1"/>
    <col min="5896" max="5896" width="1.5703125" style="97" customWidth="1"/>
    <col min="5897" max="5897" width="12.7109375" style="97" customWidth="1"/>
    <col min="5898" max="5898" width="2.42578125" style="97" customWidth="1"/>
    <col min="5899" max="5899" width="16.140625" style="97" customWidth="1"/>
    <col min="5900" max="5900" width="1.5703125" style="97" customWidth="1"/>
    <col min="5901" max="5901" width="16.140625" style="97" customWidth="1"/>
    <col min="5902" max="5902" width="1.85546875" style="97" customWidth="1"/>
    <col min="5903" max="5903" width="16.140625" style="97" customWidth="1"/>
    <col min="5904" max="5904" width="1.5703125" style="97" customWidth="1"/>
    <col min="5905" max="5905" width="12.7109375" style="97" customWidth="1"/>
    <col min="5906" max="5906" width="1.5703125" style="97" customWidth="1"/>
    <col min="5907" max="5907" width="12.7109375" style="97" customWidth="1"/>
    <col min="5908" max="5908" width="1.5703125" style="97" customWidth="1"/>
    <col min="5909" max="5909" width="17.85546875" style="97" customWidth="1"/>
    <col min="5910" max="5911" width="1.5703125" style="97" customWidth="1"/>
    <col min="5912" max="5912" width="14.42578125" style="97" customWidth="1"/>
    <col min="5913" max="5913" width="1.5703125" style="97" customWidth="1"/>
    <col min="5914" max="5914" width="11" style="97" customWidth="1"/>
    <col min="5915" max="5915" width="2.42578125" style="97" customWidth="1"/>
    <col min="5916" max="5916" width="14.42578125" style="97" customWidth="1"/>
    <col min="5917" max="5917" width="1.5703125" style="97" customWidth="1"/>
    <col min="5918" max="5918" width="11" style="97" customWidth="1"/>
    <col min="5919" max="5919" width="2.42578125" style="97" customWidth="1"/>
    <col min="5920" max="5920" width="14.42578125" style="97" customWidth="1"/>
    <col min="5921" max="5921" width="1.5703125" style="97" customWidth="1"/>
    <col min="5922" max="5922" width="11" style="97" customWidth="1"/>
    <col min="5923" max="5923" width="2.42578125" style="97" customWidth="1"/>
    <col min="5924" max="5924" width="14.42578125" style="97" customWidth="1"/>
    <col min="5925" max="5925" width="2.42578125" style="97" customWidth="1"/>
    <col min="5926" max="5926" width="5" style="97" customWidth="1"/>
    <col min="5927" max="5927" width="11.28515625" style="97" customWidth="1"/>
    <col min="5928" max="5928" width="8.42578125" style="97" customWidth="1"/>
    <col min="5929" max="5929" width="1.5703125" style="97" customWidth="1"/>
    <col min="5930" max="5930" width="12.7109375" style="97" customWidth="1"/>
    <col min="5931" max="5931" width="1.5703125" style="97" customWidth="1"/>
    <col min="5932" max="5932" width="12.7109375" style="97" customWidth="1"/>
    <col min="5933" max="6144" width="12.7109375" style="97"/>
    <col min="6145" max="6145" width="5" style="97" customWidth="1"/>
    <col min="6146" max="6146" width="2.140625" style="97" customWidth="1"/>
    <col min="6147" max="6147" width="22.140625" style="97" customWidth="1"/>
    <col min="6148" max="6148" width="1.5703125" style="97" customWidth="1"/>
    <col min="6149" max="6149" width="16.140625" style="97" customWidth="1"/>
    <col min="6150" max="6150" width="1.5703125" style="97" customWidth="1"/>
    <col min="6151" max="6151" width="12.7109375" style="97" customWidth="1"/>
    <col min="6152" max="6152" width="1.5703125" style="97" customWidth="1"/>
    <col min="6153" max="6153" width="12.7109375" style="97" customWidth="1"/>
    <col min="6154" max="6154" width="2.42578125" style="97" customWidth="1"/>
    <col min="6155" max="6155" width="16.140625" style="97" customWidth="1"/>
    <col min="6156" max="6156" width="1.5703125" style="97" customWidth="1"/>
    <col min="6157" max="6157" width="16.140625" style="97" customWidth="1"/>
    <col min="6158" max="6158" width="1.85546875" style="97" customWidth="1"/>
    <col min="6159" max="6159" width="16.140625" style="97" customWidth="1"/>
    <col min="6160" max="6160" width="1.5703125" style="97" customWidth="1"/>
    <col min="6161" max="6161" width="12.7109375" style="97" customWidth="1"/>
    <col min="6162" max="6162" width="1.5703125" style="97" customWidth="1"/>
    <col min="6163" max="6163" width="12.7109375" style="97" customWidth="1"/>
    <col min="6164" max="6164" width="1.5703125" style="97" customWidth="1"/>
    <col min="6165" max="6165" width="17.85546875" style="97" customWidth="1"/>
    <col min="6166" max="6167" width="1.5703125" style="97" customWidth="1"/>
    <col min="6168" max="6168" width="14.42578125" style="97" customWidth="1"/>
    <col min="6169" max="6169" width="1.5703125" style="97" customWidth="1"/>
    <col min="6170" max="6170" width="11" style="97" customWidth="1"/>
    <col min="6171" max="6171" width="2.42578125" style="97" customWidth="1"/>
    <col min="6172" max="6172" width="14.42578125" style="97" customWidth="1"/>
    <col min="6173" max="6173" width="1.5703125" style="97" customWidth="1"/>
    <col min="6174" max="6174" width="11" style="97" customWidth="1"/>
    <col min="6175" max="6175" width="2.42578125" style="97" customWidth="1"/>
    <col min="6176" max="6176" width="14.42578125" style="97" customWidth="1"/>
    <col min="6177" max="6177" width="1.5703125" style="97" customWidth="1"/>
    <col min="6178" max="6178" width="11" style="97" customWidth="1"/>
    <col min="6179" max="6179" width="2.42578125" style="97" customWidth="1"/>
    <col min="6180" max="6180" width="14.42578125" style="97" customWidth="1"/>
    <col min="6181" max="6181" width="2.42578125" style="97" customWidth="1"/>
    <col min="6182" max="6182" width="5" style="97" customWidth="1"/>
    <col min="6183" max="6183" width="11.28515625" style="97" customWidth="1"/>
    <col min="6184" max="6184" width="8.42578125" style="97" customWidth="1"/>
    <col min="6185" max="6185" width="1.5703125" style="97" customWidth="1"/>
    <col min="6186" max="6186" width="12.7109375" style="97" customWidth="1"/>
    <col min="6187" max="6187" width="1.5703125" style="97" customWidth="1"/>
    <col min="6188" max="6188" width="12.7109375" style="97" customWidth="1"/>
    <col min="6189" max="6400" width="12.7109375" style="97"/>
    <col min="6401" max="6401" width="5" style="97" customWidth="1"/>
    <col min="6402" max="6402" width="2.140625" style="97" customWidth="1"/>
    <col min="6403" max="6403" width="22.140625" style="97" customWidth="1"/>
    <col min="6404" max="6404" width="1.5703125" style="97" customWidth="1"/>
    <col min="6405" max="6405" width="16.140625" style="97" customWidth="1"/>
    <col min="6406" max="6406" width="1.5703125" style="97" customWidth="1"/>
    <col min="6407" max="6407" width="12.7109375" style="97" customWidth="1"/>
    <col min="6408" max="6408" width="1.5703125" style="97" customWidth="1"/>
    <col min="6409" max="6409" width="12.7109375" style="97" customWidth="1"/>
    <col min="6410" max="6410" width="2.42578125" style="97" customWidth="1"/>
    <col min="6411" max="6411" width="16.140625" style="97" customWidth="1"/>
    <col min="6412" max="6412" width="1.5703125" style="97" customWidth="1"/>
    <col min="6413" max="6413" width="16.140625" style="97" customWidth="1"/>
    <col min="6414" max="6414" width="1.85546875" style="97" customWidth="1"/>
    <col min="6415" max="6415" width="16.140625" style="97" customWidth="1"/>
    <col min="6416" max="6416" width="1.5703125" style="97" customWidth="1"/>
    <col min="6417" max="6417" width="12.7109375" style="97" customWidth="1"/>
    <col min="6418" max="6418" width="1.5703125" style="97" customWidth="1"/>
    <col min="6419" max="6419" width="12.7109375" style="97" customWidth="1"/>
    <col min="6420" max="6420" width="1.5703125" style="97" customWidth="1"/>
    <col min="6421" max="6421" width="17.85546875" style="97" customWidth="1"/>
    <col min="6422" max="6423" width="1.5703125" style="97" customWidth="1"/>
    <col min="6424" max="6424" width="14.42578125" style="97" customWidth="1"/>
    <col min="6425" max="6425" width="1.5703125" style="97" customWidth="1"/>
    <col min="6426" max="6426" width="11" style="97" customWidth="1"/>
    <col min="6427" max="6427" width="2.42578125" style="97" customWidth="1"/>
    <col min="6428" max="6428" width="14.42578125" style="97" customWidth="1"/>
    <col min="6429" max="6429" width="1.5703125" style="97" customWidth="1"/>
    <col min="6430" max="6430" width="11" style="97" customWidth="1"/>
    <col min="6431" max="6431" width="2.42578125" style="97" customWidth="1"/>
    <col min="6432" max="6432" width="14.42578125" style="97" customWidth="1"/>
    <col min="6433" max="6433" width="1.5703125" style="97" customWidth="1"/>
    <col min="6434" max="6434" width="11" style="97" customWidth="1"/>
    <col min="6435" max="6435" width="2.42578125" style="97" customWidth="1"/>
    <col min="6436" max="6436" width="14.42578125" style="97" customWidth="1"/>
    <col min="6437" max="6437" width="2.42578125" style="97" customWidth="1"/>
    <col min="6438" max="6438" width="5" style="97" customWidth="1"/>
    <col min="6439" max="6439" width="11.28515625" style="97" customWidth="1"/>
    <col min="6440" max="6440" width="8.42578125" style="97" customWidth="1"/>
    <col min="6441" max="6441" width="1.5703125" style="97" customWidth="1"/>
    <col min="6442" max="6442" width="12.7109375" style="97" customWidth="1"/>
    <col min="6443" max="6443" width="1.5703125" style="97" customWidth="1"/>
    <col min="6444" max="6444" width="12.7109375" style="97" customWidth="1"/>
    <col min="6445" max="6656" width="12.7109375" style="97"/>
    <col min="6657" max="6657" width="5" style="97" customWidth="1"/>
    <col min="6658" max="6658" width="2.140625" style="97" customWidth="1"/>
    <col min="6659" max="6659" width="22.140625" style="97" customWidth="1"/>
    <col min="6660" max="6660" width="1.5703125" style="97" customWidth="1"/>
    <col min="6661" max="6661" width="16.140625" style="97" customWidth="1"/>
    <col min="6662" max="6662" width="1.5703125" style="97" customWidth="1"/>
    <col min="6663" max="6663" width="12.7109375" style="97" customWidth="1"/>
    <col min="6664" max="6664" width="1.5703125" style="97" customWidth="1"/>
    <col min="6665" max="6665" width="12.7109375" style="97" customWidth="1"/>
    <col min="6666" max="6666" width="2.42578125" style="97" customWidth="1"/>
    <col min="6667" max="6667" width="16.140625" style="97" customWidth="1"/>
    <col min="6668" max="6668" width="1.5703125" style="97" customWidth="1"/>
    <col min="6669" max="6669" width="16.140625" style="97" customWidth="1"/>
    <col min="6670" max="6670" width="1.85546875" style="97" customWidth="1"/>
    <col min="6671" max="6671" width="16.140625" style="97" customWidth="1"/>
    <col min="6672" max="6672" width="1.5703125" style="97" customWidth="1"/>
    <col min="6673" max="6673" width="12.7109375" style="97" customWidth="1"/>
    <col min="6674" max="6674" width="1.5703125" style="97" customWidth="1"/>
    <col min="6675" max="6675" width="12.7109375" style="97" customWidth="1"/>
    <col min="6676" max="6676" width="1.5703125" style="97" customWidth="1"/>
    <col min="6677" max="6677" width="17.85546875" style="97" customWidth="1"/>
    <col min="6678" max="6679" width="1.5703125" style="97" customWidth="1"/>
    <col min="6680" max="6680" width="14.42578125" style="97" customWidth="1"/>
    <col min="6681" max="6681" width="1.5703125" style="97" customWidth="1"/>
    <col min="6682" max="6682" width="11" style="97" customWidth="1"/>
    <col min="6683" max="6683" width="2.42578125" style="97" customWidth="1"/>
    <col min="6684" max="6684" width="14.42578125" style="97" customWidth="1"/>
    <col min="6685" max="6685" width="1.5703125" style="97" customWidth="1"/>
    <col min="6686" max="6686" width="11" style="97" customWidth="1"/>
    <col min="6687" max="6687" width="2.42578125" style="97" customWidth="1"/>
    <col min="6688" max="6688" width="14.42578125" style="97" customWidth="1"/>
    <col min="6689" max="6689" width="1.5703125" style="97" customWidth="1"/>
    <col min="6690" max="6690" width="11" style="97" customWidth="1"/>
    <col min="6691" max="6691" width="2.42578125" style="97" customWidth="1"/>
    <col min="6692" max="6692" width="14.42578125" style="97" customWidth="1"/>
    <col min="6693" max="6693" width="2.42578125" style="97" customWidth="1"/>
    <col min="6694" max="6694" width="5" style="97" customWidth="1"/>
    <col min="6695" max="6695" width="11.28515625" style="97" customWidth="1"/>
    <col min="6696" max="6696" width="8.42578125" style="97" customWidth="1"/>
    <col min="6697" max="6697" width="1.5703125" style="97" customWidth="1"/>
    <col min="6698" max="6698" width="12.7109375" style="97" customWidth="1"/>
    <col min="6699" max="6699" width="1.5703125" style="97" customWidth="1"/>
    <col min="6700" max="6700" width="12.7109375" style="97" customWidth="1"/>
    <col min="6701" max="6912" width="12.7109375" style="97"/>
    <col min="6913" max="6913" width="5" style="97" customWidth="1"/>
    <col min="6914" max="6914" width="2.140625" style="97" customWidth="1"/>
    <col min="6915" max="6915" width="22.140625" style="97" customWidth="1"/>
    <col min="6916" max="6916" width="1.5703125" style="97" customWidth="1"/>
    <col min="6917" max="6917" width="16.140625" style="97" customWidth="1"/>
    <col min="6918" max="6918" width="1.5703125" style="97" customWidth="1"/>
    <col min="6919" max="6919" width="12.7109375" style="97" customWidth="1"/>
    <col min="6920" max="6920" width="1.5703125" style="97" customWidth="1"/>
    <col min="6921" max="6921" width="12.7109375" style="97" customWidth="1"/>
    <col min="6922" max="6922" width="2.42578125" style="97" customWidth="1"/>
    <col min="6923" max="6923" width="16.140625" style="97" customWidth="1"/>
    <col min="6924" max="6924" width="1.5703125" style="97" customWidth="1"/>
    <col min="6925" max="6925" width="16.140625" style="97" customWidth="1"/>
    <col min="6926" max="6926" width="1.85546875" style="97" customWidth="1"/>
    <col min="6927" max="6927" width="16.140625" style="97" customWidth="1"/>
    <col min="6928" max="6928" width="1.5703125" style="97" customWidth="1"/>
    <col min="6929" max="6929" width="12.7109375" style="97" customWidth="1"/>
    <col min="6930" max="6930" width="1.5703125" style="97" customWidth="1"/>
    <col min="6931" max="6931" width="12.7109375" style="97" customWidth="1"/>
    <col min="6932" max="6932" width="1.5703125" style="97" customWidth="1"/>
    <col min="6933" max="6933" width="17.85546875" style="97" customWidth="1"/>
    <col min="6934" max="6935" width="1.5703125" style="97" customWidth="1"/>
    <col min="6936" max="6936" width="14.42578125" style="97" customWidth="1"/>
    <col min="6937" max="6937" width="1.5703125" style="97" customWidth="1"/>
    <col min="6938" max="6938" width="11" style="97" customWidth="1"/>
    <col min="6939" max="6939" width="2.42578125" style="97" customWidth="1"/>
    <col min="6940" max="6940" width="14.42578125" style="97" customWidth="1"/>
    <col min="6941" max="6941" width="1.5703125" style="97" customWidth="1"/>
    <col min="6942" max="6942" width="11" style="97" customWidth="1"/>
    <col min="6943" max="6943" width="2.42578125" style="97" customWidth="1"/>
    <col min="6944" max="6944" width="14.42578125" style="97" customWidth="1"/>
    <col min="6945" max="6945" width="1.5703125" style="97" customWidth="1"/>
    <col min="6946" max="6946" width="11" style="97" customWidth="1"/>
    <col min="6947" max="6947" width="2.42578125" style="97" customWidth="1"/>
    <col min="6948" max="6948" width="14.42578125" style="97" customWidth="1"/>
    <col min="6949" max="6949" width="2.42578125" style="97" customWidth="1"/>
    <col min="6950" max="6950" width="5" style="97" customWidth="1"/>
    <col min="6951" max="6951" width="11.28515625" style="97" customWidth="1"/>
    <col min="6952" max="6952" width="8.42578125" style="97" customWidth="1"/>
    <col min="6953" max="6953" width="1.5703125" style="97" customWidth="1"/>
    <col min="6954" max="6954" width="12.7109375" style="97" customWidth="1"/>
    <col min="6955" max="6955" width="1.5703125" style="97" customWidth="1"/>
    <col min="6956" max="6956" width="12.7109375" style="97" customWidth="1"/>
    <col min="6957" max="7168" width="12.7109375" style="97"/>
    <col min="7169" max="7169" width="5" style="97" customWidth="1"/>
    <col min="7170" max="7170" width="2.140625" style="97" customWidth="1"/>
    <col min="7171" max="7171" width="22.140625" style="97" customWidth="1"/>
    <col min="7172" max="7172" width="1.5703125" style="97" customWidth="1"/>
    <col min="7173" max="7173" width="16.140625" style="97" customWidth="1"/>
    <col min="7174" max="7174" width="1.5703125" style="97" customWidth="1"/>
    <col min="7175" max="7175" width="12.7109375" style="97" customWidth="1"/>
    <col min="7176" max="7176" width="1.5703125" style="97" customWidth="1"/>
    <col min="7177" max="7177" width="12.7109375" style="97" customWidth="1"/>
    <col min="7178" max="7178" width="2.42578125" style="97" customWidth="1"/>
    <col min="7179" max="7179" width="16.140625" style="97" customWidth="1"/>
    <col min="7180" max="7180" width="1.5703125" style="97" customWidth="1"/>
    <col min="7181" max="7181" width="16.140625" style="97" customWidth="1"/>
    <col min="7182" max="7182" width="1.85546875" style="97" customWidth="1"/>
    <col min="7183" max="7183" width="16.140625" style="97" customWidth="1"/>
    <col min="7184" max="7184" width="1.5703125" style="97" customWidth="1"/>
    <col min="7185" max="7185" width="12.7109375" style="97" customWidth="1"/>
    <col min="7186" max="7186" width="1.5703125" style="97" customWidth="1"/>
    <col min="7187" max="7187" width="12.7109375" style="97" customWidth="1"/>
    <col min="7188" max="7188" width="1.5703125" style="97" customWidth="1"/>
    <col min="7189" max="7189" width="17.85546875" style="97" customWidth="1"/>
    <col min="7190" max="7191" width="1.5703125" style="97" customWidth="1"/>
    <col min="7192" max="7192" width="14.42578125" style="97" customWidth="1"/>
    <col min="7193" max="7193" width="1.5703125" style="97" customWidth="1"/>
    <col min="7194" max="7194" width="11" style="97" customWidth="1"/>
    <col min="7195" max="7195" width="2.42578125" style="97" customWidth="1"/>
    <col min="7196" max="7196" width="14.42578125" style="97" customWidth="1"/>
    <col min="7197" max="7197" width="1.5703125" style="97" customWidth="1"/>
    <col min="7198" max="7198" width="11" style="97" customWidth="1"/>
    <col min="7199" max="7199" width="2.42578125" style="97" customWidth="1"/>
    <col min="7200" max="7200" width="14.42578125" style="97" customWidth="1"/>
    <col min="7201" max="7201" width="1.5703125" style="97" customWidth="1"/>
    <col min="7202" max="7202" width="11" style="97" customWidth="1"/>
    <col min="7203" max="7203" width="2.42578125" style="97" customWidth="1"/>
    <col min="7204" max="7204" width="14.42578125" style="97" customWidth="1"/>
    <col min="7205" max="7205" width="2.42578125" style="97" customWidth="1"/>
    <col min="7206" max="7206" width="5" style="97" customWidth="1"/>
    <col min="7207" max="7207" width="11.28515625" style="97" customWidth="1"/>
    <col min="7208" max="7208" width="8.42578125" style="97" customWidth="1"/>
    <col min="7209" max="7209" width="1.5703125" style="97" customWidth="1"/>
    <col min="7210" max="7210" width="12.7109375" style="97" customWidth="1"/>
    <col min="7211" max="7211" width="1.5703125" style="97" customWidth="1"/>
    <col min="7212" max="7212" width="12.7109375" style="97" customWidth="1"/>
    <col min="7213" max="7424" width="12.7109375" style="97"/>
    <col min="7425" max="7425" width="5" style="97" customWidth="1"/>
    <col min="7426" max="7426" width="2.140625" style="97" customWidth="1"/>
    <col min="7427" max="7427" width="22.140625" style="97" customWidth="1"/>
    <col min="7428" max="7428" width="1.5703125" style="97" customWidth="1"/>
    <col min="7429" max="7429" width="16.140625" style="97" customWidth="1"/>
    <col min="7430" max="7430" width="1.5703125" style="97" customWidth="1"/>
    <col min="7431" max="7431" width="12.7109375" style="97" customWidth="1"/>
    <col min="7432" max="7432" width="1.5703125" style="97" customWidth="1"/>
    <col min="7433" max="7433" width="12.7109375" style="97" customWidth="1"/>
    <col min="7434" max="7434" width="2.42578125" style="97" customWidth="1"/>
    <col min="7435" max="7435" width="16.140625" style="97" customWidth="1"/>
    <col min="7436" max="7436" width="1.5703125" style="97" customWidth="1"/>
    <col min="7437" max="7437" width="16.140625" style="97" customWidth="1"/>
    <col min="7438" max="7438" width="1.85546875" style="97" customWidth="1"/>
    <col min="7439" max="7439" width="16.140625" style="97" customWidth="1"/>
    <col min="7440" max="7440" width="1.5703125" style="97" customWidth="1"/>
    <col min="7441" max="7441" width="12.7109375" style="97" customWidth="1"/>
    <col min="7442" max="7442" width="1.5703125" style="97" customWidth="1"/>
    <col min="7443" max="7443" width="12.7109375" style="97" customWidth="1"/>
    <col min="7444" max="7444" width="1.5703125" style="97" customWidth="1"/>
    <col min="7445" max="7445" width="17.85546875" style="97" customWidth="1"/>
    <col min="7446" max="7447" width="1.5703125" style="97" customWidth="1"/>
    <col min="7448" max="7448" width="14.42578125" style="97" customWidth="1"/>
    <col min="7449" max="7449" width="1.5703125" style="97" customWidth="1"/>
    <col min="7450" max="7450" width="11" style="97" customWidth="1"/>
    <col min="7451" max="7451" width="2.42578125" style="97" customWidth="1"/>
    <col min="7452" max="7452" width="14.42578125" style="97" customWidth="1"/>
    <col min="7453" max="7453" width="1.5703125" style="97" customWidth="1"/>
    <col min="7454" max="7454" width="11" style="97" customWidth="1"/>
    <col min="7455" max="7455" width="2.42578125" style="97" customWidth="1"/>
    <col min="7456" max="7456" width="14.42578125" style="97" customWidth="1"/>
    <col min="7457" max="7457" width="1.5703125" style="97" customWidth="1"/>
    <col min="7458" max="7458" width="11" style="97" customWidth="1"/>
    <col min="7459" max="7459" width="2.42578125" style="97" customWidth="1"/>
    <col min="7460" max="7460" width="14.42578125" style="97" customWidth="1"/>
    <col min="7461" max="7461" width="2.42578125" style="97" customWidth="1"/>
    <col min="7462" max="7462" width="5" style="97" customWidth="1"/>
    <col min="7463" max="7463" width="11.28515625" style="97" customWidth="1"/>
    <col min="7464" max="7464" width="8.42578125" style="97" customWidth="1"/>
    <col min="7465" max="7465" width="1.5703125" style="97" customWidth="1"/>
    <col min="7466" max="7466" width="12.7109375" style="97" customWidth="1"/>
    <col min="7467" max="7467" width="1.5703125" style="97" customWidth="1"/>
    <col min="7468" max="7468" width="12.7109375" style="97" customWidth="1"/>
    <col min="7469" max="7680" width="12.7109375" style="97"/>
    <col min="7681" max="7681" width="5" style="97" customWidth="1"/>
    <col min="7682" max="7682" width="2.140625" style="97" customWidth="1"/>
    <col min="7683" max="7683" width="22.140625" style="97" customWidth="1"/>
    <col min="7684" max="7684" width="1.5703125" style="97" customWidth="1"/>
    <col min="7685" max="7685" width="16.140625" style="97" customWidth="1"/>
    <col min="7686" max="7686" width="1.5703125" style="97" customWidth="1"/>
    <col min="7687" max="7687" width="12.7109375" style="97" customWidth="1"/>
    <col min="7688" max="7688" width="1.5703125" style="97" customWidth="1"/>
    <col min="7689" max="7689" width="12.7109375" style="97" customWidth="1"/>
    <col min="7690" max="7690" width="2.42578125" style="97" customWidth="1"/>
    <col min="7691" max="7691" width="16.140625" style="97" customWidth="1"/>
    <col min="7692" max="7692" width="1.5703125" style="97" customWidth="1"/>
    <col min="7693" max="7693" width="16.140625" style="97" customWidth="1"/>
    <col min="7694" max="7694" width="1.85546875" style="97" customWidth="1"/>
    <col min="7695" max="7695" width="16.140625" style="97" customWidth="1"/>
    <col min="7696" max="7696" width="1.5703125" style="97" customWidth="1"/>
    <col min="7697" max="7697" width="12.7109375" style="97" customWidth="1"/>
    <col min="7698" max="7698" width="1.5703125" style="97" customWidth="1"/>
    <col min="7699" max="7699" width="12.7109375" style="97" customWidth="1"/>
    <col min="7700" max="7700" width="1.5703125" style="97" customWidth="1"/>
    <col min="7701" max="7701" width="17.85546875" style="97" customWidth="1"/>
    <col min="7702" max="7703" width="1.5703125" style="97" customWidth="1"/>
    <col min="7704" max="7704" width="14.42578125" style="97" customWidth="1"/>
    <col min="7705" max="7705" width="1.5703125" style="97" customWidth="1"/>
    <col min="7706" max="7706" width="11" style="97" customWidth="1"/>
    <col min="7707" max="7707" width="2.42578125" style="97" customWidth="1"/>
    <col min="7708" max="7708" width="14.42578125" style="97" customWidth="1"/>
    <col min="7709" max="7709" width="1.5703125" style="97" customWidth="1"/>
    <col min="7710" max="7710" width="11" style="97" customWidth="1"/>
    <col min="7711" max="7711" width="2.42578125" style="97" customWidth="1"/>
    <col min="7712" max="7712" width="14.42578125" style="97" customWidth="1"/>
    <col min="7713" max="7713" width="1.5703125" style="97" customWidth="1"/>
    <col min="7714" max="7714" width="11" style="97" customWidth="1"/>
    <col min="7715" max="7715" width="2.42578125" style="97" customWidth="1"/>
    <col min="7716" max="7716" width="14.42578125" style="97" customWidth="1"/>
    <col min="7717" max="7717" width="2.42578125" style="97" customWidth="1"/>
    <col min="7718" max="7718" width="5" style="97" customWidth="1"/>
    <col min="7719" max="7719" width="11.28515625" style="97" customWidth="1"/>
    <col min="7720" max="7720" width="8.42578125" style="97" customWidth="1"/>
    <col min="7721" max="7721" width="1.5703125" style="97" customWidth="1"/>
    <col min="7722" max="7722" width="12.7109375" style="97" customWidth="1"/>
    <col min="7723" max="7723" width="1.5703125" style="97" customWidth="1"/>
    <col min="7724" max="7724" width="12.7109375" style="97" customWidth="1"/>
    <col min="7725" max="7936" width="12.7109375" style="97"/>
    <col min="7937" max="7937" width="5" style="97" customWidth="1"/>
    <col min="7938" max="7938" width="2.140625" style="97" customWidth="1"/>
    <col min="7939" max="7939" width="22.140625" style="97" customWidth="1"/>
    <col min="7940" max="7940" width="1.5703125" style="97" customWidth="1"/>
    <col min="7941" max="7941" width="16.140625" style="97" customWidth="1"/>
    <col min="7942" max="7942" width="1.5703125" style="97" customWidth="1"/>
    <col min="7943" max="7943" width="12.7109375" style="97" customWidth="1"/>
    <col min="7944" max="7944" width="1.5703125" style="97" customWidth="1"/>
    <col min="7945" max="7945" width="12.7109375" style="97" customWidth="1"/>
    <col min="7946" max="7946" width="2.42578125" style="97" customWidth="1"/>
    <col min="7947" max="7947" width="16.140625" style="97" customWidth="1"/>
    <col min="7948" max="7948" width="1.5703125" style="97" customWidth="1"/>
    <col min="7949" max="7949" width="16.140625" style="97" customWidth="1"/>
    <col min="7950" max="7950" width="1.85546875" style="97" customWidth="1"/>
    <col min="7951" max="7951" width="16.140625" style="97" customWidth="1"/>
    <col min="7952" max="7952" width="1.5703125" style="97" customWidth="1"/>
    <col min="7953" max="7953" width="12.7109375" style="97" customWidth="1"/>
    <col min="7954" max="7954" width="1.5703125" style="97" customWidth="1"/>
    <col min="7955" max="7955" width="12.7109375" style="97" customWidth="1"/>
    <col min="7956" max="7956" width="1.5703125" style="97" customWidth="1"/>
    <col min="7957" max="7957" width="17.85546875" style="97" customWidth="1"/>
    <col min="7958" max="7959" width="1.5703125" style="97" customWidth="1"/>
    <col min="7960" max="7960" width="14.42578125" style="97" customWidth="1"/>
    <col min="7961" max="7961" width="1.5703125" style="97" customWidth="1"/>
    <col min="7962" max="7962" width="11" style="97" customWidth="1"/>
    <col min="7963" max="7963" width="2.42578125" style="97" customWidth="1"/>
    <col min="7964" max="7964" width="14.42578125" style="97" customWidth="1"/>
    <col min="7965" max="7965" width="1.5703125" style="97" customWidth="1"/>
    <col min="7966" max="7966" width="11" style="97" customWidth="1"/>
    <col min="7967" max="7967" width="2.42578125" style="97" customWidth="1"/>
    <col min="7968" max="7968" width="14.42578125" style="97" customWidth="1"/>
    <col min="7969" max="7969" width="1.5703125" style="97" customWidth="1"/>
    <col min="7970" max="7970" width="11" style="97" customWidth="1"/>
    <col min="7971" max="7971" width="2.42578125" style="97" customWidth="1"/>
    <col min="7972" max="7972" width="14.42578125" style="97" customWidth="1"/>
    <col min="7973" max="7973" width="2.42578125" style="97" customWidth="1"/>
    <col min="7974" max="7974" width="5" style="97" customWidth="1"/>
    <col min="7975" max="7975" width="11.28515625" style="97" customWidth="1"/>
    <col min="7976" max="7976" width="8.42578125" style="97" customWidth="1"/>
    <col min="7977" max="7977" width="1.5703125" style="97" customWidth="1"/>
    <col min="7978" max="7978" width="12.7109375" style="97" customWidth="1"/>
    <col min="7979" max="7979" width="1.5703125" style="97" customWidth="1"/>
    <col min="7980" max="7980" width="12.7109375" style="97" customWidth="1"/>
    <col min="7981" max="8192" width="12.7109375" style="97"/>
    <col min="8193" max="8193" width="5" style="97" customWidth="1"/>
    <col min="8194" max="8194" width="2.140625" style="97" customWidth="1"/>
    <col min="8195" max="8195" width="22.140625" style="97" customWidth="1"/>
    <col min="8196" max="8196" width="1.5703125" style="97" customWidth="1"/>
    <col min="8197" max="8197" width="16.140625" style="97" customWidth="1"/>
    <col min="8198" max="8198" width="1.5703125" style="97" customWidth="1"/>
    <col min="8199" max="8199" width="12.7109375" style="97" customWidth="1"/>
    <col min="8200" max="8200" width="1.5703125" style="97" customWidth="1"/>
    <col min="8201" max="8201" width="12.7109375" style="97" customWidth="1"/>
    <col min="8202" max="8202" width="2.42578125" style="97" customWidth="1"/>
    <col min="8203" max="8203" width="16.140625" style="97" customWidth="1"/>
    <col min="8204" max="8204" width="1.5703125" style="97" customWidth="1"/>
    <col min="8205" max="8205" width="16.140625" style="97" customWidth="1"/>
    <col min="8206" max="8206" width="1.85546875" style="97" customWidth="1"/>
    <col min="8207" max="8207" width="16.140625" style="97" customWidth="1"/>
    <col min="8208" max="8208" width="1.5703125" style="97" customWidth="1"/>
    <col min="8209" max="8209" width="12.7109375" style="97" customWidth="1"/>
    <col min="8210" max="8210" width="1.5703125" style="97" customWidth="1"/>
    <col min="8211" max="8211" width="12.7109375" style="97" customWidth="1"/>
    <col min="8212" max="8212" width="1.5703125" style="97" customWidth="1"/>
    <col min="8213" max="8213" width="17.85546875" style="97" customWidth="1"/>
    <col min="8214" max="8215" width="1.5703125" style="97" customWidth="1"/>
    <col min="8216" max="8216" width="14.42578125" style="97" customWidth="1"/>
    <col min="8217" max="8217" width="1.5703125" style="97" customWidth="1"/>
    <col min="8218" max="8218" width="11" style="97" customWidth="1"/>
    <col min="8219" max="8219" width="2.42578125" style="97" customWidth="1"/>
    <col min="8220" max="8220" width="14.42578125" style="97" customWidth="1"/>
    <col min="8221" max="8221" width="1.5703125" style="97" customWidth="1"/>
    <col min="8222" max="8222" width="11" style="97" customWidth="1"/>
    <col min="8223" max="8223" width="2.42578125" style="97" customWidth="1"/>
    <col min="8224" max="8224" width="14.42578125" style="97" customWidth="1"/>
    <col min="8225" max="8225" width="1.5703125" style="97" customWidth="1"/>
    <col min="8226" max="8226" width="11" style="97" customWidth="1"/>
    <col min="8227" max="8227" width="2.42578125" style="97" customWidth="1"/>
    <col min="8228" max="8228" width="14.42578125" style="97" customWidth="1"/>
    <col min="8229" max="8229" width="2.42578125" style="97" customWidth="1"/>
    <col min="8230" max="8230" width="5" style="97" customWidth="1"/>
    <col min="8231" max="8231" width="11.28515625" style="97" customWidth="1"/>
    <col min="8232" max="8232" width="8.42578125" style="97" customWidth="1"/>
    <col min="8233" max="8233" width="1.5703125" style="97" customWidth="1"/>
    <col min="8234" max="8234" width="12.7109375" style="97" customWidth="1"/>
    <col min="8235" max="8235" width="1.5703125" style="97" customWidth="1"/>
    <col min="8236" max="8236" width="12.7109375" style="97" customWidth="1"/>
    <col min="8237" max="8448" width="12.7109375" style="97"/>
    <col min="8449" max="8449" width="5" style="97" customWidth="1"/>
    <col min="8450" max="8450" width="2.140625" style="97" customWidth="1"/>
    <col min="8451" max="8451" width="22.140625" style="97" customWidth="1"/>
    <col min="8452" max="8452" width="1.5703125" style="97" customWidth="1"/>
    <col min="8453" max="8453" width="16.140625" style="97" customWidth="1"/>
    <col min="8454" max="8454" width="1.5703125" style="97" customWidth="1"/>
    <col min="8455" max="8455" width="12.7109375" style="97" customWidth="1"/>
    <col min="8456" max="8456" width="1.5703125" style="97" customWidth="1"/>
    <col min="8457" max="8457" width="12.7109375" style="97" customWidth="1"/>
    <col min="8458" max="8458" width="2.42578125" style="97" customWidth="1"/>
    <col min="8459" max="8459" width="16.140625" style="97" customWidth="1"/>
    <col min="8460" max="8460" width="1.5703125" style="97" customWidth="1"/>
    <col min="8461" max="8461" width="16.140625" style="97" customWidth="1"/>
    <col min="8462" max="8462" width="1.85546875" style="97" customWidth="1"/>
    <col min="8463" max="8463" width="16.140625" style="97" customWidth="1"/>
    <col min="8464" max="8464" width="1.5703125" style="97" customWidth="1"/>
    <col min="8465" max="8465" width="12.7109375" style="97" customWidth="1"/>
    <col min="8466" max="8466" width="1.5703125" style="97" customWidth="1"/>
    <col min="8467" max="8467" width="12.7109375" style="97" customWidth="1"/>
    <col min="8468" max="8468" width="1.5703125" style="97" customWidth="1"/>
    <col min="8469" max="8469" width="17.85546875" style="97" customWidth="1"/>
    <col min="8470" max="8471" width="1.5703125" style="97" customWidth="1"/>
    <col min="8472" max="8472" width="14.42578125" style="97" customWidth="1"/>
    <col min="8473" max="8473" width="1.5703125" style="97" customWidth="1"/>
    <col min="8474" max="8474" width="11" style="97" customWidth="1"/>
    <col min="8475" max="8475" width="2.42578125" style="97" customWidth="1"/>
    <col min="8476" max="8476" width="14.42578125" style="97" customWidth="1"/>
    <col min="8477" max="8477" width="1.5703125" style="97" customWidth="1"/>
    <col min="8478" max="8478" width="11" style="97" customWidth="1"/>
    <col min="8479" max="8479" width="2.42578125" style="97" customWidth="1"/>
    <col min="8480" max="8480" width="14.42578125" style="97" customWidth="1"/>
    <col min="8481" max="8481" width="1.5703125" style="97" customWidth="1"/>
    <col min="8482" max="8482" width="11" style="97" customWidth="1"/>
    <col min="8483" max="8483" width="2.42578125" style="97" customWidth="1"/>
    <col min="8484" max="8484" width="14.42578125" style="97" customWidth="1"/>
    <col min="8485" max="8485" width="2.42578125" style="97" customWidth="1"/>
    <col min="8486" max="8486" width="5" style="97" customWidth="1"/>
    <col min="8487" max="8487" width="11.28515625" style="97" customWidth="1"/>
    <col min="8488" max="8488" width="8.42578125" style="97" customWidth="1"/>
    <col min="8489" max="8489" width="1.5703125" style="97" customWidth="1"/>
    <col min="8490" max="8490" width="12.7109375" style="97" customWidth="1"/>
    <col min="8491" max="8491" width="1.5703125" style="97" customWidth="1"/>
    <col min="8492" max="8492" width="12.7109375" style="97" customWidth="1"/>
    <col min="8493" max="8704" width="12.7109375" style="97"/>
    <col min="8705" max="8705" width="5" style="97" customWidth="1"/>
    <col min="8706" max="8706" width="2.140625" style="97" customWidth="1"/>
    <col min="8707" max="8707" width="22.140625" style="97" customWidth="1"/>
    <col min="8708" max="8708" width="1.5703125" style="97" customWidth="1"/>
    <col min="8709" max="8709" width="16.140625" style="97" customWidth="1"/>
    <col min="8710" max="8710" width="1.5703125" style="97" customWidth="1"/>
    <col min="8711" max="8711" width="12.7109375" style="97" customWidth="1"/>
    <col min="8712" max="8712" width="1.5703125" style="97" customWidth="1"/>
    <col min="8713" max="8713" width="12.7109375" style="97" customWidth="1"/>
    <col min="8714" max="8714" width="2.42578125" style="97" customWidth="1"/>
    <col min="8715" max="8715" width="16.140625" style="97" customWidth="1"/>
    <col min="8716" max="8716" width="1.5703125" style="97" customWidth="1"/>
    <col min="8717" max="8717" width="16.140625" style="97" customWidth="1"/>
    <col min="8718" max="8718" width="1.85546875" style="97" customWidth="1"/>
    <col min="8719" max="8719" width="16.140625" style="97" customWidth="1"/>
    <col min="8720" max="8720" width="1.5703125" style="97" customWidth="1"/>
    <col min="8721" max="8721" width="12.7109375" style="97" customWidth="1"/>
    <col min="8722" max="8722" width="1.5703125" style="97" customWidth="1"/>
    <col min="8723" max="8723" width="12.7109375" style="97" customWidth="1"/>
    <col min="8724" max="8724" width="1.5703125" style="97" customWidth="1"/>
    <col min="8725" max="8725" width="17.85546875" style="97" customWidth="1"/>
    <col min="8726" max="8727" width="1.5703125" style="97" customWidth="1"/>
    <col min="8728" max="8728" width="14.42578125" style="97" customWidth="1"/>
    <col min="8729" max="8729" width="1.5703125" style="97" customWidth="1"/>
    <col min="8730" max="8730" width="11" style="97" customWidth="1"/>
    <col min="8731" max="8731" width="2.42578125" style="97" customWidth="1"/>
    <col min="8732" max="8732" width="14.42578125" style="97" customWidth="1"/>
    <col min="8733" max="8733" width="1.5703125" style="97" customWidth="1"/>
    <col min="8734" max="8734" width="11" style="97" customWidth="1"/>
    <col min="8735" max="8735" width="2.42578125" style="97" customWidth="1"/>
    <col min="8736" max="8736" width="14.42578125" style="97" customWidth="1"/>
    <col min="8737" max="8737" width="1.5703125" style="97" customWidth="1"/>
    <col min="8738" max="8738" width="11" style="97" customWidth="1"/>
    <col min="8739" max="8739" width="2.42578125" style="97" customWidth="1"/>
    <col min="8740" max="8740" width="14.42578125" style="97" customWidth="1"/>
    <col min="8741" max="8741" width="2.42578125" style="97" customWidth="1"/>
    <col min="8742" max="8742" width="5" style="97" customWidth="1"/>
    <col min="8743" max="8743" width="11.28515625" style="97" customWidth="1"/>
    <col min="8744" max="8744" width="8.42578125" style="97" customWidth="1"/>
    <col min="8745" max="8745" width="1.5703125" style="97" customWidth="1"/>
    <col min="8746" max="8746" width="12.7109375" style="97" customWidth="1"/>
    <col min="8747" max="8747" width="1.5703125" style="97" customWidth="1"/>
    <col min="8748" max="8748" width="12.7109375" style="97" customWidth="1"/>
    <col min="8749" max="8960" width="12.7109375" style="97"/>
    <col min="8961" max="8961" width="5" style="97" customWidth="1"/>
    <col min="8962" max="8962" width="2.140625" style="97" customWidth="1"/>
    <col min="8963" max="8963" width="22.140625" style="97" customWidth="1"/>
    <col min="8964" max="8964" width="1.5703125" style="97" customWidth="1"/>
    <col min="8965" max="8965" width="16.140625" style="97" customWidth="1"/>
    <col min="8966" max="8966" width="1.5703125" style="97" customWidth="1"/>
    <col min="8967" max="8967" width="12.7109375" style="97" customWidth="1"/>
    <col min="8968" max="8968" width="1.5703125" style="97" customWidth="1"/>
    <col min="8969" max="8969" width="12.7109375" style="97" customWidth="1"/>
    <col min="8970" max="8970" width="2.42578125" style="97" customWidth="1"/>
    <col min="8971" max="8971" width="16.140625" style="97" customWidth="1"/>
    <col min="8972" max="8972" width="1.5703125" style="97" customWidth="1"/>
    <col min="8973" max="8973" width="16.140625" style="97" customWidth="1"/>
    <col min="8974" max="8974" width="1.85546875" style="97" customWidth="1"/>
    <col min="8975" max="8975" width="16.140625" style="97" customWidth="1"/>
    <col min="8976" max="8976" width="1.5703125" style="97" customWidth="1"/>
    <col min="8977" max="8977" width="12.7109375" style="97" customWidth="1"/>
    <col min="8978" max="8978" width="1.5703125" style="97" customWidth="1"/>
    <col min="8979" max="8979" width="12.7109375" style="97" customWidth="1"/>
    <col min="8980" max="8980" width="1.5703125" style="97" customWidth="1"/>
    <col min="8981" max="8981" width="17.85546875" style="97" customWidth="1"/>
    <col min="8982" max="8983" width="1.5703125" style="97" customWidth="1"/>
    <col min="8984" max="8984" width="14.42578125" style="97" customWidth="1"/>
    <col min="8985" max="8985" width="1.5703125" style="97" customWidth="1"/>
    <col min="8986" max="8986" width="11" style="97" customWidth="1"/>
    <col min="8987" max="8987" width="2.42578125" style="97" customWidth="1"/>
    <col min="8988" max="8988" width="14.42578125" style="97" customWidth="1"/>
    <col min="8989" max="8989" width="1.5703125" style="97" customWidth="1"/>
    <col min="8990" max="8990" width="11" style="97" customWidth="1"/>
    <col min="8991" max="8991" width="2.42578125" style="97" customWidth="1"/>
    <col min="8992" max="8992" width="14.42578125" style="97" customWidth="1"/>
    <col min="8993" max="8993" width="1.5703125" style="97" customWidth="1"/>
    <col min="8994" max="8994" width="11" style="97" customWidth="1"/>
    <col min="8995" max="8995" width="2.42578125" style="97" customWidth="1"/>
    <col min="8996" max="8996" width="14.42578125" style="97" customWidth="1"/>
    <col min="8997" max="8997" width="2.42578125" style="97" customWidth="1"/>
    <col min="8998" max="8998" width="5" style="97" customWidth="1"/>
    <col min="8999" max="8999" width="11.28515625" style="97" customWidth="1"/>
    <col min="9000" max="9000" width="8.42578125" style="97" customWidth="1"/>
    <col min="9001" max="9001" width="1.5703125" style="97" customWidth="1"/>
    <col min="9002" max="9002" width="12.7109375" style="97" customWidth="1"/>
    <col min="9003" max="9003" width="1.5703125" style="97" customWidth="1"/>
    <col min="9004" max="9004" width="12.7109375" style="97" customWidth="1"/>
    <col min="9005" max="9216" width="12.7109375" style="97"/>
    <col min="9217" max="9217" width="5" style="97" customWidth="1"/>
    <col min="9218" max="9218" width="2.140625" style="97" customWidth="1"/>
    <col min="9219" max="9219" width="22.140625" style="97" customWidth="1"/>
    <col min="9220" max="9220" width="1.5703125" style="97" customWidth="1"/>
    <col min="9221" max="9221" width="16.140625" style="97" customWidth="1"/>
    <col min="9222" max="9222" width="1.5703125" style="97" customWidth="1"/>
    <col min="9223" max="9223" width="12.7109375" style="97" customWidth="1"/>
    <col min="9224" max="9224" width="1.5703125" style="97" customWidth="1"/>
    <col min="9225" max="9225" width="12.7109375" style="97" customWidth="1"/>
    <col min="9226" max="9226" width="2.42578125" style="97" customWidth="1"/>
    <col min="9227" max="9227" width="16.140625" style="97" customWidth="1"/>
    <col min="9228" max="9228" width="1.5703125" style="97" customWidth="1"/>
    <col min="9229" max="9229" width="16.140625" style="97" customWidth="1"/>
    <col min="9230" max="9230" width="1.85546875" style="97" customWidth="1"/>
    <col min="9231" max="9231" width="16.140625" style="97" customWidth="1"/>
    <col min="9232" max="9232" width="1.5703125" style="97" customWidth="1"/>
    <col min="9233" max="9233" width="12.7109375" style="97" customWidth="1"/>
    <col min="9234" max="9234" width="1.5703125" style="97" customWidth="1"/>
    <col min="9235" max="9235" width="12.7109375" style="97" customWidth="1"/>
    <col min="9236" max="9236" width="1.5703125" style="97" customWidth="1"/>
    <col min="9237" max="9237" width="17.85546875" style="97" customWidth="1"/>
    <col min="9238" max="9239" width="1.5703125" style="97" customWidth="1"/>
    <col min="9240" max="9240" width="14.42578125" style="97" customWidth="1"/>
    <col min="9241" max="9241" width="1.5703125" style="97" customWidth="1"/>
    <col min="9242" max="9242" width="11" style="97" customWidth="1"/>
    <col min="9243" max="9243" width="2.42578125" style="97" customWidth="1"/>
    <col min="9244" max="9244" width="14.42578125" style="97" customWidth="1"/>
    <col min="9245" max="9245" width="1.5703125" style="97" customWidth="1"/>
    <col min="9246" max="9246" width="11" style="97" customWidth="1"/>
    <col min="9247" max="9247" width="2.42578125" style="97" customWidth="1"/>
    <col min="9248" max="9248" width="14.42578125" style="97" customWidth="1"/>
    <col min="9249" max="9249" width="1.5703125" style="97" customWidth="1"/>
    <col min="9250" max="9250" width="11" style="97" customWidth="1"/>
    <col min="9251" max="9251" width="2.42578125" style="97" customWidth="1"/>
    <col min="9252" max="9252" width="14.42578125" style="97" customWidth="1"/>
    <col min="9253" max="9253" width="2.42578125" style="97" customWidth="1"/>
    <col min="9254" max="9254" width="5" style="97" customWidth="1"/>
    <col min="9255" max="9255" width="11.28515625" style="97" customWidth="1"/>
    <col min="9256" max="9256" width="8.42578125" style="97" customWidth="1"/>
    <col min="9257" max="9257" width="1.5703125" style="97" customWidth="1"/>
    <col min="9258" max="9258" width="12.7109375" style="97" customWidth="1"/>
    <col min="9259" max="9259" width="1.5703125" style="97" customWidth="1"/>
    <col min="9260" max="9260" width="12.7109375" style="97" customWidth="1"/>
    <col min="9261" max="9472" width="12.7109375" style="97"/>
    <col min="9473" max="9473" width="5" style="97" customWidth="1"/>
    <col min="9474" max="9474" width="2.140625" style="97" customWidth="1"/>
    <col min="9475" max="9475" width="22.140625" style="97" customWidth="1"/>
    <col min="9476" max="9476" width="1.5703125" style="97" customWidth="1"/>
    <col min="9477" max="9477" width="16.140625" style="97" customWidth="1"/>
    <col min="9478" max="9478" width="1.5703125" style="97" customWidth="1"/>
    <col min="9479" max="9479" width="12.7109375" style="97" customWidth="1"/>
    <col min="9480" max="9480" width="1.5703125" style="97" customWidth="1"/>
    <col min="9481" max="9481" width="12.7109375" style="97" customWidth="1"/>
    <col min="9482" max="9482" width="2.42578125" style="97" customWidth="1"/>
    <col min="9483" max="9483" width="16.140625" style="97" customWidth="1"/>
    <col min="9484" max="9484" width="1.5703125" style="97" customWidth="1"/>
    <col min="9485" max="9485" width="16.140625" style="97" customWidth="1"/>
    <col min="9486" max="9486" width="1.85546875" style="97" customWidth="1"/>
    <col min="9487" max="9487" width="16.140625" style="97" customWidth="1"/>
    <col min="9488" max="9488" width="1.5703125" style="97" customWidth="1"/>
    <col min="9489" max="9489" width="12.7109375" style="97" customWidth="1"/>
    <col min="9490" max="9490" width="1.5703125" style="97" customWidth="1"/>
    <col min="9491" max="9491" width="12.7109375" style="97" customWidth="1"/>
    <col min="9492" max="9492" width="1.5703125" style="97" customWidth="1"/>
    <col min="9493" max="9493" width="17.85546875" style="97" customWidth="1"/>
    <col min="9494" max="9495" width="1.5703125" style="97" customWidth="1"/>
    <col min="9496" max="9496" width="14.42578125" style="97" customWidth="1"/>
    <col min="9497" max="9497" width="1.5703125" style="97" customWidth="1"/>
    <col min="9498" max="9498" width="11" style="97" customWidth="1"/>
    <col min="9499" max="9499" width="2.42578125" style="97" customWidth="1"/>
    <col min="9500" max="9500" width="14.42578125" style="97" customWidth="1"/>
    <col min="9501" max="9501" width="1.5703125" style="97" customWidth="1"/>
    <col min="9502" max="9502" width="11" style="97" customWidth="1"/>
    <col min="9503" max="9503" width="2.42578125" style="97" customWidth="1"/>
    <col min="9504" max="9504" width="14.42578125" style="97" customWidth="1"/>
    <col min="9505" max="9505" width="1.5703125" style="97" customWidth="1"/>
    <col min="9506" max="9506" width="11" style="97" customWidth="1"/>
    <col min="9507" max="9507" width="2.42578125" style="97" customWidth="1"/>
    <col min="9508" max="9508" width="14.42578125" style="97" customWidth="1"/>
    <col min="9509" max="9509" width="2.42578125" style="97" customWidth="1"/>
    <col min="9510" max="9510" width="5" style="97" customWidth="1"/>
    <col min="9511" max="9511" width="11.28515625" style="97" customWidth="1"/>
    <col min="9512" max="9512" width="8.42578125" style="97" customWidth="1"/>
    <col min="9513" max="9513" width="1.5703125" style="97" customWidth="1"/>
    <col min="9514" max="9514" width="12.7109375" style="97" customWidth="1"/>
    <col min="9515" max="9515" width="1.5703125" style="97" customWidth="1"/>
    <col min="9516" max="9516" width="12.7109375" style="97" customWidth="1"/>
    <col min="9517" max="9728" width="12.7109375" style="97"/>
    <col min="9729" max="9729" width="5" style="97" customWidth="1"/>
    <col min="9730" max="9730" width="2.140625" style="97" customWidth="1"/>
    <col min="9731" max="9731" width="22.140625" style="97" customWidth="1"/>
    <col min="9732" max="9732" width="1.5703125" style="97" customWidth="1"/>
    <col min="9733" max="9733" width="16.140625" style="97" customWidth="1"/>
    <col min="9734" max="9734" width="1.5703125" style="97" customWidth="1"/>
    <col min="9735" max="9735" width="12.7109375" style="97" customWidth="1"/>
    <col min="9736" max="9736" width="1.5703125" style="97" customWidth="1"/>
    <col min="9737" max="9737" width="12.7109375" style="97" customWidth="1"/>
    <col min="9738" max="9738" width="2.42578125" style="97" customWidth="1"/>
    <col min="9739" max="9739" width="16.140625" style="97" customWidth="1"/>
    <col min="9740" max="9740" width="1.5703125" style="97" customWidth="1"/>
    <col min="9741" max="9741" width="16.140625" style="97" customWidth="1"/>
    <col min="9742" max="9742" width="1.85546875" style="97" customWidth="1"/>
    <col min="9743" max="9743" width="16.140625" style="97" customWidth="1"/>
    <col min="9744" max="9744" width="1.5703125" style="97" customWidth="1"/>
    <col min="9745" max="9745" width="12.7109375" style="97" customWidth="1"/>
    <col min="9746" max="9746" width="1.5703125" style="97" customWidth="1"/>
    <col min="9747" max="9747" width="12.7109375" style="97" customWidth="1"/>
    <col min="9748" max="9748" width="1.5703125" style="97" customWidth="1"/>
    <col min="9749" max="9749" width="17.85546875" style="97" customWidth="1"/>
    <col min="9750" max="9751" width="1.5703125" style="97" customWidth="1"/>
    <col min="9752" max="9752" width="14.42578125" style="97" customWidth="1"/>
    <col min="9753" max="9753" width="1.5703125" style="97" customWidth="1"/>
    <col min="9754" max="9754" width="11" style="97" customWidth="1"/>
    <col min="9755" max="9755" width="2.42578125" style="97" customWidth="1"/>
    <col min="9756" max="9756" width="14.42578125" style="97" customWidth="1"/>
    <col min="9757" max="9757" width="1.5703125" style="97" customWidth="1"/>
    <col min="9758" max="9758" width="11" style="97" customWidth="1"/>
    <col min="9759" max="9759" width="2.42578125" style="97" customWidth="1"/>
    <col min="9760" max="9760" width="14.42578125" style="97" customWidth="1"/>
    <col min="9761" max="9761" width="1.5703125" style="97" customWidth="1"/>
    <col min="9762" max="9762" width="11" style="97" customWidth="1"/>
    <col min="9763" max="9763" width="2.42578125" style="97" customWidth="1"/>
    <col min="9764" max="9764" width="14.42578125" style="97" customWidth="1"/>
    <col min="9765" max="9765" width="2.42578125" style="97" customWidth="1"/>
    <col min="9766" max="9766" width="5" style="97" customWidth="1"/>
    <col min="9767" max="9767" width="11.28515625" style="97" customWidth="1"/>
    <col min="9768" max="9768" width="8.42578125" style="97" customWidth="1"/>
    <col min="9769" max="9769" width="1.5703125" style="97" customWidth="1"/>
    <col min="9770" max="9770" width="12.7109375" style="97" customWidth="1"/>
    <col min="9771" max="9771" width="1.5703125" style="97" customWidth="1"/>
    <col min="9772" max="9772" width="12.7109375" style="97" customWidth="1"/>
    <col min="9773" max="9984" width="12.7109375" style="97"/>
    <col min="9985" max="9985" width="5" style="97" customWidth="1"/>
    <col min="9986" max="9986" width="2.140625" style="97" customWidth="1"/>
    <col min="9987" max="9987" width="22.140625" style="97" customWidth="1"/>
    <col min="9988" max="9988" width="1.5703125" style="97" customWidth="1"/>
    <col min="9989" max="9989" width="16.140625" style="97" customWidth="1"/>
    <col min="9990" max="9990" width="1.5703125" style="97" customWidth="1"/>
    <col min="9991" max="9991" width="12.7109375" style="97" customWidth="1"/>
    <col min="9992" max="9992" width="1.5703125" style="97" customWidth="1"/>
    <col min="9993" max="9993" width="12.7109375" style="97" customWidth="1"/>
    <col min="9994" max="9994" width="2.42578125" style="97" customWidth="1"/>
    <col min="9995" max="9995" width="16.140625" style="97" customWidth="1"/>
    <col min="9996" max="9996" width="1.5703125" style="97" customWidth="1"/>
    <col min="9997" max="9997" width="16.140625" style="97" customWidth="1"/>
    <col min="9998" max="9998" width="1.85546875" style="97" customWidth="1"/>
    <col min="9999" max="9999" width="16.140625" style="97" customWidth="1"/>
    <col min="10000" max="10000" width="1.5703125" style="97" customWidth="1"/>
    <col min="10001" max="10001" width="12.7109375" style="97" customWidth="1"/>
    <col min="10002" max="10002" width="1.5703125" style="97" customWidth="1"/>
    <col min="10003" max="10003" width="12.7109375" style="97" customWidth="1"/>
    <col min="10004" max="10004" width="1.5703125" style="97" customWidth="1"/>
    <col min="10005" max="10005" width="17.85546875" style="97" customWidth="1"/>
    <col min="10006" max="10007" width="1.5703125" style="97" customWidth="1"/>
    <col min="10008" max="10008" width="14.42578125" style="97" customWidth="1"/>
    <col min="10009" max="10009" width="1.5703125" style="97" customWidth="1"/>
    <col min="10010" max="10010" width="11" style="97" customWidth="1"/>
    <col min="10011" max="10011" width="2.42578125" style="97" customWidth="1"/>
    <col min="10012" max="10012" width="14.42578125" style="97" customWidth="1"/>
    <col min="10013" max="10013" width="1.5703125" style="97" customWidth="1"/>
    <col min="10014" max="10014" width="11" style="97" customWidth="1"/>
    <col min="10015" max="10015" width="2.42578125" style="97" customWidth="1"/>
    <col min="10016" max="10016" width="14.42578125" style="97" customWidth="1"/>
    <col min="10017" max="10017" width="1.5703125" style="97" customWidth="1"/>
    <col min="10018" max="10018" width="11" style="97" customWidth="1"/>
    <col min="10019" max="10019" width="2.42578125" style="97" customWidth="1"/>
    <col min="10020" max="10020" width="14.42578125" style="97" customWidth="1"/>
    <col min="10021" max="10021" width="2.42578125" style="97" customWidth="1"/>
    <col min="10022" max="10022" width="5" style="97" customWidth="1"/>
    <col min="10023" max="10023" width="11.28515625" style="97" customWidth="1"/>
    <col min="10024" max="10024" width="8.42578125" style="97" customWidth="1"/>
    <col min="10025" max="10025" width="1.5703125" style="97" customWidth="1"/>
    <col min="10026" max="10026" width="12.7109375" style="97" customWidth="1"/>
    <col min="10027" max="10027" width="1.5703125" style="97" customWidth="1"/>
    <col min="10028" max="10028" width="12.7109375" style="97" customWidth="1"/>
    <col min="10029" max="10240" width="12.7109375" style="97"/>
    <col min="10241" max="10241" width="5" style="97" customWidth="1"/>
    <col min="10242" max="10242" width="2.140625" style="97" customWidth="1"/>
    <col min="10243" max="10243" width="22.140625" style="97" customWidth="1"/>
    <col min="10244" max="10244" width="1.5703125" style="97" customWidth="1"/>
    <col min="10245" max="10245" width="16.140625" style="97" customWidth="1"/>
    <col min="10246" max="10246" width="1.5703125" style="97" customWidth="1"/>
    <col min="10247" max="10247" width="12.7109375" style="97" customWidth="1"/>
    <col min="10248" max="10248" width="1.5703125" style="97" customWidth="1"/>
    <col min="10249" max="10249" width="12.7109375" style="97" customWidth="1"/>
    <col min="10250" max="10250" width="2.42578125" style="97" customWidth="1"/>
    <col min="10251" max="10251" width="16.140625" style="97" customWidth="1"/>
    <col min="10252" max="10252" width="1.5703125" style="97" customWidth="1"/>
    <col min="10253" max="10253" width="16.140625" style="97" customWidth="1"/>
    <col min="10254" max="10254" width="1.85546875" style="97" customWidth="1"/>
    <col min="10255" max="10255" width="16.140625" style="97" customWidth="1"/>
    <col min="10256" max="10256" width="1.5703125" style="97" customWidth="1"/>
    <col min="10257" max="10257" width="12.7109375" style="97" customWidth="1"/>
    <col min="10258" max="10258" width="1.5703125" style="97" customWidth="1"/>
    <col min="10259" max="10259" width="12.7109375" style="97" customWidth="1"/>
    <col min="10260" max="10260" width="1.5703125" style="97" customWidth="1"/>
    <col min="10261" max="10261" width="17.85546875" style="97" customWidth="1"/>
    <col min="10262" max="10263" width="1.5703125" style="97" customWidth="1"/>
    <col min="10264" max="10264" width="14.42578125" style="97" customWidth="1"/>
    <col min="10265" max="10265" width="1.5703125" style="97" customWidth="1"/>
    <col min="10266" max="10266" width="11" style="97" customWidth="1"/>
    <col min="10267" max="10267" width="2.42578125" style="97" customWidth="1"/>
    <col min="10268" max="10268" width="14.42578125" style="97" customWidth="1"/>
    <col min="10269" max="10269" width="1.5703125" style="97" customWidth="1"/>
    <col min="10270" max="10270" width="11" style="97" customWidth="1"/>
    <col min="10271" max="10271" width="2.42578125" style="97" customWidth="1"/>
    <col min="10272" max="10272" width="14.42578125" style="97" customWidth="1"/>
    <col min="10273" max="10273" width="1.5703125" style="97" customWidth="1"/>
    <col min="10274" max="10274" width="11" style="97" customWidth="1"/>
    <col min="10275" max="10275" width="2.42578125" style="97" customWidth="1"/>
    <col min="10276" max="10276" width="14.42578125" style="97" customWidth="1"/>
    <col min="10277" max="10277" width="2.42578125" style="97" customWidth="1"/>
    <col min="10278" max="10278" width="5" style="97" customWidth="1"/>
    <col min="10279" max="10279" width="11.28515625" style="97" customWidth="1"/>
    <col min="10280" max="10280" width="8.42578125" style="97" customWidth="1"/>
    <col min="10281" max="10281" width="1.5703125" style="97" customWidth="1"/>
    <col min="10282" max="10282" width="12.7109375" style="97" customWidth="1"/>
    <col min="10283" max="10283" width="1.5703125" style="97" customWidth="1"/>
    <col min="10284" max="10284" width="12.7109375" style="97" customWidth="1"/>
    <col min="10285" max="10496" width="12.7109375" style="97"/>
    <col min="10497" max="10497" width="5" style="97" customWidth="1"/>
    <col min="10498" max="10498" width="2.140625" style="97" customWidth="1"/>
    <col min="10499" max="10499" width="22.140625" style="97" customWidth="1"/>
    <col min="10500" max="10500" width="1.5703125" style="97" customWidth="1"/>
    <col min="10501" max="10501" width="16.140625" style="97" customWidth="1"/>
    <col min="10502" max="10502" width="1.5703125" style="97" customWidth="1"/>
    <col min="10503" max="10503" width="12.7109375" style="97" customWidth="1"/>
    <col min="10504" max="10504" width="1.5703125" style="97" customWidth="1"/>
    <col min="10505" max="10505" width="12.7109375" style="97" customWidth="1"/>
    <col min="10506" max="10506" width="2.42578125" style="97" customWidth="1"/>
    <col min="10507" max="10507" width="16.140625" style="97" customWidth="1"/>
    <col min="10508" max="10508" width="1.5703125" style="97" customWidth="1"/>
    <col min="10509" max="10509" width="16.140625" style="97" customWidth="1"/>
    <col min="10510" max="10510" width="1.85546875" style="97" customWidth="1"/>
    <col min="10511" max="10511" width="16.140625" style="97" customWidth="1"/>
    <col min="10512" max="10512" width="1.5703125" style="97" customWidth="1"/>
    <col min="10513" max="10513" width="12.7109375" style="97" customWidth="1"/>
    <col min="10514" max="10514" width="1.5703125" style="97" customWidth="1"/>
    <col min="10515" max="10515" width="12.7109375" style="97" customWidth="1"/>
    <col min="10516" max="10516" width="1.5703125" style="97" customWidth="1"/>
    <col min="10517" max="10517" width="17.85546875" style="97" customWidth="1"/>
    <col min="10518" max="10519" width="1.5703125" style="97" customWidth="1"/>
    <col min="10520" max="10520" width="14.42578125" style="97" customWidth="1"/>
    <col min="10521" max="10521" width="1.5703125" style="97" customWidth="1"/>
    <col min="10522" max="10522" width="11" style="97" customWidth="1"/>
    <col min="10523" max="10523" width="2.42578125" style="97" customWidth="1"/>
    <col min="10524" max="10524" width="14.42578125" style="97" customWidth="1"/>
    <col min="10525" max="10525" width="1.5703125" style="97" customWidth="1"/>
    <col min="10526" max="10526" width="11" style="97" customWidth="1"/>
    <col min="10527" max="10527" width="2.42578125" style="97" customWidth="1"/>
    <col min="10528" max="10528" width="14.42578125" style="97" customWidth="1"/>
    <col min="10529" max="10529" width="1.5703125" style="97" customWidth="1"/>
    <col min="10530" max="10530" width="11" style="97" customWidth="1"/>
    <col min="10531" max="10531" width="2.42578125" style="97" customWidth="1"/>
    <col min="10532" max="10532" width="14.42578125" style="97" customWidth="1"/>
    <col min="10533" max="10533" width="2.42578125" style="97" customWidth="1"/>
    <col min="10534" max="10534" width="5" style="97" customWidth="1"/>
    <col min="10535" max="10535" width="11.28515625" style="97" customWidth="1"/>
    <col min="10536" max="10536" width="8.42578125" style="97" customWidth="1"/>
    <col min="10537" max="10537" width="1.5703125" style="97" customWidth="1"/>
    <col min="10538" max="10538" width="12.7109375" style="97" customWidth="1"/>
    <col min="10539" max="10539" width="1.5703125" style="97" customWidth="1"/>
    <col min="10540" max="10540" width="12.7109375" style="97" customWidth="1"/>
    <col min="10541" max="10752" width="12.7109375" style="97"/>
    <col min="10753" max="10753" width="5" style="97" customWidth="1"/>
    <col min="10754" max="10754" width="2.140625" style="97" customWidth="1"/>
    <col min="10755" max="10755" width="22.140625" style="97" customWidth="1"/>
    <col min="10756" max="10756" width="1.5703125" style="97" customWidth="1"/>
    <col min="10757" max="10757" width="16.140625" style="97" customWidth="1"/>
    <col min="10758" max="10758" width="1.5703125" style="97" customWidth="1"/>
    <col min="10759" max="10759" width="12.7109375" style="97" customWidth="1"/>
    <col min="10760" max="10760" width="1.5703125" style="97" customWidth="1"/>
    <col min="10761" max="10761" width="12.7109375" style="97" customWidth="1"/>
    <col min="10762" max="10762" width="2.42578125" style="97" customWidth="1"/>
    <col min="10763" max="10763" width="16.140625" style="97" customWidth="1"/>
    <col min="10764" max="10764" width="1.5703125" style="97" customWidth="1"/>
    <col min="10765" max="10765" width="16.140625" style="97" customWidth="1"/>
    <col min="10766" max="10766" width="1.85546875" style="97" customWidth="1"/>
    <col min="10767" max="10767" width="16.140625" style="97" customWidth="1"/>
    <col min="10768" max="10768" width="1.5703125" style="97" customWidth="1"/>
    <col min="10769" max="10769" width="12.7109375" style="97" customWidth="1"/>
    <col min="10770" max="10770" width="1.5703125" style="97" customWidth="1"/>
    <col min="10771" max="10771" width="12.7109375" style="97" customWidth="1"/>
    <col min="10772" max="10772" width="1.5703125" style="97" customWidth="1"/>
    <col min="10773" max="10773" width="17.85546875" style="97" customWidth="1"/>
    <col min="10774" max="10775" width="1.5703125" style="97" customWidth="1"/>
    <col min="10776" max="10776" width="14.42578125" style="97" customWidth="1"/>
    <col min="10777" max="10777" width="1.5703125" style="97" customWidth="1"/>
    <col min="10778" max="10778" width="11" style="97" customWidth="1"/>
    <col min="10779" max="10779" width="2.42578125" style="97" customWidth="1"/>
    <col min="10780" max="10780" width="14.42578125" style="97" customWidth="1"/>
    <col min="10781" max="10781" width="1.5703125" style="97" customWidth="1"/>
    <col min="10782" max="10782" width="11" style="97" customWidth="1"/>
    <col min="10783" max="10783" width="2.42578125" style="97" customWidth="1"/>
    <col min="10784" max="10784" width="14.42578125" style="97" customWidth="1"/>
    <col min="10785" max="10785" width="1.5703125" style="97" customWidth="1"/>
    <col min="10786" max="10786" width="11" style="97" customWidth="1"/>
    <col min="10787" max="10787" width="2.42578125" style="97" customWidth="1"/>
    <col min="10788" max="10788" width="14.42578125" style="97" customWidth="1"/>
    <col min="10789" max="10789" width="2.42578125" style="97" customWidth="1"/>
    <col min="10790" max="10790" width="5" style="97" customWidth="1"/>
    <col min="10791" max="10791" width="11.28515625" style="97" customWidth="1"/>
    <col min="10792" max="10792" width="8.42578125" style="97" customWidth="1"/>
    <col min="10793" max="10793" width="1.5703125" style="97" customWidth="1"/>
    <col min="10794" max="10794" width="12.7109375" style="97" customWidth="1"/>
    <col min="10795" max="10795" width="1.5703125" style="97" customWidth="1"/>
    <col min="10796" max="10796" width="12.7109375" style="97" customWidth="1"/>
    <col min="10797" max="11008" width="12.7109375" style="97"/>
    <col min="11009" max="11009" width="5" style="97" customWidth="1"/>
    <col min="11010" max="11010" width="2.140625" style="97" customWidth="1"/>
    <col min="11011" max="11011" width="22.140625" style="97" customWidth="1"/>
    <col min="11012" max="11012" width="1.5703125" style="97" customWidth="1"/>
    <col min="11013" max="11013" width="16.140625" style="97" customWidth="1"/>
    <col min="11014" max="11014" width="1.5703125" style="97" customWidth="1"/>
    <col min="11015" max="11015" width="12.7109375" style="97" customWidth="1"/>
    <col min="11016" max="11016" width="1.5703125" style="97" customWidth="1"/>
    <col min="11017" max="11017" width="12.7109375" style="97" customWidth="1"/>
    <col min="11018" max="11018" width="2.42578125" style="97" customWidth="1"/>
    <col min="11019" max="11019" width="16.140625" style="97" customWidth="1"/>
    <col min="11020" max="11020" width="1.5703125" style="97" customWidth="1"/>
    <col min="11021" max="11021" width="16.140625" style="97" customWidth="1"/>
    <col min="11022" max="11022" width="1.85546875" style="97" customWidth="1"/>
    <col min="11023" max="11023" width="16.140625" style="97" customWidth="1"/>
    <col min="11024" max="11024" width="1.5703125" style="97" customWidth="1"/>
    <col min="11025" max="11025" width="12.7109375" style="97" customWidth="1"/>
    <col min="11026" max="11026" width="1.5703125" style="97" customWidth="1"/>
    <col min="11027" max="11027" width="12.7109375" style="97" customWidth="1"/>
    <col min="11028" max="11028" width="1.5703125" style="97" customWidth="1"/>
    <col min="11029" max="11029" width="17.85546875" style="97" customWidth="1"/>
    <col min="11030" max="11031" width="1.5703125" style="97" customWidth="1"/>
    <col min="11032" max="11032" width="14.42578125" style="97" customWidth="1"/>
    <col min="11033" max="11033" width="1.5703125" style="97" customWidth="1"/>
    <col min="11034" max="11034" width="11" style="97" customWidth="1"/>
    <col min="11035" max="11035" width="2.42578125" style="97" customWidth="1"/>
    <col min="11036" max="11036" width="14.42578125" style="97" customWidth="1"/>
    <col min="11037" max="11037" width="1.5703125" style="97" customWidth="1"/>
    <col min="11038" max="11038" width="11" style="97" customWidth="1"/>
    <col min="11039" max="11039" width="2.42578125" style="97" customWidth="1"/>
    <col min="11040" max="11040" width="14.42578125" style="97" customWidth="1"/>
    <col min="11041" max="11041" width="1.5703125" style="97" customWidth="1"/>
    <col min="11042" max="11042" width="11" style="97" customWidth="1"/>
    <col min="11043" max="11043" width="2.42578125" style="97" customWidth="1"/>
    <col min="11044" max="11044" width="14.42578125" style="97" customWidth="1"/>
    <col min="11045" max="11045" width="2.42578125" style="97" customWidth="1"/>
    <col min="11046" max="11046" width="5" style="97" customWidth="1"/>
    <col min="11047" max="11047" width="11.28515625" style="97" customWidth="1"/>
    <col min="11048" max="11048" width="8.42578125" style="97" customWidth="1"/>
    <col min="11049" max="11049" width="1.5703125" style="97" customWidth="1"/>
    <col min="11050" max="11050" width="12.7109375" style="97" customWidth="1"/>
    <col min="11051" max="11051" width="1.5703125" style="97" customWidth="1"/>
    <col min="11052" max="11052" width="12.7109375" style="97" customWidth="1"/>
    <col min="11053" max="11264" width="12.7109375" style="97"/>
    <col min="11265" max="11265" width="5" style="97" customWidth="1"/>
    <col min="11266" max="11266" width="2.140625" style="97" customWidth="1"/>
    <col min="11267" max="11267" width="22.140625" style="97" customWidth="1"/>
    <col min="11268" max="11268" width="1.5703125" style="97" customWidth="1"/>
    <col min="11269" max="11269" width="16.140625" style="97" customWidth="1"/>
    <col min="11270" max="11270" width="1.5703125" style="97" customWidth="1"/>
    <col min="11271" max="11271" width="12.7109375" style="97" customWidth="1"/>
    <col min="11272" max="11272" width="1.5703125" style="97" customWidth="1"/>
    <col min="11273" max="11273" width="12.7109375" style="97" customWidth="1"/>
    <col min="11274" max="11274" width="2.42578125" style="97" customWidth="1"/>
    <col min="11275" max="11275" width="16.140625" style="97" customWidth="1"/>
    <col min="11276" max="11276" width="1.5703125" style="97" customWidth="1"/>
    <col min="11277" max="11277" width="16.140625" style="97" customWidth="1"/>
    <col min="11278" max="11278" width="1.85546875" style="97" customWidth="1"/>
    <col min="11279" max="11279" width="16.140625" style="97" customWidth="1"/>
    <col min="11280" max="11280" width="1.5703125" style="97" customWidth="1"/>
    <col min="11281" max="11281" width="12.7109375" style="97" customWidth="1"/>
    <col min="11282" max="11282" width="1.5703125" style="97" customWidth="1"/>
    <col min="11283" max="11283" width="12.7109375" style="97" customWidth="1"/>
    <col min="11284" max="11284" width="1.5703125" style="97" customWidth="1"/>
    <col min="11285" max="11285" width="17.85546875" style="97" customWidth="1"/>
    <col min="11286" max="11287" width="1.5703125" style="97" customWidth="1"/>
    <col min="11288" max="11288" width="14.42578125" style="97" customWidth="1"/>
    <col min="11289" max="11289" width="1.5703125" style="97" customWidth="1"/>
    <col min="11290" max="11290" width="11" style="97" customWidth="1"/>
    <col min="11291" max="11291" width="2.42578125" style="97" customWidth="1"/>
    <col min="11292" max="11292" width="14.42578125" style="97" customWidth="1"/>
    <col min="11293" max="11293" width="1.5703125" style="97" customWidth="1"/>
    <col min="11294" max="11294" width="11" style="97" customWidth="1"/>
    <col min="11295" max="11295" width="2.42578125" style="97" customWidth="1"/>
    <col min="11296" max="11296" width="14.42578125" style="97" customWidth="1"/>
    <col min="11297" max="11297" width="1.5703125" style="97" customWidth="1"/>
    <col min="11298" max="11298" width="11" style="97" customWidth="1"/>
    <col min="11299" max="11299" width="2.42578125" style="97" customWidth="1"/>
    <col min="11300" max="11300" width="14.42578125" style="97" customWidth="1"/>
    <col min="11301" max="11301" width="2.42578125" style="97" customWidth="1"/>
    <col min="11302" max="11302" width="5" style="97" customWidth="1"/>
    <col min="11303" max="11303" width="11.28515625" style="97" customWidth="1"/>
    <col min="11304" max="11304" width="8.42578125" style="97" customWidth="1"/>
    <col min="11305" max="11305" width="1.5703125" style="97" customWidth="1"/>
    <col min="11306" max="11306" width="12.7109375" style="97" customWidth="1"/>
    <col min="11307" max="11307" width="1.5703125" style="97" customWidth="1"/>
    <col min="11308" max="11308" width="12.7109375" style="97" customWidth="1"/>
    <col min="11309" max="11520" width="12.7109375" style="97"/>
    <col min="11521" max="11521" width="5" style="97" customWidth="1"/>
    <col min="11522" max="11522" width="2.140625" style="97" customWidth="1"/>
    <col min="11523" max="11523" width="22.140625" style="97" customWidth="1"/>
    <col min="11524" max="11524" width="1.5703125" style="97" customWidth="1"/>
    <col min="11525" max="11525" width="16.140625" style="97" customWidth="1"/>
    <col min="11526" max="11526" width="1.5703125" style="97" customWidth="1"/>
    <col min="11527" max="11527" width="12.7109375" style="97" customWidth="1"/>
    <col min="11528" max="11528" width="1.5703125" style="97" customWidth="1"/>
    <col min="11529" max="11529" width="12.7109375" style="97" customWidth="1"/>
    <col min="11530" max="11530" width="2.42578125" style="97" customWidth="1"/>
    <col min="11531" max="11531" width="16.140625" style="97" customWidth="1"/>
    <col min="11532" max="11532" width="1.5703125" style="97" customWidth="1"/>
    <col min="11533" max="11533" width="16.140625" style="97" customWidth="1"/>
    <col min="11534" max="11534" width="1.85546875" style="97" customWidth="1"/>
    <col min="11535" max="11535" width="16.140625" style="97" customWidth="1"/>
    <col min="11536" max="11536" width="1.5703125" style="97" customWidth="1"/>
    <col min="11537" max="11537" width="12.7109375" style="97" customWidth="1"/>
    <col min="11538" max="11538" width="1.5703125" style="97" customWidth="1"/>
    <col min="11539" max="11539" width="12.7109375" style="97" customWidth="1"/>
    <col min="11540" max="11540" width="1.5703125" style="97" customWidth="1"/>
    <col min="11541" max="11541" width="17.85546875" style="97" customWidth="1"/>
    <col min="11542" max="11543" width="1.5703125" style="97" customWidth="1"/>
    <col min="11544" max="11544" width="14.42578125" style="97" customWidth="1"/>
    <col min="11545" max="11545" width="1.5703125" style="97" customWidth="1"/>
    <col min="11546" max="11546" width="11" style="97" customWidth="1"/>
    <col min="11547" max="11547" width="2.42578125" style="97" customWidth="1"/>
    <col min="11548" max="11548" width="14.42578125" style="97" customWidth="1"/>
    <col min="11549" max="11549" width="1.5703125" style="97" customWidth="1"/>
    <col min="11550" max="11550" width="11" style="97" customWidth="1"/>
    <col min="11551" max="11551" width="2.42578125" style="97" customWidth="1"/>
    <col min="11552" max="11552" width="14.42578125" style="97" customWidth="1"/>
    <col min="11553" max="11553" width="1.5703125" style="97" customWidth="1"/>
    <col min="11554" max="11554" width="11" style="97" customWidth="1"/>
    <col min="11555" max="11555" width="2.42578125" style="97" customWidth="1"/>
    <col min="11556" max="11556" width="14.42578125" style="97" customWidth="1"/>
    <col min="11557" max="11557" width="2.42578125" style="97" customWidth="1"/>
    <col min="11558" max="11558" width="5" style="97" customWidth="1"/>
    <col min="11559" max="11559" width="11.28515625" style="97" customWidth="1"/>
    <col min="11560" max="11560" width="8.42578125" style="97" customWidth="1"/>
    <col min="11561" max="11561" width="1.5703125" style="97" customWidth="1"/>
    <col min="11562" max="11562" width="12.7109375" style="97" customWidth="1"/>
    <col min="11563" max="11563" width="1.5703125" style="97" customWidth="1"/>
    <col min="11564" max="11564" width="12.7109375" style="97" customWidth="1"/>
    <col min="11565" max="11776" width="12.7109375" style="97"/>
    <col min="11777" max="11777" width="5" style="97" customWidth="1"/>
    <col min="11778" max="11778" width="2.140625" style="97" customWidth="1"/>
    <col min="11779" max="11779" width="22.140625" style="97" customWidth="1"/>
    <col min="11780" max="11780" width="1.5703125" style="97" customWidth="1"/>
    <col min="11781" max="11781" width="16.140625" style="97" customWidth="1"/>
    <col min="11782" max="11782" width="1.5703125" style="97" customWidth="1"/>
    <col min="11783" max="11783" width="12.7109375" style="97" customWidth="1"/>
    <col min="11784" max="11784" width="1.5703125" style="97" customWidth="1"/>
    <col min="11785" max="11785" width="12.7109375" style="97" customWidth="1"/>
    <col min="11786" max="11786" width="2.42578125" style="97" customWidth="1"/>
    <col min="11787" max="11787" width="16.140625" style="97" customWidth="1"/>
    <col min="11788" max="11788" width="1.5703125" style="97" customWidth="1"/>
    <col min="11789" max="11789" width="16.140625" style="97" customWidth="1"/>
    <col min="11790" max="11790" width="1.85546875" style="97" customWidth="1"/>
    <col min="11791" max="11791" width="16.140625" style="97" customWidth="1"/>
    <col min="11792" max="11792" width="1.5703125" style="97" customWidth="1"/>
    <col min="11793" max="11793" width="12.7109375" style="97" customWidth="1"/>
    <col min="11794" max="11794" width="1.5703125" style="97" customWidth="1"/>
    <col min="11795" max="11795" width="12.7109375" style="97" customWidth="1"/>
    <col min="11796" max="11796" width="1.5703125" style="97" customWidth="1"/>
    <col min="11797" max="11797" width="17.85546875" style="97" customWidth="1"/>
    <col min="11798" max="11799" width="1.5703125" style="97" customWidth="1"/>
    <col min="11800" max="11800" width="14.42578125" style="97" customWidth="1"/>
    <col min="11801" max="11801" width="1.5703125" style="97" customWidth="1"/>
    <col min="11802" max="11802" width="11" style="97" customWidth="1"/>
    <col min="11803" max="11803" width="2.42578125" style="97" customWidth="1"/>
    <col min="11804" max="11804" width="14.42578125" style="97" customWidth="1"/>
    <col min="11805" max="11805" width="1.5703125" style="97" customWidth="1"/>
    <col min="11806" max="11806" width="11" style="97" customWidth="1"/>
    <col min="11807" max="11807" width="2.42578125" style="97" customWidth="1"/>
    <col min="11808" max="11808" width="14.42578125" style="97" customWidth="1"/>
    <col min="11809" max="11809" width="1.5703125" style="97" customWidth="1"/>
    <col min="11810" max="11810" width="11" style="97" customWidth="1"/>
    <col min="11811" max="11811" width="2.42578125" style="97" customWidth="1"/>
    <col min="11812" max="11812" width="14.42578125" style="97" customWidth="1"/>
    <col min="11813" max="11813" width="2.42578125" style="97" customWidth="1"/>
    <col min="11814" max="11814" width="5" style="97" customWidth="1"/>
    <col min="11815" max="11815" width="11.28515625" style="97" customWidth="1"/>
    <col min="11816" max="11816" width="8.42578125" style="97" customWidth="1"/>
    <col min="11817" max="11817" width="1.5703125" style="97" customWidth="1"/>
    <col min="11818" max="11818" width="12.7109375" style="97" customWidth="1"/>
    <col min="11819" max="11819" width="1.5703125" style="97" customWidth="1"/>
    <col min="11820" max="11820" width="12.7109375" style="97" customWidth="1"/>
    <col min="11821" max="12032" width="12.7109375" style="97"/>
    <col min="12033" max="12033" width="5" style="97" customWidth="1"/>
    <col min="12034" max="12034" width="2.140625" style="97" customWidth="1"/>
    <col min="12035" max="12035" width="22.140625" style="97" customWidth="1"/>
    <col min="12036" max="12036" width="1.5703125" style="97" customWidth="1"/>
    <col min="12037" max="12037" width="16.140625" style="97" customWidth="1"/>
    <col min="12038" max="12038" width="1.5703125" style="97" customWidth="1"/>
    <col min="12039" max="12039" width="12.7109375" style="97" customWidth="1"/>
    <col min="12040" max="12040" width="1.5703125" style="97" customWidth="1"/>
    <col min="12041" max="12041" width="12.7109375" style="97" customWidth="1"/>
    <col min="12042" max="12042" width="2.42578125" style="97" customWidth="1"/>
    <col min="12043" max="12043" width="16.140625" style="97" customWidth="1"/>
    <col min="12044" max="12044" width="1.5703125" style="97" customWidth="1"/>
    <col min="12045" max="12045" width="16.140625" style="97" customWidth="1"/>
    <col min="12046" max="12046" width="1.85546875" style="97" customWidth="1"/>
    <col min="12047" max="12047" width="16.140625" style="97" customWidth="1"/>
    <col min="12048" max="12048" width="1.5703125" style="97" customWidth="1"/>
    <col min="12049" max="12049" width="12.7109375" style="97" customWidth="1"/>
    <col min="12050" max="12050" width="1.5703125" style="97" customWidth="1"/>
    <col min="12051" max="12051" width="12.7109375" style="97" customWidth="1"/>
    <col min="12052" max="12052" width="1.5703125" style="97" customWidth="1"/>
    <col min="12053" max="12053" width="17.85546875" style="97" customWidth="1"/>
    <col min="12054" max="12055" width="1.5703125" style="97" customWidth="1"/>
    <col min="12056" max="12056" width="14.42578125" style="97" customWidth="1"/>
    <col min="12057" max="12057" width="1.5703125" style="97" customWidth="1"/>
    <col min="12058" max="12058" width="11" style="97" customWidth="1"/>
    <col min="12059" max="12059" width="2.42578125" style="97" customWidth="1"/>
    <col min="12060" max="12060" width="14.42578125" style="97" customWidth="1"/>
    <col min="12061" max="12061" width="1.5703125" style="97" customWidth="1"/>
    <col min="12062" max="12062" width="11" style="97" customWidth="1"/>
    <col min="12063" max="12063" width="2.42578125" style="97" customWidth="1"/>
    <col min="12064" max="12064" width="14.42578125" style="97" customWidth="1"/>
    <col min="12065" max="12065" width="1.5703125" style="97" customWidth="1"/>
    <col min="12066" max="12066" width="11" style="97" customWidth="1"/>
    <col min="12067" max="12067" width="2.42578125" style="97" customWidth="1"/>
    <col min="12068" max="12068" width="14.42578125" style="97" customWidth="1"/>
    <col min="12069" max="12069" width="2.42578125" style="97" customWidth="1"/>
    <col min="12070" max="12070" width="5" style="97" customWidth="1"/>
    <col min="12071" max="12071" width="11.28515625" style="97" customWidth="1"/>
    <col min="12072" max="12072" width="8.42578125" style="97" customWidth="1"/>
    <col min="12073" max="12073" width="1.5703125" style="97" customWidth="1"/>
    <col min="12074" max="12074" width="12.7109375" style="97" customWidth="1"/>
    <col min="12075" max="12075" width="1.5703125" style="97" customWidth="1"/>
    <col min="12076" max="12076" width="12.7109375" style="97" customWidth="1"/>
    <col min="12077" max="12288" width="12.7109375" style="97"/>
    <col min="12289" max="12289" width="5" style="97" customWidth="1"/>
    <col min="12290" max="12290" width="2.140625" style="97" customWidth="1"/>
    <col min="12291" max="12291" width="22.140625" style="97" customWidth="1"/>
    <col min="12292" max="12292" width="1.5703125" style="97" customWidth="1"/>
    <col min="12293" max="12293" width="16.140625" style="97" customWidth="1"/>
    <col min="12294" max="12294" width="1.5703125" style="97" customWidth="1"/>
    <col min="12295" max="12295" width="12.7109375" style="97" customWidth="1"/>
    <col min="12296" max="12296" width="1.5703125" style="97" customWidth="1"/>
    <col min="12297" max="12297" width="12.7109375" style="97" customWidth="1"/>
    <col min="12298" max="12298" width="2.42578125" style="97" customWidth="1"/>
    <col min="12299" max="12299" width="16.140625" style="97" customWidth="1"/>
    <col min="12300" max="12300" width="1.5703125" style="97" customWidth="1"/>
    <col min="12301" max="12301" width="16.140625" style="97" customWidth="1"/>
    <col min="12302" max="12302" width="1.85546875" style="97" customWidth="1"/>
    <col min="12303" max="12303" width="16.140625" style="97" customWidth="1"/>
    <col min="12304" max="12304" width="1.5703125" style="97" customWidth="1"/>
    <col min="12305" max="12305" width="12.7109375" style="97" customWidth="1"/>
    <col min="12306" max="12306" width="1.5703125" style="97" customWidth="1"/>
    <col min="12307" max="12307" width="12.7109375" style="97" customWidth="1"/>
    <col min="12308" max="12308" width="1.5703125" style="97" customWidth="1"/>
    <col min="12309" max="12309" width="17.85546875" style="97" customWidth="1"/>
    <col min="12310" max="12311" width="1.5703125" style="97" customWidth="1"/>
    <col min="12312" max="12312" width="14.42578125" style="97" customWidth="1"/>
    <col min="12313" max="12313" width="1.5703125" style="97" customWidth="1"/>
    <col min="12314" max="12314" width="11" style="97" customWidth="1"/>
    <col min="12315" max="12315" width="2.42578125" style="97" customWidth="1"/>
    <col min="12316" max="12316" width="14.42578125" style="97" customWidth="1"/>
    <col min="12317" max="12317" width="1.5703125" style="97" customWidth="1"/>
    <col min="12318" max="12318" width="11" style="97" customWidth="1"/>
    <col min="12319" max="12319" width="2.42578125" style="97" customWidth="1"/>
    <col min="12320" max="12320" width="14.42578125" style="97" customWidth="1"/>
    <col min="12321" max="12321" width="1.5703125" style="97" customWidth="1"/>
    <col min="12322" max="12322" width="11" style="97" customWidth="1"/>
    <col min="12323" max="12323" width="2.42578125" style="97" customWidth="1"/>
    <col min="12324" max="12324" width="14.42578125" style="97" customWidth="1"/>
    <col min="12325" max="12325" width="2.42578125" style="97" customWidth="1"/>
    <col min="12326" max="12326" width="5" style="97" customWidth="1"/>
    <col min="12327" max="12327" width="11.28515625" style="97" customWidth="1"/>
    <col min="12328" max="12328" width="8.42578125" style="97" customWidth="1"/>
    <col min="12329" max="12329" width="1.5703125" style="97" customWidth="1"/>
    <col min="12330" max="12330" width="12.7109375" style="97" customWidth="1"/>
    <col min="12331" max="12331" width="1.5703125" style="97" customWidth="1"/>
    <col min="12332" max="12332" width="12.7109375" style="97" customWidth="1"/>
    <col min="12333" max="12544" width="12.7109375" style="97"/>
    <col min="12545" max="12545" width="5" style="97" customWidth="1"/>
    <col min="12546" max="12546" width="2.140625" style="97" customWidth="1"/>
    <col min="12547" max="12547" width="22.140625" style="97" customWidth="1"/>
    <col min="12548" max="12548" width="1.5703125" style="97" customWidth="1"/>
    <col min="12549" max="12549" width="16.140625" style="97" customWidth="1"/>
    <col min="12550" max="12550" width="1.5703125" style="97" customWidth="1"/>
    <col min="12551" max="12551" width="12.7109375" style="97" customWidth="1"/>
    <col min="12552" max="12552" width="1.5703125" style="97" customWidth="1"/>
    <col min="12553" max="12553" width="12.7109375" style="97" customWidth="1"/>
    <col min="12554" max="12554" width="2.42578125" style="97" customWidth="1"/>
    <col min="12555" max="12555" width="16.140625" style="97" customWidth="1"/>
    <col min="12556" max="12556" width="1.5703125" style="97" customWidth="1"/>
    <col min="12557" max="12557" width="16.140625" style="97" customWidth="1"/>
    <col min="12558" max="12558" width="1.85546875" style="97" customWidth="1"/>
    <col min="12559" max="12559" width="16.140625" style="97" customWidth="1"/>
    <col min="12560" max="12560" width="1.5703125" style="97" customWidth="1"/>
    <col min="12561" max="12561" width="12.7109375" style="97" customWidth="1"/>
    <col min="12562" max="12562" width="1.5703125" style="97" customWidth="1"/>
    <col min="12563" max="12563" width="12.7109375" style="97" customWidth="1"/>
    <col min="12564" max="12564" width="1.5703125" style="97" customWidth="1"/>
    <col min="12565" max="12565" width="17.85546875" style="97" customWidth="1"/>
    <col min="12566" max="12567" width="1.5703125" style="97" customWidth="1"/>
    <col min="12568" max="12568" width="14.42578125" style="97" customWidth="1"/>
    <col min="12569" max="12569" width="1.5703125" style="97" customWidth="1"/>
    <col min="12570" max="12570" width="11" style="97" customWidth="1"/>
    <col min="12571" max="12571" width="2.42578125" style="97" customWidth="1"/>
    <col min="12572" max="12572" width="14.42578125" style="97" customWidth="1"/>
    <col min="12573" max="12573" width="1.5703125" style="97" customWidth="1"/>
    <col min="12574" max="12574" width="11" style="97" customWidth="1"/>
    <col min="12575" max="12575" width="2.42578125" style="97" customWidth="1"/>
    <col min="12576" max="12576" width="14.42578125" style="97" customWidth="1"/>
    <col min="12577" max="12577" width="1.5703125" style="97" customWidth="1"/>
    <col min="12578" max="12578" width="11" style="97" customWidth="1"/>
    <col min="12579" max="12579" width="2.42578125" style="97" customWidth="1"/>
    <col min="12580" max="12580" width="14.42578125" style="97" customWidth="1"/>
    <col min="12581" max="12581" width="2.42578125" style="97" customWidth="1"/>
    <col min="12582" max="12582" width="5" style="97" customWidth="1"/>
    <col min="12583" max="12583" width="11.28515625" style="97" customWidth="1"/>
    <col min="12584" max="12584" width="8.42578125" style="97" customWidth="1"/>
    <col min="12585" max="12585" width="1.5703125" style="97" customWidth="1"/>
    <col min="12586" max="12586" width="12.7109375" style="97" customWidth="1"/>
    <col min="12587" max="12587" width="1.5703125" style="97" customWidth="1"/>
    <col min="12588" max="12588" width="12.7109375" style="97" customWidth="1"/>
    <col min="12589" max="12800" width="12.7109375" style="97"/>
    <col min="12801" max="12801" width="5" style="97" customWidth="1"/>
    <col min="12802" max="12802" width="2.140625" style="97" customWidth="1"/>
    <col min="12803" max="12803" width="22.140625" style="97" customWidth="1"/>
    <col min="12804" max="12804" width="1.5703125" style="97" customWidth="1"/>
    <col min="12805" max="12805" width="16.140625" style="97" customWidth="1"/>
    <col min="12806" max="12806" width="1.5703125" style="97" customWidth="1"/>
    <col min="12807" max="12807" width="12.7109375" style="97" customWidth="1"/>
    <col min="12808" max="12808" width="1.5703125" style="97" customWidth="1"/>
    <col min="12809" max="12809" width="12.7109375" style="97" customWidth="1"/>
    <col min="12810" max="12810" width="2.42578125" style="97" customWidth="1"/>
    <col min="12811" max="12811" width="16.140625" style="97" customWidth="1"/>
    <col min="12812" max="12812" width="1.5703125" style="97" customWidth="1"/>
    <col min="12813" max="12813" width="16.140625" style="97" customWidth="1"/>
    <col min="12814" max="12814" width="1.85546875" style="97" customWidth="1"/>
    <col min="12815" max="12815" width="16.140625" style="97" customWidth="1"/>
    <col min="12816" max="12816" width="1.5703125" style="97" customWidth="1"/>
    <col min="12817" max="12817" width="12.7109375" style="97" customWidth="1"/>
    <col min="12818" max="12818" width="1.5703125" style="97" customWidth="1"/>
    <col min="12819" max="12819" width="12.7109375" style="97" customWidth="1"/>
    <col min="12820" max="12820" width="1.5703125" style="97" customWidth="1"/>
    <col min="12821" max="12821" width="17.85546875" style="97" customWidth="1"/>
    <col min="12822" max="12823" width="1.5703125" style="97" customWidth="1"/>
    <col min="12824" max="12824" width="14.42578125" style="97" customWidth="1"/>
    <col min="12825" max="12825" width="1.5703125" style="97" customWidth="1"/>
    <col min="12826" max="12826" width="11" style="97" customWidth="1"/>
    <col min="12827" max="12827" width="2.42578125" style="97" customWidth="1"/>
    <col min="12828" max="12828" width="14.42578125" style="97" customWidth="1"/>
    <col min="12829" max="12829" width="1.5703125" style="97" customWidth="1"/>
    <col min="12830" max="12830" width="11" style="97" customWidth="1"/>
    <col min="12831" max="12831" width="2.42578125" style="97" customWidth="1"/>
    <col min="12832" max="12832" width="14.42578125" style="97" customWidth="1"/>
    <col min="12833" max="12833" width="1.5703125" style="97" customWidth="1"/>
    <col min="12834" max="12834" width="11" style="97" customWidth="1"/>
    <col min="12835" max="12835" width="2.42578125" style="97" customWidth="1"/>
    <col min="12836" max="12836" width="14.42578125" style="97" customWidth="1"/>
    <col min="12837" max="12837" width="2.42578125" style="97" customWidth="1"/>
    <col min="12838" max="12838" width="5" style="97" customWidth="1"/>
    <col min="12839" max="12839" width="11.28515625" style="97" customWidth="1"/>
    <col min="12840" max="12840" width="8.42578125" style="97" customWidth="1"/>
    <col min="12841" max="12841" width="1.5703125" style="97" customWidth="1"/>
    <col min="12842" max="12842" width="12.7109375" style="97" customWidth="1"/>
    <col min="12843" max="12843" width="1.5703125" style="97" customWidth="1"/>
    <col min="12844" max="12844" width="12.7109375" style="97" customWidth="1"/>
    <col min="12845" max="13056" width="12.7109375" style="97"/>
    <col min="13057" max="13057" width="5" style="97" customWidth="1"/>
    <col min="13058" max="13058" width="2.140625" style="97" customWidth="1"/>
    <col min="13059" max="13059" width="22.140625" style="97" customWidth="1"/>
    <col min="13060" max="13060" width="1.5703125" style="97" customWidth="1"/>
    <col min="13061" max="13061" width="16.140625" style="97" customWidth="1"/>
    <col min="13062" max="13062" width="1.5703125" style="97" customWidth="1"/>
    <col min="13063" max="13063" width="12.7109375" style="97" customWidth="1"/>
    <col min="13064" max="13064" width="1.5703125" style="97" customWidth="1"/>
    <col min="13065" max="13065" width="12.7109375" style="97" customWidth="1"/>
    <col min="13066" max="13066" width="2.42578125" style="97" customWidth="1"/>
    <col min="13067" max="13067" width="16.140625" style="97" customWidth="1"/>
    <col min="13068" max="13068" width="1.5703125" style="97" customWidth="1"/>
    <col min="13069" max="13069" width="16.140625" style="97" customWidth="1"/>
    <col min="13070" max="13070" width="1.85546875" style="97" customWidth="1"/>
    <col min="13071" max="13071" width="16.140625" style="97" customWidth="1"/>
    <col min="13072" max="13072" width="1.5703125" style="97" customWidth="1"/>
    <col min="13073" max="13073" width="12.7109375" style="97" customWidth="1"/>
    <col min="13074" max="13074" width="1.5703125" style="97" customWidth="1"/>
    <col min="13075" max="13075" width="12.7109375" style="97" customWidth="1"/>
    <col min="13076" max="13076" width="1.5703125" style="97" customWidth="1"/>
    <col min="13077" max="13077" width="17.85546875" style="97" customWidth="1"/>
    <col min="13078" max="13079" width="1.5703125" style="97" customWidth="1"/>
    <col min="13080" max="13080" width="14.42578125" style="97" customWidth="1"/>
    <col min="13081" max="13081" width="1.5703125" style="97" customWidth="1"/>
    <col min="13082" max="13082" width="11" style="97" customWidth="1"/>
    <col min="13083" max="13083" width="2.42578125" style="97" customWidth="1"/>
    <col min="13084" max="13084" width="14.42578125" style="97" customWidth="1"/>
    <col min="13085" max="13085" width="1.5703125" style="97" customWidth="1"/>
    <col min="13086" max="13086" width="11" style="97" customWidth="1"/>
    <col min="13087" max="13087" width="2.42578125" style="97" customWidth="1"/>
    <col min="13088" max="13088" width="14.42578125" style="97" customWidth="1"/>
    <col min="13089" max="13089" width="1.5703125" style="97" customWidth="1"/>
    <col min="13090" max="13090" width="11" style="97" customWidth="1"/>
    <col min="13091" max="13091" width="2.42578125" style="97" customWidth="1"/>
    <col min="13092" max="13092" width="14.42578125" style="97" customWidth="1"/>
    <col min="13093" max="13093" width="2.42578125" style="97" customWidth="1"/>
    <col min="13094" max="13094" width="5" style="97" customWidth="1"/>
    <col min="13095" max="13095" width="11.28515625" style="97" customWidth="1"/>
    <col min="13096" max="13096" width="8.42578125" style="97" customWidth="1"/>
    <col min="13097" max="13097" width="1.5703125" style="97" customWidth="1"/>
    <col min="13098" max="13098" width="12.7109375" style="97" customWidth="1"/>
    <col min="13099" max="13099" width="1.5703125" style="97" customWidth="1"/>
    <col min="13100" max="13100" width="12.7109375" style="97" customWidth="1"/>
    <col min="13101" max="13312" width="12.7109375" style="97"/>
    <col min="13313" max="13313" width="5" style="97" customWidth="1"/>
    <col min="13314" max="13314" width="2.140625" style="97" customWidth="1"/>
    <col min="13315" max="13315" width="22.140625" style="97" customWidth="1"/>
    <col min="13316" max="13316" width="1.5703125" style="97" customWidth="1"/>
    <col min="13317" max="13317" width="16.140625" style="97" customWidth="1"/>
    <col min="13318" max="13318" width="1.5703125" style="97" customWidth="1"/>
    <col min="13319" max="13319" width="12.7109375" style="97" customWidth="1"/>
    <col min="13320" max="13320" width="1.5703125" style="97" customWidth="1"/>
    <col min="13321" max="13321" width="12.7109375" style="97" customWidth="1"/>
    <col min="13322" max="13322" width="2.42578125" style="97" customWidth="1"/>
    <col min="13323" max="13323" width="16.140625" style="97" customWidth="1"/>
    <col min="13324" max="13324" width="1.5703125" style="97" customWidth="1"/>
    <col min="13325" max="13325" width="16.140625" style="97" customWidth="1"/>
    <col min="13326" max="13326" width="1.85546875" style="97" customWidth="1"/>
    <col min="13327" max="13327" width="16.140625" style="97" customWidth="1"/>
    <col min="13328" max="13328" width="1.5703125" style="97" customWidth="1"/>
    <col min="13329" max="13329" width="12.7109375" style="97" customWidth="1"/>
    <col min="13330" max="13330" width="1.5703125" style="97" customWidth="1"/>
    <col min="13331" max="13331" width="12.7109375" style="97" customWidth="1"/>
    <col min="13332" max="13332" width="1.5703125" style="97" customWidth="1"/>
    <col min="13333" max="13333" width="17.85546875" style="97" customWidth="1"/>
    <col min="13334" max="13335" width="1.5703125" style="97" customWidth="1"/>
    <col min="13336" max="13336" width="14.42578125" style="97" customWidth="1"/>
    <col min="13337" max="13337" width="1.5703125" style="97" customWidth="1"/>
    <col min="13338" max="13338" width="11" style="97" customWidth="1"/>
    <col min="13339" max="13339" width="2.42578125" style="97" customWidth="1"/>
    <col min="13340" max="13340" width="14.42578125" style="97" customWidth="1"/>
    <col min="13341" max="13341" width="1.5703125" style="97" customWidth="1"/>
    <col min="13342" max="13342" width="11" style="97" customWidth="1"/>
    <col min="13343" max="13343" width="2.42578125" style="97" customWidth="1"/>
    <col min="13344" max="13344" width="14.42578125" style="97" customWidth="1"/>
    <col min="13345" max="13345" width="1.5703125" style="97" customWidth="1"/>
    <col min="13346" max="13346" width="11" style="97" customWidth="1"/>
    <col min="13347" max="13347" width="2.42578125" style="97" customWidth="1"/>
    <col min="13348" max="13348" width="14.42578125" style="97" customWidth="1"/>
    <col min="13349" max="13349" width="2.42578125" style="97" customWidth="1"/>
    <col min="13350" max="13350" width="5" style="97" customWidth="1"/>
    <col min="13351" max="13351" width="11.28515625" style="97" customWidth="1"/>
    <col min="13352" max="13352" width="8.42578125" style="97" customWidth="1"/>
    <col min="13353" max="13353" width="1.5703125" style="97" customWidth="1"/>
    <col min="13354" max="13354" width="12.7109375" style="97" customWidth="1"/>
    <col min="13355" max="13355" width="1.5703125" style="97" customWidth="1"/>
    <col min="13356" max="13356" width="12.7109375" style="97" customWidth="1"/>
    <col min="13357" max="13568" width="12.7109375" style="97"/>
    <col min="13569" max="13569" width="5" style="97" customWidth="1"/>
    <col min="13570" max="13570" width="2.140625" style="97" customWidth="1"/>
    <col min="13571" max="13571" width="22.140625" style="97" customWidth="1"/>
    <col min="13572" max="13572" width="1.5703125" style="97" customWidth="1"/>
    <col min="13573" max="13573" width="16.140625" style="97" customWidth="1"/>
    <col min="13574" max="13574" width="1.5703125" style="97" customWidth="1"/>
    <col min="13575" max="13575" width="12.7109375" style="97" customWidth="1"/>
    <col min="13576" max="13576" width="1.5703125" style="97" customWidth="1"/>
    <col min="13577" max="13577" width="12.7109375" style="97" customWidth="1"/>
    <col min="13578" max="13578" width="2.42578125" style="97" customWidth="1"/>
    <col min="13579" max="13579" width="16.140625" style="97" customWidth="1"/>
    <col min="13580" max="13580" width="1.5703125" style="97" customWidth="1"/>
    <col min="13581" max="13581" width="16.140625" style="97" customWidth="1"/>
    <col min="13582" max="13582" width="1.85546875" style="97" customWidth="1"/>
    <col min="13583" max="13583" width="16.140625" style="97" customWidth="1"/>
    <col min="13584" max="13584" width="1.5703125" style="97" customWidth="1"/>
    <col min="13585" max="13585" width="12.7109375" style="97" customWidth="1"/>
    <col min="13586" max="13586" width="1.5703125" style="97" customWidth="1"/>
    <col min="13587" max="13587" width="12.7109375" style="97" customWidth="1"/>
    <col min="13588" max="13588" width="1.5703125" style="97" customWidth="1"/>
    <col min="13589" max="13589" width="17.85546875" style="97" customWidth="1"/>
    <col min="13590" max="13591" width="1.5703125" style="97" customWidth="1"/>
    <col min="13592" max="13592" width="14.42578125" style="97" customWidth="1"/>
    <col min="13593" max="13593" width="1.5703125" style="97" customWidth="1"/>
    <col min="13594" max="13594" width="11" style="97" customWidth="1"/>
    <col min="13595" max="13595" width="2.42578125" style="97" customWidth="1"/>
    <col min="13596" max="13596" width="14.42578125" style="97" customWidth="1"/>
    <col min="13597" max="13597" width="1.5703125" style="97" customWidth="1"/>
    <col min="13598" max="13598" width="11" style="97" customWidth="1"/>
    <col min="13599" max="13599" width="2.42578125" style="97" customWidth="1"/>
    <col min="13600" max="13600" width="14.42578125" style="97" customWidth="1"/>
    <col min="13601" max="13601" width="1.5703125" style="97" customWidth="1"/>
    <col min="13602" max="13602" width="11" style="97" customWidth="1"/>
    <col min="13603" max="13603" width="2.42578125" style="97" customWidth="1"/>
    <col min="13604" max="13604" width="14.42578125" style="97" customWidth="1"/>
    <col min="13605" max="13605" width="2.42578125" style="97" customWidth="1"/>
    <col min="13606" max="13606" width="5" style="97" customWidth="1"/>
    <col min="13607" max="13607" width="11.28515625" style="97" customWidth="1"/>
    <col min="13608" max="13608" width="8.42578125" style="97" customWidth="1"/>
    <col min="13609" max="13609" width="1.5703125" style="97" customWidth="1"/>
    <col min="13610" max="13610" width="12.7109375" style="97" customWidth="1"/>
    <col min="13611" max="13611" width="1.5703125" style="97" customWidth="1"/>
    <col min="13612" max="13612" width="12.7109375" style="97" customWidth="1"/>
    <col min="13613" max="13824" width="12.7109375" style="97"/>
    <col min="13825" max="13825" width="5" style="97" customWidth="1"/>
    <col min="13826" max="13826" width="2.140625" style="97" customWidth="1"/>
    <col min="13827" max="13827" width="22.140625" style="97" customWidth="1"/>
    <col min="13828" max="13828" width="1.5703125" style="97" customWidth="1"/>
    <col min="13829" max="13829" width="16.140625" style="97" customWidth="1"/>
    <col min="13830" max="13830" width="1.5703125" style="97" customWidth="1"/>
    <col min="13831" max="13831" width="12.7109375" style="97" customWidth="1"/>
    <col min="13832" max="13832" width="1.5703125" style="97" customWidth="1"/>
    <col min="13833" max="13833" width="12.7109375" style="97" customWidth="1"/>
    <col min="13834" max="13834" width="2.42578125" style="97" customWidth="1"/>
    <col min="13835" max="13835" width="16.140625" style="97" customWidth="1"/>
    <col min="13836" max="13836" width="1.5703125" style="97" customWidth="1"/>
    <col min="13837" max="13837" width="16.140625" style="97" customWidth="1"/>
    <col min="13838" max="13838" width="1.85546875" style="97" customWidth="1"/>
    <col min="13839" max="13839" width="16.140625" style="97" customWidth="1"/>
    <col min="13840" max="13840" width="1.5703125" style="97" customWidth="1"/>
    <col min="13841" max="13841" width="12.7109375" style="97" customWidth="1"/>
    <col min="13842" max="13842" width="1.5703125" style="97" customWidth="1"/>
    <col min="13843" max="13843" width="12.7109375" style="97" customWidth="1"/>
    <col min="13844" max="13844" width="1.5703125" style="97" customWidth="1"/>
    <col min="13845" max="13845" width="17.85546875" style="97" customWidth="1"/>
    <col min="13846" max="13847" width="1.5703125" style="97" customWidth="1"/>
    <col min="13848" max="13848" width="14.42578125" style="97" customWidth="1"/>
    <col min="13849" max="13849" width="1.5703125" style="97" customWidth="1"/>
    <col min="13850" max="13850" width="11" style="97" customWidth="1"/>
    <col min="13851" max="13851" width="2.42578125" style="97" customWidth="1"/>
    <col min="13852" max="13852" width="14.42578125" style="97" customWidth="1"/>
    <col min="13853" max="13853" width="1.5703125" style="97" customWidth="1"/>
    <col min="13854" max="13854" width="11" style="97" customWidth="1"/>
    <col min="13855" max="13855" width="2.42578125" style="97" customWidth="1"/>
    <col min="13856" max="13856" width="14.42578125" style="97" customWidth="1"/>
    <col min="13857" max="13857" width="1.5703125" style="97" customWidth="1"/>
    <col min="13858" max="13858" width="11" style="97" customWidth="1"/>
    <col min="13859" max="13859" width="2.42578125" style="97" customWidth="1"/>
    <col min="13860" max="13860" width="14.42578125" style="97" customWidth="1"/>
    <col min="13861" max="13861" width="2.42578125" style="97" customWidth="1"/>
    <col min="13862" max="13862" width="5" style="97" customWidth="1"/>
    <col min="13863" max="13863" width="11.28515625" style="97" customWidth="1"/>
    <col min="13864" max="13864" width="8.42578125" style="97" customWidth="1"/>
    <col min="13865" max="13865" width="1.5703125" style="97" customWidth="1"/>
    <col min="13866" max="13866" width="12.7109375" style="97" customWidth="1"/>
    <col min="13867" max="13867" width="1.5703125" style="97" customWidth="1"/>
    <col min="13868" max="13868" width="12.7109375" style="97" customWidth="1"/>
    <col min="13869" max="14080" width="12.7109375" style="97"/>
    <col min="14081" max="14081" width="5" style="97" customWidth="1"/>
    <col min="14082" max="14082" width="2.140625" style="97" customWidth="1"/>
    <col min="14083" max="14083" width="22.140625" style="97" customWidth="1"/>
    <col min="14084" max="14084" width="1.5703125" style="97" customWidth="1"/>
    <col min="14085" max="14085" width="16.140625" style="97" customWidth="1"/>
    <col min="14086" max="14086" width="1.5703125" style="97" customWidth="1"/>
    <col min="14087" max="14087" width="12.7109375" style="97" customWidth="1"/>
    <col min="14088" max="14088" width="1.5703125" style="97" customWidth="1"/>
    <col min="14089" max="14089" width="12.7109375" style="97" customWidth="1"/>
    <col min="14090" max="14090" width="2.42578125" style="97" customWidth="1"/>
    <col min="14091" max="14091" width="16.140625" style="97" customWidth="1"/>
    <col min="14092" max="14092" width="1.5703125" style="97" customWidth="1"/>
    <col min="14093" max="14093" width="16.140625" style="97" customWidth="1"/>
    <col min="14094" max="14094" width="1.85546875" style="97" customWidth="1"/>
    <col min="14095" max="14095" width="16.140625" style="97" customWidth="1"/>
    <col min="14096" max="14096" width="1.5703125" style="97" customWidth="1"/>
    <col min="14097" max="14097" width="12.7109375" style="97" customWidth="1"/>
    <col min="14098" max="14098" width="1.5703125" style="97" customWidth="1"/>
    <col min="14099" max="14099" width="12.7109375" style="97" customWidth="1"/>
    <col min="14100" max="14100" width="1.5703125" style="97" customWidth="1"/>
    <col min="14101" max="14101" width="17.85546875" style="97" customWidth="1"/>
    <col min="14102" max="14103" width="1.5703125" style="97" customWidth="1"/>
    <col min="14104" max="14104" width="14.42578125" style="97" customWidth="1"/>
    <col min="14105" max="14105" width="1.5703125" style="97" customWidth="1"/>
    <col min="14106" max="14106" width="11" style="97" customWidth="1"/>
    <col min="14107" max="14107" width="2.42578125" style="97" customWidth="1"/>
    <col min="14108" max="14108" width="14.42578125" style="97" customWidth="1"/>
    <col min="14109" max="14109" width="1.5703125" style="97" customWidth="1"/>
    <col min="14110" max="14110" width="11" style="97" customWidth="1"/>
    <col min="14111" max="14111" width="2.42578125" style="97" customWidth="1"/>
    <col min="14112" max="14112" width="14.42578125" style="97" customWidth="1"/>
    <col min="14113" max="14113" width="1.5703125" style="97" customWidth="1"/>
    <col min="14114" max="14114" width="11" style="97" customWidth="1"/>
    <col min="14115" max="14115" width="2.42578125" style="97" customWidth="1"/>
    <col min="14116" max="14116" width="14.42578125" style="97" customWidth="1"/>
    <col min="14117" max="14117" width="2.42578125" style="97" customWidth="1"/>
    <col min="14118" max="14118" width="5" style="97" customWidth="1"/>
    <col min="14119" max="14119" width="11.28515625" style="97" customWidth="1"/>
    <col min="14120" max="14120" width="8.42578125" style="97" customWidth="1"/>
    <col min="14121" max="14121" width="1.5703125" style="97" customWidth="1"/>
    <col min="14122" max="14122" width="12.7109375" style="97" customWidth="1"/>
    <col min="14123" max="14123" width="1.5703125" style="97" customWidth="1"/>
    <col min="14124" max="14124" width="12.7109375" style="97" customWidth="1"/>
    <col min="14125" max="14336" width="12.7109375" style="97"/>
    <col min="14337" max="14337" width="5" style="97" customWidth="1"/>
    <col min="14338" max="14338" width="2.140625" style="97" customWidth="1"/>
    <col min="14339" max="14339" width="22.140625" style="97" customWidth="1"/>
    <col min="14340" max="14340" width="1.5703125" style="97" customWidth="1"/>
    <col min="14341" max="14341" width="16.140625" style="97" customWidth="1"/>
    <col min="14342" max="14342" width="1.5703125" style="97" customWidth="1"/>
    <col min="14343" max="14343" width="12.7109375" style="97" customWidth="1"/>
    <col min="14344" max="14344" width="1.5703125" style="97" customWidth="1"/>
    <col min="14345" max="14345" width="12.7109375" style="97" customWidth="1"/>
    <col min="14346" max="14346" width="2.42578125" style="97" customWidth="1"/>
    <col min="14347" max="14347" width="16.140625" style="97" customWidth="1"/>
    <col min="14348" max="14348" width="1.5703125" style="97" customWidth="1"/>
    <col min="14349" max="14349" width="16.140625" style="97" customWidth="1"/>
    <col min="14350" max="14350" width="1.85546875" style="97" customWidth="1"/>
    <col min="14351" max="14351" width="16.140625" style="97" customWidth="1"/>
    <col min="14352" max="14352" width="1.5703125" style="97" customWidth="1"/>
    <col min="14353" max="14353" width="12.7109375" style="97" customWidth="1"/>
    <col min="14354" max="14354" width="1.5703125" style="97" customWidth="1"/>
    <col min="14355" max="14355" width="12.7109375" style="97" customWidth="1"/>
    <col min="14356" max="14356" width="1.5703125" style="97" customWidth="1"/>
    <col min="14357" max="14357" width="17.85546875" style="97" customWidth="1"/>
    <col min="14358" max="14359" width="1.5703125" style="97" customWidth="1"/>
    <col min="14360" max="14360" width="14.42578125" style="97" customWidth="1"/>
    <col min="14361" max="14361" width="1.5703125" style="97" customWidth="1"/>
    <col min="14362" max="14362" width="11" style="97" customWidth="1"/>
    <col min="14363" max="14363" width="2.42578125" style="97" customWidth="1"/>
    <col min="14364" max="14364" width="14.42578125" style="97" customWidth="1"/>
    <col min="14365" max="14365" width="1.5703125" style="97" customWidth="1"/>
    <col min="14366" max="14366" width="11" style="97" customWidth="1"/>
    <col min="14367" max="14367" width="2.42578125" style="97" customWidth="1"/>
    <col min="14368" max="14368" width="14.42578125" style="97" customWidth="1"/>
    <col min="14369" max="14369" width="1.5703125" style="97" customWidth="1"/>
    <col min="14370" max="14370" width="11" style="97" customWidth="1"/>
    <col min="14371" max="14371" width="2.42578125" style="97" customWidth="1"/>
    <col min="14372" max="14372" width="14.42578125" style="97" customWidth="1"/>
    <col min="14373" max="14373" width="2.42578125" style="97" customWidth="1"/>
    <col min="14374" max="14374" width="5" style="97" customWidth="1"/>
    <col min="14375" max="14375" width="11.28515625" style="97" customWidth="1"/>
    <col min="14376" max="14376" width="8.42578125" style="97" customWidth="1"/>
    <col min="14377" max="14377" width="1.5703125" style="97" customWidth="1"/>
    <col min="14378" max="14378" width="12.7109375" style="97" customWidth="1"/>
    <col min="14379" max="14379" width="1.5703125" style="97" customWidth="1"/>
    <col min="14380" max="14380" width="12.7109375" style="97" customWidth="1"/>
    <col min="14381" max="14592" width="12.7109375" style="97"/>
    <col min="14593" max="14593" width="5" style="97" customWidth="1"/>
    <col min="14594" max="14594" width="2.140625" style="97" customWidth="1"/>
    <col min="14595" max="14595" width="22.140625" style="97" customWidth="1"/>
    <col min="14596" max="14596" width="1.5703125" style="97" customWidth="1"/>
    <col min="14597" max="14597" width="16.140625" style="97" customWidth="1"/>
    <col min="14598" max="14598" width="1.5703125" style="97" customWidth="1"/>
    <col min="14599" max="14599" width="12.7109375" style="97" customWidth="1"/>
    <col min="14600" max="14600" width="1.5703125" style="97" customWidth="1"/>
    <col min="14601" max="14601" width="12.7109375" style="97" customWidth="1"/>
    <col min="14602" max="14602" width="2.42578125" style="97" customWidth="1"/>
    <col min="14603" max="14603" width="16.140625" style="97" customWidth="1"/>
    <col min="14604" max="14604" width="1.5703125" style="97" customWidth="1"/>
    <col min="14605" max="14605" width="16.140625" style="97" customWidth="1"/>
    <col min="14606" max="14606" width="1.85546875" style="97" customWidth="1"/>
    <col min="14607" max="14607" width="16.140625" style="97" customWidth="1"/>
    <col min="14608" max="14608" width="1.5703125" style="97" customWidth="1"/>
    <col min="14609" max="14609" width="12.7109375" style="97" customWidth="1"/>
    <col min="14610" max="14610" width="1.5703125" style="97" customWidth="1"/>
    <col min="14611" max="14611" width="12.7109375" style="97" customWidth="1"/>
    <col min="14612" max="14612" width="1.5703125" style="97" customWidth="1"/>
    <col min="14613" max="14613" width="17.85546875" style="97" customWidth="1"/>
    <col min="14614" max="14615" width="1.5703125" style="97" customWidth="1"/>
    <col min="14616" max="14616" width="14.42578125" style="97" customWidth="1"/>
    <col min="14617" max="14617" width="1.5703125" style="97" customWidth="1"/>
    <col min="14618" max="14618" width="11" style="97" customWidth="1"/>
    <col min="14619" max="14619" width="2.42578125" style="97" customWidth="1"/>
    <col min="14620" max="14620" width="14.42578125" style="97" customWidth="1"/>
    <col min="14621" max="14621" width="1.5703125" style="97" customWidth="1"/>
    <col min="14622" max="14622" width="11" style="97" customWidth="1"/>
    <col min="14623" max="14623" width="2.42578125" style="97" customWidth="1"/>
    <col min="14624" max="14624" width="14.42578125" style="97" customWidth="1"/>
    <col min="14625" max="14625" width="1.5703125" style="97" customWidth="1"/>
    <col min="14626" max="14626" width="11" style="97" customWidth="1"/>
    <col min="14627" max="14627" width="2.42578125" style="97" customWidth="1"/>
    <col min="14628" max="14628" width="14.42578125" style="97" customWidth="1"/>
    <col min="14629" max="14629" width="2.42578125" style="97" customWidth="1"/>
    <col min="14630" max="14630" width="5" style="97" customWidth="1"/>
    <col min="14631" max="14631" width="11.28515625" style="97" customWidth="1"/>
    <col min="14632" max="14632" width="8.42578125" style="97" customWidth="1"/>
    <col min="14633" max="14633" width="1.5703125" style="97" customWidth="1"/>
    <col min="14634" max="14634" width="12.7109375" style="97" customWidth="1"/>
    <col min="14635" max="14635" width="1.5703125" style="97" customWidth="1"/>
    <col min="14636" max="14636" width="12.7109375" style="97" customWidth="1"/>
    <col min="14637" max="14848" width="12.7109375" style="97"/>
    <col min="14849" max="14849" width="5" style="97" customWidth="1"/>
    <col min="14850" max="14850" width="2.140625" style="97" customWidth="1"/>
    <col min="14851" max="14851" width="22.140625" style="97" customWidth="1"/>
    <col min="14852" max="14852" width="1.5703125" style="97" customWidth="1"/>
    <col min="14853" max="14853" width="16.140625" style="97" customWidth="1"/>
    <col min="14854" max="14854" width="1.5703125" style="97" customWidth="1"/>
    <col min="14855" max="14855" width="12.7109375" style="97" customWidth="1"/>
    <col min="14856" max="14856" width="1.5703125" style="97" customWidth="1"/>
    <col min="14857" max="14857" width="12.7109375" style="97" customWidth="1"/>
    <col min="14858" max="14858" width="2.42578125" style="97" customWidth="1"/>
    <col min="14859" max="14859" width="16.140625" style="97" customWidth="1"/>
    <col min="14860" max="14860" width="1.5703125" style="97" customWidth="1"/>
    <col min="14861" max="14861" width="16.140625" style="97" customWidth="1"/>
    <col min="14862" max="14862" width="1.85546875" style="97" customWidth="1"/>
    <col min="14863" max="14863" width="16.140625" style="97" customWidth="1"/>
    <col min="14864" max="14864" width="1.5703125" style="97" customWidth="1"/>
    <col min="14865" max="14865" width="12.7109375" style="97" customWidth="1"/>
    <col min="14866" max="14866" width="1.5703125" style="97" customWidth="1"/>
    <col min="14867" max="14867" width="12.7109375" style="97" customWidth="1"/>
    <col min="14868" max="14868" width="1.5703125" style="97" customWidth="1"/>
    <col min="14869" max="14869" width="17.85546875" style="97" customWidth="1"/>
    <col min="14870" max="14871" width="1.5703125" style="97" customWidth="1"/>
    <col min="14872" max="14872" width="14.42578125" style="97" customWidth="1"/>
    <col min="14873" max="14873" width="1.5703125" style="97" customWidth="1"/>
    <col min="14874" max="14874" width="11" style="97" customWidth="1"/>
    <col min="14875" max="14875" width="2.42578125" style="97" customWidth="1"/>
    <col min="14876" max="14876" width="14.42578125" style="97" customWidth="1"/>
    <col min="14877" max="14877" width="1.5703125" style="97" customWidth="1"/>
    <col min="14878" max="14878" width="11" style="97" customWidth="1"/>
    <col min="14879" max="14879" width="2.42578125" style="97" customWidth="1"/>
    <col min="14880" max="14880" width="14.42578125" style="97" customWidth="1"/>
    <col min="14881" max="14881" width="1.5703125" style="97" customWidth="1"/>
    <col min="14882" max="14882" width="11" style="97" customWidth="1"/>
    <col min="14883" max="14883" width="2.42578125" style="97" customWidth="1"/>
    <col min="14884" max="14884" width="14.42578125" style="97" customWidth="1"/>
    <col min="14885" max="14885" width="2.42578125" style="97" customWidth="1"/>
    <col min="14886" max="14886" width="5" style="97" customWidth="1"/>
    <col min="14887" max="14887" width="11.28515625" style="97" customWidth="1"/>
    <col min="14888" max="14888" width="8.42578125" style="97" customWidth="1"/>
    <col min="14889" max="14889" width="1.5703125" style="97" customWidth="1"/>
    <col min="14890" max="14890" width="12.7109375" style="97" customWidth="1"/>
    <col min="14891" max="14891" width="1.5703125" style="97" customWidth="1"/>
    <col min="14892" max="14892" width="12.7109375" style="97" customWidth="1"/>
    <col min="14893" max="15104" width="12.7109375" style="97"/>
    <col min="15105" max="15105" width="5" style="97" customWidth="1"/>
    <col min="15106" max="15106" width="2.140625" style="97" customWidth="1"/>
    <col min="15107" max="15107" width="22.140625" style="97" customWidth="1"/>
    <col min="15108" max="15108" width="1.5703125" style="97" customWidth="1"/>
    <col min="15109" max="15109" width="16.140625" style="97" customWidth="1"/>
    <col min="15110" max="15110" width="1.5703125" style="97" customWidth="1"/>
    <col min="15111" max="15111" width="12.7109375" style="97" customWidth="1"/>
    <col min="15112" max="15112" width="1.5703125" style="97" customWidth="1"/>
    <col min="15113" max="15113" width="12.7109375" style="97" customWidth="1"/>
    <col min="15114" max="15114" width="2.42578125" style="97" customWidth="1"/>
    <col min="15115" max="15115" width="16.140625" style="97" customWidth="1"/>
    <col min="15116" max="15116" width="1.5703125" style="97" customWidth="1"/>
    <col min="15117" max="15117" width="16.140625" style="97" customWidth="1"/>
    <col min="15118" max="15118" width="1.85546875" style="97" customWidth="1"/>
    <col min="15119" max="15119" width="16.140625" style="97" customWidth="1"/>
    <col min="15120" max="15120" width="1.5703125" style="97" customWidth="1"/>
    <col min="15121" max="15121" width="12.7109375" style="97" customWidth="1"/>
    <col min="15122" max="15122" width="1.5703125" style="97" customWidth="1"/>
    <col min="15123" max="15123" width="12.7109375" style="97" customWidth="1"/>
    <col min="15124" max="15124" width="1.5703125" style="97" customWidth="1"/>
    <col min="15125" max="15125" width="17.85546875" style="97" customWidth="1"/>
    <col min="15126" max="15127" width="1.5703125" style="97" customWidth="1"/>
    <col min="15128" max="15128" width="14.42578125" style="97" customWidth="1"/>
    <col min="15129" max="15129" width="1.5703125" style="97" customWidth="1"/>
    <col min="15130" max="15130" width="11" style="97" customWidth="1"/>
    <col min="15131" max="15131" width="2.42578125" style="97" customWidth="1"/>
    <col min="15132" max="15132" width="14.42578125" style="97" customWidth="1"/>
    <col min="15133" max="15133" width="1.5703125" style="97" customWidth="1"/>
    <col min="15134" max="15134" width="11" style="97" customWidth="1"/>
    <col min="15135" max="15135" width="2.42578125" style="97" customWidth="1"/>
    <col min="15136" max="15136" width="14.42578125" style="97" customWidth="1"/>
    <col min="15137" max="15137" width="1.5703125" style="97" customWidth="1"/>
    <col min="15138" max="15138" width="11" style="97" customWidth="1"/>
    <col min="15139" max="15139" width="2.42578125" style="97" customWidth="1"/>
    <col min="15140" max="15140" width="14.42578125" style="97" customWidth="1"/>
    <col min="15141" max="15141" width="2.42578125" style="97" customWidth="1"/>
    <col min="15142" max="15142" width="5" style="97" customWidth="1"/>
    <col min="15143" max="15143" width="11.28515625" style="97" customWidth="1"/>
    <col min="15144" max="15144" width="8.42578125" style="97" customWidth="1"/>
    <col min="15145" max="15145" width="1.5703125" style="97" customWidth="1"/>
    <col min="15146" max="15146" width="12.7109375" style="97" customWidth="1"/>
    <col min="15147" max="15147" width="1.5703125" style="97" customWidth="1"/>
    <col min="15148" max="15148" width="12.7109375" style="97" customWidth="1"/>
    <col min="15149" max="15360" width="12.7109375" style="97"/>
    <col min="15361" max="15361" width="5" style="97" customWidth="1"/>
    <col min="15362" max="15362" width="2.140625" style="97" customWidth="1"/>
    <col min="15363" max="15363" width="22.140625" style="97" customWidth="1"/>
    <col min="15364" max="15364" width="1.5703125" style="97" customWidth="1"/>
    <col min="15365" max="15365" width="16.140625" style="97" customWidth="1"/>
    <col min="15366" max="15366" width="1.5703125" style="97" customWidth="1"/>
    <col min="15367" max="15367" width="12.7109375" style="97" customWidth="1"/>
    <col min="15368" max="15368" width="1.5703125" style="97" customWidth="1"/>
    <col min="15369" max="15369" width="12.7109375" style="97" customWidth="1"/>
    <col min="15370" max="15370" width="2.42578125" style="97" customWidth="1"/>
    <col min="15371" max="15371" width="16.140625" style="97" customWidth="1"/>
    <col min="15372" max="15372" width="1.5703125" style="97" customWidth="1"/>
    <col min="15373" max="15373" width="16.140625" style="97" customWidth="1"/>
    <col min="15374" max="15374" width="1.85546875" style="97" customWidth="1"/>
    <col min="15375" max="15375" width="16.140625" style="97" customWidth="1"/>
    <col min="15376" max="15376" width="1.5703125" style="97" customWidth="1"/>
    <col min="15377" max="15377" width="12.7109375" style="97" customWidth="1"/>
    <col min="15378" max="15378" width="1.5703125" style="97" customWidth="1"/>
    <col min="15379" max="15379" width="12.7109375" style="97" customWidth="1"/>
    <col min="15380" max="15380" width="1.5703125" style="97" customWidth="1"/>
    <col min="15381" max="15381" width="17.85546875" style="97" customWidth="1"/>
    <col min="15382" max="15383" width="1.5703125" style="97" customWidth="1"/>
    <col min="15384" max="15384" width="14.42578125" style="97" customWidth="1"/>
    <col min="15385" max="15385" width="1.5703125" style="97" customWidth="1"/>
    <col min="15386" max="15386" width="11" style="97" customWidth="1"/>
    <col min="15387" max="15387" width="2.42578125" style="97" customWidth="1"/>
    <col min="15388" max="15388" width="14.42578125" style="97" customWidth="1"/>
    <col min="15389" max="15389" width="1.5703125" style="97" customWidth="1"/>
    <col min="15390" max="15390" width="11" style="97" customWidth="1"/>
    <col min="15391" max="15391" width="2.42578125" style="97" customWidth="1"/>
    <col min="15392" max="15392" width="14.42578125" style="97" customWidth="1"/>
    <col min="15393" max="15393" width="1.5703125" style="97" customWidth="1"/>
    <col min="15394" max="15394" width="11" style="97" customWidth="1"/>
    <col min="15395" max="15395" width="2.42578125" style="97" customWidth="1"/>
    <col min="15396" max="15396" width="14.42578125" style="97" customWidth="1"/>
    <col min="15397" max="15397" width="2.42578125" style="97" customWidth="1"/>
    <col min="15398" max="15398" width="5" style="97" customWidth="1"/>
    <col min="15399" max="15399" width="11.28515625" style="97" customWidth="1"/>
    <col min="15400" max="15400" width="8.42578125" style="97" customWidth="1"/>
    <col min="15401" max="15401" width="1.5703125" style="97" customWidth="1"/>
    <col min="15402" max="15402" width="12.7109375" style="97" customWidth="1"/>
    <col min="15403" max="15403" width="1.5703125" style="97" customWidth="1"/>
    <col min="15404" max="15404" width="12.7109375" style="97" customWidth="1"/>
    <col min="15405" max="15616" width="12.7109375" style="97"/>
    <col min="15617" max="15617" width="5" style="97" customWidth="1"/>
    <col min="15618" max="15618" width="2.140625" style="97" customWidth="1"/>
    <col min="15619" max="15619" width="22.140625" style="97" customWidth="1"/>
    <col min="15620" max="15620" width="1.5703125" style="97" customWidth="1"/>
    <col min="15621" max="15621" width="16.140625" style="97" customWidth="1"/>
    <col min="15622" max="15622" width="1.5703125" style="97" customWidth="1"/>
    <col min="15623" max="15623" width="12.7109375" style="97" customWidth="1"/>
    <col min="15624" max="15624" width="1.5703125" style="97" customWidth="1"/>
    <col min="15625" max="15625" width="12.7109375" style="97" customWidth="1"/>
    <col min="15626" max="15626" width="2.42578125" style="97" customWidth="1"/>
    <col min="15627" max="15627" width="16.140625" style="97" customWidth="1"/>
    <col min="15628" max="15628" width="1.5703125" style="97" customWidth="1"/>
    <col min="15629" max="15629" width="16.140625" style="97" customWidth="1"/>
    <col min="15630" max="15630" width="1.85546875" style="97" customWidth="1"/>
    <col min="15631" max="15631" width="16.140625" style="97" customWidth="1"/>
    <col min="15632" max="15632" width="1.5703125" style="97" customWidth="1"/>
    <col min="15633" max="15633" width="12.7109375" style="97" customWidth="1"/>
    <col min="15634" max="15634" width="1.5703125" style="97" customWidth="1"/>
    <col min="15635" max="15635" width="12.7109375" style="97" customWidth="1"/>
    <col min="15636" max="15636" width="1.5703125" style="97" customWidth="1"/>
    <col min="15637" max="15637" width="17.85546875" style="97" customWidth="1"/>
    <col min="15638" max="15639" width="1.5703125" style="97" customWidth="1"/>
    <col min="15640" max="15640" width="14.42578125" style="97" customWidth="1"/>
    <col min="15641" max="15641" width="1.5703125" style="97" customWidth="1"/>
    <col min="15642" max="15642" width="11" style="97" customWidth="1"/>
    <col min="15643" max="15643" width="2.42578125" style="97" customWidth="1"/>
    <col min="15644" max="15644" width="14.42578125" style="97" customWidth="1"/>
    <col min="15645" max="15645" width="1.5703125" style="97" customWidth="1"/>
    <col min="15646" max="15646" width="11" style="97" customWidth="1"/>
    <col min="15647" max="15647" width="2.42578125" style="97" customWidth="1"/>
    <col min="15648" max="15648" width="14.42578125" style="97" customWidth="1"/>
    <col min="15649" max="15649" width="1.5703125" style="97" customWidth="1"/>
    <col min="15650" max="15650" width="11" style="97" customWidth="1"/>
    <col min="15651" max="15651" width="2.42578125" style="97" customWidth="1"/>
    <col min="15652" max="15652" width="14.42578125" style="97" customWidth="1"/>
    <col min="15653" max="15653" width="2.42578125" style="97" customWidth="1"/>
    <col min="15654" max="15654" width="5" style="97" customWidth="1"/>
    <col min="15655" max="15655" width="11.28515625" style="97" customWidth="1"/>
    <col min="15656" max="15656" width="8.42578125" style="97" customWidth="1"/>
    <col min="15657" max="15657" width="1.5703125" style="97" customWidth="1"/>
    <col min="15658" max="15658" width="12.7109375" style="97" customWidth="1"/>
    <col min="15659" max="15659" width="1.5703125" style="97" customWidth="1"/>
    <col min="15660" max="15660" width="12.7109375" style="97" customWidth="1"/>
    <col min="15661" max="15872" width="12.7109375" style="97"/>
    <col min="15873" max="15873" width="5" style="97" customWidth="1"/>
    <col min="15874" max="15874" width="2.140625" style="97" customWidth="1"/>
    <col min="15875" max="15875" width="22.140625" style="97" customWidth="1"/>
    <col min="15876" max="15876" width="1.5703125" style="97" customWidth="1"/>
    <col min="15877" max="15877" width="16.140625" style="97" customWidth="1"/>
    <col min="15878" max="15878" width="1.5703125" style="97" customWidth="1"/>
    <col min="15879" max="15879" width="12.7109375" style="97" customWidth="1"/>
    <col min="15880" max="15880" width="1.5703125" style="97" customWidth="1"/>
    <col min="15881" max="15881" width="12.7109375" style="97" customWidth="1"/>
    <col min="15882" max="15882" width="2.42578125" style="97" customWidth="1"/>
    <col min="15883" max="15883" width="16.140625" style="97" customWidth="1"/>
    <col min="15884" max="15884" width="1.5703125" style="97" customWidth="1"/>
    <col min="15885" max="15885" width="16.140625" style="97" customWidth="1"/>
    <col min="15886" max="15886" width="1.85546875" style="97" customWidth="1"/>
    <col min="15887" max="15887" width="16.140625" style="97" customWidth="1"/>
    <col min="15888" max="15888" width="1.5703125" style="97" customWidth="1"/>
    <col min="15889" max="15889" width="12.7109375" style="97" customWidth="1"/>
    <col min="15890" max="15890" width="1.5703125" style="97" customWidth="1"/>
    <col min="15891" max="15891" width="12.7109375" style="97" customWidth="1"/>
    <col min="15892" max="15892" width="1.5703125" style="97" customWidth="1"/>
    <col min="15893" max="15893" width="17.85546875" style="97" customWidth="1"/>
    <col min="15894" max="15895" width="1.5703125" style="97" customWidth="1"/>
    <col min="15896" max="15896" width="14.42578125" style="97" customWidth="1"/>
    <col min="15897" max="15897" width="1.5703125" style="97" customWidth="1"/>
    <col min="15898" max="15898" width="11" style="97" customWidth="1"/>
    <col min="15899" max="15899" width="2.42578125" style="97" customWidth="1"/>
    <col min="15900" max="15900" width="14.42578125" style="97" customWidth="1"/>
    <col min="15901" max="15901" width="1.5703125" style="97" customWidth="1"/>
    <col min="15902" max="15902" width="11" style="97" customWidth="1"/>
    <col min="15903" max="15903" width="2.42578125" style="97" customWidth="1"/>
    <col min="15904" max="15904" width="14.42578125" style="97" customWidth="1"/>
    <col min="15905" max="15905" width="1.5703125" style="97" customWidth="1"/>
    <col min="15906" max="15906" width="11" style="97" customWidth="1"/>
    <col min="15907" max="15907" width="2.42578125" style="97" customWidth="1"/>
    <col min="15908" max="15908" width="14.42578125" style="97" customWidth="1"/>
    <col min="15909" max="15909" width="2.42578125" style="97" customWidth="1"/>
    <col min="15910" max="15910" width="5" style="97" customWidth="1"/>
    <col min="15911" max="15911" width="11.28515625" style="97" customWidth="1"/>
    <col min="15912" max="15912" width="8.42578125" style="97" customWidth="1"/>
    <col min="15913" max="15913" width="1.5703125" style="97" customWidth="1"/>
    <col min="15914" max="15914" width="12.7109375" style="97" customWidth="1"/>
    <col min="15915" max="15915" width="1.5703125" style="97" customWidth="1"/>
    <col min="15916" max="15916" width="12.7109375" style="97" customWidth="1"/>
    <col min="15917" max="16128" width="12.7109375" style="97"/>
    <col min="16129" max="16129" width="5" style="97" customWidth="1"/>
    <col min="16130" max="16130" width="2.140625" style="97" customWidth="1"/>
    <col min="16131" max="16131" width="22.140625" style="97" customWidth="1"/>
    <col min="16132" max="16132" width="1.5703125" style="97" customWidth="1"/>
    <col min="16133" max="16133" width="16.140625" style="97" customWidth="1"/>
    <col min="16134" max="16134" width="1.5703125" style="97" customWidth="1"/>
    <col min="16135" max="16135" width="12.7109375" style="97" customWidth="1"/>
    <col min="16136" max="16136" width="1.5703125" style="97" customWidth="1"/>
    <col min="16137" max="16137" width="12.7109375" style="97" customWidth="1"/>
    <col min="16138" max="16138" width="2.42578125" style="97" customWidth="1"/>
    <col min="16139" max="16139" width="16.140625" style="97" customWidth="1"/>
    <col min="16140" max="16140" width="1.5703125" style="97" customWidth="1"/>
    <col min="16141" max="16141" width="16.140625" style="97" customWidth="1"/>
    <col min="16142" max="16142" width="1.85546875" style="97" customWidth="1"/>
    <col min="16143" max="16143" width="16.140625" style="97" customWidth="1"/>
    <col min="16144" max="16144" width="1.5703125" style="97" customWidth="1"/>
    <col min="16145" max="16145" width="12.7109375" style="97" customWidth="1"/>
    <col min="16146" max="16146" width="1.5703125" style="97" customWidth="1"/>
    <col min="16147" max="16147" width="12.7109375" style="97" customWidth="1"/>
    <col min="16148" max="16148" width="1.5703125" style="97" customWidth="1"/>
    <col min="16149" max="16149" width="17.85546875" style="97" customWidth="1"/>
    <col min="16150" max="16151" width="1.5703125" style="97" customWidth="1"/>
    <col min="16152" max="16152" width="14.42578125" style="97" customWidth="1"/>
    <col min="16153" max="16153" width="1.5703125" style="97" customWidth="1"/>
    <col min="16154" max="16154" width="11" style="97" customWidth="1"/>
    <col min="16155" max="16155" width="2.42578125" style="97" customWidth="1"/>
    <col min="16156" max="16156" width="14.42578125" style="97" customWidth="1"/>
    <col min="16157" max="16157" width="1.5703125" style="97" customWidth="1"/>
    <col min="16158" max="16158" width="11" style="97" customWidth="1"/>
    <col min="16159" max="16159" width="2.42578125" style="97" customWidth="1"/>
    <col min="16160" max="16160" width="14.42578125" style="97" customWidth="1"/>
    <col min="16161" max="16161" width="1.5703125" style="97" customWidth="1"/>
    <col min="16162" max="16162" width="11" style="97" customWidth="1"/>
    <col min="16163" max="16163" width="2.42578125" style="97" customWidth="1"/>
    <col min="16164" max="16164" width="14.42578125" style="97" customWidth="1"/>
    <col min="16165" max="16165" width="2.42578125" style="97" customWidth="1"/>
    <col min="16166" max="16166" width="5" style="97" customWidth="1"/>
    <col min="16167" max="16167" width="11.28515625" style="97" customWidth="1"/>
    <col min="16168" max="16168" width="8.42578125" style="97" customWidth="1"/>
    <col min="16169" max="16169" width="1.5703125" style="97" customWidth="1"/>
    <col min="16170" max="16170" width="12.7109375" style="97" customWidth="1"/>
    <col min="16171" max="16171" width="1.5703125" style="97" customWidth="1"/>
    <col min="16172" max="16172" width="12.7109375" style="97" customWidth="1"/>
    <col min="16173" max="16384" width="12.7109375" style="97"/>
  </cols>
  <sheetData>
    <row r="1" spans="1:44" ht="10.5" customHeight="1" x14ac:dyDescent="0.25">
      <c r="A1" s="103"/>
      <c r="B1" s="103"/>
      <c r="C1" s="103"/>
      <c r="D1" s="103"/>
      <c r="E1" s="103"/>
      <c r="F1" s="103"/>
      <c r="G1" s="103"/>
      <c r="H1" s="103"/>
      <c r="I1" s="103"/>
      <c r="J1" s="103"/>
      <c r="K1" s="103"/>
      <c r="L1" s="103"/>
      <c r="M1" s="103"/>
      <c r="N1" s="103"/>
      <c r="O1" s="103"/>
      <c r="P1" s="103"/>
      <c r="Q1" s="103"/>
      <c r="R1" s="103"/>
      <c r="S1" s="103"/>
      <c r="T1" s="103"/>
      <c r="U1" s="180" t="s">
        <v>40</v>
      </c>
      <c r="V1" s="103"/>
      <c r="W1" s="103"/>
      <c r="X1" s="174" t="s">
        <v>41</v>
      </c>
      <c r="Y1" s="103"/>
      <c r="Z1" s="103"/>
      <c r="AA1" s="103"/>
      <c r="AB1" s="103"/>
      <c r="AC1" s="103"/>
      <c r="AD1" s="103"/>
      <c r="AE1" s="103"/>
      <c r="AF1" s="103"/>
      <c r="AG1" s="103"/>
      <c r="AH1" s="103"/>
      <c r="AI1" s="103"/>
      <c r="AJ1" s="103"/>
      <c r="AK1" s="103"/>
      <c r="AL1" s="180" t="s">
        <v>424</v>
      </c>
      <c r="AM1" s="103"/>
      <c r="AN1" s="103"/>
      <c r="AO1" s="103"/>
      <c r="AP1" s="103"/>
      <c r="AQ1" s="103"/>
      <c r="AR1" s="103"/>
    </row>
    <row r="2" spans="1:44" ht="10.5" customHeight="1" x14ac:dyDescent="0.25">
      <c r="A2" s="168"/>
      <c r="B2" s="103"/>
      <c r="C2" s="103"/>
      <c r="D2" s="103"/>
      <c r="E2" s="103"/>
      <c r="F2" s="103"/>
      <c r="G2" s="103"/>
      <c r="H2" s="103"/>
      <c r="I2" s="103"/>
      <c r="J2" s="103"/>
      <c r="K2" s="103"/>
      <c r="L2" s="103"/>
      <c r="M2" s="103"/>
      <c r="N2" s="103"/>
      <c r="O2" s="103"/>
      <c r="P2" s="103"/>
      <c r="Q2" s="103"/>
      <c r="R2" s="103"/>
      <c r="S2" s="103"/>
      <c r="T2" s="103"/>
      <c r="U2" s="180" t="s">
        <v>425</v>
      </c>
      <c r="V2" s="103"/>
      <c r="W2" s="103"/>
      <c r="X2" s="174" t="s">
        <v>388</v>
      </c>
      <c r="Y2" s="103"/>
      <c r="Z2" s="103"/>
      <c r="AA2" s="103"/>
      <c r="AB2" s="103"/>
      <c r="AC2" s="103"/>
      <c r="AD2" s="103"/>
      <c r="AE2" s="103"/>
      <c r="AF2" s="103"/>
      <c r="AG2" s="103"/>
      <c r="AH2" s="103"/>
      <c r="AI2" s="103"/>
      <c r="AJ2" s="103"/>
      <c r="AK2" s="103"/>
      <c r="AL2" s="180" t="s">
        <v>45</v>
      </c>
      <c r="AM2" s="103"/>
      <c r="AN2" s="103"/>
      <c r="AO2" s="103"/>
      <c r="AP2" s="103"/>
      <c r="AQ2" s="103"/>
      <c r="AR2" s="103"/>
    </row>
    <row r="3" spans="1:44" ht="10.5" customHeight="1" x14ac:dyDescent="0.25">
      <c r="A3" s="108"/>
      <c r="B3" s="103"/>
      <c r="C3" s="103"/>
      <c r="D3" s="103"/>
      <c r="E3" s="103"/>
      <c r="F3" s="103"/>
      <c r="G3" s="103"/>
      <c r="H3" s="103"/>
      <c r="I3" s="103"/>
      <c r="J3" s="103"/>
      <c r="K3" s="103"/>
      <c r="L3" s="103"/>
      <c r="M3" s="103"/>
      <c r="N3" s="103"/>
      <c r="O3" s="103"/>
      <c r="P3" s="103"/>
      <c r="Q3" s="103"/>
      <c r="R3" s="103"/>
      <c r="S3" s="103"/>
      <c r="T3" s="103"/>
      <c r="U3" s="180" t="s">
        <v>46</v>
      </c>
      <c r="V3" s="103"/>
      <c r="W3" s="103"/>
      <c r="X3" s="181" t="s">
        <v>47</v>
      </c>
      <c r="Y3" s="103"/>
      <c r="Z3" s="103"/>
      <c r="AA3" s="103"/>
      <c r="AB3" s="103"/>
      <c r="AC3" s="103"/>
      <c r="AD3" s="103"/>
      <c r="AE3" s="103"/>
      <c r="AF3" s="103"/>
      <c r="AG3" s="103"/>
      <c r="AH3" s="103"/>
      <c r="AI3" s="103"/>
      <c r="AJ3" s="103"/>
      <c r="AK3" s="103"/>
      <c r="AL3" s="103"/>
      <c r="AM3" s="103"/>
      <c r="AN3" s="103"/>
      <c r="AO3" s="103"/>
      <c r="AP3" s="103"/>
      <c r="AQ3" s="103"/>
      <c r="AR3" s="103"/>
    </row>
    <row r="4" spans="1:44" ht="9.6" customHeight="1" x14ac:dyDescent="0.25">
      <c r="A4" s="103"/>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row>
    <row r="5" spans="1:44" ht="9.6" customHeight="1" x14ac:dyDescent="0.25">
      <c r="A5" s="103"/>
      <c r="B5" s="103"/>
      <c r="C5" s="103"/>
      <c r="D5" s="103"/>
      <c r="E5" s="103"/>
      <c r="F5" s="103"/>
      <c r="G5" s="103"/>
      <c r="H5" s="103"/>
      <c r="I5" s="103"/>
      <c r="J5" s="103"/>
      <c r="K5" s="103"/>
      <c r="L5" s="103"/>
      <c r="M5" s="103"/>
      <c r="N5" s="103"/>
      <c r="O5" s="103"/>
      <c r="P5" s="103"/>
      <c r="Q5" s="103"/>
      <c r="R5" s="103"/>
      <c r="S5" s="103"/>
      <c r="T5" s="103"/>
      <c r="U5" s="103"/>
      <c r="V5" s="103"/>
      <c r="W5" s="103"/>
      <c r="X5" s="182" t="s">
        <v>389</v>
      </c>
      <c r="Y5" s="182"/>
      <c r="Z5" s="182"/>
      <c r="AA5" s="182"/>
      <c r="AB5" s="182"/>
      <c r="AC5" s="182"/>
      <c r="AD5" s="182"/>
      <c r="AE5" s="182"/>
      <c r="AF5" s="182"/>
      <c r="AG5" s="182"/>
      <c r="AH5" s="182"/>
      <c r="AI5" s="182"/>
      <c r="AJ5" s="182"/>
      <c r="AK5" s="103"/>
      <c r="AL5" s="103"/>
      <c r="AM5" s="103"/>
      <c r="AN5" s="103"/>
      <c r="AO5" s="103"/>
      <c r="AP5" s="103"/>
      <c r="AQ5" s="103"/>
      <c r="AR5" s="103"/>
    </row>
    <row r="6" spans="1:44" ht="9.6" customHeight="1"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row>
    <row r="7" spans="1:44" ht="9.6" customHeight="1" x14ac:dyDescent="0.25">
      <c r="A7" s="103"/>
      <c r="B7" s="103"/>
      <c r="C7" s="103"/>
      <c r="D7" s="103"/>
      <c r="E7" s="182" t="s">
        <v>426</v>
      </c>
      <c r="F7" s="182"/>
      <c r="G7" s="182"/>
      <c r="H7" s="182"/>
      <c r="I7" s="182"/>
      <c r="J7" s="182"/>
      <c r="K7" s="182"/>
      <c r="L7" s="182"/>
      <c r="M7" s="182"/>
      <c r="N7" s="103"/>
      <c r="O7" s="182" t="s">
        <v>427</v>
      </c>
      <c r="P7" s="182"/>
      <c r="Q7" s="182"/>
      <c r="R7" s="182"/>
      <c r="S7" s="182"/>
      <c r="T7" s="103"/>
      <c r="U7" s="103"/>
      <c r="V7" s="103"/>
      <c r="W7" s="103"/>
      <c r="X7" s="103"/>
      <c r="Y7" s="103"/>
      <c r="Z7" s="103"/>
      <c r="AA7" s="103"/>
      <c r="AB7" s="182" t="s">
        <v>393</v>
      </c>
      <c r="AC7" s="182"/>
      <c r="AD7" s="182"/>
      <c r="AE7" s="182"/>
      <c r="AF7" s="182"/>
      <c r="AG7" s="182"/>
      <c r="AH7" s="182"/>
      <c r="AI7" s="103"/>
      <c r="AJ7" s="103"/>
      <c r="AK7" s="103"/>
      <c r="AL7" s="103"/>
      <c r="AM7" s="103"/>
      <c r="AN7" s="103"/>
      <c r="AO7" s="103"/>
      <c r="AP7" s="103"/>
      <c r="AQ7" s="103"/>
      <c r="AR7" s="103"/>
    </row>
    <row r="8" spans="1:44" ht="9.6" customHeight="1"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row>
    <row r="9" spans="1:44" ht="9.6" customHeight="1" x14ac:dyDescent="0.25">
      <c r="A9" s="103"/>
      <c r="B9" s="103"/>
      <c r="C9" s="103"/>
      <c r="D9" s="103"/>
      <c r="E9" s="103"/>
      <c r="F9" s="103"/>
      <c r="G9" s="103"/>
      <c r="H9" s="103"/>
      <c r="I9" s="103"/>
      <c r="J9" s="103"/>
      <c r="K9" s="182" t="s">
        <v>395</v>
      </c>
      <c r="L9" s="182"/>
      <c r="M9" s="182"/>
      <c r="N9" s="103"/>
      <c r="O9" s="103"/>
      <c r="P9" s="103"/>
      <c r="Q9" s="103"/>
      <c r="R9" s="103"/>
      <c r="S9" s="103"/>
      <c r="T9" s="103"/>
      <c r="U9" s="103"/>
      <c r="V9" s="103"/>
      <c r="W9" s="103"/>
      <c r="X9" s="182" t="s">
        <v>428</v>
      </c>
      <c r="Y9" s="182"/>
      <c r="Z9" s="182"/>
      <c r="AA9" s="103"/>
      <c r="AB9" s="182" t="s">
        <v>57</v>
      </c>
      <c r="AC9" s="182"/>
      <c r="AD9" s="182"/>
      <c r="AE9" s="103"/>
      <c r="AF9" s="182" t="s">
        <v>58</v>
      </c>
      <c r="AG9" s="182"/>
      <c r="AH9" s="182"/>
      <c r="AI9" s="103"/>
      <c r="AJ9" s="103"/>
      <c r="AK9" s="103"/>
      <c r="AL9" s="103"/>
      <c r="AM9" s="103"/>
      <c r="AN9" s="103"/>
      <c r="AO9" s="103"/>
      <c r="AP9" s="103"/>
      <c r="AQ9" s="103"/>
      <c r="AR9" s="103"/>
    </row>
    <row r="10" spans="1:44" ht="9.6" customHeight="1" x14ac:dyDescent="0.25">
      <c r="A10" s="103"/>
      <c r="B10" s="103"/>
      <c r="C10" s="103"/>
      <c r="D10" s="103"/>
      <c r="E10" s="103"/>
      <c r="F10" s="103"/>
      <c r="G10" s="103"/>
      <c r="H10" s="103"/>
      <c r="I10" s="123" t="s">
        <v>62</v>
      </c>
      <c r="J10" s="103"/>
      <c r="K10" s="123" t="s">
        <v>429</v>
      </c>
      <c r="L10" s="103"/>
      <c r="M10" s="103"/>
      <c r="N10" s="103"/>
      <c r="O10" s="103"/>
      <c r="P10" s="103"/>
      <c r="Q10" s="103"/>
      <c r="R10" s="103"/>
      <c r="S10" s="123" t="s">
        <v>62</v>
      </c>
      <c r="T10" s="103"/>
      <c r="U10" s="103"/>
      <c r="V10" s="103"/>
      <c r="W10" s="103"/>
      <c r="X10" s="103"/>
      <c r="Y10" s="103"/>
      <c r="Z10" s="123" t="s">
        <v>269</v>
      </c>
      <c r="AA10" s="103"/>
      <c r="AB10" s="103"/>
      <c r="AC10" s="103"/>
      <c r="AD10" s="123" t="s">
        <v>269</v>
      </c>
      <c r="AE10" s="103"/>
      <c r="AF10" s="103"/>
      <c r="AG10" s="103"/>
      <c r="AH10" s="123" t="s">
        <v>269</v>
      </c>
      <c r="AI10" s="103"/>
      <c r="AJ10" s="123" t="s">
        <v>405</v>
      </c>
      <c r="AK10" s="103"/>
      <c r="AL10" s="103"/>
      <c r="AM10" s="103"/>
      <c r="AN10" s="103"/>
      <c r="AO10" s="103"/>
      <c r="AP10" s="103"/>
      <c r="AQ10" s="103"/>
      <c r="AR10" s="201" t="s">
        <v>430</v>
      </c>
    </row>
    <row r="11" spans="1:44" ht="9.6" customHeight="1" x14ac:dyDescent="0.25">
      <c r="A11" s="173" t="s">
        <v>69</v>
      </c>
      <c r="B11" s="103"/>
      <c r="C11" s="173" t="s">
        <v>71</v>
      </c>
      <c r="D11" s="103"/>
      <c r="E11" s="173" t="s">
        <v>72</v>
      </c>
      <c r="F11" s="103"/>
      <c r="G11" s="173" t="s">
        <v>431</v>
      </c>
      <c r="H11" s="103"/>
      <c r="I11" s="173" t="s">
        <v>78</v>
      </c>
      <c r="J11" s="103"/>
      <c r="K11" s="173" t="s">
        <v>432</v>
      </c>
      <c r="L11" s="103"/>
      <c r="M11" s="173" t="s">
        <v>433</v>
      </c>
      <c r="N11" s="103"/>
      <c r="O11" s="173" t="s">
        <v>72</v>
      </c>
      <c r="P11" s="103"/>
      <c r="Q11" s="173" t="s">
        <v>431</v>
      </c>
      <c r="R11" s="103"/>
      <c r="S11" s="173" t="s">
        <v>78</v>
      </c>
      <c r="T11" s="103"/>
      <c r="U11" s="173" t="s">
        <v>63</v>
      </c>
      <c r="V11" s="103"/>
      <c r="W11" s="103"/>
      <c r="X11" s="173" t="s">
        <v>72</v>
      </c>
      <c r="Y11" s="103"/>
      <c r="Z11" s="173" t="s">
        <v>369</v>
      </c>
      <c r="AA11" s="103"/>
      <c r="AB11" s="173" t="s">
        <v>72</v>
      </c>
      <c r="AC11" s="103"/>
      <c r="AD11" s="173" t="s">
        <v>369</v>
      </c>
      <c r="AE11" s="103"/>
      <c r="AF11" s="173" t="s">
        <v>72</v>
      </c>
      <c r="AG11" s="103"/>
      <c r="AH11" s="173" t="s">
        <v>369</v>
      </c>
      <c r="AI11" s="103"/>
      <c r="AJ11" s="173" t="s">
        <v>414</v>
      </c>
      <c r="AK11" s="103"/>
      <c r="AL11" s="173" t="s">
        <v>69</v>
      </c>
      <c r="AM11" s="103"/>
      <c r="AN11" s="103"/>
      <c r="AO11" s="103"/>
      <c r="AP11" s="187" t="s">
        <v>426</v>
      </c>
      <c r="AQ11" s="103"/>
      <c r="AR11" s="187" t="s">
        <v>434</v>
      </c>
    </row>
    <row r="12" spans="1:44" ht="9.75" customHeight="1" x14ac:dyDescent="0.25">
      <c r="A12" s="103"/>
      <c r="B12" s="13" t="s">
        <v>279</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row>
    <row r="13" spans="1:44" ht="9.75" customHeight="1" x14ac:dyDescent="0.25">
      <c r="A13" s="103">
        <v>1</v>
      </c>
      <c r="B13" s="103"/>
      <c r="C13" s="8" t="s">
        <v>82</v>
      </c>
      <c r="D13" s="103"/>
      <c r="E13" s="189">
        <v>16855937</v>
      </c>
      <c r="F13" s="103"/>
      <c r="G13" s="105">
        <f t="shared" ref="G13:G28" si="0">(E13/$AN13)</f>
        <v>104.66275690779261</v>
      </c>
      <c r="H13" s="103"/>
      <c r="I13" s="188">
        <f t="shared" ref="I13:I50" si="1">IF($G$52,G13/$G$52*100,0)</f>
        <v>199.86418663699942</v>
      </c>
      <c r="J13" s="103"/>
      <c r="K13" s="189">
        <v>1788890</v>
      </c>
      <c r="L13" s="103"/>
      <c r="M13" s="189">
        <v>9046930</v>
      </c>
      <c r="N13" s="103"/>
      <c r="O13" s="189">
        <v>3467633</v>
      </c>
      <c r="P13" s="103"/>
      <c r="Q13" s="105">
        <f t="shared" ref="Q13:Q28" si="2">(O13/$AN13)</f>
        <v>21.531406395529338</v>
      </c>
      <c r="R13" s="103"/>
      <c r="S13" s="188">
        <f t="shared" ref="S13:S50" si="3">IF($Q$52,Q13/$Q$52*100,0)</f>
        <v>86.551153627712594</v>
      </c>
      <c r="T13" s="103"/>
      <c r="U13" s="189">
        <f t="shared" ref="U13:U50" si="4">(E13+O13)</f>
        <v>20323570</v>
      </c>
      <c r="V13" s="103"/>
      <c r="W13" s="103"/>
      <c r="X13" s="189">
        <v>3711313</v>
      </c>
      <c r="Y13" s="103"/>
      <c r="Z13" s="188">
        <f t="shared" ref="Z13:Z50" si="5">IF($U13,X13/$U13*100,0)</f>
        <v>18.26112735114943</v>
      </c>
      <c r="AA13" s="103"/>
      <c r="AB13" s="189">
        <v>271225</v>
      </c>
      <c r="AC13" s="103"/>
      <c r="AD13" s="188">
        <f t="shared" ref="AD13:AD50" si="6">IF($U13,AB13/$U13*100,0)</f>
        <v>1.3345342378332155</v>
      </c>
      <c r="AE13" s="103"/>
      <c r="AF13" s="189">
        <v>0</v>
      </c>
      <c r="AG13" s="103"/>
      <c r="AH13" s="188">
        <f t="shared" ref="AH13:AH50" si="7">IF($U13,AF13/$U13*100,0)</f>
        <v>0</v>
      </c>
      <c r="AI13" s="103"/>
      <c r="AJ13" s="189">
        <v>482817</v>
      </c>
      <c r="AK13" s="103"/>
      <c r="AL13" s="103">
        <v>1</v>
      </c>
      <c r="AM13" s="103"/>
      <c r="AN13" s="190">
        <v>161050</v>
      </c>
      <c r="AO13" s="103"/>
      <c r="AP13" s="190">
        <f t="shared" ref="AP13:AP50" si="8">IF(E13,AN13,0)</f>
        <v>161050</v>
      </c>
      <c r="AQ13" s="103"/>
      <c r="AR13" s="190">
        <f t="shared" ref="AR13:AR50" si="9">IF(O13,AN13,0)</f>
        <v>161050</v>
      </c>
    </row>
    <row r="14" spans="1:44" ht="9.75" customHeight="1" x14ac:dyDescent="0.25">
      <c r="A14" s="103">
        <v>2</v>
      </c>
      <c r="B14" s="103"/>
      <c r="C14" s="8" t="s">
        <v>83</v>
      </c>
      <c r="D14" s="103"/>
      <c r="E14" s="266">
        <v>1239309</v>
      </c>
      <c r="F14" s="103"/>
      <c r="G14" s="188">
        <f t="shared" si="0"/>
        <v>73.431830301593891</v>
      </c>
      <c r="H14" s="103"/>
      <c r="I14" s="188">
        <f t="shared" si="1"/>
        <v>140.22555367449442</v>
      </c>
      <c r="J14" s="103"/>
      <c r="K14" s="266">
        <v>421135</v>
      </c>
      <c r="L14" s="103"/>
      <c r="M14" s="266">
        <v>428061</v>
      </c>
      <c r="N14" s="103"/>
      <c r="O14" s="266">
        <v>769044</v>
      </c>
      <c r="P14" s="103"/>
      <c r="Q14" s="188">
        <f t="shared" si="2"/>
        <v>45.567577176038398</v>
      </c>
      <c r="R14" s="103"/>
      <c r="S14" s="188">
        <f t="shared" si="3"/>
        <v>183.17086678670671</v>
      </c>
      <c r="T14" s="103"/>
      <c r="U14" s="190">
        <f t="shared" si="4"/>
        <v>2008353</v>
      </c>
      <c r="V14" s="103"/>
      <c r="W14" s="103"/>
      <c r="X14" s="266">
        <v>954379</v>
      </c>
      <c r="Y14" s="103"/>
      <c r="Z14" s="188">
        <f t="shared" si="5"/>
        <v>47.520480712305059</v>
      </c>
      <c r="AA14" s="103"/>
      <c r="AB14" s="266">
        <v>76685</v>
      </c>
      <c r="AC14" s="103"/>
      <c r="AD14" s="188">
        <f t="shared" si="6"/>
        <v>3.8183028581130909</v>
      </c>
      <c r="AE14" s="103"/>
      <c r="AF14" s="266">
        <v>0</v>
      </c>
      <c r="AG14" s="103"/>
      <c r="AH14" s="188">
        <f t="shared" si="7"/>
        <v>0</v>
      </c>
      <c r="AI14" s="103"/>
      <c r="AJ14" s="266">
        <v>63329</v>
      </c>
      <c r="AK14" s="103"/>
      <c r="AL14" s="103">
        <v>2</v>
      </c>
      <c r="AM14" s="103"/>
      <c r="AN14" s="190">
        <v>16877</v>
      </c>
      <c r="AO14" s="103"/>
      <c r="AP14" s="190">
        <f t="shared" si="8"/>
        <v>16877</v>
      </c>
      <c r="AQ14" s="103"/>
      <c r="AR14" s="190">
        <f t="shared" si="9"/>
        <v>16877</v>
      </c>
    </row>
    <row r="15" spans="1:44" ht="9.75" customHeight="1" x14ac:dyDescent="0.25">
      <c r="A15" s="103">
        <v>3</v>
      </c>
      <c r="B15" s="103"/>
      <c r="C15" s="8" t="s">
        <v>85</v>
      </c>
      <c r="D15" s="103"/>
      <c r="E15" s="266">
        <v>736787</v>
      </c>
      <c r="F15" s="103"/>
      <c r="G15" s="188">
        <f t="shared" si="0"/>
        <v>116.01117934183593</v>
      </c>
      <c r="H15" s="103"/>
      <c r="I15" s="188">
        <f t="shared" si="1"/>
        <v>221.53515428971824</v>
      </c>
      <c r="J15" s="103"/>
      <c r="K15" s="266">
        <v>239893</v>
      </c>
      <c r="L15" s="103"/>
      <c r="M15" s="266">
        <v>436066</v>
      </c>
      <c r="N15" s="103"/>
      <c r="O15" s="266">
        <v>275745</v>
      </c>
      <c r="P15" s="103"/>
      <c r="Q15" s="188">
        <f t="shared" si="2"/>
        <v>43.417572035899859</v>
      </c>
      <c r="R15" s="103"/>
      <c r="S15" s="188">
        <f t="shared" si="3"/>
        <v>174.52835538888459</v>
      </c>
      <c r="T15" s="103"/>
      <c r="U15" s="190">
        <f t="shared" si="4"/>
        <v>1012532</v>
      </c>
      <c r="V15" s="103"/>
      <c r="W15" s="103"/>
      <c r="X15" s="266">
        <v>483708</v>
      </c>
      <c r="Y15" s="103"/>
      <c r="Z15" s="188">
        <f t="shared" si="5"/>
        <v>47.772119794732419</v>
      </c>
      <c r="AA15" s="103"/>
      <c r="AB15" s="266">
        <v>41745</v>
      </c>
      <c r="AC15" s="103"/>
      <c r="AD15" s="188">
        <f t="shared" si="6"/>
        <v>4.1228326610912056</v>
      </c>
      <c r="AE15" s="103"/>
      <c r="AF15" s="266">
        <v>0</v>
      </c>
      <c r="AG15" s="103"/>
      <c r="AH15" s="188">
        <f t="shared" si="7"/>
        <v>0</v>
      </c>
      <c r="AI15" s="103"/>
      <c r="AJ15" s="266">
        <v>15669</v>
      </c>
      <c r="AK15" s="103"/>
      <c r="AL15" s="103">
        <v>3</v>
      </c>
      <c r="AM15" s="103"/>
      <c r="AN15" s="190">
        <v>6351</v>
      </c>
      <c r="AO15" s="103"/>
      <c r="AP15" s="190">
        <f t="shared" si="8"/>
        <v>6351</v>
      </c>
      <c r="AQ15" s="103"/>
      <c r="AR15" s="190">
        <f t="shared" si="9"/>
        <v>6351</v>
      </c>
    </row>
    <row r="16" spans="1:44" ht="9.75" customHeight="1" x14ac:dyDescent="0.25">
      <c r="A16" s="103">
        <v>4</v>
      </c>
      <c r="B16" s="103"/>
      <c r="C16" s="8" t="s">
        <v>86</v>
      </c>
      <c r="D16" s="103"/>
      <c r="E16" s="266">
        <v>2986944</v>
      </c>
      <c r="F16" s="103"/>
      <c r="G16" s="188">
        <f t="shared" si="0"/>
        <v>60.610458391672246</v>
      </c>
      <c r="H16" s="103"/>
      <c r="I16" s="188">
        <f t="shared" si="1"/>
        <v>115.74183908436049</v>
      </c>
      <c r="J16" s="103"/>
      <c r="K16" s="266">
        <v>840889</v>
      </c>
      <c r="L16" s="103"/>
      <c r="M16" s="266">
        <v>1331867</v>
      </c>
      <c r="N16" s="103"/>
      <c r="O16" s="266">
        <v>1321975</v>
      </c>
      <c r="P16" s="103"/>
      <c r="Q16" s="188">
        <f t="shared" si="2"/>
        <v>26.825247052616628</v>
      </c>
      <c r="R16" s="103"/>
      <c r="S16" s="188">
        <f t="shared" si="3"/>
        <v>107.83113913239049</v>
      </c>
      <c r="T16" s="103"/>
      <c r="U16" s="190">
        <f t="shared" si="4"/>
        <v>4308919</v>
      </c>
      <c r="V16" s="103"/>
      <c r="W16" s="103"/>
      <c r="X16" s="266">
        <v>1402517</v>
      </c>
      <c r="Y16" s="103"/>
      <c r="Z16" s="188">
        <f t="shared" si="5"/>
        <v>32.549161402198557</v>
      </c>
      <c r="AA16" s="103"/>
      <c r="AB16" s="266">
        <v>429208</v>
      </c>
      <c r="AC16" s="103"/>
      <c r="AD16" s="188">
        <f t="shared" si="6"/>
        <v>9.9609205928447473</v>
      </c>
      <c r="AE16" s="103"/>
      <c r="AF16" s="266">
        <v>0</v>
      </c>
      <c r="AG16" s="103"/>
      <c r="AH16" s="188">
        <f t="shared" si="7"/>
        <v>0</v>
      </c>
      <c r="AI16" s="103"/>
      <c r="AJ16" s="266">
        <v>454580</v>
      </c>
      <c r="AK16" s="103"/>
      <c r="AL16" s="103">
        <v>4</v>
      </c>
      <c r="AM16" s="103"/>
      <c r="AN16" s="190">
        <v>49281</v>
      </c>
      <c r="AO16" s="103"/>
      <c r="AP16" s="190">
        <f t="shared" si="8"/>
        <v>49281</v>
      </c>
      <c r="AQ16" s="103"/>
      <c r="AR16" s="190">
        <f t="shared" si="9"/>
        <v>49281</v>
      </c>
    </row>
    <row r="17" spans="1:44" ht="9.75" customHeight="1" x14ac:dyDescent="0.25">
      <c r="A17" s="103">
        <v>5</v>
      </c>
      <c r="B17" s="103"/>
      <c r="C17" s="8" t="s">
        <v>87</v>
      </c>
      <c r="D17" s="103"/>
      <c r="E17" s="266">
        <v>20401400</v>
      </c>
      <c r="F17" s="103"/>
      <c r="G17" s="188">
        <f t="shared" si="0"/>
        <v>83.657552446405433</v>
      </c>
      <c r="H17" s="103"/>
      <c r="I17" s="188">
        <f t="shared" si="1"/>
        <v>159.75261085921247</v>
      </c>
      <c r="J17" s="103"/>
      <c r="K17" s="266">
        <v>2461110</v>
      </c>
      <c r="L17" s="103"/>
      <c r="M17" s="266">
        <v>16458551</v>
      </c>
      <c r="N17" s="103"/>
      <c r="O17" s="266">
        <v>4859306</v>
      </c>
      <c r="P17" s="103"/>
      <c r="Q17" s="188">
        <f t="shared" si="2"/>
        <v>19.925968146702314</v>
      </c>
      <c r="R17" s="103"/>
      <c r="S17" s="188">
        <f t="shared" si="3"/>
        <v>80.097672142969216</v>
      </c>
      <c r="T17" s="103"/>
      <c r="U17" s="190">
        <f t="shared" si="4"/>
        <v>25260706</v>
      </c>
      <c r="V17" s="103"/>
      <c r="W17" s="103"/>
      <c r="X17" s="266">
        <v>7695737</v>
      </c>
      <c r="Y17" s="103"/>
      <c r="Z17" s="193">
        <f t="shared" si="5"/>
        <v>30.46524907102755</v>
      </c>
      <c r="AA17" s="103"/>
      <c r="AB17" s="266">
        <v>17978</v>
      </c>
      <c r="AC17" s="103"/>
      <c r="AD17" s="193">
        <f t="shared" si="6"/>
        <v>7.1169823994626277E-2</v>
      </c>
      <c r="AE17" s="103"/>
      <c r="AF17" s="266">
        <v>184338</v>
      </c>
      <c r="AG17" s="103"/>
      <c r="AH17" s="193">
        <f t="shared" si="7"/>
        <v>0.72974207450892303</v>
      </c>
      <c r="AI17" s="103"/>
      <c r="AJ17" s="266">
        <v>1033713</v>
      </c>
      <c r="AK17" s="103"/>
      <c r="AL17" s="103">
        <v>5</v>
      </c>
      <c r="AM17" s="103"/>
      <c r="AN17" s="190">
        <v>243868</v>
      </c>
      <c r="AO17" s="103"/>
      <c r="AP17" s="190">
        <f t="shared" si="8"/>
        <v>243868</v>
      </c>
      <c r="AQ17" s="103"/>
      <c r="AR17" s="190">
        <f t="shared" si="9"/>
        <v>243868</v>
      </c>
    </row>
    <row r="18" spans="1:44" ht="9.75" customHeight="1" x14ac:dyDescent="0.25">
      <c r="A18" s="103">
        <v>6</v>
      </c>
      <c r="B18" s="103"/>
      <c r="C18" s="8" t="s">
        <v>88</v>
      </c>
      <c r="D18" s="103"/>
      <c r="E18" s="266">
        <v>1700194</v>
      </c>
      <c r="F18" s="103"/>
      <c r="G18" s="188">
        <f t="shared" si="0"/>
        <v>96.810955472041911</v>
      </c>
      <c r="H18" s="103"/>
      <c r="I18" s="188">
        <f t="shared" si="1"/>
        <v>184.87037265812558</v>
      </c>
      <c r="J18" s="103"/>
      <c r="K18" s="266">
        <v>585672</v>
      </c>
      <c r="L18" s="103"/>
      <c r="M18" s="266">
        <v>1075898</v>
      </c>
      <c r="N18" s="103"/>
      <c r="O18" s="266">
        <v>975209</v>
      </c>
      <c r="P18" s="103"/>
      <c r="Q18" s="188">
        <f t="shared" si="2"/>
        <v>55.52949550165129</v>
      </c>
      <c r="R18" s="103"/>
      <c r="S18" s="188">
        <f t="shared" si="3"/>
        <v>223.2154188047241</v>
      </c>
      <c r="T18" s="103"/>
      <c r="U18" s="190">
        <f t="shared" si="4"/>
        <v>2675403</v>
      </c>
      <c r="V18" s="103"/>
      <c r="W18" s="103"/>
      <c r="X18" s="266">
        <v>1101484</v>
      </c>
      <c r="Y18" s="103"/>
      <c r="Z18" s="193">
        <f t="shared" si="5"/>
        <v>41.170769413056654</v>
      </c>
      <c r="AA18" s="103"/>
      <c r="AB18" s="266">
        <v>0</v>
      </c>
      <c r="AC18" s="103"/>
      <c r="AD18" s="193">
        <f t="shared" si="6"/>
        <v>0</v>
      </c>
      <c r="AE18" s="103"/>
      <c r="AF18" s="266">
        <v>0</v>
      </c>
      <c r="AG18" s="103"/>
      <c r="AH18" s="193">
        <f t="shared" si="7"/>
        <v>0</v>
      </c>
      <c r="AI18" s="103"/>
      <c r="AJ18" s="266">
        <v>8708</v>
      </c>
      <c r="AK18" s="103"/>
      <c r="AL18" s="103">
        <v>6</v>
      </c>
      <c r="AM18" s="103"/>
      <c r="AN18" s="190">
        <v>17562</v>
      </c>
      <c r="AO18" s="103"/>
      <c r="AP18" s="190">
        <f t="shared" si="8"/>
        <v>17562</v>
      </c>
      <c r="AQ18" s="103"/>
      <c r="AR18" s="190">
        <f t="shared" si="9"/>
        <v>17562</v>
      </c>
    </row>
    <row r="19" spans="1:44" ht="9.75" customHeight="1" x14ac:dyDescent="0.25">
      <c r="A19" s="103">
        <v>7</v>
      </c>
      <c r="B19" s="103"/>
      <c r="C19" s="8" t="s">
        <v>89</v>
      </c>
      <c r="D19" s="103"/>
      <c r="E19" s="266">
        <v>149884</v>
      </c>
      <c r="F19" s="103"/>
      <c r="G19" s="188">
        <f t="shared" si="0"/>
        <v>26.221833449965011</v>
      </c>
      <c r="H19" s="103"/>
      <c r="I19" s="188">
        <f t="shared" si="1"/>
        <v>50.073259767323407</v>
      </c>
      <c r="J19" s="103"/>
      <c r="K19" s="266">
        <v>42416</v>
      </c>
      <c r="L19" s="103"/>
      <c r="M19" s="266">
        <v>86148</v>
      </c>
      <c r="N19" s="103"/>
      <c r="O19" s="266">
        <v>60536</v>
      </c>
      <c r="P19" s="103"/>
      <c r="Q19" s="188">
        <f t="shared" si="2"/>
        <v>10.590622813156052</v>
      </c>
      <c r="R19" s="103"/>
      <c r="S19" s="188">
        <f t="shared" si="3"/>
        <v>42.57179513851689</v>
      </c>
      <c r="T19" s="103"/>
      <c r="U19" s="190">
        <f t="shared" si="4"/>
        <v>210420</v>
      </c>
      <c r="V19" s="103"/>
      <c r="W19" s="103"/>
      <c r="X19" s="266">
        <v>0</v>
      </c>
      <c r="Y19" s="103"/>
      <c r="Z19" s="193">
        <f t="shared" si="5"/>
        <v>0</v>
      </c>
      <c r="AA19" s="103"/>
      <c r="AB19" s="266">
        <v>0</v>
      </c>
      <c r="AC19" s="103"/>
      <c r="AD19" s="193">
        <f t="shared" si="6"/>
        <v>0</v>
      </c>
      <c r="AE19" s="103"/>
      <c r="AF19" s="266">
        <v>0</v>
      </c>
      <c r="AG19" s="103"/>
      <c r="AH19" s="193">
        <f t="shared" si="7"/>
        <v>0</v>
      </c>
      <c r="AI19" s="103"/>
      <c r="AJ19" s="266">
        <v>0</v>
      </c>
      <c r="AK19" s="103"/>
      <c r="AL19" s="103">
        <v>7</v>
      </c>
      <c r="AM19" s="103"/>
      <c r="AN19" s="190">
        <v>5716</v>
      </c>
      <c r="AO19" s="103"/>
      <c r="AP19" s="190">
        <f t="shared" si="8"/>
        <v>5716</v>
      </c>
      <c r="AQ19" s="103"/>
      <c r="AR19" s="190">
        <f t="shared" si="9"/>
        <v>5716</v>
      </c>
    </row>
    <row r="20" spans="1:44" ht="9.75" customHeight="1" x14ac:dyDescent="0.25">
      <c r="A20" s="103">
        <v>8</v>
      </c>
      <c r="B20" s="103"/>
      <c r="C20" s="8" t="s">
        <v>90</v>
      </c>
      <c r="D20" s="103"/>
      <c r="E20" s="266">
        <v>2821655</v>
      </c>
      <c r="F20" s="103"/>
      <c r="G20" s="188">
        <f t="shared" si="0"/>
        <v>69.516013796501596</v>
      </c>
      <c r="H20" s="103"/>
      <c r="I20" s="188">
        <f t="shared" si="1"/>
        <v>132.74790351571343</v>
      </c>
      <c r="J20" s="103"/>
      <c r="K20" s="266">
        <v>939429</v>
      </c>
      <c r="L20" s="103"/>
      <c r="M20" s="266">
        <v>1362934</v>
      </c>
      <c r="N20" s="103"/>
      <c r="O20" s="266">
        <v>1627666</v>
      </c>
      <c r="P20" s="103"/>
      <c r="Q20" s="188">
        <f t="shared" si="2"/>
        <v>40.100172456270016</v>
      </c>
      <c r="R20" s="103"/>
      <c r="S20" s="188">
        <f t="shared" si="3"/>
        <v>161.19319486167126</v>
      </c>
      <c r="T20" s="103"/>
      <c r="U20" s="190">
        <f t="shared" si="4"/>
        <v>4449321</v>
      </c>
      <c r="V20" s="103"/>
      <c r="W20" s="103"/>
      <c r="X20" s="266">
        <v>2233116</v>
      </c>
      <c r="Y20" s="103"/>
      <c r="Z20" s="193">
        <f t="shared" si="5"/>
        <v>50.190040233105229</v>
      </c>
      <c r="AA20" s="103"/>
      <c r="AB20" s="266">
        <v>1369307</v>
      </c>
      <c r="AC20" s="103"/>
      <c r="AD20" s="193">
        <f t="shared" si="6"/>
        <v>30.77563969873156</v>
      </c>
      <c r="AE20" s="103"/>
      <c r="AF20" s="266">
        <v>0</v>
      </c>
      <c r="AG20" s="103"/>
      <c r="AH20" s="193">
        <f t="shared" si="7"/>
        <v>0</v>
      </c>
      <c r="AI20" s="103"/>
      <c r="AJ20" s="266">
        <v>223033</v>
      </c>
      <c r="AK20" s="103"/>
      <c r="AL20" s="103">
        <v>8</v>
      </c>
      <c r="AM20" s="103"/>
      <c r="AN20" s="190">
        <v>40590</v>
      </c>
      <c r="AO20" s="103"/>
      <c r="AP20" s="190">
        <f t="shared" si="8"/>
        <v>40590</v>
      </c>
      <c r="AQ20" s="103"/>
      <c r="AR20" s="190">
        <f t="shared" si="9"/>
        <v>40590</v>
      </c>
    </row>
    <row r="21" spans="1:44" ht="9.75" customHeight="1" x14ac:dyDescent="0.25">
      <c r="A21" s="103">
        <v>9</v>
      </c>
      <c r="B21" s="103"/>
      <c r="C21" s="8" t="s">
        <v>91</v>
      </c>
      <c r="D21" s="103"/>
      <c r="E21" s="266">
        <v>2205661</v>
      </c>
      <c r="F21" s="103"/>
      <c r="G21" s="188">
        <f t="shared" si="0"/>
        <v>398.78159464834567</v>
      </c>
      <c r="H21" s="103"/>
      <c r="I21" s="188">
        <f t="shared" si="1"/>
        <v>761.51404200459228</v>
      </c>
      <c r="J21" s="103"/>
      <c r="K21" s="266">
        <v>0</v>
      </c>
      <c r="L21" s="103"/>
      <c r="M21" s="266">
        <v>309783</v>
      </c>
      <c r="N21" s="103"/>
      <c r="O21" s="266">
        <v>0</v>
      </c>
      <c r="P21" s="103"/>
      <c r="Q21" s="188">
        <f t="shared" si="2"/>
        <v>0</v>
      </c>
      <c r="R21" s="103"/>
      <c r="S21" s="188">
        <f t="shared" si="3"/>
        <v>0</v>
      </c>
      <c r="T21" s="103"/>
      <c r="U21" s="190">
        <f t="shared" si="4"/>
        <v>2205661</v>
      </c>
      <c r="V21" s="103"/>
      <c r="W21" s="103"/>
      <c r="X21" s="266">
        <v>261713</v>
      </c>
      <c r="Y21" s="103"/>
      <c r="Z21" s="193">
        <f t="shared" si="5"/>
        <v>11.865513331377759</v>
      </c>
      <c r="AA21" s="103"/>
      <c r="AB21" s="266">
        <v>407403</v>
      </c>
      <c r="AC21" s="103"/>
      <c r="AD21" s="193">
        <f t="shared" si="6"/>
        <v>18.470789482155237</v>
      </c>
      <c r="AE21" s="103"/>
      <c r="AF21" s="266">
        <v>0</v>
      </c>
      <c r="AG21" s="103"/>
      <c r="AH21" s="193">
        <f t="shared" si="7"/>
        <v>0</v>
      </c>
      <c r="AI21" s="103"/>
      <c r="AJ21" s="266">
        <v>0</v>
      </c>
      <c r="AK21" s="103"/>
      <c r="AL21" s="103">
        <v>9</v>
      </c>
      <c r="AM21" s="103"/>
      <c r="AN21" s="190">
        <v>5531</v>
      </c>
      <c r="AO21" s="103"/>
      <c r="AP21" s="190">
        <f t="shared" si="8"/>
        <v>5531</v>
      </c>
      <c r="AQ21" s="103"/>
      <c r="AR21" s="190">
        <f t="shared" si="9"/>
        <v>0</v>
      </c>
    </row>
    <row r="22" spans="1:44" ht="9.75" customHeight="1" x14ac:dyDescent="0.25">
      <c r="A22" s="103">
        <v>10</v>
      </c>
      <c r="B22" s="103"/>
      <c r="C22" s="8" t="s">
        <v>92</v>
      </c>
      <c r="D22" s="103"/>
      <c r="E22" s="266">
        <v>362354</v>
      </c>
      <c r="F22" s="103"/>
      <c r="G22" s="188">
        <f t="shared" si="0"/>
        <v>14.758634734441186</v>
      </c>
      <c r="H22" s="103"/>
      <c r="I22" s="188">
        <f t="shared" si="1"/>
        <v>28.183115123466003</v>
      </c>
      <c r="J22" s="103"/>
      <c r="K22" s="266">
        <v>314388</v>
      </c>
      <c r="L22" s="103"/>
      <c r="M22" s="266">
        <v>0</v>
      </c>
      <c r="N22" s="103"/>
      <c r="O22" s="266">
        <v>110469</v>
      </c>
      <c r="P22" s="103"/>
      <c r="Q22" s="188">
        <f t="shared" si="2"/>
        <v>4.4993890518084063</v>
      </c>
      <c r="R22" s="103"/>
      <c r="S22" s="188">
        <f t="shared" si="3"/>
        <v>18.086478230923923</v>
      </c>
      <c r="T22" s="103"/>
      <c r="U22" s="190">
        <f t="shared" si="4"/>
        <v>472823</v>
      </c>
      <c r="V22" s="103"/>
      <c r="W22" s="103"/>
      <c r="X22" s="266">
        <v>0</v>
      </c>
      <c r="Y22" s="103"/>
      <c r="Z22" s="193">
        <f t="shared" si="5"/>
        <v>0</v>
      </c>
      <c r="AA22" s="103"/>
      <c r="AB22" s="266">
        <v>0</v>
      </c>
      <c r="AC22" s="103"/>
      <c r="AD22" s="193">
        <f t="shared" si="6"/>
        <v>0</v>
      </c>
      <c r="AE22" s="103"/>
      <c r="AF22" s="266">
        <v>0</v>
      </c>
      <c r="AG22" s="103"/>
      <c r="AH22" s="193">
        <f t="shared" si="7"/>
        <v>0</v>
      </c>
      <c r="AI22" s="103"/>
      <c r="AJ22" s="266">
        <v>3475</v>
      </c>
      <c r="AK22" s="103"/>
      <c r="AL22" s="103">
        <v>10</v>
      </c>
      <c r="AM22" s="103"/>
      <c r="AN22" s="190">
        <v>24552</v>
      </c>
      <c r="AO22" s="103"/>
      <c r="AP22" s="190">
        <f t="shared" si="8"/>
        <v>24552</v>
      </c>
      <c r="AQ22" s="103"/>
      <c r="AR22" s="190">
        <f t="shared" si="9"/>
        <v>24552</v>
      </c>
    </row>
    <row r="23" spans="1:44" ht="9.75" customHeight="1" x14ac:dyDescent="0.25">
      <c r="A23" s="103">
        <v>11</v>
      </c>
      <c r="B23" s="103"/>
      <c r="C23" s="8" t="s">
        <v>93</v>
      </c>
      <c r="D23" s="103"/>
      <c r="E23" s="266">
        <v>1167402</v>
      </c>
      <c r="F23" s="103"/>
      <c r="G23" s="188">
        <f t="shared" si="0"/>
        <v>80.733195020746891</v>
      </c>
      <c r="H23" s="103"/>
      <c r="I23" s="188">
        <f t="shared" si="1"/>
        <v>154.16825272091086</v>
      </c>
      <c r="J23" s="103"/>
      <c r="K23" s="266">
        <v>200457</v>
      </c>
      <c r="L23" s="103"/>
      <c r="M23" s="266">
        <v>918089</v>
      </c>
      <c r="N23" s="103"/>
      <c r="O23" s="266">
        <v>172434</v>
      </c>
      <c r="P23" s="103"/>
      <c r="Q23" s="188">
        <f t="shared" si="2"/>
        <v>11.924896265560166</v>
      </c>
      <c r="R23" s="103"/>
      <c r="S23" s="188">
        <f t="shared" si="3"/>
        <v>47.935258371665704</v>
      </c>
      <c r="T23" s="103"/>
      <c r="U23" s="190">
        <f t="shared" si="4"/>
        <v>1339836</v>
      </c>
      <c r="V23" s="103"/>
      <c r="W23" s="103"/>
      <c r="X23" s="266">
        <v>143883</v>
      </c>
      <c r="Y23" s="103"/>
      <c r="Z23" s="193">
        <f t="shared" si="5"/>
        <v>10.738851620646109</v>
      </c>
      <c r="AA23" s="103"/>
      <c r="AB23" s="266">
        <v>4126</v>
      </c>
      <c r="AC23" s="103"/>
      <c r="AD23" s="193">
        <f t="shared" si="6"/>
        <v>0.30794813693616235</v>
      </c>
      <c r="AE23" s="103"/>
      <c r="AF23" s="266">
        <v>0</v>
      </c>
      <c r="AG23" s="103"/>
      <c r="AH23" s="193">
        <f t="shared" si="7"/>
        <v>0</v>
      </c>
      <c r="AI23" s="103"/>
      <c r="AJ23" s="266">
        <v>31483</v>
      </c>
      <c r="AK23" s="103"/>
      <c r="AL23" s="103">
        <v>11</v>
      </c>
      <c r="AM23" s="103"/>
      <c r="AN23" s="190">
        <v>14460</v>
      </c>
      <c r="AO23" s="103"/>
      <c r="AP23" s="190">
        <f t="shared" si="8"/>
        <v>14460</v>
      </c>
      <c r="AQ23" s="103"/>
      <c r="AR23" s="190">
        <f t="shared" si="9"/>
        <v>14460</v>
      </c>
    </row>
    <row r="24" spans="1:44" ht="9.75" customHeight="1" x14ac:dyDescent="0.25">
      <c r="A24" s="103">
        <v>12</v>
      </c>
      <c r="B24" s="103"/>
      <c r="C24" s="8" t="s">
        <v>94</v>
      </c>
      <c r="D24" s="103"/>
      <c r="E24" s="266">
        <v>417244</v>
      </c>
      <c r="F24" s="103"/>
      <c r="G24" s="188">
        <f t="shared" si="0"/>
        <v>50.221954742416948</v>
      </c>
      <c r="H24" s="103"/>
      <c r="I24" s="188">
        <f t="shared" si="1"/>
        <v>95.90393404940032</v>
      </c>
      <c r="J24" s="103"/>
      <c r="K24" s="266">
        <v>0</v>
      </c>
      <c r="L24" s="103"/>
      <c r="M24" s="266">
        <v>0</v>
      </c>
      <c r="N24" s="103"/>
      <c r="O24" s="266">
        <v>0</v>
      </c>
      <c r="P24" s="103"/>
      <c r="Q24" s="188">
        <f t="shared" si="2"/>
        <v>0</v>
      </c>
      <c r="R24" s="103"/>
      <c r="S24" s="188">
        <f t="shared" si="3"/>
        <v>0</v>
      </c>
      <c r="T24" s="103"/>
      <c r="U24" s="190">
        <f t="shared" si="4"/>
        <v>417244</v>
      </c>
      <c r="V24" s="103"/>
      <c r="W24" s="103"/>
      <c r="X24" s="266">
        <v>0</v>
      </c>
      <c r="Y24" s="103"/>
      <c r="Z24" s="193">
        <f t="shared" si="5"/>
        <v>0</v>
      </c>
      <c r="AA24" s="103"/>
      <c r="AB24" s="266">
        <v>0</v>
      </c>
      <c r="AC24" s="103"/>
      <c r="AD24" s="193">
        <f t="shared" si="6"/>
        <v>0</v>
      </c>
      <c r="AE24" s="103"/>
      <c r="AF24" s="266">
        <v>0</v>
      </c>
      <c r="AG24" s="103"/>
      <c r="AH24" s="193">
        <f t="shared" si="7"/>
        <v>0</v>
      </c>
      <c r="AI24" s="103"/>
      <c r="AJ24" s="266">
        <v>10021</v>
      </c>
      <c r="AK24" s="103"/>
      <c r="AL24" s="103">
        <v>12</v>
      </c>
      <c r="AM24" s="103"/>
      <c r="AN24" s="190">
        <v>8308</v>
      </c>
      <c r="AO24" s="103"/>
      <c r="AP24" s="190">
        <f t="shared" si="8"/>
        <v>8308</v>
      </c>
      <c r="AQ24" s="103"/>
      <c r="AR24" s="190">
        <f t="shared" si="9"/>
        <v>0</v>
      </c>
    </row>
    <row r="25" spans="1:44" ht="9.75" customHeight="1" x14ac:dyDescent="0.25">
      <c r="A25" s="103">
        <v>13</v>
      </c>
      <c r="B25" s="103"/>
      <c r="C25" s="8" t="s">
        <v>95</v>
      </c>
      <c r="D25" s="103"/>
      <c r="E25" s="266">
        <v>3561943</v>
      </c>
      <c r="F25" s="103"/>
      <c r="G25" s="188">
        <f t="shared" si="0"/>
        <v>125.47796526579067</v>
      </c>
      <c r="H25" s="103"/>
      <c r="I25" s="188">
        <f t="shared" si="1"/>
        <v>239.61294551802226</v>
      </c>
      <c r="J25" s="103"/>
      <c r="K25" s="266">
        <v>728165</v>
      </c>
      <c r="L25" s="103"/>
      <c r="M25" s="266">
        <v>2330646</v>
      </c>
      <c r="N25" s="103"/>
      <c r="O25" s="266">
        <v>1374503</v>
      </c>
      <c r="P25" s="103"/>
      <c r="Q25" s="188">
        <f t="shared" si="2"/>
        <v>48.420157114171978</v>
      </c>
      <c r="R25" s="103"/>
      <c r="S25" s="188">
        <f t="shared" si="3"/>
        <v>194.63756245559688</v>
      </c>
      <c r="T25" s="103"/>
      <c r="U25" s="190">
        <f t="shared" si="4"/>
        <v>4936446</v>
      </c>
      <c r="V25" s="103"/>
      <c r="W25" s="103"/>
      <c r="X25" s="266">
        <v>1526583</v>
      </c>
      <c r="Y25" s="103"/>
      <c r="Z25" s="193">
        <f t="shared" si="5"/>
        <v>30.924738161827353</v>
      </c>
      <c r="AA25" s="103"/>
      <c r="AB25" s="266">
        <v>0</v>
      </c>
      <c r="AC25" s="103"/>
      <c r="AD25" s="193">
        <f t="shared" si="6"/>
        <v>0</v>
      </c>
      <c r="AE25" s="103"/>
      <c r="AF25" s="266">
        <v>0</v>
      </c>
      <c r="AG25" s="103"/>
      <c r="AH25" s="193">
        <f t="shared" si="7"/>
        <v>0</v>
      </c>
      <c r="AI25" s="103"/>
      <c r="AJ25" s="266">
        <v>180825</v>
      </c>
      <c r="AK25" s="103"/>
      <c r="AL25" s="103">
        <v>13</v>
      </c>
      <c r="AM25" s="103"/>
      <c r="AN25" s="190">
        <v>28387</v>
      </c>
      <c r="AO25" s="103"/>
      <c r="AP25" s="190">
        <f t="shared" si="8"/>
        <v>28387</v>
      </c>
      <c r="AQ25" s="103"/>
      <c r="AR25" s="190">
        <f t="shared" si="9"/>
        <v>28387</v>
      </c>
    </row>
    <row r="26" spans="1:44" ht="9.75" customHeight="1" x14ac:dyDescent="0.25">
      <c r="A26" s="103">
        <v>14</v>
      </c>
      <c r="B26" s="103"/>
      <c r="C26" s="8" t="s">
        <v>96</v>
      </c>
      <c r="D26" s="103"/>
      <c r="E26" s="266">
        <v>601352</v>
      </c>
      <c r="F26" s="103"/>
      <c r="G26" s="188">
        <f t="shared" si="0"/>
        <v>91.293760437224833</v>
      </c>
      <c r="H26" s="103"/>
      <c r="I26" s="188">
        <f t="shared" si="1"/>
        <v>174.33472721241205</v>
      </c>
      <c r="J26" s="103"/>
      <c r="K26" s="266">
        <v>0</v>
      </c>
      <c r="L26" s="103"/>
      <c r="M26" s="266">
        <v>0</v>
      </c>
      <c r="N26" s="103"/>
      <c r="O26" s="266">
        <v>0</v>
      </c>
      <c r="P26" s="103"/>
      <c r="Q26" s="188">
        <f t="shared" si="2"/>
        <v>0</v>
      </c>
      <c r="R26" s="103"/>
      <c r="S26" s="188">
        <f t="shared" si="3"/>
        <v>0</v>
      </c>
      <c r="T26" s="103"/>
      <c r="U26" s="190">
        <f t="shared" si="4"/>
        <v>601352</v>
      </c>
      <c r="V26" s="103"/>
      <c r="W26" s="103"/>
      <c r="X26" s="266">
        <v>0</v>
      </c>
      <c r="Y26" s="103"/>
      <c r="Z26" s="193">
        <f t="shared" si="5"/>
        <v>0</v>
      </c>
      <c r="AA26" s="103"/>
      <c r="AB26" s="266">
        <v>0</v>
      </c>
      <c r="AC26" s="103"/>
      <c r="AD26" s="193">
        <f t="shared" si="6"/>
        <v>0</v>
      </c>
      <c r="AE26" s="103"/>
      <c r="AF26" s="266">
        <v>0</v>
      </c>
      <c r="AG26" s="103"/>
      <c r="AH26" s="193">
        <f t="shared" si="7"/>
        <v>0</v>
      </c>
      <c r="AI26" s="103"/>
      <c r="AJ26" s="266">
        <v>0</v>
      </c>
      <c r="AK26" s="103"/>
      <c r="AL26" s="103">
        <v>14</v>
      </c>
      <c r="AM26" s="103"/>
      <c r="AN26" s="190">
        <v>6587</v>
      </c>
      <c r="AO26" s="103"/>
      <c r="AP26" s="190">
        <f t="shared" si="8"/>
        <v>6587</v>
      </c>
      <c r="AQ26" s="103"/>
      <c r="AR26" s="190">
        <f t="shared" si="9"/>
        <v>0</v>
      </c>
    </row>
    <row r="27" spans="1:44" ht="9.75" customHeight="1" x14ac:dyDescent="0.25">
      <c r="A27" s="103">
        <v>15</v>
      </c>
      <c r="B27" s="103"/>
      <c r="C27" s="8" t="s">
        <v>97</v>
      </c>
      <c r="D27" s="103"/>
      <c r="E27" s="266">
        <v>3686776</v>
      </c>
      <c r="F27" s="103"/>
      <c r="G27" s="188">
        <f t="shared" si="0"/>
        <v>27.182800138613423</v>
      </c>
      <c r="H27" s="103"/>
      <c r="I27" s="188">
        <f t="shared" si="1"/>
        <v>51.908323464156581</v>
      </c>
      <c r="J27" s="103"/>
      <c r="K27" s="266">
        <v>943415</v>
      </c>
      <c r="L27" s="103"/>
      <c r="M27" s="266">
        <v>1944833</v>
      </c>
      <c r="N27" s="103"/>
      <c r="O27" s="266">
        <v>3463489</v>
      </c>
      <c r="P27" s="103"/>
      <c r="Q27" s="188">
        <f t="shared" si="2"/>
        <v>25.536492932927324</v>
      </c>
      <c r="R27" s="103"/>
      <c r="S27" s="188">
        <f t="shared" si="3"/>
        <v>102.65065283472177</v>
      </c>
      <c r="T27" s="103"/>
      <c r="U27" s="190">
        <f t="shared" si="4"/>
        <v>7150265</v>
      </c>
      <c r="V27" s="103"/>
      <c r="W27" s="103"/>
      <c r="X27" s="266">
        <v>3355902</v>
      </c>
      <c r="Y27" s="103"/>
      <c r="Z27" s="193">
        <f t="shared" si="5"/>
        <v>46.933952797553658</v>
      </c>
      <c r="AA27" s="103"/>
      <c r="AB27" s="266">
        <v>302200</v>
      </c>
      <c r="AC27" s="103"/>
      <c r="AD27" s="193">
        <f t="shared" si="6"/>
        <v>4.2264167831541908</v>
      </c>
      <c r="AE27" s="103"/>
      <c r="AF27" s="266">
        <v>0</v>
      </c>
      <c r="AG27" s="103"/>
      <c r="AH27" s="193">
        <f t="shared" si="7"/>
        <v>0</v>
      </c>
      <c r="AI27" s="103"/>
      <c r="AJ27" s="266">
        <v>119888</v>
      </c>
      <c r="AK27" s="103"/>
      <c r="AL27" s="103">
        <v>15</v>
      </c>
      <c r="AM27" s="103"/>
      <c r="AN27" s="190">
        <v>135629</v>
      </c>
      <c r="AO27" s="103"/>
      <c r="AP27" s="190">
        <f t="shared" si="8"/>
        <v>135629</v>
      </c>
      <c r="AQ27" s="103"/>
      <c r="AR27" s="190">
        <f t="shared" si="9"/>
        <v>135629</v>
      </c>
    </row>
    <row r="28" spans="1:44" ht="9.75" customHeight="1" x14ac:dyDescent="0.25">
      <c r="A28" s="103">
        <v>16</v>
      </c>
      <c r="B28" s="103"/>
      <c r="C28" s="8" t="s">
        <v>98</v>
      </c>
      <c r="D28" s="103"/>
      <c r="E28" s="266">
        <v>1532000</v>
      </c>
      <c r="F28" s="103"/>
      <c r="G28" s="188">
        <f t="shared" si="0"/>
        <v>28.055525033879061</v>
      </c>
      <c r="H28" s="103"/>
      <c r="I28" s="188">
        <f t="shared" si="1"/>
        <v>53.574880475489614</v>
      </c>
      <c r="J28" s="103"/>
      <c r="K28" s="266">
        <v>393544</v>
      </c>
      <c r="L28" s="103"/>
      <c r="M28" s="266">
        <v>454684</v>
      </c>
      <c r="N28" s="103"/>
      <c r="O28" s="266">
        <v>519518</v>
      </c>
      <c r="P28" s="103"/>
      <c r="Q28" s="188">
        <f t="shared" si="2"/>
        <v>9.513936197487455</v>
      </c>
      <c r="R28" s="103"/>
      <c r="S28" s="188">
        <f t="shared" si="3"/>
        <v>38.243769975191569</v>
      </c>
      <c r="T28" s="103"/>
      <c r="U28" s="190">
        <f t="shared" si="4"/>
        <v>2051518</v>
      </c>
      <c r="V28" s="103"/>
      <c r="W28" s="103"/>
      <c r="X28" s="266">
        <v>0</v>
      </c>
      <c r="Y28" s="103"/>
      <c r="Z28" s="193">
        <f t="shared" si="5"/>
        <v>0</v>
      </c>
      <c r="AA28" s="103"/>
      <c r="AB28" s="266">
        <v>0</v>
      </c>
      <c r="AC28" s="103"/>
      <c r="AD28" s="193">
        <f t="shared" si="6"/>
        <v>0</v>
      </c>
      <c r="AE28" s="103"/>
      <c r="AF28" s="266">
        <v>0</v>
      </c>
      <c r="AG28" s="103"/>
      <c r="AH28" s="193">
        <f t="shared" si="7"/>
        <v>0</v>
      </c>
      <c r="AI28" s="103"/>
      <c r="AJ28" s="266">
        <v>0</v>
      </c>
      <c r="AK28" s="103"/>
      <c r="AL28" s="103">
        <v>16</v>
      </c>
      <c r="AM28" s="103"/>
      <c r="AN28" s="190">
        <v>54606</v>
      </c>
      <c r="AO28" s="103"/>
      <c r="AP28" s="190">
        <f t="shared" si="8"/>
        <v>54606</v>
      </c>
      <c r="AQ28" s="103"/>
      <c r="AR28" s="190">
        <f t="shared" si="9"/>
        <v>54606</v>
      </c>
    </row>
    <row r="29" spans="1:44" ht="9.75" customHeight="1" x14ac:dyDescent="0.25">
      <c r="A29" s="103">
        <v>17</v>
      </c>
      <c r="B29" s="103"/>
      <c r="C29" s="8" t="s">
        <v>99</v>
      </c>
      <c r="D29" s="103"/>
      <c r="E29" s="266">
        <v>0</v>
      </c>
      <c r="F29" s="103"/>
      <c r="G29" s="188">
        <v>0</v>
      </c>
      <c r="H29" s="103"/>
      <c r="I29" s="188">
        <f t="shared" si="1"/>
        <v>0</v>
      </c>
      <c r="J29" s="103"/>
      <c r="K29" s="266">
        <v>0</v>
      </c>
      <c r="L29" s="103"/>
      <c r="M29" s="266">
        <v>0</v>
      </c>
      <c r="N29" s="103"/>
      <c r="O29" s="266">
        <v>0</v>
      </c>
      <c r="P29" s="103"/>
      <c r="Q29" s="188">
        <v>0</v>
      </c>
      <c r="R29" s="103"/>
      <c r="S29" s="188">
        <f t="shared" si="3"/>
        <v>0</v>
      </c>
      <c r="T29" s="103"/>
      <c r="U29" s="190">
        <f t="shared" si="4"/>
        <v>0</v>
      </c>
      <c r="V29" s="103"/>
      <c r="W29" s="103"/>
      <c r="X29" s="266">
        <v>0</v>
      </c>
      <c r="Y29" s="103"/>
      <c r="Z29" s="193">
        <f t="shared" si="5"/>
        <v>0</v>
      </c>
      <c r="AA29" s="103"/>
      <c r="AB29" s="266">
        <v>0</v>
      </c>
      <c r="AC29" s="103"/>
      <c r="AD29" s="193">
        <f t="shared" si="6"/>
        <v>0</v>
      </c>
      <c r="AE29" s="103"/>
      <c r="AF29" s="266">
        <v>0</v>
      </c>
      <c r="AG29" s="103"/>
      <c r="AH29" s="193">
        <f t="shared" si="7"/>
        <v>0</v>
      </c>
      <c r="AI29" s="103"/>
      <c r="AJ29" s="266">
        <v>0</v>
      </c>
      <c r="AK29" s="103"/>
      <c r="AL29" s="103">
        <v>17</v>
      </c>
      <c r="AM29" s="103"/>
      <c r="AN29" s="190">
        <v>0</v>
      </c>
      <c r="AO29" s="103"/>
      <c r="AP29" s="190">
        <f t="shared" si="8"/>
        <v>0</v>
      </c>
      <c r="AQ29" s="103"/>
      <c r="AR29" s="190">
        <f t="shared" si="9"/>
        <v>0</v>
      </c>
    </row>
    <row r="30" spans="1:44" ht="9.75" customHeight="1" x14ac:dyDescent="0.25">
      <c r="A30" s="103">
        <v>18</v>
      </c>
      <c r="B30" s="103"/>
      <c r="C30" s="8" t="s">
        <v>100</v>
      </c>
      <c r="D30" s="103"/>
      <c r="E30" s="266">
        <v>364687</v>
      </c>
      <c r="F30" s="103"/>
      <c r="G30" s="188">
        <f t="shared" ref="G30:G36" si="10">(E30/$AN30)</f>
        <v>49.536403151317579</v>
      </c>
      <c r="H30" s="103"/>
      <c r="I30" s="188">
        <f t="shared" si="1"/>
        <v>94.594803512417741</v>
      </c>
      <c r="J30" s="103"/>
      <c r="K30" s="266">
        <v>0</v>
      </c>
      <c r="L30" s="103"/>
      <c r="M30" s="266">
        <v>0</v>
      </c>
      <c r="N30" s="103"/>
      <c r="O30" s="266">
        <v>0</v>
      </c>
      <c r="P30" s="103"/>
      <c r="Q30" s="188">
        <f t="shared" ref="Q30:Q36" si="11">(O30/$AN30)</f>
        <v>0</v>
      </c>
      <c r="R30" s="103"/>
      <c r="S30" s="188">
        <f t="shared" si="3"/>
        <v>0</v>
      </c>
      <c r="T30" s="103"/>
      <c r="U30" s="190">
        <f t="shared" si="4"/>
        <v>364687</v>
      </c>
      <c r="V30" s="103"/>
      <c r="W30" s="103"/>
      <c r="X30" s="266">
        <v>0</v>
      </c>
      <c r="Y30" s="103"/>
      <c r="Z30" s="193">
        <f t="shared" si="5"/>
        <v>0</v>
      </c>
      <c r="AA30" s="103"/>
      <c r="AB30" s="266">
        <v>0</v>
      </c>
      <c r="AC30" s="103"/>
      <c r="AD30" s="193">
        <f t="shared" si="6"/>
        <v>0</v>
      </c>
      <c r="AE30" s="103"/>
      <c r="AF30" s="266">
        <v>0</v>
      </c>
      <c r="AG30" s="103"/>
      <c r="AH30" s="193">
        <f t="shared" si="7"/>
        <v>0</v>
      </c>
      <c r="AI30" s="103"/>
      <c r="AJ30" s="266">
        <v>0</v>
      </c>
      <c r="AK30" s="103"/>
      <c r="AL30" s="103">
        <v>18</v>
      </c>
      <c r="AM30" s="103"/>
      <c r="AN30" s="190">
        <v>7362</v>
      </c>
      <c r="AO30" s="103"/>
      <c r="AP30" s="190">
        <f t="shared" si="8"/>
        <v>7362</v>
      </c>
      <c r="AQ30" s="103"/>
      <c r="AR30" s="190">
        <f t="shared" si="9"/>
        <v>0</v>
      </c>
    </row>
    <row r="31" spans="1:44" ht="9.75" customHeight="1" x14ac:dyDescent="0.25">
      <c r="A31" s="103">
        <v>19</v>
      </c>
      <c r="B31" s="103"/>
      <c r="C31" s="8" t="s">
        <v>101</v>
      </c>
      <c r="D31" s="103"/>
      <c r="E31" s="266">
        <v>4022961</v>
      </c>
      <c r="F31" s="103"/>
      <c r="G31" s="188">
        <f t="shared" si="10"/>
        <v>49.459189318776971</v>
      </c>
      <c r="H31" s="103"/>
      <c r="I31" s="188">
        <f t="shared" si="1"/>
        <v>94.447355840544816</v>
      </c>
      <c r="J31" s="103"/>
      <c r="K31" s="266">
        <v>958576</v>
      </c>
      <c r="L31" s="103"/>
      <c r="M31" s="266">
        <v>2298586</v>
      </c>
      <c r="N31" s="103"/>
      <c r="O31" s="266">
        <v>2465871</v>
      </c>
      <c r="P31" s="103"/>
      <c r="Q31" s="188">
        <f t="shared" si="11"/>
        <v>30.315973887065244</v>
      </c>
      <c r="R31" s="103"/>
      <c r="S31" s="188">
        <f t="shared" si="3"/>
        <v>121.86303416844689</v>
      </c>
      <c r="T31" s="103"/>
      <c r="U31" s="190">
        <f t="shared" si="4"/>
        <v>6488832</v>
      </c>
      <c r="V31" s="103"/>
      <c r="W31" s="103"/>
      <c r="X31" s="266">
        <v>3390087</v>
      </c>
      <c r="Y31" s="103"/>
      <c r="Z31" s="193">
        <f t="shared" si="5"/>
        <v>52.244949476269376</v>
      </c>
      <c r="AA31" s="103"/>
      <c r="AB31" s="266">
        <v>352858</v>
      </c>
      <c r="AC31" s="103"/>
      <c r="AD31" s="193">
        <f t="shared" si="6"/>
        <v>5.4379278119698577</v>
      </c>
      <c r="AE31" s="103"/>
      <c r="AF31" s="266">
        <v>158249</v>
      </c>
      <c r="AG31" s="103"/>
      <c r="AH31" s="193">
        <f t="shared" si="7"/>
        <v>2.4387902167909417</v>
      </c>
      <c r="AI31" s="103"/>
      <c r="AJ31" s="266">
        <v>198332</v>
      </c>
      <c r="AK31" s="103"/>
      <c r="AL31" s="103">
        <v>19</v>
      </c>
      <c r="AM31" s="103"/>
      <c r="AN31" s="190">
        <v>81339</v>
      </c>
      <c r="AO31" s="103"/>
      <c r="AP31" s="190">
        <f t="shared" si="8"/>
        <v>81339</v>
      </c>
      <c r="AQ31" s="103"/>
      <c r="AR31" s="190">
        <f t="shared" si="9"/>
        <v>81339</v>
      </c>
    </row>
    <row r="32" spans="1:44" ht="9.75" customHeight="1" x14ac:dyDescent="0.25">
      <c r="A32" s="103">
        <v>20</v>
      </c>
      <c r="B32" s="103"/>
      <c r="C32" s="8" t="s">
        <v>102</v>
      </c>
      <c r="D32" s="103"/>
      <c r="E32" s="266">
        <v>1268790</v>
      </c>
      <c r="F32" s="103"/>
      <c r="G32" s="188">
        <f t="shared" si="10"/>
        <v>30.171212517537395</v>
      </c>
      <c r="H32" s="103"/>
      <c r="I32" s="188">
        <f t="shared" si="1"/>
        <v>57.61500105507632</v>
      </c>
      <c r="J32" s="103"/>
      <c r="K32" s="266">
        <v>497725</v>
      </c>
      <c r="L32" s="103"/>
      <c r="M32" s="266">
        <v>771065</v>
      </c>
      <c r="N32" s="103"/>
      <c r="O32" s="266">
        <v>332359</v>
      </c>
      <c r="P32" s="103"/>
      <c r="Q32" s="188">
        <f t="shared" si="11"/>
        <v>7.9033362661403466</v>
      </c>
      <c r="R32" s="103"/>
      <c r="S32" s="188">
        <f t="shared" si="3"/>
        <v>31.769539749350344</v>
      </c>
      <c r="T32" s="103"/>
      <c r="U32" s="190">
        <f t="shared" si="4"/>
        <v>1601149</v>
      </c>
      <c r="V32" s="103"/>
      <c r="W32" s="103"/>
      <c r="X32" s="266">
        <v>0</v>
      </c>
      <c r="Y32" s="103"/>
      <c r="Z32" s="193">
        <f t="shared" si="5"/>
        <v>0</v>
      </c>
      <c r="AA32" s="103"/>
      <c r="AB32" s="266">
        <v>0</v>
      </c>
      <c r="AC32" s="103"/>
      <c r="AD32" s="193">
        <f t="shared" si="6"/>
        <v>0</v>
      </c>
      <c r="AE32" s="103"/>
      <c r="AF32" s="266">
        <v>0</v>
      </c>
      <c r="AG32" s="103"/>
      <c r="AH32" s="193">
        <f t="shared" si="7"/>
        <v>0</v>
      </c>
      <c r="AI32" s="103"/>
      <c r="AJ32" s="266">
        <v>0</v>
      </c>
      <c r="AK32" s="103"/>
      <c r="AL32" s="103">
        <v>20</v>
      </c>
      <c r="AM32" s="103"/>
      <c r="AN32" s="190">
        <v>42053</v>
      </c>
      <c r="AO32" s="103"/>
      <c r="AP32" s="190">
        <f t="shared" si="8"/>
        <v>42053</v>
      </c>
      <c r="AQ32" s="103"/>
      <c r="AR32" s="190">
        <f t="shared" si="9"/>
        <v>42053</v>
      </c>
    </row>
    <row r="33" spans="1:44" ht="9.75" customHeight="1" x14ac:dyDescent="0.25">
      <c r="A33" s="103">
        <v>21</v>
      </c>
      <c r="B33" s="103"/>
      <c r="C33" s="8" t="s">
        <v>103</v>
      </c>
      <c r="D33" s="103"/>
      <c r="E33" s="266">
        <v>244970</v>
      </c>
      <c r="F33" s="103"/>
      <c r="G33" s="188">
        <f t="shared" si="10"/>
        <v>14.82151500484027</v>
      </c>
      <c r="H33" s="103"/>
      <c r="I33" s="188">
        <f t="shared" si="1"/>
        <v>28.303191399594478</v>
      </c>
      <c r="J33" s="103"/>
      <c r="K33" s="266">
        <v>0</v>
      </c>
      <c r="L33" s="103"/>
      <c r="M33" s="266">
        <v>0</v>
      </c>
      <c r="N33" s="103"/>
      <c r="O33" s="266">
        <v>0</v>
      </c>
      <c r="P33" s="103"/>
      <c r="Q33" s="188">
        <f t="shared" si="11"/>
        <v>0</v>
      </c>
      <c r="R33" s="103"/>
      <c r="S33" s="188">
        <f t="shared" si="3"/>
        <v>0</v>
      </c>
      <c r="T33" s="103"/>
      <c r="U33" s="190">
        <f t="shared" si="4"/>
        <v>244970</v>
      </c>
      <c r="V33" s="103"/>
      <c r="W33" s="103"/>
      <c r="X33" s="266">
        <v>0</v>
      </c>
      <c r="Y33" s="103"/>
      <c r="Z33" s="193">
        <f t="shared" si="5"/>
        <v>0</v>
      </c>
      <c r="AA33" s="103"/>
      <c r="AB33" s="266">
        <v>0</v>
      </c>
      <c r="AC33" s="103"/>
      <c r="AD33" s="193">
        <f t="shared" si="6"/>
        <v>0</v>
      </c>
      <c r="AE33" s="103"/>
      <c r="AF33" s="266">
        <v>0</v>
      </c>
      <c r="AG33" s="103"/>
      <c r="AH33" s="193">
        <f t="shared" si="7"/>
        <v>0</v>
      </c>
      <c r="AI33" s="103"/>
      <c r="AJ33" s="266">
        <v>384</v>
      </c>
      <c r="AK33" s="103"/>
      <c r="AL33" s="103">
        <v>21</v>
      </c>
      <c r="AM33" s="103"/>
      <c r="AN33" s="190">
        <v>16528</v>
      </c>
      <c r="AO33" s="103"/>
      <c r="AP33" s="190">
        <f t="shared" si="8"/>
        <v>16528</v>
      </c>
      <c r="AQ33" s="103"/>
      <c r="AR33" s="190">
        <f t="shared" si="9"/>
        <v>0</v>
      </c>
    </row>
    <row r="34" spans="1:44" ht="9.75" customHeight="1" x14ac:dyDescent="0.25">
      <c r="A34" s="103">
        <v>22</v>
      </c>
      <c r="B34" s="103"/>
      <c r="C34" s="8" t="s">
        <v>104</v>
      </c>
      <c r="D34" s="103"/>
      <c r="E34" s="266">
        <v>1696120</v>
      </c>
      <c r="F34" s="103"/>
      <c r="G34" s="188">
        <f t="shared" si="10"/>
        <v>129.28729323881393</v>
      </c>
      <c r="H34" s="103"/>
      <c r="I34" s="188">
        <f t="shared" si="1"/>
        <v>246.8872449866729</v>
      </c>
      <c r="J34" s="103"/>
      <c r="K34" s="266">
        <v>447308</v>
      </c>
      <c r="L34" s="103"/>
      <c r="M34" s="266">
        <v>1129600</v>
      </c>
      <c r="N34" s="103"/>
      <c r="O34" s="266">
        <v>801110</v>
      </c>
      <c r="P34" s="103"/>
      <c r="Q34" s="188">
        <f t="shared" si="11"/>
        <v>61.064867749066238</v>
      </c>
      <c r="R34" s="103"/>
      <c r="S34" s="188">
        <f t="shared" si="3"/>
        <v>245.46630409162594</v>
      </c>
      <c r="T34" s="103"/>
      <c r="U34" s="190">
        <f t="shared" si="4"/>
        <v>2497230</v>
      </c>
      <c r="V34" s="103"/>
      <c r="W34" s="103"/>
      <c r="X34" s="266">
        <v>1273880</v>
      </c>
      <c r="Y34" s="103"/>
      <c r="Z34" s="193">
        <f t="shared" si="5"/>
        <v>51.01172098685344</v>
      </c>
      <c r="AA34" s="103"/>
      <c r="AB34" s="266">
        <v>84719</v>
      </c>
      <c r="AC34" s="103"/>
      <c r="AD34" s="193">
        <f t="shared" si="6"/>
        <v>3.3925189109533362</v>
      </c>
      <c r="AE34" s="103"/>
      <c r="AF34" s="266">
        <v>0</v>
      </c>
      <c r="AG34" s="103"/>
      <c r="AH34" s="193">
        <f t="shared" si="7"/>
        <v>0</v>
      </c>
      <c r="AI34" s="103"/>
      <c r="AJ34" s="266">
        <v>44492</v>
      </c>
      <c r="AK34" s="103"/>
      <c r="AL34" s="103">
        <v>22</v>
      </c>
      <c r="AM34" s="103"/>
      <c r="AN34" s="190">
        <v>13119</v>
      </c>
      <c r="AO34" s="103"/>
      <c r="AP34" s="190">
        <f t="shared" si="8"/>
        <v>13119</v>
      </c>
      <c r="AQ34" s="103"/>
      <c r="AR34" s="190">
        <f t="shared" si="9"/>
        <v>13119</v>
      </c>
    </row>
    <row r="35" spans="1:44" ht="9.75" customHeight="1" x14ac:dyDescent="0.25">
      <c r="A35" s="103">
        <v>23</v>
      </c>
      <c r="B35" s="103"/>
      <c r="C35" s="8" t="s">
        <v>105</v>
      </c>
      <c r="D35" s="103"/>
      <c r="E35" s="266">
        <v>6688149</v>
      </c>
      <c r="F35" s="103"/>
      <c r="G35" s="188">
        <f t="shared" si="10"/>
        <v>36.926821592433704</v>
      </c>
      <c r="H35" s="103"/>
      <c r="I35" s="188">
        <f t="shared" si="1"/>
        <v>70.515524153098724</v>
      </c>
      <c r="J35" s="103"/>
      <c r="K35" s="266">
        <v>2146226</v>
      </c>
      <c r="L35" s="103"/>
      <c r="M35" s="266">
        <v>3098987</v>
      </c>
      <c r="N35" s="103"/>
      <c r="O35" s="266">
        <v>5757759</v>
      </c>
      <c r="P35" s="103"/>
      <c r="Q35" s="188">
        <f t="shared" si="11"/>
        <v>31.789922647541118</v>
      </c>
      <c r="R35" s="103"/>
      <c r="S35" s="188">
        <f t="shared" si="3"/>
        <v>127.7879590555556</v>
      </c>
      <c r="T35" s="103"/>
      <c r="U35" s="190">
        <f t="shared" si="4"/>
        <v>12445908</v>
      </c>
      <c r="V35" s="103"/>
      <c r="W35" s="103"/>
      <c r="X35" s="266">
        <v>3754155</v>
      </c>
      <c r="Y35" s="103"/>
      <c r="Z35" s="193">
        <f t="shared" si="5"/>
        <v>30.16376948953825</v>
      </c>
      <c r="AA35" s="103"/>
      <c r="AB35" s="266">
        <v>316090</v>
      </c>
      <c r="AC35" s="103"/>
      <c r="AD35" s="193">
        <f t="shared" si="6"/>
        <v>2.5397102405063574</v>
      </c>
      <c r="AE35" s="103"/>
      <c r="AF35" s="266">
        <v>0</v>
      </c>
      <c r="AG35" s="103"/>
      <c r="AH35" s="193">
        <f t="shared" si="7"/>
        <v>0</v>
      </c>
      <c r="AI35" s="103"/>
      <c r="AJ35" s="266">
        <v>855722</v>
      </c>
      <c r="AK35" s="103"/>
      <c r="AL35" s="103">
        <v>23</v>
      </c>
      <c r="AM35" s="103"/>
      <c r="AN35" s="190">
        <v>181119</v>
      </c>
      <c r="AO35" s="103"/>
      <c r="AP35" s="190">
        <f t="shared" si="8"/>
        <v>181119</v>
      </c>
      <c r="AQ35" s="103"/>
      <c r="AR35" s="190">
        <f t="shared" si="9"/>
        <v>181119</v>
      </c>
    </row>
    <row r="36" spans="1:44" ht="9.75" customHeight="1" x14ac:dyDescent="0.25">
      <c r="A36" s="103">
        <v>24</v>
      </c>
      <c r="B36" s="103"/>
      <c r="C36" s="8" t="s">
        <v>106</v>
      </c>
      <c r="D36" s="103"/>
      <c r="E36" s="266">
        <v>9193698</v>
      </c>
      <c r="F36" s="103"/>
      <c r="G36" s="188">
        <f t="shared" si="10"/>
        <v>37.412145307457855</v>
      </c>
      <c r="H36" s="103"/>
      <c r="I36" s="188">
        <f t="shared" si="1"/>
        <v>71.442299182008057</v>
      </c>
      <c r="J36" s="103"/>
      <c r="K36" s="266">
        <v>2463498</v>
      </c>
      <c r="L36" s="103"/>
      <c r="M36" s="266">
        <v>4110506</v>
      </c>
      <c r="N36" s="103"/>
      <c r="O36" s="266">
        <v>6345719</v>
      </c>
      <c r="P36" s="103"/>
      <c r="Q36" s="188">
        <f t="shared" si="11"/>
        <v>25.822793103307955</v>
      </c>
      <c r="R36" s="103"/>
      <c r="S36" s="188">
        <f t="shared" si="3"/>
        <v>103.80151170455385</v>
      </c>
      <c r="T36" s="103"/>
      <c r="U36" s="190">
        <f t="shared" si="4"/>
        <v>15539417</v>
      </c>
      <c r="V36" s="103"/>
      <c r="W36" s="103"/>
      <c r="X36" s="266">
        <v>7495259</v>
      </c>
      <c r="Y36" s="103"/>
      <c r="Z36" s="193">
        <f t="shared" si="5"/>
        <v>48.233849442356814</v>
      </c>
      <c r="AA36" s="103"/>
      <c r="AB36" s="266">
        <v>506956</v>
      </c>
      <c r="AC36" s="103"/>
      <c r="AD36" s="193">
        <f t="shared" si="6"/>
        <v>3.2623875142806193</v>
      </c>
      <c r="AE36" s="103"/>
      <c r="AF36" s="266">
        <v>0</v>
      </c>
      <c r="AG36" s="103"/>
      <c r="AH36" s="193">
        <f t="shared" si="7"/>
        <v>0</v>
      </c>
      <c r="AI36" s="103"/>
      <c r="AJ36" s="266">
        <v>1054803</v>
      </c>
      <c r="AK36" s="103"/>
      <c r="AL36" s="103">
        <v>24</v>
      </c>
      <c r="AM36" s="103"/>
      <c r="AN36" s="190">
        <v>245741</v>
      </c>
      <c r="AO36" s="103"/>
      <c r="AP36" s="190">
        <f t="shared" si="8"/>
        <v>245741</v>
      </c>
      <c r="AQ36" s="103"/>
      <c r="AR36" s="190">
        <f t="shared" si="9"/>
        <v>245741</v>
      </c>
    </row>
    <row r="37" spans="1:44" ht="9.75" customHeight="1" x14ac:dyDescent="0.25">
      <c r="A37" s="103">
        <v>25</v>
      </c>
      <c r="B37" s="103"/>
      <c r="C37" s="8" t="s">
        <v>107</v>
      </c>
      <c r="D37" s="103"/>
      <c r="E37" s="266">
        <v>0</v>
      </c>
      <c r="F37" s="103"/>
      <c r="G37" s="188">
        <v>0</v>
      </c>
      <c r="H37" s="103"/>
      <c r="I37" s="188">
        <f t="shared" si="1"/>
        <v>0</v>
      </c>
      <c r="J37" s="103"/>
      <c r="K37" s="266">
        <v>0</v>
      </c>
      <c r="L37" s="103"/>
      <c r="M37" s="266">
        <v>0</v>
      </c>
      <c r="N37" s="103"/>
      <c r="O37" s="266">
        <v>0</v>
      </c>
      <c r="P37" s="103"/>
      <c r="Q37" s="188">
        <v>0</v>
      </c>
      <c r="R37" s="103"/>
      <c r="S37" s="188">
        <f t="shared" si="3"/>
        <v>0</v>
      </c>
      <c r="T37" s="103"/>
      <c r="U37" s="190">
        <f t="shared" si="4"/>
        <v>0</v>
      </c>
      <c r="V37" s="103"/>
      <c r="W37" s="103"/>
      <c r="X37" s="266">
        <v>0</v>
      </c>
      <c r="Y37" s="103"/>
      <c r="Z37" s="193">
        <f t="shared" si="5"/>
        <v>0</v>
      </c>
      <c r="AA37" s="103"/>
      <c r="AB37" s="266">
        <v>0</v>
      </c>
      <c r="AC37" s="103"/>
      <c r="AD37" s="193">
        <f t="shared" si="6"/>
        <v>0</v>
      </c>
      <c r="AE37" s="103"/>
      <c r="AF37" s="266">
        <v>0</v>
      </c>
      <c r="AG37" s="103"/>
      <c r="AH37" s="193">
        <f t="shared" si="7"/>
        <v>0</v>
      </c>
      <c r="AI37" s="103"/>
      <c r="AJ37" s="266">
        <v>0</v>
      </c>
      <c r="AK37" s="103"/>
      <c r="AL37" s="103">
        <v>25</v>
      </c>
      <c r="AM37" s="103"/>
      <c r="AN37" s="190">
        <v>0</v>
      </c>
      <c r="AO37" s="103"/>
      <c r="AP37" s="190">
        <f t="shared" si="8"/>
        <v>0</v>
      </c>
      <c r="AQ37" s="103"/>
      <c r="AR37" s="190">
        <f t="shared" si="9"/>
        <v>0</v>
      </c>
    </row>
    <row r="38" spans="1:44" ht="9.75" customHeight="1" x14ac:dyDescent="0.25">
      <c r="A38" s="103">
        <v>26</v>
      </c>
      <c r="B38" s="103"/>
      <c r="C38" s="8" t="s">
        <v>108</v>
      </c>
      <c r="D38" s="103"/>
      <c r="E38" s="266">
        <v>0</v>
      </c>
      <c r="F38" s="103"/>
      <c r="G38" s="188">
        <v>0</v>
      </c>
      <c r="H38" s="103"/>
      <c r="I38" s="188">
        <f t="shared" si="1"/>
        <v>0</v>
      </c>
      <c r="J38" s="103"/>
      <c r="K38" s="266">
        <v>0</v>
      </c>
      <c r="L38" s="103"/>
      <c r="M38" s="266">
        <v>0</v>
      </c>
      <c r="N38" s="103"/>
      <c r="O38" s="266">
        <v>0</v>
      </c>
      <c r="P38" s="103"/>
      <c r="Q38" s="188">
        <v>0</v>
      </c>
      <c r="R38" s="103"/>
      <c r="S38" s="188">
        <f t="shared" si="3"/>
        <v>0</v>
      </c>
      <c r="T38" s="103"/>
      <c r="U38" s="190">
        <f t="shared" si="4"/>
        <v>0</v>
      </c>
      <c r="V38" s="103"/>
      <c r="W38" s="103"/>
      <c r="X38" s="266">
        <v>0</v>
      </c>
      <c r="Y38" s="103"/>
      <c r="Z38" s="193">
        <f t="shared" si="5"/>
        <v>0</v>
      </c>
      <c r="AA38" s="103"/>
      <c r="AB38" s="266">
        <v>0</v>
      </c>
      <c r="AC38" s="103"/>
      <c r="AD38" s="193">
        <f t="shared" si="6"/>
        <v>0</v>
      </c>
      <c r="AE38" s="103"/>
      <c r="AF38" s="266">
        <v>0</v>
      </c>
      <c r="AG38" s="103"/>
      <c r="AH38" s="193">
        <f t="shared" si="7"/>
        <v>0</v>
      </c>
      <c r="AI38" s="103"/>
      <c r="AJ38" s="266">
        <v>0</v>
      </c>
      <c r="AK38" s="103"/>
      <c r="AL38" s="103">
        <v>26</v>
      </c>
      <c r="AM38" s="103"/>
      <c r="AN38" s="190">
        <v>0</v>
      </c>
      <c r="AO38" s="103"/>
      <c r="AP38" s="190">
        <f t="shared" si="8"/>
        <v>0</v>
      </c>
      <c r="AQ38" s="103"/>
      <c r="AR38" s="190">
        <f t="shared" si="9"/>
        <v>0</v>
      </c>
    </row>
    <row r="39" spans="1:44" ht="9.75" customHeight="1" x14ac:dyDescent="0.25">
      <c r="A39" s="103">
        <v>27</v>
      </c>
      <c r="B39" s="103"/>
      <c r="C39" s="8" t="s">
        <v>109</v>
      </c>
      <c r="D39" s="103"/>
      <c r="E39" s="266">
        <v>476137</v>
      </c>
      <c r="F39" s="103"/>
      <c r="G39" s="188">
        <f t="shared" ref="G39:G50" si="12">(E39/$AN39)</f>
        <v>38.647483766233769</v>
      </c>
      <c r="H39" s="103"/>
      <c r="I39" s="188">
        <f t="shared" si="1"/>
        <v>73.801303698793035</v>
      </c>
      <c r="J39" s="103"/>
      <c r="K39" s="266">
        <v>0</v>
      </c>
      <c r="L39" s="103"/>
      <c r="M39" s="266">
        <v>0</v>
      </c>
      <c r="N39" s="103"/>
      <c r="O39" s="266">
        <v>0</v>
      </c>
      <c r="P39" s="103"/>
      <c r="Q39" s="188">
        <f t="shared" ref="Q39:Q50" si="13">(O39/$AN39)</f>
        <v>0</v>
      </c>
      <c r="R39" s="103"/>
      <c r="S39" s="188">
        <f t="shared" si="3"/>
        <v>0</v>
      </c>
      <c r="T39" s="103"/>
      <c r="U39" s="190">
        <f t="shared" si="4"/>
        <v>476137</v>
      </c>
      <c r="V39" s="103"/>
      <c r="W39" s="103"/>
      <c r="X39" s="266">
        <v>0</v>
      </c>
      <c r="Y39" s="103"/>
      <c r="Z39" s="193">
        <f t="shared" si="5"/>
        <v>0</v>
      </c>
      <c r="AA39" s="103"/>
      <c r="AB39" s="266">
        <v>0</v>
      </c>
      <c r="AC39" s="103"/>
      <c r="AD39" s="193">
        <f t="shared" si="6"/>
        <v>0</v>
      </c>
      <c r="AE39" s="103"/>
      <c r="AF39" s="266">
        <v>0</v>
      </c>
      <c r="AG39" s="103"/>
      <c r="AH39" s="193">
        <f t="shared" si="7"/>
        <v>0</v>
      </c>
      <c r="AI39" s="103"/>
      <c r="AJ39" s="266">
        <v>0</v>
      </c>
      <c r="AK39" s="103"/>
      <c r="AL39" s="103">
        <v>27</v>
      </c>
      <c r="AM39" s="103"/>
      <c r="AN39" s="190">
        <v>12320</v>
      </c>
      <c r="AO39" s="103"/>
      <c r="AP39" s="190">
        <f t="shared" si="8"/>
        <v>12320</v>
      </c>
      <c r="AQ39" s="103"/>
      <c r="AR39" s="190">
        <f t="shared" si="9"/>
        <v>0</v>
      </c>
    </row>
    <row r="40" spans="1:44" ht="9.75" customHeight="1" x14ac:dyDescent="0.25">
      <c r="A40" s="103">
        <v>28</v>
      </c>
      <c r="B40" s="103"/>
      <c r="C40" s="8" t="s">
        <v>110</v>
      </c>
      <c r="D40" s="103"/>
      <c r="E40" s="266">
        <v>5973556</v>
      </c>
      <c r="F40" s="103"/>
      <c r="G40" s="188">
        <f t="shared" si="12"/>
        <v>62.910661063894771</v>
      </c>
      <c r="H40" s="103"/>
      <c r="I40" s="188">
        <f t="shared" si="1"/>
        <v>120.1343101960189</v>
      </c>
      <c r="J40" s="103"/>
      <c r="K40" s="266">
        <v>1394848</v>
      </c>
      <c r="L40" s="103"/>
      <c r="M40" s="266">
        <v>1898928</v>
      </c>
      <c r="N40" s="103"/>
      <c r="O40" s="266">
        <v>2557086</v>
      </c>
      <c r="P40" s="103"/>
      <c r="Q40" s="188">
        <f t="shared" si="13"/>
        <v>26.93001800890967</v>
      </c>
      <c r="R40" s="103"/>
      <c r="S40" s="188">
        <f t="shared" si="3"/>
        <v>108.25229355989339</v>
      </c>
      <c r="T40" s="103"/>
      <c r="U40" s="190">
        <f t="shared" si="4"/>
        <v>8530642</v>
      </c>
      <c r="V40" s="103"/>
      <c r="W40" s="103"/>
      <c r="X40" s="266">
        <v>4520529</v>
      </c>
      <c r="Y40" s="103"/>
      <c r="Z40" s="193">
        <f t="shared" si="5"/>
        <v>52.991662292240136</v>
      </c>
      <c r="AA40" s="103"/>
      <c r="AB40" s="266">
        <v>304825</v>
      </c>
      <c r="AC40" s="103"/>
      <c r="AD40" s="193">
        <f t="shared" si="6"/>
        <v>3.5732949524783715</v>
      </c>
      <c r="AE40" s="103"/>
      <c r="AF40" s="266">
        <v>0</v>
      </c>
      <c r="AG40" s="103"/>
      <c r="AH40" s="193">
        <f t="shared" si="7"/>
        <v>0</v>
      </c>
      <c r="AI40" s="103"/>
      <c r="AJ40" s="266">
        <v>195099</v>
      </c>
      <c r="AK40" s="103"/>
      <c r="AL40" s="103">
        <v>28</v>
      </c>
      <c r="AM40" s="103"/>
      <c r="AN40" s="190">
        <v>94953</v>
      </c>
      <c r="AO40" s="103"/>
      <c r="AP40" s="190">
        <f t="shared" si="8"/>
        <v>94953</v>
      </c>
      <c r="AQ40" s="103"/>
      <c r="AR40" s="190">
        <f t="shared" si="9"/>
        <v>94953</v>
      </c>
    </row>
    <row r="41" spans="1:44" ht="9.75" customHeight="1" x14ac:dyDescent="0.25">
      <c r="A41" s="103">
        <v>29</v>
      </c>
      <c r="B41" s="103"/>
      <c r="C41" s="8" t="s">
        <v>111</v>
      </c>
      <c r="D41" s="103"/>
      <c r="E41" s="266">
        <v>905551</v>
      </c>
      <c r="F41" s="103"/>
      <c r="G41" s="188">
        <f t="shared" si="12"/>
        <v>50.194057979047727</v>
      </c>
      <c r="H41" s="103"/>
      <c r="I41" s="188">
        <f t="shared" si="1"/>
        <v>95.850662340481875</v>
      </c>
      <c r="J41" s="103"/>
      <c r="K41" s="266">
        <v>297382</v>
      </c>
      <c r="L41" s="103"/>
      <c r="M41" s="266">
        <v>522374</v>
      </c>
      <c r="N41" s="103"/>
      <c r="O41" s="266">
        <v>369097</v>
      </c>
      <c r="P41" s="103"/>
      <c r="Q41" s="188">
        <f t="shared" si="13"/>
        <v>20.458788315503575</v>
      </c>
      <c r="R41" s="103"/>
      <c r="S41" s="188">
        <f t="shared" si="3"/>
        <v>82.239483013969135</v>
      </c>
      <c r="T41" s="103"/>
      <c r="U41" s="190">
        <f t="shared" si="4"/>
        <v>1274648</v>
      </c>
      <c r="V41" s="103"/>
      <c r="W41" s="103"/>
      <c r="X41" s="266">
        <v>779282</v>
      </c>
      <c r="Y41" s="103"/>
      <c r="Z41" s="193">
        <f t="shared" si="5"/>
        <v>61.137035479599078</v>
      </c>
      <c r="AA41" s="103"/>
      <c r="AB41" s="266">
        <v>0</v>
      </c>
      <c r="AC41" s="103"/>
      <c r="AD41" s="193">
        <f t="shared" si="6"/>
        <v>0</v>
      </c>
      <c r="AE41" s="103"/>
      <c r="AF41" s="266">
        <v>0</v>
      </c>
      <c r="AG41" s="103"/>
      <c r="AH41" s="193">
        <f t="shared" si="7"/>
        <v>0</v>
      </c>
      <c r="AI41" s="103"/>
      <c r="AJ41" s="266">
        <v>34094</v>
      </c>
      <c r="AK41" s="103"/>
      <c r="AL41" s="103">
        <v>29</v>
      </c>
      <c r="AM41" s="103"/>
      <c r="AN41" s="190">
        <v>18041</v>
      </c>
      <c r="AO41" s="103"/>
      <c r="AP41" s="190">
        <f t="shared" si="8"/>
        <v>18041</v>
      </c>
      <c r="AQ41" s="103"/>
      <c r="AR41" s="190">
        <f t="shared" si="9"/>
        <v>18041</v>
      </c>
    </row>
    <row r="42" spans="1:44" ht="9.75" customHeight="1" x14ac:dyDescent="0.25">
      <c r="A42" s="103">
        <v>30</v>
      </c>
      <c r="B42" s="103"/>
      <c r="C42" s="8" t="s">
        <v>112</v>
      </c>
      <c r="D42" s="103"/>
      <c r="E42" s="266">
        <v>12585758</v>
      </c>
      <c r="F42" s="103"/>
      <c r="G42" s="188">
        <f t="shared" si="12"/>
        <v>55.463658838616425</v>
      </c>
      <c r="H42" s="103"/>
      <c r="I42" s="188">
        <f t="shared" si="1"/>
        <v>105.91350150902392</v>
      </c>
      <c r="J42" s="103"/>
      <c r="K42" s="266">
        <v>5059264</v>
      </c>
      <c r="L42" s="103"/>
      <c r="M42" s="266">
        <v>4915165</v>
      </c>
      <c r="N42" s="103"/>
      <c r="O42" s="266">
        <v>6276276</v>
      </c>
      <c r="P42" s="103"/>
      <c r="Q42" s="188">
        <f t="shared" si="13"/>
        <v>27.658662342069196</v>
      </c>
      <c r="R42" s="103"/>
      <c r="S42" s="188">
        <f t="shared" si="3"/>
        <v>111.18127118730683</v>
      </c>
      <c r="T42" s="103"/>
      <c r="U42" s="190">
        <f t="shared" si="4"/>
        <v>18862034</v>
      </c>
      <c r="V42" s="103"/>
      <c r="W42" s="103"/>
      <c r="X42" s="266">
        <v>5899643</v>
      </c>
      <c r="Y42" s="103"/>
      <c r="Z42" s="193">
        <f t="shared" si="5"/>
        <v>31.277872789329081</v>
      </c>
      <c r="AA42" s="103"/>
      <c r="AB42" s="266">
        <v>831689</v>
      </c>
      <c r="AC42" s="103"/>
      <c r="AD42" s="193">
        <f t="shared" si="6"/>
        <v>4.4093282834714431</v>
      </c>
      <c r="AE42" s="103"/>
      <c r="AF42" s="266">
        <v>449905</v>
      </c>
      <c r="AG42" s="103"/>
      <c r="AH42" s="193">
        <f t="shared" si="7"/>
        <v>2.3852411675220178</v>
      </c>
      <c r="AI42" s="103"/>
      <c r="AJ42" s="266">
        <v>0</v>
      </c>
      <c r="AK42" s="103"/>
      <c r="AL42" s="103">
        <v>30</v>
      </c>
      <c r="AM42" s="103"/>
      <c r="AN42" s="190">
        <v>226919</v>
      </c>
      <c r="AO42" s="103"/>
      <c r="AP42" s="190">
        <f t="shared" si="8"/>
        <v>226919</v>
      </c>
      <c r="AQ42" s="103"/>
      <c r="AR42" s="190">
        <f t="shared" si="9"/>
        <v>226919</v>
      </c>
    </row>
    <row r="43" spans="1:44" ht="9.75" customHeight="1" x14ac:dyDescent="0.25">
      <c r="A43" s="103">
        <v>31</v>
      </c>
      <c r="B43" s="103"/>
      <c r="C43" s="8" t="s">
        <v>113</v>
      </c>
      <c r="D43" s="103"/>
      <c r="E43" s="266">
        <v>4067780</v>
      </c>
      <c r="F43" s="103"/>
      <c r="G43" s="188">
        <f t="shared" si="12"/>
        <v>40.664380754351065</v>
      </c>
      <c r="H43" s="103"/>
      <c r="I43" s="188">
        <f t="shared" si="1"/>
        <v>77.65277377248708</v>
      </c>
      <c r="J43" s="103"/>
      <c r="K43" s="266">
        <v>1795950</v>
      </c>
      <c r="L43" s="103"/>
      <c r="M43" s="266">
        <v>798146</v>
      </c>
      <c r="N43" s="103"/>
      <c r="O43" s="266">
        <v>2586904</v>
      </c>
      <c r="P43" s="103"/>
      <c r="Q43" s="188">
        <f t="shared" si="13"/>
        <v>25.860506033009106</v>
      </c>
      <c r="R43" s="103"/>
      <c r="S43" s="188">
        <f t="shared" si="3"/>
        <v>103.95310874899926</v>
      </c>
      <c r="T43" s="103"/>
      <c r="U43" s="190">
        <f t="shared" si="4"/>
        <v>6654684</v>
      </c>
      <c r="V43" s="103"/>
      <c r="W43" s="103"/>
      <c r="X43" s="266">
        <v>3083026</v>
      </c>
      <c r="Y43" s="103"/>
      <c r="Z43" s="193">
        <f t="shared" si="5"/>
        <v>46.328661135524989</v>
      </c>
      <c r="AA43" s="103"/>
      <c r="AB43" s="266">
        <v>215966</v>
      </c>
      <c r="AC43" s="103"/>
      <c r="AD43" s="193">
        <f t="shared" si="6"/>
        <v>3.2453231438187</v>
      </c>
      <c r="AE43" s="103"/>
      <c r="AF43" s="266">
        <v>0</v>
      </c>
      <c r="AG43" s="103"/>
      <c r="AH43" s="193">
        <f t="shared" si="7"/>
        <v>0</v>
      </c>
      <c r="AI43" s="103"/>
      <c r="AJ43" s="266">
        <v>913340</v>
      </c>
      <c r="AK43" s="103"/>
      <c r="AL43" s="103">
        <v>31</v>
      </c>
      <c r="AM43" s="103"/>
      <c r="AN43" s="190">
        <v>100033</v>
      </c>
      <c r="AO43" s="103"/>
      <c r="AP43" s="190">
        <f t="shared" si="8"/>
        <v>100033</v>
      </c>
      <c r="AQ43" s="103"/>
      <c r="AR43" s="190">
        <f t="shared" si="9"/>
        <v>100033</v>
      </c>
    </row>
    <row r="44" spans="1:44" ht="9.75" customHeight="1" x14ac:dyDescent="0.25">
      <c r="A44" s="103">
        <v>32</v>
      </c>
      <c r="B44" s="103"/>
      <c r="C44" s="8" t="s">
        <v>114</v>
      </c>
      <c r="D44" s="103"/>
      <c r="E44" s="266">
        <v>1680296</v>
      </c>
      <c r="F44" s="103"/>
      <c r="G44" s="188">
        <f t="shared" si="12"/>
        <v>65.370992841581071</v>
      </c>
      <c r="H44" s="103"/>
      <c r="I44" s="188">
        <f t="shared" si="1"/>
        <v>124.83256413211241</v>
      </c>
      <c r="J44" s="103"/>
      <c r="K44" s="266">
        <v>527602</v>
      </c>
      <c r="L44" s="103"/>
      <c r="M44" s="266">
        <v>990125</v>
      </c>
      <c r="N44" s="103"/>
      <c r="O44" s="266">
        <v>611692</v>
      </c>
      <c r="P44" s="103"/>
      <c r="Q44" s="188">
        <f t="shared" si="13"/>
        <v>23.797541238717709</v>
      </c>
      <c r="R44" s="103"/>
      <c r="S44" s="188">
        <f t="shared" si="3"/>
        <v>95.660478924486242</v>
      </c>
      <c r="T44" s="103"/>
      <c r="U44" s="190">
        <f t="shared" si="4"/>
        <v>2291988</v>
      </c>
      <c r="V44" s="103"/>
      <c r="W44" s="103"/>
      <c r="X44" s="266">
        <v>1019964</v>
      </c>
      <c r="Y44" s="103"/>
      <c r="Z44" s="193">
        <f t="shared" si="5"/>
        <v>44.501280111414196</v>
      </c>
      <c r="AA44" s="103"/>
      <c r="AB44" s="266">
        <v>104184</v>
      </c>
      <c r="AC44" s="103"/>
      <c r="AD44" s="193">
        <f t="shared" si="6"/>
        <v>4.5455735370342252</v>
      </c>
      <c r="AE44" s="103"/>
      <c r="AF44" s="266">
        <v>399</v>
      </c>
      <c r="AG44" s="103"/>
      <c r="AH44" s="193">
        <f t="shared" si="7"/>
        <v>1.7408468107162865E-2</v>
      </c>
      <c r="AI44" s="103"/>
      <c r="AJ44" s="266">
        <v>111965</v>
      </c>
      <c r="AK44" s="103"/>
      <c r="AL44" s="103">
        <v>32</v>
      </c>
      <c r="AM44" s="103"/>
      <c r="AN44" s="190">
        <v>25704</v>
      </c>
      <c r="AO44" s="103"/>
      <c r="AP44" s="190">
        <f t="shared" si="8"/>
        <v>25704</v>
      </c>
      <c r="AQ44" s="103"/>
      <c r="AR44" s="190">
        <f t="shared" si="9"/>
        <v>25704</v>
      </c>
    </row>
    <row r="45" spans="1:44" ht="9.75" customHeight="1" x14ac:dyDescent="0.25">
      <c r="A45" s="103">
        <v>33</v>
      </c>
      <c r="B45" s="103"/>
      <c r="C45" s="8" t="s">
        <v>115</v>
      </c>
      <c r="D45" s="103"/>
      <c r="E45" s="266">
        <v>1376151</v>
      </c>
      <c r="F45" s="103"/>
      <c r="G45" s="188">
        <f t="shared" si="12"/>
        <v>55.10776069197501</v>
      </c>
      <c r="H45" s="103"/>
      <c r="I45" s="188">
        <f t="shared" si="1"/>
        <v>105.23387777556191</v>
      </c>
      <c r="J45" s="103"/>
      <c r="K45" s="266">
        <v>520603</v>
      </c>
      <c r="L45" s="103"/>
      <c r="M45" s="266">
        <v>568303</v>
      </c>
      <c r="N45" s="103"/>
      <c r="O45" s="266">
        <v>279473</v>
      </c>
      <c r="P45" s="103"/>
      <c r="Q45" s="188">
        <f t="shared" si="13"/>
        <v>11.191454428960435</v>
      </c>
      <c r="R45" s="103"/>
      <c r="S45" s="188">
        <f t="shared" si="3"/>
        <v>44.986995916793468</v>
      </c>
      <c r="T45" s="103"/>
      <c r="U45" s="190">
        <f t="shared" si="4"/>
        <v>1655624</v>
      </c>
      <c r="V45" s="103"/>
      <c r="W45" s="103"/>
      <c r="X45" s="266">
        <v>1027609</v>
      </c>
      <c r="Y45" s="103"/>
      <c r="Z45" s="193">
        <f t="shared" si="5"/>
        <v>62.067776258377506</v>
      </c>
      <c r="AA45" s="103"/>
      <c r="AB45" s="266">
        <v>80654</v>
      </c>
      <c r="AC45" s="103"/>
      <c r="AD45" s="193">
        <f t="shared" si="6"/>
        <v>4.8715167211879029</v>
      </c>
      <c r="AE45" s="103"/>
      <c r="AF45" s="266">
        <v>0</v>
      </c>
      <c r="AG45" s="103"/>
      <c r="AH45" s="193">
        <f t="shared" si="7"/>
        <v>0</v>
      </c>
      <c r="AI45" s="103"/>
      <c r="AJ45" s="266">
        <v>75303</v>
      </c>
      <c r="AK45" s="103"/>
      <c r="AL45" s="103">
        <v>33</v>
      </c>
      <c r="AM45" s="103"/>
      <c r="AN45" s="190">
        <v>24972</v>
      </c>
      <c r="AO45" s="103"/>
      <c r="AP45" s="190">
        <f t="shared" si="8"/>
        <v>24972</v>
      </c>
      <c r="AQ45" s="103"/>
      <c r="AR45" s="190">
        <f t="shared" si="9"/>
        <v>24972</v>
      </c>
    </row>
    <row r="46" spans="1:44" ht="9.75" customHeight="1" x14ac:dyDescent="0.25">
      <c r="A46" s="103">
        <v>34</v>
      </c>
      <c r="B46" s="103"/>
      <c r="C46" s="8" t="s">
        <v>116</v>
      </c>
      <c r="D46" s="103"/>
      <c r="E46" s="266">
        <v>5772961</v>
      </c>
      <c r="F46" s="103"/>
      <c r="G46" s="188">
        <f t="shared" si="12"/>
        <v>62.266335181310268</v>
      </c>
      <c r="H46" s="103"/>
      <c r="I46" s="188">
        <f t="shared" si="1"/>
        <v>118.90390434529809</v>
      </c>
      <c r="J46" s="103"/>
      <c r="K46" s="266">
        <v>1489612</v>
      </c>
      <c r="L46" s="103"/>
      <c r="M46" s="266">
        <v>2900229</v>
      </c>
      <c r="N46" s="103"/>
      <c r="O46" s="266">
        <v>3709857</v>
      </c>
      <c r="P46" s="103"/>
      <c r="Q46" s="188">
        <f t="shared" si="13"/>
        <v>40.01398925728585</v>
      </c>
      <c r="R46" s="103"/>
      <c r="S46" s="188">
        <f t="shared" si="3"/>
        <v>160.84675881572142</v>
      </c>
      <c r="T46" s="103"/>
      <c r="U46" s="190">
        <f t="shared" si="4"/>
        <v>9482818</v>
      </c>
      <c r="V46" s="103"/>
      <c r="W46" s="103"/>
      <c r="X46" s="266">
        <v>2922912</v>
      </c>
      <c r="Y46" s="103"/>
      <c r="Z46" s="193">
        <f t="shared" si="5"/>
        <v>30.823242626822534</v>
      </c>
      <c r="AA46" s="103"/>
      <c r="AB46" s="266">
        <v>51929</v>
      </c>
      <c r="AC46" s="103"/>
      <c r="AD46" s="193">
        <f t="shared" si="6"/>
        <v>0.5476114800473868</v>
      </c>
      <c r="AE46" s="103"/>
      <c r="AF46" s="266">
        <v>312559</v>
      </c>
      <c r="AG46" s="103"/>
      <c r="AH46" s="193">
        <f t="shared" si="7"/>
        <v>3.296056087968787</v>
      </c>
      <c r="AI46" s="103"/>
      <c r="AJ46" s="266">
        <v>274209</v>
      </c>
      <c r="AK46" s="103"/>
      <c r="AL46" s="103">
        <v>34</v>
      </c>
      <c r="AM46" s="103"/>
      <c r="AN46" s="190">
        <v>92714</v>
      </c>
      <c r="AO46" s="103"/>
      <c r="AP46" s="190">
        <f t="shared" si="8"/>
        <v>92714</v>
      </c>
      <c r="AQ46" s="103"/>
      <c r="AR46" s="190">
        <f t="shared" si="9"/>
        <v>92714</v>
      </c>
    </row>
    <row r="47" spans="1:44" ht="9.75" customHeight="1" x14ac:dyDescent="0.25">
      <c r="A47" s="103">
        <v>35</v>
      </c>
      <c r="B47" s="103"/>
      <c r="C47" s="8" t="s">
        <v>117</v>
      </c>
      <c r="D47" s="103"/>
      <c r="E47" s="266">
        <v>10536061</v>
      </c>
      <c r="F47" s="103"/>
      <c r="G47" s="188">
        <f t="shared" si="12"/>
        <v>23.237381178183103</v>
      </c>
      <c r="H47" s="103"/>
      <c r="I47" s="188">
        <f t="shared" si="1"/>
        <v>44.374144404041544</v>
      </c>
      <c r="J47" s="103"/>
      <c r="K47" s="266">
        <v>3828140</v>
      </c>
      <c r="L47" s="103"/>
      <c r="M47" s="266">
        <v>4924468</v>
      </c>
      <c r="N47" s="103"/>
      <c r="O47" s="266">
        <v>9528415</v>
      </c>
      <c r="P47" s="103"/>
      <c r="Q47" s="188">
        <f t="shared" si="13"/>
        <v>21.015008491211045</v>
      </c>
      <c r="R47" s="103"/>
      <c r="S47" s="188">
        <f t="shared" si="3"/>
        <v>84.475356370039663</v>
      </c>
      <c r="T47" s="103"/>
      <c r="U47" s="190">
        <f t="shared" si="4"/>
        <v>20064476</v>
      </c>
      <c r="V47" s="103"/>
      <c r="W47" s="103"/>
      <c r="X47" s="266">
        <v>9680791</v>
      </c>
      <c r="Y47" s="103"/>
      <c r="Z47" s="193">
        <f t="shared" si="5"/>
        <v>48.248411770135434</v>
      </c>
      <c r="AA47" s="103"/>
      <c r="AB47" s="266">
        <v>107764</v>
      </c>
      <c r="AC47" s="103"/>
      <c r="AD47" s="193">
        <f t="shared" si="6"/>
        <v>0.53708853398414191</v>
      </c>
      <c r="AE47" s="103"/>
      <c r="AF47" s="266">
        <v>168437</v>
      </c>
      <c r="AG47" s="103"/>
      <c r="AH47" s="193">
        <f t="shared" si="7"/>
        <v>0.83947868860367936</v>
      </c>
      <c r="AI47" s="103"/>
      <c r="AJ47" s="266">
        <v>1270181</v>
      </c>
      <c r="AK47" s="103"/>
      <c r="AL47" s="103">
        <v>35</v>
      </c>
      <c r="AM47" s="103"/>
      <c r="AN47" s="190">
        <v>453410</v>
      </c>
      <c r="AO47" s="103"/>
      <c r="AP47" s="190">
        <f t="shared" si="8"/>
        <v>453410</v>
      </c>
      <c r="AQ47" s="103"/>
      <c r="AR47" s="190">
        <f t="shared" si="9"/>
        <v>453410</v>
      </c>
    </row>
    <row r="48" spans="1:44" ht="9.75" customHeight="1" x14ac:dyDescent="0.25">
      <c r="A48" s="103">
        <v>36</v>
      </c>
      <c r="B48" s="103"/>
      <c r="C48" s="8" t="s">
        <v>118</v>
      </c>
      <c r="D48" s="103"/>
      <c r="E48" s="266">
        <v>1771968</v>
      </c>
      <c r="F48" s="103"/>
      <c r="G48" s="188">
        <f t="shared" si="12"/>
        <v>79.513933138882663</v>
      </c>
      <c r="H48" s="103"/>
      <c r="I48" s="188">
        <f t="shared" si="1"/>
        <v>151.83994806397374</v>
      </c>
      <c r="J48" s="103"/>
      <c r="K48" s="266">
        <v>385738</v>
      </c>
      <c r="L48" s="103"/>
      <c r="M48" s="266">
        <v>741945</v>
      </c>
      <c r="N48" s="103"/>
      <c r="O48" s="266">
        <v>537786</v>
      </c>
      <c r="P48" s="103"/>
      <c r="Q48" s="188">
        <f t="shared" si="13"/>
        <v>24.132196544761051</v>
      </c>
      <c r="R48" s="103"/>
      <c r="S48" s="188">
        <f t="shared" si="3"/>
        <v>97.005713985940488</v>
      </c>
      <c r="T48" s="103"/>
      <c r="U48" s="190">
        <f t="shared" si="4"/>
        <v>2309754</v>
      </c>
      <c r="V48" s="103"/>
      <c r="W48" s="103"/>
      <c r="X48" s="266">
        <v>988460</v>
      </c>
      <c r="Y48" s="103"/>
      <c r="Z48" s="193">
        <f t="shared" si="5"/>
        <v>42.79503358366302</v>
      </c>
      <c r="AA48" s="103"/>
      <c r="AB48" s="266">
        <v>0</v>
      </c>
      <c r="AC48" s="103"/>
      <c r="AD48" s="193">
        <f t="shared" si="6"/>
        <v>0</v>
      </c>
      <c r="AE48" s="103"/>
      <c r="AF48" s="266">
        <v>0</v>
      </c>
      <c r="AG48" s="103"/>
      <c r="AH48" s="193">
        <f t="shared" si="7"/>
        <v>0</v>
      </c>
      <c r="AI48" s="103"/>
      <c r="AJ48" s="266">
        <v>42416</v>
      </c>
      <c r="AK48" s="103"/>
      <c r="AL48" s="103">
        <v>36</v>
      </c>
      <c r="AM48" s="103"/>
      <c r="AN48" s="190">
        <v>22285</v>
      </c>
      <c r="AO48" s="103"/>
      <c r="AP48" s="190">
        <f t="shared" si="8"/>
        <v>22285</v>
      </c>
      <c r="AQ48" s="103"/>
      <c r="AR48" s="190">
        <f t="shared" si="9"/>
        <v>22285</v>
      </c>
    </row>
    <row r="49" spans="1:44" ht="9.75" customHeight="1" x14ac:dyDescent="0.25">
      <c r="A49" s="103">
        <v>37</v>
      </c>
      <c r="B49" s="103"/>
      <c r="C49" s="8" t="s">
        <v>119</v>
      </c>
      <c r="D49" s="103"/>
      <c r="E49" s="266">
        <v>434188</v>
      </c>
      <c r="F49" s="103"/>
      <c r="G49" s="188">
        <f t="shared" si="12"/>
        <v>28.596983468352764</v>
      </c>
      <c r="H49" s="103"/>
      <c r="I49" s="188">
        <f t="shared" si="1"/>
        <v>54.608850464443471</v>
      </c>
      <c r="J49" s="103"/>
      <c r="K49" s="266">
        <v>0</v>
      </c>
      <c r="L49" s="103"/>
      <c r="M49" s="266">
        <v>0</v>
      </c>
      <c r="N49" s="103"/>
      <c r="O49" s="266">
        <v>0</v>
      </c>
      <c r="P49" s="103"/>
      <c r="Q49" s="188">
        <f t="shared" si="13"/>
        <v>0</v>
      </c>
      <c r="R49" s="103"/>
      <c r="S49" s="188">
        <f t="shared" si="3"/>
        <v>0</v>
      </c>
      <c r="T49" s="103"/>
      <c r="U49" s="190">
        <f t="shared" si="4"/>
        <v>434188</v>
      </c>
      <c r="V49" s="103"/>
      <c r="W49" s="103"/>
      <c r="X49" s="266">
        <v>0</v>
      </c>
      <c r="Y49" s="103"/>
      <c r="Z49" s="193">
        <f t="shared" si="5"/>
        <v>0</v>
      </c>
      <c r="AA49" s="103"/>
      <c r="AB49" s="266">
        <v>0</v>
      </c>
      <c r="AC49" s="103"/>
      <c r="AD49" s="193">
        <f t="shared" si="6"/>
        <v>0</v>
      </c>
      <c r="AE49" s="103"/>
      <c r="AF49" s="266">
        <v>0</v>
      </c>
      <c r="AG49" s="103"/>
      <c r="AH49" s="193">
        <f t="shared" si="7"/>
        <v>0</v>
      </c>
      <c r="AI49" s="103"/>
      <c r="AJ49" s="266">
        <v>672</v>
      </c>
      <c r="AK49" s="103"/>
      <c r="AL49" s="103">
        <v>37</v>
      </c>
      <c r="AM49" s="103"/>
      <c r="AN49" s="190">
        <v>15183</v>
      </c>
      <c r="AO49" s="103"/>
      <c r="AP49" s="190">
        <f t="shared" si="8"/>
        <v>15183</v>
      </c>
      <c r="AQ49" s="103"/>
      <c r="AR49" s="190">
        <f t="shared" si="9"/>
        <v>0</v>
      </c>
    </row>
    <row r="50" spans="1:44" ht="9.75" customHeight="1" x14ac:dyDescent="0.25">
      <c r="A50" s="109">
        <v>38</v>
      </c>
      <c r="B50" s="103"/>
      <c r="C50" s="8" t="s">
        <v>120</v>
      </c>
      <c r="D50" s="103"/>
      <c r="E50" s="267">
        <v>2553052</v>
      </c>
      <c r="F50" s="103"/>
      <c r="G50" s="188">
        <f t="shared" si="12"/>
        <v>90.271267944275507</v>
      </c>
      <c r="H50" s="103"/>
      <c r="I50" s="188">
        <f t="shared" si="1"/>
        <v>172.38217373031912</v>
      </c>
      <c r="J50" s="103"/>
      <c r="K50" s="267">
        <v>628774</v>
      </c>
      <c r="L50" s="103"/>
      <c r="M50" s="267">
        <v>1321142</v>
      </c>
      <c r="N50" s="103"/>
      <c r="O50" s="267">
        <v>1568954</v>
      </c>
      <c r="P50" s="103"/>
      <c r="Q50" s="188">
        <f t="shared" si="13"/>
        <v>55.475355349692386</v>
      </c>
      <c r="R50" s="103"/>
      <c r="S50" s="188">
        <f t="shared" si="3"/>
        <v>222.9977882178714</v>
      </c>
      <c r="T50" s="103"/>
      <c r="U50" s="191">
        <f t="shared" si="4"/>
        <v>4122006</v>
      </c>
      <c r="V50" s="103"/>
      <c r="W50" s="103"/>
      <c r="X50" s="267">
        <v>1580480</v>
      </c>
      <c r="Y50" s="103"/>
      <c r="Z50" s="193">
        <f t="shared" si="5"/>
        <v>38.342496347652087</v>
      </c>
      <c r="AA50" s="103"/>
      <c r="AB50" s="267">
        <v>119029</v>
      </c>
      <c r="AC50" s="103"/>
      <c r="AD50" s="193">
        <f t="shared" si="6"/>
        <v>2.8876474221531945</v>
      </c>
      <c r="AE50" s="103"/>
      <c r="AF50" s="267">
        <v>0</v>
      </c>
      <c r="AG50" s="103"/>
      <c r="AH50" s="193">
        <f t="shared" si="7"/>
        <v>0</v>
      </c>
      <c r="AI50" s="103"/>
      <c r="AJ50" s="267">
        <v>160349</v>
      </c>
      <c r="AK50" s="103"/>
      <c r="AL50" s="109">
        <v>38</v>
      </c>
      <c r="AM50" s="103"/>
      <c r="AN50" s="191">
        <v>28282</v>
      </c>
      <c r="AO50" s="103"/>
      <c r="AP50" s="191">
        <f t="shared" si="8"/>
        <v>28282</v>
      </c>
      <c r="AQ50" s="103"/>
      <c r="AR50" s="191">
        <f t="shared" si="9"/>
        <v>28282</v>
      </c>
    </row>
    <row r="51" spans="1:44" ht="8.85" customHeight="1" x14ac:dyDescent="0.25">
      <c r="A51" s="103"/>
      <c r="B51" s="103"/>
      <c r="C51" s="103"/>
      <c r="D51" s="103"/>
      <c r="E51" s="103"/>
      <c r="F51" s="103"/>
      <c r="G51" s="112"/>
      <c r="H51" s="112"/>
      <c r="I51" s="112"/>
      <c r="J51" s="103"/>
      <c r="K51" s="103"/>
      <c r="L51" s="103"/>
      <c r="M51" s="103"/>
      <c r="N51" s="103"/>
      <c r="O51" s="103"/>
      <c r="P51" s="103"/>
      <c r="Q51" s="112"/>
      <c r="R51" s="112"/>
      <c r="S51" s="112"/>
      <c r="T51" s="103"/>
      <c r="U51" s="103"/>
      <c r="V51" s="103"/>
      <c r="W51" s="103"/>
      <c r="X51" s="103"/>
      <c r="Y51" s="103"/>
      <c r="Z51" s="112"/>
      <c r="AA51" s="103"/>
      <c r="AB51" s="103"/>
      <c r="AC51" s="103"/>
      <c r="AD51" s="112"/>
      <c r="AE51" s="103"/>
      <c r="AF51" s="103"/>
      <c r="AG51" s="103"/>
      <c r="AH51" s="112"/>
      <c r="AI51" s="103"/>
      <c r="AJ51" s="103"/>
      <c r="AK51" s="103"/>
      <c r="AL51" s="103"/>
      <c r="AM51" s="103"/>
      <c r="AN51" s="103"/>
      <c r="AO51" s="103"/>
      <c r="AP51" s="103"/>
      <c r="AQ51" s="103"/>
      <c r="AR51" s="103"/>
    </row>
    <row r="52" spans="1:44" ht="8.85" customHeight="1" x14ac:dyDescent="0.25">
      <c r="A52" s="109">
        <f>A50</f>
        <v>38</v>
      </c>
      <c r="B52" s="103"/>
      <c r="C52" s="123" t="s">
        <v>63</v>
      </c>
      <c r="D52" s="103"/>
      <c r="E52" s="192">
        <f>SUM(E13:E50)</f>
        <v>132039676</v>
      </c>
      <c r="F52" s="103"/>
      <c r="G52" s="128">
        <f>IF(AP52=0,0,IF(ISNONTEXT(H52),E52/$AN52,E52/AP52))</f>
        <v>52.366939104445407</v>
      </c>
      <c r="H52" s="175"/>
      <c r="I52" s="193">
        <f>IF($G$52,G52/$G$52*100,0)</f>
        <v>100</v>
      </c>
      <c r="J52" s="103"/>
      <c r="K52" s="192">
        <f>SUM(K12:K50)</f>
        <v>32340649</v>
      </c>
      <c r="L52" s="103"/>
      <c r="M52" s="192">
        <f>SUM(M12:M50)</f>
        <v>67174059</v>
      </c>
      <c r="N52" s="103"/>
      <c r="O52" s="192">
        <f>SUM(O12:O50)</f>
        <v>62725885</v>
      </c>
      <c r="P52" s="103"/>
      <c r="Q52" s="128">
        <f>IF(AR52=0,0,IF(ISNONTEXT(R52),O52/$AN52,O52/AR52))</f>
        <v>24.877087702543633</v>
      </c>
      <c r="R52" s="175"/>
      <c r="S52" s="193">
        <f>IF($K$52,Q52/$K$52*100,0)</f>
        <v>7.6922042295884764E-5</v>
      </c>
      <c r="T52" s="103"/>
      <c r="U52" s="192">
        <f>(E52+O52)</f>
        <v>194765561</v>
      </c>
      <c r="V52" s="103"/>
      <c r="W52" s="103"/>
      <c r="X52" s="192">
        <f>SUM(X12:X50)</f>
        <v>70286412</v>
      </c>
      <c r="Y52" s="103"/>
      <c r="Z52" s="193">
        <f>IF($U52,X52/$U52*100,0)</f>
        <v>36.087700330142042</v>
      </c>
      <c r="AA52" s="103"/>
      <c r="AB52" s="192">
        <f>SUM(AB12:AB50)</f>
        <v>5996540</v>
      </c>
      <c r="AC52" s="103"/>
      <c r="AD52" s="193">
        <f>IF($U52,AB52/$U52*100,0)</f>
        <v>3.0788502696326279</v>
      </c>
      <c r="AE52" s="103"/>
      <c r="AF52" s="192">
        <f>SUM(AF12:AF50)</f>
        <v>1273887</v>
      </c>
      <c r="AG52" s="103"/>
      <c r="AH52" s="193">
        <f>IF($U52,AF52/$U52*100,0)</f>
        <v>0.6540617311702247</v>
      </c>
      <c r="AI52" s="103"/>
      <c r="AJ52" s="192">
        <f>SUM(AJ12:AJ50)</f>
        <v>7858902</v>
      </c>
      <c r="AK52" s="103"/>
      <c r="AL52" s="109">
        <f>AL50</f>
        <v>38</v>
      </c>
      <c r="AM52" s="103"/>
      <c r="AN52" s="191">
        <f>SUM(AN12:AN50)</f>
        <v>2521432</v>
      </c>
      <c r="AO52" s="103"/>
      <c r="AP52" s="191">
        <f>SUM(AP12:AP50)</f>
        <v>2521432</v>
      </c>
      <c r="AQ52" s="103"/>
      <c r="AR52" s="191">
        <f>SUM(AR12:AR50)</f>
        <v>2449613</v>
      </c>
    </row>
    <row r="53" spans="1:44" ht="8.85" customHeight="1"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row>
    <row r="54" spans="1:44" ht="8.85" customHeight="1"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row>
    <row r="55" spans="1:44" ht="8.85" customHeight="1"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row>
    <row r="56" spans="1:44" ht="8.85" customHeight="1"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row>
    <row r="57" spans="1:44" ht="8.85" customHeight="1"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row>
    <row r="58" spans="1:44" ht="8.85" customHeight="1"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row>
    <row r="59" spans="1:44" ht="8.85" customHeight="1"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row>
    <row r="60" spans="1:44" ht="8.85" customHeight="1"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row>
    <row r="61" spans="1:44" ht="8.85" customHeight="1"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row>
    <row r="62" spans="1:44" ht="8.85" customHeight="1"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row>
    <row r="63" spans="1:44" ht="8.85" customHeight="1"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row>
    <row r="64" spans="1:44" ht="8.85" customHeight="1"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row>
    <row r="65" spans="1:44" ht="8.85" customHeight="1"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row>
    <row r="66" spans="1:44" ht="8.85" customHeight="1"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row>
    <row r="67" spans="1:44" ht="10.5" customHeight="1" x14ac:dyDescent="0.25">
      <c r="A67" s="163" t="s">
        <v>435</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64" t="s">
        <v>436</v>
      </c>
      <c r="AN67" s="103"/>
      <c r="AO67" s="103"/>
      <c r="AP67" s="103"/>
      <c r="AQ67" s="103"/>
      <c r="AR67" s="103"/>
    </row>
    <row r="68" spans="1:44" ht="10.5" customHeight="1" x14ac:dyDescent="0.25">
      <c r="A68" s="174"/>
      <c r="B68" s="103"/>
      <c r="C68" s="103"/>
      <c r="D68" s="103"/>
      <c r="E68" s="103"/>
      <c r="F68" s="103"/>
      <c r="G68" s="103"/>
      <c r="H68" s="103"/>
      <c r="I68" s="103"/>
      <c r="J68" s="103"/>
      <c r="K68" s="103"/>
      <c r="L68" s="103"/>
      <c r="M68" s="103"/>
      <c r="N68" s="103"/>
      <c r="O68" s="103"/>
      <c r="P68" s="103"/>
      <c r="Q68" s="103"/>
      <c r="R68" s="103"/>
      <c r="S68" s="103"/>
      <c r="T68" s="103"/>
      <c r="U68" s="180" t="s">
        <v>40</v>
      </c>
      <c r="V68" s="103"/>
      <c r="W68" s="103"/>
      <c r="X68" s="174" t="s">
        <v>41</v>
      </c>
      <c r="Y68" s="103"/>
      <c r="Z68" s="103"/>
      <c r="AA68" s="103"/>
      <c r="AB68" s="103"/>
      <c r="AC68" s="103"/>
      <c r="AD68" s="103"/>
      <c r="AE68" s="103"/>
      <c r="AF68" s="103"/>
      <c r="AG68" s="103"/>
      <c r="AH68" s="103"/>
      <c r="AI68" s="103"/>
      <c r="AJ68" s="103"/>
      <c r="AK68" s="103"/>
      <c r="AL68" s="180" t="s">
        <v>424</v>
      </c>
      <c r="AM68" s="103"/>
      <c r="AN68" s="103"/>
      <c r="AO68" s="103"/>
      <c r="AP68" s="103"/>
      <c r="AQ68" s="103"/>
      <c r="AR68" s="103"/>
    </row>
    <row r="69" spans="1:44" ht="10.5" customHeight="1" x14ac:dyDescent="0.25">
      <c r="A69" s="168"/>
      <c r="B69" s="103"/>
      <c r="C69" s="103"/>
      <c r="D69" s="103"/>
      <c r="E69" s="103"/>
      <c r="F69" s="103"/>
      <c r="G69" s="103"/>
      <c r="H69" s="103"/>
      <c r="I69" s="103"/>
      <c r="J69" s="103"/>
      <c r="K69" s="103"/>
      <c r="L69" s="103"/>
      <c r="M69" s="103"/>
      <c r="N69" s="103"/>
      <c r="O69" s="103"/>
      <c r="P69" s="103"/>
      <c r="Q69" s="103"/>
      <c r="R69" s="103"/>
      <c r="S69" s="103"/>
      <c r="T69" s="103"/>
      <c r="U69" s="180" t="s">
        <v>425</v>
      </c>
      <c r="V69" s="103"/>
      <c r="W69" s="103"/>
      <c r="X69" s="174" t="s">
        <v>388</v>
      </c>
      <c r="Y69" s="103"/>
      <c r="Z69" s="103"/>
      <c r="AA69" s="103"/>
      <c r="AB69" s="103"/>
      <c r="AC69" s="103"/>
      <c r="AD69" s="103"/>
      <c r="AE69" s="103"/>
      <c r="AF69" s="103"/>
      <c r="AG69" s="103"/>
      <c r="AH69" s="103"/>
      <c r="AI69" s="103"/>
      <c r="AJ69" s="103"/>
      <c r="AK69" s="103"/>
      <c r="AL69" s="180" t="s">
        <v>122</v>
      </c>
      <c r="AM69" s="103"/>
      <c r="AN69" s="103"/>
      <c r="AO69" s="103"/>
      <c r="AP69" s="103"/>
      <c r="AQ69" s="103"/>
      <c r="AR69" s="103"/>
    </row>
    <row r="70" spans="1:44" ht="10.5" customHeight="1" x14ac:dyDescent="0.25">
      <c r="A70" s="108"/>
      <c r="B70" s="103"/>
      <c r="C70" s="103"/>
      <c r="D70" s="103"/>
      <c r="E70" s="103"/>
      <c r="F70" s="103"/>
      <c r="G70" s="103"/>
      <c r="H70" s="103"/>
      <c r="I70" s="103"/>
      <c r="J70" s="103"/>
      <c r="K70" s="103"/>
      <c r="L70" s="103"/>
      <c r="M70" s="103"/>
      <c r="N70" s="103"/>
      <c r="O70" s="103"/>
      <c r="P70" s="103"/>
      <c r="Q70" s="103"/>
      <c r="R70" s="103"/>
      <c r="S70" s="103"/>
      <c r="T70" s="103"/>
      <c r="U70" s="180" t="s">
        <v>46</v>
      </c>
      <c r="V70" s="103"/>
      <c r="W70" s="103"/>
      <c r="X70" s="181" t="s">
        <v>47</v>
      </c>
      <c r="Y70" s="103"/>
      <c r="Z70" s="103"/>
      <c r="AA70" s="103"/>
      <c r="AB70" s="103"/>
      <c r="AC70" s="103"/>
      <c r="AD70" s="103"/>
      <c r="AE70" s="103"/>
      <c r="AF70" s="103"/>
      <c r="AG70" s="103"/>
      <c r="AH70" s="103"/>
      <c r="AI70" s="103"/>
      <c r="AJ70" s="103"/>
      <c r="AK70" s="103"/>
      <c r="AL70" s="103"/>
      <c r="AM70" s="103"/>
      <c r="AN70" s="103"/>
      <c r="AO70" s="103"/>
      <c r="AP70" s="103"/>
      <c r="AQ70" s="103"/>
      <c r="AR70" s="103"/>
    </row>
    <row r="71" spans="1:44" ht="8.85" customHeight="1"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row>
    <row r="72" spans="1:44" ht="9.6" customHeight="1"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82" t="s">
        <v>389</v>
      </c>
      <c r="Y72" s="182"/>
      <c r="Z72" s="182"/>
      <c r="AA72" s="182"/>
      <c r="AB72" s="182"/>
      <c r="AC72" s="182"/>
      <c r="AD72" s="182"/>
      <c r="AE72" s="182"/>
      <c r="AF72" s="182"/>
      <c r="AG72" s="182"/>
      <c r="AH72" s="182"/>
      <c r="AI72" s="182"/>
      <c r="AJ72" s="182"/>
      <c r="AK72" s="103"/>
      <c r="AL72" s="103"/>
      <c r="AM72" s="103"/>
      <c r="AN72" s="103"/>
      <c r="AO72" s="103"/>
      <c r="AP72" s="103"/>
      <c r="AQ72" s="103"/>
      <c r="AR72" s="103"/>
    </row>
    <row r="73" spans="1:44" ht="8.85" customHeight="1"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row>
    <row r="74" spans="1:44" ht="9.6" customHeight="1" x14ac:dyDescent="0.25">
      <c r="A74" s="103"/>
      <c r="B74" s="103"/>
      <c r="C74" s="103"/>
      <c r="D74" s="103"/>
      <c r="E74" s="182" t="s">
        <v>426</v>
      </c>
      <c r="F74" s="182"/>
      <c r="G74" s="182"/>
      <c r="H74" s="182"/>
      <c r="I74" s="182"/>
      <c r="J74" s="182"/>
      <c r="K74" s="182"/>
      <c r="L74" s="182"/>
      <c r="M74" s="182"/>
      <c r="N74" s="103"/>
      <c r="O74" s="182" t="s">
        <v>427</v>
      </c>
      <c r="P74" s="182"/>
      <c r="Q74" s="182"/>
      <c r="R74" s="182"/>
      <c r="S74" s="182"/>
      <c r="T74" s="103"/>
      <c r="U74" s="103"/>
      <c r="V74" s="103"/>
      <c r="W74" s="103"/>
      <c r="X74" s="103"/>
      <c r="Y74" s="103"/>
      <c r="Z74" s="103"/>
      <c r="AA74" s="103"/>
      <c r="AB74" s="182" t="s">
        <v>393</v>
      </c>
      <c r="AC74" s="182"/>
      <c r="AD74" s="182"/>
      <c r="AE74" s="182"/>
      <c r="AF74" s="182"/>
      <c r="AG74" s="182"/>
      <c r="AH74" s="182"/>
      <c r="AI74" s="103"/>
      <c r="AJ74" s="103"/>
      <c r="AK74" s="103"/>
      <c r="AL74" s="103"/>
      <c r="AM74" s="103"/>
      <c r="AN74" s="103"/>
      <c r="AO74" s="103"/>
      <c r="AP74" s="103"/>
      <c r="AQ74" s="103"/>
      <c r="AR74" s="103"/>
    </row>
    <row r="75" spans="1:44" ht="7.5" customHeight="1"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row>
    <row r="76" spans="1:44" ht="9.6" customHeight="1" x14ac:dyDescent="0.25">
      <c r="A76" s="103"/>
      <c r="B76" s="103"/>
      <c r="C76" s="103"/>
      <c r="D76" s="103"/>
      <c r="E76" s="103"/>
      <c r="F76" s="103"/>
      <c r="G76" s="103"/>
      <c r="H76" s="103"/>
      <c r="I76" s="103"/>
      <c r="J76" s="103"/>
      <c r="K76" s="182" t="s">
        <v>395</v>
      </c>
      <c r="L76" s="182"/>
      <c r="M76" s="182"/>
      <c r="N76" s="103"/>
      <c r="O76" s="103"/>
      <c r="P76" s="103"/>
      <c r="Q76" s="103"/>
      <c r="R76" s="103"/>
      <c r="S76" s="103"/>
      <c r="T76" s="103"/>
      <c r="U76" s="103"/>
      <c r="V76" s="103"/>
      <c r="W76" s="103"/>
      <c r="X76" s="182" t="s">
        <v>428</v>
      </c>
      <c r="Y76" s="182"/>
      <c r="Z76" s="182"/>
      <c r="AA76" s="103"/>
      <c r="AB76" s="182" t="s">
        <v>57</v>
      </c>
      <c r="AC76" s="182"/>
      <c r="AD76" s="182"/>
      <c r="AE76" s="103"/>
      <c r="AF76" s="182" t="s">
        <v>58</v>
      </c>
      <c r="AG76" s="182"/>
      <c r="AH76" s="182"/>
      <c r="AI76" s="103"/>
      <c r="AJ76" s="103"/>
      <c r="AK76" s="103"/>
      <c r="AL76" s="103"/>
      <c r="AM76" s="103"/>
      <c r="AN76" s="103"/>
      <c r="AO76" s="103"/>
      <c r="AP76" s="103"/>
      <c r="AQ76" s="103"/>
      <c r="AR76" s="103"/>
    </row>
    <row r="77" spans="1:44" ht="9.6" customHeight="1" x14ac:dyDescent="0.25">
      <c r="A77" s="103"/>
      <c r="B77" s="103"/>
      <c r="C77" s="103"/>
      <c r="D77" s="103"/>
      <c r="E77" s="103"/>
      <c r="F77" s="103"/>
      <c r="G77" s="103"/>
      <c r="H77" s="103"/>
      <c r="I77" s="123" t="s">
        <v>62</v>
      </c>
      <c r="J77" s="103"/>
      <c r="K77" s="123" t="s">
        <v>429</v>
      </c>
      <c r="L77" s="103"/>
      <c r="M77" s="103"/>
      <c r="N77" s="103"/>
      <c r="O77" s="103"/>
      <c r="P77" s="103"/>
      <c r="Q77" s="103"/>
      <c r="R77" s="103"/>
      <c r="S77" s="123" t="s">
        <v>62</v>
      </c>
      <c r="T77" s="103"/>
      <c r="U77" s="103"/>
      <c r="V77" s="103"/>
      <c r="W77" s="103"/>
      <c r="X77" s="103"/>
      <c r="Y77" s="103"/>
      <c r="Z77" s="123" t="s">
        <v>269</v>
      </c>
      <c r="AA77" s="103"/>
      <c r="AB77" s="103"/>
      <c r="AC77" s="103"/>
      <c r="AD77" s="123" t="s">
        <v>269</v>
      </c>
      <c r="AE77" s="103"/>
      <c r="AF77" s="103"/>
      <c r="AG77" s="103"/>
      <c r="AH77" s="123" t="s">
        <v>269</v>
      </c>
      <c r="AI77" s="103"/>
      <c r="AJ77" s="123" t="s">
        <v>405</v>
      </c>
      <c r="AK77" s="103"/>
      <c r="AL77" s="103"/>
      <c r="AM77" s="103"/>
      <c r="AN77" s="103"/>
      <c r="AO77" s="103"/>
      <c r="AP77" s="103"/>
      <c r="AQ77" s="103"/>
      <c r="AR77" s="201" t="s">
        <v>430</v>
      </c>
    </row>
    <row r="78" spans="1:44" ht="9.6" customHeight="1" x14ac:dyDescent="0.25">
      <c r="A78" s="173" t="s">
        <v>69</v>
      </c>
      <c r="B78" s="103"/>
      <c r="C78" s="173" t="s">
        <v>71</v>
      </c>
      <c r="D78" s="103"/>
      <c r="E78" s="173" t="s">
        <v>72</v>
      </c>
      <c r="F78" s="103"/>
      <c r="G78" s="173" t="s">
        <v>431</v>
      </c>
      <c r="H78" s="103"/>
      <c r="I78" s="173" t="s">
        <v>78</v>
      </c>
      <c r="J78" s="103"/>
      <c r="K78" s="173" t="s">
        <v>432</v>
      </c>
      <c r="L78" s="103"/>
      <c r="M78" s="173" t="s">
        <v>433</v>
      </c>
      <c r="N78" s="103"/>
      <c r="O78" s="173" t="s">
        <v>72</v>
      </c>
      <c r="P78" s="103"/>
      <c r="Q78" s="173" t="s">
        <v>431</v>
      </c>
      <c r="R78" s="103"/>
      <c r="S78" s="173" t="s">
        <v>78</v>
      </c>
      <c r="T78" s="103"/>
      <c r="U78" s="173" t="s">
        <v>63</v>
      </c>
      <c r="V78" s="103"/>
      <c r="W78" s="103"/>
      <c r="X78" s="173" t="s">
        <v>72</v>
      </c>
      <c r="Y78" s="103"/>
      <c r="Z78" s="173" t="s">
        <v>369</v>
      </c>
      <c r="AA78" s="103"/>
      <c r="AB78" s="173" t="s">
        <v>72</v>
      </c>
      <c r="AC78" s="103"/>
      <c r="AD78" s="173" t="s">
        <v>369</v>
      </c>
      <c r="AE78" s="103"/>
      <c r="AF78" s="173" t="s">
        <v>72</v>
      </c>
      <c r="AG78" s="103"/>
      <c r="AH78" s="173" t="s">
        <v>369</v>
      </c>
      <c r="AI78" s="103"/>
      <c r="AJ78" s="173" t="s">
        <v>414</v>
      </c>
      <c r="AK78" s="103"/>
      <c r="AL78" s="173" t="s">
        <v>69</v>
      </c>
      <c r="AM78" s="103"/>
      <c r="AN78" s="103"/>
      <c r="AO78" s="103"/>
      <c r="AP78" s="187" t="s">
        <v>426</v>
      </c>
      <c r="AQ78" s="103"/>
      <c r="AR78" s="187" t="s">
        <v>434</v>
      </c>
    </row>
    <row r="79" spans="1:44" ht="9.75" customHeight="1" x14ac:dyDescent="0.25">
      <c r="A79" s="103"/>
      <c r="B79" s="13" t="s">
        <v>282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row>
    <row r="80" spans="1:44" ht="9.75" customHeight="1" x14ac:dyDescent="0.25">
      <c r="A80" s="103">
        <v>1</v>
      </c>
      <c r="B80" s="103"/>
      <c r="C80" s="13" t="s">
        <v>123</v>
      </c>
      <c r="D80" s="103"/>
      <c r="E80" s="189">
        <v>1286771</v>
      </c>
      <c r="F80" s="103"/>
      <c r="G80" s="105">
        <f t="shared" ref="G80:G111" si="14">(E80/$AN80)</f>
        <v>39.26793615917483</v>
      </c>
      <c r="H80" s="103"/>
      <c r="I80" s="188">
        <f t="shared" ref="I80:I111" si="15">IF(G$192,G80/G$192*100,0)</f>
        <v>91.686763715936053</v>
      </c>
      <c r="J80" s="103"/>
      <c r="K80" s="189">
        <v>492153</v>
      </c>
      <c r="L80" s="103"/>
      <c r="M80" s="189">
        <v>618675</v>
      </c>
      <c r="N80" s="103"/>
      <c r="O80" s="189">
        <v>406378</v>
      </c>
      <c r="P80" s="103"/>
      <c r="Q80" s="193">
        <f t="shared" ref="Q80:Q111" si="16">(O80/$AN80)</f>
        <v>12.401293905825629</v>
      </c>
      <c r="R80" s="112"/>
      <c r="S80" s="193">
        <f t="shared" ref="S80:S111" si="17">IF(Q$192,Q80/Q$192*100,0)</f>
        <v>78.431057228222073</v>
      </c>
      <c r="T80" s="103"/>
      <c r="U80" s="189">
        <f t="shared" ref="U80:U111" si="18">(E80+O80)</f>
        <v>1693149</v>
      </c>
      <c r="V80" s="103"/>
      <c r="W80" s="103"/>
      <c r="X80" s="189">
        <v>936003</v>
      </c>
      <c r="Y80" s="103"/>
      <c r="Z80" s="188">
        <f t="shared" ref="Z80:Z111" si="19">IF($U80,X80/$U80*100,0)</f>
        <v>55.281785595951682</v>
      </c>
      <c r="AA80" s="103"/>
      <c r="AB80" s="189">
        <v>0</v>
      </c>
      <c r="AC80" s="103"/>
      <c r="AD80" s="188">
        <f t="shared" ref="AD80:AD111" si="20">IF($U80,AB80/$U80*100,0)</f>
        <v>0</v>
      </c>
      <c r="AE80" s="103"/>
      <c r="AF80" s="189">
        <v>0</v>
      </c>
      <c r="AG80" s="103"/>
      <c r="AH80" s="188">
        <f t="shared" ref="AH80:AH111" si="21">IF($U80,AF80/$U80*100,0)</f>
        <v>0</v>
      </c>
      <c r="AI80" s="103"/>
      <c r="AJ80" s="189">
        <v>91672</v>
      </c>
      <c r="AK80" s="103"/>
      <c r="AL80" s="103">
        <v>1</v>
      </c>
      <c r="AM80" s="103"/>
      <c r="AN80" s="190">
        <v>32769</v>
      </c>
      <c r="AO80" s="103"/>
      <c r="AP80" s="190">
        <f t="shared" ref="AP80:AP111" si="22">IF(E80,AN80,0)</f>
        <v>32769</v>
      </c>
      <c r="AQ80" s="103"/>
      <c r="AR80" s="190">
        <f t="shared" ref="AR80:AR111" si="23">IF(O80,AN80,0)</f>
        <v>32769</v>
      </c>
    </row>
    <row r="81" spans="1:44" ht="9.75" customHeight="1" x14ac:dyDescent="0.25">
      <c r="A81" s="103">
        <v>2</v>
      </c>
      <c r="B81" s="103"/>
      <c r="C81" s="13" t="s">
        <v>124</v>
      </c>
      <c r="D81" s="103"/>
      <c r="E81" s="266">
        <v>4797311</v>
      </c>
      <c r="F81" s="103"/>
      <c r="G81" s="188">
        <f t="shared" si="14"/>
        <v>44.15827649370852</v>
      </c>
      <c r="H81" s="103"/>
      <c r="I81" s="188">
        <f t="shared" si="15"/>
        <v>103.10522678273361</v>
      </c>
      <c r="J81" s="103"/>
      <c r="K81" s="266">
        <v>971547</v>
      </c>
      <c r="L81" s="103"/>
      <c r="M81" s="266">
        <v>3824333</v>
      </c>
      <c r="N81" s="103"/>
      <c r="O81" s="266">
        <v>1484627</v>
      </c>
      <c r="P81" s="103"/>
      <c r="Q81" s="193">
        <f t="shared" si="16"/>
        <v>13.665690958127376</v>
      </c>
      <c r="R81" s="112"/>
      <c r="S81" s="193">
        <f t="shared" si="17"/>
        <v>86.427641965375074</v>
      </c>
      <c r="T81" s="103"/>
      <c r="U81" s="190">
        <f t="shared" si="18"/>
        <v>6281938</v>
      </c>
      <c r="V81" s="103"/>
      <c r="W81" s="103"/>
      <c r="X81" s="266">
        <v>1750329</v>
      </c>
      <c r="Y81" s="103"/>
      <c r="Z81" s="188">
        <f t="shared" si="19"/>
        <v>27.862882441692356</v>
      </c>
      <c r="AA81" s="103"/>
      <c r="AB81" s="266">
        <v>0</v>
      </c>
      <c r="AC81" s="103"/>
      <c r="AD81" s="188">
        <f t="shared" si="20"/>
        <v>0</v>
      </c>
      <c r="AE81" s="103"/>
      <c r="AF81" s="266">
        <v>0</v>
      </c>
      <c r="AG81" s="103"/>
      <c r="AH81" s="188">
        <f t="shared" si="21"/>
        <v>0</v>
      </c>
      <c r="AI81" s="103"/>
      <c r="AJ81" s="266">
        <v>446783</v>
      </c>
      <c r="AK81" s="103"/>
      <c r="AL81" s="103">
        <v>2</v>
      </c>
      <c r="AM81" s="103"/>
      <c r="AN81" s="190">
        <v>108639</v>
      </c>
      <c r="AO81" s="103"/>
      <c r="AP81" s="190">
        <f t="shared" si="22"/>
        <v>108639</v>
      </c>
      <c r="AQ81" s="103"/>
      <c r="AR81" s="190">
        <f t="shared" si="23"/>
        <v>108639</v>
      </c>
    </row>
    <row r="82" spans="1:44" ht="9.75" customHeight="1" x14ac:dyDescent="0.25">
      <c r="A82" s="103">
        <v>3</v>
      </c>
      <c r="B82" s="103"/>
      <c r="C82" s="13" t="s">
        <v>125</v>
      </c>
      <c r="D82" s="103"/>
      <c r="E82" s="266">
        <v>1083337</v>
      </c>
      <c r="F82" s="103"/>
      <c r="G82" s="188">
        <f t="shared" si="14"/>
        <v>71.535723718964604</v>
      </c>
      <c r="H82" s="103"/>
      <c r="I82" s="188">
        <f t="shared" si="15"/>
        <v>167.02886984644158</v>
      </c>
      <c r="J82" s="103"/>
      <c r="K82" s="266">
        <v>490705</v>
      </c>
      <c r="L82" s="103"/>
      <c r="M82" s="266">
        <v>495330</v>
      </c>
      <c r="N82" s="103"/>
      <c r="O82" s="266">
        <v>834715</v>
      </c>
      <c r="P82" s="103"/>
      <c r="Q82" s="193">
        <f t="shared" si="16"/>
        <v>55.118528790279981</v>
      </c>
      <c r="R82" s="112"/>
      <c r="S82" s="193">
        <f t="shared" si="17"/>
        <v>348.59301930221022</v>
      </c>
      <c r="T82" s="103"/>
      <c r="U82" s="190">
        <f t="shared" si="18"/>
        <v>1918052</v>
      </c>
      <c r="V82" s="103"/>
      <c r="W82" s="103"/>
      <c r="X82" s="266">
        <v>954283</v>
      </c>
      <c r="Y82" s="103"/>
      <c r="Z82" s="188">
        <f t="shared" si="19"/>
        <v>49.752717861663811</v>
      </c>
      <c r="AA82" s="103"/>
      <c r="AB82" s="266">
        <v>0</v>
      </c>
      <c r="AC82" s="103"/>
      <c r="AD82" s="188">
        <f t="shared" si="20"/>
        <v>0</v>
      </c>
      <c r="AE82" s="103"/>
      <c r="AF82" s="266">
        <v>0</v>
      </c>
      <c r="AG82" s="103"/>
      <c r="AH82" s="188">
        <f t="shared" si="21"/>
        <v>0</v>
      </c>
      <c r="AI82" s="103"/>
      <c r="AJ82" s="266">
        <v>61051</v>
      </c>
      <c r="AK82" s="103"/>
      <c r="AL82" s="103">
        <v>3</v>
      </c>
      <c r="AM82" s="103"/>
      <c r="AN82" s="190">
        <v>15144</v>
      </c>
      <c r="AO82" s="103"/>
      <c r="AP82" s="190">
        <f t="shared" si="22"/>
        <v>15144</v>
      </c>
      <c r="AQ82" s="103"/>
      <c r="AR82" s="190">
        <f t="shared" si="23"/>
        <v>15144</v>
      </c>
    </row>
    <row r="83" spans="1:44" ht="9.75" customHeight="1" x14ac:dyDescent="0.25">
      <c r="A83" s="103">
        <v>4</v>
      </c>
      <c r="B83" s="103"/>
      <c r="C83" s="13" t="s">
        <v>126</v>
      </c>
      <c r="D83" s="103"/>
      <c r="E83" s="266">
        <v>506029</v>
      </c>
      <c r="F83" s="103"/>
      <c r="G83" s="188">
        <f t="shared" si="14"/>
        <v>38.940284724894191</v>
      </c>
      <c r="H83" s="103"/>
      <c r="I83" s="188">
        <f t="shared" si="15"/>
        <v>90.921729884916715</v>
      </c>
      <c r="J83" s="103"/>
      <c r="K83" s="266">
        <v>292611</v>
      </c>
      <c r="L83" s="103"/>
      <c r="M83" s="266">
        <v>91297</v>
      </c>
      <c r="N83" s="103"/>
      <c r="O83" s="266">
        <v>302036</v>
      </c>
      <c r="P83" s="103"/>
      <c r="Q83" s="193">
        <f t="shared" si="16"/>
        <v>23.242477876106193</v>
      </c>
      <c r="R83" s="112"/>
      <c r="S83" s="193">
        <f t="shared" si="17"/>
        <v>146.99531567187759</v>
      </c>
      <c r="T83" s="103"/>
      <c r="U83" s="190">
        <f t="shared" si="18"/>
        <v>808065</v>
      </c>
      <c r="V83" s="103"/>
      <c r="W83" s="103"/>
      <c r="X83" s="266">
        <v>481471</v>
      </c>
      <c r="Y83" s="103"/>
      <c r="Z83" s="188">
        <f t="shared" si="19"/>
        <v>59.583201846386125</v>
      </c>
      <c r="AA83" s="103"/>
      <c r="AB83" s="266">
        <v>52667</v>
      </c>
      <c r="AC83" s="103"/>
      <c r="AD83" s="188">
        <f t="shared" si="20"/>
        <v>6.5176687518949592</v>
      </c>
      <c r="AE83" s="103"/>
      <c r="AF83" s="266">
        <v>0</v>
      </c>
      <c r="AG83" s="103"/>
      <c r="AH83" s="188">
        <f t="shared" si="21"/>
        <v>0</v>
      </c>
      <c r="AI83" s="103"/>
      <c r="AJ83" s="266">
        <v>30031</v>
      </c>
      <c r="AK83" s="103"/>
      <c r="AL83" s="103">
        <v>4</v>
      </c>
      <c r="AM83" s="103"/>
      <c r="AN83" s="190">
        <v>12995</v>
      </c>
      <c r="AO83" s="103"/>
      <c r="AP83" s="190">
        <f t="shared" si="22"/>
        <v>12995</v>
      </c>
      <c r="AQ83" s="103"/>
      <c r="AR83" s="190">
        <f t="shared" si="23"/>
        <v>12995</v>
      </c>
    </row>
    <row r="84" spans="1:44" ht="9.75" customHeight="1" x14ac:dyDescent="0.25">
      <c r="A84" s="103">
        <v>5</v>
      </c>
      <c r="B84" s="103"/>
      <c r="C84" s="13" t="s">
        <v>127</v>
      </c>
      <c r="D84" s="103"/>
      <c r="E84" s="266">
        <v>1086903</v>
      </c>
      <c r="F84" s="103"/>
      <c r="G84" s="188">
        <f t="shared" si="14"/>
        <v>34.107477955251511</v>
      </c>
      <c r="H84" s="103"/>
      <c r="I84" s="188">
        <f t="shared" si="15"/>
        <v>79.637602026073921</v>
      </c>
      <c r="J84" s="103"/>
      <c r="K84" s="266">
        <v>620840</v>
      </c>
      <c r="L84" s="103"/>
      <c r="M84" s="266">
        <v>382753</v>
      </c>
      <c r="N84" s="103"/>
      <c r="O84" s="266">
        <v>724845</v>
      </c>
      <c r="P84" s="103"/>
      <c r="Q84" s="193">
        <f t="shared" si="16"/>
        <v>22.745944080082843</v>
      </c>
      <c r="R84" s="112"/>
      <c r="S84" s="193">
        <f t="shared" si="17"/>
        <v>143.85502475809162</v>
      </c>
      <c r="T84" s="103"/>
      <c r="U84" s="190">
        <f t="shared" si="18"/>
        <v>1811748</v>
      </c>
      <c r="V84" s="103"/>
      <c r="W84" s="103"/>
      <c r="X84" s="266">
        <v>989943</v>
      </c>
      <c r="Y84" s="103"/>
      <c r="Z84" s="193">
        <f t="shared" si="19"/>
        <v>54.640214864318878</v>
      </c>
      <c r="AA84" s="103"/>
      <c r="AB84" s="266">
        <v>3843</v>
      </c>
      <c r="AC84" s="103"/>
      <c r="AD84" s="193">
        <f t="shared" si="20"/>
        <v>0.21211559223468165</v>
      </c>
      <c r="AE84" s="103"/>
      <c r="AF84" s="266">
        <v>0</v>
      </c>
      <c r="AG84" s="103"/>
      <c r="AH84" s="193">
        <f t="shared" si="21"/>
        <v>0</v>
      </c>
      <c r="AI84" s="103"/>
      <c r="AJ84" s="266">
        <v>250500</v>
      </c>
      <c r="AK84" s="103"/>
      <c r="AL84" s="103">
        <v>5</v>
      </c>
      <c r="AM84" s="103"/>
      <c r="AN84" s="190">
        <v>31867</v>
      </c>
      <c r="AO84" s="103"/>
      <c r="AP84" s="190">
        <f t="shared" si="22"/>
        <v>31867</v>
      </c>
      <c r="AQ84" s="103"/>
      <c r="AR84" s="190">
        <f t="shared" si="23"/>
        <v>31867</v>
      </c>
    </row>
    <row r="85" spans="1:44" ht="9.75" customHeight="1" x14ac:dyDescent="0.25">
      <c r="A85" s="103">
        <v>6</v>
      </c>
      <c r="B85" s="103"/>
      <c r="C85" s="13" t="s">
        <v>128</v>
      </c>
      <c r="D85" s="103"/>
      <c r="E85" s="266">
        <v>706817</v>
      </c>
      <c r="F85" s="103"/>
      <c r="G85" s="188">
        <f t="shared" si="14"/>
        <v>45.080489827157344</v>
      </c>
      <c r="H85" s="103"/>
      <c r="I85" s="188">
        <f t="shared" si="15"/>
        <v>105.25850409419863</v>
      </c>
      <c r="J85" s="103"/>
      <c r="K85" s="266">
        <v>304192</v>
      </c>
      <c r="L85" s="103"/>
      <c r="M85" s="266">
        <v>168288</v>
      </c>
      <c r="N85" s="103"/>
      <c r="O85" s="266">
        <v>477861</v>
      </c>
      <c r="P85" s="103"/>
      <c r="Q85" s="193">
        <f t="shared" si="16"/>
        <v>30.477772817143951</v>
      </c>
      <c r="R85" s="112"/>
      <c r="S85" s="193">
        <f t="shared" si="17"/>
        <v>192.75439822349932</v>
      </c>
      <c r="T85" s="103"/>
      <c r="U85" s="190">
        <f t="shared" si="18"/>
        <v>1184678</v>
      </c>
      <c r="V85" s="103"/>
      <c r="W85" s="103"/>
      <c r="X85" s="266">
        <v>568054</v>
      </c>
      <c r="Y85" s="103"/>
      <c r="Z85" s="193">
        <f t="shared" si="19"/>
        <v>47.95007588559929</v>
      </c>
      <c r="AA85" s="103"/>
      <c r="AB85" s="266">
        <v>0</v>
      </c>
      <c r="AC85" s="103"/>
      <c r="AD85" s="193">
        <f t="shared" si="20"/>
        <v>0</v>
      </c>
      <c r="AE85" s="103"/>
      <c r="AF85" s="266">
        <v>0</v>
      </c>
      <c r="AG85" s="103"/>
      <c r="AH85" s="193">
        <f t="shared" si="21"/>
        <v>0</v>
      </c>
      <c r="AI85" s="103"/>
      <c r="AJ85" s="266">
        <v>36162</v>
      </c>
      <c r="AK85" s="103"/>
      <c r="AL85" s="103">
        <v>6</v>
      </c>
      <c r="AM85" s="103"/>
      <c r="AN85" s="190">
        <v>15679</v>
      </c>
      <c r="AO85" s="103"/>
      <c r="AP85" s="190">
        <f t="shared" si="22"/>
        <v>15679</v>
      </c>
      <c r="AQ85" s="103"/>
      <c r="AR85" s="190">
        <f t="shared" si="23"/>
        <v>15679</v>
      </c>
    </row>
    <row r="86" spans="1:44" ht="9.75" customHeight="1" x14ac:dyDescent="0.25">
      <c r="A86" s="103">
        <v>7</v>
      </c>
      <c r="B86" s="103"/>
      <c r="C86" s="13" t="s">
        <v>129</v>
      </c>
      <c r="D86" s="103"/>
      <c r="E86" s="266">
        <v>14186473</v>
      </c>
      <c r="F86" s="103"/>
      <c r="G86" s="188">
        <f t="shared" si="14"/>
        <v>58.857462318125052</v>
      </c>
      <c r="H86" s="103"/>
      <c r="I86" s="188">
        <f t="shared" si="15"/>
        <v>137.4263780659804</v>
      </c>
      <c r="J86" s="103"/>
      <c r="K86" s="266">
        <v>5431303</v>
      </c>
      <c r="L86" s="103"/>
      <c r="M86" s="266">
        <v>8097512</v>
      </c>
      <c r="N86" s="103"/>
      <c r="O86" s="266">
        <v>5162868</v>
      </c>
      <c r="P86" s="103"/>
      <c r="Q86" s="193">
        <f t="shared" si="16"/>
        <v>21.419933535520329</v>
      </c>
      <c r="R86" s="112"/>
      <c r="S86" s="193">
        <f t="shared" si="17"/>
        <v>135.4687700901853</v>
      </c>
      <c r="T86" s="103"/>
      <c r="U86" s="190">
        <f t="shared" si="18"/>
        <v>19349341</v>
      </c>
      <c r="V86" s="103"/>
      <c r="W86" s="103"/>
      <c r="X86" s="266">
        <v>4582115</v>
      </c>
      <c r="Y86" s="103"/>
      <c r="Z86" s="193">
        <f t="shared" si="19"/>
        <v>23.680987378329835</v>
      </c>
      <c r="AA86" s="103"/>
      <c r="AB86" s="266">
        <v>325</v>
      </c>
      <c r="AC86" s="103"/>
      <c r="AD86" s="193">
        <f t="shared" si="20"/>
        <v>1.6796437666791856E-3</v>
      </c>
      <c r="AE86" s="103"/>
      <c r="AF86" s="266">
        <v>0</v>
      </c>
      <c r="AG86" s="103"/>
      <c r="AH86" s="193">
        <f t="shared" si="21"/>
        <v>0</v>
      </c>
      <c r="AI86" s="103"/>
      <c r="AJ86" s="266">
        <v>578178</v>
      </c>
      <c r="AK86" s="103"/>
      <c r="AL86" s="103">
        <v>7</v>
      </c>
      <c r="AM86" s="103"/>
      <c r="AN86" s="190">
        <v>241031</v>
      </c>
      <c r="AO86" s="103"/>
      <c r="AP86" s="190">
        <f t="shared" si="22"/>
        <v>241031</v>
      </c>
      <c r="AQ86" s="103"/>
      <c r="AR86" s="190">
        <f t="shared" si="23"/>
        <v>241031</v>
      </c>
    </row>
    <row r="87" spans="1:44" ht="9.75" customHeight="1" x14ac:dyDescent="0.25">
      <c r="A87" s="103">
        <v>8</v>
      </c>
      <c r="B87" s="103"/>
      <c r="C87" s="13" t="s">
        <v>130</v>
      </c>
      <c r="D87" s="103"/>
      <c r="E87" s="266">
        <v>1325142</v>
      </c>
      <c r="F87" s="103"/>
      <c r="G87" s="188">
        <f t="shared" si="14"/>
        <v>17.608924442554549</v>
      </c>
      <c r="H87" s="103"/>
      <c r="I87" s="188">
        <f t="shared" si="15"/>
        <v>41.1151043974346</v>
      </c>
      <c r="J87" s="103"/>
      <c r="K87" s="266">
        <v>843554</v>
      </c>
      <c r="L87" s="103"/>
      <c r="M87" s="266">
        <v>280796</v>
      </c>
      <c r="N87" s="103"/>
      <c r="O87" s="266">
        <v>1125280</v>
      </c>
      <c r="P87" s="103"/>
      <c r="Q87" s="193">
        <f t="shared" si="16"/>
        <v>14.953092194434847</v>
      </c>
      <c r="R87" s="112"/>
      <c r="S87" s="193">
        <f t="shared" si="17"/>
        <v>94.569714946411537</v>
      </c>
      <c r="T87" s="103"/>
      <c r="U87" s="190">
        <f t="shared" si="18"/>
        <v>2450422</v>
      </c>
      <c r="V87" s="103"/>
      <c r="W87" s="103"/>
      <c r="X87" s="266">
        <v>1223317</v>
      </c>
      <c r="Y87" s="103"/>
      <c r="Z87" s="193">
        <f t="shared" si="19"/>
        <v>49.922707190843049</v>
      </c>
      <c r="AA87" s="103"/>
      <c r="AB87" s="266">
        <v>152798</v>
      </c>
      <c r="AC87" s="103"/>
      <c r="AD87" s="193">
        <f t="shared" si="20"/>
        <v>6.2355790145534113</v>
      </c>
      <c r="AE87" s="103"/>
      <c r="AF87" s="266">
        <v>0</v>
      </c>
      <c r="AG87" s="103"/>
      <c r="AH87" s="193">
        <f t="shared" si="21"/>
        <v>0</v>
      </c>
      <c r="AI87" s="103"/>
      <c r="AJ87" s="266">
        <v>281445</v>
      </c>
      <c r="AK87" s="103"/>
      <c r="AL87" s="103">
        <v>8</v>
      </c>
      <c r="AM87" s="103"/>
      <c r="AN87" s="190">
        <v>75254</v>
      </c>
      <c r="AO87" s="103"/>
      <c r="AP87" s="190">
        <f t="shared" si="22"/>
        <v>75254</v>
      </c>
      <c r="AQ87" s="103"/>
      <c r="AR87" s="190">
        <f t="shared" si="23"/>
        <v>75254</v>
      </c>
    </row>
    <row r="88" spans="1:44" ht="9.75" customHeight="1" x14ac:dyDescent="0.25">
      <c r="A88" s="103">
        <v>9</v>
      </c>
      <c r="B88" s="103"/>
      <c r="C88" s="13" t="s">
        <v>131</v>
      </c>
      <c r="D88" s="103"/>
      <c r="E88" s="266">
        <v>435072</v>
      </c>
      <c r="F88" s="103"/>
      <c r="G88" s="188">
        <f t="shared" si="14"/>
        <v>98.232558139534888</v>
      </c>
      <c r="H88" s="103"/>
      <c r="I88" s="188">
        <f t="shared" si="15"/>
        <v>229.36334903985315</v>
      </c>
      <c r="J88" s="103"/>
      <c r="K88" s="266">
        <v>263353</v>
      </c>
      <c r="L88" s="103"/>
      <c r="M88" s="266">
        <v>132324</v>
      </c>
      <c r="N88" s="103"/>
      <c r="O88" s="266">
        <v>123294</v>
      </c>
      <c r="P88" s="103"/>
      <c r="Q88" s="193">
        <f t="shared" si="16"/>
        <v>27.837886656130053</v>
      </c>
      <c r="R88" s="112"/>
      <c r="S88" s="193">
        <f t="shared" si="17"/>
        <v>176.05863533433745</v>
      </c>
      <c r="T88" s="103"/>
      <c r="U88" s="190">
        <f t="shared" si="18"/>
        <v>558366</v>
      </c>
      <c r="V88" s="103"/>
      <c r="W88" s="103"/>
      <c r="X88" s="266">
        <v>316733</v>
      </c>
      <c r="Y88" s="103"/>
      <c r="Z88" s="193">
        <f t="shared" si="19"/>
        <v>56.724979672831076</v>
      </c>
      <c r="AA88" s="103"/>
      <c r="AB88" s="266">
        <v>0</v>
      </c>
      <c r="AC88" s="103"/>
      <c r="AD88" s="193">
        <f t="shared" si="20"/>
        <v>0</v>
      </c>
      <c r="AE88" s="103"/>
      <c r="AF88" s="266">
        <v>0</v>
      </c>
      <c r="AG88" s="103"/>
      <c r="AH88" s="193">
        <f t="shared" si="21"/>
        <v>0</v>
      </c>
      <c r="AI88" s="103"/>
      <c r="AJ88" s="266">
        <v>23807</v>
      </c>
      <c r="AK88" s="103"/>
      <c r="AL88" s="103">
        <v>9</v>
      </c>
      <c r="AM88" s="103"/>
      <c r="AN88" s="190">
        <v>4429</v>
      </c>
      <c r="AO88" s="103"/>
      <c r="AP88" s="190">
        <f t="shared" si="22"/>
        <v>4429</v>
      </c>
      <c r="AQ88" s="103"/>
      <c r="AR88" s="190">
        <f t="shared" si="23"/>
        <v>4429</v>
      </c>
    </row>
    <row r="89" spans="1:44" ht="9.75" customHeight="1" x14ac:dyDescent="0.25">
      <c r="A89" s="103">
        <v>10</v>
      </c>
      <c r="B89" s="103"/>
      <c r="C89" s="13" t="s">
        <v>132</v>
      </c>
      <c r="D89" s="103"/>
      <c r="E89" s="266">
        <v>2769479</v>
      </c>
      <c r="F89" s="103"/>
      <c r="G89" s="188">
        <f t="shared" si="14"/>
        <v>35.357006983365039</v>
      </c>
      <c r="H89" s="103"/>
      <c r="I89" s="188">
        <f t="shared" si="15"/>
        <v>82.555129249619668</v>
      </c>
      <c r="J89" s="103"/>
      <c r="K89" s="266">
        <v>1084897</v>
      </c>
      <c r="L89" s="103"/>
      <c r="M89" s="266">
        <v>1333952</v>
      </c>
      <c r="N89" s="103"/>
      <c r="O89" s="266">
        <v>953089</v>
      </c>
      <c r="P89" s="103"/>
      <c r="Q89" s="193">
        <f t="shared" si="16"/>
        <v>12.167766727521096</v>
      </c>
      <c r="R89" s="112"/>
      <c r="S89" s="193">
        <f t="shared" si="17"/>
        <v>76.954132027913431</v>
      </c>
      <c r="T89" s="103"/>
      <c r="U89" s="190">
        <f t="shared" si="18"/>
        <v>3722568</v>
      </c>
      <c r="V89" s="103"/>
      <c r="W89" s="103"/>
      <c r="X89" s="266">
        <v>1407525</v>
      </c>
      <c r="Y89" s="103"/>
      <c r="Z89" s="193">
        <f t="shared" si="19"/>
        <v>37.810592042912312</v>
      </c>
      <c r="AA89" s="103"/>
      <c r="AB89" s="266">
        <v>114100</v>
      </c>
      <c r="AC89" s="103"/>
      <c r="AD89" s="193">
        <f t="shared" si="20"/>
        <v>3.0650884013401503</v>
      </c>
      <c r="AE89" s="103"/>
      <c r="AF89" s="266">
        <v>0</v>
      </c>
      <c r="AG89" s="103"/>
      <c r="AH89" s="193">
        <f t="shared" si="21"/>
        <v>0</v>
      </c>
      <c r="AI89" s="103"/>
      <c r="AJ89" s="266">
        <v>143175</v>
      </c>
      <c r="AK89" s="103"/>
      <c r="AL89" s="103">
        <v>10</v>
      </c>
      <c r="AM89" s="103"/>
      <c r="AN89" s="190">
        <v>78329</v>
      </c>
      <c r="AO89" s="103"/>
      <c r="AP89" s="190">
        <f t="shared" si="22"/>
        <v>78329</v>
      </c>
      <c r="AQ89" s="103"/>
      <c r="AR89" s="190">
        <f t="shared" si="23"/>
        <v>78329</v>
      </c>
    </row>
    <row r="90" spans="1:44" ht="9.75" customHeight="1" x14ac:dyDescent="0.25">
      <c r="A90" s="103">
        <v>11</v>
      </c>
      <c r="B90" s="103"/>
      <c r="C90" s="13" t="s">
        <v>133</v>
      </c>
      <c r="D90" s="103"/>
      <c r="E90" s="266">
        <v>471207</v>
      </c>
      <c r="F90" s="103"/>
      <c r="G90" s="188">
        <f t="shared" si="14"/>
        <v>73.259794776119406</v>
      </c>
      <c r="H90" s="103"/>
      <c r="I90" s="188">
        <f t="shared" si="15"/>
        <v>171.05440597357779</v>
      </c>
      <c r="J90" s="103"/>
      <c r="K90" s="266">
        <v>224313</v>
      </c>
      <c r="L90" s="103"/>
      <c r="M90" s="266">
        <v>170219</v>
      </c>
      <c r="N90" s="103"/>
      <c r="O90" s="266">
        <v>215888</v>
      </c>
      <c r="P90" s="103"/>
      <c r="Q90" s="193">
        <f t="shared" si="16"/>
        <v>33.56467661691542</v>
      </c>
      <c r="R90" s="112"/>
      <c r="S90" s="193">
        <f t="shared" si="17"/>
        <v>212.27729078748888</v>
      </c>
      <c r="T90" s="103"/>
      <c r="U90" s="190">
        <f t="shared" si="18"/>
        <v>687095</v>
      </c>
      <c r="V90" s="103"/>
      <c r="W90" s="103"/>
      <c r="X90" s="266">
        <v>448212</v>
      </c>
      <c r="Y90" s="103"/>
      <c r="Z90" s="193">
        <f t="shared" si="19"/>
        <v>65.23290083612892</v>
      </c>
      <c r="AA90" s="103"/>
      <c r="AB90" s="266">
        <v>0</v>
      </c>
      <c r="AC90" s="103"/>
      <c r="AD90" s="193">
        <f t="shared" si="20"/>
        <v>0</v>
      </c>
      <c r="AE90" s="103"/>
      <c r="AF90" s="266">
        <v>0</v>
      </c>
      <c r="AG90" s="103"/>
      <c r="AH90" s="193">
        <f t="shared" si="21"/>
        <v>0</v>
      </c>
      <c r="AI90" s="103"/>
      <c r="AJ90" s="266">
        <v>1176</v>
      </c>
      <c r="AK90" s="103"/>
      <c r="AL90" s="103">
        <v>11</v>
      </c>
      <c r="AM90" s="103"/>
      <c r="AN90" s="190">
        <v>6432</v>
      </c>
      <c r="AO90" s="103"/>
      <c r="AP90" s="190">
        <f t="shared" si="22"/>
        <v>6432</v>
      </c>
      <c r="AQ90" s="103"/>
      <c r="AR90" s="190">
        <f t="shared" si="23"/>
        <v>6432</v>
      </c>
    </row>
    <row r="91" spans="1:44" ht="9.75" customHeight="1" x14ac:dyDescent="0.25">
      <c r="A91" s="103">
        <v>12</v>
      </c>
      <c r="B91" s="103"/>
      <c r="C91" s="13" t="s">
        <v>134</v>
      </c>
      <c r="D91" s="103"/>
      <c r="E91" s="266">
        <v>1762511</v>
      </c>
      <c r="F91" s="103"/>
      <c r="G91" s="188">
        <f t="shared" si="14"/>
        <v>52.947338380197067</v>
      </c>
      <c r="H91" s="103"/>
      <c r="I91" s="188">
        <f t="shared" si="15"/>
        <v>123.62682071638712</v>
      </c>
      <c r="J91" s="103"/>
      <c r="K91" s="266">
        <v>707749</v>
      </c>
      <c r="L91" s="103"/>
      <c r="M91" s="266">
        <v>1030144</v>
      </c>
      <c r="N91" s="103"/>
      <c r="O91" s="266">
        <v>792513</v>
      </c>
      <c r="P91" s="103"/>
      <c r="Q91" s="193">
        <f t="shared" si="16"/>
        <v>23.80776856524874</v>
      </c>
      <c r="R91" s="112"/>
      <c r="S91" s="193">
        <f t="shared" si="17"/>
        <v>150.57045442170539</v>
      </c>
      <c r="T91" s="103"/>
      <c r="U91" s="190">
        <f t="shared" si="18"/>
        <v>2555024</v>
      </c>
      <c r="V91" s="103"/>
      <c r="W91" s="103"/>
      <c r="X91" s="266">
        <v>1135533</v>
      </c>
      <c r="Y91" s="103"/>
      <c r="Z91" s="193">
        <f t="shared" si="19"/>
        <v>44.443144173988195</v>
      </c>
      <c r="AA91" s="103"/>
      <c r="AB91" s="266">
        <v>0</v>
      </c>
      <c r="AC91" s="103"/>
      <c r="AD91" s="193">
        <f t="shared" si="20"/>
        <v>0</v>
      </c>
      <c r="AE91" s="103"/>
      <c r="AF91" s="266">
        <v>0</v>
      </c>
      <c r="AG91" s="103"/>
      <c r="AH91" s="193">
        <f t="shared" si="21"/>
        <v>0</v>
      </c>
      <c r="AI91" s="103"/>
      <c r="AJ91" s="266">
        <v>154995</v>
      </c>
      <c r="AK91" s="103"/>
      <c r="AL91" s="103">
        <v>12</v>
      </c>
      <c r="AM91" s="103"/>
      <c r="AN91" s="190">
        <v>33288</v>
      </c>
      <c r="AO91" s="103"/>
      <c r="AP91" s="190">
        <f t="shared" si="22"/>
        <v>33288</v>
      </c>
      <c r="AQ91" s="103"/>
      <c r="AR91" s="190">
        <f t="shared" si="23"/>
        <v>33288</v>
      </c>
    </row>
    <row r="92" spans="1:44" ht="9.75" customHeight="1" x14ac:dyDescent="0.25">
      <c r="A92" s="103">
        <v>13</v>
      </c>
      <c r="B92" s="103"/>
      <c r="C92" s="13" t="s">
        <v>135</v>
      </c>
      <c r="D92" s="103"/>
      <c r="E92" s="266">
        <v>1037385</v>
      </c>
      <c r="F92" s="103"/>
      <c r="G92" s="188">
        <f t="shared" si="14"/>
        <v>62.944299496389782</v>
      </c>
      <c r="H92" s="103"/>
      <c r="I92" s="188">
        <f t="shared" si="15"/>
        <v>146.96874039411898</v>
      </c>
      <c r="J92" s="103"/>
      <c r="K92" s="266">
        <v>319033</v>
      </c>
      <c r="L92" s="103"/>
      <c r="M92" s="266">
        <v>523721</v>
      </c>
      <c r="N92" s="103"/>
      <c r="O92" s="266">
        <v>625361</v>
      </c>
      <c r="P92" s="103"/>
      <c r="Q92" s="193">
        <f t="shared" si="16"/>
        <v>37.944360172319641</v>
      </c>
      <c r="R92" s="112"/>
      <c r="S92" s="193">
        <f t="shared" si="17"/>
        <v>239.97627237634129</v>
      </c>
      <c r="T92" s="103"/>
      <c r="U92" s="190">
        <f t="shared" si="18"/>
        <v>1662746</v>
      </c>
      <c r="V92" s="103"/>
      <c r="W92" s="103"/>
      <c r="X92" s="266">
        <v>747507</v>
      </c>
      <c r="Y92" s="103"/>
      <c r="Z92" s="193">
        <f t="shared" si="19"/>
        <v>44.95617490584852</v>
      </c>
      <c r="AA92" s="103"/>
      <c r="AB92" s="266">
        <v>85157</v>
      </c>
      <c r="AC92" s="103"/>
      <c r="AD92" s="193">
        <f t="shared" si="20"/>
        <v>5.1214677407132534</v>
      </c>
      <c r="AE92" s="103"/>
      <c r="AF92" s="266">
        <v>0</v>
      </c>
      <c r="AG92" s="103"/>
      <c r="AH92" s="193">
        <f t="shared" si="21"/>
        <v>0</v>
      </c>
      <c r="AI92" s="103"/>
      <c r="AJ92" s="266">
        <v>289051</v>
      </c>
      <c r="AK92" s="103"/>
      <c r="AL92" s="103">
        <v>13</v>
      </c>
      <c r="AM92" s="103"/>
      <c r="AN92" s="190">
        <v>16481</v>
      </c>
      <c r="AO92" s="103"/>
      <c r="AP92" s="190">
        <f t="shared" si="22"/>
        <v>16481</v>
      </c>
      <c r="AQ92" s="103"/>
      <c r="AR92" s="190">
        <f t="shared" si="23"/>
        <v>16481</v>
      </c>
    </row>
    <row r="93" spans="1:44" ht="9.75" customHeight="1" x14ac:dyDescent="0.25">
      <c r="A93" s="103">
        <v>14</v>
      </c>
      <c r="B93" s="103"/>
      <c r="C93" s="13" t="s">
        <v>136</v>
      </c>
      <c r="D93" s="103"/>
      <c r="E93" s="266">
        <v>1677911</v>
      </c>
      <c r="F93" s="103"/>
      <c r="G93" s="188">
        <f t="shared" si="14"/>
        <v>77.767473118279568</v>
      </c>
      <c r="H93" s="103"/>
      <c r="I93" s="188">
        <f t="shared" si="15"/>
        <v>181.57939097380211</v>
      </c>
      <c r="J93" s="103"/>
      <c r="K93" s="266">
        <v>630669</v>
      </c>
      <c r="L93" s="103"/>
      <c r="M93" s="266">
        <v>621021</v>
      </c>
      <c r="N93" s="103"/>
      <c r="O93" s="266">
        <v>827568</v>
      </c>
      <c r="P93" s="103"/>
      <c r="Q93" s="193">
        <f t="shared" si="16"/>
        <v>38.355951056729701</v>
      </c>
      <c r="R93" s="112"/>
      <c r="S93" s="193">
        <f t="shared" si="17"/>
        <v>242.57934818882688</v>
      </c>
      <c r="T93" s="103"/>
      <c r="U93" s="190">
        <f t="shared" si="18"/>
        <v>2505479</v>
      </c>
      <c r="V93" s="103"/>
      <c r="W93" s="103"/>
      <c r="X93" s="266">
        <v>1067467</v>
      </c>
      <c r="Y93" s="103"/>
      <c r="Z93" s="193">
        <f t="shared" si="19"/>
        <v>42.605306210908175</v>
      </c>
      <c r="AA93" s="103"/>
      <c r="AB93" s="266">
        <v>0</v>
      </c>
      <c r="AC93" s="103"/>
      <c r="AD93" s="193">
        <f t="shared" si="20"/>
        <v>0</v>
      </c>
      <c r="AE93" s="103"/>
      <c r="AF93" s="266">
        <v>0</v>
      </c>
      <c r="AG93" s="103"/>
      <c r="AH93" s="193">
        <f t="shared" si="21"/>
        <v>0</v>
      </c>
      <c r="AI93" s="103"/>
      <c r="AJ93" s="266">
        <v>29638</v>
      </c>
      <c r="AK93" s="103"/>
      <c r="AL93" s="103">
        <v>14</v>
      </c>
      <c r="AM93" s="103"/>
      <c r="AN93" s="190">
        <v>21576</v>
      </c>
      <c r="AO93" s="103"/>
      <c r="AP93" s="190">
        <f t="shared" si="22"/>
        <v>21576</v>
      </c>
      <c r="AQ93" s="103"/>
      <c r="AR93" s="190">
        <f t="shared" si="23"/>
        <v>21576</v>
      </c>
    </row>
    <row r="94" spans="1:44" ht="9.75" customHeight="1" x14ac:dyDescent="0.25">
      <c r="A94" s="103">
        <v>15</v>
      </c>
      <c r="B94" s="103"/>
      <c r="C94" s="13" t="s">
        <v>137</v>
      </c>
      <c r="D94" s="103"/>
      <c r="E94" s="266">
        <v>806489</v>
      </c>
      <c r="F94" s="103"/>
      <c r="G94" s="188">
        <f t="shared" si="14"/>
        <v>47.574858423784804</v>
      </c>
      <c r="H94" s="103"/>
      <c r="I94" s="188">
        <f t="shared" si="15"/>
        <v>111.08260911495609</v>
      </c>
      <c r="J94" s="103"/>
      <c r="K94" s="266">
        <v>356969</v>
      </c>
      <c r="L94" s="103"/>
      <c r="M94" s="266">
        <v>358278</v>
      </c>
      <c r="N94" s="103"/>
      <c r="O94" s="266">
        <v>413446</v>
      </c>
      <c r="P94" s="103"/>
      <c r="Q94" s="193">
        <f t="shared" si="16"/>
        <v>24.38921661160925</v>
      </c>
      <c r="R94" s="112"/>
      <c r="S94" s="193">
        <f t="shared" si="17"/>
        <v>154.24777917069116</v>
      </c>
      <c r="T94" s="103"/>
      <c r="U94" s="190">
        <f t="shared" si="18"/>
        <v>1219935</v>
      </c>
      <c r="V94" s="103"/>
      <c r="W94" s="103"/>
      <c r="X94" s="266">
        <v>622061</v>
      </c>
      <c r="Y94" s="103"/>
      <c r="Z94" s="193">
        <f t="shared" si="19"/>
        <v>50.991323308209047</v>
      </c>
      <c r="AA94" s="103"/>
      <c r="AB94" s="266">
        <v>47836</v>
      </c>
      <c r="AC94" s="103"/>
      <c r="AD94" s="193">
        <f t="shared" si="20"/>
        <v>3.9211925225524311</v>
      </c>
      <c r="AE94" s="103"/>
      <c r="AF94" s="266">
        <v>0</v>
      </c>
      <c r="AG94" s="103"/>
      <c r="AH94" s="193">
        <f t="shared" si="21"/>
        <v>0</v>
      </c>
      <c r="AI94" s="103"/>
      <c r="AJ94" s="266">
        <v>10260</v>
      </c>
      <c r="AK94" s="103"/>
      <c r="AL94" s="103">
        <v>15</v>
      </c>
      <c r="AM94" s="103"/>
      <c r="AN94" s="190">
        <v>16952</v>
      </c>
      <c r="AO94" s="103"/>
      <c r="AP94" s="190">
        <f t="shared" si="22"/>
        <v>16952</v>
      </c>
      <c r="AQ94" s="103"/>
      <c r="AR94" s="190">
        <f t="shared" si="23"/>
        <v>16952</v>
      </c>
    </row>
    <row r="95" spans="1:44" ht="9.75" customHeight="1" x14ac:dyDescent="0.25">
      <c r="A95" s="103">
        <v>16</v>
      </c>
      <c r="B95" s="103"/>
      <c r="C95" s="13" t="s">
        <v>138</v>
      </c>
      <c r="D95" s="103"/>
      <c r="E95" s="266">
        <v>1637653</v>
      </c>
      <c r="F95" s="103"/>
      <c r="G95" s="188">
        <f t="shared" si="14"/>
        <v>29.547189896256203</v>
      </c>
      <c r="H95" s="103"/>
      <c r="I95" s="188">
        <f t="shared" si="15"/>
        <v>68.989778518191017</v>
      </c>
      <c r="J95" s="103"/>
      <c r="K95" s="266">
        <v>553218</v>
      </c>
      <c r="L95" s="103"/>
      <c r="M95" s="266">
        <v>742338</v>
      </c>
      <c r="N95" s="103"/>
      <c r="O95" s="266">
        <v>820122</v>
      </c>
      <c r="P95" s="103"/>
      <c r="Q95" s="193">
        <f t="shared" si="16"/>
        <v>14.796968876860623</v>
      </c>
      <c r="R95" s="112"/>
      <c r="S95" s="193">
        <f t="shared" si="17"/>
        <v>93.582324683080088</v>
      </c>
      <c r="T95" s="103"/>
      <c r="U95" s="190">
        <f t="shared" si="18"/>
        <v>2457775</v>
      </c>
      <c r="V95" s="103"/>
      <c r="W95" s="103"/>
      <c r="X95" s="266">
        <v>1292806</v>
      </c>
      <c r="Y95" s="103"/>
      <c r="Z95" s="193">
        <f t="shared" si="19"/>
        <v>52.600665235833219</v>
      </c>
      <c r="AA95" s="103"/>
      <c r="AB95" s="266">
        <v>0</v>
      </c>
      <c r="AC95" s="103"/>
      <c r="AD95" s="193">
        <f t="shared" si="20"/>
        <v>0</v>
      </c>
      <c r="AE95" s="103"/>
      <c r="AF95" s="266">
        <v>0</v>
      </c>
      <c r="AG95" s="103"/>
      <c r="AH95" s="193">
        <f t="shared" si="21"/>
        <v>0</v>
      </c>
      <c r="AI95" s="103"/>
      <c r="AJ95" s="266">
        <v>6118</v>
      </c>
      <c r="AK95" s="103"/>
      <c r="AL95" s="103">
        <v>16</v>
      </c>
      <c r="AM95" s="103"/>
      <c r="AN95" s="190">
        <v>55425</v>
      </c>
      <c r="AO95" s="103"/>
      <c r="AP95" s="190">
        <f t="shared" si="22"/>
        <v>55425</v>
      </c>
      <c r="AQ95" s="103"/>
      <c r="AR95" s="190">
        <f t="shared" si="23"/>
        <v>55425</v>
      </c>
    </row>
    <row r="96" spans="1:44" ht="9.75" customHeight="1" x14ac:dyDescent="0.25">
      <c r="A96" s="103">
        <v>17</v>
      </c>
      <c r="B96" s="103"/>
      <c r="C96" s="13" t="s">
        <v>139</v>
      </c>
      <c r="D96" s="103"/>
      <c r="E96" s="266">
        <v>1700720</v>
      </c>
      <c r="F96" s="103"/>
      <c r="G96" s="188">
        <f t="shared" si="14"/>
        <v>56.144196487521455</v>
      </c>
      <c r="H96" s="103"/>
      <c r="I96" s="188">
        <f t="shared" si="15"/>
        <v>131.09116956149802</v>
      </c>
      <c r="J96" s="103"/>
      <c r="K96" s="266">
        <v>614650</v>
      </c>
      <c r="L96" s="103"/>
      <c r="M96" s="266">
        <v>817952</v>
      </c>
      <c r="N96" s="103"/>
      <c r="O96" s="266">
        <v>483665</v>
      </c>
      <c r="P96" s="103"/>
      <c r="Q96" s="193">
        <f t="shared" si="16"/>
        <v>15.966756899511422</v>
      </c>
      <c r="R96" s="112"/>
      <c r="S96" s="193">
        <f t="shared" si="17"/>
        <v>100.98056167723068</v>
      </c>
      <c r="T96" s="103"/>
      <c r="U96" s="190">
        <f t="shared" si="18"/>
        <v>2184385</v>
      </c>
      <c r="V96" s="103"/>
      <c r="W96" s="103"/>
      <c r="X96" s="266">
        <v>917801</v>
      </c>
      <c r="Y96" s="103"/>
      <c r="Z96" s="193">
        <f t="shared" si="19"/>
        <v>42.016448565614581</v>
      </c>
      <c r="AA96" s="103"/>
      <c r="AB96" s="266">
        <v>0</v>
      </c>
      <c r="AC96" s="103"/>
      <c r="AD96" s="193">
        <f t="shared" si="20"/>
        <v>0</v>
      </c>
      <c r="AE96" s="103"/>
      <c r="AF96" s="266">
        <v>0</v>
      </c>
      <c r="AG96" s="103"/>
      <c r="AH96" s="193">
        <f t="shared" si="21"/>
        <v>0</v>
      </c>
      <c r="AI96" s="103"/>
      <c r="AJ96" s="266">
        <v>207766</v>
      </c>
      <c r="AK96" s="103"/>
      <c r="AL96" s="103">
        <v>17</v>
      </c>
      <c r="AM96" s="103"/>
      <c r="AN96" s="190">
        <v>30292</v>
      </c>
      <c r="AO96" s="103"/>
      <c r="AP96" s="190">
        <f t="shared" si="22"/>
        <v>30292</v>
      </c>
      <c r="AQ96" s="103"/>
      <c r="AR96" s="190">
        <f t="shared" si="23"/>
        <v>30292</v>
      </c>
    </row>
    <row r="97" spans="1:44" ht="9.75" customHeight="1" x14ac:dyDescent="0.25">
      <c r="A97" s="103">
        <v>18</v>
      </c>
      <c r="B97" s="103"/>
      <c r="C97" s="13" t="s">
        <v>140</v>
      </c>
      <c r="D97" s="103"/>
      <c r="E97" s="266">
        <v>880206</v>
      </c>
      <c r="F97" s="103"/>
      <c r="G97" s="188">
        <f t="shared" si="14"/>
        <v>30.205071891836244</v>
      </c>
      <c r="H97" s="103"/>
      <c r="I97" s="188">
        <f t="shared" si="15"/>
        <v>70.525868187818901</v>
      </c>
      <c r="J97" s="103"/>
      <c r="K97" s="266">
        <v>500886</v>
      </c>
      <c r="L97" s="103"/>
      <c r="M97" s="266">
        <v>193764</v>
      </c>
      <c r="N97" s="103"/>
      <c r="O97" s="266">
        <v>606905</v>
      </c>
      <c r="P97" s="103"/>
      <c r="Q97" s="193">
        <f t="shared" si="16"/>
        <v>20.826498747469202</v>
      </c>
      <c r="R97" s="112"/>
      <c r="S97" s="193">
        <f t="shared" si="17"/>
        <v>131.71563608849928</v>
      </c>
      <c r="T97" s="103"/>
      <c r="U97" s="190">
        <f t="shared" si="18"/>
        <v>1487111</v>
      </c>
      <c r="V97" s="103"/>
      <c r="W97" s="103"/>
      <c r="X97" s="266">
        <v>1068319</v>
      </c>
      <c r="Y97" s="103"/>
      <c r="Z97" s="193">
        <f t="shared" si="19"/>
        <v>71.838551392599484</v>
      </c>
      <c r="AA97" s="103"/>
      <c r="AB97" s="266">
        <v>0</v>
      </c>
      <c r="AC97" s="103"/>
      <c r="AD97" s="193">
        <f t="shared" si="20"/>
        <v>0</v>
      </c>
      <c r="AE97" s="103"/>
      <c r="AF97" s="266">
        <v>0</v>
      </c>
      <c r="AG97" s="103"/>
      <c r="AH97" s="193">
        <f t="shared" si="21"/>
        <v>0</v>
      </c>
      <c r="AI97" s="103"/>
      <c r="AJ97" s="266">
        <v>19603</v>
      </c>
      <c r="AK97" s="103"/>
      <c r="AL97" s="103">
        <v>18</v>
      </c>
      <c r="AM97" s="103"/>
      <c r="AN97" s="190">
        <v>29141</v>
      </c>
      <c r="AO97" s="103"/>
      <c r="AP97" s="190">
        <f t="shared" si="22"/>
        <v>29141</v>
      </c>
      <c r="AQ97" s="103"/>
      <c r="AR97" s="190">
        <f t="shared" si="23"/>
        <v>29141</v>
      </c>
    </row>
    <row r="98" spans="1:44" ht="9.75" customHeight="1" x14ac:dyDescent="0.25">
      <c r="A98" s="103">
        <v>19</v>
      </c>
      <c r="B98" s="103"/>
      <c r="C98" s="13" t="s">
        <v>141</v>
      </c>
      <c r="D98" s="103"/>
      <c r="E98" s="266">
        <v>625542</v>
      </c>
      <c r="F98" s="103"/>
      <c r="G98" s="188">
        <f t="shared" si="14"/>
        <v>89.146643864899531</v>
      </c>
      <c r="H98" s="103"/>
      <c r="I98" s="188">
        <f t="shared" si="15"/>
        <v>208.14863401472695</v>
      </c>
      <c r="J98" s="103"/>
      <c r="K98" s="266">
        <v>214738</v>
      </c>
      <c r="L98" s="103"/>
      <c r="M98" s="266">
        <v>242253</v>
      </c>
      <c r="N98" s="103"/>
      <c r="O98" s="266">
        <v>220092</v>
      </c>
      <c r="P98" s="103"/>
      <c r="Q98" s="193">
        <f t="shared" si="16"/>
        <v>31.365540829414279</v>
      </c>
      <c r="R98" s="112"/>
      <c r="S98" s="193">
        <f t="shared" si="17"/>
        <v>198.36902072212831</v>
      </c>
      <c r="T98" s="103"/>
      <c r="U98" s="190">
        <f t="shared" si="18"/>
        <v>845634</v>
      </c>
      <c r="V98" s="103"/>
      <c r="W98" s="103"/>
      <c r="X98" s="266">
        <v>407574</v>
      </c>
      <c r="Y98" s="103"/>
      <c r="Z98" s="193">
        <f t="shared" si="19"/>
        <v>48.197447122513999</v>
      </c>
      <c r="AA98" s="103"/>
      <c r="AB98" s="266">
        <v>0</v>
      </c>
      <c r="AC98" s="103"/>
      <c r="AD98" s="193">
        <f t="shared" si="20"/>
        <v>0</v>
      </c>
      <c r="AE98" s="103"/>
      <c r="AF98" s="266">
        <v>0</v>
      </c>
      <c r="AG98" s="103"/>
      <c r="AH98" s="193">
        <f t="shared" si="21"/>
        <v>0</v>
      </c>
      <c r="AI98" s="103"/>
      <c r="AJ98" s="266">
        <v>16730</v>
      </c>
      <c r="AK98" s="103"/>
      <c r="AL98" s="103">
        <v>19</v>
      </c>
      <c r="AM98" s="103"/>
      <c r="AN98" s="190">
        <v>7017</v>
      </c>
      <c r="AO98" s="103"/>
      <c r="AP98" s="190">
        <f t="shared" si="22"/>
        <v>7017</v>
      </c>
      <c r="AQ98" s="103"/>
      <c r="AR98" s="190">
        <f t="shared" si="23"/>
        <v>7017</v>
      </c>
    </row>
    <row r="99" spans="1:44" ht="9.75" customHeight="1" x14ac:dyDescent="0.25">
      <c r="A99" s="103">
        <v>20</v>
      </c>
      <c r="B99" s="103"/>
      <c r="C99" s="13" t="s">
        <v>142</v>
      </c>
      <c r="D99" s="103"/>
      <c r="E99" s="266">
        <v>849627</v>
      </c>
      <c r="F99" s="103"/>
      <c r="G99" s="188">
        <f t="shared" si="14"/>
        <v>70.678562515597704</v>
      </c>
      <c r="H99" s="103"/>
      <c r="I99" s="188">
        <f t="shared" si="15"/>
        <v>165.02748285220287</v>
      </c>
      <c r="J99" s="103"/>
      <c r="K99" s="266">
        <v>323107</v>
      </c>
      <c r="L99" s="103"/>
      <c r="M99" s="266">
        <v>490675</v>
      </c>
      <c r="N99" s="103"/>
      <c r="O99" s="266">
        <v>223928</v>
      </c>
      <c r="P99" s="103"/>
      <c r="Q99" s="193">
        <f t="shared" si="16"/>
        <v>18.628067548456865</v>
      </c>
      <c r="R99" s="112"/>
      <c r="S99" s="193">
        <f t="shared" si="17"/>
        <v>117.81182214042028</v>
      </c>
      <c r="T99" s="103"/>
      <c r="U99" s="190">
        <f t="shared" si="18"/>
        <v>1073555</v>
      </c>
      <c r="V99" s="103"/>
      <c r="W99" s="103"/>
      <c r="X99" s="266">
        <v>522861</v>
      </c>
      <c r="Y99" s="103"/>
      <c r="Z99" s="193">
        <f t="shared" si="19"/>
        <v>48.703699391274782</v>
      </c>
      <c r="AA99" s="103"/>
      <c r="AB99" s="266">
        <v>0</v>
      </c>
      <c r="AC99" s="103"/>
      <c r="AD99" s="193">
        <f t="shared" si="20"/>
        <v>0</v>
      </c>
      <c r="AE99" s="103"/>
      <c r="AF99" s="266">
        <v>0</v>
      </c>
      <c r="AG99" s="103"/>
      <c r="AH99" s="193">
        <f t="shared" si="21"/>
        <v>0</v>
      </c>
      <c r="AI99" s="103"/>
      <c r="AJ99" s="266">
        <v>57804</v>
      </c>
      <c r="AK99" s="103"/>
      <c r="AL99" s="103">
        <v>20</v>
      </c>
      <c r="AM99" s="103"/>
      <c r="AN99" s="190">
        <v>12021</v>
      </c>
      <c r="AO99" s="103"/>
      <c r="AP99" s="190">
        <f t="shared" si="22"/>
        <v>12021</v>
      </c>
      <c r="AQ99" s="103"/>
      <c r="AR99" s="190">
        <f t="shared" si="23"/>
        <v>12021</v>
      </c>
    </row>
    <row r="100" spans="1:44" ht="9.75" customHeight="1" x14ac:dyDescent="0.25">
      <c r="A100" s="103">
        <v>21</v>
      </c>
      <c r="B100" s="103"/>
      <c r="C100" s="13" t="s">
        <v>143</v>
      </c>
      <c r="D100" s="103"/>
      <c r="E100" s="266">
        <v>15478870</v>
      </c>
      <c r="F100" s="103"/>
      <c r="G100" s="188">
        <f t="shared" si="14"/>
        <v>44.690507193444915</v>
      </c>
      <c r="H100" s="103"/>
      <c r="I100" s="188">
        <f t="shared" si="15"/>
        <v>104.3479330510562</v>
      </c>
      <c r="J100" s="103"/>
      <c r="K100" s="266">
        <v>4291174</v>
      </c>
      <c r="L100" s="103"/>
      <c r="M100" s="266">
        <v>9010990</v>
      </c>
      <c r="N100" s="103"/>
      <c r="O100" s="266">
        <v>5103052</v>
      </c>
      <c r="P100" s="103"/>
      <c r="Q100" s="193">
        <f t="shared" si="16"/>
        <v>14.733503292845244</v>
      </c>
      <c r="R100" s="112"/>
      <c r="S100" s="193">
        <f t="shared" si="17"/>
        <v>93.180941336331529</v>
      </c>
      <c r="T100" s="103"/>
      <c r="U100" s="190">
        <f t="shared" si="18"/>
        <v>20581922</v>
      </c>
      <c r="V100" s="103"/>
      <c r="W100" s="103"/>
      <c r="X100" s="266">
        <v>5981025</v>
      </c>
      <c r="Y100" s="103"/>
      <c r="Z100" s="193">
        <f t="shared" si="19"/>
        <v>29.059603860125407</v>
      </c>
      <c r="AA100" s="103"/>
      <c r="AB100" s="266">
        <v>4500</v>
      </c>
      <c r="AC100" s="103"/>
      <c r="AD100" s="193">
        <f t="shared" si="20"/>
        <v>2.1863847312218947E-2</v>
      </c>
      <c r="AE100" s="103"/>
      <c r="AF100" s="266">
        <v>37266</v>
      </c>
      <c r="AG100" s="103"/>
      <c r="AH100" s="193">
        <f t="shared" si="21"/>
        <v>0.18106180754158915</v>
      </c>
      <c r="AI100" s="103"/>
      <c r="AJ100" s="266">
        <v>739557</v>
      </c>
      <c r="AK100" s="103"/>
      <c r="AL100" s="103">
        <v>21</v>
      </c>
      <c r="AM100" s="103"/>
      <c r="AN100" s="190">
        <v>346357</v>
      </c>
      <c r="AO100" s="103"/>
      <c r="AP100" s="190">
        <f t="shared" si="22"/>
        <v>346357</v>
      </c>
      <c r="AQ100" s="103"/>
      <c r="AR100" s="190">
        <f t="shared" si="23"/>
        <v>346357</v>
      </c>
    </row>
    <row r="101" spans="1:44" ht="9.75" customHeight="1" x14ac:dyDescent="0.25">
      <c r="A101" s="103">
        <v>22</v>
      </c>
      <c r="B101" s="103"/>
      <c r="C101" s="13" t="s">
        <v>144</v>
      </c>
      <c r="D101" s="103"/>
      <c r="E101" s="266">
        <v>523387</v>
      </c>
      <c r="F101" s="103"/>
      <c r="G101" s="188">
        <f t="shared" si="14"/>
        <v>36.346319444444447</v>
      </c>
      <c r="H101" s="103"/>
      <c r="I101" s="188">
        <f t="shared" si="15"/>
        <v>84.865076415993087</v>
      </c>
      <c r="J101" s="103"/>
      <c r="K101" s="266">
        <v>251729</v>
      </c>
      <c r="L101" s="103"/>
      <c r="M101" s="266">
        <v>168923</v>
      </c>
      <c r="N101" s="103"/>
      <c r="O101" s="266">
        <v>379318</v>
      </c>
      <c r="P101" s="103"/>
      <c r="Q101" s="193">
        <f t="shared" si="16"/>
        <v>26.341527777777777</v>
      </c>
      <c r="R101" s="112"/>
      <c r="S101" s="193">
        <f t="shared" si="17"/>
        <v>166.595025350312</v>
      </c>
      <c r="T101" s="103"/>
      <c r="U101" s="190">
        <f t="shared" si="18"/>
        <v>902705</v>
      </c>
      <c r="V101" s="103"/>
      <c r="W101" s="103"/>
      <c r="X101" s="266">
        <v>425769</v>
      </c>
      <c r="Y101" s="103"/>
      <c r="Z101" s="193">
        <f t="shared" si="19"/>
        <v>47.165906913111151</v>
      </c>
      <c r="AA101" s="103"/>
      <c r="AB101" s="266">
        <v>6481</v>
      </c>
      <c r="AC101" s="103"/>
      <c r="AD101" s="193">
        <f t="shared" si="20"/>
        <v>0.71795326269379256</v>
      </c>
      <c r="AE101" s="103"/>
      <c r="AF101" s="266">
        <v>0</v>
      </c>
      <c r="AG101" s="103"/>
      <c r="AH101" s="193">
        <f t="shared" si="21"/>
        <v>0</v>
      </c>
      <c r="AI101" s="103"/>
      <c r="AJ101" s="266">
        <v>65127</v>
      </c>
      <c r="AK101" s="103"/>
      <c r="AL101" s="103">
        <v>22</v>
      </c>
      <c r="AM101" s="103"/>
      <c r="AN101" s="190">
        <v>14400</v>
      </c>
      <c r="AO101" s="103"/>
      <c r="AP101" s="190">
        <f t="shared" si="22"/>
        <v>14400</v>
      </c>
      <c r="AQ101" s="103"/>
      <c r="AR101" s="190">
        <f t="shared" si="23"/>
        <v>14400</v>
      </c>
    </row>
    <row r="102" spans="1:44" ht="9.75" customHeight="1" x14ac:dyDescent="0.25">
      <c r="A102" s="103">
        <v>23</v>
      </c>
      <c r="B102" s="103"/>
      <c r="C102" s="13" t="s">
        <v>145</v>
      </c>
      <c r="D102" s="103"/>
      <c r="E102" s="266">
        <v>469820</v>
      </c>
      <c r="F102" s="103"/>
      <c r="G102" s="188">
        <f t="shared" si="14"/>
        <v>92.230074597565761</v>
      </c>
      <c r="H102" s="103"/>
      <c r="I102" s="188">
        <f t="shared" si="15"/>
        <v>215.34814111065486</v>
      </c>
      <c r="J102" s="103"/>
      <c r="K102" s="266">
        <v>231176</v>
      </c>
      <c r="L102" s="103"/>
      <c r="M102" s="266">
        <v>231883</v>
      </c>
      <c r="N102" s="103"/>
      <c r="O102" s="266">
        <v>97608</v>
      </c>
      <c r="P102" s="103"/>
      <c r="Q102" s="193">
        <f t="shared" si="16"/>
        <v>19.161366313309777</v>
      </c>
      <c r="R102" s="112"/>
      <c r="S102" s="193">
        <f t="shared" si="17"/>
        <v>121.18463035410758</v>
      </c>
      <c r="T102" s="103"/>
      <c r="U102" s="190">
        <f t="shared" si="18"/>
        <v>567428</v>
      </c>
      <c r="V102" s="103"/>
      <c r="W102" s="103"/>
      <c r="X102" s="266">
        <v>364495</v>
      </c>
      <c r="Y102" s="103"/>
      <c r="Z102" s="193">
        <f t="shared" si="19"/>
        <v>64.236343641836498</v>
      </c>
      <c r="AA102" s="103"/>
      <c r="AB102" s="266">
        <v>0</v>
      </c>
      <c r="AC102" s="103"/>
      <c r="AD102" s="193">
        <f t="shared" si="20"/>
        <v>0</v>
      </c>
      <c r="AE102" s="103"/>
      <c r="AF102" s="266">
        <v>0</v>
      </c>
      <c r="AG102" s="103"/>
      <c r="AH102" s="193">
        <f t="shared" si="21"/>
        <v>0</v>
      </c>
      <c r="AI102" s="103"/>
      <c r="AJ102" s="266">
        <v>2016</v>
      </c>
      <c r="AK102" s="103"/>
      <c r="AL102" s="103">
        <v>23</v>
      </c>
      <c r="AM102" s="103"/>
      <c r="AN102" s="190">
        <v>5094</v>
      </c>
      <c r="AO102" s="103"/>
      <c r="AP102" s="190">
        <f t="shared" si="22"/>
        <v>5094</v>
      </c>
      <c r="AQ102" s="103"/>
      <c r="AR102" s="190">
        <f t="shared" si="23"/>
        <v>5094</v>
      </c>
    </row>
    <row r="103" spans="1:44" ht="9.75" customHeight="1" x14ac:dyDescent="0.25">
      <c r="A103" s="103">
        <v>24</v>
      </c>
      <c r="B103" s="103"/>
      <c r="C103" s="13" t="s">
        <v>146</v>
      </c>
      <c r="D103" s="103"/>
      <c r="E103" s="266">
        <v>2482477</v>
      </c>
      <c r="F103" s="103"/>
      <c r="G103" s="188">
        <f t="shared" si="14"/>
        <v>48.408349908349905</v>
      </c>
      <c r="H103" s="103"/>
      <c r="I103" s="188">
        <f t="shared" si="15"/>
        <v>113.02872964685243</v>
      </c>
      <c r="J103" s="103"/>
      <c r="K103" s="266">
        <v>773937</v>
      </c>
      <c r="L103" s="103"/>
      <c r="M103" s="266">
        <v>1402655</v>
      </c>
      <c r="N103" s="103"/>
      <c r="O103" s="266">
        <v>1770852</v>
      </c>
      <c r="P103" s="103"/>
      <c r="Q103" s="193">
        <f t="shared" si="16"/>
        <v>34.531648531648528</v>
      </c>
      <c r="R103" s="112"/>
      <c r="S103" s="193">
        <f t="shared" si="17"/>
        <v>218.39283245261214</v>
      </c>
      <c r="T103" s="103"/>
      <c r="U103" s="190">
        <f t="shared" si="18"/>
        <v>4253329</v>
      </c>
      <c r="V103" s="103"/>
      <c r="W103" s="103"/>
      <c r="X103" s="266">
        <v>1401379</v>
      </c>
      <c r="Y103" s="103"/>
      <c r="Z103" s="193">
        <f t="shared" si="19"/>
        <v>32.94781569918527</v>
      </c>
      <c r="AA103" s="103"/>
      <c r="AB103" s="266">
        <v>0</v>
      </c>
      <c r="AC103" s="103"/>
      <c r="AD103" s="193">
        <f t="shared" si="20"/>
        <v>0</v>
      </c>
      <c r="AE103" s="103"/>
      <c r="AF103" s="266">
        <v>0</v>
      </c>
      <c r="AG103" s="103"/>
      <c r="AH103" s="193">
        <f t="shared" si="21"/>
        <v>0</v>
      </c>
      <c r="AI103" s="103"/>
      <c r="AJ103" s="266">
        <v>138677</v>
      </c>
      <c r="AK103" s="103"/>
      <c r="AL103" s="103">
        <v>24</v>
      </c>
      <c r="AM103" s="103"/>
      <c r="AN103" s="190">
        <v>51282</v>
      </c>
      <c r="AO103" s="103"/>
      <c r="AP103" s="190">
        <f t="shared" si="22"/>
        <v>51282</v>
      </c>
      <c r="AQ103" s="103"/>
      <c r="AR103" s="190">
        <f t="shared" si="23"/>
        <v>51282</v>
      </c>
    </row>
    <row r="104" spans="1:44" ht="9.75" customHeight="1" x14ac:dyDescent="0.25">
      <c r="A104" s="103">
        <v>25</v>
      </c>
      <c r="B104" s="103"/>
      <c r="C104" s="13" t="s">
        <v>147</v>
      </c>
      <c r="D104" s="103"/>
      <c r="E104" s="266">
        <v>540009</v>
      </c>
      <c r="F104" s="103"/>
      <c r="G104" s="188">
        <f t="shared" si="14"/>
        <v>54.990733197556011</v>
      </c>
      <c r="H104" s="103"/>
      <c r="I104" s="188">
        <f t="shared" si="15"/>
        <v>128.39794637570657</v>
      </c>
      <c r="J104" s="103"/>
      <c r="K104" s="266">
        <v>254197</v>
      </c>
      <c r="L104" s="103"/>
      <c r="M104" s="266">
        <v>245244</v>
      </c>
      <c r="N104" s="103"/>
      <c r="O104" s="266">
        <v>216370</v>
      </c>
      <c r="P104" s="103"/>
      <c r="Q104" s="193">
        <f t="shared" si="16"/>
        <v>22.033604887983707</v>
      </c>
      <c r="R104" s="112"/>
      <c r="S104" s="193">
        <f t="shared" si="17"/>
        <v>139.34988873231066</v>
      </c>
      <c r="T104" s="103"/>
      <c r="U104" s="190">
        <f t="shared" si="18"/>
        <v>756379</v>
      </c>
      <c r="V104" s="103"/>
      <c r="W104" s="103"/>
      <c r="X104" s="266">
        <v>456033</v>
      </c>
      <c r="Y104" s="103"/>
      <c r="Z104" s="193">
        <f t="shared" si="19"/>
        <v>60.291599846108888</v>
      </c>
      <c r="AA104" s="103"/>
      <c r="AB104" s="266">
        <v>20690</v>
      </c>
      <c r="AC104" s="103"/>
      <c r="AD104" s="193">
        <f t="shared" si="20"/>
        <v>2.735401167933007</v>
      </c>
      <c r="AE104" s="103"/>
      <c r="AF104" s="266">
        <v>0</v>
      </c>
      <c r="AG104" s="103"/>
      <c r="AH104" s="193">
        <f t="shared" si="21"/>
        <v>0</v>
      </c>
      <c r="AI104" s="103"/>
      <c r="AJ104" s="266">
        <v>43796</v>
      </c>
      <c r="AK104" s="103"/>
      <c r="AL104" s="103">
        <v>25</v>
      </c>
      <c r="AM104" s="103"/>
      <c r="AN104" s="190">
        <v>9820</v>
      </c>
      <c r="AO104" s="103"/>
      <c r="AP104" s="190">
        <f t="shared" si="22"/>
        <v>9820</v>
      </c>
      <c r="AQ104" s="103"/>
      <c r="AR104" s="190">
        <f t="shared" si="23"/>
        <v>9820</v>
      </c>
    </row>
    <row r="105" spans="1:44" ht="9.75" customHeight="1" x14ac:dyDescent="0.25">
      <c r="A105" s="103">
        <v>26</v>
      </c>
      <c r="B105" s="103"/>
      <c r="C105" s="13" t="s">
        <v>148</v>
      </c>
      <c r="D105" s="103"/>
      <c r="E105" s="266">
        <v>1130156</v>
      </c>
      <c r="F105" s="103"/>
      <c r="G105" s="188">
        <f t="shared" si="14"/>
        <v>77.855883163405892</v>
      </c>
      <c r="H105" s="103"/>
      <c r="I105" s="188">
        <f t="shared" si="15"/>
        <v>181.78581972230455</v>
      </c>
      <c r="J105" s="103"/>
      <c r="K105" s="266">
        <v>408936</v>
      </c>
      <c r="L105" s="103"/>
      <c r="M105" s="266">
        <v>384207</v>
      </c>
      <c r="N105" s="103"/>
      <c r="O105" s="266">
        <v>553610</v>
      </c>
      <c r="P105" s="103"/>
      <c r="Q105" s="193">
        <f t="shared" si="16"/>
        <v>38.137916781482502</v>
      </c>
      <c r="R105" s="112"/>
      <c r="S105" s="193">
        <f t="shared" si="17"/>
        <v>241.20040669695615</v>
      </c>
      <c r="T105" s="103"/>
      <c r="U105" s="190">
        <f t="shared" si="18"/>
        <v>1683766</v>
      </c>
      <c r="V105" s="103"/>
      <c r="W105" s="103"/>
      <c r="X105" s="266">
        <v>746890</v>
      </c>
      <c r="Y105" s="103"/>
      <c r="Z105" s="193">
        <f t="shared" si="19"/>
        <v>44.35830156922043</v>
      </c>
      <c r="AA105" s="103"/>
      <c r="AB105" s="266">
        <v>0</v>
      </c>
      <c r="AC105" s="103"/>
      <c r="AD105" s="193">
        <f t="shared" si="20"/>
        <v>0</v>
      </c>
      <c r="AE105" s="103"/>
      <c r="AF105" s="266">
        <v>0</v>
      </c>
      <c r="AG105" s="103"/>
      <c r="AH105" s="193">
        <f t="shared" si="21"/>
        <v>0</v>
      </c>
      <c r="AI105" s="103"/>
      <c r="AJ105" s="266">
        <v>68057</v>
      </c>
      <c r="AK105" s="103"/>
      <c r="AL105" s="103">
        <v>26</v>
      </c>
      <c r="AM105" s="103"/>
      <c r="AN105" s="190">
        <v>14516</v>
      </c>
      <c r="AO105" s="103"/>
      <c r="AP105" s="190">
        <f t="shared" si="22"/>
        <v>14516</v>
      </c>
      <c r="AQ105" s="103"/>
      <c r="AR105" s="190">
        <f t="shared" si="23"/>
        <v>14516</v>
      </c>
    </row>
    <row r="106" spans="1:44" ht="9.75" customHeight="1" x14ac:dyDescent="0.25">
      <c r="A106" s="103">
        <v>27</v>
      </c>
      <c r="B106" s="103"/>
      <c r="C106" s="13" t="s">
        <v>149</v>
      </c>
      <c r="D106" s="103"/>
      <c r="E106" s="266">
        <v>1136880</v>
      </c>
      <c r="F106" s="103"/>
      <c r="G106" s="188">
        <f t="shared" si="14"/>
        <v>39.887727177040205</v>
      </c>
      <c r="H106" s="103"/>
      <c r="I106" s="188">
        <f t="shared" si="15"/>
        <v>93.133914703905788</v>
      </c>
      <c r="J106" s="103"/>
      <c r="K106" s="266">
        <v>493120</v>
      </c>
      <c r="L106" s="103"/>
      <c r="M106" s="266">
        <v>466687</v>
      </c>
      <c r="N106" s="103"/>
      <c r="O106" s="266">
        <v>473203</v>
      </c>
      <c r="P106" s="103"/>
      <c r="Q106" s="193">
        <f t="shared" si="16"/>
        <v>16.602448950950812</v>
      </c>
      <c r="R106" s="112"/>
      <c r="S106" s="193">
        <f t="shared" si="17"/>
        <v>105.00094858561187</v>
      </c>
      <c r="T106" s="103"/>
      <c r="U106" s="190">
        <f t="shared" si="18"/>
        <v>1610083</v>
      </c>
      <c r="V106" s="103"/>
      <c r="W106" s="103"/>
      <c r="X106" s="266">
        <v>786575</v>
      </c>
      <c r="Y106" s="103"/>
      <c r="Z106" s="193">
        <f t="shared" si="19"/>
        <v>48.853071549727559</v>
      </c>
      <c r="AA106" s="103"/>
      <c r="AB106" s="266">
        <v>107773</v>
      </c>
      <c r="AC106" s="103"/>
      <c r="AD106" s="193">
        <f t="shared" si="20"/>
        <v>6.6936300799399788</v>
      </c>
      <c r="AE106" s="103"/>
      <c r="AF106" s="266">
        <v>0</v>
      </c>
      <c r="AG106" s="103"/>
      <c r="AH106" s="193">
        <f t="shared" si="21"/>
        <v>0</v>
      </c>
      <c r="AI106" s="103"/>
      <c r="AJ106" s="266">
        <v>132379</v>
      </c>
      <c r="AK106" s="103"/>
      <c r="AL106" s="103">
        <v>27</v>
      </c>
      <c r="AM106" s="103"/>
      <c r="AN106" s="190">
        <v>28502</v>
      </c>
      <c r="AO106" s="103"/>
      <c r="AP106" s="190">
        <f t="shared" si="22"/>
        <v>28502</v>
      </c>
      <c r="AQ106" s="103"/>
      <c r="AR106" s="190">
        <f t="shared" si="23"/>
        <v>28502</v>
      </c>
    </row>
    <row r="107" spans="1:44" ht="9.75" customHeight="1" x14ac:dyDescent="0.25">
      <c r="A107" s="103">
        <v>28</v>
      </c>
      <c r="B107" s="103"/>
      <c r="C107" s="13" t="s">
        <v>150</v>
      </c>
      <c r="D107" s="103"/>
      <c r="E107" s="266">
        <v>408403</v>
      </c>
      <c r="F107" s="103"/>
      <c r="G107" s="188">
        <f t="shared" si="14"/>
        <v>37.88525046382189</v>
      </c>
      <c r="H107" s="103"/>
      <c r="I107" s="188">
        <f t="shared" si="15"/>
        <v>88.45832878802581</v>
      </c>
      <c r="J107" s="103"/>
      <c r="K107" s="266">
        <v>278010</v>
      </c>
      <c r="L107" s="103"/>
      <c r="M107" s="266">
        <v>85675</v>
      </c>
      <c r="N107" s="103"/>
      <c r="O107" s="266">
        <v>332193</v>
      </c>
      <c r="P107" s="103"/>
      <c r="Q107" s="193">
        <f t="shared" si="16"/>
        <v>30.815677179962893</v>
      </c>
      <c r="R107" s="112"/>
      <c r="S107" s="193">
        <f t="shared" si="17"/>
        <v>194.89144913279748</v>
      </c>
      <c r="T107" s="103"/>
      <c r="U107" s="190">
        <f t="shared" si="18"/>
        <v>740596</v>
      </c>
      <c r="V107" s="103"/>
      <c r="W107" s="103"/>
      <c r="X107" s="266">
        <v>462030</v>
      </c>
      <c r="Y107" s="103"/>
      <c r="Z107" s="193">
        <f t="shared" si="19"/>
        <v>62.386240271349024</v>
      </c>
      <c r="AA107" s="103"/>
      <c r="AB107" s="266">
        <v>60476</v>
      </c>
      <c r="AC107" s="103"/>
      <c r="AD107" s="193">
        <f t="shared" si="20"/>
        <v>8.1658556081858382</v>
      </c>
      <c r="AE107" s="103"/>
      <c r="AF107" s="266">
        <v>0</v>
      </c>
      <c r="AG107" s="103"/>
      <c r="AH107" s="193">
        <f t="shared" si="21"/>
        <v>0</v>
      </c>
      <c r="AI107" s="103"/>
      <c r="AJ107" s="266">
        <v>55731</v>
      </c>
      <c r="AK107" s="103"/>
      <c r="AL107" s="103">
        <v>28</v>
      </c>
      <c r="AM107" s="103"/>
      <c r="AN107" s="190">
        <v>10780</v>
      </c>
      <c r="AO107" s="103"/>
      <c r="AP107" s="190">
        <f t="shared" si="22"/>
        <v>10780</v>
      </c>
      <c r="AQ107" s="103"/>
      <c r="AR107" s="190">
        <f t="shared" si="23"/>
        <v>10780</v>
      </c>
    </row>
    <row r="108" spans="1:44" ht="9.75" customHeight="1" x14ac:dyDescent="0.25">
      <c r="A108" s="103">
        <v>29</v>
      </c>
      <c r="B108" s="103"/>
      <c r="C108" s="13" t="s">
        <v>92</v>
      </c>
      <c r="D108" s="103"/>
      <c r="E108" s="266">
        <v>54244779</v>
      </c>
      <c r="F108" s="103"/>
      <c r="G108" s="188">
        <f t="shared" si="14"/>
        <v>47.33492178732925</v>
      </c>
      <c r="H108" s="103"/>
      <c r="I108" s="188">
        <f t="shared" si="15"/>
        <v>110.52238069846068</v>
      </c>
      <c r="J108" s="103"/>
      <c r="K108" s="266">
        <v>12396187</v>
      </c>
      <c r="L108" s="103"/>
      <c r="M108" s="266">
        <v>29387381</v>
      </c>
      <c r="N108" s="103"/>
      <c r="O108" s="266">
        <v>5556563</v>
      </c>
      <c r="P108" s="103"/>
      <c r="Q108" s="193">
        <f t="shared" si="16"/>
        <v>4.8487518957606515</v>
      </c>
      <c r="R108" s="112"/>
      <c r="S108" s="193">
        <f t="shared" si="17"/>
        <v>30.665569279283648</v>
      </c>
      <c r="T108" s="103"/>
      <c r="U108" s="190">
        <f t="shared" si="18"/>
        <v>59801342</v>
      </c>
      <c r="V108" s="103"/>
      <c r="W108" s="103"/>
      <c r="X108" s="266">
        <v>16682700</v>
      </c>
      <c r="Y108" s="103"/>
      <c r="Z108" s="193">
        <f t="shared" si="19"/>
        <v>27.896865592079855</v>
      </c>
      <c r="AA108" s="103"/>
      <c r="AB108" s="266">
        <v>140773</v>
      </c>
      <c r="AC108" s="103"/>
      <c r="AD108" s="193">
        <f t="shared" si="20"/>
        <v>0.2354010717685901</v>
      </c>
      <c r="AE108" s="103"/>
      <c r="AF108" s="266">
        <v>1085797</v>
      </c>
      <c r="AG108" s="103"/>
      <c r="AH108" s="193">
        <f t="shared" si="21"/>
        <v>1.8156733004419869</v>
      </c>
      <c r="AI108" s="103"/>
      <c r="AJ108" s="266">
        <v>856190</v>
      </c>
      <c r="AK108" s="103"/>
      <c r="AL108" s="103">
        <v>29</v>
      </c>
      <c r="AM108" s="103"/>
      <c r="AN108" s="190">
        <v>1145978</v>
      </c>
      <c r="AO108" s="103"/>
      <c r="AP108" s="190">
        <f t="shared" si="22"/>
        <v>1145978</v>
      </c>
      <c r="AQ108" s="103"/>
      <c r="AR108" s="190">
        <f t="shared" si="23"/>
        <v>1145978</v>
      </c>
    </row>
    <row r="109" spans="1:44" ht="9.75" customHeight="1" x14ac:dyDescent="0.25">
      <c r="A109" s="103">
        <v>30</v>
      </c>
      <c r="B109" s="103"/>
      <c r="C109" s="13" t="s">
        <v>151</v>
      </c>
      <c r="D109" s="103"/>
      <c r="E109" s="266">
        <v>5429817</v>
      </c>
      <c r="F109" s="103"/>
      <c r="G109" s="188">
        <f t="shared" si="14"/>
        <v>77.402950819672128</v>
      </c>
      <c r="H109" s="103"/>
      <c r="I109" s="188">
        <f t="shared" si="15"/>
        <v>180.7282673057251</v>
      </c>
      <c r="J109" s="103"/>
      <c r="K109" s="266">
        <v>1335893</v>
      </c>
      <c r="L109" s="103"/>
      <c r="M109" s="266">
        <v>2785194</v>
      </c>
      <c r="N109" s="103"/>
      <c r="O109" s="266">
        <v>1623634</v>
      </c>
      <c r="P109" s="103"/>
      <c r="Q109" s="193">
        <f t="shared" si="16"/>
        <v>23.145174625801854</v>
      </c>
      <c r="R109" s="112"/>
      <c r="S109" s="193">
        <f t="shared" si="17"/>
        <v>146.37992853154648</v>
      </c>
      <c r="T109" s="103"/>
      <c r="U109" s="190">
        <f t="shared" si="18"/>
        <v>7053451</v>
      </c>
      <c r="V109" s="103"/>
      <c r="W109" s="103"/>
      <c r="X109" s="266">
        <v>1848409</v>
      </c>
      <c r="Y109" s="103"/>
      <c r="Z109" s="193">
        <f t="shared" si="19"/>
        <v>26.205739573437171</v>
      </c>
      <c r="AA109" s="103"/>
      <c r="AB109" s="266">
        <v>4777</v>
      </c>
      <c r="AC109" s="103"/>
      <c r="AD109" s="193">
        <f t="shared" si="20"/>
        <v>6.7725713271418492E-2</v>
      </c>
      <c r="AE109" s="103"/>
      <c r="AF109" s="266">
        <v>0</v>
      </c>
      <c r="AG109" s="103"/>
      <c r="AH109" s="193">
        <f t="shared" si="21"/>
        <v>0</v>
      </c>
      <c r="AI109" s="103"/>
      <c r="AJ109" s="266">
        <v>187253</v>
      </c>
      <c r="AK109" s="103"/>
      <c r="AL109" s="103">
        <v>30</v>
      </c>
      <c r="AM109" s="103"/>
      <c r="AN109" s="190">
        <v>70150</v>
      </c>
      <c r="AO109" s="103"/>
      <c r="AP109" s="190">
        <f t="shared" si="22"/>
        <v>70150</v>
      </c>
      <c r="AQ109" s="103"/>
      <c r="AR109" s="190">
        <f t="shared" si="23"/>
        <v>70150</v>
      </c>
    </row>
    <row r="110" spans="1:44" ht="9.75" customHeight="1" x14ac:dyDescent="0.25">
      <c r="A110" s="103">
        <v>31</v>
      </c>
      <c r="B110" s="103"/>
      <c r="C110" s="13" t="s">
        <v>152</v>
      </c>
      <c r="D110" s="103"/>
      <c r="E110" s="266">
        <v>627500</v>
      </c>
      <c r="F110" s="103"/>
      <c r="G110" s="188">
        <f t="shared" si="14"/>
        <v>40.113788915169728</v>
      </c>
      <c r="H110" s="103"/>
      <c r="I110" s="188">
        <f t="shared" si="15"/>
        <v>93.661746599248545</v>
      </c>
      <c r="J110" s="103"/>
      <c r="K110" s="266">
        <v>314078</v>
      </c>
      <c r="L110" s="103"/>
      <c r="M110" s="266">
        <v>298790</v>
      </c>
      <c r="N110" s="103"/>
      <c r="O110" s="266">
        <v>322010</v>
      </c>
      <c r="P110" s="103"/>
      <c r="Q110" s="193">
        <f t="shared" si="16"/>
        <v>20.584926165057855</v>
      </c>
      <c r="R110" s="112"/>
      <c r="S110" s="193">
        <f t="shared" si="17"/>
        <v>130.18782833071577</v>
      </c>
      <c r="T110" s="103"/>
      <c r="U110" s="190">
        <f t="shared" si="18"/>
        <v>949510</v>
      </c>
      <c r="V110" s="103"/>
      <c r="W110" s="103"/>
      <c r="X110" s="266">
        <v>610608</v>
      </c>
      <c r="Y110" s="103"/>
      <c r="Z110" s="193">
        <f t="shared" si="19"/>
        <v>64.307695548230143</v>
      </c>
      <c r="AA110" s="103"/>
      <c r="AB110" s="266">
        <v>0</v>
      </c>
      <c r="AC110" s="103"/>
      <c r="AD110" s="193">
        <f t="shared" si="20"/>
        <v>0</v>
      </c>
      <c r="AE110" s="103"/>
      <c r="AF110" s="266">
        <v>0</v>
      </c>
      <c r="AG110" s="103"/>
      <c r="AH110" s="193">
        <f t="shared" si="21"/>
        <v>0</v>
      </c>
      <c r="AI110" s="103"/>
      <c r="AJ110" s="266">
        <v>110170</v>
      </c>
      <c r="AK110" s="103"/>
      <c r="AL110" s="103">
        <v>31</v>
      </c>
      <c r="AM110" s="103"/>
      <c r="AN110" s="190">
        <v>15643</v>
      </c>
      <c r="AO110" s="103"/>
      <c r="AP110" s="190">
        <f t="shared" si="22"/>
        <v>15643</v>
      </c>
      <c r="AQ110" s="103"/>
      <c r="AR110" s="190">
        <f t="shared" si="23"/>
        <v>15643</v>
      </c>
    </row>
    <row r="111" spans="1:44" ht="9.75" customHeight="1" x14ac:dyDescent="0.25">
      <c r="A111" s="103">
        <v>32</v>
      </c>
      <c r="B111" s="103"/>
      <c r="C111" s="13" t="s">
        <v>153</v>
      </c>
      <c r="D111" s="103"/>
      <c r="E111" s="266">
        <v>2127006</v>
      </c>
      <c r="F111" s="103"/>
      <c r="G111" s="188">
        <f t="shared" si="14"/>
        <v>79.687022328787648</v>
      </c>
      <c r="H111" s="103"/>
      <c r="I111" s="188">
        <f t="shared" si="15"/>
        <v>186.06134933778515</v>
      </c>
      <c r="J111" s="103"/>
      <c r="K111" s="266">
        <v>617874</v>
      </c>
      <c r="L111" s="103"/>
      <c r="M111" s="266">
        <v>1468222</v>
      </c>
      <c r="N111" s="103"/>
      <c r="O111" s="266">
        <v>497669</v>
      </c>
      <c r="P111" s="103"/>
      <c r="Q111" s="193">
        <f t="shared" si="16"/>
        <v>18.64487486887457</v>
      </c>
      <c r="R111" s="112"/>
      <c r="S111" s="193">
        <f t="shared" si="17"/>
        <v>117.91811878329838</v>
      </c>
      <c r="T111" s="103"/>
      <c r="U111" s="190">
        <f t="shared" si="18"/>
        <v>2624675</v>
      </c>
      <c r="V111" s="103"/>
      <c r="W111" s="103"/>
      <c r="X111" s="266">
        <v>1027331</v>
      </c>
      <c r="Y111" s="103"/>
      <c r="Z111" s="193">
        <f t="shared" si="19"/>
        <v>39.141265109013496</v>
      </c>
      <c r="AA111" s="103"/>
      <c r="AB111" s="266">
        <v>0</v>
      </c>
      <c r="AC111" s="103"/>
      <c r="AD111" s="193">
        <f t="shared" si="20"/>
        <v>0</v>
      </c>
      <c r="AE111" s="103"/>
      <c r="AF111" s="266">
        <v>0</v>
      </c>
      <c r="AG111" s="103"/>
      <c r="AH111" s="193">
        <f t="shared" si="21"/>
        <v>0</v>
      </c>
      <c r="AI111" s="103"/>
      <c r="AJ111" s="266">
        <v>48429</v>
      </c>
      <c r="AK111" s="103"/>
      <c r="AL111" s="103">
        <v>32</v>
      </c>
      <c r="AM111" s="103"/>
      <c r="AN111" s="190">
        <v>26692</v>
      </c>
      <c r="AO111" s="103"/>
      <c r="AP111" s="190">
        <f t="shared" si="22"/>
        <v>26692</v>
      </c>
      <c r="AQ111" s="103"/>
      <c r="AR111" s="190">
        <f t="shared" si="23"/>
        <v>26692</v>
      </c>
    </row>
    <row r="112" spans="1:44" ht="9.75" customHeight="1" x14ac:dyDescent="0.25">
      <c r="A112" s="103">
        <v>33</v>
      </c>
      <c r="B112" s="103"/>
      <c r="C112" s="13" t="s">
        <v>94</v>
      </c>
      <c r="D112" s="103"/>
      <c r="E112" s="266">
        <v>1873598</v>
      </c>
      <c r="F112" s="103"/>
      <c r="G112" s="188">
        <f t="shared" ref="G112:G129" si="24">(E112/$AN112)</f>
        <v>33.381402889874749</v>
      </c>
      <c r="H112" s="103"/>
      <c r="I112" s="188">
        <f t="shared" ref="I112:I129" si="25">IF(G$192,G112/G$192*100,0)</f>
        <v>77.942288254314178</v>
      </c>
      <c r="J112" s="103"/>
      <c r="K112" s="266">
        <v>737075</v>
      </c>
      <c r="L112" s="103"/>
      <c r="M112" s="266">
        <v>729262</v>
      </c>
      <c r="N112" s="103"/>
      <c r="O112" s="266">
        <v>794685</v>
      </c>
      <c r="P112" s="103"/>
      <c r="Q112" s="193">
        <f t="shared" ref="Q112:Q129" si="26">(O112/$AN112)</f>
        <v>14.158693676840024</v>
      </c>
      <c r="R112" s="112"/>
      <c r="S112" s="193">
        <f t="shared" ref="S112:S129" si="27">IF(Q$192,Q112/Q$192*100,0)</f>
        <v>89.54560084439629</v>
      </c>
      <c r="T112" s="103"/>
      <c r="U112" s="190">
        <f t="shared" ref="U112:U129" si="28">(E112+O112)</f>
        <v>2668283</v>
      </c>
      <c r="V112" s="103"/>
      <c r="W112" s="103"/>
      <c r="X112" s="266">
        <v>1520547</v>
      </c>
      <c r="Y112" s="103"/>
      <c r="Z112" s="193">
        <f t="shared" ref="Z112:Z129" si="29">IF($U112,X112/$U112*100,0)</f>
        <v>56.985971877795571</v>
      </c>
      <c r="AA112" s="103"/>
      <c r="AB112" s="266">
        <v>0</v>
      </c>
      <c r="AC112" s="103"/>
      <c r="AD112" s="193">
        <f t="shared" ref="AD112:AD129" si="30">IF($U112,AB112/$U112*100,0)</f>
        <v>0</v>
      </c>
      <c r="AE112" s="103"/>
      <c r="AF112" s="266">
        <v>0</v>
      </c>
      <c r="AG112" s="103"/>
      <c r="AH112" s="193">
        <f t="shared" ref="AH112:AH129" si="31">IF($U112,AF112/$U112*100,0)</f>
        <v>0</v>
      </c>
      <c r="AI112" s="103"/>
      <c r="AJ112" s="266">
        <v>77270</v>
      </c>
      <c r="AK112" s="103"/>
      <c r="AL112" s="103">
        <v>33</v>
      </c>
      <c r="AM112" s="103"/>
      <c r="AN112" s="190">
        <v>56127</v>
      </c>
      <c r="AO112" s="103"/>
      <c r="AP112" s="190">
        <f t="shared" ref="AP112:AP129" si="32">IF(E112,AN112,0)</f>
        <v>56127</v>
      </c>
      <c r="AQ112" s="103"/>
      <c r="AR112" s="190">
        <f t="shared" ref="AR112:AR129" si="33">IF(O112,AN112,0)</f>
        <v>56127</v>
      </c>
    </row>
    <row r="113" spans="1:44" ht="9.75" customHeight="1" x14ac:dyDescent="0.25">
      <c r="A113" s="103">
        <v>34</v>
      </c>
      <c r="B113" s="103"/>
      <c r="C113" s="13" t="s">
        <v>154</v>
      </c>
      <c r="D113" s="103"/>
      <c r="E113" s="266">
        <v>2271597</v>
      </c>
      <c r="F113" s="103"/>
      <c r="G113" s="188">
        <f t="shared" si="24"/>
        <v>25.879477305869486</v>
      </c>
      <c r="H113" s="103"/>
      <c r="I113" s="188">
        <f t="shared" si="25"/>
        <v>60.426030826190654</v>
      </c>
      <c r="J113" s="103"/>
      <c r="K113" s="266">
        <v>745030</v>
      </c>
      <c r="L113" s="103"/>
      <c r="M113" s="266">
        <v>784202</v>
      </c>
      <c r="N113" s="103"/>
      <c r="O113" s="266">
        <v>1694077</v>
      </c>
      <c r="P113" s="103"/>
      <c r="Q113" s="193">
        <f t="shared" si="26"/>
        <v>19.30000227852716</v>
      </c>
      <c r="R113" s="112"/>
      <c r="S113" s="193">
        <f t="shared" si="27"/>
        <v>122.06142316334392</v>
      </c>
      <c r="T113" s="103"/>
      <c r="U113" s="190">
        <f t="shared" si="28"/>
        <v>3965674</v>
      </c>
      <c r="V113" s="103"/>
      <c r="W113" s="103"/>
      <c r="X113" s="266">
        <v>1147779</v>
      </c>
      <c r="Y113" s="103"/>
      <c r="Z113" s="193">
        <f t="shared" si="29"/>
        <v>28.942848050545759</v>
      </c>
      <c r="AA113" s="103"/>
      <c r="AB113" s="266">
        <v>0</v>
      </c>
      <c r="AC113" s="103"/>
      <c r="AD113" s="193">
        <f t="shared" si="30"/>
        <v>0</v>
      </c>
      <c r="AE113" s="103"/>
      <c r="AF113" s="266">
        <v>0</v>
      </c>
      <c r="AG113" s="103"/>
      <c r="AH113" s="193">
        <f t="shared" si="31"/>
        <v>0</v>
      </c>
      <c r="AI113" s="103"/>
      <c r="AJ113" s="266">
        <v>755006</v>
      </c>
      <c r="AK113" s="103"/>
      <c r="AL113" s="103">
        <v>34</v>
      </c>
      <c r="AM113" s="103"/>
      <c r="AN113" s="190">
        <v>87776</v>
      </c>
      <c r="AO113" s="103"/>
      <c r="AP113" s="190">
        <f t="shared" si="32"/>
        <v>87776</v>
      </c>
      <c r="AQ113" s="103"/>
      <c r="AR113" s="190">
        <f t="shared" si="33"/>
        <v>87776</v>
      </c>
    </row>
    <row r="114" spans="1:44" ht="9.75" customHeight="1" x14ac:dyDescent="0.25">
      <c r="A114" s="103">
        <v>35</v>
      </c>
      <c r="B114" s="103"/>
      <c r="C114" s="13" t="s">
        <v>155</v>
      </c>
      <c r="D114" s="103"/>
      <c r="E114" s="266">
        <v>889207</v>
      </c>
      <c r="F114" s="103"/>
      <c r="G114" s="188">
        <f t="shared" si="24"/>
        <v>52.519461343098456</v>
      </c>
      <c r="H114" s="103"/>
      <c r="I114" s="188">
        <f t="shared" si="25"/>
        <v>122.62776997328434</v>
      </c>
      <c r="J114" s="103"/>
      <c r="K114" s="266">
        <v>360557</v>
      </c>
      <c r="L114" s="103"/>
      <c r="M114" s="266">
        <v>486911</v>
      </c>
      <c r="N114" s="103"/>
      <c r="O114" s="266">
        <v>456378</v>
      </c>
      <c r="P114" s="103"/>
      <c r="Q114" s="193">
        <f t="shared" si="26"/>
        <v>26.955170988128284</v>
      </c>
      <c r="R114" s="112"/>
      <c r="S114" s="193">
        <f t="shared" si="27"/>
        <v>170.47596600974606</v>
      </c>
      <c r="T114" s="103"/>
      <c r="U114" s="190">
        <f t="shared" si="28"/>
        <v>1345585</v>
      </c>
      <c r="V114" s="103"/>
      <c r="W114" s="103"/>
      <c r="X114" s="266">
        <v>799928</v>
      </c>
      <c r="Y114" s="103"/>
      <c r="Z114" s="193">
        <f t="shared" si="29"/>
        <v>59.448344028805309</v>
      </c>
      <c r="AA114" s="103"/>
      <c r="AB114" s="266">
        <v>0</v>
      </c>
      <c r="AC114" s="103"/>
      <c r="AD114" s="193">
        <f t="shared" si="30"/>
        <v>0</v>
      </c>
      <c r="AE114" s="103"/>
      <c r="AF114" s="266">
        <v>0</v>
      </c>
      <c r="AG114" s="103"/>
      <c r="AH114" s="193">
        <f t="shared" si="31"/>
        <v>0</v>
      </c>
      <c r="AI114" s="103"/>
      <c r="AJ114" s="266">
        <v>3816</v>
      </c>
      <c r="AK114" s="103"/>
      <c r="AL114" s="103">
        <v>35</v>
      </c>
      <c r="AM114" s="103"/>
      <c r="AN114" s="190">
        <v>16931</v>
      </c>
      <c r="AO114" s="103"/>
      <c r="AP114" s="190">
        <f t="shared" si="32"/>
        <v>16931</v>
      </c>
      <c r="AQ114" s="103"/>
      <c r="AR114" s="190">
        <f t="shared" si="33"/>
        <v>16931</v>
      </c>
    </row>
    <row r="115" spans="1:44" ht="9.75" customHeight="1" x14ac:dyDescent="0.25">
      <c r="A115" s="103">
        <v>36</v>
      </c>
      <c r="B115" s="103"/>
      <c r="C115" s="13" t="s">
        <v>156</v>
      </c>
      <c r="D115" s="103"/>
      <c r="E115" s="266">
        <v>1734192</v>
      </c>
      <c r="F115" s="103"/>
      <c r="G115" s="188">
        <f t="shared" si="24"/>
        <v>46.62558477173738</v>
      </c>
      <c r="H115" s="103"/>
      <c r="I115" s="188">
        <f t="shared" si="25"/>
        <v>108.86614862453889</v>
      </c>
      <c r="J115" s="103"/>
      <c r="K115" s="266">
        <v>540203</v>
      </c>
      <c r="L115" s="103"/>
      <c r="M115" s="266">
        <v>579178</v>
      </c>
      <c r="N115" s="103"/>
      <c r="O115" s="266">
        <v>857194</v>
      </c>
      <c r="P115" s="103"/>
      <c r="Q115" s="193">
        <f t="shared" si="26"/>
        <v>23.046566650535034</v>
      </c>
      <c r="R115" s="112"/>
      <c r="S115" s="193">
        <f t="shared" si="27"/>
        <v>145.75628975562185</v>
      </c>
      <c r="T115" s="103"/>
      <c r="U115" s="190">
        <f t="shared" si="28"/>
        <v>2591386</v>
      </c>
      <c r="V115" s="103"/>
      <c r="W115" s="103"/>
      <c r="X115" s="266">
        <v>1407793</v>
      </c>
      <c r="Y115" s="103"/>
      <c r="Z115" s="193">
        <f t="shared" si="29"/>
        <v>54.325870402942677</v>
      </c>
      <c r="AA115" s="103"/>
      <c r="AB115" s="266">
        <v>89849</v>
      </c>
      <c r="AC115" s="103"/>
      <c r="AD115" s="193">
        <f t="shared" si="30"/>
        <v>3.467217928938414</v>
      </c>
      <c r="AE115" s="103"/>
      <c r="AF115" s="266">
        <v>0</v>
      </c>
      <c r="AG115" s="103"/>
      <c r="AH115" s="193">
        <f t="shared" si="31"/>
        <v>0</v>
      </c>
      <c r="AI115" s="103"/>
      <c r="AJ115" s="266">
        <v>117975</v>
      </c>
      <c r="AK115" s="103"/>
      <c r="AL115" s="103">
        <v>36</v>
      </c>
      <c r="AM115" s="103"/>
      <c r="AN115" s="190">
        <v>37194</v>
      </c>
      <c r="AO115" s="103"/>
      <c r="AP115" s="190">
        <f t="shared" si="32"/>
        <v>37194</v>
      </c>
      <c r="AQ115" s="103"/>
      <c r="AR115" s="190">
        <f t="shared" si="33"/>
        <v>37194</v>
      </c>
    </row>
    <row r="116" spans="1:44" ht="9.75" customHeight="1" x14ac:dyDescent="0.25">
      <c r="A116" s="103">
        <v>37</v>
      </c>
      <c r="B116" s="103"/>
      <c r="C116" s="13" t="s">
        <v>157</v>
      </c>
      <c r="D116" s="103"/>
      <c r="E116" s="266">
        <v>1568953</v>
      </c>
      <c r="F116" s="103"/>
      <c r="G116" s="188">
        <f t="shared" si="24"/>
        <v>67.697316189161199</v>
      </c>
      <c r="H116" s="103"/>
      <c r="I116" s="188">
        <f t="shared" si="25"/>
        <v>158.06656628141639</v>
      </c>
      <c r="J116" s="103"/>
      <c r="K116" s="266">
        <v>572881</v>
      </c>
      <c r="L116" s="103"/>
      <c r="M116" s="266">
        <v>479754</v>
      </c>
      <c r="N116" s="103"/>
      <c r="O116" s="266">
        <v>541153</v>
      </c>
      <c r="P116" s="103"/>
      <c r="Q116" s="193">
        <f t="shared" si="26"/>
        <v>23.349715222644114</v>
      </c>
      <c r="R116" s="112"/>
      <c r="S116" s="193">
        <f t="shared" si="27"/>
        <v>147.67353026199933</v>
      </c>
      <c r="T116" s="103"/>
      <c r="U116" s="190">
        <f t="shared" si="28"/>
        <v>2110106</v>
      </c>
      <c r="V116" s="103"/>
      <c r="W116" s="103"/>
      <c r="X116" s="266">
        <v>652959</v>
      </c>
      <c r="Y116" s="103"/>
      <c r="Z116" s="193">
        <f t="shared" si="29"/>
        <v>30.944369619346134</v>
      </c>
      <c r="AA116" s="103"/>
      <c r="AB116" s="266">
        <v>53447</v>
      </c>
      <c r="AC116" s="103"/>
      <c r="AD116" s="193">
        <f t="shared" si="30"/>
        <v>2.5329059298442829</v>
      </c>
      <c r="AE116" s="103"/>
      <c r="AF116" s="266">
        <v>0</v>
      </c>
      <c r="AG116" s="103"/>
      <c r="AH116" s="193">
        <f t="shared" si="31"/>
        <v>0</v>
      </c>
      <c r="AI116" s="103"/>
      <c r="AJ116" s="266">
        <v>55531</v>
      </c>
      <c r="AK116" s="103"/>
      <c r="AL116" s="103">
        <v>37</v>
      </c>
      <c r="AM116" s="103"/>
      <c r="AN116" s="190">
        <v>23176</v>
      </c>
      <c r="AO116" s="103"/>
      <c r="AP116" s="190">
        <f t="shared" si="32"/>
        <v>23176</v>
      </c>
      <c r="AQ116" s="103"/>
      <c r="AR116" s="190">
        <f t="shared" si="33"/>
        <v>23176</v>
      </c>
    </row>
    <row r="117" spans="1:44" ht="9.75" customHeight="1" x14ac:dyDescent="0.25">
      <c r="A117" s="103">
        <v>38</v>
      </c>
      <c r="B117" s="103"/>
      <c r="C117" s="13" t="s">
        <v>158</v>
      </c>
      <c r="D117" s="103"/>
      <c r="E117" s="266">
        <v>1210755</v>
      </c>
      <c r="F117" s="103"/>
      <c r="G117" s="188">
        <f t="shared" si="24"/>
        <v>78.979452054794521</v>
      </c>
      <c r="H117" s="103"/>
      <c r="I117" s="188">
        <f t="shared" si="25"/>
        <v>184.40924243150278</v>
      </c>
      <c r="J117" s="103"/>
      <c r="K117" s="266">
        <v>410357</v>
      </c>
      <c r="L117" s="103"/>
      <c r="M117" s="266">
        <v>617987</v>
      </c>
      <c r="N117" s="103"/>
      <c r="O117" s="266">
        <v>402043</v>
      </c>
      <c r="P117" s="103"/>
      <c r="Q117" s="193">
        <f t="shared" si="26"/>
        <v>26.225896934116111</v>
      </c>
      <c r="R117" s="112"/>
      <c r="S117" s="193">
        <f t="shared" si="27"/>
        <v>165.86372671442408</v>
      </c>
      <c r="T117" s="103"/>
      <c r="U117" s="190">
        <f t="shared" si="28"/>
        <v>1612798</v>
      </c>
      <c r="V117" s="103"/>
      <c r="W117" s="103"/>
      <c r="X117" s="266">
        <v>811205</v>
      </c>
      <c r="Y117" s="103"/>
      <c r="Z117" s="193">
        <f t="shared" si="29"/>
        <v>50.29799144096161</v>
      </c>
      <c r="AA117" s="103"/>
      <c r="AB117" s="266">
        <v>0</v>
      </c>
      <c r="AC117" s="103"/>
      <c r="AD117" s="193">
        <f t="shared" si="30"/>
        <v>0</v>
      </c>
      <c r="AE117" s="103"/>
      <c r="AF117" s="266">
        <v>0</v>
      </c>
      <c r="AG117" s="103"/>
      <c r="AH117" s="193">
        <f t="shared" si="31"/>
        <v>0</v>
      </c>
      <c r="AI117" s="103"/>
      <c r="AJ117" s="266">
        <v>12681</v>
      </c>
      <c r="AK117" s="103"/>
      <c r="AL117" s="103">
        <v>38</v>
      </c>
      <c r="AM117" s="103"/>
      <c r="AN117" s="190">
        <v>15330</v>
      </c>
      <c r="AO117" s="103"/>
      <c r="AP117" s="190">
        <f t="shared" si="32"/>
        <v>15330</v>
      </c>
      <c r="AQ117" s="103"/>
      <c r="AR117" s="190">
        <f t="shared" si="33"/>
        <v>15330</v>
      </c>
    </row>
    <row r="118" spans="1:44" ht="9.75" customHeight="1" x14ac:dyDescent="0.25">
      <c r="A118" s="103">
        <v>39</v>
      </c>
      <c r="B118" s="103"/>
      <c r="C118" s="13" t="s">
        <v>159</v>
      </c>
      <c r="D118" s="103"/>
      <c r="E118" s="266">
        <v>1126100</v>
      </c>
      <c r="F118" s="103"/>
      <c r="G118" s="188">
        <f t="shared" si="24"/>
        <v>56.420662357833557</v>
      </c>
      <c r="H118" s="103"/>
      <c r="I118" s="188">
        <f t="shared" si="25"/>
        <v>131.73669014154774</v>
      </c>
      <c r="J118" s="103"/>
      <c r="K118" s="266">
        <v>337910</v>
      </c>
      <c r="L118" s="103"/>
      <c r="M118" s="266">
        <v>612170</v>
      </c>
      <c r="N118" s="103"/>
      <c r="O118" s="266">
        <v>355071</v>
      </c>
      <c r="P118" s="103"/>
      <c r="Q118" s="193">
        <f t="shared" si="26"/>
        <v>17.790019540057116</v>
      </c>
      <c r="R118" s="112"/>
      <c r="S118" s="193">
        <f t="shared" si="27"/>
        <v>112.51165009337917</v>
      </c>
      <c r="T118" s="103"/>
      <c r="U118" s="190">
        <f t="shared" si="28"/>
        <v>1481171</v>
      </c>
      <c r="V118" s="103"/>
      <c r="W118" s="103"/>
      <c r="X118" s="266">
        <v>594861</v>
      </c>
      <c r="Y118" s="103"/>
      <c r="Z118" s="193">
        <f t="shared" si="29"/>
        <v>40.161534353562153</v>
      </c>
      <c r="AA118" s="103"/>
      <c r="AB118" s="266">
        <v>0</v>
      </c>
      <c r="AC118" s="103"/>
      <c r="AD118" s="193">
        <f t="shared" si="30"/>
        <v>0</v>
      </c>
      <c r="AE118" s="103"/>
      <c r="AF118" s="266">
        <v>0</v>
      </c>
      <c r="AG118" s="103"/>
      <c r="AH118" s="193">
        <f t="shared" si="31"/>
        <v>0</v>
      </c>
      <c r="AI118" s="103"/>
      <c r="AJ118" s="266">
        <v>32881</v>
      </c>
      <c r="AK118" s="103"/>
      <c r="AL118" s="103">
        <v>39</v>
      </c>
      <c r="AM118" s="103"/>
      <c r="AN118" s="190">
        <v>19959</v>
      </c>
      <c r="AO118" s="103"/>
      <c r="AP118" s="190">
        <f t="shared" si="32"/>
        <v>19959</v>
      </c>
      <c r="AQ118" s="103"/>
      <c r="AR118" s="190">
        <f t="shared" si="33"/>
        <v>19959</v>
      </c>
    </row>
    <row r="119" spans="1:44" ht="9.75" customHeight="1" x14ac:dyDescent="0.25">
      <c r="A119" s="103">
        <v>40</v>
      </c>
      <c r="B119" s="103"/>
      <c r="C119" s="13" t="s">
        <v>160</v>
      </c>
      <c r="D119" s="103"/>
      <c r="E119" s="266">
        <v>746404</v>
      </c>
      <c r="F119" s="103"/>
      <c r="G119" s="188">
        <f t="shared" si="24"/>
        <v>65.057439205090205</v>
      </c>
      <c r="H119" s="103"/>
      <c r="I119" s="188">
        <f t="shared" si="25"/>
        <v>151.90271350604962</v>
      </c>
      <c r="J119" s="103"/>
      <c r="K119" s="268">
        <v>212246</v>
      </c>
      <c r="L119" s="103"/>
      <c r="M119" s="268">
        <v>328709</v>
      </c>
      <c r="N119" s="103"/>
      <c r="O119" s="268">
        <v>553793</v>
      </c>
      <c r="P119" s="103"/>
      <c r="Q119" s="193">
        <f t="shared" si="26"/>
        <v>48.269240826287806</v>
      </c>
      <c r="R119" s="112"/>
      <c r="S119" s="193">
        <f t="shared" si="27"/>
        <v>305.27520905145167</v>
      </c>
      <c r="T119" s="103"/>
      <c r="U119" s="190">
        <f t="shared" si="28"/>
        <v>1300197</v>
      </c>
      <c r="V119" s="103"/>
      <c r="W119" s="103"/>
      <c r="X119" s="268">
        <v>918380</v>
      </c>
      <c r="Y119" s="103"/>
      <c r="Z119" s="193">
        <f t="shared" si="29"/>
        <v>70.633911630314486</v>
      </c>
      <c r="AA119" s="103"/>
      <c r="AB119" s="268">
        <v>0</v>
      </c>
      <c r="AC119" s="103"/>
      <c r="AD119" s="193">
        <f t="shared" si="30"/>
        <v>0</v>
      </c>
      <c r="AE119" s="103"/>
      <c r="AF119" s="268">
        <v>0</v>
      </c>
      <c r="AG119" s="103"/>
      <c r="AH119" s="193">
        <f t="shared" si="31"/>
        <v>0</v>
      </c>
      <c r="AI119" s="103"/>
      <c r="AJ119" s="268">
        <v>176721</v>
      </c>
      <c r="AK119" s="103"/>
      <c r="AL119" s="103">
        <v>40</v>
      </c>
      <c r="AM119" s="103"/>
      <c r="AN119" s="190">
        <v>11473</v>
      </c>
      <c r="AO119" s="103"/>
      <c r="AP119" s="190">
        <f t="shared" si="32"/>
        <v>11473</v>
      </c>
      <c r="AQ119" s="103"/>
      <c r="AR119" s="190">
        <f t="shared" si="33"/>
        <v>11473</v>
      </c>
    </row>
    <row r="120" spans="1:44" ht="9.75" customHeight="1" x14ac:dyDescent="0.25">
      <c r="A120" s="103">
        <v>41</v>
      </c>
      <c r="B120" s="103"/>
      <c r="C120" s="13" t="s">
        <v>161</v>
      </c>
      <c r="D120" s="103"/>
      <c r="E120" s="266">
        <v>1230771</v>
      </c>
      <c r="F120" s="103"/>
      <c r="G120" s="188">
        <f t="shared" si="24"/>
        <v>35.523162178543593</v>
      </c>
      <c r="H120" s="103"/>
      <c r="I120" s="188">
        <f t="shared" si="25"/>
        <v>82.943085266935128</v>
      </c>
      <c r="J120" s="103"/>
      <c r="K120" s="266">
        <v>528234</v>
      </c>
      <c r="L120" s="103"/>
      <c r="M120" s="266">
        <v>430043</v>
      </c>
      <c r="N120" s="103"/>
      <c r="O120" s="268">
        <v>828210</v>
      </c>
      <c r="P120" s="103"/>
      <c r="Q120" s="193">
        <f t="shared" si="26"/>
        <v>23.904234132825351</v>
      </c>
      <c r="R120" s="112"/>
      <c r="S120" s="193">
        <f t="shared" si="27"/>
        <v>151.18054370017978</v>
      </c>
      <c r="T120" s="103"/>
      <c r="U120" s="190">
        <f t="shared" si="28"/>
        <v>2058981</v>
      </c>
      <c r="V120" s="103"/>
      <c r="W120" s="103"/>
      <c r="X120" s="268">
        <v>1148717</v>
      </c>
      <c r="Y120" s="103"/>
      <c r="Z120" s="193">
        <f t="shared" si="29"/>
        <v>55.790558533565871</v>
      </c>
      <c r="AA120" s="103"/>
      <c r="AB120" s="268">
        <v>61582</v>
      </c>
      <c r="AC120" s="103"/>
      <c r="AD120" s="193">
        <f t="shared" si="30"/>
        <v>2.9908969533958789</v>
      </c>
      <c r="AE120" s="103"/>
      <c r="AF120" s="268">
        <v>0</v>
      </c>
      <c r="AG120" s="103"/>
      <c r="AH120" s="193">
        <f t="shared" si="31"/>
        <v>0</v>
      </c>
      <c r="AI120" s="103"/>
      <c r="AJ120" s="266">
        <v>96960</v>
      </c>
      <c r="AK120" s="103"/>
      <c r="AL120" s="103">
        <v>41</v>
      </c>
      <c r="AM120" s="103"/>
      <c r="AN120" s="190">
        <v>34647</v>
      </c>
      <c r="AO120" s="103"/>
      <c r="AP120" s="190">
        <f t="shared" si="32"/>
        <v>34647</v>
      </c>
      <c r="AQ120" s="103"/>
      <c r="AR120" s="190">
        <f t="shared" si="33"/>
        <v>34647</v>
      </c>
    </row>
    <row r="121" spans="1:44" ht="9.75" customHeight="1" x14ac:dyDescent="0.25">
      <c r="A121" s="103">
        <v>42</v>
      </c>
      <c r="B121" s="103"/>
      <c r="C121" s="13" t="s">
        <v>162</v>
      </c>
      <c r="D121" s="103"/>
      <c r="E121" s="266">
        <v>4565224</v>
      </c>
      <c r="F121" s="103"/>
      <c r="G121" s="188">
        <f t="shared" si="24"/>
        <v>42.52376649869128</v>
      </c>
      <c r="H121" s="103"/>
      <c r="I121" s="188">
        <f t="shared" si="25"/>
        <v>99.288806915465742</v>
      </c>
      <c r="J121" s="103"/>
      <c r="K121" s="266">
        <v>1476306</v>
      </c>
      <c r="L121" s="103"/>
      <c r="M121" s="266">
        <v>2652857</v>
      </c>
      <c r="N121" s="103"/>
      <c r="O121" s="268">
        <v>2087255</v>
      </c>
      <c r="P121" s="103"/>
      <c r="Q121" s="193">
        <f t="shared" si="26"/>
        <v>19.442188213157969</v>
      </c>
      <c r="R121" s="112"/>
      <c r="S121" s="193">
        <f t="shared" si="27"/>
        <v>122.96066748903792</v>
      </c>
      <c r="T121" s="103"/>
      <c r="U121" s="190">
        <f t="shared" si="28"/>
        <v>6652479</v>
      </c>
      <c r="V121" s="103"/>
      <c r="W121" s="103"/>
      <c r="X121" s="268">
        <v>1912707</v>
      </c>
      <c r="Y121" s="103"/>
      <c r="Z121" s="193">
        <f t="shared" si="29"/>
        <v>28.751793128546517</v>
      </c>
      <c r="AA121" s="103"/>
      <c r="AB121" s="268">
        <v>121830</v>
      </c>
      <c r="AC121" s="103"/>
      <c r="AD121" s="193">
        <f t="shared" si="30"/>
        <v>1.8313473819308563</v>
      </c>
      <c r="AE121" s="103"/>
      <c r="AF121" s="268">
        <v>0</v>
      </c>
      <c r="AG121" s="103"/>
      <c r="AH121" s="193">
        <f t="shared" si="31"/>
        <v>0</v>
      </c>
      <c r="AI121" s="103"/>
      <c r="AJ121" s="266">
        <v>157690</v>
      </c>
      <c r="AK121" s="103"/>
      <c r="AL121" s="103">
        <v>42</v>
      </c>
      <c r="AM121" s="103"/>
      <c r="AN121" s="190">
        <v>107357</v>
      </c>
      <c r="AO121" s="103"/>
      <c r="AP121" s="190">
        <f t="shared" si="32"/>
        <v>107357</v>
      </c>
      <c r="AQ121" s="103"/>
      <c r="AR121" s="190">
        <f t="shared" si="33"/>
        <v>107357</v>
      </c>
    </row>
    <row r="122" spans="1:44" ht="9.75" customHeight="1" x14ac:dyDescent="0.25">
      <c r="A122" s="103">
        <v>43</v>
      </c>
      <c r="B122" s="103"/>
      <c r="C122" s="13" t="s">
        <v>163</v>
      </c>
      <c r="D122" s="103"/>
      <c r="E122" s="266">
        <v>9454453</v>
      </c>
      <c r="F122" s="103"/>
      <c r="G122" s="188">
        <f t="shared" si="24"/>
        <v>28.913319245366107</v>
      </c>
      <c r="H122" s="103"/>
      <c r="I122" s="188">
        <f t="shared" si="25"/>
        <v>67.509752973710036</v>
      </c>
      <c r="J122" s="103"/>
      <c r="K122" s="266">
        <v>2671360</v>
      </c>
      <c r="L122" s="103"/>
      <c r="M122" s="266">
        <v>3665675</v>
      </c>
      <c r="N122" s="103"/>
      <c r="O122" s="268">
        <v>6609987</v>
      </c>
      <c r="P122" s="103"/>
      <c r="Q122" s="193">
        <f t="shared" si="26"/>
        <v>20.214460248384523</v>
      </c>
      <c r="R122" s="112"/>
      <c r="S122" s="193">
        <f t="shared" si="27"/>
        <v>127.84484430563251</v>
      </c>
      <c r="T122" s="103"/>
      <c r="U122" s="190">
        <f t="shared" si="28"/>
        <v>16064440</v>
      </c>
      <c r="V122" s="103"/>
      <c r="W122" s="103"/>
      <c r="X122" s="268">
        <v>7543747</v>
      </c>
      <c r="Y122" s="103"/>
      <c r="Z122" s="193">
        <f t="shared" si="29"/>
        <v>46.959290208684521</v>
      </c>
      <c r="AA122" s="103"/>
      <c r="AB122" s="268">
        <v>511839</v>
      </c>
      <c r="AC122" s="103"/>
      <c r="AD122" s="193">
        <f t="shared" si="30"/>
        <v>3.18616148462069</v>
      </c>
      <c r="AE122" s="103"/>
      <c r="AF122" s="268">
        <v>0</v>
      </c>
      <c r="AG122" s="103"/>
      <c r="AH122" s="193">
        <f t="shared" si="31"/>
        <v>0</v>
      </c>
      <c r="AI122" s="103"/>
      <c r="AJ122" s="266">
        <v>26478</v>
      </c>
      <c r="AK122" s="103"/>
      <c r="AL122" s="103">
        <v>43</v>
      </c>
      <c r="AM122" s="103"/>
      <c r="AN122" s="190">
        <v>326993</v>
      </c>
      <c r="AO122" s="103"/>
      <c r="AP122" s="190">
        <f t="shared" si="32"/>
        <v>326993</v>
      </c>
      <c r="AQ122" s="103"/>
      <c r="AR122" s="190">
        <f t="shared" si="33"/>
        <v>326993</v>
      </c>
    </row>
    <row r="123" spans="1:44" ht="9.75" customHeight="1" x14ac:dyDescent="0.25">
      <c r="A123" s="103">
        <v>44</v>
      </c>
      <c r="B123" s="103"/>
      <c r="C123" s="13" t="s">
        <v>164</v>
      </c>
      <c r="D123" s="103"/>
      <c r="E123" s="266">
        <v>2081677</v>
      </c>
      <c r="F123" s="103"/>
      <c r="G123" s="188">
        <f t="shared" si="24"/>
        <v>40.46963334499786</v>
      </c>
      <c r="H123" s="103"/>
      <c r="I123" s="188">
        <f t="shared" si="25"/>
        <v>94.492608298346539</v>
      </c>
      <c r="J123" s="103"/>
      <c r="K123" s="266">
        <v>847938</v>
      </c>
      <c r="L123" s="103"/>
      <c r="M123" s="266">
        <v>1007672</v>
      </c>
      <c r="N123" s="103"/>
      <c r="O123" s="268">
        <v>870206</v>
      </c>
      <c r="P123" s="103"/>
      <c r="Q123" s="193">
        <f t="shared" si="26"/>
        <v>16.917570667599829</v>
      </c>
      <c r="R123" s="112"/>
      <c r="S123" s="193">
        <f t="shared" si="27"/>
        <v>106.99391235052549</v>
      </c>
      <c r="T123" s="103"/>
      <c r="U123" s="190">
        <f t="shared" si="28"/>
        <v>2951883</v>
      </c>
      <c r="V123" s="103"/>
      <c r="W123" s="103"/>
      <c r="X123" s="268">
        <v>1596768</v>
      </c>
      <c r="Y123" s="103"/>
      <c r="Z123" s="193">
        <f t="shared" si="29"/>
        <v>54.093200848407605</v>
      </c>
      <c r="AA123" s="103"/>
      <c r="AB123" s="268">
        <v>135449</v>
      </c>
      <c r="AC123" s="103"/>
      <c r="AD123" s="193">
        <f t="shared" si="30"/>
        <v>4.588562622570068</v>
      </c>
      <c r="AE123" s="103"/>
      <c r="AF123" s="268">
        <v>0</v>
      </c>
      <c r="AG123" s="103"/>
      <c r="AH123" s="193">
        <f t="shared" si="31"/>
        <v>0</v>
      </c>
      <c r="AI123" s="103"/>
      <c r="AJ123" s="266">
        <v>106747</v>
      </c>
      <c r="AK123" s="103"/>
      <c r="AL123" s="103">
        <v>44</v>
      </c>
      <c r="AM123" s="103"/>
      <c r="AN123" s="190">
        <v>51438</v>
      </c>
      <c r="AO123" s="103"/>
      <c r="AP123" s="190">
        <f t="shared" si="32"/>
        <v>51438</v>
      </c>
      <c r="AQ123" s="103"/>
      <c r="AR123" s="190">
        <f t="shared" si="33"/>
        <v>51438</v>
      </c>
    </row>
    <row r="124" spans="1:44" ht="9.75" customHeight="1" x14ac:dyDescent="0.25">
      <c r="A124" s="103">
        <v>45</v>
      </c>
      <c r="B124" s="103"/>
      <c r="C124" s="13" t="s">
        <v>165</v>
      </c>
      <c r="D124" s="103"/>
      <c r="E124" s="266">
        <v>437160</v>
      </c>
      <c r="F124" s="103"/>
      <c r="G124" s="188">
        <f t="shared" si="24"/>
        <v>193.00662251655629</v>
      </c>
      <c r="H124" s="103"/>
      <c r="I124" s="188">
        <f t="shared" si="25"/>
        <v>450.65145574633698</v>
      </c>
      <c r="J124" s="103"/>
      <c r="K124" s="266">
        <v>317756</v>
      </c>
      <c r="L124" s="103"/>
      <c r="M124" s="266">
        <v>115239</v>
      </c>
      <c r="N124" s="103"/>
      <c r="O124" s="268">
        <v>134077</v>
      </c>
      <c r="P124" s="103"/>
      <c r="Q124" s="193">
        <f t="shared" si="26"/>
        <v>59.195143487858722</v>
      </c>
      <c r="R124" s="112"/>
      <c r="S124" s="193">
        <f t="shared" si="27"/>
        <v>374.37526453171898</v>
      </c>
      <c r="T124" s="103"/>
      <c r="U124" s="190">
        <f t="shared" si="28"/>
        <v>571237</v>
      </c>
      <c r="V124" s="103"/>
      <c r="W124" s="103"/>
      <c r="X124" s="268">
        <v>318746</v>
      </c>
      <c r="Y124" s="103"/>
      <c r="Z124" s="193">
        <f t="shared" si="29"/>
        <v>55.79925670080894</v>
      </c>
      <c r="AA124" s="103"/>
      <c r="AB124" s="268">
        <v>0</v>
      </c>
      <c r="AC124" s="103"/>
      <c r="AD124" s="193">
        <f t="shared" si="30"/>
        <v>0</v>
      </c>
      <c r="AE124" s="103"/>
      <c r="AF124" s="268">
        <v>0</v>
      </c>
      <c r="AG124" s="103"/>
      <c r="AH124" s="193">
        <f t="shared" si="31"/>
        <v>0</v>
      </c>
      <c r="AI124" s="103"/>
      <c r="AJ124" s="266">
        <v>3471</v>
      </c>
      <c r="AK124" s="103"/>
      <c r="AL124" s="103">
        <v>45</v>
      </c>
      <c r="AM124" s="103"/>
      <c r="AN124" s="190">
        <v>2265</v>
      </c>
      <c r="AO124" s="103"/>
      <c r="AP124" s="190">
        <f t="shared" si="32"/>
        <v>2265</v>
      </c>
      <c r="AQ124" s="103"/>
      <c r="AR124" s="190">
        <f t="shared" si="33"/>
        <v>2265</v>
      </c>
    </row>
    <row r="125" spans="1:44" ht="9.75" customHeight="1" x14ac:dyDescent="0.25">
      <c r="A125" s="103">
        <v>46</v>
      </c>
      <c r="B125" s="103"/>
      <c r="C125" s="13" t="s">
        <v>166</v>
      </c>
      <c r="D125" s="103"/>
      <c r="E125" s="266">
        <v>1816749</v>
      </c>
      <c r="F125" s="103"/>
      <c r="G125" s="188">
        <f t="shared" si="24"/>
        <v>48.456977488530889</v>
      </c>
      <c r="H125" s="103"/>
      <c r="I125" s="188">
        <f t="shared" si="25"/>
        <v>113.14227025759547</v>
      </c>
      <c r="J125" s="103"/>
      <c r="K125" s="266">
        <v>543977</v>
      </c>
      <c r="L125" s="103"/>
      <c r="M125" s="266">
        <v>938744</v>
      </c>
      <c r="N125" s="103"/>
      <c r="O125" s="268">
        <v>784994</v>
      </c>
      <c r="P125" s="103"/>
      <c r="Q125" s="193">
        <f t="shared" si="26"/>
        <v>20.937640029873041</v>
      </c>
      <c r="R125" s="112"/>
      <c r="S125" s="193">
        <f t="shared" si="27"/>
        <v>132.41854082947461</v>
      </c>
      <c r="T125" s="103"/>
      <c r="U125" s="190">
        <f t="shared" si="28"/>
        <v>2601743</v>
      </c>
      <c r="V125" s="103"/>
      <c r="W125" s="103"/>
      <c r="X125" s="268">
        <v>952677</v>
      </c>
      <c r="Y125" s="103"/>
      <c r="Z125" s="193">
        <f t="shared" si="29"/>
        <v>36.616875686799197</v>
      </c>
      <c r="AA125" s="103"/>
      <c r="AB125" s="268">
        <v>0</v>
      </c>
      <c r="AC125" s="103"/>
      <c r="AD125" s="193">
        <f t="shared" si="30"/>
        <v>0</v>
      </c>
      <c r="AE125" s="103"/>
      <c r="AF125" s="268">
        <v>0</v>
      </c>
      <c r="AG125" s="103"/>
      <c r="AH125" s="193">
        <f t="shared" si="31"/>
        <v>0</v>
      </c>
      <c r="AI125" s="103"/>
      <c r="AJ125" s="266">
        <v>54855</v>
      </c>
      <c r="AK125" s="103"/>
      <c r="AL125" s="103">
        <v>46</v>
      </c>
      <c r="AM125" s="103"/>
      <c r="AN125" s="190">
        <v>37492</v>
      </c>
      <c r="AO125" s="103"/>
      <c r="AP125" s="190">
        <f t="shared" si="32"/>
        <v>37492</v>
      </c>
      <c r="AQ125" s="103"/>
      <c r="AR125" s="190">
        <f t="shared" si="33"/>
        <v>37492</v>
      </c>
    </row>
    <row r="126" spans="1:44" ht="9.75" customHeight="1" x14ac:dyDescent="0.25">
      <c r="A126" s="103">
        <v>47</v>
      </c>
      <c r="B126" s="103"/>
      <c r="C126" s="13" t="s">
        <v>167</v>
      </c>
      <c r="D126" s="103"/>
      <c r="E126" s="266">
        <v>5243925</v>
      </c>
      <c r="F126" s="103"/>
      <c r="G126" s="188">
        <f t="shared" si="24"/>
        <v>69.147315953953878</v>
      </c>
      <c r="H126" s="103"/>
      <c r="I126" s="188">
        <f t="shared" si="25"/>
        <v>161.45217293219136</v>
      </c>
      <c r="J126" s="103"/>
      <c r="K126" s="266">
        <v>865578</v>
      </c>
      <c r="L126" s="103"/>
      <c r="M126" s="266">
        <v>2002130</v>
      </c>
      <c r="N126" s="103"/>
      <c r="O126" s="268">
        <v>1288486</v>
      </c>
      <c r="P126" s="103"/>
      <c r="Q126" s="193">
        <f t="shared" si="26"/>
        <v>16.990202671519178</v>
      </c>
      <c r="R126" s="112"/>
      <c r="S126" s="193">
        <f t="shared" si="27"/>
        <v>107.45326803544503</v>
      </c>
      <c r="T126" s="103"/>
      <c r="U126" s="190">
        <f t="shared" si="28"/>
        <v>6532411</v>
      </c>
      <c r="V126" s="103"/>
      <c r="W126" s="103"/>
      <c r="X126" s="268">
        <v>2821545</v>
      </c>
      <c r="Y126" s="103"/>
      <c r="Z126" s="193">
        <f t="shared" si="29"/>
        <v>43.193010972518415</v>
      </c>
      <c r="AA126" s="103"/>
      <c r="AB126" s="268">
        <v>171011</v>
      </c>
      <c r="AC126" s="103"/>
      <c r="AD126" s="193">
        <f t="shared" si="30"/>
        <v>2.6178848820137004</v>
      </c>
      <c r="AE126" s="103"/>
      <c r="AF126" s="268">
        <v>0</v>
      </c>
      <c r="AG126" s="103"/>
      <c r="AH126" s="193">
        <f t="shared" si="31"/>
        <v>0</v>
      </c>
      <c r="AI126" s="103"/>
      <c r="AJ126" s="266">
        <v>169673</v>
      </c>
      <c r="AK126" s="103"/>
      <c r="AL126" s="103">
        <v>47</v>
      </c>
      <c r="AM126" s="103"/>
      <c r="AN126" s="190">
        <v>75837</v>
      </c>
      <c r="AO126" s="103"/>
      <c r="AP126" s="190">
        <f t="shared" si="32"/>
        <v>75837</v>
      </c>
      <c r="AQ126" s="103"/>
      <c r="AR126" s="190">
        <f t="shared" si="33"/>
        <v>75837</v>
      </c>
    </row>
    <row r="127" spans="1:44" ht="9.75" customHeight="1" x14ac:dyDescent="0.25">
      <c r="A127" s="103">
        <v>48</v>
      </c>
      <c r="B127" s="103"/>
      <c r="C127" s="13" t="s">
        <v>168</v>
      </c>
      <c r="D127" s="103"/>
      <c r="E127" s="266">
        <v>566565</v>
      </c>
      <c r="F127" s="103"/>
      <c r="G127" s="188">
        <f t="shared" si="24"/>
        <v>81.637608069164258</v>
      </c>
      <c r="H127" s="103"/>
      <c r="I127" s="188">
        <f t="shared" si="25"/>
        <v>190.6157749424473</v>
      </c>
      <c r="J127" s="103"/>
      <c r="K127" s="266">
        <v>257458</v>
      </c>
      <c r="L127" s="103"/>
      <c r="M127" s="266">
        <v>263015</v>
      </c>
      <c r="N127" s="103"/>
      <c r="O127" s="268">
        <v>221887</v>
      </c>
      <c r="P127" s="103"/>
      <c r="Q127" s="193">
        <f t="shared" si="26"/>
        <v>31.972190201729106</v>
      </c>
      <c r="R127" s="112"/>
      <c r="S127" s="193">
        <f t="shared" si="27"/>
        <v>202.20572937517764</v>
      </c>
      <c r="T127" s="103"/>
      <c r="U127" s="190">
        <f t="shared" si="28"/>
        <v>788452</v>
      </c>
      <c r="V127" s="103"/>
      <c r="W127" s="103"/>
      <c r="X127" s="268">
        <v>393294</v>
      </c>
      <c r="Y127" s="103"/>
      <c r="Z127" s="193">
        <f t="shared" si="29"/>
        <v>49.881793691943201</v>
      </c>
      <c r="AA127" s="103"/>
      <c r="AB127" s="268">
        <v>0</v>
      </c>
      <c r="AC127" s="103"/>
      <c r="AD127" s="193">
        <f t="shared" si="30"/>
        <v>0</v>
      </c>
      <c r="AE127" s="103"/>
      <c r="AF127" s="268">
        <v>0</v>
      </c>
      <c r="AG127" s="103"/>
      <c r="AH127" s="193">
        <f t="shared" si="31"/>
        <v>0</v>
      </c>
      <c r="AI127" s="103"/>
      <c r="AJ127" s="266">
        <v>13874</v>
      </c>
      <c r="AK127" s="103"/>
      <c r="AL127" s="103">
        <v>48</v>
      </c>
      <c r="AM127" s="103"/>
      <c r="AN127" s="190">
        <v>6940</v>
      </c>
      <c r="AO127" s="103"/>
      <c r="AP127" s="190">
        <f t="shared" si="32"/>
        <v>6940</v>
      </c>
      <c r="AQ127" s="103"/>
      <c r="AR127" s="190">
        <f t="shared" si="33"/>
        <v>6940</v>
      </c>
    </row>
    <row r="128" spans="1:44" ht="9.75" customHeight="1" x14ac:dyDescent="0.25">
      <c r="A128" s="103">
        <v>49</v>
      </c>
      <c r="B128" s="103"/>
      <c r="C128" s="13" t="s">
        <v>169</v>
      </c>
      <c r="D128" s="103"/>
      <c r="E128" s="266">
        <v>1533012</v>
      </c>
      <c r="F128" s="103"/>
      <c r="G128" s="188">
        <f t="shared" si="24"/>
        <v>59.274330124115529</v>
      </c>
      <c r="H128" s="103"/>
      <c r="I128" s="188">
        <f t="shared" si="25"/>
        <v>138.39972333866538</v>
      </c>
      <c r="J128" s="103"/>
      <c r="K128" s="266">
        <v>484696</v>
      </c>
      <c r="L128" s="103"/>
      <c r="M128" s="266">
        <v>867205</v>
      </c>
      <c r="N128" s="103"/>
      <c r="O128" s="268">
        <v>588178</v>
      </c>
      <c r="P128" s="103"/>
      <c r="Q128" s="193">
        <f t="shared" si="26"/>
        <v>22.742063952364383</v>
      </c>
      <c r="R128" s="112"/>
      <c r="S128" s="193">
        <f t="shared" si="27"/>
        <v>143.83048518008869</v>
      </c>
      <c r="T128" s="103"/>
      <c r="U128" s="190">
        <f t="shared" si="28"/>
        <v>2121190</v>
      </c>
      <c r="V128" s="103"/>
      <c r="W128" s="103"/>
      <c r="X128" s="268">
        <v>716331</v>
      </c>
      <c r="Y128" s="103"/>
      <c r="Z128" s="193">
        <f t="shared" si="29"/>
        <v>33.770242175382684</v>
      </c>
      <c r="AA128" s="103"/>
      <c r="AB128" s="268">
        <v>0</v>
      </c>
      <c r="AC128" s="103"/>
      <c r="AD128" s="193">
        <f t="shared" si="30"/>
        <v>0</v>
      </c>
      <c r="AE128" s="103"/>
      <c r="AF128" s="268">
        <v>0</v>
      </c>
      <c r="AG128" s="103"/>
      <c r="AH128" s="193">
        <f t="shared" si="31"/>
        <v>0</v>
      </c>
      <c r="AI128" s="103"/>
      <c r="AJ128" s="266">
        <v>36355</v>
      </c>
      <c r="AK128" s="103"/>
      <c r="AL128" s="103">
        <v>49</v>
      </c>
      <c r="AM128" s="103"/>
      <c r="AN128" s="190">
        <v>25863</v>
      </c>
      <c r="AO128" s="103"/>
      <c r="AP128" s="190">
        <f t="shared" si="32"/>
        <v>25863</v>
      </c>
      <c r="AQ128" s="103"/>
      <c r="AR128" s="190">
        <f t="shared" si="33"/>
        <v>25863</v>
      </c>
    </row>
    <row r="129" spans="1:44" ht="9.75" customHeight="1" x14ac:dyDescent="0.25">
      <c r="A129" s="103">
        <v>50</v>
      </c>
      <c r="B129" s="103"/>
      <c r="C129" s="13" t="s">
        <v>170</v>
      </c>
      <c r="D129" s="103"/>
      <c r="E129" s="266">
        <v>878864</v>
      </c>
      <c r="F129" s="103"/>
      <c r="G129" s="188">
        <f t="shared" si="24"/>
        <v>51.954599196027431</v>
      </c>
      <c r="H129" s="103"/>
      <c r="I129" s="188">
        <f t="shared" si="25"/>
        <v>121.30887248907123</v>
      </c>
      <c r="J129" s="103"/>
      <c r="K129" s="266">
        <v>273595</v>
      </c>
      <c r="L129" s="103"/>
      <c r="M129" s="266">
        <v>555800</v>
      </c>
      <c r="N129" s="103"/>
      <c r="O129" s="268">
        <v>320602</v>
      </c>
      <c r="P129" s="103"/>
      <c r="Q129" s="193">
        <f t="shared" si="26"/>
        <v>18.95258926460156</v>
      </c>
      <c r="R129" s="112"/>
      <c r="S129" s="193">
        <f t="shared" si="27"/>
        <v>119.86423550018985</v>
      </c>
      <c r="T129" s="103"/>
      <c r="U129" s="190">
        <f t="shared" si="28"/>
        <v>1199466</v>
      </c>
      <c r="V129" s="103"/>
      <c r="W129" s="103"/>
      <c r="X129" s="268">
        <v>690894</v>
      </c>
      <c r="Y129" s="103"/>
      <c r="Z129" s="193">
        <f t="shared" si="29"/>
        <v>57.60013205876615</v>
      </c>
      <c r="AA129" s="103"/>
      <c r="AB129" s="268">
        <v>1860</v>
      </c>
      <c r="AC129" s="103"/>
      <c r="AD129" s="193">
        <f t="shared" si="30"/>
        <v>0.15506900570753987</v>
      </c>
      <c r="AE129" s="103"/>
      <c r="AF129" s="268">
        <v>0</v>
      </c>
      <c r="AG129" s="103"/>
      <c r="AH129" s="193">
        <f t="shared" si="31"/>
        <v>0</v>
      </c>
      <c r="AI129" s="103"/>
      <c r="AJ129" s="268">
        <v>18975</v>
      </c>
      <c r="AK129" s="103"/>
      <c r="AL129" s="103">
        <v>50</v>
      </c>
      <c r="AM129" s="103"/>
      <c r="AN129" s="190">
        <v>16916</v>
      </c>
      <c r="AO129" s="103"/>
      <c r="AP129" s="190">
        <f t="shared" si="32"/>
        <v>16916</v>
      </c>
      <c r="AQ129" s="103"/>
      <c r="AR129" s="190">
        <f t="shared" si="33"/>
        <v>16916</v>
      </c>
    </row>
    <row r="130" spans="1:44" ht="8.85"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row>
    <row r="131" spans="1:44" ht="8.85" customHeight="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row>
    <row r="132" spans="1:44" ht="3.6" customHeight="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row>
    <row r="133" spans="1:44" ht="9.6" customHeight="1" x14ac:dyDescent="0.25">
      <c r="A133" s="163" t="s">
        <v>437</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64" t="s">
        <v>438</v>
      </c>
      <c r="AN133" s="103"/>
      <c r="AO133" s="103"/>
      <c r="AP133" s="103"/>
      <c r="AQ133" s="103"/>
      <c r="AR133" s="103"/>
    </row>
    <row r="134" spans="1:44" ht="10.5" customHeight="1" x14ac:dyDescent="0.25">
      <c r="A134" s="174"/>
      <c r="B134" s="103"/>
      <c r="C134" s="103"/>
      <c r="D134" s="103"/>
      <c r="E134" s="103"/>
      <c r="F134" s="103"/>
      <c r="G134" s="103"/>
      <c r="H134" s="103"/>
      <c r="I134" s="103"/>
      <c r="J134" s="103"/>
      <c r="K134" s="103"/>
      <c r="L134" s="103"/>
      <c r="M134" s="103"/>
      <c r="N134" s="103"/>
      <c r="O134" s="103"/>
      <c r="P134" s="103"/>
      <c r="Q134" s="103"/>
      <c r="R134" s="103"/>
      <c r="S134" s="103"/>
      <c r="T134" s="103"/>
      <c r="U134" s="180" t="s">
        <v>40</v>
      </c>
      <c r="V134" s="103"/>
      <c r="W134" s="103"/>
      <c r="X134" s="174" t="s">
        <v>41</v>
      </c>
      <c r="Y134" s="103"/>
      <c r="Z134" s="103"/>
      <c r="AA134" s="103"/>
      <c r="AB134" s="103"/>
      <c r="AC134" s="103"/>
      <c r="AD134" s="103"/>
      <c r="AE134" s="103"/>
      <c r="AF134" s="103"/>
      <c r="AG134" s="103"/>
      <c r="AH134" s="103"/>
      <c r="AI134" s="103"/>
      <c r="AJ134" s="103"/>
      <c r="AK134" s="103"/>
      <c r="AL134" s="180" t="s">
        <v>424</v>
      </c>
      <c r="AM134" s="103"/>
      <c r="AN134" s="103"/>
      <c r="AO134" s="103"/>
      <c r="AP134" s="103"/>
      <c r="AQ134" s="103"/>
      <c r="AR134" s="103"/>
    </row>
    <row r="135" spans="1:44" ht="10.5" customHeight="1" x14ac:dyDescent="0.25">
      <c r="A135" s="168"/>
      <c r="B135" s="103"/>
      <c r="C135" s="103"/>
      <c r="D135" s="103"/>
      <c r="E135" s="103"/>
      <c r="F135" s="103"/>
      <c r="G135" s="103"/>
      <c r="H135" s="103"/>
      <c r="I135" s="103"/>
      <c r="J135" s="103"/>
      <c r="K135" s="103"/>
      <c r="L135" s="103"/>
      <c r="M135" s="103"/>
      <c r="N135" s="103"/>
      <c r="O135" s="103"/>
      <c r="P135" s="103"/>
      <c r="Q135" s="103"/>
      <c r="R135" s="103"/>
      <c r="S135" s="103"/>
      <c r="T135" s="103"/>
      <c r="U135" s="180" t="s">
        <v>425</v>
      </c>
      <c r="V135" s="103"/>
      <c r="W135" s="103"/>
      <c r="X135" s="174" t="s">
        <v>388</v>
      </c>
      <c r="Y135" s="103"/>
      <c r="Z135" s="103"/>
      <c r="AA135" s="103"/>
      <c r="AB135" s="103"/>
      <c r="AC135" s="103"/>
      <c r="AD135" s="103"/>
      <c r="AE135" s="103"/>
      <c r="AF135" s="103"/>
      <c r="AG135" s="103"/>
      <c r="AH135" s="103"/>
      <c r="AI135" s="103"/>
      <c r="AJ135" s="103"/>
      <c r="AK135" s="103"/>
      <c r="AL135" s="180" t="s">
        <v>171</v>
      </c>
      <c r="AM135" s="103"/>
      <c r="AN135" s="103"/>
      <c r="AO135" s="103"/>
      <c r="AP135" s="103"/>
      <c r="AQ135" s="103"/>
      <c r="AR135" s="103"/>
    </row>
    <row r="136" spans="1:44" ht="10.5" customHeight="1" x14ac:dyDescent="0.25">
      <c r="A136" s="108"/>
      <c r="B136" s="103"/>
      <c r="C136" s="103"/>
      <c r="D136" s="103"/>
      <c r="E136" s="103"/>
      <c r="F136" s="103"/>
      <c r="G136" s="103"/>
      <c r="H136" s="103"/>
      <c r="I136" s="103"/>
      <c r="J136" s="103"/>
      <c r="K136" s="103"/>
      <c r="L136" s="103"/>
      <c r="M136" s="103"/>
      <c r="N136" s="103"/>
      <c r="O136" s="103"/>
      <c r="P136" s="103"/>
      <c r="Q136" s="103"/>
      <c r="R136" s="103"/>
      <c r="S136" s="103"/>
      <c r="T136" s="103"/>
      <c r="U136" s="180" t="s">
        <v>46</v>
      </c>
      <c r="V136" s="103"/>
      <c r="W136" s="103"/>
      <c r="X136" s="181" t="s">
        <v>47</v>
      </c>
      <c r="Y136" s="103"/>
      <c r="Z136" s="103"/>
      <c r="AA136" s="103"/>
      <c r="AB136" s="103"/>
      <c r="AC136" s="103"/>
      <c r="AD136" s="103"/>
      <c r="AE136" s="103"/>
      <c r="AF136" s="103"/>
      <c r="AG136" s="103"/>
      <c r="AH136" s="103"/>
      <c r="AI136" s="103"/>
      <c r="AJ136" s="103"/>
      <c r="AK136" s="103"/>
      <c r="AL136" s="103"/>
      <c r="AM136" s="103"/>
      <c r="AN136" s="103"/>
      <c r="AO136" s="103"/>
      <c r="AP136" s="103"/>
      <c r="AQ136" s="103"/>
      <c r="AR136" s="103"/>
    </row>
    <row r="137" spans="1:44" ht="8.85" customHeight="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row>
    <row r="138" spans="1:44" ht="9.6" customHeight="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82" t="s">
        <v>389</v>
      </c>
      <c r="Y138" s="182"/>
      <c r="Z138" s="182"/>
      <c r="AA138" s="182"/>
      <c r="AB138" s="182"/>
      <c r="AC138" s="182"/>
      <c r="AD138" s="182"/>
      <c r="AE138" s="182"/>
      <c r="AF138" s="182"/>
      <c r="AG138" s="182"/>
      <c r="AH138" s="182"/>
      <c r="AI138" s="182"/>
      <c r="AJ138" s="182"/>
      <c r="AK138" s="103"/>
      <c r="AL138" s="103"/>
      <c r="AM138" s="103"/>
      <c r="AN138" s="103"/>
      <c r="AO138" s="103"/>
      <c r="AP138" s="103"/>
      <c r="AQ138" s="103"/>
      <c r="AR138" s="103"/>
    </row>
    <row r="139" spans="1:44" ht="9.6" customHeight="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row>
    <row r="140" spans="1:44" ht="9.6" customHeight="1" x14ac:dyDescent="0.25">
      <c r="A140" s="103"/>
      <c r="B140" s="103"/>
      <c r="C140" s="103"/>
      <c r="D140" s="103"/>
      <c r="E140" s="182" t="s">
        <v>426</v>
      </c>
      <c r="F140" s="182"/>
      <c r="G140" s="182"/>
      <c r="H140" s="182"/>
      <c r="I140" s="182"/>
      <c r="J140" s="182"/>
      <c r="K140" s="182"/>
      <c r="L140" s="182"/>
      <c r="M140" s="182"/>
      <c r="N140" s="103"/>
      <c r="O140" s="182" t="s">
        <v>427</v>
      </c>
      <c r="P140" s="182"/>
      <c r="Q140" s="182"/>
      <c r="R140" s="182"/>
      <c r="S140" s="182"/>
      <c r="T140" s="103"/>
      <c r="U140" s="103"/>
      <c r="V140" s="103"/>
      <c r="W140" s="103"/>
      <c r="X140" s="103"/>
      <c r="Y140" s="103"/>
      <c r="Z140" s="103"/>
      <c r="AA140" s="103"/>
      <c r="AB140" s="182" t="s">
        <v>393</v>
      </c>
      <c r="AC140" s="182"/>
      <c r="AD140" s="182"/>
      <c r="AE140" s="182"/>
      <c r="AF140" s="182"/>
      <c r="AG140" s="182"/>
      <c r="AH140" s="182"/>
      <c r="AI140" s="103"/>
      <c r="AJ140" s="103"/>
      <c r="AK140" s="103"/>
      <c r="AL140" s="103"/>
      <c r="AM140" s="103"/>
      <c r="AN140" s="103"/>
      <c r="AO140" s="103"/>
      <c r="AP140" s="103"/>
      <c r="AQ140" s="103"/>
      <c r="AR140" s="103"/>
    </row>
    <row r="141" spans="1:44" ht="8.85" customHeight="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row>
    <row r="142" spans="1:44" ht="9.6" customHeight="1" x14ac:dyDescent="0.25">
      <c r="A142" s="103"/>
      <c r="B142" s="103"/>
      <c r="C142" s="103"/>
      <c r="D142" s="103"/>
      <c r="E142" s="103"/>
      <c r="F142" s="103"/>
      <c r="G142" s="103"/>
      <c r="H142" s="103"/>
      <c r="I142" s="103"/>
      <c r="J142" s="103"/>
      <c r="K142" s="182" t="s">
        <v>395</v>
      </c>
      <c r="L142" s="182"/>
      <c r="M142" s="182"/>
      <c r="N142" s="103"/>
      <c r="O142" s="103"/>
      <c r="P142" s="103"/>
      <c r="Q142" s="103"/>
      <c r="R142" s="103"/>
      <c r="S142" s="103"/>
      <c r="T142" s="103"/>
      <c r="U142" s="103"/>
      <c r="V142" s="103"/>
      <c r="W142" s="103"/>
      <c r="X142" s="182" t="s">
        <v>428</v>
      </c>
      <c r="Y142" s="182"/>
      <c r="Z142" s="182"/>
      <c r="AA142" s="103"/>
      <c r="AB142" s="182" t="s">
        <v>57</v>
      </c>
      <c r="AC142" s="182"/>
      <c r="AD142" s="182"/>
      <c r="AE142" s="103"/>
      <c r="AF142" s="182" t="s">
        <v>58</v>
      </c>
      <c r="AG142" s="182"/>
      <c r="AH142" s="182"/>
      <c r="AI142" s="103"/>
      <c r="AJ142" s="103"/>
      <c r="AK142" s="103"/>
      <c r="AL142" s="103"/>
      <c r="AM142" s="103"/>
      <c r="AN142" s="103"/>
      <c r="AO142" s="103"/>
      <c r="AP142" s="103"/>
      <c r="AQ142" s="103"/>
      <c r="AR142" s="103"/>
    </row>
    <row r="143" spans="1:44" ht="9.6" customHeight="1" x14ac:dyDescent="0.25">
      <c r="A143" s="103"/>
      <c r="B143" s="103"/>
      <c r="C143" s="103"/>
      <c r="D143" s="103"/>
      <c r="E143" s="103"/>
      <c r="F143" s="103"/>
      <c r="G143" s="103"/>
      <c r="H143" s="103"/>
      <c r="I143" s="123" t="s">
        <v>62</v>
      </c>
      <c r="J143" s="103"/>
      <c r="K143" s="123" t="s">
        <v>429</v>
      </c>
      <c r="L143" s="103"/>
      <c r="M143" s="103"/>
      <c r="N143" s="103"/>
      <c r="O143" s="103"/>
      <c r="P143" s="103"/>
      <c r="Q143" s="103"/>
      <c r="R143" s="103"/>
      <c r="S143" s="123" t="s">
        <v>62</v>
      </c>
      <c r="T143" s="103"/>
      <c r="U143" s="103"/>
      <c r="V143" s="103"/>
      <c r="W143" s="103"/>
      <c r="X143" s="103"/>
      <c r="Y143" s="103"/>
      <c r="Z143" s="123" t="s">
        <v>269</v>
      </c>
      <c r="AA143" s="103"/>
      <c r="AB143" s="103"/>
      <c r="AC143" s="103"/>
      <c r="AD143" s="123" t="s">
        <v>269</v>
      </c>
      <c r="AE143" s="103"/>
      <c r="AF143" s="103"/>
      <c r="AG143" s="103"/>
      <c r="AH143" s="123" t="s">
        <v>269</v>
      </c>
      <c r="AI143" s="103"/>
      <c r="AJ143" s="123" t="s">
        <v>405</v>
      </c>
      <c r="AK143" s="103"/>
      <c r="AL143" s="103"/>
      <c r="AM143" s="103"/>
      <c r="AN143" s="103"/>
      <c r="AO143" s="103"/>
      <c r="AP143" s="103"/>
      <c r="AQ143" s="103"/>
      <c r="AR143" s="201" t="s">
        <v>430</v>
      </c>
    </row>
    <row r="144" spans="1:44" ht="9.6" customHeight="1" x14ac:dyDescent="0.25">
      <c r="A144" s="173" t="s">
        <v>69</v>
      </c>
      <c r="B144" s="103"/>
      <c r="C144" s="173" t="s">
        <v>71</v>
      </c>
      <c r="D144" s="103"/>
      <c r="E144" s="173" t="s">
        <v>72</v>
      </c>
      <c r="F144" s="103"/>
      <c r="G144" s="173" t="s">
        <v>431</v>
      </c>
      <c r="H144" s="103"/>
      <c r="I144" s="173" t="s">
        <v>78</v>
      </c>
      <c r="J144" s="103"/>
      <c r="K144" s="173" t="s">
        <v>432</v>
      </c>
      <c r="L144" s="103"/>
      <c r="M144" s="173" t="s">
        <v>433</v>
      </c>
      <c r="N144" s="103"/>
      <c r="O144" s="173" t="s">
        <v>72</v>
      </c>
      <c r="P144" s="103"/>
      <c r="Q144" s="173" t="s">
        <v>431</v>
      </c>
      <c r="R144" s="103"/>
      <c r="S144" s="173" t="s">
        <v>78</v>
      </c>
      <c r="T144" s="103"/>
      <c r="U144" s="173" t="s">
        <v>63</v>
      </c>
      <c r="V144" s="103"/>
      <c r="W144" s="103"/>
      <c r="X144" s="173" t="s">
        <v>72</v>
      </c>
      <c r="Y144" s="103"/>
      <c r="Z144" s="173" t="s">
        <v>369</v>
      </c>
      <c r="AA144" s="103"/>
      <c r="AB144" s="173" t="s">
        <v>72</v>
      </c>
      <c r="AC144" s="103"/>
      <c r="AD144" s="173" t="s">
        <v>369</v>
      </c>
      <c r="AE144" s="103"/>
      <c r="AF144" s="173" t="s">
        <v>72</v>
      </c>
      <c r="AG144" s="103"/>
      <c r="AH144" s="173" t="s">
        <v>369</v>
      </c>
      <c r="AI144" s="103"/>
      <c r="AJ144" s="173" t="s">
        <v>414</v>
      </c>
      <c r="AK144" s="103"/>
      <c r="AL144" s="173" t="s">
        <v>69</v>
      </c>
      <c r="AM144" s="103"/>
      <c r="AN144" s="103"/>
      <c r="AO144" s="103"/>
      <c r="AP144" s="187" t="s">
        <v>426</v>
      </c>
      <c r="AQ144" s="103"/>
      <c r="AR144" s="187" t="s">
        <v>434</v>
      </c>
    </row>
    <row r="145" spans="1:44" ht="9.75" customHeight="1" x14ac:dyDescent="0.25">
      <c r="A145" s="103"/>
      <c r="B145" s="13" t="s">
        <v>282</v>
      </c>
      <c r="C145" s="1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row>
    <row r="146" spans="1:44" ht="9.75" customHeight="1" x14ac:dyDescent="0.25">
      <c r="A146" s="103">
        <v>51</v>
      </c>
      <c r="B146" s="103"/>
      <c r="C146" s="13" t="s">
        <v>172</v>
      </c>
      <c r="D146" s="103"/>
      <c r="E146" s="189">
        <v>576450</v>
      </c>
      <c r="F146" s="103"/>
      <c r="G146" s="105">
        <f>(E146/$AN146)</f>
        <v>52.504781856271066</v>
      </c>
      <c r="H146" s="103"/>
      <c r="I146" s="188">
        <f t="shared" ref="I146:I190" si="34">IF(G$192,G146/G$192*100,0)</f>
        <v>122.59349481721915</v>
      </c>
      <c r="J146" s="103"/>
      <c r="K146" s="189">
        <v>324969</v>
      </c>
      <c r="L146" s="103"/>
      <c r="M146" s="189">
        <v>104202</v>
      </c>
      <c r="N146" s="103"/>
      <c r="O146" s="189">
        <v>347795</v>
      </c>
      <c r="P146" s="103"/>
      <c r="Q146" s="105">
        <f>(O146/$AN146)</f>
        <v>31.678203843701613</v>
      </c>
      <c r="R146" s="103"/>
      <c r="S146" s="188">
        <f t="shared" ref="S146:S190" si="35">IF(Q$192,Q146/Q$192*100,0)</f>
        <v>200.34643460756155</v>
      </c>
      <c r="T146" s="103"/>
      <c r="U146" s="189">
        <f t="shared" ref="U146:U190" si="36">(E146+O146)</f>
        <v>924245</v>
      </c>
      <c r="V146" s="103"/>
      <c r="W146" s="103"/>
      <c r="X146" s="189">
        <v>498149</v>
      </c>
      <c r="Y146" s="103"/>
      <c r="Z146" s="188">
        <f t="shared" ref="Z146:Z190" si="37">IF($U146,X146/$U146*100,0)</f>
        <v>53.897938317221083</v>
      </c>
      <c r="AA146" s="103"/>
      <c r="AB146" s="189">
        <v>52500</v>
      </c>
      <c r="AC146" s="103"/>
      <c r="AD146" s="188">
        <f t="shared" ref="AD146:AD190" si="38">IF($U146,AB146/$U146*100,0)</f>
        <v>5.6803120384746473</v>
      </c>
      <c r="AE146" s="103"/>
      <c r="AF146" s="189">
        <v>0</v>
      </c>
      <c r="AG146" s="103"/>
      <c r="AH146" s="188">
        <f t="shared" ref="AH146:AH190" si="39">IF($U146,AF146/$U146*100,0)</f>
        <v>0</v>
      </c>
      <c r="AI146" s="103"/>
      <c r="AJ146" s="189">
        <v>14726</v>
      </c>
      <c r="AK146" s="103"/>
      <c r="AL146" s="103">
        <v>51</v>
      </c>
      <c r="AM146" s="103"/>
      <c r="AN146" s="190">
        <v>10979</v>
      </c>
      <c r="AO146" s="103"/>
      <c r="AP146" s="190">
        <f t="shared" ref="AP146:AP190" si="40">IF(E146,AN146,0)</f>
        <v>10979</v>
      </c>
      <c r="AQ146" s="103"/>
      <c r="AR146" s="190">
        <f t="shared" ref="AR146:AR190" si="41">IF(O146,AN146,0)</f>
        <v>10979</v>
      </c>
    </row>
    <row r="147" spans="1:44" ht="9.75" customHeight="1" x14ac:dyDescent="0.25">
      <c r="A147" s="103">
        <v>52</v>
      </c>
      <c r="B147" s="103"/>
      <c r="C147" s="13" t="s">
        <v>173</v>
      </c>
      <c r="D147" s="103"/>
      <c r="E147" s="266">
        <v>0</v>
      </c>
      <c r="F147" s="103"/>
      <c r="G147" s="188">
        <v>0</v>
      </c>
      <c r="H147" s="103"/>
      <c r="I147" s="188">
        <f t="shared" si="34"/>
        <v>0</v>
      </c>
      <c r="J147" s="103"/>
      <c r="K147" s="266">
        <v>0</v>
      </c>
      <c r="L147" s="103"/>
      <c r="M147" s="266">
        <v>0</v>
      </c>
      <c r="N147" s="103"/>
      <c r="O147" s="268">
        <v>0</v>
      </c>
      <c r="P147" s="103"/>
      <c r="Q147" s="193">
        <v>0</v>
      </c>
      <c r="R147" s="112"/>
      <c r="S147" s="193">
        <f t="shared" si="35"/>
        <v>0</v>
      </c>
      <c r="T147" s="103"/>
      <c r="U147" s="190">
        <f t="shared" si="36"/>
        <v>0</v>
      </c>
      <c r="V147" s="103"/>
      <c r="W147" s="103"/>
      <c r="X147" s="268">
        <v>0</v>
      </c>
      <c r="Y147" s="103"/>
      <c r="Z147" s="188">
        <f t="shared" si="37"/>
        <v>0</v>
      </c>
      <c r="AA147" s="103"/>
      <c r="AB147" s="268">
        <v>0</v>
      </c>
      <c r="AC147" s="103"/>
      <c r="AD147" s="188">
        <f t="shared" si="38"/>
        <v>0</v>
      </c>
      <c r="AE147" s="103"/>
      <c r="AF147" s="268">
        <v>0</v>
      </c>
      <c r="AG147" s="103"/>
      <c r="AH147" s="188">
        <f t="shared" si="39"/>
        <v>0</v>
      </c>
      <c r="AI147" s="103"/>
      <c r="AJ147" s="266">
        <v>0</v>
      </c>
      <c r="AK147" s="103"/>
      <c r="AL147" s="103">
        <v>52</v>
      </c>
      <c r="AM147" s="103"/>
      <c r="AN147" s="190">
        <v>0</v>
      </c>
      <c r="AO147" s="103"/>
      <c r="AP147" s="190">
        <f t="shared" si="40"/>
        <v>0</v>
      </c>
      <c r="AQ147" s="103"/>
      <c r="AR147" s="190">
        <f t="shared" si="41"/>
        <v>0</v>
      </c>
    </row>
    <row r="148" spans="1:44" ht="9.75" customHeight="1" x14ac:dyDescent="0.25">
      <c r="A148" s="103">
        <v>53</v>
      </c>
      <c r="B148" s="103"/>
      <c r="C148" s="13" t="s">
        <v>174</v>
      </c>
      <c r="D148" s="103"/>
      <c r="E148" s="266">
        <v>12044335</v>
      </c>
      <c r="F148" s="103"/>
      <c r="G148" s="188">
        <f t="shared" ref="G148:G165" si="42">(E148/$AN148)</f>
        <v>29.639933063454368</v>
      </c>
      <c r="H148" s="103"/>
      <c r="I148" s="188">
        <f t="shared" si="34"/>
        <v>69.206324679993287</v>
      </c>
      <c r="J148" s="103"/>
      <c r="K148" s="266">
        <v>4806852</v>
      </c>
      <c r="L148" s="103"/>
      <c r="M148" s="266">
        <v>4860924</v>
      </c>
      <c r="N148" s="103"/>
      <c r="O148" s="268">
        <v>4154249</v>
      </c>
      <c r="P148" s="103"/>
      <c r="Q148" s="193">
        <f t="shared" ref="Q148:Q165" si="43">(O148/$AN148)</f>
        <v>10.223201387948961</v>
      </c>
      <c r="R148" s="112"/>
      <c r="S148" s="193">
        <f t="shared" si="35"/>
        <v>64.655873750174024</v>
      </c>
      <c r="T148" s="103"/>
      <c r="U148" s="190">
        <f t="shared" si="36"/>
        <v>16198584</v>
      </c>
      <c r="V148" s="103"/>
      <c r="W148" s="103"/>
      <c r="X148" s="268">
        <v>2801293</v>
      </c>
      <c r="Y148" s="103"/>
      <c r="Z148" s="188">
        <f t="shared" si="37"/>
        <v>17.293443673842109</v>
      </c>
      <c r="AA148" s="103"/>
      <c r="AB148" s="268">
        <v>0</v>
      </c>
      <c r="AC148" s="103"/>
      <c r="AD148" s="188">
        <f t="shared" si="38"/>
        <v>0</v>
      </c>
      <c r="AE148" s="103"/>
      <c r="AF148" s="268">
        <v>0</v>
      </c>
      <c r="AG148" s="103"/>
      <c r="AH148" s="188">
        <f t="shared" si="39"/>
        <v>0</v>
      </c>
      <c r="AI148" s="103"/>
      <c r="AJ148" s="266">
        <v>1300027</v>
      </c>
      <c r="AK148" s="103"/>
      <c r="AL148" s="103">
        <v>53</v>
      </c>
      <c r="AM148" s="103"/>
      <c r="AN148" s="190">
        <v>406355</v>
      </c>
      <c r="AO148" s="103"/>
      <c r="AP148" s="190">
        <f t="shared" si="40"/>
        <v>406355</v>
      </c>
      <c r="AQ148" s="103"/>
      <c r="AR148" s="190">
        <f t="shared" si="41"/>
        <v>406355</v>
      </c>
    </row>
    <row r="149" spans="1:44" ht="9.75" customHeight="1" x14ac:dyDescent="0.25">
      <c r="A149" s="103">
        <v>54</v>
      </c>
      <c r="B149" s="103"/>
      <c r="C149" s="13" t="s">
        <v>175</v>
      </c>
      <c r="D149" s="103"/>
      <c r="E149" s="266">
        <v>1328403</v>
      </c>
      <c r="F149" s="103"/>
      <c r="G149" s="188">
        <f t="shared" si="42"/>
        <v>36.878570833680357</v>
      </c>
      <c r="H149" s="103"/>
      <c r="I149" s="188">
        <f t="shared" si="34"/>
        <v>86.107830992259508</v>
      </c>
      <c r="J149" s="103"/>
      <c r="K149" s="266">
        <v>470052</v>
      </c>
      <c r="L149" s="103"/>
      <c r="M149" s="266">
        <v>767455</v>
      </c>
      <c r="N149" s="103"/>
      <c r="O149" s="268">
        <v>774152</v>
      </c>
      <c r="P149" s="103"/>
      <c r="Q149" s="193">
        <f t="shared" si="43"/>
        <v>21.491685405735542</v>
      </c>
      <c r="R149" s="112"/>
      <c r="S149" s="193">
        <f t="shared" si="35"/>
        <v>135.92255943521789</v>
      </c>
      <c r="T149" s="103"/>
      <c r="U149" s="190">
        <f t="shared" si="36"/>
        <v>2102555</v>
      </c>
      <c r="V149" s="103"/>
      <c r="W149" s="103"/>
      <c r="X149" s="268">
        <v>829438</v>
      </c>
      <c r="Y149" s="103"/>
      <c r="Z149" s="188">
        <f t="shared" si="37"/>
        <v>39.449051273331733</v>
      </c>
      <c r="AA149" s="103"/>
      <c r="AB149" s="268">
        <v>0</v>
      </c>
      <c r="AC149" s="103"/>
      <c r="AD149" s="188">
        <f t="shared" si="38"/>
        <v>0</v>
      </c>
      <c r="AE149" s="103"/>
      <c r="AF149" s="268">
        <v>0</v>
      </c>
      <c r="AG149" s="103"/>
      <c r="AH149" s="188">
        <f t="shared" si="39"/>
        <v>0</v>
      </c>
      <c r="AI149" s="103"/>
      <c r="AJ149" s="266">
        <v>81502</v>
      </c>
      <c r="AK149" s="103"/>
      <c r="AL149" s="103">
        <v>54</v>
      </c>
      <c r="AM149" s="103"/>
      <c r="AN149" s="190">
        <v>36021</v>
      </c>
      <c r="AO149" s="103"/>
      <c r="AP149" s="190">
        <f t="shared" si="40"/>
        <v>36021</v>
      </c>
      <c r="AQ149" s="103"/>
      <c r="AR149" s="190">
        <f t="shared" si="41"/>
        <v>36021</v>
      </c>
    </row>
    <row r="150" spans="1:44" ht="9.75" customHeight="1" x14ac:dyDescent="0.25">
      <c r="A150" s="103">
        <v>55</v>
      </c>
      <c r="B150" s="103"/>
      <c r="C150" s="13" t="s">
        <v>176</v>
      </c>
      <c r="D150" s="103"/>
      <c r="E150" s="266">
        <v>708553</v>
      </c>
      <c r="F150" s="103"/>
      <c r="G150" s="188">
        <f t="shared" si="42"/>
        <v>57.90724092840798</v>
      </c>
      <c r="H150" s="103"/>
      <c r="I150" s="188">
        <f t="shared" si="34"/>
        <v>135.20770470144041</v>
      </c>
      <c r="J150" s="103"/>
      <c r="K150" s="266">
        <v>317509</v>
      </c>
      <c r="L150" s="103"/>
      <c r="M150" s="266">
        <v>253553</v>
      </c>
      <c r="N150" s="103"/>
      <c r="O150" s="268">
        <v>289024</v>
      </c>
      <c r="P150" s="103"/>
      <c r="Q150" s="193">
        <f t="shared" si="43"/>
        <v>23.620791108205296</v>
      </c>
      <c r="R150" s="112"/>
      <c r="S150" s="193">
        <f t="shared" si="35"/>
        <v>149.38792945736495</v>
      </c>
      <c r="T150" s="103"/>
      <c r="U150" s="190">
        <f t="shared" si="36"/>
        <v>997577</v>
      </c>
      <c r="V150" s="103"/>
      <c r="W150" s="103"/>
      <c r="X150" s="268">
        <v>588095</v>
      </c>
      <c r="Y150" s="103"/>
      <c r="Z150" s="193">
        <f t="shared" si="37"/>
        <v>58.952341523511464</v>
      </c>
      <c r="AA150" s="103"/>
      <c r="AB150" s="268">
        <v>0</v>
      </c>
      <c r="AC150" s="103"/>
      <c r="AD150" s="193">
        <f t="shared" si="38"/>
        <v>0</v>
      </c>
      <c r="AE150" s="103"/>
      <c r="AF150" s="268">
        <v>0</v>
      </c>
      <c r="AG150" s="103"/>
      <c r="AH150" s="193">
        <f t="shared" si="39"/>
        <v>0</v>
      </c>
      <c r="AI150" s="103"/>
      <c r="AJ150" s="266">
        <v>22355</v>
      </c>
      <c r="AK150" s="103"/>
      <c r="AL150" s="103">
        <v>55</v>
      </c>
      <c r="AM150" s="103"/>
      <c r="AN150" s="190">
        <v>12236</v>
      </c>
      <c r="AO150" s="103"/>
      <c r="AP150" s="190">
        <f t="shared" si="40"/>
        <v>12236</v>
      </c>
      <c r="AQ150" s="103"/>
      <c r="AR150" s="190">
        <f t="shared" si="41"/>
        <v>12236</v>
      </c>
    </row>
    <row r="151" spans="1:44" ht="9.75" customHeight="1" x14ac:dyDescent="0.25">
      <c r="A151" s="103">
        <v>56</v>
      </c>
      <c r="B151" s="103"/>
      <c r="C151" s="13" t="s">
        <v>177</v>
      </c>
      <c r="D151" s="103"/>
      <c r="E151" s="266">
        <v>1309703</v>
      </c>
      <c r="F151" s="103"/>
      <c r="G151" s="188">
        <f t="shared" si="42"/>
        <v>98.637068835668018</v>
      </c>
      <c r="H151" s="103"/>
      <c r="I151" s="188">
        <f t="shared" si="34"/>
        <v>230.30784167798384</v>
      </c>
      <c r="J151" s="103"/>
      <c r="K151" s="266">
        <v>310723</v>
      </c>
      <c r="L151" s="103"/>
      <c r="M151" s="266">
        <v>898412</v>
      </c>
      <c r="N151" s="103"/>
      <c r="O151" s="268">
        <v>337859</v>
      </c>
      <c r="P151" s="103"/>
      <c r="Q151" s="193">
        <f t="shared" si="43"/>
        <v>25.445021840638649</v>
      </c>
      <c r="R151" s="112"/>
      <c r="S151" s="193">
        <f t="shared" si="35"/>
        <v>160.92514049836367</v>
      </c>
      <c r="T151" s="103"/>
      <c r="U151" s="190">
        <f t="shared" si="36"/>
        <v>1647562</v>
      </c>
      <c r="V151" s="103"/>
      <c r="W151" s="103"/>
      <c r="X151" s="268">
        <v>656275</v>
      </c>
      <c r="Y151" s="103"/>
      <c r="Z151" s="193">
        <f t="shared" si="37"/>
        <v>39.833098845445576</v>
      </c>
      <c r="AA151" s="103"/>
      <c r="AB151" s="268">
        <v>0</v>
      </c>
      <c r="AC151" s="103"/>
      <c r="AD151" s="193">
        <f t="shared" si="38"/>
        <v>0</v>
      </c>
      <c r="AE151" s="103"/>
      <c r="AF151" s="268">
        <v>0</v>
      </c>
      <c r="AG151" s="103"/>
      <c r="AH151" s="193">
        <f t="shared" si="39"/>
        <v>0</v>
      </c>
      <c r="AI151" s="103"/>
      <c r="AJ151" s="266">
        <v>35726</v>
      </c>
      <c r="AK151" s="103"/>
      <c r="AL151" s="103">
        <v>56</v>
      </c>
      <c r="AM151" s="103"/>
      <c r="AN151" s="190">
        <v>13278</v>
      </c>
      <c r="AO151" s="103"/>
      <c r="AP151" s="190">
        <f t="shared" si="40"/>
        <v>13278</v>
      </c>
      <c r="AQ151" s="103"/>
      <c r="AR151" s="190">
        <f t="shared" si="41"/>
        <v>13278</v>
      </c>
    </row>
    <row r="152" spans="1:44" ht="9.75" customHeight="1" x14ac:dyDescent="0.25">
      <c r="A152" s="103">
        <v>57</v>
      </c>
      <c r="B152" s="103"/>
      <c r="C152" s="13" t="s">
        <v>178</v>
      </c>
      <c r="D152" s="103"/>
      <c r="E152" s="266">
        <v>596346</v>
      </c>
      <c r="F152" s="103"/>
      <c r="G152" s="188">
        <f t="shared" si="42"/>
        <v>68.514016544117652</v>
      </c>
      <c r="H152" s="103"/>
      <c r="I152" s="188">
        <f t="shared" si="34"/>
        <v>159.97348117931375</v>
      </c>
      <c r="J152" s="103"/>
      <c r="K152" s="266">
        <v>225783</v>
      </c>
      <c r="L152" s="103"/>
      <c r="M152" s="266">
        <v>286179</v>
      </c>
      <c r="N152" s="103"/>
      <c r="O152" s="268">
        <v>277035</v>
      </c>
      <c r="P152" s="103"/>
      <c r="Q152" s="193">
        <f t="shared" si="43"/>
        <v>31.828469669117649</v>
      </c>
      <c r="R152" s="112"/>
      <c r="S152" s="193">
        <f t="shared" si="35"/>
        <v>201.29677959915267</v>
      </c>
      <c r="T152" s="103"/>
      <c r="U152" s="190">
        <f t="shared" si="36"/>
        <v>873381</v>
      </c>
      <c r="V152" s="103"/>
      <c r="W152" s="103"/>
      <c r="X152" s="268">
        <v>453367</v>
      </c>
      <c r="Y152" s="103"/>
      <c r="Z152" s="193">
        <f t="shared" si="37"/>
        <v>51.909418684400052</v>
      </c>
      <c r="AA152" s="103"/>
      <c r="AB152" s="268">
        <v>0</v>
      </c>
      <c r="AC152" s="103"/>
      <c r="AD152" s="193">
        <f t="shared" si="38"/>
        <v>0</v>
      </c>
      <c r="AE152" s="103"/>
      <c r="AF152" s="268">
        <v>0</v>
      </c>
      <c r="AG152" s="103"/>
      <c r="AH152" s="193">
        <f t="shared" si="39"/>
        <v>0</v>
      </c>
      <c r="AI152" s="103"/>
      <c r="AJ152" s="266">
        <v>19791</v>
      </c>
      <c r="AK152" s="103"/>
      <c r="AL152" s="103">
        <v>57</v>
      </c>
      <c r="AM152" s="103"/>
      <c r="AN152" s="190">
        <v>8704</v>
      </c>
      <c r="AO152" s="103"/>
      <c r="AP152" s="190">
        <f t="shared" si="40"/>
        <v>8704</v>
      </c>
      <c r="AQ152" s="103"/>
      <c r="AR152" s="190">
        <f t="shared" si="41"/>
        <v>8704</v>
      </c>
    </row>
    <row r="153" spans="1:44" ht="9.75" customHeight="1" x14ac:dyDescent="0.25">
      <c r="A153" s="103">
        <v>58</v>
      </c>
      <c r="B153" s="103"/>
      <c r="C153" s="13" t="s">
        <v>179</v>
      </c>
      <c r="D153" s="103"/>
      <c r="E153" s="266">
        <v>1539729</v>
      </c>
      <c r="F153" s="103"/>
      <c r="G153" s="188">
        <f t="shared" si="42"/>
        <v>49.692722284976604</v>
      </c>
      <c r="H153" s="103"/>
      <c r="I153" s="188">
        <f t="shared" si="34"/>
        <v>116.0276126577064</v>
      </c>
      <c r="J153" s="103"/>
      <c r="K153" s="266">
        <v>644232</v>
      </c>
      <c r="L153" s="103"/>
      <c r="M153" s="266">
        <v>459</v>
      </c>
      <c r="N153" s="103"/>
      <c r="O153" s="268">
        <v>703528</v>
      </c>
      <c r="P153" s="103"/>
      <c r="Q153" s="193">
        <f t="shared" si="43"/>
        <v>22.705438115217042</v>
      </c>
      <c r="R153" s="112"/>
      <c r="S153" s="193">
        <f t="shared" si="35"/>
        <v>143.59884780812177</v>
      </c>
      <c r="T153" s="103"/>
      <c r="U153" s="190">
        <f t="shared" si="36"/>
        <v>2243257</v>
      </c>
      <c r="V153" s="103"/>
      <c r="W153" s="103"/>
      <c r="X153" s="268">
        <v>1350173</v>
      </c>
      <c r="Y153" s="103"/>
      <c r="Z153" s="193">
        <f t="shared" si="37"/>
        <v>60.188065834632411</v>
      </c>
      <c r="AA153" s="103"/>
      <c r="AB153" s="268">
        <v>0</v>
      </c>
      <c r="AC153" s="103"/>
      <c r="AD153" s="193">
        <f t="shared" si="38"/>
        <v>0</v>
      </c>
      <c r="AE153" s="103"/>
      <c r="AF153" s="268">
        <v>0</v>
      </c>
      <c r="AG153" s="103"/>
      <c r="AH153" s="193">
        <f t="shared" si="39"/>
        <v>0</v>
      </c>
      <c r="AI153" s="103"/>
      <c r="AJ153" s="266">
        <v>57026</v>
      </c>
      <c r="AK153" s="103"/>
      <c r="AL153" s="103">
        <v>58</v>
      </c>
      <c r="AM153" s="103"/>
      <c r="AN153" s="190">
        <v>30985</v>
      </c>
      <c r="AO153" s="103"/>
      <c r="AP153" s="190">
        <f t="shared" si="40"/>
        <v>30985</v>
      </c>
      <c r="AQ153" s="103"/>
      <c r="AR153" s="190">
        <f t="shared" si="41"/>
        <v>30985</v>
      </c>
    </row>
    <row r="154" spans="1:44" ht="9.75" customHeight="1" x14ac:dyDescent="0.25">
      <c r="A154" s="103">
        <v>59</v>
      </c>
      <c r="B154" s="103"/>
      <c r="C154" s="13" t="s">
        <v>180</v>
      </c>
      <c r="D154" s="103"/>
      <c r="E154" s="266">
        <v>644950</v>
      </c>
      <c r="F154" s="103"/>
      <c r="G154" s="188">
        <f t="shared" si="42"/>
        <v>59.229497658187164</v>
      </c>
      <c r="H154" s="103"/>
      <c r="I154" s="188">
        <f t="shared" si="34"/>
        <v>138.29504394594878</v>
      </c>
      <c r="J154" s="103"/>
      <c r="K154" s="266">
        <v>264434</v>
      </c>
      <c r="L154" s="103"/>
      <c r="M154" s="266">
        <v>185898</v>
      </c>
      <c r="N154" s="103"/>
      <c r="O154" s="268">
        <v>222543</v>
      </c>
      <c r="P154" s="103"/>
      <c r="Q154" s="193">
        <f t="shared" si="43"/>
        <v>20.437413903939756</v>
      </c>
      <c r="R154" s="112"/>
      <c r="S154" s="193">
        <f t="shared" si="35"/>
        <v>129.25489805090174</v>
      </c>
      <c r="T154" s="103"/>
      <c r="U154" s="190">
        <f t="shared" si="36"/>
        <v>867493</v>
      </c>
      <c r="V154" s="103"/>
      <c r="W154" s="103"/>
      <c r="X154" s="268">
        <v>530357</v>
      </c>
      <c r="Y154" s="103"/>
      <c r="Z154" s="193">
        <f t="shared" si="37"/>
        <v>61.136746924759045</v>
      </c>
      <c r="AA154" s="103"/>
      <c r="AB154" s="268">
        <v>52100</v>
      </c>
      <c r="AC154" s="103"/>
      <c r="AD154" s="193">
        <f t="shared" si="38"/>
        <v>6.0058121506455961</v>
      </c>
      <c r="AE154" s="103"/>
      <c r="AF154" s="268">
        <v>0</v>
      </c>
      <c r="AG154" s="103"/>
      <c r="AH154" s="193">
        <f t="shared" si="39"/>
        <v>0</v>
      </c>
      <c r="AI154" s="103"/>
      <c r="AJ154" s="266">
        <v>14091</v>
      </c>
      <c r="AK154" s="103"/>
      <c r="AL154" s="103">
        <v>59</v>
      </c>
      <c r="AM154" s="103"/>
      <c r="AN154" s="190">
        <v>10889</v>
      </c>
      <c r="AO154" s="103"/>
      <c r="AP154" s="190">
        <f t="shared" si="40"/>
        <v>10889</v>
      </c>
      <c r="AQ154" s="103"/>
      <c r="AR154" s="190">
        <f t="shared" si="41"/>
        <v>10889</v>
      </c>
    </row>
    <row r="155" spans="1:44" ht="9.75" customHeight="1" x14ac:dyDescent="0.25">
      <c r="A155" s="103">
        <v>60</v>
      </c>
      <c r="B155" s="103"/>
      <c r="C155" s="13" t="s">
        <v>181</v>
      </c>
      <c r="D155" s="103"/>
      <c r="E155" s="266">
        <v>2173260</v>
      </c>
      <c r="F155" s="103"/>
      <c r="G155" s="188">
        <f t="shared" si="42"/>
        <v>21.856526505284965</v>
      </c>
      <c r="H155" s="103"/>
      <c r="I155" s="188">
        <f t="shared" si="34"/>
        <v>51.032836898226918</v>
      </c>
      <c r="J155" s="103"/>
      <c r="K155" s="266">
        <v>740878</v>
      </c>
      <c r="L155" s="103"/>
      <c r="M155" s="266">
        <v>1256699</v>
      </c>
      <c r="N155" s="103"/>
      <c r="O155" s="268">
        <v>1095842</v>
      </c>
      <c r="P155" s="103"/>
      <c r="Q155" s="193">
        <f t="shared" si="43"/>
        <v>11.020908551486931</v>
      </c>
      <c r="R155" s="112"/>
      <c r="S155" s="193">
        <f t="shared" si="35"/>
        <v>69.700913136380223</v>
      </c>
      <c r="T155" s="103"/>
      <c r="U155" s="190">
        <f t="shared" si="36"/>
        <v>3269102</v>
      </c>
      <c r="V155" s="103"/>
      <c r="W155" s="103"/>
      <c r="X155" s="268">
        <v>1712132</v>
      </c>
      <c r="Y155" s="103"/>
      <c r="Z155" s="193">
        <f t="shared" si="37"/>
        <v>52.373159356912083</v>
      </c>
      <c r="AA155" s="103"/>
      <c r="AB155" s="268">
        <v>0</v>
      </c>
      <c r="AC155" s="103"/>
      <c r="AD155" s="193">
        <f t="shared" si="38"/>
        <v>0</v>
      </c>
      <c r="AE155" s="103"/>
      <c r="AF155" s="268">
        <v>0</v>
      </c>
      <c r="AG155" s="103"/>
      <c r="AH155" s="193">
        <f t="shared" si="39"/>
        <v>0</v>
      </c>
      <c r="AI155" s="103"/>
      <c r="AJ155" s="266">
        <v>37511</v>
      </c>
      <c r="AK155" s="103"/>
      <c r="AL155" s="103">
        <v>60</v>
      </c>
      <c r="AM155" s="103"/>
      <c r="AN155" s="190">
        <v>99433</v>
      </c>
      <c r="AO155" s="103"/>
      <c r="AP155" s="190">
        <f t="shared" si="40"/>
        <v>99433</v>
      </c>
      <c r="AQ155" s="103"/>
      <c r="AR155" s="190">
        <f t="shared" si="41"/>
        <v>99433</v>
      </c>
    </row>
    <row r="156" spans="1:44" ht="9.75" customHeight="1" x14ac:dyDescent="0.25">
      <c r="A156" s="103">
        <v>61</v>
      </c>
      <c r="B156" s="103"/>
      <c r="C156" s="13" t="s">
        <v>182</v>
      </c>
      <c r="D156" s="103"/>
      <c r="E156" s="266">
        <v>667775</v>
      </c>
      <c r="F156" s="103"/>
      <c r="G156" s="188">
        <f t="shared" si="42"/>
        <v>45.010447559989217</v>
      </c>
      <c r="H156" s="103"/>
      <c r="I156" s="188">
        <f t="shared" si="34"/>
        <v>105.09496229831865</v>
      </c>
      <c r="J156" s="103"/>
      <c r="K156" s="266">
        <v>316814</v>
      </c>
      <c r="L156" s="103"/>
      <c r="M156" s="266">
        <v>294701</v>
      </c>
      <c r="N156" s="103"/>
      <c r="O156" s="268">
        <v>422749</v>
      </c>
      <c r="P156" s="103"/>
      <c r="Q156" s="193">
        <f t="shared" si="43"/>
        <v>28.494809921811807</v>
      </c>
      <c r="R156" s="112"/>
      <c r="S156" s="193">
        <f t="shared" si="35"/>
        <v>180.21329747173206</v>
      </c>
      <c r="T156" s="103"/>
      <c r="U156" s="190">
        <f t="shared" si="36"/>
        <v>1090524</v>
      </c>
      <c r="V156" s="103"/>
      <c r="W156" s="103"/>
      <c r="X156" s="268">
        <v>594406</v>
      </c>
      <c r="Y156" s="103"/>
      <c r="Z156" s="193">
        <f t="shared" si="37"/>
        <v>54.506457446145149</v>
      </c>
      <c r="AA156" s="103"/>
      <c r="AB156" s="268">
        <v>52500</v>
      </c>
      <c r="AC156" s="103"/>
      <c r="AD156" s="193">
        <f t="shared" si="38"/>
        <v>4.8141994123925747</v>
      </c>
      <c r="AE156" s="103"/>
      <c r="AF156" s="268">
        <v>0</v>
      </c>
      <c r="AG156" s="103"/>
      <c r="AH156" s="193">
        <f t="shared" si="39"/>
        <v>0</v>
      </c>
      <c r="AI156" s="103"/>
      <c r="AJ156" s="266">
        <v>13865</v>
      </c>
      <c r="AK156" s="103"/>
      <c r="AL156" s="103">
        <v>61</v>
      </c>
      <c r="AM156" s="103"/>
      <c r="AN156" s="190">
        <v>14836</v>
      </c>
      <c r="AO156" s="103"/>
      <c r="AP156" s="190">
        <f t="shared" si="40"/>
        <v>14836</v>
      </c>
      <c r="AQ156" s="103"/>
      <c r="AR156" s="190">
        <f t="shared" si="41"/>
        <v>14836</v>
      </c>
    </row>
    <row r="157" spans="1:44" ht="9.75" customHeight="1" x14ac:dyDescent="0.25">
      <c r="A157" s="103">
        <v>62</v>
      </c>
      <c r="B157" s="103"/>
      <c r="C157" s="13" t="s">
        <v>183</v>
      </c>
      <c r="D157" s="103"/>
      <c r="E157" s="266">
        <v>1206796</v>
      </c>
      <c r="F157" s="103"/>
      <c r="G157" s="188">
        <f t="shared" si="42"/>
        <v>53.726115216810612</v>
      </c>
      <c r="H157" s="103"/>
      <c r="I157" s="188">
        <f t="shared" si="34"/>
        <v>125.44518793376751</v>
      </c>
      <c r="J157" s="103"/>
      <c r="K157" s="266">
        <v>374237</v>
      </c>
      <c r="L157" s="103"/>
      <c r="M157" s="266">
        <v>608723</v>
      </c>
      <c r="N157" s="103"/>
      <c r="O157" s="268">
        <v>424306</v>
      </c>
      <c r="P157" s="103"/>
      <c r="Q157" s="193">
        <f t="shared" si="43"/>
        <v>18.889947466832872</v>
      </c>
      <c r="R157" s="112"/>
      <c r="S157" s="193">
        <f t="shared" si="35"/>
        <v>119.46806212804142</v>
      </c>
      <c r="T157" s="103"/>
      <c r="U157" s="190">
        <f t="shared" si="36"/>
        <v>1631102</v>
      </c>
      <c r="V157" s="103"/>
      <c r="W157" s="103"/>
      <c r="X157" s="268">
        <v>866472</v>
      </c>
      <c r="Y157" s="103"/>
      <c r="Z157" s="193">
        <f t="shared" si="37"/>
        <v>53.121877111302659</v>
      </c>
      <c r="AA157" s="103"/>
      <c r="AB157" s="268">
        <v>0</v>
      </c>
      <c r="AC157" s="103"/>
      <c r="AD157" s="193">
        <f t="shared" si="38"/>
        <v>0</v>
      </c>
      <c r="AE157" s="103"/>
      <c r="AF157" s="268">
        <v>0</v>
      </c>
      <c r="AG157" s="103"/>
      <c r="AH157" s="193">
        <f t="shared" si="39"/>
        <v>0</v>
      </c>
      <c r="AI157" s="103"/>
      <c r="AJ157" s="266">
        <v>152526</v>
      </c>
      <c r="AK157" s="103"/>
      <c r="AL157" s="103">
        <v>62</v>
      </c>
      <c r="AM157" s="103"/>
      <c r="AN157" s="190">
        <v>22462</v>
      </c>
      <c r="AO157" s="103"/>
      <c r="AP157" s="190">
        <f t="shared" si="40"/>
        <v>22462</v>
      </c>
      <c r="AQ157" s="103"/>
      <c r="AR157" s="190">
        <f t="shared" si="41"/>
        <v>22462</v>
      </c>
    </row>
    <row r="158" spans="1:44" ht="9.75" customHeight="1" x14ac:dyDescent="0.25">
      <c r="A158" s="103">
        <v>63</v>
      </c>
      <c r="B158" s="103"/>
      <c r="C158" s="13" t="s">
        <v>184</v>
      </c>
      <c r="D158" s="103"/>
      <c r="E158" s="266">
        <v>1003464</v>
      </c>
      <c r="F158" s="103"/>
      <c r="G158" s="188">
        <f t="shared" si="42"/>
        <v>84.594840667678298</v>
      </c>
      <c r="H158" s="103"/>
      <c r="I158" s="188">
        <f t="shared" si="34"/>
        <v>197.52062182347368</v>
      </c>
      <c r="J158" s="103"/>
      <c r="K158" s="266">
        <v>305276</v>
      </c>
      <c r="L158" s="103"/>
      <c r="M158" s="266">
        <v>605836</v>
      </c>
      <c r="N158" s="103"/>
      <c r="O158" s="268">
        <v>275862</v>
      </c>
      <c r="P158" s="103"/>
      <c r="Q158" s="193">
        <f t="shared" si="43"/>
        <v>23.255943348507842</v>
      </c>
      <c r="R158" s="112"/>
      <c r="S158" s="193">
        <f t="shared" si="35"/>
        <v>147.08047704653407</v>
      </c>
      <c r="T158" s="103"/>
      <c r="U158" s="190">
        <f t="shared" si="36"/>
        <v>1279326</v>
      </c>
      <c r="V158" s="103"/>
      <c r="W158" s="103"/>
      <c r="X158" s="268">
        <v>682716</v>
      </c>
      <c r="Y158" s="103"/>
      <c r="Z158" s="193">
        <f t="shared" si="37"/>
        <v>53.365287659283091</v>
      </c>
      <c r="AA158" s="103"/>
      <c r="AB158" s="268">
        <v>41554</v>
      </c>
      <c r="AC158" s="103"/>
      <c r="AD158" s="193">
        <f t="shared" si="38"/>
        <v>3.2481165863900205</v>
      </c>
      <c r="AE158" s="103"/>
      <c r="AF158" s="268">
        <v>0</v>
      </c>
      <c r="AG158" s="103"/>
      <c r="AH158" s="193">
        <f t="shared" si="39"/>
        <v>0</v>
      </c>
      <c r="AI158" s="103"/>
      <c r="AJ158" s="266">
        <v>263860</v>
      </c>
      <c r="AK158" s="103"/>
      <c r="AL158" s="103">
        <v>63</v>
      </c>
      <c r="AM158" s="103"/>
      <c r="AN158" s="190">
        <v>11862</v>
      </c>
      <c r="AO158" s="103"/>
      <c r="AP158" s="190">
        <f t="shared" si="40"/>
        <v>11862</v>
      </c>
      <c r="AQ158" s="103"/>
      <c r="AR158" s="190">
        <f t="shared" si="41"/>
        <v>11862</v>
      </c>
    </row>
    <row r="159" spans="1:44" ht="9.75" customHeight="1" x14ac:dyDescent="0.25">
      <c r="A159" s="103">
        <v>64</v>
      </c>
      <c r="B159" s="103"/>
      <c r="C159" s="13" t="s">
        <v>185</v>
      </c>
      <c r="D159" s="103"/>
      <c r="E159" s="266">
        <v>1010657</v>
      </c>
      <c r="F159" s="103"/>
      <c r="G159" s="188">
        <f t="shared" si="42"/>
        <v>83.698302277432717</v>
      </c>
      <c r="H159" s="103"/>
      <c r="I159" s="188">
        <f t="shared" si="34"/>
        <v>195.42729297584827</v>
      </c>
      <c r="J159" s="103"/>
      <c r="K159" s="266">
        <v>366186</v>
      </c>
      <c r="L159" s="103"/>
      <c r="M159" s="266">
        <v>508714</v>
      </c>
      <c r="N159" s="103"/>
      <c r="O159" s="268">
        <v>340047</v>
      </c>
      <c r="P159" s="103"/>
      <c r="Q159" s="193">
        <f t="shared" si="43"/>
        <v>28.161242236024844</v>
      </c>
      <c r="R159" s="112"/>
      <c r="S159" s="193">
        <f t="shared" si="35"/>
        <v>178.10367355247692</v>
      </c>
      <c r="T159" s="103"/>
      <c r="U159" s="190">
        <f t="shared" si="36"/>
        <v>1350704</v>
      </c>
      <c r="V159" s="103"/>
      <c r="W159" s="103"/>
      <c r="X159" s="268">
        <v>660855</v>
      </c>
      <c r="Y159" s="103"/>
      <c r="Z159" s="193">
        <f t="shared" si="37"/>
        <v>48.926707850128523</v>
      </c>
      <c r="AA159" s="103"/>
      <c r="AB159" s="268">
        <v>0</v>
      </c>
      <c r="AC159" s="103"/>
      <c r="AD159" s="193">
        <f t="shared" si="38"/>
        <v>0</v>
      </c>
      <c r="AE159" s="103"/>
      <c r="AF159" s="268">
        <v>0</v>
      </c>
      <c r="AG159" s="103"/>
      <c r="AH159" s="193">
        <f t="shared" si="39"/>
        <v>0</v>
      </c>
      <c r="AI159" s="103"/>
      <c r="AJ159" s="266">
        <v>17910</v>
      </c>
      <c r="AK159" s="103"/>
      <c r="AL159" s="103">
        <v>64</v>
      </c>
      <c r="AM159" s="103"/>
      <c r="AN159" s="190">
        <v>12075</v>
      </c>
      <c r="AO159" s="103"/>
      <c r="AP159" s="190">
        <f t="shared" si="40"/>
        <v>12075</v>
      </c>
      <c r="AQ159" s="103"/>
      <c r="AR159" s="190">
        <f t="shared" si="41"/>
        <v>12075</v>
      </c>
    </row>
    <row r="160" spans="1:44" ht="9.75" customHeight="1" x14ac:dyDescent="0.25">
      <c r="A160" s="103">
        <v>65</v>
      </c>
      <c r="B160" s="103"/>
      <c r="C160" s="13" t="s">
        <v>186</v>
      </c>
      <c r="D160" s="103"/>
      <c r="E160" s="266">
        <v>417422</v>
      </c>
      <c r="F160" s="103"/>
      <c r="G160" s="188">
        <f t="shared" si="42"/>
        <v>26.657002362858421</v>
      </c>
      <c r="H160" s="103"/>
      <c r="I160" s="188">
        <f t="shared" si="34"/>
        <v>62.241475261426352</v>
      </c>
      <c r="J160" s="103"/>
      <c r="K160" s="266">
        <v>236037</v>
      </c>
      <c r="L160" s="103"/>
      <c r="M160" s="266">
        <v>139755</v>
      </c>
      <c r="N160" s="103"/>
      <c r="O160" s="268">
        <v>335236</v>
      </c>
      <c r="P160" s="103"/>
      <c r="Q160" s="193">
        <f t="shared" si="43"/>
        <v>21.408519062519957</v>
      </c>
      <c r="R160" s="112"/>
      <c r="S160" s="193">
        <f t="shared" si="35"/>
        <v>135.39658010808176</v>
      </c>
      <c r="T160" s="103"/>
      <c r="U160" s="190">
        <f t="shared" si="36"/>
        <v>752658</v>
      </c>
      <c r="V160" s="103"/>
      <c r="W160" s="103"/>
      <c r="X160" s="268">
        <v>464318</v>
      </c>
      <c r="Y160" s="103"/>
      <c r="Z160" s="193">
        <f t="shared" si="37"/>
        <v>61.690435762324988</v>
      </c>
      <c r="AA160" s="103"/>
      <c r="AB160" s="268">
        <v>0</v>
      </c>
      <c r="AC160" s="103"/>
      <c r="AD160" s="193">
        <f t="shared" si="38"/>
        <v>0</v>
      </c>
      <c r="AE160" s="103"/>
      <c r="AF160" s="268">
        <v>0</v>
      </c>
      <c r="AG160" s="103"/>
      <c r="AH160" s="193">
        <f t="shared" si="39"/>
        <v>0</v>
      </c>
      <c r="AI160" s="103"/>
      <c r="AJ160" s="266">
        <v>45083</v>
      </c>
      <c r="AK160" s="103"/>
      <c r="AL160" s="103">
        <v>65</v>
      </c>
      <c r="AM160" s="103"/>
      <c r="AN160" s="190">
        <v>15659</v>
      </c>
      <c r="AO160" s="103"/>
      <c r="AP160" s="190">
        <f t="shared" si="40"/>
        <v>15659</v>
      </c>
      <c r="AQ160" s="103"/>
      <c r="AR160" s="190">
        <f t="shared" si="41"/>
        <v>15659</v>
      </c>
    </row>
    <row r="161" spans="1:44" ht="9.75" customHeight="1" x14ac:dyDescent="0.25">
      <c r="A161" s="103">
        <v>66</v>
      </c>
      <c r="B161" s="103"/>
      <c r="C161" s="13" t="s">
        <v>187</v>
      </c>
      <c r="D161" s="103"/>
      <c r="E161" s="266">
        <v>1461952</v>
      </c>
      <c r="F161" s="103"/>
      <c r="G161" s="188">
        <f t="shared" si="42"/>
        <v>41.086841661514249</v>
      </c>
      <c r="H161" s="103"/>
      <c r="I161" s="188">
        <f t="shared" si="34"/>
        <v>95.933728933018017</v>
      </c>
      <c r="J161" s="103"/>
      <c r="K161" s="266">
        <v>477369</v>
      </c>
      <c r="L161" s="103"/>
      <c r="M161" s="266">
        <v>766566</v>
      </c>
      <c r="N161" s="103"/>
      <c r="O161" s="268">
        <v>634860</v>
      </c>
      <c r="P161" s="103"/>
      <c r="Q161" s="193">
        <f t="shared" si="43"/>
        <v>17.842167388005173</v>
      </c>
      <c r="R161" s="112"/>
      <c r="S161" s="193">
        <f t="shared" si="35"/>
        <v>112.84145526353333</v>
      </c>
      <c r="T161" s="103"/>
      <c r="U161" s="190">
        <f t="shared" si="36"/>
        <v>2096812</v>
      </c>
      <c r="V161" s="103"/>
      <c r="W161" s="103"/>
      <c r="X161" s="268">
        <v>597652</v>
      </c>
      <c r="Y161" s="103"/>
      <c r="Z161" s="193">
        <f t="shared" si="37"/>
        <v>28.502889147906441</v>
      </c>
      <c r="AA161" s="103"/>
      <c r="AB161" s="268">
        <v>57028</v>
      </c>
      <c r="AC161" s="103"/>
      <c r="AD161" s="193">
        <f t="shared" si="38"/>
        <v>2.7197478839304621</v>
      </c>
      <c r="AE161" s="103"/>
      <c r="AF161" s="268">
        <v>0</v>
      </c>
      <c r="AG161" s="103"/>
      <c r="AH161" s="193">
        <f t="shared" si="39"/>
        <v>0</v>
      </c>
      <c r="AI161" s="103"/>
      <c r="AJ161" s="266">
        <v>75133</v>
      </c>
      <c r="AK161" s="103"/>
      <c r="AL161" s="103">
        <v>66</v>
      </c>
      <c r="AM161" s="103"/>
      <c r="AN161" s="190">
        <v>35582</v>
      </c>
      <c r="AO161" s="103"/>
      <c r="AP161" s="190">
        <f t="shared" si="40"/>
        <v>35582</v>
      </c>
      <c r="AQ161" s="103"/>
      <c r="AR161" s="190">
        <f t="shared" si="41"/>
        <v>35582</v>
      </c>
    </row>
    <row r="162" spans="1:44" ht="9.75" customHeight="1" x14ac:dyDescent="0.25">
      <c r="A162" s="103">
        <v>67</v>
      </c>
      <c r="B162" s="103"/>
      <c r="C162" s="13" t="s">
        <v>188</v>
      </c>
      <c r="D162" s="103"/>
      <c r="E162" s="266">
        <v>814371</v>
      </c>
      <c r="F162" s="103"/>
      <c r="G162" s="188">
        <f t="shared" si="42"/>
        <v>34.169890487978854</v>
      </c>
      <c r="H162" s="103"/>
      <c r="I162" s="188">
        <f t="shared" si="34"/>
        <v>79.783329143432198</v>
      </c>
      <c r="J162" s="103"/>
      <c r="K162" s="266">
        <v>475786</v>
      </c>
      <c r="L162" s="103"/>
      <c r="M162" s="266">
        <v>227678</v>
      </c>
      <c r="N162" s="103"/>
      <c r="O162" s="268">
        <v>564873</v>
      </c>
      <c r="P162" s="103"/>
      <c r="Q162" s="193">
        <f t="shared" si="43"/>
        <v>23.701296521629672</v>
      </c>
      <c r="R162" s="112"/>
      <c r="S162" s="193">
        <f t="shared" si="35"/>
        <v>149.89707993274419</v>
      </c>
      <c r="T162" s="103"/>
      <c r="U162" s="190">
        <f t="shared" si="36"/>
        <v>1379244</v>
      </c>
      <c r="V162" s="103"/>
      <c r="W162" s="103"/>
      <c r="X162" s="268">
        <v>731228</v>
      </c>
      <c r="Y162" s="103"/>
      <c r="Z162" s="193">
        <f t="shared" si="37"/>
        <v>53.016580097502683</v>
      </c>
      <c r="AA162" s="103"/>
      <c r="AB162" s="268">
        <v>79032</v>
      </c>
      <c r="AC162" s="103"/>
      <c r="AD162" s="193">
        <f t="shared" si="38"/>
        <v>5.7300956175992068</v>
      </c>
      <c r="AE162" s="103"/>
      <c r="AF162" s="268">
        <v>0</v>
      </c>
      <c r="AG162" s="103"/>
      <c r="AH162" s="193">
        <f t="shared" si="39"/>
        <v>0</v>
      </c>
      <c r="AI162" s="103"/>
      <c r="AJ162" s="266">
        <v>4800</v>
      </c>
      <c r="AK162" s="103"/>
      <c r="AL162" s="103">
        <v>67</v>
      </c>
      <c r="AM162" s="103"/>
      <c r="AN162" s="190">
        <v>23833</v>
      </c>
      <c r="AO162" s="103"/>
      <c r="AP162" s="190">
        <f t="shared" si="40"/>
        <v>23833</v>
      </c>
      <c r="AQ162" s="103"/>
      <c r="AR162" s="190">
        <f t="shared" si="41"/>
        <v>23833</v>
      </c>
    </row>
    <row r="163" spans="1:44" ht="9.75" customHeight="1" x14ac:dyDescent="0.25">
      <c r="A163" s="103">
        <v>68</v>
      </c>
      <c r="B163" s="103"/>
      <c r="C163" s="13" t="s">
        <v>189</v>
      </c>
      <c r="D163" s="103"/>
      <c r="E163" s="266">
        <v>1501549</v>
      </c>
      <c r="F163" s="103"/>
      <c r="G163" s="188">
        <f t="shared" si="42"/>
        <v>84.40410342889264</v>
      </c>
      <c r="H163" s="103"/>
      <c r="I163" s="188">
        <f t="shared" si="34"/>
        <v>197.07526915524375</v>
      </c>
      <c r="J163" s="103"/>
      <c r="K163" s="266">
        <v>368236</v>
      </c>
      <c r="L163" s="103"/>
      <c r="M163" s="266">
        <v>812857</v>
      </c>
      <c r="N163" s="103"/>
      <c r="O163" s="268">
        <v>450745</v>
      </c>
      <c r="P163" s="103"/>
      <c r="Q163" s="193">
        <f t="shared" si="43"/>
        <v>25.336987071388421</v>
      </c>
      <c r="R163" s="112"/>
      <c r="S163" s="193">
        <f t="shared" si="35"/>
        <v>160.24188266784634</v>
      </c>
      <c r="T163" s="103"/>
      <c r="U163" s="190">
        <f t="shared" si="36"/>
        <v>1952294</v>
      </c>
      <c r="V163" s="103"/>
      <c r="W163" s="103"/>
      <c r="X163" s="268">
        <v>793975</v>
      </c>
      <c r="Y163" s="103"/>
      <c r="Z163" s="193">
        <f t="shared" si="37"/>
        <v>40.668823445649068</v>
      </c>
      <c r="AA163" s="103"/>
      <c r="AB163" s="268">
        <v>0</v>
      </c>
      <c r="AC163" s="103"/>
      <c r="AD163" s="193">
        <f t="shared" si="38"/>
        <v>0</v>
      </c>
      <c r="AE163" s="103"/>
      <c r="AF163" s="268">
        <v>0</v>
      </c>
      <c r="AG163" s="103"/>
      <c r="AH163" s="193">
        <f t="shared" si="39"/>
        <v>0</v>
      </c>
      <c r="AI163" s="103"/>
      <c r="AJ163" s="266">
        <v>4428</v>
      </c>
      <c r="AK163" s="103"/>
      <c r="AL163" s="103">
        <v>68</v>
      </c>
      <c r="AM163" s="103"/>
      <c r="AN163" s="190">
        <v>17790</v>
      </c>
      <c r="AO163" s="103"/>
      <c r="AP163" s="190">
        <f t="shared" si="40"/>
        <v>17790</v>
      </c>
      <c r="AQ163" s="103"/>
      <c r="AR163" s="190">
        <f t="shared" si="41"/>
        <v>17790</v>
      </c>
    </row>
    <row r="164" spans="1:44" ht="9.75" customHeight="1" x14ac:dyDescent="0.25">
      <c r="A164" s="103">
        <v>69</v>
      </c>
      <c r="B164" s="103"/>
      <c r="C164" s="13" t="s">
        <v>190</v>
      </c>
      <c r="D164" s="103"/>
      <c r="E164" s="266">
        <v>1204150</v>
      </c>
      <c r="F164" s="103"/>
      <c r="G164" s="188">
        <f t="shared" si="42"/>
        <v>19.535204412719015</v>
      </c>
      <c r="H164" s="103"/>
      <c r="I164" s="188">
        <f t="shared" si="34"/>
        <v>45.61277842235134</v>
      </c>
      <c r="J164" s="103"/>
      <c r="K164" s="266">
        <v>730071</v>
      </c>
      <c r="L164" s="103"/>
      <c r="M164" s="266">
        <v>183925</v>
      </c>
      <c r="N164" s="103"/>
      <c r="O164" s="268">
        <v>759433</v>
      </c>
      <c r="P164" s="103"/>
      <c r="Q164" s="193">
        <f t="shared" si="43"/>
        <v>12.320457495133031</v>
      </c>
      <c r="R164" s="112"/>
      <c r="S164" s="193">
        <f t="shared" si="35"/>
        <v>77.919813385337505</v>
      </c>
      <c r="T164" s="103"/>
      <c r="U164" s="190">
        <f t="shared" si="36"/>
        <v>1963583</v>
      </c>
      <c r="V164" s="103"/>
      <c r="W164" s="103"/>
      <c r="X164" s="268">
        <v>1155647</v>
      </c>
      <c r="Y164" s="103"/>
      <c r="Z164" s="193">
        <f t="shared" si="37"/>
        <v>58.853992930270834</v>
      </c>
      <c r="AA164" s="103"/>
      <c r="AB164" s="268">
        <v>79254</v>
      </c>
      <c r="AC164" s="103"/>
      <c r="AD164" s="193">
        <f t="shared" si="38"/>
        <v>4.036193020615884</v>
      </c>
      <c r="AE164" s="103"/>
      <c r="AF164" s="268">
        <v>0</v>
      </c>
      <c r="AG164" s="103"/>
      <c r="AH164" s="193">
        <f t="shared" si="39"/>
        <v>0</v>
      </c>
      <c r="AI164" s="103"/>
      <c r="AJ164" s="266">
        <v>73271</v>
      </c>
      <c r="AK164" s="103"/>
      <c r="AL164" s="103">
        <v>69</v>
      </c>
      <c r="AM164" s="103"/>
      <c r="AN164" s="190">
        <v>61640</v>
      </c>
      <c r="AO164" s="103"/>
      <c r="AP164" s="190">
        <f t="shared" si="40"/>
        <v>61640</v>
      </c>
      <c r="AQ164" s="103"/>
      <c r="AR164" s="190">
        <f t="shared" si="41"/>
        <v>61640</v>
      </c>
    </row>
    <row r="165" spans="1:44" ht="9.75" customHeight="1" x14ac:dyDescent="0.25">
      <c r="A165" s="103">
        <v>70</v>
      </c>
      <c r="B165" s="103"/>
      <c r="C165" s="13" t="s">
        <v>191</v>
      </c>
      <c r="D165" s="103"/>
      <c r="E165" s="266">
        <v>1277614</v>
      </c>
      <c r="F165" s="103"/>
      <c r="G165" s="188">
        <f t="shared" si="42"/>
        <v>43.273743395203901</v>
      </c>
      <c r="H165" s="103"/>
      <c r="I165" s="188">
        <f t="shared" si="34"/>
        <v>101.03992910900881</v>
      </c>
      <c r="J165" s="103"/>
      <c r="K165" s="266">
        <v>438960</v>
      </c>
      <c r="L165" s="103"/>
      <c r="M165" s="266">
        <v>719110</v>
      </c>
      <c r="N165" s="103"/>
      <c r="O165" s="268">
        <v>484304</v>
      </c>
      <c r="P165" s="103"/>
      <c r="Q165" s="193">
        <f t="shared" si="43"/>
        <v>16.403739330713996</v>
      </c>
      <c r="R165" s="112"/>
      <c r="S165" s="193">
        <f t="shared" si="35"/>
        <v>103.74422443126612</v>
      </c>
      <c r="T165" s="103"/>
      <c r="U165" s="190">
        <f t="shared" si="36"/>
        <v>1761918</v>
      </c>
      <c r="V165" s="103"/>
      <c r="W165" s="103"/>
      <c r="X165" s="268">
        <v>854011</v>
      </c>
      <c r="Y165" s="103"/>
      <c r="Z165" s="193">
        <f t="shared" si="37"/>
        <v>48.470530410609349</v>
      </c>
      <c r="AA165" s="103"/>
      <c r="AB165" s="268">
        <v>0</v>
      </c>
      <c r="AC165" s="103"/>
      <c r="AD165" s="193">
        <f t="shared" si="38"/>
        <v>0</v>
      </c>
      <c r="AE165" s="103"/>
      <c r="AF165" s="268">
        <v>0</v>
      </c>
      <c r="AG165" s="103"/>
      <c r="AH165" s="193">
        <f t="shared" si="39"/>
        <v>0</v>
      </c>
      <c r="AI165" s="103"/>
      <c r="AJ165" s="266">
        <v>123305</v>
      </c>
      <c r="AK165" s="103"/>
      <c r="AL165" s="103">
        <v>70</v>
      </c>
      <c r="AM165" s="103"/>
      <c r="AN165" s="190">
        <v>29524</v>
      </c>
      <c r="AO165" s="103"/>
      <c r="AP165" s="190">
        <f t="shared" si="40"/>
        <v>29524</v>
      </c>
      <c r="AQ165" s="103"/>
      <c r="AR165" s="190">
        <f t="shared" si="41"/>
        <v>29524</v>
      </c>
    </row>
    <row r="166" spans="1:44" ht="9.75" customHeight="1" x14ac:dyDescent="0.25">
      <c r="A166" s="103">
        <v>71</v>
      </c>
      <c r="B166" s="103"/>
      <c r="C166" s="13" t="s">
        <v>192</v>
      </c>
      <c r="D166" s="103"/>
      <c r="E166" s="266">
        <v>0</v>
      </c>
      <c r="F166" s="103"/>
      <c r="G166" s="188">
        <v>0</v>
      </c>
      <c r="H166" s="103"/>
      <c r="I166" s="188">
        <f t="shared" si="34"/>
        <v>0</v>
      </c>
      <c r="J166" s="103"/>
      <c r="K166" s="266">
        <v>0</v>
      </c>
      <c r="L166" s="103"/>
      <c r="M166" s="266">
        <v>0</v>
      </c>
      <c r="N166" s="103"/>
      <c r="O166" s="268">
        <v>0</v>
      </c>
      <c r="P166" s="103"/>
      <c r="Q166" s="193">
        <v>0</v>
      </c>
      <c r="R166" s="112"/>
      <c r="S166" s="193">
        <f t="shared" si="35"/>
        <v>0</v>
      </c>
      <c r="T166" s="103"/>
      <c r="U166" s="190">
        <f t="shared" si="36"/>
        <v>0</v>
      </c>
      <c r="V166" s="103"/>
      <c r="W166" s="103"/>
      <c r="X166" s="268">
        <v>0</v>
      </c>
      <c r="Y166" s="103"/>
      <c r="Z166" s="193">
        <f t="shared" si="37"/>
        <v>0</v>
      </c>
      <c r="AA166" s="103"/>
      <c r="AB166" s="268">
        <v>0</v>
      </c>
      <c r="AC166" s="103"/>
      <c r="AD166" s="193">
        <f t="shared" si="38"/>
        <v>0</v>
      </c>
      <c r="AE166" s="103"/>
      <c r="AF166" s="268">
        <v>0</v>
      </c>
      <c r="AG166" s="103"/>
      <c r="AH166" s="193">
        <f t="shared" si="39"/>
        <v>0</v>
      </c>
      <c r="AI166" s="103"/>
      <c r="AJ166" s="266">
        <v>0</v>
      </c>
      <c r="AK166" s="103"/>
      <c r="AL166" s="103">
        <v>71</v>
      </c>
      <c r="AM166" s="103"/>
      <c r="AN166" s="190">
        <v>0</v>
      </c>
      <c r="AO166" s="103"/>
      <c r="AP166" s="190">
        <f t="shared" si="40"/>
        <v>0</v>
      </c>
      <c r="AQ166" s="103"/>
      <c r="AR166" s="190">
        <f t="shared" si="41"/>
        <v>0</v>
      </c>
    </row>
    <row r="167" spans="1:44" ht="9.75" customHeight="1" x14ac:dyDescent="0.25">
      <c r="A167" s="103">
        <v>72</v>
      </c>
      <c r="B167" s="103"/>
      <c r="C167" s="13" t="s">
        <v>193</v>
      </c>
      <c r="D167" s="103"/>
      <c r="E167" s="266">
        <v>1914865</v>
      </c>
      <c r="F167" s="103"/>
      <c r="G167" s="188">
        <f t="shared" ref="G167:G187" si="44">(E167/$AN167)</f>
        <v>51.458266150704077</v>
      </c>
      <c r="H167" s="103"/>
      <c r="I167" s="188">
        <f t="shared" si="34"/>
        <v>120.14998370850208</v>
      </c>
      <c r="J167" s="103"/>
      <c r="K167" s="266">
        <v>522301</v>
      </c>
      <c r="L167" s="103"/>
      <c r="M167" s="266">
        <v>1099247</v>
      </c>
      <c r="N167" s="103"/>
      <c r="O167" s="268">
        <v>589271</v>
      </c>
      <c r="P167" s="103"/>
      <c r="Q167" s="193">
        <f t="shared" ref="Q167:Q187" si="45">(O167/$AN167)</f>
        <v>15.835510050521338</v>
      </c>
      <c r="R167" s="112"/>
      <c r="S167" s="193">
        <f t="shared" si="35"/>
        <v>100.15050078178416</v>
      </c>
      <c r="T167" s="103"/>
      <c r="U167" s="190">
        <f t="shared" si="36"/>
        <v>2504136</v>
      </c>
      <c r="V167" s="103"/>
      <c r="W167" s="103"/>
      <c r="X167" s="268">
        <v>1332248</v>
      </c>
      <c r="Y167" s="103"/>
      <c r="Z167" s="193">
        <f t="shared" si="37"/>
        <v>53.201902772053913</v>
      </c>
      <c r="AA167" s="103"/>
      <c r="AB167" s="268">
        <v>0</v>
      </c>
      <c r="AC167" s="103"/>
      <c r="AD167" s="193">
        <f t="shared" si="38"/>
        <v>0</v>
      </c>
      <c r="AE167" s="103"/>
      <c r="AF167" s="268">
        <v>0</v>
      </c>
      <c r="AG167" s="103"/>
      <c r="AH167" s="193">
        <f t="shared" si="39"/>
        <v>0</v>
      </c>
      <c r="AI167" s="103"/>
      <c r="AJ167" s="266">
        <v>138701</v>
      </c>
      <c r="AK167" s="103"/>
      <c r="AL167" s="103">
        <v>72</v>
      </c>
      <c r="AM167" s="103"/>
      <c r="AN167" s="190">
        <v>37212</v>
      </c>
      <c r="AO167" s="103"/>
      <c r="AP167" s="190">
        <f t="shared" si="40"/>
        <v>37212</v>
      </c>
      <c r="AQ167" s="103"/>
      <c r="AR167" s="190">
        <f t="shared" si="41"/>
        <v>37212</v>
      </c>
    </row>
    <row r="168" spans="1:44" ht="9.75" customHeight="1" x14ac:dyDescent="0.25">
      <c r="A168" s="103">
        <v>73</v>
      </c>
      <c r="B168" s="103"/>
      <c r="C168" s="13" t="s">
        <v>194</v>
      </c>
      <c r="D168" s="103"/>
      <c r="E168" s="266">
        <v>14614000</v>
      </c>
      <c r="F168" s="103"/>
      <c r="G168" s="188">
        <f t="shared" si="44"/>
        <v>31.560579294497739</v>
      </c>
      <c r="H168" s="103"/>
      <c r="I168" s="188">
        <f t="shared" si="34"/>
        <v>73.690844478888579</v>
      </c>
      <c r="J168" s="103"/>
      <c r="K168" s="266">
        <v>4284000</v>
      </c>
      <c r="L168" s="103"/>
      <c r="M168" s="266">
        <v>9793000</v>
      </c>
      <c r="N168" s="103"/>
      <c r="O168" s="268">
        <v>5839000</v>
      </c>
      <c r="P168" s="103"/>
      <c r="Q168" s="193">
        <f t="shared" si="45"/>
        <v>12.609978274296722</v>
      </c>
      <c r="R168" s="112"/>
      <c r="S168" s="193">
        <f t="shared" si="35"/>
        <v>79.750865932901107</v>
      </c>
      <c r="T168" s="103"/>
      <c r="U168" s="190">
        <f t="shared" si="36"/>
        <v>20453000</v>
      </c>
      <c r="V168" s="103"/>
      <c r="W168" s="103"/>
      <c r="X168" s="268">
        <v>5895000</v>
      </c>
      <c r="Y168" s="103"/>
      <c r="Z168" s="193">
        <f t="shared" si="37"/>
        <v>28.822177675646603</v>
      </c>
      <c r="AA168" s="103"/>
      <c r="AB168" s="268">
        <v>258000</v>
      </c>
      <c r="AC168" s="103"/>
      <c r="AD168" s="193">
        <f t="shared" si="38"/>
        <v>1.2614286412751186</v>
      </c>
      <c r="AE168" s="103"/>
      <c r="AF168" s="268">
        <v>5000</v>
      </c>
      <c r="AG168" s="103"/>
      <c r="AH168" s="193">
        <f t="shared" si="39"/>
        <v>2.4446291497579816E-2</v>
      </c>
      <c r="AI168" s="103"/>
      <c r="AJ168" s="266">
        <v>1821000</v>
      </c>
      <c r="AK168" s="103"/>
      <c r="AL168" s="103">
        <v>73</v>
      </c>
      <c r="AM168" s="103"/>
      <c r="AN168" s="190">
        <v>463046</v>
      </c>
      <c r="AO168" s="103"/>
      <c r="AP168" s="190">
        <f t="shared" si="40"/>
        <v>463046</v>
      </c>
      <c r="AQ168" s="103"/>
      <c r="AR168" s="190">
        <f t="shared" si="41"/>
        <v>463046</v>
      </c>
    </row>
    <row r="169" spans="1:44" ht="9.75" customHeight="1" x14ac:dyDescent="0.25">
      <c r="A169" s="103">
        <v>74</v>
      </c>
      <c r="B169" s="103"/>
      <c r="C169" s="13" t="s">
        <v>195</v>
      </c>
      <c r="D169" s="103"/>
      <c r="E169" s="266">
        <v>1880443</v>
      </c>
      <c r="F169" s="103"/>
      <c r="G169" s="188">
        <f t="shared" si="44"/>
        <v>55.011058128309394</v>
      </c>
      <c r="H169" s="103"/>
      <c r="I169" s="188">
        <f t="shared" si="34"/>
        <v>128.44540308735992</v>
      </c>
      <c r="J169" s="103"/>
      <c r="K169" s="266">
        <v>679881</v>
      </c>
      <c r="L169" s="103"/>
      <c r="M169" s="266">
        <v>787632</v>
      </c>
      <c r="N169" s="103"/>
      <c r="O169" s="268">
        <v>949490</v>
      </c>
      <c r="P169" s="103"/>
      <c r="Q169" s="193">
        <f t="shared" si="45"/>
        <v>27.776672615042564</v>
      </c>
      <c r="R169" s="112"/>
      <c r="S169" s="193">
        <f t="shared" si="35"/>
        <v>175.67149170270011</v>
      </c>
      <c r="T169" s="103"/>
      <c r="U169" s="190">
        <f t="shared" si="36"/>
        <v>2829933</v>
      </c>
      <c r="V169" s="103"/>
      <c r="W169" s="103"/>
      <c r="X169" s="268">
        <v>1460186</v>
      </c>
      <c r="Y169" s="103"/>
      <c r="Z169" s="193">
        <f t="shared" si="37"/>
        <v>51.597900020954555</v>
      </c>
      <c r="AA169" s="103"/>
      <c r="AB169" s="268">
        <v>0</v>
      </c>
      <c r="AC169" s="103"/>
      <c r="AD169" s="193">
        <f t="shared" si="38"/>
        <v>0</v>
      </c>
      <c r="AE169" s="103"/>
      <c r="AF169" s="268">
        <v>0</v>
      </c>
      <c r="AG169" s="103"/>
      <c r="AH169" s="193">
        <f t="shared" si="39"/>
        <v>0</v>
      </c>
      <c r="AI169" s="103"/>
      <c r="AJ169" s="266">
        <v>12847</v>
      </c>
      <c r="AK169" s="103"/>
      <c r="AL169" s="103">
        <v>74</v>
      </c>
      <c r="AM169" s="103"/>
      <c r="AN169" s="190">
        <v>34183</v>
      </c>
      <c r="AO169" s="103"/>
      <c r="AP169" s="190">
        <f t="shared" si="40"/>
        <v>34183</v>
      </c>
      <c r="AQ169" s="103"/>
      <c r="AR169" s="190">
        <f t="shared" si="41"/>
        <v>34183</v>
      </c>
    </row>
    <row r="170" spans="1:44" ht="9.75" customHeight="1" x14ac:dyDescent="0.25">
      <c r="A170" s="103">
        <v>75</v>
      </c>
      <c r="B170" s="103"/>
      <c r="C170" s="13" t="s">
        <v>196</v>
      </c>
      <c r="D170" s="103"/>
      <c r="E170" s="266">
        <v>1146430</v>
      </c>
      <c r="F170" s="103"/>
      <c r="G170" s="188">
        <f t="shared" si="44"/>
        <v>158.80731403241447</v>
      </c>
      <c r="H170" s="103"/>
      <c r="I170" s="188">
        <f t="shared" si="34"/>
        <v>370.79943847903041</v>
      </c>
      <c r="J170" s="103"/>
      <c r="K170" s="266">
        <v>303739</v>
      </c>
      <c r="L170" s="103"/>
      <c r="M170" s="266">
        <v>803747</v>
      </c>
      <c r="N170" s="103"/>
      <c r="O170" s="268">
        <v>276769</v>
      </c>
      <c r="P170" s="103"/>
      <c r="Q170" s="193">
        <f t="shared" si="45"/>
        <v>38.338966615874774</v>
      </c>
      <c r="R170" s="112"/>
      <c r="S170" s="193">
        <f t="shared" si="35"/>
        <v>242.47193136097022</v>
      </c>
      <c r="T170" s="103"/>
      <c r="U170" s="190">
        <f t="shared" si="36"/>
        <v>1423199</v>
      </c>
      <c r="V170" s="103"/>
      <c r="W170" s="103"/>
      <c r="X170" s="268">
        <v>553195</v>
      </c>
      <c r="Y170" s="103"/>
      <c r="Z170" s="193">
        <f t="shared" si="37"/>
        <v>38.869827761261774</v>
      </c>
      <c r="AA170" s="103"/>
      <c r="AB170" s="268">
        <v>0</v>
      </c>
      <c r="AC170" s="103"/>
      <c r="AD170" s="193">
        <f t="shared" si="38"/>
        <v>0</v>
      </c>
      <c r="AE170" s="103"/>
      <c r="AF170" s="268">
        <v>0</v>
      </c>
      <c r="AG170" s="103"/>
      <c r="AH170" s="193">
        <f t="shared" si="39"/>
        <v>0</v>
      </c>
      <c r="AI170" s="103"/>
      <c r="AJ170" s="266">
        <v>35954</v>
      </c>
      <c r="AK170" s="103"/>
      <c r="AL170" s="103">
        <v>75</v>
      </c>
      <c r="AM170" s="103"/>
      <c r="AN170" s="190">
        <v>7219</v>
      </c>
      <c r="AO170" s="103"/>
      <c r="AP170" s="190">
        <f t="shared" si="40"/>
        <v>7219</v>
      </c>
      <c r="AQ170" s="103"/>
      <c r="AR170" s="190">
        <f t="shared" si="41"/>
        <v>7219</v>
      </c>
    </row>
    <row r="171" spans="1:44" ht="9.75" customHeight="1" x14ac:dyDescent="0.25">
      <c r="A171" s="103">
        <v>76</v>
      </c>
      <c r="B171" s="103"/>
      <c r="C171" s="13" t="s">
        <v>112</v>
      </c>
      <c r="D171" s="103"/>
      <c r="E171" s="266">
        <v>606363</v>
      </c>
      <c r="F171" s="103"/>
      <c r="G171" s="188">
        <f t="shared" si="44"/>
        <v>66.305412793876428</v>
      </c>
      <c r="H171" s="103"/>
      <c r="I171" s="188">
        <f t="shared" si="34"/>
        <v>154.81660893195007</v>
      </c>
      <c r="J171" s="103"/>
      <c r="K171" s="266">
        <v>242976</v>
      </c>
      <c r="L171" s="103"/>
      <c r="M171" s="266">
        <v>310666</v>
      </c>
      <c r="N171" s="103"/>
      <c r="O171" s="268">
        <v>287919</v>
      </c>
      <c r="P171" s="103"/>
      <c r="Q171" s="193">
        <f t="shared" si="45"/>
        <v>31.483761618370693</v>
      </c>
      <c r="R171" s="112"/>
      <c r="S171" s="193">
        <f t="shared" si="35"/>
        <v>199.11669927362607</v>
      </c>
      <c r="T171" s="103"/>
      <c r="U171" s="190">
        <f t="shared" si="36"/>
        <v>894282</v>
      </c>
      <c r="V171" s="103"/>
      <c r="W171" s="103"/>
      <c r="X171" s="268">
        <v>467516</v>
      </c>
      <c r="Y171" s="103"/>
      <c r="Z171" s="193">
        <f t="shared" si="37"/>
        <v>52.27836409544193</v>
      </c>
      <c r="AA171" s="103"/>
      <c r="AB171" s="268">
        <v>0</v>
      </c>
      <c r="AC171" s="103"/>
      <c r="AD171" s="193">
        <f t="shared" si="38"/>
        <v>0</v>
      </c>
      <c r="AE171" s="103"/>
      <c r="AF171" s="268">
        <v>0</v>
      </c>
      <c r="AG171" s="103"/>
      <c r="AH171" s="193">
        <f t="shared" si="39"/>
        <v>0</v>
      </c>
      <c r="AI171" s="103"/>
      <c r="AJ171" s="266">
        <v>28651</v>
      </c>
      <c r="AK171" s="103"/>
      <c r="AL171" s="103">
        <v>76</v>
      </c>
      <c r="AM171" s="103"/>
      <c r="AN171" s="190">
        <v>9145</v>
      </c>
      <c r="AO171" s="103"/>
      <c r="AP171" s="190">
        <f t="shared" si="40"/>
        <v>9145</v>
      </c>
      <c r="AQ171" s="103"/>
      <c r="AR171" s="190">
        <f t="shared" si="41"/>
        <v>9145</v>
      </c>
    </row>
    <row r="172" spans="1:44" ht="9.75" customHeight="1" x14ac:dyDescent="0.25">
      <c r="A172" s="103">
        <v>77</v>
      </c>
      <c r="B172" s="103"/>
      <c r="C172" s="13" t="s">
        <v>113</v>
      </c>
      <c r="D172" s="103"/>
      <c r="E172" s="266">
        <v>3624616</v>
      </c>
      <c r="F172" s="103"/>
      <c r="G172" s="188">
        <f t="shared" si="44"/>
        <v>38.694764710906142</v>
      </c>
      <c r="H172" s="103"/>
      <c r="I172" s="188">
        <f t="shared" si="34"/>
        <v>90.348464831749524</v>
      </c>
      <c r="J172" s="103"/>
      <c r="K172" s="266">
        <v>1109046</v>
      </c>
      <c r="L172" s="103"/>
      <c r="M172" s="266">
        <v>2064281</v>
      </c>
      <c r="N172" s="103"/>
      <c r="O172" s="268">
        <v>1323567</v>
      </c>
      <c r="P172" s="103"/>
      <c r="Q172" s="193">
        <f t="shared" si="45"/>
        <v>14.129803996925443</v>
      </c>
      <c r="R172" s="112"/>
      <c r="S172" s="193">
        <f t="shared" si="35"/>
        <v>89.362890221142592</v>
      </c>
      <c r="T172" s="103"/>
      <c r="U172" s="190">
        <f t="shared" si="36"/>
        <v>4948183</v>
      </c>
      <c r="V172" s="103"/>
      <c r="W172" s="103"/>
      <c r="X172" s="268">
        <v>1447742</v>
      </c>
      <c r="Y172" s="103"/>
      <c r="Z172" s="193">
        <f t="shared" si="37"/>
        <v>29.258052905480657</v>
      </c>
      <c r="AA172" s="103"/>
      <c r="AB172" s="268">
        <v>117260</v>
      </c>
      <c r="AC172" s="103"/>
      <c r="AD172" s="193">
        <f t="shared" si="38"/>
        <v>2.3697587579117427</v>
      </c>
      <c r="AE172" s="103"/>
      <c r="AF172" s="268">
        <v>0</v>
      </c>
      <c r="AG172" s="103"/>
      <c r="AH172" s="193">
        <f t="shared" si="39"/>
        <v>0</v>
      </c>
      <c r="AI172" s="103"/>
      <c r="AJ172" s="266">
        <v>84273</v>
      </c>
      <c r="AK172" s="103"/>
      <c r="AL172" s="103">
        <v>77</v>
      </c>
      <c r="AM172" s="103"/>
      <c r="AN172" s="190">
        <v>93672</v>
      </c>
      <c r="AO172" s="103"/>
      <c r="AP172" s="190">
        <f t="shared" si="40"/>
        <v>93672</v>
      </c>
      <c r="AQ172" s="103"/>
      <c r="AR172" s="190">
        <f t="shared" si="41"/>
        <v>93672</v>
      </c>
    </row>
    <row r="173" spans="1:44" ht="9.75" customHeight="1" x14ac:dyDescent="0.25">
      <c r="A173" s="103">
        <v>78</v>
      </c>
      <c r="B173" s="103"/>
      <c r="C173" s="13" t="s">
        <v>197</v>
      </c>
      <c r="D173" s="103"/>
      <c r="E173" s="266">
        <v>1075172</v>
      </c>
      <c r="F173" s="103"/>
      <c r="G173" s="188">
        <f t="shared" si="44"/>
        <v>47.702737477261635</v>
      </c>
      <c r="H173" s="103"/>
      <c r="I173" s="188">
        <f t="shared" si="34"/>
        <v>111.38119411093908</v>
      </c>
      <c r="J173" s="103"/>
      <c r="K173" s="266">
        <v>464593</v>
      </c>
      <c r="L173" s="103"/>
      <c r="M173" s="266">
        <v>428834</v>
      </c>
      <c r="N173" s="103"/>
      <c r="O173" s="268">
        <v>573110</v>
      </c>
      <c r="P173" s="103"/>
      <c r="Q173" s="193">
        <f t="shared" si="45"/>
        <v>25.427481254714053</v>
      </c>
      <c r="R173" s="112"/>
      <c r="S173" s="193">
        <f t="shared" si="35"/>
        <v>160.81420637254459</v>
      </c>
      <c r="T173" s="103"/>
      <c r="U173" s="190">
        <f t="shared" si="36"/>
        <v>1648282</v>
      </c>
      <c r="V173" s="103"/>
      <c r="W173" s="103"/>
      <c r="X173" s="268">
        <v>921760</v>
      </c>
      <c r="Y173" s="103"/>
      <c r="Z173" s="193">
        <f t="shared" si="37"/>
        <v>55.922469577414546</v>
      </c>
      <c r="AA173" s="103"/>
      <c r="AB173" s="268">
        <v>55063</v>
      </c>
      <c r="AC173" s="103"/>
      <c r="AD173" s="193">
        <f t="shared" si="38"/>
        <v>3.3406298194119692</v>
      </c>
      <c r="AE173" s="103"/>
      <c r="AF173" s="268">
        <v>0</v>
      </c>
      <c r="AG173" s="103"/>
      <c r="AH173" s="193">
        <f t="shared" si="39"/>
        <v>0</v>
      </c>
      <c r="AI173" s="103"/>
      <c r="AJ173" s="266">
        <v>223202</v>
      </c>
      <c r="AK173" s="103"/>
      <c r="AL173" s="103">
        <v>78</v>
      </c>
      <c r="AM173" s="103"/>
      <c r="AN173" s="190">
        <v>22539</v>
      </c>
      <c r="AO173" s="103"/>
      <c r="AP173" s="190">
        <f t="shared" si="40"/>
        <v>22539</v>
      </c>
      <c r="AQ173" s="103"/>
      <c r="AR173" s="190">
        <f t="shared" si="41"/>
        <v>22539</v>
      </c>
    </row>
    <row r="174" spans="1:44" ht="9.75" customHeight="1" x14ac:dyDescent="0.25">
      <c r="A174" s="103">
        <v>79</v>
      </c>
      <c r="B174" s="103"/>
      <c r="C174" s="13" t="s">
        <v>198</v>
      </c>
      <c r="D174" s="103"/>
      <c r="E174" s="266">
        <v>1737317</v>
      </c>
      <c r="F174" s="103"/>
      <c r="G174" s="188">
        <f t="shared" si="44"/>
        <v>21.337193878804253</v>
      </c>
      <c r="H174" s="103"/>
      <c r="I174" s="188">
        <f t="shared" si="34"/>
        <v>49.820246360718158</v>
      </c>
      <c r="J174" s="103"/>
      <c r="K174" s="266">
        <v>919014</v>
      </c>
      <c r="L174" s="103"/>
      <c r="M174" s="266">
        <v>753633</v>
      </c>
      <c r="N174" s="103"/>
      <c r="O174" s="268">
        <v>1847012</v>
      </c>
      <c r="P174" s="103"/>
      <c r="Q174" s="193">
        <f t="shared" si="45"/>
        <v>22.684434182407703</v>
      </c>
      <c r="R174" s="112"/>
      <c r="S174" s="193">
        <f t="shared" si="35"/>
        <v>143.46601000355906</v>
      </c>
      <c r="T174" s="103"/>
      <c r="U174" s="190">
        <f t="shared" si="36"/>
        <v>3584329</v>
      </c>
      <c r="V174" s="103"/>
      <c r="W174" s="103"/>
      <c r="X174" s="268">
        <v>2645928</v>
      </c>
      <c r="Y174" s="103"/>
      <c r="Z174" s="193">
        <f t="shared" si="37"/>
        <v>73.819339686730771</v>
      </c>
      <c r="AA174" s="103"/>
      <c r="AB174" s="268">
        <v>0</v>
      </c>
      <c r="AC174" s="103"/>
      <c r="AD174" s="193">
        <f t="shared" si="38"/>
        <v>0</v>
      </c>
      <c r="AE174" s="103"/>
      <c r="AF174" s="268">
        <v>180333</v>
      </c>
      <c r="AG174" s="103"/>
      <c r="AH174" s="193">
        <f t="shared" si="39"/>
        <v>5.0311508792859136</v>
      </c>
      <c r="AI174" s="103"/>
      <c r="AJ174" s="266">
        <v>692028</v>
      </c>
      <c r="AK174" s="103"/>
      <c r="AL174" s="103">
        <v>79</v>
      </c>
      <c r="AM174" s="103"/>
      <c r="AN174" s="190">
        <v>81422</v>
      </c>
      <c r="AO174" s="103"/>
      <c r="AP174" s="190">
        <f t="shared" si="40"/>
        <v>81422</v>
      </c>
      <c r="AQ174" s="103"/>
      <c r="AR174" s="190">
        <f t="shared" si="41"/>
        <v>81422</v>
      </c>
    </row>
    <row r="175" spans="1:44" ht="9.75" customHeight="1" x14ac:dyDescent="0.25">
      <c r="A175" s="103">
        <v>80</v>
      </c>
      <c r="B175" s="103"/>
      <c r="C175" s="13" t="s">
        <v>199</v>
      </c>
      <c r="D175" s="103"/>
      <c r="E175" s="266">
        <v>1813174</v>
      </c>
      <c r="F175" s="103"/>
      <c r="G175" s="188">
        <f t="shared" si="44"/>
        <v>67.013120449421592</v>
      </c>
      <c r="H175" s="103"/>
      <c r="I175" s="188">
        <f t="shared" si="34"/>
        <v>156.46903661062674</v>
      </c>
      <c r="J175" s="103"/>
      <c r="K175" s="266">
        <v>490258</v>
      </c>
      <c r="L175" s="103"/>
      <c r="M175" s="266">
        <v>1095723</v>
      </c>
      <c r="N175" s="103"/>
      <c r="O175" s="268">
        <v>866932</v>
      </c>
      <c r="P175" s="103"/>
      <c r="Q175" s="193">
        <f t="shared" si="45"/>
        <v>32.040950585800346</v>
      </c>
      <c r="R175" s="112"/>
      <c r="S175" s="193">
        <f t="shared" si="35"/>
        <v>202.6405992894849</v>
      </c>
      <c r="T175" s="103"/>
      <c r="U175" s="190">
        <f t="shared" si="36"/>
        <v>2680106</v>
      </c>
      <c r="V175" s="103"/>
      <c r="W175" s="103"/>
      <c r="X175" s="268">
        <v>1232388</v>
      </c>
      <c r="Y175" s="103"/>
      <c r="Z175" s="193">
        <f t="shared" si="37"/>
        <v>45.982808142663011</v>
      </c>
      <c r="AA175" s="103"/>
      <c r="AB175" s="268">
        <v>0</v>
      </c>
      <c r="AC175" s="103"/>
      <c r="AD175" s="193">
        <f t="shared" si="38"/>
        <v>0</v>
      </c>
      <c r="AE175" s="103"/>
      <c r="AF175" s="268">
        <v>0</v>
      </c>
      <c r="AG175" s="103"/>
      <c r="AH175" s="193">
        <f t="shared" si="39"/>
        <v>0</v>
      </c>
      <c r="AI175" s="103"/>
      <c r="AJ175" s="266">
        <v>17283</v>
      </c>
      <c r="AK175" s="103"/>
      <c r="AL175" s="103">
        <v>80</v>
      </c>
      <c r="AM175" s="103"/>
      <c r="AN175" s="190">
        <v>27057</v>
      </c>
      <c r="AO175" s="103"/>
      <c r="AP175" s="190">
        <f t="shared" si="40"/>
        <v>27057</v>
      </c>
      <c r="AQ175" s="103"/>
      <c r="AR175" s="190">
        <f t="shared" si="41"/>
        <v>27057</v>
      </c>
    </row>
    <row r="176" spans="1:44" ht="9.75" customHeight="1" x14ac:dyDescent="0.25">
      <c r="A176" s="103">
        <v>81</v>
      </c>
      <c r="B176" s="103"/>
      <c r="C176" s="13" t="s">
        <v>200</v>
      </c>
      <c r="D176" s="103"/>
      <c r="E176" s="266">
        <v>994240</v>
      </c>
      <c r="F176" s="103"/>
      <c r="G176" s="188">
        <f t="shared" si="44"/>
        <v>44.945526874915238</v>
      </c>
      <c r="H176" s="103"/>
      <c r="I176" s="188">
        <f t="shared" si="34"/>
        <v>104.94337889224082</v>
      </c>
      <c r="J176" s="103"/>
      <c r="K176" s="266">
        <v>442722</v>
      </c>
      <c r="L176" s="103"/>
      <c r="M176" s="266">
        <v>280314</v>
      </c>
      <c r="N176" s="103"/>
      <c r="O176" s="268">
        <v>553520</v>
      </c>
      <c r="P176" s="103"/>
      <c r="Q176" s="193">
        <f t="shared" si="45"/>
        <v>25.022376926902037</v>
      </c>
      <c r="R176" s="112"/>
      <c r="S176" s="193">
        <f t="shared" si="35"/>
        <v>158.25215430287312</v>
      </c>
      <c r="T176" s="103"/>
      <c r="U176" s="190">
        <f t="shared" si="36"/>
        <v>1547760</v>
      </c>
      <c r="V176" s="103"/>
      <c r="W176" s="103"/>
      <c r="X176" s="268">
        <v>826637</v>
      </c>
      <c r="Y176" s="103"/>
      <c r="Z176" s="193">
        <f t="shared" si="37"/>
        <v>53.408603401044083</v>
      </c>
      <c r="AA176" s="103"/>
      <c r="AB176" s="268">
        <v>96292</v>
      </c>
      <c r="AC176" s="103"/>
      <c r="AD176" s="193">
        <f t="shared" si="38"/>
        <v>6.2213779914198586</v>
      </c>
      <c r="AE176" s="103"/>
      <c r="AF176" s="268">
        <v>0</v>
      </c>
      <c r="AG176" s="103"/>
      <c r="AH176" s="193">
        <f t="shared" si="39"/>
        <v>0</v>
      </c>
      <c r="AI176" s="103"/>
      <c r="AJ176" s="266">
        <v>4457</v>
      </c>
      <c r="AK176" s="103"/>
      <c r="AL176" s="103">
        <v>81</v>
      </c>
      <c r="AM176" s="103"/>
      <c r="AN176" s="190">
        <v>22121</v>
      </c>
      <c r="AO176" s="103"/>
      <c r="AP176" s="190">
        <f t="shared" si="40"/>
        <v>22121</v>
      </c>
      <c r="AQ176" s="103"/>
      <c r="AR176" s="190">
        <f t="shared" si="41"/>
        <v>22121</v>
      </c>
    </row>
    <row r="177" spans="1:44" ht="9.75" customHeight="1" x14ac:dyDescent="0.25">
      <c r="A177" s="103">
        <v>82</v>
      </c>
      <c r="B177" s="103"/>
      <c r="C177" s="13" t="s">
        <v>201</v>
      </c>
      <c r="D177" s="103"/>
      <c r="E177" s="266">
        <v>1723121</v>
      </c>
      <c r="F177" s="103"/>
      <c r="G177" s="188">
        <f t="shared" si="44"/>
        <v>40.128574755472755</v>
      </c>
      <c r="H177" s="103"/>
      <c r="I177" s="188">
        <f t="shared" si="34"/>
        <v>93.696270080205366</v>
      </c>
      <c r="J177" s="103"/>
      <c r="K177" s="266">
        <v>600747</v>
      </c>
      <c r="L177" s="103"/>
      <c r="M177" s="266">
        <v>917089</v>
      </c>
      <c r="N177" s="103"/>
      <c r="O177" s="268">
        <v>574319</v>
      </c>
      <c r="P177" s="103"/>
      <c r="Q177" s="193">
        <f t="shared" si="45"/>
        <v>13.37491849091756</v>
      </c>
      <c r="R177" s="112"/>
      <c r="S177" s="193">
        <f t="shared" si="35"/>
        <v>84.58867321023483</v>
      </c>
      <c r="T177" s="103"/>
      <c r="U177" s="190">
        <f t="shared" si="36"/>
        <v>2297440</v>
      </c>
      <c r="V177" s="103"/>
      <c r="W177" s="103"/>
      <c r="X177" s="268">
        <v>974969</v>
      </c>
      <c r="Y177" s="103"/>
      <c r="Z177" s="193">
        <f t="shared" si="37"/>
        <v>42.437190960373286</v>
      </c>
      <c r="AA177" s="103"/>
      <c r="AB177" s="268">
        <v>71633</v>
      </c>
      <c r="AC177" s="103"/>
      <c r="AD177" s="193">
        <f t="shared" si="38"/>
        <v>3.1179486733059405</v>
      </c>
      <c r="AE177" s="103"/>
      <c r="AF177" s="268">
        <v>0</v>
      </c>
      <c r="AG177" s="103"/>
      <c r="AH177" s="193">
        <f t="shared" si="39"/>
        <v>0</v>
      </c>
      <c r="AI177" s="103"/>
      <c r="AJ177" s="266">
        <v>136739</v>
      </c>
      <c r="AK177" s="103"/>
      <c r="AL177" s="103">
        <v>82</v>
      </c>
      <c r="AM177" s="103"/>
      <c r="AN177" s="190">
        <v>42940</v>
      </c>
      <c r="AO177" s="103"/>
      <c r="AP177" s="190">
        <f t="shared" si="40"/>
        <v>42940</v>
      </c>
      <c r="AQ177" s="103"/>
      <c r="AR177" s="190">
        <f t="shared" si="41"/>
        <v>42940</v>
      </c>
    </row>
    <row r="178" spans="1:44" ht="9.75" customHeight="1" x14ac:dyDescent="0.25">
      <c r="A178" s="103">
        <v>83</v>
      </c>
      <c r="B178" s="103"/>
      <c r="C178" s="13" t="s">
        <v>202</v>
      </c>
      <c r="D178" s="103"/>
      <c r="E178" s="266">
        <v>1337321</v>
      </c>
      <c r="F178" s="103"/>
      <c r="G178" s="188">
        <f t="shared" si="44"/>
        <v>43.882559474979494</v>
      </c>
      <c r="H178" s="103"/>
      <c r="I178" s="188">
        <f t="shared" si="34"/>
        <v>102.46145469738137</v>
      </c>
      <c r="J178" s="103"/>
      <c r="K178" s="266">
        <v>542888</v>
      </c>
      <c r="L178" s="103"/>
      <c r="M178" s="266">
        <v>292192</v>
      </c>
      <c r="N178" s="103"/>
      <c r="O178" s="268">
        <v>762618</v>
      </c>
      <c r="P178" s="103"/>
      <c r="Q178" s="193">
        <f t="shared" si="45"/>
        <v>25.024380639868745</v>
      </c>
      <c r="R178" s="112"/>
      <c r="S178" s="193">
        <f t="shared" si="35"/>
        <v>158.26482663590176</v>
      </c>
      <c r="T178" s="103"/>
      <c r="U178" s="190">
        <f t="shared" si="36"/>
        <v>2099939</v>
      </c>
      <c r="V178" s="103"/>
      <c r="W178" s="103"/>
      <c r="X178" s="268">
        <v>1009819</v>
      </c>
      <c r="Y178" s="103"/>
      <c r="Z178" s="193">
        <f t="shared" si="37"/>
        <v>48.088015889985378</v>
      </c>
      <c r="AA178" s="103"/>
      <c r="AB178" s="268">
        <v>0</v>
      </c>
      <c r="AC178" s="103"/>
      <c r="AD178" s="193">
        <f t="shared" si="38"/>
        <v>0</v>
      </c>
      <c r="AE178" s="103"/>
      <c r="AF178" s="268">
        <v>0</v>
      </c>
      <c r="AG178" s="103"/>
      <c r="AH178" s="193">
        <f t="shared" si="39"/>
        <v>0</v>
      </c>
      <c r="AI178" s="103"/>
      <c r="AJ178" s="266">
        <v>105943</v>
      </c>
      <c r="AK178" s="103"/>
      <c r="AL178" s="103">
        <v>83</v>
      </c>
      <c r="AM178" s="103"/>
      <c r="AN178" s="190">
        <v>30475</v>
      </c>
      <c r="AO178" s="103"/>
      <c r="AP178" s="190">
        <f t="shared" si="40"/>
        <v>30475</v>
      </c>
      <c r="AQ178" s="103"/>
      <c r="AR178" s="190">
        <f t="shared" si="41"/>
        <v>30475</v>
      </c>
    </row>
    <row r="179" spans="1:44" ht="9.75" customHeight="1" x14ac:dyDescent="0.25">
      <c r="A179" s="103">
        <v>84</v>
      </c>
      <c r="B179" s="103"/>
      <c r="C179" s="13" t="s">
        <v>203</v>
      </c>
      <c r="D179" s="103"/>
      <c r="E179" s="266">
        <v>1352092</v>
      </c>
      <c r="F179" s="103"/>
      <c r="G179" s="188">
        <f t="shared" si="44"/>
        <v>75.743207663436223</v>
      </c>
      <c r="H179" s="103"/>
      <c r="I179" s="188">
        <f t="shared" si="34"/>
        <v>176.85293049204367</v>
      </c>
      <c r="J179" s="103"/>
      <c r="K179" s="266">
        <v>618535</v>
      </c>
      <c r="L179" s="103"/>
      <c r="M179" s="266">
        <v>484957</v>
      </c>
      <c r="N179" s="103"/>
      <c r="O179" s="268">
        <v>642532</v>
      </c>
      <c r="P179" s="103"/>
      <c r="Q179" s="193">
        <f t="shared" si="45"/>
        <v>35.994173995854574</v>
      </c>
      <c r="R179" s="112"/>
      <c r="S179" s="193">
        <f t="shared" si="35"/>
        <v>227.6424655354142</v>
      </c>
      <c r="T179" s="103"/>
      <c r="U179" s="190">
        <f t="shared" si="36"/>
        <v>1994624</v>
      </c>
      <c r="V179" s="103"/>
      <c r="W179" s="103"/>
      <c r="X179" s="268">
        <v>1113011</v>
      </c>
      <c r="Y179" s="103"/>
      <c r="Z179" s="193">
        <f t="shared" si="37"/>
        <v>55.8005418565103</v>
      </c>
      <c r="AA179" s="103"/>
      <c r="AB179" s="268">
        <v>61326</v>
      </c>
      <c r="AC179" s="103"/>
      <c r="AD179" s="193">
        <f t="shared" si="38"/>
        <v>3.0745644291856511</v>
      </c>
      <c r="AE179" s="103"/>
      <c r="AF179" s="268">
        <v>0</v>
      </c>
      <c r="AG179" s="103"/>
      <c r="AH179" s="193">
        <f t="shared" si="39"/>
        <v>0</v>
      </c>
      <c r="AI179" s="103"/>
      <c r="AJ179" s="266">
        <v>51371</v>
      </c>
      <c r="AK179" s="103"/>
      <c r="AL179" s="103">
        <v>84</v>
      </c>
      <c r="AM179" s="103"/>
      <c r="AN179" s="190">
        <v>17851</v>
      </c>
      <c r="AO179" s="103"/>
      <c r="AP179" s="190">
        <f t="shared" si="40"/>
        <v>17851</v>
      </c>
      <c r="AQ179" s="103"/>
      <c r="AR179" s="190">
        <f t="shared" si="41"/>
        <v>17851</v>
      </c>
    </row>
    <row r="180" spans="1:44" ht="9.75" customHeight="1" x14ac:dyDescent="0.25">
      <c r="A180" s="103">
        <v>85</v>
      </c>
      <c r="B180" s="103"/>
      <c r="C180" s="13" t="s">
        <v>204</v>
      </c>
      <c r="D180" s="103"/>
      <c r="E180" s="266">
        <v>5903486</v>
      </c>
      <c r="F180" s="103"/>
      <c r="G180" s="188">
        <f t="shared" si="44"/>
        <v>44.240420860155425</v>
      </c>
      <c r="H180" s="103"/>
      <c r="I180" s="188">
        <f t="shared" si="34"/>
        <v>103.29702578858111</v>
      </c>
      <c r="J180" s="103"/>
      <c r="K180" s="266">
        <v>1814103</v>
      </c>
      <c r="L180" s="103"/>
      <c r="M180" s="266">
        <v>3411843</v>
      </c>
      <c r="N180" s="103"/>
      <c r="O180" s="268">
        <v>2220913</v>
      </c>
      <c r="P180" s="103"/>
      <c r="Q180" s="193">
        <f t="shared" si="45"/>
        <v>16.643407948081922</v>
      </c>
      <c r="R180" s="112"/>
      <c r="S180" s="193">
        <f t="shared" si="35"/>
        <v>105.25999070431303</v>
      </c>
      <c r="T180" s="103"/>
      <c r="U180" s="190">
        <f t="shared" si="36"/>
        <v>8124399</v>
      </c>
      <c r="V180" s="103"/>
      <c r="W180" s="103"/>
      <c r="X180" s="268">
        <v>3185458</v>
      </c>
      <c r="Y180" s="103"/>
      <c r="Z180" s="193">
        <f t="shared" si="37"/>
        <v>39.208537148409377</v>
      </c>
      <c r="AA180" s="103"/>
      <c r="AB180" s="268">
        <v>239761</v>
      </c>
      <c r="AC180" s="103"/>
      <c r="AD180" s="193">
        <f t="shared" si="38"/>
        <v>2.9511229076760017</v>
      </c>
      <c r="AE180" s="103"/>
      <c r="AF180" s="268">
        <v>7363</v>
      </c>
      <c r="AG180" s="103"/>
      <c r="AH180" s="193">
        <f t="shared" si="39"/>
        <v>9.0628242162897221E-2</v>
      </c>
      <c r="AI180" s="103"/>
      <c r="AJ180" s="266">
        <v>236286</v>
      </c>
      <c r="AK180" s="103"/>
      <c r="AL180" s="103">
        <v>85</v>
      </c>
      <c r="AM180" s="103"/>
      <c r="AN180" s="190">
        <v>133441</v>
      </c>
      <c r="AO180" s="103"/>
      <c r="AP180" s="190">
        <f t="shared" si="40"/>
        <v>133441</v>
      </c>
      <c r="AQ180" s="103"/>
      <c r="AR180" s="190">
        <f t="shared" si="41"/>
        <v>133441</v>
      </c>
    </row>
    <row r="181" spans="1:44" ht="9.75" customHeight="1" x14ac:dyDescent="0.25">
      <c r="A181" s="103">
        <v>86</v>
      </c>
      <c r="B181" s="103"/>
      <c r="C181" s="13" t="s">
        <v>205</v>
      </c>
      <c r="D181" s="103"/>
      <c r="E181" s="266">
        <v>4961295</v>
      </c>
      <c r="F181" s="103"/>
      <c r="G181" s="188">
        <f t="shared" si="44"/>
        <v>33.272718127556836</v>
      </c>
      <c r="H181" s="103"/>
      <c r="I181" s="188">
        <f t="shared" si="34"/>
        <v>77.688520037879996</v>
      </c>
      <c r="J181" s="103"/>
      <c r="K181" s="266">
        <v>1907489</v>
      </c>
      <c r="L181" s="103"/>
      <c r="M181" s="266">
        <v>2851648</v>
      </c>
      <c r="N181" s="103"/>
      <c r="O181" s="268">
        <v>3222630</v>
      </c>
      <c r="P181" s="103"/>
      <c r="Q181" s="193">
        <f t="shared" si="45"/>
        <v>21.612433773724096</v>
      </c>
      <c r="R181" s="112"/>
      <c r="S181" s="193">
        <f t="shared" si="35"/>
        <v>136.68622347155491</v>
      </c>
      <c r="T181" s="103"/>
      <c r="U181" s="190">
        <f t="shared" si="36"/>
        <v>8183925</v>
      </c>
      <c r="V181" s="103"/>
      <c r="W181" s="103"/>
      <c r="X181" s="268">
        <v>2386714</v>
      </c>
      <c r="Y181" s="103"/>
      <c r="Z181" s="193">
        <f t="shared" si="37"/>
        <v>29.163439303268294</v>
      </c>
      <c r="AA181" s="103"/>
      <c r="AB181" s="268">
        <v>0</v>
      </c>
      <c r="AC181" s="103"/>
      <c r="AD181" s="193">
        <f t="shared" si="38"/>
        <v>0</v>
      </c>
      <c r="AE181" s="103"/>
      <c r="AF181" s="268">
        <v>0</v>
      </c>
      <c r="AG181" s="103"/>
      <c r="AH181" s="193">
        <f t="shared" si="39"/>
        <v>0</v>
      </c>
      <c r="AI181" s="103"/>
      <c r="AJ181" s="266">
        <v>388160</v>
      </c>
      <c r="AK181" s="103"/>
      <c r="AL181" s="103">
        <v>86</v>
      </c>
      <c r="AM181" s="103"/>
      <c r="AN181" s="190">
        <v>149110</v>
      </c>
      <c r="AO181" s="103"/>
      <c r="AP181" s="190">
        <f t="shared" si="40"/>
        <v>149110</v>
      </c>
      <c r="AQ181" s="103"/>
      <c r="AR181" s="190">
        <f t="shared" si="41"/>
        <v>149110</v>
      </c>
    </row>
    <row r="182" spans="1:44" ht="9.75" customHeight="1" x14ac:dyDescent="0.25">
      <c r="A182" s="103">
        <v>87</v>
      </c>
      <c r="B182" s="103"/>
      <c r="C182" s="13" t="s">
        <v>206</v>
      </c>
      <c r="D182" s="103"/>
      <c r="E182" s="266">
        <v>725790</v>
      </c>
      <c r="F182" s="103"/>
      <c r="G182" s="188">
        <f t="shared" si="44"/>
        <v>110.23541919805589</v>
      </c>
      <c r="H182" s="103"/>
      <c r="I182" s="188">
        <f t="shared" si="34"/>
        <v>257.38884753630765</v>
      </c>
      <c r="J182" s="103"/>
      <c r="K182" s="266">
        <v>271570</v>
      </c>
      <c r="L182" s="103"/>
      <c r="M182" s="266">
        <v>327219</v>
      </c>
      <c r="N182" s="103"/>
      <c r="O182" s="268">
        <v>226990</v>
      </c>
      <c r="P182" s="103"/>
      <c r="Q182" s="193">
        <f t="shared" si="45"/>
        <v>34.476002430133654</v>
      </c>
      <c r="R182" s="112"/>
      <c r="S182" s="193">
        <f t="shared" si="35"/>
        <v>218.04090283901027</v>
      </c>
      <c r="T182" s="103"/>
      <c r="U182" s="190">
        <f t="shared" si="36"/>
        <v>952780</v>
      </c>
      <c r="V182" s="103"/>
      <c r="W182" s="103"/>
      <c r="X182" s="268">
        <v>463593</v>
      </c>
      <c r="Y182" s="103"/>
      <c r="Z182" s="193">
        <f t="shared" si="37"/>
        <v>48.656877768215118</v>
      </c>
      <c r="AA182" s="103"/>
      <c r="AB182" s="268">
        <v>0</v>
      </c>
      <c r="AC182" s="103"/>
      <c r="AD182" s="193">
        <f t="shared" si="38"/>
        <v>0</v>
      </c>
      <c r="AE182" s="103"/>
      <c r="AF182" s="268">
        <v>0</v>
      </c>
      <c r="AG182" s="103"/>
      <c r="AH182" s="193">
        <f t="shared" si="39"/>
        <v>0</v>
      </c>
      <c r="AI182" s="103"/>
      <c r="AJ182" s="266">
        <v>8693</v>
      </c>
      <c r="AK182" s="103"/>
      <c r="AL182" s="103">
        <v>87</v>
      </c>
      <c r="AM182" s="103"/>
      <c r="AN182" s="190">
        <v>6584</v>
      </c>
      <c r="AO182" s="103"/>
      <c r="AP182" s="190">
        <f t="shared" si="40"/>
        <v>6584</v>
      </c>
      <c r="AQ182" s="103"/>
      <c r="AR182" s="190">
        <f t="shared" si="41"/>
        <v>6584</v>
      </c>
    </row>
    <row r="183" spans="1:44" ht="9.75" customHeight="1" x14ac:dyDescent="0.25">
      <c r="A183" s="103">
        <v>88</v>
      </c>
      <c r="B183" s="103"/>
      <c r="C183" s="13" t="s">
        <v>207</v>
      </c>
      <c r="D183" s="103"/>
      <c r="E183" s="266">
        <v>755270</v>
      </c>
      <c r="F183" s="103"/>
      <c r="G183" s="188">
        <f t="shared" si="44"/>
        <v>65.830210058397981</v>
      </c>
      <c r="H183" s="103"/>
      <c r="I183" s="188">
        <f t="shared" si="34"/>
        <v>153.70705734389702</v>
      </c>
      <c r="J183" s="103"/>
      <c r="K183" s="266">
        <v>376478</v>
      </c>
      <c r="L183" s="103"/>
      <c r="M183" s="266">
        <v>190748</v>
      </c>
      <c r="N183" s="103"/>
      <c r="O183" s="268">
        <v>470356</v>
      </c>
      <c r="P183" s="103"/>
      <c r="Q183" s="193">
        <f t="shared" si="45"/>
        <v>40.996775037043491</v>
      </c>
      <c r="R183" s="112"/>
      <c r="S183" s="193">
        <f t="shared" si="35"/>
        <v>259.28104224611832</v>
      </c>
      <c r="T183" s="103"/>
      <c r="U183" s="190">
        <f t="shared" si="36"/>
        <v>1225626</v>
      </c>
      <c r="V183" s="103"/>
      <c r="W183" s="103"/>
      <c r="X183" s="268">
        <v>562172</v>
      </c>
      <c r="Y183" s="103"/>
      <c r="Z183" s="193">
        <f t="shared" si="37"/>
        <v>45.868152274837506</v>
      </c>
      <c r="AA183" s="103"/>
      <c r="AB183" s="268">
        <v>79106</v>
      </c>
      <c r="AC183" s="103"/>
      <c r="AD183" s="193">
        <f t="shared" si="38"/>
        <v>6.4543343564839528</v>
      </c>
      <c r="AE183" s="103"/>
      <c r="AF183" s="268">
        <v>0</v>
      </c>
      <c r="AG183" s="103"/>
      <c r="AH183" s="193">
        <f t="shared" si="39"/>
        <v>0</v>
      </c>
      <c r="AI183" s="103"/>
      <c r="AJ183" s="266">
        <v>168619</v>
      </c>
      <c r="AK183" s="103"/>
      <c r="AL183" s="103">
        <v>88</v>
      </c>
      <c r="AM183" s="103"/>
      <c r="AN183" s="190">
        <v>11473</v>
      </c>
      <c r="AO183" s="103"/>
      <c r="AP183" s="190">
        <f t="shared" si="40"/>
        <v>11473</v>
      </c>
      <c r="AQ183" s="103"/>
      <c r="AR183" s="190">
        <f t="shared" si="41"/>
        <v>11473</v>
      </c>
    </row>
    <row r="184" spans="1:44" ht="9.75" customHeight="1" x14ac:dyDescent="0.25">
      <c r="A184" s="103">
        <v>89</v>
      </c>
      <c r="B184" s="103"/>
      <c r="C184" s="13" t="s">
        <v>208</v>
      </c>
      <c r="D184" s="103"/>
      <c r="E184" s="266">
        <v>1456440</v>
      </c>
      <c r="F184" s="103"/>
      <c r="G184" s="188">
        <f t="shared" si="44"/>
        <v>34.699449646201131</v>
      </c>
      <c r="H184" s="103"/>
      <c r="I184" s="188">
        <f t="shared" si="34"/>
        <v>81.019797625420182</v>
      </c>
      <c r="J184" s="103"/>
      <c r="K184" s="266">
        <v>807746</v>
      </c>
      <c r="L184" s="103"/>
      <c r="M184" s="266">
        <v>248083</v>
      </c>
      <c r="N184" s="103"/>
      <c r="O184" s="268">
        <v>1116482</v>
      </c>
      <c r="P184" s="103"/>
      <c r="Q184" s="193">
        <f t="shared" si="45"/>
        <v>26.600004764967956</v>
      </c>
      <c r="R184" s="112"/>
      <c r="S184" s="193">
        <f t="shared" si="35"/>
        <v>168.22974375376569</v>
      </c>
      <c r="T184" s="103"/>
      <c r="U184" s="190">
        <f t="shared" si="36"/>
        <v>2572922</v>
      </c>
      <c r="V184" s="103"/>
      <c r="W184" s="103"/>
      <c r="X184" s="268">
        <v>1649113</v>
      </c>
      <c r="Y184" s="103"/>
      <c r="Z184" s="193">
        <f t="shared" si="37"/>
        <v>64.094947301161866</v>
      </c>
      <c r="AA184" s="103"/>
      <c r="AB184" s="268">
        <v>0</v>
      </c>
      <c r="AC184" s="103"/>
      <c r="AD184" s="193">
        <f t="shared" si="38"/>
        <v>0</v>
      </c>
      <c r="AE184" s="103"/>
      <c r="AF184" s="268">
        <v>0</v>
      </c>
      <c r="AG184" s="103"/>
      <c r="AH184" s="193">
        <f t="shared" si="39"/>
        <v>0</v>
      </c>
      <c r="AI184" s="103"/>
      <c r="AJ184" s="266">
        <v>809253</v>
      </c>
      <c r="AK184" s="103"/>
      <c r="AL184" s="103">
        <v>89</v>
      </c>
      <c r="AM184" s="103"/>
      <c r="AN184" s="190">
        <v>41973</v>
      </c>
      <c r="AO184" s="103"/>
      <c r="AP184" s="190">
        <f t="shared" si="40"/>
        <v>41973</v>
      </c>
      <c r="AQ184" s="103"/>
      <c r="AR184" s="190">
        <f t="shared" si="41"/>
        <v>41973</v>
      </c>
    </row>
    <row r="185" spans="1:44" ht="9.75" customHeight="1" x14ac:dyDescent="0.25">
      <c r="A185" s="103">
        <v>90</v>
      </c>
      <c r="B185" s="103"/>
      <c r="C185" s="13" t="s">
        <v>209</v>
      </c>
      <c r="D185" s="103"/>
      <c r="E185" s="266">
        <v>1730643</v>
      </c>
      <c r="F185" s="103"/>
      <c r="G185" s="188">
        <f t="shared" si="44"/>
        <v>43.670022710068132</v>
      </c>
      <c r="H185" s="103"/>
      <c r="I185" s="188">
        <f t="shared" si="34"/>
        <v>101.96520228252599</v>
      </c>
      <c r="J185" s="103"/>
      <c r="K185" s="266">
        <v>591866</v>
      </c>
      <c r="L185" s="103"/>
      <c r="M185" s="266">
        <v>1021896</v>
      </c>
      <c r="N185" s="103"/>
      <c r="O185" s="268">
        <v>785036</v>
      </c>
      <c r="P185" s="103"/>
      <c r="Q185" s="193">
        <f t="shared" si="45"/>
        <v>19.80913449407015</v>
      </c>
      <c r="R185" s="112"/>
      <c r="S185" s="193">
        <f t="shared" si="35"/>
        <v>125.28139184058213</v>
      </c>
      <c r="T185" s="103"/>
      <c r="U185" s="190">
        <f t="shared" si="36"/>
        <v>2515679</v>
      </c>
      <c r="V185" s="103"/>
      <c r="W185" s="103"/>
      <c r="X185" s="268">
        <v>1068358</v>
      </c>
      <c r="Y185" s="103"/>
      <c r="Z185" s="193">
        <f t="shared" si="37"/>
        <v>42.467977830239867</v>
      </c>
      <c r="AA185" s="103"/>
      <c r="AB185" s="268">
        <v>0</v>
      </c>
      <c r="AC185" s="103"/>
      <c r="AD185" s="193">
        <f t="shared" si="38"/>
        <v>0</v>
      </c>
      <c r="AE185" s="103"/>
      <c r="AF185" s="268">
        <v>0</v>
      </c>
      <c r="AG185" s="103"/>
      <c r="AH185" s="193">
        <f t="shared" si="39"/>
        <v>0</v>
      </c>
      <c r="AI185" s="103"/>
      <c r="AJ185" s="268">
        <v>143026</v>
      </c>
      <c r="AK185" s="103"/>
      <c r="AL185" s="103">
        <v>90</v>
      </c>
      <c r="AM185" s="103"/>
      <c r="AN185" s="190">
        <v>39630</v>
      </c>
      <c r="AO185" s="103"/>
      <c r="AP185" s="190">
        <f t="shared" si="40"/>
        <v>39630</v>
      </c>
      <c r="AQ185" s="103"/>
      <c r="AR185" s="190">
        <f t="shared" si="41"/>
        <v>39630</v>
      </c>
    </row>
    <row r="186" spans="1:44" ht="9.75" customHeight="1" x14ac:dyDescent="0.25">
      <c r="A186" s="103">
        <v>91</v>
      </c>
      <c r="B186" s="103"/>
      <c r="C186" s="13" t="s">
        <v>210</v>
      </c>
      <c r="D186" s="103"/>
      <c r="E186" s="266">
        <v>1449469</v>
      </c>
      <c r="F186" s="103"/>
      <c r="G186" s="188">
        <f t="shared" si="44"/>
        <v>26.845995703067121</v>
      </c>
      <c r="H186" s="103"/>
      <c r="I186" s="188">
        <f t="shared" si="34"/>
        <v>62.682756098223059</v>
      </c>
      <c r="J186" s="103"/>
      <c r="K186" s="266">
        <v>691399</v>
      </c>
      <c r="L186" s="103"/>
      <c r="M186" s="266">
        <v>692122</v>
      </c>
      <c r="N186" s="103"/>
      <c r="O186" s="268">
        <v>951851</v>
      </c>
      <c r="P186" s="103"/>
      <c r="Q186" s="193">
        <f t="shared" si="45"/>
        <v>17.629482145503037</v>
      </c>
      <c r="R186" s="112"/>
      <c r="S186" s="193">
        <f t="shared" si="35"/>
        <v>111.49634332981428</v>
      </c>
      <c r="T186" s="103"/>
      <c r="U186" s="190">
        <f t="shared" si="36"/>
        <v>2401320</v>
      </c>
      <c r="V186" s="103"/>
      <c r="W186" s="103"/>
      <c r="X186" s="268">
        <v>1335003</v>
      </c>
      <c r="Y186" s="103"/>
      <c r="Z186" s="193">
        <f t="shared" si="37"/>
        <v>55.594547998600774</v>
      </c>
      <c r="AA186" s="103"/>
      <c r="AB186" s="268">
        <v>0</v>
      </c>
      <c r="AC186" s="103"/>
      <c r="AD186" s="193">
        <f t="shared" si="38"/>
        <v>0</v>
      </c>
      <c r="AE186" s="103"/>
      <c r="AF186" s="268">
        <v>0</v>
      </c>
      <c r="AG186" s="103"/>
      <c r="AH186" s="193">
        <f t="shared" si="39"/>
        <v>0</v>
      </c>
      <c r="AI186" s="103"/>
      <c r="AJ186" s="266">
        <v>4575</v>
      </c>
      <c r="AK186" s="103"/>
      <c r="AL186" s="103">
        <v>91</v>
      </c>
      <c r="AM186" s="103"/>
      <c r="AN186" s="190">
        <v>53992</v>
      </c>
      <c r="AO186" s="103"/>
      <c r="AP186" s="190">
        <f t="shared" si="40"/>
        <v>53992</v>
      </c>
      <c r="AQ186" s="103"/>
      <c r="AR186" s="190">
        <f t="shared" si="41"/>
        <v>53992</v>
      </c>
    </row>
    <row r="187" spans="1:44" ht="9.75" customHeight="1" x14ac:dyDescent="0.25">
      <c r="A187" s="103">
        <v>92</v>
      </c>
      <c r="B187" s="103"/>
      <c r="C187" s="13" t="s">
        <v>211</v>
      </c>
      <c r="D187" s="103"/>
      <c r="E187" s="266">
        <v>1210521</v>
      </c>
      <c r="F187" s="103"/>
      <c r="G187" s="188">
        <f t="shared" si="44"/>
        <v>67.585338618725928</v>
      </c>
      <c r="H187" s="103"/>
      <c r="I187" s="188">
        <f t="shared" si="34"/>
        <v>157.80510968231309</v>
      </c>
      <c r="J187" s="103"/>
      <c r="K187" s="266">
        <v>446289</v>
      </c>
      <c r="L187" s="103"/>
      <c r="M187" s="266">
        <v>647011</v>
      </c>
      <c r="N187" s="103"/>
      <c r="O187" s="268">
        <v>489668</v>
      </c>
      <c r="P187" s="103"/>
      <c r="Q187" s="193">
        <f t="shared" si="45"/>
        <v>27.338953715593771</v>
      </c>
      <c r="R187" s="112"/>
      <c r="S187" s="193">
        <f t="shared" si="35"/>
        <v>172.90317121023799</v>
      </c>
      <c r="T187" s="103"/>
      <c r="U187" s="190">
        <f t="shared" si="36"/>
        <v>1700189</v>
      </c>
      <c r="V187" s="103"/>
      <c r="W187" s="103"/>
      <c r="X187" s="268">
        <v>711405</v>
      </c>
      <c r="Y187" s="103"/>
      <c r="Z187" s="193">
        <f t="shared" si="37"/>
        <v>41.842701017357484</v>
      </c>
      <c r="AA187" s="103"/>
      <c r="AB187" s="268">
        <v>0</v>
      </c>
      <c r="AC187" s="103"/>
      <c r="AD187" s="193">
        <f t="shared" si="38"/>
        <v>0</v>
      </c>
      <c r="AE187" s="103"/>
      <c r="AF187" s="268">
        <v>0</v>
      </c>
      <c r="AG187" s="103"/>
      <c r="AH187" s="193">
        <f t="shared" si="39"/>
        <v>0</v>
      </c>
      <c r="AI187" s="103"/>
      <c r="AJ187" s="266">
        <v>28833</v>
      </c>
      <c r="AK187" s="103"/>
      <c r="AL187" s="103">
        <v>92</v>
      </c>
      <c r="AM187" s="103"/>
      <c r="AN187" s="190">
        <v>17911</v>
      </c>
      <c r="AO187" s="103"/>
      <c r="AP187" s="190">
        <f t="shared" si="40"/>
        <v>17911</v>
      </c>
      <c r="AQ187" s="103"/>
      <c r="AR187" s="190">
        <f t="shared" si="41"/>
        <v>17911</v>
      </c>
    </row>
    <row r="188" spans="1:44" ht="9.75" customHeight="1" x14ac:dyDescent="0.25">
      <c r="A188" s="103">
        <v>93</v>
      </c>
      <c r="B188" s="103"/>
      <c r="C188" s="13" t="s">
        <v>212</v>
      </c>
      <c r="D188" s="103"/>
      <c r="E188" s="266">
        <v>0</v>
      </c>
      <c r="F188" s="103"/>
      <c r="G188" s="188">
        <v>0</v>
      </c>
      <c r="H188" s="103"/>
      <c r="I188" s="188">
        <f t="shared" si="34"/>
        <v>0</v>
      </c>
      <c r="J188" s="103"/>
      <c r="K188" s="266">
        <v>0</v>
      </c>
      <c r="L188" s="103"/>
      <c r="M188" s="266">
        <v>0</v>
      </c>
      <c r="N188" s="103"/>
      <c r="O188" s="268">
        <v>0</v>
      </c>
      <c r="P188" s="103"/>
      <c r="Q188" s="193">
        <v>0</v>
      </c>
      <c r="R188" s="112"/>
      <c r="S188" s="193">
        <f t="shared" si="35"/>
        <v>0</v>
      </c>
      <c r="T188" s="103"/>
      <c r="U188" s="190">
        <f t="shared" si="36"/>
        <v>0</v>
      </c>
      <c r="V188" s="103"/>
      <c r="W188" s="103"/>
      <c r="X188" s="268">
        <v>0</v>
      </c>
      <c r="Y188" s="103"/>
      <c r="Z188" s="193">
        <f t="shared" si="37"/>
        <v>0</v>
      </c>
      <c r="AA188" s="103"/>
      <c r="AB188" s="268">
        <v>0</v>
      </c>
      <c r="AC188" s="103"/>
      <c r="AD188" s="193">
        <f t="shared" si="38"/>
        <v>0</v>
      </c>
      <c r="AE188" s="103"/>
      <c r="AF188" s="268">
        <v>0</v>
      </c>
      <c r="AG188" s="103"/>
      <c r="AH188" s="193">
        <f t="shared" si="39"/>
        <v>0</v>
      </c>
      <c r="AI188" s="103"/>
      <c r="AJ188" s="266">
        <v>0</v>
      </c>
      <c r="AK188" s="103"/>
      <c r="AL188" s="103">
        <v>93</v>
      </c>
      <c r="AM188" s="103"/>
      <c r="AN188" s="190">
        <v>0</v>
      </c>
      <c r="AO188" s="103"/>
      <c r="AP188" s="190">
        <f t="shared" si="40"/>
        <v>0</v>
      </c>
      <c r="AQ188" s="103"/>
      <c r="AR188" s="190">
        <f t="shared" si="41"/>
        <v>0</v>
      </c>
    </row>
    <row r="189" spans="1:44" ht="9.75" customHeight="1" x14ac:dyDescent="0.25">
      <c r="A189" s="103">
        <v>94</v>
      </c>
      <c r="B189" s="103"/>
      <c r="C189" s="13" t="s">
        <v>213</v>
      </c>
      <c r="D189" s="103"/>
      <c r="E189" s="266">
        <v>1363944</v>
      </c>
      <c r="F189" s="103"/>
      <c r="G189" s="188">
        <f>(E189/$AN189)</f>
        <v>47.607120418848169</v>
      </c>
      <c r="H189" s="103"/>
      <c r="I189" s="188">
        <f t="shared" si="34"/>
        <v>111.1579376961779</v>
      </c>
      <c r="J189" s="103"/>
      <c r="K189" s="266">
        <v>443664</v>
      </c>
      <c r="L189" s="103"/>
      <c r="M189" s="266">
        <v>684260</v>
      </c>
      <c r="N189" s="103"/>
      <c r="O189" s="268">
        <v>615877</v>
      </c>
      <c r="P189" s="103"/>
      <c r="Q189" s="193">
        <f>(O189/$AN189)</f>
        <v>21.496579406631763</v>
      </c>
      <c r="R189" s="112"/>
      <c r="S189" s="193">
        <f t="shared" si="35"/>
        <v>135.95351117842159</v>
      </c>
      <c r="T189" s="103"/>
      <c r="U189" s="190">
        <f t="shared" si="36"/>
        <v>1979821</v>
      </c>
      <c r="V189" s="103"/>
      <c r="W189" s="103"/>
      <c r="X189" s="268">
        <v>1128812</v>
      </c>
      <c r="Y189" s="103"/>
      <c r="Z189" s="193">
        <f t="shared" si="37"/>
        <v>57.015861534956947</v>
      </c>
      <c r="AA189" s="103"/>
      <c r="AB189" s="268">
        <v>0</v>
      </c>
      <c r="AC189" s="103"/>
      <c r="AD189" s="193">
        <f t="shared" si="38"/>
        <v>0</v>
      </c>
      <c r="AE189" s="103"/>
      <c r="AF189" s="268">
        <v>0</v>
      </c>
      <c r="AG189" s="103"/>
      <c r="AH189" s="193">
        <f t="shared" si="39"/>
        <v>0</v>
      </c>
      <c r="AI189" s="103"/>
      <c r="AJ189" s="266">
        <v>186081</v>
      </c>
      <c r="AK189" s="103"/>
      <c r="AL189" s="103">
        <v>94</v>
      </c>
      <c r="AM189" s="103"/>
      <c r="AN189" s="190">
        <v>28650</v>
      </c>
      <c r="AO189" s="103"/>
      <c r="AP189" s="190">
        <f t="shared" si="40"/>
        <v>28650</v>
      </c>
      <c r="AQ189" s="103"/>
      <c r="AR189" s="190">
        <f t="shared" si="41"/>
        <v>28650</v>
      </c>
    </row>
    <row r="190" spans="1:44" ht="9.75" customHeight="1" x14ac:dyDescent="0.25">
      <c r="A190" s="109">
        <v>95</v>
      </c>
      <c r="B190" s="103"/>
      <c r="C190" s="13" t="s">
        <v>214</v>
      </c>
      <c r="D190" s="103"/>
      <c r="E190" s="267">
        <v>2315864</v>
      </c>
      <c r="F190" s="103"/>
      <c r="G190" s="188">
        <f>(E190/$AN190)</f>
        <v>33.697548199345214</v>
      </c>
      <c r="H190" s="103"/>
      <c r="I190" s="188">
        <f t="shared" si="34"/>
        <v>78.680456417056988</v>
      </c>
      <c r="J190" s="103"/>
      <c r="K190" s="267">
        <v>893976</v>
      </c>
      <c r="L190" s="103"/>
      <c r="M190" s="267">
        <v>1328718</v>
      </c>
      <c r="N190" s="103"/>
      <c r="O190" s="267">
        <v>1314213</v>
      </c>
      <c r="P190" s="103"/>
      <c r="Q190" s="193">
        <f>(O190/$AN190)</f>
        <v>19.122779192433612</v>
      </c>
      <c r="R190" s="112"/>
      <c r="S190" s="193">
        <f t="shared" si="35"/>
        <v>120.94058898965856</v>
      </c>
      <c r="T190" s="103"/>
      <c r="U190" s="191">
        <f t="shared" si="36"/>
        <v>3630077</v>
      </c>
      <c r="V190" s="103"/>
      <c r="W190" s="103"/>
      <c r="X190" s="267">
        <v>1443998</v>
      </c>
      <c r="Y190" s="103"/>
      <c r="Z190" s="193">
        <f t="shared" si="37"/>
        <v>39.778715437716613</v>
      </c>
      <c r="AA190" s="103"/>
      <c r="AB190" s="267">
        <v>144264</v>
      </c>
      <c r="AC190" s="103"/>
      <c r="AD190" s="193">
        <f t="shared" si="38"/>
        <v>3.974130576293561</v>
      </c>
      <c r="AE190" s="103"/>
      <c r="AF190" s="267">
        <v>0</v>
      </c>
      <c r="AG190" s="103"/>
      <c r="AH190" s="193">
        <f t="shared" si="39"/>
        <v>0</v>
      </c>
      <c r="AI190" s="103"/>
      <c r="AJ190" s="267">
        <v>111487</v>
      </c>
      <c r="AK190" s="103"/>
      <c r="AL190" s="109">
        <v>95</v>
      </c>
      <c r="AM190" s="103"/>
      <c r="AN190" s="191">
        <v>68725</v>
      </c>
      <c r="AO190" s="103"/>
      <c r="AP190" s="191">
        <f t="shared" si="40"/>
        <v>68725</v>
      </c>
      <c r="AQ190" s="103"/>
      <c r="AR190" s="191">
        <f t="shared" si="41"/>
        <v>68725</v>
      </c>
    </row>
    <row r="191" spans="1:44" ht="8.85" customHeight="1" x14ac:dyDescent="0.25">
      <c r="A191" s="103"/>
      <c r="B191" s="103"/>
      <c r="C191" s="103"/>
      <c r="D191" s="103"/>
      <c r="E191" s="103"/>
      <c r="F191" s="103"/>
      <c r="G191" s="112"/>
      <c r="H191" s="112"/>
      <c r="I191" s="112"/>
      <c r="J191" s="103"/>
      <c r="K191" s="103"/>
      <c r="L191" s="103"/>
      <c r="M191" s="103"/>
      <c r="N191" s="103"/>
      <c r="O191" s="103"/>
      <c r="P191" s="103"/>
      <c r="Q191" s="112"/>
      <c r="R191" s="112"/>
      <c r="S191" s="112"/>
      <c r="T191" s="103"/>
      <c r="U191" s="103"/>
      <c r="V191" s="103"/>
      <c r="W191" s="103"/>
      <c r="X191" s="103"/>
      <c r="Y191" s="103"/>
      <c r="Z191" s="112"/>
      <c r="AA191" s="103"/>
      <c r="AB191" s="103"/>
      <c r="AC191" s="103"/>
      <c r="AD191" s="112"/>
      <c r="AE191" s="103"/>
      <c r="AF191" s="103"/>
      <c r="AG191" s="103"/>
      <c r="AH191" s="112"/>
      <c r="AI191" s="103"/>
      <c r="AJ191" s="103"/>
      <c r="AK191" s="103"/>
      <c r="AL191" s="103"/>
      <c r="AM191" s="103"/>
      <c r="AN191" s="103"/>
      <c r="AO191" s="103"/>
      <c r="AP191" s="103"/>
      <c r="AQ191" s="103"/>
      <c r="AR191" s="103"/>
    </row>
    <row r="192" spans="1:44" ht="8.85" customHeight="1" x14ac:dyDescent="0.25">
      <c r="A192" s="109">
        <f>A190</f>
        <v>95</v>
      </c>
      <c r="B192" s="103"/>
      <c r="C192" s="123" t="s">
        <v>63</v>
      </c>
      <c r="D192" s="103"/>
      <c r="E192" s="192">
        <f>SUM(E80:E190)</f>
        <v>250640250</v>
      </c>
      <c r="F192" s="103"/>
      <c r="G192" s="128">
        <f>IF(AP192=0,0,IF(ISNONTEXT(H192),E192/$AN192,E192/AP192))</f>
        <v>42.828358824873298</v>
      </c>
      <c r="H192" s="175"/>
      <c r="I192" s="193">
        <f>IF(G$192,G192/G$192*100,0)</f>
        <v>100</v>
      </c>
      <c r="J192" s="103"/>
      <c r="K192" s="192">
        <f>SUM(K80:K190)</f>
        <v>80729639</v>
      </c>
      <c r="L192" s="103"/>
      <c r="M192" s="192">
        <f>SUM(M80:M190)</f>
        <v>127664538</v>
      </c>
      <c r="N192" s="103"/>
      <c r="O192" s="192">
        <f>SUM(O80:O190)</f>
        <v>92533356</v>
      </c>
      <c r="P192" s="103"/>
      <c r="Q192" s="128">
        <f>IF(AR192=0,0,IF(ISNONTEXT(R192),O192/$AN192,O192/AR192))</f>
        <v>15.811713298393784</v>
      </c>
      <c r="R192" s="175"/>
      <c r="S192" s="193">
        <f>IF(Q$192,Q192/Q$192*100,0)</f>
        <v>100</v>
      </c>
      <c r="T192" s="103"/>
      <c r="U192" s="192">
        <f>SUM(U80:U190)</f>
        <v>343173606</v>
      </c>
      <c r="V192" s="103"/>
      <c r="W192" s="103"/>
      <c r="X192" s="192">
        <f>SUM(X80:X190)</f>
        <v>128817620</v>
      </c>
      <c r="Y192" s="103"/>
      <c r="Z192" s="193">
        <f>IF($U192,X192/$U192*100,0)</f>
        <v>37.537158379249014</v>
      </c>
      <c r="AA192" s="103"/>
      <c r="AB192" s="192">
        <f>SUM(AB80:AB190)</f>
        <v>3485736</v>
      </c>
      <c r="AC192" s="103"/>
      <c r="AD192" s="193">
        <f>IF($U192,AB192/$U192*100,0)</f>
        <v>1.0157354583965295</v>
      </c>
      <c r="AE192" s="103"/>
      <c r="AF192" s="192">
        <f>SUM(AF80:AF190)</f>
        <v>1315759</v>
      </c>
      <c r="AG192" s="103"/>
      <c r="AH192" s="193">
        <f>IF($U192,AF192/$U192*100,0)</f>
        <v>0.38340914831311357</v>
      </c>
      <c r="AI192" s="103"/>
      <c r="AJ192" s="192">
        <f>SUM(AJ80:AJ190)</f>
        <v>14894684</v>
      </c>
      <c r="AK192" s="103"/>
      <c r="AL192" s="109">
        <f>AL190</f>
        <v>95</v>
      </c>
      <c r="AM192" s="103"/>
      <c r="AN192" s="191">
        <f>SUM(AN80:AN190)</f>
        <v>5852203</v>
      </c>
      <c r="AO192" s="103"/>
      <c r="AP192" s="191">
        <f>SUM(AP80:AP190)</f>
        <v>5852203</v>
      </c>
      <c r="AQ192" s="103"/>
      <c r="AR192" s="191">
        <f>SUM(AR80:AR190)</f>
        <v>5852203</v>
      </c>
    </row>
    <row r="193" spans="1:44" ht="8.85" customHeight="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row>
    <row r="194" spans="1:44" ht="8.85" customHeight="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row>
    <row r="195" spans="1:44" ht="8.85" customHeight="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row>
    <row r="196" spans="1:44" ht="8.85" customHeight="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row>
    <row r="197" spans="1:44" ht="8.85" customHeight="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row>
    <row r="198" spans="1:44" ht="1.7" customHeight="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row>
    <row r="199" spans="1:44" ht="8.85" customHeight="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row>
    <row r="200" spans="1:44" ht="10.5" customHeight="1" x14ac:dyDescent="0.25">
      <c r="A200" s="163" t="s">
        <v>439</v>
      </c>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64" t="s">
        <v>440</v>
      </c>
      <c r="AN200" s="103"/>
      <c r="AO200" s="103"/>
      <c r="AP200" s="103"/>
      <c r="AQ200" s="103"/>
      <c r="AR200" s="103"/>
    </row>
    <row r="201" spans="1:44" ht="10.5" customHeight="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80" t="s">
        <v>40</v>
      </c>
      <c r="V201" s="103"/>
      <c r="W201" s="103"/>
      <c r="X201" s="174" t="s">
        <v>41</v>
      </c>
      <c r="Y201" s="103"/>
      <c r="Z201" s="103"/>
      <c r="AA201" s="103"/>
      <c r="AB201" s="103"/>
      <c r="AC201" s="103"/>
      <c r="AD201" s="103"/>
      <c r="AE201" s="103"/>
      <c r="AF201" s="103"/>
      <c r="AG201" s="103"/>
      <c r="AH201" s="103"/>
      <c r="AI201" s="103"/>
      <c r="AJ201" s="103"/>
      <c r="AK201" s="103"/>
      <c r="AL201" s="180" t="s">
        <v>424</v>
      </c>
      <c r="AM201" s="103"/>
      <c r="AN201" s="103"/>
      <c r="AO201" s="103"/>
      <c r="AP201" s="103"/>
      <c r="AQ201" s="103"/>
      <c r="AR201" s="103"/>
    </row>
    <row r="202" spans="1:44" ht="10.5" customHeight="1" x14ac:dyDescent="0.25">
      <c r="A202" s="168"/>
      <c r="B202" s="103"/>
      <c r="C202" s="103"/>
      <c r="D202" s="103"/>
      <c r="E202" s="103"/>
      <c r="F202" s="103"/>
      <c r="G202" s="103"/>
      <c r="H202" s="103"/>
      <c r="I202" s="103"/>
      <c r="J202" s="103"/>
      <c r="K202" s="103"/>
      <c r="L202" s="103"/>
      <c r="M202" s="103"/>
      <c r="N202" s="103"/>
      <c r="O202" s="103"/>
      <c r="P202" s="103"/>
      <c r="Q202" s="103"/>
      <c r="R202" s="103"/>
      <c r="S202" s="103"/>
      <c r="T202" s="103"/>
      <c r="U202" s="180" t="s">
        <v>425</v>
      </c>
      <c r="V202" s="103"/>
      <c r="W202" s="103"/>
      <c r="X202" s="174" t="s">
        <v>388</v>
      </c>
      <c r="Y202" s="103"/>
      <c r="Z202" s="103"/>
      <c r="AA202" s="103"/>
      <c r="AB202" s="103"/>
      <c r="AC202" s="103"/>
      <c r="AD202" s="103"/>
      <c r="AE202" s="103"/>
      <c r="AF202" s="103"/>
      <c r="AG202" s="103"/>
      <c r="AH202" s="103"/>
      <c r="AI202" s="103"/>
      <c r="AJ202" s="103"/>
      <c r="AK202" s="103"/>
      <c r="AL202" s="180" t="s">
        <v>215</v>
      </c>
      <c r="AM202" s="103"/>
      <c r="AN202" s="103"/>
      <c r="AO202" s="103"/>
      <c r="AP202" s="103"/>
      <c r="AQ202" s="103"/>
      <c r="AR202" s="103"/>
    </row>
    <row r="203" spans="1:44" ht="10.5" customHeight="1" x14ac:dyDescent="0.25">
      <c r="A203" s="108"/>
      <c r="B203" s="103"/>
      <c r="C203" s="103"/>
      <c r="D203" s="103"/>
      <c r="E203" s="103"/>
      <c r="F203" s="103"/>
      <c r="G203" s="103"/>
      <c r="H203" s="103"/>
      <c r="I203" s="103"/>
      <c r="J203" s="103"/>
      <c r="K203" s="103"/>
      <c r="L203" s="103"/>
      <c r="M203" s="103"/>
      <c r="N203" s="103"/>
      <c r="O203" s="103"/>
      <c r="P203" s="103"/>
      <c r="Q203" s="103"/>
      <c r="R203" s="103"/>
      <c r="S203" s="103"/>
      <c r="T203" s="103"/>
      <c r="U203" s="180" t="s">
        <v>46</v>
      </c>
      <c r="V203" s="103"/>
      <c r="W203" s="103"/>
      <c r="X203" s="181" t="s">
        <v>47</v>
      </c>
      <c r="Y203" s="103"/>
      <c r="Z203" s="103"/>
      <c r="AA203" s="103"/>
      <c r="AB203" s="103"/>
      <c r="AC203" s="103"/>
      <c r="AD203" s="103"/>
      <c r="AE203" s="103"/>
      <c r="AF203" s="103"/>
      <c r="AG203" s="103"/>
      <c r="AH203" s="103"/>
      <c r="AI203" s="103"/>
      <c r="AJ203" s="103"/>
      <c r="AK203" s="103"/>
      <c r="AL203" s="103"/>
      <c r="AM203" s="103"/>
      <c r="AN203" s="103"/>
      <c r="AO203" s="103"/>
      <c r="AP203" s="103"/>
      <c r="AQ203" s="103"/>
      <c r="AR203" s="103"/>
    </row>
    <row r="204" spans="1:44" ht="9.6" customHeight="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row>
    <row r="205" spans="1:44" ht="9.6" customHeight="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82" t="s">
        <v>389</v>
      </c>
      <c r="Y205" s="182"/>
      <c r="Z205" s="182"/>
      <c r="AA205" s="182"/>
      <c r="AB205" s="182"/>
      <c r="AC205" s="182"/>
      <c r="AD205" s="182"/>
      <c r="AE205" s="182"/>
      <c r="AF205" s="182"/>
      <c r="AG205" s="182"/>
      <c r="AH205" s="182"/>
      <c r="AI205" s="182"/>
      <c r="AJ205" s="182"/>
      <c r="AK205" s="103"/>
      <c r="AL205" s="103"/>
      <c r="AM205" s="103"/>
      <c r="AN205" s="103"/>
      <c r="AO205" s="103"/>
      <c r="AP205" s="103"/>
      <c r="AQ205" s="103"/>
      <c r="AR205" s="103"/>
    </row>
    <row r="206" spans="1:44" ht="9.6" customHeight="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row>
    <row r="207" spans="1:44" ht="9.6" customHeight="1" x14ac:dyDescent="0.25">
      <c r="A207" s="103"/>
      <c r="B207" s="103"/>
      <c r="C207" s="103"/>
      <c r="D207" s="103"/>
      <c r="E207" s="182" t="s">
        <v>426</v>
      </c>
      <c r="F207" s="182"/>
      <c r="G207" s="182"/>
      <c r="H207" s="182"/>
      <c r="I207" s="182"/>
      <c r="J207" s="182"/>
      <c r="K207" s="182"/>
      <c r="L207" s="182"/>
      <c r="M207" s="182"/>
      <c r="N207" s="103"/>
      <c r="O207" s="182" t="s">
        <v>427</v>
      </c>
      <c r="P207" s="182"/>
      <c r="Q207" s="182"/>
      <c r="R207" s="182"/>
      <c r="S207" s="182"/>
      <c r="T207" s="103"/>
      <c r="U207" s="103"/>
      <c r="V207" s="103"/>
      <c r="W207" s="103"/>
      <c r="X207" s="103"/>
      <c r="Y207" s="103"/>
      <c r="Z207" s="103"/>
      <c r="AA207" s="103"/>
      <c r="AB207" s="182" t="s">
        <v>393</v>
      </c>
      <c r="AC207" s="182"/>
      <c r="AD207" s="182"/>
      <c r="AE207" s="182"/>
      <c r="AF207" s="182"/>
      <c r="AG207" s="182"/>
      <c r="AH207" s="182"/>
      <c r="AI207" s="103"/>
      <c r="AJ207" s="103"/>
      <c r="AK207" s="103"/>
      <c r="AL207" s="103"/>
      <c r="AM207" s="103"/>
      <c r="AN207" s="103"/>
      <c r="AO207" s="103"/>
      <c r="AP207" s="103"/>
      <c r="AQ207" s="103"/>
      <c r="AR207" s="103"/>
    </row>
    <row r="208" spans="1:44" ht="9.6" customHeight="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row>
    <row r="209" spans="1:44" ht="9.6" customHeight="1" x14ac:dyDescent="0.25">
      <c r="A209" s="103"/>
      <c r="B209" s="103"/>
      <c r="C209" s="103"/>
      <c r="D209" s="103"/>
      <c r="E209" s="103"/>
      <c r="F209" s="103"/>
      <c r="G209" s="103"/>
      <c r="H209" s="103"/>
      <c r="I209" s="103"/>
      <c r="J209" s="103"/>
      <c r="K209" s="182" t="s">
        <v>395</v>
      </c>
      <c r="L209" s="182"/>
      <c r="M209" s="182"/>
      <c r="N209" s="103"/>
      <c r="O209" s="103"/>
      <c r="P209" s="103"/>
      <c r="Q209" s="103"/>
      <c r="R209" s="103"/>
      <c r="S209" s="103"/>
      <c r="T209" s="103"/>
      <c r="U209" s="103"/>
      <c r="V209" s="103"/>
      <c r="W209" s="103"/>
      <c r="X209" s="182" t="s">
        <v>428</v>
      </c>
      <c r="Y209" s="182"/>
      <c r="Z209" s="182"/>
      <c r="AA209" s="103"/>
      <c r="AB209" s="182" t="s">
        <v>57</v>
      </c>
      <c r="AC209" s="182"/>
      <c r="AD209" s="182"/>
      <c r="AE209" s="103"/>
      <c r="AF209" s="182" t="s">
        <v>58</v>
      </c>
      <c r="AG209" s="182"/>
      <c r="AH209" s="182"/>
      <c r="AI209" s="103"/>
      <c r="AJ209" s="103"/>
      <c r="AK209" s="103"/>
      <c r="AL209" s="103"/>
      <c r="AM209" s="103"/>
      <c r="AN209" s="103"/>
      <c r="AO209" s="103"/>
      <c r="AP209" s="103"/>
      <c r="AQ209" s="103"/>
      <c r="AR209" s="103"/>
    </row>
    <row r="210" spans="1:44" ht="9.6" customHeight="1" x14ac:dyDescent="0.25">
      <c r="A210" s="103"/>
      <c r="B210" s="103"/>
      <c r="C210" s="103"/>
      <c r="D210" s="103"/>
      <c r="E210" s="103"/>
      <c r="F210" s="103"/>
      <c r="G210" s="103"/>
      <c r="H210" s="103"/>
      <c r="I210" s="123" t="s">
        <v>62</v>
      </c>
      <c r="J210" s="103"/>
      <c r="K210" s="123" t="s">
        <v>429</v>
      </c>
      <c r="L210" s="103"/>
      <c r="M210" s="103"/>
      <c r="N210" s="103"/>
      <c r="O210" s="103"/>
      <c r="P210" s="103"/>
      <c r="Q210" s="103"/>
      <c r="R210" s="103"/>
      <c r="S210" s="123" t="s">
        <v>62</v>
      </c>
      <c r="T210" s="103"/>
      <c r="U210" s="103"/>
      <c r="V210" s="103"/>
      <c r="W210" s="103"/>
      <c r="X210" s="103"/>
      <c r="Y210" s="103"/>
      <c r="Z210" s="123" t="s">
        <v>269</v>
      </c>
      <c r="AA210" s="103"/>
      <c r="AB210" s="103"/>
      <c r="AC210" s="103"/>
      <c r="AD210" s="123" t="s">
        <v>269</v>
      </c>
      <c r="AE210" s="103"/>
      <c r="AF210" s="103"/>
      <c r="AG210" s="103"/>
      <c r="AH210" s="123" t="s">
        <v>269</v>
      </c>
      <c r="AI210" s="103"/>
      <c r="AJ210" s="123" t="s">
        <v>405</v>
      </c>
      <c r="AK210" s="103"/>
      <c r="AL210" s="103"/>
      <c r="AM210" s="103"/>
      <c r="AN210" s="103"/>
      <c r="AO210" s="103"/>
      <c r="AP210" s="103"/>
      <c r="AQ210" s="103"/>
      <c r="AR210" s="201" t="s">
        <v>430</v>
      </c>
    </row>
    <row r="211" spans="1:44" ht="9.6" customHeight="1" x14ac:dyDescent="0.25">
      <c r="A211" s="173" t="s">
        <v>69</v>
      </c>
      <c r="B211" s="103"/>
      <c r="C211" s="173" t="s">
        <v>71</v>
      </c>
      <c r="D211" s="103"/>
      <c r="E211" s="173" t="s">
        <v>72</v>
      </c>
      <c r="F211" s="103"/>
      <c r="G211" s="173" t="s">
        <v>431</v>
      </c>
      <c r="H211" s="103"/>
      <c r="I211" s="173" t="s">
        <v>78</v>
      </c>
      <c r="J211" s="103"/>
      <c r="K211" s="173" t="s">
        <v>432</v>
      </c>
      <c r="L211" s="103"/>
      <c r="M211" s="173" t="s">
        <v>433</v>
      </c>
      <c r="N211" s="103"/>
      <c r="O211" s="173" t="s">
        <v>72</v>
      </c>
      <c r="P211" s="103"/>
      <c r="Q211" s="173" t="s">
        <v>431</v>
      </c>
      <c r="R211" s="103"/>
      <c r="S211" s="173" t="s">
        <v>78</v>
      </c>
      <c r="T211" s="103"/>
      <c r="U211" s="173" t="s">
        <v>63</v>
      </c>
      <c r="V211" s="103"/>
      <c r="W211" s="103"/>
      <c r="X211" s="173" t="s">
        <v>72</v>
      </c>
      <c r="Y211" s="103"/>
      <c r="Z211" s="173" t="s">
        <v>369</v>
      </c>
      <c r="AA211" s="103"/>
      <c r="AB211" s="173" t="s">
        <v>72</v>
      </c>
      <c r="AC211" s="103"/>
      <c r="AD211" s="173" t="s">
        <v>369</v>
      </c>
      <c r="AE211" s="103"/>
      <c r="AF211" s="173" t="s">
        <v>72</v>
      </c>
      <c r="AG211" s="103"/>
      <c r="AH211" s="173" t="s">
        <v>369</v>
      </c>
      <c r="AI211" s="103"/>
      <c r="AJ211" s="173" t="s">
        <v>414</v>
      </c>
      <c r="AK211" s="103"/>
      <c r="AL211" s="173" t="s">
        <v>69</v>
      </c>
      <c r="AM211" s="103"/>
      <c r="AN211" s="103"/>
      <c r="AO211" s="103"/>
      <c r="AP211" s="187" t="s">
        <v>426</v>
      </c>
      <c r="AQ211" s="103"/>
      <c r="AR211" s="187" t="s">
        <v>434</v>
      </c>
    </row>
    <row r="212" spans="1:44" ht="9.75" customHeight="1" x14ac:dyDescent="0.25">
      <c r="A212" s="103"/>
      <c r="B212" s="13" t="s">
        <v>287</v>
      </c>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row>
    <row r="213" spans="1:44" ht="9.75" customHeight="1" x14ac:dyDescent="0.25">
      <c r="A213" s="94">
        <v>1</v>
      </c>
      <c r="B213" s="95"/>
      <c r="C213" s="8" t="s">
        <v>216</v>
      </c>
      <c r="D213" s="103"/>
      <c r="E213" s="189">
        <v>0</v>
      </c>
      <c r="F213" s="103"/>
      <c r="G213" s="105">
        <f t="shared" ref="G213:G242" si="46">(E213/$AN213)</f>
        <v>0</v>
      </c>
      <c r="H213" s="103"/>
      <c r="I213" s="188">
        <f t="shared" ref="I213:I250" si="47">IF(G$252,G213/G$252*100,0)</f>
        <v>0</v>
      </c>
      <c r="J213" s="103"/>
      <c r="K213" s="189">
        <v>0</v>
      </c>
      <c r="L213" s="103"/>
      <c r="M213" s="189">
        <v>0</v>
      </c>
      <c r="N213" s="103"/>
      <c r="O213" s="189">
        <v>0</v>
      </c>
      <c r="P213" s="103"/>
      <c r="Q213" s="105">
        <f t="shared" ref="Q213:Q242" si="48">(O213/$AN213)</f>
        <v>0</v>
      </c>
      <c r="R213" s="103"/>
      <c r="S213" s="188">
        <f t="shared" ref="S213:S250" si="49">IF(Q$252,Q213/Q$252*100,0)</f>
        <v>0</v>
      </c>
      <c r="T213" s="103"/>
      <c r="U213" s="189">
        <f t="shared" ref="U213:U242" si="50">(E213+O213)</f>
        <v>0</v>
      </c>
      <c r="V213" s="103"/>
      <c r="W213" s="103"/>
      <c r="X213" s="189">
        <v>0</v>
      </c>
      <c r="Y213" s="103"/>
      <c r="Z213" s="188">
        <f t="shared" ref="Z213:Z242" si="51">IF($U213,X213/$U213*100,0)</f>
        <v>0</v>
      </c>
      <c r="AA213" s="103"/>
      <c r="AB213" s="189">
        <v>0</v>
      </c>
      <c r="AC213" s="103"/>
      <c r="AD213" s="188">
        <f t="shared" ref="AD213:AD242" si="52">IF($U213,AB213/$U213*100,0)</f>
        <v>0</v>
      </c>
      <c r="AE213" s="103"/>
      <c r="AF213" s="189">
        <v>0</v>
      </c>
      <c r="AG213" s="103"/>
      <c r="AH213" s="188">
        <f t="shared" ref="AH213:AH242" si="53">IF($U213,AF213/$U213*100,0)</f>
        <v>0</v>
      </c>
      <c r="AI213" s="103"/>
      <c r="AJ213" s="189">
        <v>0</v>
      </c>
      <c r="AK213" s="103"/>
      <c r="AL213" s="103">
        <v>1</v>
      </c>
      <c r="AM213" s="103"/>
      <c r="AN213" s="190">
        <v>8191</v>
      </c>
      <c r="AO213" s="103"/>
      <c r="AP213" s="190">
        <f t="shared" ref="AP213:AP242" si="54">IF(E213,AN213,0)</f>
        <v>0</v>
      </c>
      <c r="AQ213" s="103"/>
      <c r="AR213" s="190">
        <f t="shared" ref="AR213:AR242" si="55">IF(O213,AN213,0)</f>
        <v>0</v>
      </c>
    </row>
    <row r="214" spans="1:44" ht="9.75" customHeight="1" x14ac:dyDescent="0.25">
      <c r="A214" s="94">
        <v>2</v>
      </c>
      <c r="B214" s="95"/>
      <c r="C214" s="8" t="s">
        <v>217</v>
      </c>
      <c r="D214" s="103"/>
      <c r="E214" s="266">
        <v>0</v>
      </c>
      <c r="F214" s="103"/>
      <c r="G214" s="188">
        <f t="shared" si="46"/>
        <v>0</v>
      </c>
      <c r="H214" s="103"/>
      <c r="I214" s="188">
        <f t="shared" si="47"/>
        <v>0</v>
      </c>
      <c r="J214" s="103"/>
      <c r="K214" s="266">
        <v>0</v>
      </c>
      <c r="L214" s="103"/>
      <c r="M214" s="266">
        <v>0</v>
      </c>
      <c r="N214" s="103"/>
      <c r="O214" s="266">
        <v>0</v>
      </c>
      <c r="P214" s="103"/>
      <c r="Q214" s="188">
        <f t="shared" si="48"/>
        <v>0</v>
      </c>
      <c r="R214" s="103"/>
      <c r="S214" s="188">
        <f t="shared" si="49"/>
        <v>0</v>
      </c>
      <c r="T214" s="103"/>
      <c r="U214" s="190">
        <f t="shared" si="50"/>
        <v>0</v>
      </c>
      <c r="V214" s="103"/>
      <c r="W214" s="103"/>
      <c r="X214" s="266">
        <v>0</v>
      </c>
      <c r="Y214" s="103"/>
      <c r="Z214" s="188">
        <f t="shared" si="51"/>
        <v>0</v>
      </c>
      <c r="AA214" s="103"/>
      <c r="AB214" s="268">
        <v>0</v>
      </c>
      <c r="AC214" s="103"/>
      <c r="AD214" s="188">
        <f t="shared" si="52"/>
        <v>0</v>
      </c>
      <c r="AE214" s="103"/>
      <c r="AF214" s="266">
        <v>0</v>
      </c>
      <c r="AG214" s="103"/>
      <c r="AH214" s="188">
        <f t="shared" si="53"/>
        <v>0</v>
      </c>
      <c r="AI214" s="103"/>
      <c r="AJ214" s="266">
        <v>0</v>
      </c>
      <c r="AK214" s="103"/>
      <c r="AL214" s="103">
        <v>2</v>
      </c>
      <c r="AM214" s="103"/>
      <c r="AN214" s="190">
        <v>7225</v>
      </c>
      <c r="AO214" s="103"/>
      <c r="AP214" s="190">
        <f t="shared" si="54"/>
        <v>0</v>
      </c>
      <c r="AQ214" s="103"/>
      <c r="AR214" s="190">
        <f t="shared" si="55"/>
        <v>0</v>
      </c>
    </row>
    <row r="215" spans="1:44" ht="9.75" customHeight="1" x14ac:dyDescent="0.25">
      <c r="A215" s="94">
        <v>3</v>
      </c>
      <c r="B215" s="95"/>
      <c r="C215" s="9" t="s">
        <v>132</v>
      </c>
      <c r="D215" s="103"/>
      <c r="E215" s="266">
        <v>0</v>
      </c>
      <c r="F215" s="103"/>
      <c r="G215" s="188">
        <f t="shared" si="46"/>
        <v>0</v>
      </c>
      <c r="H215" s="103"/>
      <c r="I215" s="188">
        <f t="shared" si="47"/>
        <v>0</v>
      </c>
      <c r="J215" s="103"/>
      <c r="K215" s="266">
        <v>0</v>
      </c>
      <c r="L215" s="103"/>
      <c r="M215" s="266">
        <v>0</v>
      </c>
      <c r="N215" s="103"/>
      <c r="O215" s="266">
        <v>4200</v>
      </c>
      <c r="P215" s="103"/>
      <c r="Q215" s="188">
        <f t="shared" si="48"/>
        <v>0.68049254698639017</v>
      </c>
      <c r="R215" s="103"/>
      <c r="S215" s="188">
        <f t="shared" si="49"/>
        <v>100</v>
      </c>
      <c r="T215" s="103"/>
      <c r="U215" s="190">
        <f t="shared" si="50"/>
        <v>4200</v>
      </c>
      <c r="V215" s="103"/>
      <c r="W215" s="103"/>
      <c r="X215" s="266">
        <v>0</v>
      </c>
      <c r="Y215" s="103"/>
      <c r="Z215" s="188">
        <f t="shared" si="51"/>
        <v>0</v>
      </c>
      <c r="AA215" s="103"/>
      <c r="AB215" s="268">
        <v>0</v>
      </c>
      <c r="AC215" s="103"/>
      <c r="AD215" s="188">
        <f t="shared" si="52"/>
        <v>0</v>
      </c>
      <c r="AE215" s="103"/>
      <c r="AF215" s="266">
        <v>0</v>
      </c>
      <c r="AG215" s="103"/>
      <c r="AH215" s="188">
        <f t="shared" si="53"/>
        <v>0</v>
      </c>
      <c r="AI215" s="103"/>
      <c r="AJ215" s="266">
        <v>0</v>
      </c>
      <c r="AK215" s="103"/>
      <c r="AL215" s="103">
        <v>3</v>
      </c>
      <c r="AM215" s="103"/>
      <c r="AN215" s="190">
        <v>6172</v>
      </c>
      <c r="AO215" s="103"/>
      <c r="AP215" s="190">
        <f t="shared" si="54"/>
        <v>0</v>
      </c>
      <c r="AQ215" s="103"/>
      <c r="AR215" s="190">
        <f t="shared" si="55"/>
        <v>6172</v>
      </c>
    </row>
    <row r="216" spans="1:44" ht="9.75" customHeight="1" x14ac:dyDescent="0.25">
      <c r="A216" s="94">
        <v>4</v>
      </c>
      <c r="B216" s="95"/>
      <c r="C216" s="9" t="s">
        <v>218</v>
      </c>
      <c r="D216" s="103"/>
      <c r="E216" s="266">
        <v>0</v>
      </c>
      <c r="F216" s="103"/>
      <c r="G216" s="188">
        <f t="shared" si="46"/>
        <v>0</v>
      </c>
      <c r="H216" s="103"/>
      <c r="I216" s="188">
        <f t="shared" si="47"/>
        <v>0</v>
      </c>
      <c r="J216" s="103"/>
      <c r="K216" s="266">
        <v>0</v>
      </c>
      <c r="L216" s="103"/>
      <c r="M216" s="266">
        <v>0</v>
      </c>
      <c r="N216" s="103"/>
      <c r="O216" s="266">
        <v>0</v>
      </c>
      <c r="P216" s="103"/>
      <c r="Q216" s="188">
        <f t="shared" si="48"/>
        <v>0</v>
      </c>
      <c r="R216" s="103"/>
      <c r="S216" s="188">
        <f t="shared" si="49"/>
        <v>0</v>
      </c>
      <c r="T216" s="103"/>
      <c r="U216" s="190">
        <f t="shared" si="50"/>
        <v>0</v>
      </c>
      <c r="V216" s="103"/>
      <c r="W216" s="103"/>
      <c r="X216" s="266">
        <v>0</v>
      </c>
      <c r="Y216" s="103"/>
      <c r="Z216" s="188">
        <f t="shared" si="51"/>
        <v>0</v>
      </c>
      <c r="AA216" s="103"/>
      <c r="AB216" s="268">
        <v>0</v>
      </c>
      <c r="AC216" s="103"/>
      <c r="AD216" s="188">
        <f t="shared" si="52"/>
        <v>0</v>
      </c>
      <c r="AE216" s="103"/>
      <c r="AF216" s="266">
        <v>0</v>
      </c>
      <c r="AG216" s="103"/>
      <c r="AH216" s="188">
        <f t="shared" si="53"/>
        <v>0</v>
      </c>
      <c r="AI216" s="103"/>
      <c r="AJ216" s="266">
        <v>0</v>
      </c>
      <c r="AK216" s="103"/>
      <c r="AL216" s="103">
        <v>4</v>
      </c>
      <c r="AM216" s="103"/>
      <c r="AN216" s="190">
        <v>4185</v>
      </c>
      <c r="AO216" s="103"/>
      <c r="AP216" s="190">
        <f t="shared" si="54"/>
        <v>0</v>
      </c>
      <c r="AQ216" s="103"/>
      <c r="AR216" s="190">
        <f t="shared" si="55"/>
        <v>0</v>
      </c>
    </row>
    <row r="217" spans="1:44" ht="9.75" customHeight="1" x14ac:dyDescent="0.25">
      <c r="A217" s="94">
        <v>5</v>
      </c>
      <c r="B217" s="95"/>
      <c r="C217" s="8" t="s">
        <v>219</v>
      </c>
      <c r="D217" s="103"/>
      <c r="E217" s="266">
        <v>0</v>
      </c>
      <c r="F217" s="103"/>
      <c r="G217" s="193">
        <f t="shared" si="46"/>
        <v>0</v>
      </c>
      <c r="H217" s="103"/>
      <c r="I217" s="193">
        <f t="shared" si="47"/>
        <v>0</v>
      </c>
      <c r="J217" s="103"/>
      <c r="K217" s="266">
        <v>0</v>
      </c>
      <c r="L217" s="103"/>
      <c r="M217" s="266">
        <v>0</v>
      </c>
      <c r="N217" s="103"/>
      <c r="O217" s="266">
        <v>0</v>
      </c>
      <c r="P217" s="103"/>
      <c r="Q217" s="193">
        <f t="shared" si="48"/>
        <v>0</v>
      </c>
      <c r="R217" s="103"/>
      <c r="S217" s="193">
        <f t="shared" si="49"/>
        <v>0</v>
      </c>
      <c r="T217" s="103"/>
      <c r="U217" s="190">
        <f t="shared" si="50"/>
        <v>0</v>
      </c>
      <c r="V217" s="103"/>
      <c r="W217" s="103"/>
      <c r="X217" s="266">
        <v>0</v>
      </c>
      <c r="Y217" s="103"/>
      <c r="Z217" s="193">
        <f t="shared" si="51"/>
        <v>0</v>
      </c>
      <c r="AA217" s="103"/>
      <c r="AB217" s="268">
        <v>0</v>
      </c>
      <c r="AC217" s="103"/>
      <c r="AD217" s="193">
        <f t="shared" si="52"/>
        <v>0</v>
      </c>
      <c r="AE217" s="103"/>
      <c r="AF217" s="266">
        <v>0</v>
      </c>
      <c r="AG217" s="103"/>
      <c r="AH217" s="193">
        <f t="shared" si="53"/>
        <v>0</v>
      </c>
      <c r="AI217" s="103"/>
      <c r="AJ217" s="266">
        <v>0</v>
      </c>
      <c r="AK217" s="103"/>
      <c r="AL217" s="103">
        <v>5</v>
      </c>
      <c r="AM217" s="103"/>
      <c r="AN217" s="190">
        <v>5614</v>
      </c>
      <c r="AO217" s="103"/>
      <c r="AP217" s="190">
        <f t="shared" si="54"/>
        <v>0</v>
      </c>
      <c r="AQ217" s="103"/>
      <c r="AR217" s="190">
        <f t="shared" si="55"/>
        <v>0</v>
      </c>
    </row>
    <row r="218" spans="1:44" ht="9.75" customHeight="1" x14ac:dyDescent="0.25">
      <c r="A218" s="94">
        <v>6</v>
      </c>
      <c r="B218" s="95"/>
      <c r="C218" s="8" t="s">
        <v>220</v>
      </c>
      <c r="D218" s="103"/>
      <c r="E218" s="266">
        <v>0</v>
      </c>
      <c r="F218" s="103"/>
      <c r="G218" s="193">
        <f t="shared" si="46"/>
        <v>0</v>
      </c>
      <c r="H218" s="103"/>
      <c r="I218" s="193">
        <f t="shared" si="47"/>
        <v>0</v>
      </c>
      <c r="J218" s="103"/>
      <c r="K218" s="266">
        <v>0</v>
      </c>
      <c r="L218" s="103"/>
      <c r="M218" s="266">
        <v>0</v>
      </c>
      <c r="N218" s="103"/>
      <c r="O218" s="266">
        <v>0</v>
      </c>
      <c r="P218" s="103"/>
      <c r="Q218" s="193">
        <f t="shared" si="48"/>
        <v>0</v>
      </c>
      <c r="R218" s="103"/>
      <c r="S218" s="193">
        <f t="shared" si="49"/>
        <v>0</v>
      </c>
      <c r="T218" s="103"/>
      <c r="U218" s="190">
        <f t="shared" si="50"/>
        <v>0</v>
      </c>
      <c r="V218" s="103"/>
      <c r="W218" s="103"/>
      <c r="X218" s="266">
        <v>0</v>
      </c>
      <c r="Y218" s="103"/>
      <c r="Z218" s="193">
        <f t="shared" si="51"/>
        <v>0</v>
      </c>
      <c r="AA218" s="103"/>
      <c r="AB218" s="268">
        <v>0</v>
      </c>
      <c r="AC218" s="103"/>
      <c r="AD218" s="193">
        <f t="shared" si="52"/>
        <v>0</v>
      </c>
      <c r="AE218" s="103"/>
      <c r="AF218" s="266">
        <v>0</v>
      </c>
      <c r="AG218" s="103"/>
      <c r="AH218" s="193">
        <f t="shared" si="53"/>
        <v>0</v>
      </c>
      <c r="AI218" s="103"/>
      <c r="AJ218" s="266">
        <v>0</v>
      </c>
      <c r="AK218" s="103"/>
      <c r="AL218" s="103">
        <v>6</v>
      </c>
      <c r="AM218" s="103"/>
      <c r="AN218" s="190">
        <v>42620</v>
      </c>
      <c r="AO218" s="103"/>
      <c r="AP218" s="190">
        <f t="shared" si="54"/>
        <v>0</v>
      </c>
      <c r="AQ218" s="103"/>
      <c r="AR218" s="190">
        <f t="shared" si="55"/>
        <v>0</v>
      </c>
    </row>
    <row r="219" spans="1:44" ht="9.75" customHeight="1" x14ac:dyDescent="0.25">
      <c r="A219" s="94">
        <v>7</v>
      </c>
      <c r="B219" s="95"/>
      <c r="C219" s="8" t="s">
        <v>221</v>
      </c>
      <c r="D219" s="103"/>
      <c r="E219" s="266">
        <v>0</v>
      </c>
      <c r="F219" s="103"/>
      <c r="G219" s="193">
        <f t="shared" si="46"/>
        <v>0</v>
      </c>
      <c r="H219" s="103"/>
      <c r="I219" s="193">
        <f t="shared" si="47"/>
        <v>0</v>
      </c>
      <c r="J219" s="103"/>
      <c r="K219" s="266">
        <v>0</v>
      </c>
      <c r="L219" s="103"/>
      <c r="M219" s="266">
        <v>0</v>
      </c>
      <c r="N219" s="103"/>
      <c r="O219" s="266">
        <v>0</v>
      </c>
      <c r="P219" s="103"/>
      <c r="Q219" s="193">
        <f t="shared" si="48"/>
        <v>0</v>
      </c>
      <c r="R219" s="103"/>
      <c r="S219" s="193">
        <f t="shared" si="49"/>
        <v>0</v>
      </c>
      <c r="T219" s="103"/>
      <c r="U219" s="190">
        <f t="shared" si="50"/>
        <v>0</v>
      </c>
      <c r="V219" s="103"/>
      <c r="W219" s="103"/>
      <c r="X219" s="266">
        <v>0</v>
      </c>
      <c r="Y219" s="103"/>
      <c r="Z219" s="193">
        <f t="shared" si="51"/>
        <v>0</v>
      </c>
      <c r="AA219" s="103"/>
      <c r="AB219" s="268">
        <v>0</v>
      </c>
      <c r="AC219" s="103"/>
      <c r="AD219" s="193">
        <f t="shared" si="52"/>
        <v>0</v>
      </c>
      <c r="AE219" s="103"/>
      <c r="AF219" s="266">
        <v>0</v>
      </c>
      <c r="AG219" s="103"/>
      <c r="AH219" s="193">
        <f t="shared" si="53"/>
        <v>0</v>
      </c>
      <c r="AI219" s="103"/>
      <c r="AJ219" s="266">
        <v>0</v>
      </c>
      <c r="AK219" s="103"/>
      <c r="AL219" s="103">
        <v>7</v>
      </c>
      <c r="AM219" s="103"/>
      <c r="AN219" s="190">
        <v>3621</v>
      </c>
      <c r="AO219" s="103"/>
      <c r="AP219" s="190">
        <f t="shared" si="54"/>
        <v>0</v>
      </c>
      <c r="AQ219" s="103"/>
      <c r="AR219" s="190">
        <f t="shared" si="55"/>
        <v>0</v>
      </c>
    </row>
    <row r="220" spans="1:44" ht="9.75" customHeight="1" x14ac:dyDescent="0.25">
      <c r="A220" s="94">
        <v>8</v>
      </c>
      <c r="B220" s="95"/>
      <c r="C220" s="8" t="s">
        <v>222</v>
      </c>
      <c r="D220" s="103"/>
      <c r="E220" s="266">
        <v>0</v>
      </c>
      <c r="F220" s="103"/>
      <c r="G220" s="193">
        <f t="shared" si="46"/>
        <v>0</v>
      </c>
      <c r="H220" s="103"/>
      <c r="I220" s="193">
        <f t="shared" si="47"/>
        <v>0</v>
      </c>
      <c r="J220" s="103"/>
      <c r="K220" s="266">
        <v>0</v>
      </c>
      <c r="L220" s="103"/>
      <c r="M220" s="266">
        <v>0</v>
      </c>
      <c r="N220" s="103"/>
      <c r="O220" s="266">
        <v>0</v>
      </c>
      <c r="P220" s="103"/>
      <c r="Q220" s="193">
        <f t="shared" si="48"/>
        <v>0</v>
      </c>
      <c r="R220" s="103"/>
      <c r="S220" s="193">
        <f t="shared" si="49"/>
        <v>0</v>
      </c>
      <c r="T220" s="103"/>
      <c r="U220" s="190">
        <f t="shared" si="50"/>
        <v>0</v>
      </c>
      <c r="V220" s="103"/>
      <c r="W220" s="103"/>
      <c r="X220" s="266">
        <v>0</v>
      </c>
      <c r="Y220" s="103"/>
      <c r="Z220" s="193">
        <f t="shared" si="51"/>
        <v>0</v>
      </c>
      <c r="AA220" s="103"/>
      <c r="AB220" s="268">
        <v>0</v>
      </c>
      <c r="AC220" s="103"/>
      <c r="AD220" s="193">
        <f t="shared" si="52"/>
        <v>0</v>
      </c>
      <c r="AE220" s="103"/>
      <c r="AF220" s="266">
        <v>0</v>
      </c>
      <c r="AG220" s="103"/>
      <c r="AH220" s="193">
        <f t="shared" si="53"/>
        <v>0</v>
      </c>
      <c r="AI220" s="103"/>
      <c r="AJ220" s="266">
        <v>0</v>
      </c>
      <c r="AK220" s="103"/>
      <c r="AL220" s="103">
        <v>8</v>
      </c>
      <c r="AM220" s="103"/>
      <c r="AN220" s="190">
        <v>5444</v>
      </c>
      <c r="AO220" s="103"/>
      <c r="AP220" s="190">
        <f t="shared" si="54"/>
        <v>0</v>
      </c>
      <c r="AQ220" s="103"/>
      <c r="AR220" s="190">
        <f t="shared" si="55"/>
        <v>0</v>
      </c>
    </row>
    <row r="221" spans="1:44" ht="9.75" customHeight="1" x14ac:dyDescent="0.25">
      <c r="A221" s="94">
        <v>9</v>
      </c>
      <c r="B221" s="95"/>
      <c r="C221" s="8" t="s">
        <v>223</v>
      </c>
      <c r="D221" s="103"/>
      <c r="E221" s="266">
        <v>0</v>
      </c>
      <c r="F221" s="103"/>
      <c r="G221" s="193">
        <f t="shared" si="46"/>
        <v>0</v>
      </c>
      <c r="H221" s="103"/>
      <c r="I221" s="193">
        <f t="shared" si="47"/>
        <v>0</v>
      </c>
      <c r="J221" s="103"/>
      <c r="K221" s="266">
        <v>0</v>
      </c>
      <c r="L221" s="103"/>
      <c r="M221" s="266">
        <v>0</v>
      </c>
      <c r="N221" s="103"/>
      <c r="O221" s="266">
        <v>0</v>
      </c>
      <c r="P221" s="103"/>
      <c r="Q221" s="193">
        <f t="shared" si="48"/>
        <v>0</v>
      </c>
      <c r="R221" s="103"/>
      <c r="S221" s="193">
        <f t="shared" si="49"/>
        <v>0</v>
      </c>
      <c r="T221" s="103"/>
      <c r="U221" s="190">
        <f t="shared" si="50"/>
        <v>0</v>
      </c>
      <c r="V221" s="103"/>
      <c r="W221" s="103"/>
      <c r="X221" s="266">
        <v>0</v>
      </c>
      <c r="Y221" s="103"/>
      <c r="Z221" s="193">
        <f t="shared" si="51"/>
        <v>0</v>
      </c>
      <c r="AA221" s="103"/>
      <c r="AB221" s="268">
        <v>0</v>
      </c>
      <c r="AC221" s="103"/>
      <c r="AD221" s="193">
        <f t="shared" si="52"/>
        <v>0</v>
      </c>
      <c r="AE221" s="103"/>
      <c r="AF221" s="266">
        <v>0</v>
      </c>
      <c r="AG221" s="103"/>
      <c r="AH221" s="193">
        <f t="shared" si="53"/>
        <v>0</v>
      </c>
      <c r="AI221" s="103"/>
      <c r="AJ221" s="266">
        <v>0</v>
      </c>
      <c r="AK221" s="103"/>
      <c r="AL221" s="103">
        <v>9</v>
      </c>
      <c r="AM221" s="103"/>
      <c r="AN221" s="190">
        <v>5644</v>
      </c>
      <c r="AO221" s="103"/>
      <c r="AP221" s="190">
        <f t="shared" si="54"/>
        <v>0</v>
      </c>
      <c r="AQ221" s="103"/>
      <c r="AR221" s="190">
        <f t="shared" si="55"/>
        <v>0</v>
      </c>
    </row>
    <row r="222" spans="1:44" ht="9.75" customHeight="1" x14ac:dyDescent="0.25">
      <c r="A222" s="94">
        <v>10</v>
      </c>
      <c r="B222" s="95"/>
      <c r="C222" s="8" t="s">
        <v>224</v>
      </c>
      <c r="D222" s="103"/>
      <c r="E222" s="266">
        <v>0</v>
      </c>
      <c r="F222" s="103"/>
      <c r="G222" s="193">
        <f t="shared" si="46"/>
        <v>0</v>
      </c>
      <c r="H222" s="103"/>
      <c r="I222" s="193">
        <f t="shared" si="47"/>
        <v>0</v>
      </c>
      <c r="J222" s="103"/>
      <c r="K222" s="266">
        <v>0</v>
      </c>
      <c r="L222" s="103"/>
      <c r="M222" s="266">
        <v>0</v>
      </c>
      <c r="N222" s="103"/>
      <c r="O222" s="266">
        <v>0</v>
      </c>
      <c r="P222" s="103"/>
      <c r="Q222" s="193">
        <f t="shared" si="48"/>
        <v>0</v>
      </c>
      <c r="R222" s="103"/>
      <c r="S222" s="193">
        <f t="shared" si="49"/>
        <v>0</v>
      </c>
      <c r="T222" s="103"/>
      <c r="U222" s="190">
        <f t="shared" si="50"/>
        <v>0</v>
      </c>
      <c r="V222" s="103"/>
      <c r="W222" s="103"/>
      <c r="X222" s="266">
        <v>0</v>
      </c>
      <c r="Y222" s="103"/>
      <c r="Z222" s="193">
        <f t="shared" si="51"/>
        <v>0</v>
      </c>
      <c r="AA222" s="103"/>
      <c r="AB222" s="268">
        <v>0</v>
      </c>
      <c r="AC222" s="103"/>
      <c r="AD222" s="193">
        <f t="shared" si="52"/>
        <v>0</v>
      </c>
      <c r="AE222" s="103"/>
      <c r="AF222" s="266">
        <v>0</v>
      </c>
      <c r="AG222" s="103"/>
      <c r="AH222" s="193">
        <f t="shared" si="53"/>
        <v>0</v>
      </c>
      <c r="AI222" s="103"/>
      <c r="AJ222" s="266">
        <v>0</v>
      </c>
      <c r="AK222" s="103"/>
      <c r="AL222" s="103">
        <v>10</v>
      </c>
      <c r="AM222" s="103"/>
      <c r="AN222" s="190">
        <v>3691</v>
      </c>
      <c r="AO222" s="103"/>
      <c r="AP222" s="190">
        <f t="shared" si="54"/>
        <v>0</v>
      </c>
      <c r="AQ222" s="103"/>
      <c r="AR222" s="190">
        <f t="shared" si="55"/>
        <v>0</v>
      </c>
    </row>
    <row r="223" spans="1:44" ht="9.75" customHeight="1" x14ac:dyDescent="0.25">
      <c r="A223" s="94">
        <v>11</v>
      </c>
      <c r="B223" s="95"/>
      <c r="C223" s="8" t="s">
        <v>225</v>
      </c>
      <c r="D223" s="103"/>
      <c r="E223" s="266">
        <v>0</v>
      </c>
      <c r="F223" s="103"/>
      <c r="G223" s="193">
        <f t="shared" si="46"/>
        <v>0</v>
      </c>
      <c r="H223" s="103"/>
      <c r="I223" s="193">
        <f t="shared" si="47"/>
        <v>0</v>
      </c>
      <c r="J223" s="103"/>
      <c r="K223" s="266">
        <v>0</v>
      </c>
      <c r="L223" s="103"/>
      <c r="M223" s="266">
        <v>0</v>
      </c>
      <c r="N223" s="103"/>
      <c r="O223" s="266">
        <v>0</v>
      </c>
      <c r="P223" s="103"/>
      <c r="Q223" s="193">
        <f t="shared" si="48"/>
        <v>0</v>
      </c>
      <c r="R223" s="103"/>
      <c r="S223" s="193">
        <f t="shared" si="49"/>
        <v>0</v>
      </c>
      <c r="T223" s="103"/>
      <c r="U223" s="190">
        <f t="shared" si="50"/>
        <v>0</v>
      </c>
      <c r="V223" s="103"/>
      <c r="W223" s="103"/>
      <c r="X223" s="266">
        <v>0</v>
      </c>
      <c r="Y223" s="103"/>
      <c r="Z223" s="193">
        <f t="shared" si="51"/>
        <v>0</v>
      </c>
      <c r="AA223" s="103"/>
      <c r="AB223" s="268">
        <v>0</v>
      </c>
      <c r="AC223" s="103"/>
      <c r="AD223" s="193">
        <f t="shared" si="52"/>
        <v>0</v>
      </c>
      <c r="AE223" s="103"/>
      <c r="AF223" s="266">
        <v>0</v>
      </c>
      <c r="AG223" s="103"/>
      <c r="AH223" s="193">
        <f t="shared" si="53"/>
        <v>0</v>
      </c>
      <c r="AI223" s="103"/>
      <c r="AJ223" s="266">
        <v>0</v>
      </c>
      <c r="AK223" s="103"/>
      <c r="AL223" s="103">
        <v>11</v>
      </c>
      <c r="AM223" s="103"/>
      <c r="AN223" s="190">
        <v>21041</v>
      </c>
      <c r="AO223" s="103"/>
      <c r="AP223" s="190">
        <f t="shared" si="54"/>
        <v>0</v>
      </c>
      <c r="AQ223" s="103"/>
      <c r="AR223" s="190">
        <f t="shared" si="55"/>
        <v>0</v>
      </c>
    </row>
    <row r="224" spans="1:44" ht="9.75" customHeight="1" x14ac:dyDescent="0.25">
      <c r="A224" s="94">
        <v>12</v>
      </c>
      <c r="B224" s="95"/>
      <c r="C224" s="9" t="s">
        <v>226</v>
      </c>
      <c r="D224" s="103"/>
      <c r="E224" s="266">
        <v>0</v>
      </c>
      <c r="F224" s="103"/>
      <c r="G224" s="193">
        <f t="shared" si="46"/>
        <v>0</v>
      </c>
      <c r="H224" s="103"/>
      <c r="I224" s="193">
        <f t="shared" si="47"/>
        <v>0</v>
      </c>
      <c r="J224" s="103"/>
      <c r="K224" s="266">
        <v>0</v>
      </c>
      <c r="L224" s="103"/>
      <c r="M224" s="266">
        <v>0</v>
      </c>
      <c r="N224" s="103"/>
      <c r="O224" s="266">
        <v>0</v>
      </c>
      <c r="P224" s="103"/>
      <c r="Q224" s="193">
        <f t="shared" si="48"/>
        <v>0</v>
      </c>
      <c r="R224" s="103"/>
      <c r="S224" s="193">
        <f t="shared" si="49"/>
        <v>0</v>
      </c>
      <c r="T224" s="103"/>
      <c r="U224" s="190">
        <f t="shared" si="50"/>
        <v>0</v>
      </c>
      <c r="V224" s="103"/>
      <c r="W224" s="103"/>
      <c r="X224" s="266">
        <v>0</v>
      </c>
      <c r="Y224" s="103"/>
      <c r="Z224" s="193">
        <f t="shared" si="51"/>
        <v>0</v>
      </c>
      <c r="AA224" s="103"/>
      <c r="AB224" s="268">
        <v>0</v>
      </c>
      <c r="AC224" s="103"/>
      <c r="AD224" s="193">
        <f t="shared" si="52"/>
        <v>0</v>
      </c>
      <c r="AE224" s="103"/>
      <c r="AF224" s="266">
        <v>0</v>
      </c>
      <c r="AG224" s="103"/>
      <c r="AH224" s="193">
        <f t="shared" si="53"/>
        <v>0</v>
      </c>
      <c r="AI224" s="103"/>
      <c r="AJ224" s="266">
        <v>0</v>
      </c>
      <c r="AK224" s="103"/>
      <c r="AL224" s="103">
        <v>12</v>
      </c>
      <c r="AM224" s="103"/>
      <c r="AN224" s="190">
        <v>3884</v>
      </c>
      <c r="AO224" s="103"/>
      <c r="AP224" s="190">
        <f t="shared" si="54"/>
        <v>0</v>
      </c>
      <c r="AQ224" s="103"/>
      <c r="AR224" s="190">
        <f t="shared" si="55"/>
        <v>0</v>
      </c>
    </row>
    <row r="225" spans="1:44" ht="9.75" customHeight="1" x14ac:dyDescent="0.25">
      <c r="A225" s="94">
        <v>13</v>
      </c>
      <c r="B225" s="95"/>
      <c r="C225" s="8" t="s">
        <v>227</v>
      </c>
      <c r="D225" s="103"/>
      <c r="E225" s="266">
        <v>0</v>
      </c>
      <c r="F225" s="103"/>
      <c r="G225" s="193">
        <f t="shared" si="46"/>
        <v>0</v>
      </c>
      <c r="H225" s="103"/>
      <c r="I225" s="193">
        <f t="shared" si="47"/>
        <v>0</v>
      </c>
      <c r="J225" s="103"/>
      <c r="K225" s="266">
        <v>0</v>
      </c>
      <c r="L225" s="103"/>
      <c r="M225" s="266">
        <v>0</v>
      </c>
      <c r="N225" s="103"/>
      <c r="O225" s="266">
        <v>0</v>
      </c>
      <c r="P225" s="103"/>
      <c r="Q225" s="193">
        <f t="shared" si="48"/>
        <v>0</v>
      </c>
      <c r="R225" s="103"/>
      <c r="S225" s="193">
        <f t="shared" si="49"/>
        <v>0</v>
      </c>
      <c r="T225" s="103"/>
      <c r="U225" s="190">
        <f t="shared" si="50"/>
        <v>0</v>
      </c>
      <c r="V225" s="103"/>
      <c r="W225" s="103"/>
      <c r="X225" s="266">
        <v>0</v>
      </c>
      <c r="Y225" s="103"/>
      <c r="Z225" s="193">
        <f t="shared" si="51"/>
        <v>0</v>
      </c>
      <c r="AA225" s="103"/>
      <c r="AB225" s="268">
        <v>0</v>
      </c>
      <c r="AC225" s="103"/>
      <c r="AD225" s="193">
        <f t="shared" si="52"/>
        <v>0</v>
      </c>
      <c r="AE225" s="103"/>
      <c r="AF225" s="266">
        <v>0</v>
      </c>
      <c r="AG225" s="103"/>
      <c r="AH225" s="193">
        <f t="shared" si="53"/>
        <v>0</v>
      </c>
      <c r="AI225" s="103"/>
      <c r="AJ225" s="266">
        <v>0</v>
      </c>
      <c r="AK225" s="103"/>
      <c r="AL225" s="103">
        <v>13</v>
      </c>
      <c r="AM225" s="103"/>
      <c r="AN225" s="190">
        <v>3542</v>
      </c>
      <c r="AO225" s="103"/>
      <c r="AP225" s="190">
        <f t="shared" si="54"/>
        <v>0</v>
      </c>
      <c r="AQ225" s="103"/>
      <c r="AR225" s="190">
        <f t="shared" si="55"/>
        <v>0</v>
      </c>
    </row>
    <row r="226" spans="1:44" ht="9.75" customHeight="1" x14ac:dyDescent="0.25">
      <c r="A226" s="94">
        <v>14</v>
      </c>
      <c r="B226" s="95"/>
      <c r="C226" s="8" t="s">
        <v>146</v>
      </c>
      <c r="D226" s="103"/>
      <c r="E226" s="266">
        <v>0</v>
      </c>
      <c r="F226" s="103"/>
      <c r="G226" s="193">
        <f t="shared" si="46"/>
        <v>0</v>
      </c>
      <c r="H226" s="103"/>
      <c r="I226" s="193">
        <f t="shared" si="47"/>
        <v>0</v>
      </c>
      <c r="J226" s="103"/>
      <c r="K226" s="266">
        <v>0</v>
      </c>
      <c r="L226" s="103"/>
      <c r="M226" s="266">
        <v>0</v>
      </c>
      <c r="N226" s="103"/>
      <c r="O226" s="266">
        <v>0</v>
      </c>
      <c r="P226" s="103"/>
      <c r="Q226" s="193">
        <f t="shared" si="48"/>
        <v>0</v>
      </c>
      <c r="R226" s="103"/>
      <c r="S226" s="193">
        <f t="shared" si="49"/>
        <v>0</v>
      </c>
      <c r="T226" s="103"/>
      <c r="U226" s="190">
        <f t="shared" si="50"/>
        <v>0</v>
      </c>
      <c r="V226" s="103"/>
      <c r="W226" s="103"/>
      <c r="X226" s="266">
        <v>0</v>
      </c>
      <c r="Y226" s="103"/>
      <c r="Z226" s="193">
        <f t="shared" si="51"/>
        <v>0</v>
      </c>
      <c r="AA226" s="103"/>
      <c r="AB226" s="268">
        <v>0</v>
      </c>
      <c r="AC226" s="103"/>
      <c r="AD226" s="193">
        <f t="shared" si="52"/>
        <v>0</v>
      </c>
      <c r="AE226" s="103"/>
      <c r="AF226" s="266">
        <v>0</v>
      </c>
      <c r="AG226" s="103"/>
      <c r="AH226" s="193">
        <f t="shared" si="53"/>
        <v>0</v>
      </c>
      <c r="AI226" s="103"/>
      <c r="AJ226" s="266">
        <v>0</v>
      </c>
      <c r="AK226" s="103"/>
      <c r="AL226" s="103">
        <v>14</v>
      </c>
      <c r="AM226" s="103"/>
      <c r="AN226" s="190">
        <v>16379</v>
      </c>
      <c r="AO226" s="103"/>
      <c r="AP226" s="190">
        <f t="shared" si="54"/>
        <v>0</v>
      </c>
      <c r="AQ226" s="103"/>
      <c r="AR226" s="190">
        <f t="shared" si="55"/>
        <v>0</v>
      </c>
    </row>
    <row r="227" spans="1:44" ht="9.75" customHeight="1" x14ac:dyDescent="0.25">
      <c r="A227" s="94">
        <v>15</v>
      </c>
      <c r="B227" s="95"/>
      <c r="C227" s="8" t="s">
        <v>228</v>
      </c>
      <c r="D227" s="103"/>
      <c r="E227" s="266">
        <v>0</v>
      </c>
      <c r="F227" s="103"/>
      <c r="G227" s="193">
        <f t="shared" si="46"/>
        <v>0</v>
      </c>
      <c r="H227" s="103"/>
      <c r="I227" s="193">
        <f t="shared" si="47"/>
        <v>0</v>
      </c>
      <c r="J227" s="103"/>
      <c r="K227" s="266">
        <v>0</v>
      </c>
      <c r="L227" s="103"/>
      <c r="M227" s="266">
        <v>0</v>
      </c>
      <c r="N227" s="103"/>
      <c r="O227" s="266">
        <v>0</v>
      </c>
      <c r="P227" s="103"/>
      <c r="Q227" s="193">
        <f t="shared" si="48"/>
        <v>0</v>
      </c>
      <c r="R227" s="103"/>
      <c r="S227" s="193">
        <f t="shared" si="49"/>
        <v>0</v>
      </c>
      <c r="T227" s="103"/>
      <c r="U227" s="190">
        <f t="shared" si="50"/>
        <v>0</v>
      </c>
      <c r="V227" s="103"/>
      <c r="W227" s="103"/>
      <c r="X227" s="266">
        <v>0</v>
      </c>
      <c r="Y227" s="103"/>
      <c r="Z227" s="193">
        <f t="shared" si="51"/>
        <v>0</v>
      </c>
      <c r="AA227" s="103"/>
      <c r="AB227" s="268">
        <v>0</v>
      </c>
      <c r="AC227" s="103"/>
      <c r="AD227" s="193">
        <f t="shared" si="52"/>
        <v>0</v>
      </c>
      <c r="AE227" s="103"/>
      <c r="AF227" s="266">
        <v>0</v>
      </c>
      <c r="AG227" s="103"/>
      <c r="AH227" s="193">
        <f t="shared" si="53"/>
        <v>0</v>
      </c>
      <c r="AI227" s="103"/>
      <c r="AJ227" s="266">
        <v>0</v>
      </c>
      <c r="AK227" s="103"/>
      <c r="AL227" s="103">
        <v>15</v>
      </c>
      <c r="AM227" s="103"/>
      <c r="AN227" s="190">
        <v>4961</v>
      </c>
      <c r="AO227" s="103"/>
      <c r="AP227" s="190">
        <f t="shared" si="54"/>
        <v>0</v>
      </c>
      <c r="AQ227" s="103"/>
      <c r="AR227" s="190">
        <f t="shared" si="55"/>
        <v>0</v>
      </c>
    </row>
    <row r="228" spans="1:44" ht="9.75" customHeight="1" x14ac:dyDescent="0.25">
      <c r="A228" s="94">
        <v>16</v>
      </c>
      <c r="B228" s="95"/>
      <c r="C228" s="8" t="s">
        <v>229</v>
      </c>
      <c r="D228" s="103"/>
      <c r="E228" s="266">
        <v>0</v>
      </c>
      <c r="F228" s="103"/>
      <c r="G228" s="193">
        <f t="shared" si="46"/>
        <v>0</v>
      </c>
      <c r="H228" s="103"/>
      <c r="I228" s="193">
        <f t="shared" si="47"/>
        <v>0</v>
      </c>
      <c r="J228" s="103"/>
      <c r="K228" s="266">
        <v>0</v>
      </c>
      <c r="L228" s="103"/>
      <c r="M228" s="266">
        <v>0</v>
      </c>
      <c r="N228" s="103"/>
      <c r="O228" s="266">
        <v>0</v>
      </c>
      <c r="P228" s="103"/>
      <c r="Q228" s="193">
        <f t="shared" si="48"/>
        <v>0</v>
      </c>
      <c r="R228" s="103"/>
      <c r="S228" s="193">
        <f t="shared" si="49"/>
        <v>0</v>
      </c>
      <c r="T228" s="103"/>
      <c r="U228" s="190">
        <f t="shared" si="50"/>
        <v>0</v>
      </c>
      <c r="V228" s="103"/>
      <c r="W228" s="103"/>
      <c r="X228" s="266">
        <v>0</v>
      </c>
      <c r="Y228" s="103"/>
      <c r="Z228" s="193">
        <f t="shared" si="51"/>
        <v>0</v>
      </c>
      <c r="AA228" s="103"/>
      <c r="AB228" s="268">
        <v>0</v>
      </c>
      <c r="AC228" s="103"/>
      <c r="AD228" s="193">
        <f t="shared" si="52"/>
        <v>0</v>
      </c>
      <c r="AE228" s="103"/>
      <c r="AF228" s="266">
        <v>0</v>
      </c>
      <c r="AG228" s="103"/>
      <c r="AH228" s="193">
        <f t="shared" si="53"/>
        <v>0</v>
      </c>
      <c r="AI228" s="103"/>
      <c r="AJ228" s="266">
        <v>0</v>
      </c>
      <c r="AK228" s="103"/>
      <c r="AL228" s="103">
        <v>16</v>
      </c>
      <c r="AM228" s="103"/>
      <c r="AN228" s="190">
        <v>8216</v>
      </c>
      <c r="AO228" s="103"/>
      <c r="AP228" s="190">
        <f t="shared" si="54"/>
        <v>0</v>
      </c>
      <c r="AQ228" s="103"/>
      <c r="AR228" s="190">
        <f t="shared" si="55"/>
        <v>0</v>
      </c>
    </row>
    <row r="229" spans="1:44" ht="9.75" customHeight="1" x14ac:dyDescent="0.25">
      <c r="A229" s="94">
        <v>17</v>
      </c>
      <c r="B229" s="95"/>
      <c r="C229" s="8" t="s">
        <v>230</v>
      </c>
      <c r="D229" s="103"/>
      <c r="E229" s="266">
        <v>0</v>
      </c>
      <c r="F229" s="103"/>
      <c r="G229" s="193">
        <f t="shared" si="46"/>
        <v>0</v>
      </c>
      <c r="H229" s="103"/>
      <c r="I229" s="193">
        <f t="shared" si="47"/>
        <v>0</v>
      </c>
      <c r="J229" s="103"/>
      <c r="K229" s="266">
        <v>0</v>
      </c>
      <c r="L229" s="103"/>
      <c r="M229" s="266">
        <v>0</v>
      </c>
      <c r="N229" s="103"/>
      <c r="O229" s="266">
        <v>0</v>
      </c>
      <c r="P229" s="103"/>
      <c r="Q229" s="193">
        <f t="shared" si="48"/>
        <v>0</v>
      </c>
      <c r="R229" s="103"/>
      <c r="S229" s="193">
        <f t="shared" si="49"/>
        <v>0</v>
      </c>
      <c r="T229" s="103"/>
      <c r="U229" s="190">
        <f t="shared" si="50"/>
        <v>0</v>
      </c>
      <c r="V229" s="103"/>
      <c r="W229" s="103"/>
      <c r="X229" s="266">
        <v>0</v>
      </c>
      <c r="Y229" s="103"/>
      <c r="Z229" s="193">
        <f t="shared" si="51"/>
        <v>0</v>
      </c>
      <c r="AA229" s="103"/>
      <c r="AB229" s="268">
        <v>0</v>
      </c>
      <c r="AC229" s="103"/>
      <c r="AD229" s="193">
        <f t="shared" si="52"/>
        <v>0</v>
      </c>
      <c r="AE229" s="103"/>
      <c r="AF229" s="266">
        <v>0</v>
      </c>
      <c r="AG229" s="103"/>
      <c r="AH229" s="193">
        <f t="shared" si="53"/>
        <v>0</v>
      </c>
      <c r="AI229" s="103"/>
      <c r="AJ229" s="266">
        <v>0</v>
      </c>
      <c r="AK229" s="103"/>
      <c r="AL229" s="103">
        <v>17</v>
      </c>
      <c r="AM229" s="103"/>
      <c r="AN229" s="190">
        <v>14440</v>
      </c>
      <c r="AO229" s="103"/>
      <c r="AP229" s="190">
        <f t="shared" si="54"/>
        <v>0</v>
      </c>
      <c r="AQ229" s="103"/>
      <c r="AR229" s="190">
        <f t="shared" si="55"/>
        <v>0</v>
      </c>
    </row>
    <row r="230" spans="1:44" ht="9.75" customHeight="1" x14ac:dyDescent="0.25">
      <c r="A230" s="94">
        <v>18</v>
      </c>
      <c r="B230" s="95"/>
      <c r="C230" s="8" t="s">
        <v>231</v>
      </c>
      <c r="D230" s="103"/>
      <c r="E230" s="266">
        <v>0</v>
      </c>
      <c r="F230" s="103"/>
      <c r="G230" s="193">
        <f t="shared" si="46"/>
        <v>0</v>
      </c>
      <c r="H230" s="103"/>
      <c r="I230" s="193">
        <f t="shared" si="47"/>
        <v>0</v>
      </c>
      <c r="J230" s="103"/>
      <c r="K230" s="266">
        <v>0</v>
      </c>
      <c r="L230" s="103"/>
      <c r="M230" s="266">
        <v>0</v>
      </c>
      <c r="N230" s="103"/>
      <c r="O230" s="266">
        <v>0</v>
      </c>
      <c r="P230" s="103"/>
      <c r="Q230" s="193">
        <f t="shared" si="48"/>
        <v>0</v>
      </c>
      <c r="R230" s="103"/>
      <c r="S230" s="193">
        <f t="shared" si="49"/>
        <v>0</v>
      </c>
      <c r="T230" s="103"/>
      <c r="U230" s="190">
        <f t="shared" si="50"/>
        <v>0</v>
      </c>
      <c r="V230" s="103"/>
      <c r="W230" s="103"/>
      <c r="X230" s="266">
        <v>0</v>
      </c>
      <c r="Y230" s="103"/>
      <c r="Z230" s="193">
        <f t="shared" si="51"/>
        <v>0</v>
      </c>
      <c r="AA230" s="103"/>
      <c r="AB230" s="268">
        <v>0</v>
      </c>
      <c r="AC230" s="103"/>
      <c r="AD230" s="193">
        <f t="shared" si="52"/>
        <v>0</v>
      </c>
      <c r="AE230" s="103"/>
      <c r="AF230" s="266">
        <v>0</v>
      </c>
      <c r="AG230" s="103"/>
      <c r="AH230" s="193">
        <f t="shared" si="53"/>
        <v>0</v>
      </c>
      <c r="AI230" s="103"/>
      <c r="AJ230" s="266">
        <v>0</v>
      </c>
      <c r="AK230" s="103"/>
      <c r="AL230" s="103">
        <v>18</v>
      </c>
      <c r="AM230" s="103"/>
      <c r="AN230" s="190">
        <v>23292</v>
      </c>
      <c r="AO230" s="103"/>
      <c r="AP230" s="190">
        <f t="shared" si="54"/>
        <v>0</v>
      </c>
      <c r="AQ230" s="103"/>
      <c r="AR230" s="190">
        <f t="shared" si="55"/>
        <v>0</v>
      </c>
    </row>
    <row r="231" spans="1:44" ht="9.75" customHeight="1" x14ac:dyDescent="0.25">
      <c r="A231" s="94">
        <v>19</v>
      </c>
      <c r="B231" s="95"/>
      <c r="C231" s="8" t="s">
        <v>232</v>
      </c>
      <c r="D231" s="103"/>
      <c r="E231" s="266">
        <v>0</v>
      </c>
      <c r="F231" s="103"/>
      <c r="G231" s="193">
        <f t="shared" si="46"/>
        <v>0</v>
      </c>
      <c r="H231" s="103"/>
      <c r="I231" s="193">
        <f t="shared" si="47"/>
        <v>0</v>
      </c>
      <c r="J231" s="103"/>
      <c r="K231" s="266">
        <v>0</v>
      </c>
      <c r="L231" s="103"/>
      <c r="M231" s="266">
        <v>0</v>
      </c>
      <c r="N231" s="103"/>
      <c r="O231" s="266">
        <v>0</v>
      </c>
      <c r="P231" s="103"/>
      <c r="Q231" s="193">
        <f t="shared" si="48"/>
        <v>0</v>
      </c>
      <c r="R231" s="103"/>
      <c r="S231" s="193">
        <f t="shared" si="49"/>
        <v>0</v>
      </c>
      <c r="T231" s="103"/>
      <c r="U231" s="190">
        <f t="shared" si="50"/>
        <v>0</v>
      </c>
      <c r="V231" s="103"/>
      <c r="W231" s="103"/>
      <c r="X231" s="266">
        <v>0</v>
      </c>
      <c r="Y231" s="103"/>
      <c r="Z231" s="193">
        <f t="shared" si="51"/>
        <v>0</v>
      </c>
      <c r="AA231" s="103"/>
      <c r="AB231" s="268">
        <v>0</v>
      </c>
      <c r="AC231" s="103"/>
      <c r="AD231" s="193">
        <f t="shared" si="52"/>
        <v>0</v>
      </c>
      <c r="AE231" s="103"/>
      <c r="AF231" s="266">
        <v>0</v>
      </c>
      <c r="AG231" s="103"/>
      <c r="AH231" s="193">
        <f t="shared" si="53"/>
        <v>0</v>
      </c>
      <c r="AI231" s="103"/>
      <c r="AJ231" s="266">
        <v>0</v>
      </c>
      <c r="AK231" s="103"/>
      <c r="AL231" s="103">
        <v>19</v>
      </c>
      <c r="AM231" s="103"/>
      <c r="AN231" s="190">
        <v>42616</v>
      </c>
      <c r="AO231" s="103"/>
      <c r="AP231" s="190">
        <f t="shared" si="54"/>
        <v>0</v>
      </c>
      <c r="AQ231" s="103"/>
      <c r="AR231" s="190">
        <f t="shared" si="55"/>
        <v>0</v>
      </c>
    </row>
    <row r="232" spans="1:44" ht="9.75" customHeight="1" x14ac:dyDescent="0.25">
      <c r="A232" s="94">
        <v>20</v>
      </c>
      <c r="B232" s="95"/>
      <c r="C232" s="8" t="s">
        <v>233</v>
      </c>
      <c r="D232" s="103"/>
      <c r="E232" s="266">
        <v>0</v>
      </c>
      <c r="F232" s="103"/>
      <c r="G232" s="193">
        <f t="shared" si="46"/>
        <v>0</v>
      </c>
      <c r="H232" s="103"/>
      <c r="I232" s="193">
        <f t="shared" si="47"/>
        <v>0</v>
      </c>
      <c r="J232" s="103"/>
      <c r="K232" s="266">
        <v>0</v>
      </c>
      <c r="L232" s="103"/>
      <c r="M232" s="266">
        <v>0</v>
      </c>
      <c r="N232" s="103"/>
      <c r="O232" s="266">
        <v>0</v>
      </c>
      <c r="P232" s="103"/>
      <c r="Q232" s="193">
        <f t="shared" si="48"/>
        <v>0</v>
      </c>
      <c r="R232" s="103"/>
      <c r="S232" s="193">
        <f t="shared" si="49"/>
        <v>0</v>
      </c>
      <c r="T232" s="103"/>
      <c r="U232" s="190">
        <f t="shared" si="50"/>
        <v>0</v>
      </c>
      <c r="V232" s="103"/>
      <c r="W232" s="103"/>
      <c r="X232" s="266">
        <v>0</v>
      </c>
      <c r="Y232" s="103"/>
      <c r="Z232" s="193">
        <f t="shared" si="51"/>
        <v>0</v>
      </c>
      <c r="AA232" s="103"/>
      <c r="AB232" s="268">
        <v>0</v>
      </c>
      <c r="AC232" s="103"/>
      <c r="AD232" s="193">
        <f t="shared" si="52"/>
        <v>0</v>
      </c>
      <c r="AE232" s="103"/>
      <c r="AF232" s="266">
        <v>0</v>
      </c>
      <c r="AG232" s="103"/>
      <c r="AH232" s="193">
        <f t="shared" si="53"/>
        <v>0</v>
      </c>
      <c r="AI232" s="103"/>
      <c r="AJ232" s="266">
        <v>0</v>
      </c>
      <c r="AK232" s="103"/>
      <c r="AL232" s="103">
        <v>20</v>
      </c>
      <c r="AM232" s="103"/>
      <c r="AN232" s="190">
        <v>4895</v>
      </c>
      <c r="AO232" s="103"/>
      <c r="AP232" s="190">
        <f t="shared" si="54"/>
        <v>0</v>
      </c>
      <c r="AQ232" s="103"/>
      <c r="AR232" s="190">
        <f t="shared" si="55"/>
        <v>0</v>
      </c>
    </row>
    <row r="233" spans="1:44" ht="9.75" customHeight="1" x14ac:dyDescent="0.25">
      <c r="A233" s="94">
        <v>21</v>
      </c>
      <c r="B233" s="95"/>
      <c r="C233" s="8" t="s">
        <v>234</v>
      </c>
      <c r="D233" s="103"/>
      <c r="E233" s="266">
        <v>0</v>
      </c>
      <c r="F233" s="103"/>
      <c r="G233" s="193">
        <f t="shared" si="46"/>
        <v>0</v>
      </c>
      <c r="H233" s="103"/>
      <c r="I233" s="193">
        <f t="shared" si="47"/>
        <v>0</v>
      </c>
      <c r="J233" s="103"/>
      <c r="K233" s="266">
        <v>0</v>
      </c>
      <c r="L233" s="103"/>
      <c r="M233" s="266">
        <v>0</v>
      </c>
      <c r="N233" s="103"/>
      <c r="O233" s="266">
        <v>0</v>
      </c>
      <c r="P233" s="103"/>
      <c r="Q233" s="193">
        <f t="shared" si="48"/>
        <v>0</v>
      </c>
      <c r="R233" s="103"/>
      <c r="S233" s="193">
        <f t="shared" si="49"/>
        <v>0</v>
      </c>
      <c r="T233" s="103"/>
      <c r="U233" s="190">
        <f t="shared" si="50"/>
        <v>0</v>
      </c>
      <c r="V233" s="103"/>
      <c r="W233" s="103"/>
      <c r="X233" s="266">
        <v>0</v>
      </c>
      <c r="Y233" s="103"/>
      <c r="Z233" s="193">
        <f t="shared" si="51"/>
        <v>0</v>
      </c>
      <c r="AA233" s="103"/>
      <c r="AB233" s="268">
        <v>0</v>
      </c>
      <c r="AC233" s="103"/>
      <c r="AD233" s="193">
        <f t="shared" si="52"/>
        <v>0</v>
      </c>
      <c r="AE233" s="103"/>
      <c r="AF233" s="266">
        <v>0</v>
      </c>
      <c r="AG233" s="103"/>
      <c r="AH233" s="193">
        <f t="shared" si="53"/>
        <v>0</v>
      </c>
      <c r="AI233" s="103"/>
      <c r="AJ233" s="266">
        <v>0</v>
      </c>
      <c r="AK233" s="103"/>
      <c r="AL233" s="103">
        <v>21</v>
      </c>
      <c r="AM233" s="103"/>
      <c r="AN233" s="190">
        <v>5968</v>
      </c>
      <c r="AO233" s="103"/>
      <c r="AP233" s="190">
        <f t="shared" si="54"/>
        <v>0</v>
      </c>
      <c r="AQ233" s="103"/>
      <c r="AR233" s="190">
        <f t="shared" si="55"/>
        <v>0</v>
      </c>
    </row>
    <row r="234" spans="1:44" ht="9.75" customHeight="1" x14ac:dyDescent="0.25">
      <c r="A234" s="94">
        <v>22</v>
      </c>
      <c r="B234" s="95"/>
      <c r="C234" s="9" t="s">
        <v>187</v>
      </c>
      <c r="D234" s="103"/>
      <c r="E234" s="266">
        <v>0</v>
      </c>
      <c r="F234" s="103"/>
      <c r="G234" s="193">
        <f t="shared" si="46"/>
        <v>0</v>
      </c>
      <c r="H234" s="103"/>
      <c r="I234" s="193">
        <f t="shared" si="47"/>
        <v>0</v>
      </c>
      <c r="J234" s="103"/>
      <c r="K234" s="266">
        <v>0</v>
      </c>
      <c r="L234" s="103"/>
      <c r="M234" s="266">
        <v>0</v>
      </c>
      <c r="N234" s="103"/>
      <c r="O234" s="266">
        <v>0</v>
      </c>
      <c r="P234" s="103"/>
      <c r="Q234" s="193">
        <f t="shared" si="48"/>
        <v>0</v>
      </c>
      <c r="R234" s="103"/>
      <c r="S234" s="193">
        <f t="shared" si="49"/>
        <v>0</v>
      </c>
      <c r="T234" s="103"/>
      <c r="U234" s="190">
        <f t="shared" si="50"/>
        <v>0</v>
      </c>
      <c r="V234" s="103"/>
      <c r="W234" s="103"/>
      <c r="X234" s="266">
        <v>0</v>
      </c>
      <c r="Y234" s="103"/>
      <c r="Z234" s="193">
        <f t="shared" si="51"/>
        <v>0</v>
      </c>
      <c r="AA234" s="103"/>
      <c r="AB234" s="268">
        <v>0</v>
      </c>
      <c r="AC234" s="103"/>
      <c r="AD234" s="193">
        <f t="shared" si="52"/>
        <v>0</v>
      </c>
      <c r="AE234" s="103"/>
      <c r="AF234" s="266">
        <v>0</v>
      </c>
      <c r="AG234" s="103"/>
      <c r="AH234" s="193">
        <f t="shared" si="53"/>
        <v>0</v>
      </c>
      <c r="AI234" s="103"/>
      <c r="AJ234" s="266">
        <v>0</v>
      </c>
      <c r="AK234" s="103"/>
      <c r="AL234" s="103">
        <v>22</v>
      </c>
      <c r="AM234" s="103"/>
      <c r="AN234" s="190">
        <v>4721</v>
      </c>
      <c r="AO234" s="103"/>
      <c r="AP234" s="190">
        <f t="shared" si="54"/>
        <v>0</v>
      </c>
      <c r="AQ234" s="103"/>
      <c r="AR234" s="190">
        <f t="shared" si="55"/>
        <v>0</v>
      </c>
    </row>
    <row r="235" spans="1:44" ht="9.75" customHeight="1" x14ac:dyDescent="0.25">
      <c r="A235" s="94">
        <v>23</v>
      </c>
      <c r="B235" s="95"/>
      <c r="C235" s="8" t="s">
        <v>195</v>
      </c>
      <c r="D235" s="103"/>
      <c r="E235" s="266">
        <v>0</v>
      </c>
      <c r="F235" s="103"/>
      <c r="G235" s="193">
        <f t="shared" si="46"/>
        <v>0</v>
      </c>
      <c r="H235" s="103"/>
      <c r="I235" s="193">
        <f t="shared" si="47"/>
        <v>0</v>
      </c>
      <c r="J235" s="103"/>
      <c r="K235" s="266">
        <v>0</v>
      </c>
      <c r="L235" s="103"/>
      <c r="M235" s="266">
        <v>0</v>
      </c>
      <c r="N235" s="103"/>
      <c r="O235" s="266">
        <v>0</v>
      </c>
      <c r="P235" s="103"/>
      <c r="Q235" s="193">
        <f t="shared" si="48"/>
        <v>0</v>
      </c>
      <c r="R235" s="103"/>
      <c r="S235" s="193">
        <f t="shared" si="49"/>
        <v>0</v>
      </c>
      <c r="T235" s="103"/>
      <c r="U235" s="190">
        <f t="shared" si="50"/>
        <v>0</v>
      </c>
      <c r="V235" s="103"/>
      <c r="W235" s="103"/>
      <c r="X235" s="266">
        <v>0</v>
      </c>
      <c r="Y235" s="103"/>
      <c r="Z235" s="193">
        <f t="shared" si="51"/>
        <v>0</v>
      </c>
      <c r="AA235" s="103"/>
      <c r="AB235" s="268">
        <v>0</v>
      </c>
      <c r="AC235" s="103"/>
      <c r="AD235" s="193">
        <f t="shared" si="52"/>
        <v>0</v>
      </c>
      <c r="AE235" s="103"/>
      <c r="AF235" s="266">
        <v>0</v>
      </c>
      <c r="AG235" s="103"/>
      <c r="AH235" s="193">
        <f t="shared" si="53"/>
        <v>0</v>
      </c>
      <c r="AI235" s="103"/>
      <c r="AJ235" s="266">
        <v>0</v>
      </c>
      <c r="AK235" s="103"/>
      <c r="AL235" s="103">
        <v>23</v>
      </c>
      <c r="AM235" s="103"/>
      <c r="AN235" s="190">
        <v>9086</v>
      </c>
      <c r="AO235" s="103"/>
      <c r="AP235" s="190">
        <f t="shared" si="54"/>
        <v>0</v>
      </c>
      <c r="AQ235" s="103"/>
      <c r="AR235" s="190">
        <f t="shared" si="55"/>
        <v>0</v>
      </c>
    </row>
    <row r="236" spans="1:44" ht="9.75" customHeight="1" x14ac:dyDescent="0.25">
      <c r="A236" s="94">
        <v>24</v>
      </c>
      <c r="B236" s="95"/>
      <c r="C236" s="272" t="s">
        <v>235</v>
      </c>
      <c r="D236" s="103"/>
      <c r="E236" s="266">
        <v>0</v>
      </c>
      <c r="F236" s="103"/>
      <c r="G236" s="193">
        <f t="shared" si="46"/>
        <v>0</v>
      </c>
      <c r="H236" s="103"/>
      <c r="I236" s="193">
        <f t="shared" si="47"/>
        <v>0</v>
      </c>
      <c r="J236" s="103"/>
      <c r="K236" s="266">
        <v>0</v>
      </c>
      <c r="L236" s="103"/>
      <c r="M236" s="266">
        <v>0</v>
      </c>
      <c r="N236" s="103"/>
      <c r="O236" s="266">
        <v>0</v>
      </c>
      <c r="P236" s="103"/>
      <c r="Q236" s="193">
        <f t="shared" si="48"/>
        <v>0</v>
      </c>
      <c r="R236" s="103"/>
      <c r="S236" s="193">
        <f t="shared" si="49"/>
        <v>0</v>
      </c>
      <c r="T236" s="103"/>
      <c r="U236" s="190">
        <f t="shared" si="50"/>
        <v>0</v>
      </c>
      <c r="V236" s="103"/>
      <c r="W236" s="103"/>
      <c r="X236" s="266">
        <v>0</v>
      </c>
      <c r="Y236" s="103"/>
      <c r="Z236" s="193">
        <f t="shared" si="51"/>
        <v>0</v>
      </c>
      <c r="AA236" s="103"/>
      <c r="AB236" s="268">
        <v>0</v>
      </c>
      <c r="AC236" s="103"/>
      <c r="AD236" s="193">
        <f t="shared" si="52"/>
        <v>0</v>
      </c>
      <c r="AE236" s="103"/>
      <c r="AF236" s="266">
        <v>0</v>
      </c>
      <c r="AG236" s="103"/>
      <c r="AH236" s="193">
        <f t="shared" si="53"/>
        <v>0</v>
      </c>
      <c r="AI236" s="103"/>
      <c r="AJ236" s="266">
        <v>0</v>
      </c>
      <c r="AK236" s="103"/>
      <c r="AL236" s="103">
        <v>24</v>
      </c>
      <c r="AM236" s="103"/>
      <c r="AN236" s="190">
        <v>7727</v>
      </c>
      <c r="AO236" s="103"/>
      <c r="AP236" s="190">
        <f t="shared" si="54"/>
        <v>0</v>
      </c>
      <c r="AQ236" s="103"/>
      <c r="AR236" s="190">
        <f t="shared" si="55"/>
        <v>0</v>
      </c>
    </row>
    <row r="237" spans="1:44" ht="9.75" customHeight="1" x14ac:dyDescent="0.25">
      <c r="A237" s="94">
        <v>25</v>
      </c>
      <c r="B237" s="95"/>
      <c r="C237" s="8" t="s">
        <v>236</v>
      </c>
      <c r="D237" s="103"/>
      <c r="E237" s="266">
        <v>0</v>
      </c>
      <c r="F237" s="103"/>
      <c r="G237" s="193">
        <f t="shared" si="46"/>
        <v>0</v>
      </c>
      <c r="H237" s="103"/>
      <c r="I237" s="193">
        <f t="shared" si="47"/>
        <v>0</v>
      </c>
      <c r="J237" s="103"/>
      <c r="K237" s="266">
        <v>0</v>
      </c>
      <c r="L237" s="103"/>
      <c r="M237" s="266">
        <v>0</v>
      </c>
      <c r="N237" s="103"/>
      <c r="O237" s="266">
        <v>0</v>
      </c>
      <c r="P237" s="103"/>
      <c r="Q237" s="193">
        <f t="shared" si="48"/>
        <v>0</v>
      </c>
      <c r="R237" s="103"/>
      <c r="S237" s="193">
        <f t="shared" si="49"/>
        <v>0</v>
      </c>
      <c r="T237" s="103"/>
      <c r="U237" s="190">
        <f t="shared" si="50"/>
        <v>0</v>
      </c>
      <c r="V237" s="103"/>
      <c r="W237" s="103"/>
      <c r="X237" s="266">
        <v>0</v>
      </c>
      <c r="Y237" s="103"/>
      <c r="Z237" s="193">
        <f t="shared" si="51"/>
        <v>0</v>
      </c>
      <c r="AA237" s="103"/>
      <c r="AB237" s="268">
        <v>0</v>
      </c>
      <c r="AC237" s="103"/>
      <c r="AD237" s="193">
        <f t="shared" si="52"/>
        <v>0</v>
      </c>
      <c r="AE237" s="103"/>
      <c r="AF237" s="266">
        <v>0</v>
      </c>
      <c r="AG237" s="103"/>
      <c r="AH237" s="193">
        <f t="shared" si="53"/>
        <v>0</v>
      </c>
      <c r="AI237" s="103"/>
      <c r="AJ237" s="266">
        <v>0</v>
      </c>
      <c r="AK237" s="103"/>
      <c r="AL237" s="103">
        <v>25</v>
      </c>
      <c r="AM237" s="103"/>
      <c r="AN237" s="190">
        <v>5823</v>
      </c>
      <c r="AO237" s="103"/>
      <c r="AP237" s="190">
        <f t="shared" si="54"/>
        <v>0</v>
      </c>
      <c r="AQ237" s="103"/>
      <c r="AR237" s="190">
        <f t="shared" si="55"/>
        <v>0</v>
      </c>
    </row>
    <row r="238" spans="1:44" ht="9.75" customHeight="1" x14ac:dyDescent="0.25">
      <c r="A238" s="94">
        <v>26</v>
      </c>
      <c r="B238" s="95"/>
      <c r="C238" s="8" t="s">
        <v>237</v>
      </c>
      <c r="D238" s="103"/>
      <c r="E238" s="266">
        <v>0</v>
      </c>
      <c r="F238" s="103"/>
      <c r="G238" s="193">
        <f t="shared" si="46"/>
        <v>0</v>
      </c>
      <c r="H238" s="103"/>
      <c r="I238" s="193">
        <f t="shared" si="47"/>
        <v>0</v>
      </c>
      <c r="J238" s="103"/>
      <c r="K238" s="266">
        <v>0</v>
      </c>
      <c r="L238" s="103"/>
      <c r="M238" s="266">
        <v>0</v>
      </c>
      <c r="N238" s="103"/>
      <c r="O238" s="266">
        <v>0</v>
      </c>
      <c r="P238" s="103"/>
      <c r="Q238" s="193">
        <f t="shared" si="48"/>
        <v>0</v>
      </c>
      <c r="R238" s="103"/>
      <c r="S238" s="193">
        <f t="shared" si="49"/>
        <v>0</v>
      </c>
      <c r="T238" s="103"/>
      <c r="U238" s="190">
        <f t="shared" si="50"/>
        <v>0</v>
      </c>
      <c r="V238" s="103"/>
      <c r="W238" s="103"/>
      <c r="X238" s="266">
        <v>0</v>
      </c>
      <c r="Y238" s="103"/>
      <c r="Z238" s="193">
        <f t="shared" si="51"/>
        <v>0</v>
      </c>
      <c r="AA238" s="103"/>
      <c r="AB238" s="268">
        <v>0</v>
      </c>
      <c r="AC238" s="103"/>
      <c r="AD238" s="193">
        <f t="shared" si="52"/>
        <v>0</v>
      </c>
      <c r="AE238" s="103"/>
      <c r="AF238" s="266">
        <v>0</v>
      </c>
      <c r="AG238" s="103"/>
      <c r="AH238" s="193">
        <f t="shared" si="53"/>
        <v>0</v>
      </c>
      <c r="AI238" s="103"/>
      <c r="AJ238" s="266">
        <v>0</v>
      </c>
      <c r="AK238" s="103"/>
      <c r="AL238" s="103">
        <v>26</v>
      </c>
      <c r="AM238" s="103"/>
      <c r="AN238" s="190">
        <v>4799</v>
      </c>
      <c r="AO238" s="103"/>
      <c r="AP238" s="190">
        <f t="shared" si="54"/>
        <v>0</v>
      </c>
      <c r="AQ238" s="103"/>
      <c r="AR238" s="190">
        <f t="shared" si="55"/>
        <v>0</v>
      </c>
    </row>
    <row r="239" spans="1:44" ht="9.75" customHeight="1" x14ac:dyDescent="0.25">
      <c r="A239" s="94">
        <v>27</v>
      </c>
      <c r="B239" s="95"/>
      <c r="C239" s="8" t="s">
        <v>238</v>
      </c>
      <c r="D239" s="103"/>
      <c r="E239" s="266">
        <v>0</v>
      </c>
      <c r="F239" s="103"/>
      <c r="G239" s="193">
        <f t="shared" si="46"/>
        <v>0</v>
      </c>
      <c r="H239" s="103"/>
      <c r="I239" s="193">
        <f t="shared" si="47"/>
        <v>0</v>
      </c>
      <c r="J239" s="103"/>
      <c r="K239" s="266">
        <v>0</v>
      </c>
      <c r="L239" s="103"/>
      <c r="M239" s="266">
        <v>0</v>
      </c>
      <c r="N239" s="103"/>
      <c r="O239" s="266">
        <v>0</v>
      </c>
      <c r="P239" s="103"/>
      <c r="Q239" s="193">
        <f t="shared" si="48"/>
        <v>0</v>
      </c>
      <c r="R239" s="103"/>
      <c r="S239" s="193">
        <f t="shared" si="49"/>
        <v>0</v>
      </c>
      <c r="T239" s="103"/>
      <c r="U239" s="190">
        <f t="shared" si="50"/>
        <v>0</v>
      </c>
      <c r="V239" s="103"/>
      <c r="W239" s="103"/>
      <c r="X239" s="266">
        <v>0</v>
      </c>
      <c r="Y239" s="103"/>
      <c r="Z239" s="193">
        <f t="shared" si="51"/>
        <v>0</v>
      </c>
      <c r="AA239" s="103"/>
      <c r="AB239" s="268">
        <v>0</v>
      </c>
      <c r="AC239" s="103"/>
      <c r="AD239" s="193">
        <f t="shared" si="52"/>
        <v>0</v>
      </c>
      <c r="AE239" s="103"/>
      <c r="AF239" s="266">
        <v>0</v>
      </c>
      <c r="AG239" s="103"/>
      <c r="AH239" s="193">
        <f t="shared" si="53"/>
        <v>0</v>
      </c>
      <c r="AI239" s="103"/>
      <c r="AJ239" s="266">
        <v>0</v>
      </c>
      <c r="AK239" s="103"/>
      <c r="AL239" s="103">
        <v>27</v>
      </c>
      <c r="AM239" s="103"/>
      <c r="AN239" s="190">
        <v>8089</v>
      </c>
      <c r="AO239" s="103"/>
      <c r="AP239" s="190">
        <f t="shared" si="54"/>
        <v>0</v>
      </c>
      <c r="AQ239" s="103"/>
      <c r="AR239" s="190">
        <f t="shared" si="55"/>
        <v>0</v>
      </c>
    </row>
    <row r="240" spans="1:44" ht="9.75" customHeight="1" x14ac:dyDescent="0.25">
      <c r="A240" s="94">
        <v>28</v>
      </c>
      <c r="B240" s="95"/>
      <c r="C240" s="8" t="s">
        <v>239</v>
      </c>
      <c r="D240" s="103"/>
      <c r="E240" s="266">
        <v>0</v>
      </c>
      <c r="F240" s="103"/>
      <c r="G240" s="193">
        <f t="shared" si="46"/>
        <v>0</v>
      </c>
      <c r="H240" s="103"/>
      <c r="I240" s="193">
        <f t="shared" si="47"/>
        <v>0</v>
      </c>
      <c r="J240" s="103"/>
      <c r="K240" s="266">
        <v>0</v>
      </c>
      <c r="L240" s="103"/>
      <c r="M240" s="266">
        <v>0</v>
      </c>
      <c r="N240" s="103"/>
      <c r="O240" s="266">
        <v>0</v>
      </c>
      <c r="P240" s="103"/>
      <c r="Q240" s="193">
        <f t="shared" si="48"/>
        <v>0</v>
      </c>
      <c r="R240" s="103"/>
      <c r="S240" s="193">
        <f t="shared" si="49"/>
        <v>0</v>
      </c>
      <c r="T240" s="103"/>
      <c r="U240" s="190">
        <f t="shared" si="50"/>
        <v>0</v>
      </c>
      <c r="V240" s="103"/>
      <c r="W240" s="103"/>
      <c r="X240" s="266">
        <v>0</v>
      </c>
      <c r="Y240" s="103"/>
      <c r="Z240" s="193">
        <f t="shared" si="51"/>
        <v>0</v>
      </c>
      <c r="AA240" s="103"/>
      <c r="AB240" s="268">
        <v>0</v>
      </c>
      <c r="AC240" s="103"/>
      <c r="AD240" s="193">
        <f t="shared" si="52"/>
        <v>0</v>
      </c>
      <c r="AE240" s="103"/>
      <c r="AF240" s="266">
        <v>0</v>
      </c>
      <c r="AG240" s="103"/>
      <c r="AH240" s="193">
        <f t="shared" si="53"/>
        <v>0</v>
      </c>
      <c r="AI240" s="103"/>
      <c r="AJ240" s="266">
        <v>0</v>
      </c>
      <c r="AK240" s="103"/>
      <c r="AL240" s="103">
        <v>28</v>
      </c>
      <c r="AM240" s="103"/>
      <c r="AN240" s="190">
        <v>8142</v>
      </c>
      <c r="AO240" s="103"/>
      <c r="AP240" s="190">
        <f t="shared" si="54"/>
        <v>0</v>
      </c>
      <c r="AQ240" s="103"/>
      <c r="AR240" s="190">
        <f t="shared" si="55"/>
        <v>0</v>
      </c>
    </row>
    <row r="241" spans="1:44" ht="9.75" customHeight="1" x14ac:dyDescent="0.25">
      <c r="A241" s="94">
        <v>29</v>
      </c>
      <c r="B241" s="95"/>
      <c r="C241" s="8" t="s">
        <v>240</v>
      </c>
      <c r="D241" s="103"/>
      <c r="E241" s="266">
        <v>0</v>
      </c>
      <c r="F241" s="103"/>
      <c r="G241" s="193">
        <f t="shared" si="46"/>
        <v>0</v>
      </c>
      <c r="H241" s="103"/>
      <c r="I241" s="193">
        <f t="shared" si="47"/>
        <v>0</v>
      </c>
      <c r="J241" s="103"/>
      <c r="K241" s="266">
        <v>0</v>
      </c>
      <c r="L241" s="103"/>
      <c r="M241" s="266">
        <v>0</v>
      </c>
      <c r="N241" s="103"/>
      <c r="O241" s="266">
        <v>0</v>
      </c>
      <c r="P241" s="103"/>
      <c r="Q241" s="193">
        <f t="shared" si="48"/>
        <v>0</v>
      </c>
      <c r="R241" s="103"/>
      <c r="S241" s="193">
        <f t="shared" si="49"/>
        <v>0</v>
      </c>
      <c r="T241" s="103"/>
      <c r="U241" s="190">
        <f t="shared" si="50"/>
        <v>0</v>
      </c>
      <c r="V241" s="103"/>
      <c r="W241" s="103"/>
      <c r="X241" s="266">
        <v>0</v>
      </c>
      <c r="Y241" s="103"/>
      <c r="Z241" s="193">
        <f t="shared" si="51"/>
        <v>0</v>
      </c>
      <c r="AA241" s="103"/>
      <c r="AB241" s="268">
        <v>0</v>
      </c>
      <c r="AC241" s="103"/>
      <c r="AD241" s="193">
        <f t="shared" si="52"/>
        <v>0</v>
      </c>
      <c r="AE241" s="103"/>
      <c r="AF241" s="266">
        <v>0</v>
      </c>
      <c r="AG241" s="103"/>
      <c r="AH241" s="193">
        <f t="shared" si="53"/>
        <v>0</v>
      </c>
      <c r="AI241" s="103"/>
      <c r="AJ241" s="266">
        <v>0</v>
      </c>
      <c r="AK241" s="103"/>
      <c r="AL241" s="103">
        <v>29</v>
      </c>
      <c r="AM241" s="103"/>
      <c r="AN241" s="190">
        <v>4650</v>
      </c>
      <c r="AO241" s="103"/>
      <c r="AP241" s="190">
        <f t="shared" si="54"/>
        <v>0</v>
      </c>
      <c r="AQ241" s="103"/>
      <c r="AR241" s="190">
        <f t="shared" si="55"/>
        <v>0</v>
      </c>
    </row>
    <row r="242" spans="1:44" ht="9.75" customHeight="1" x14ac:dyDescent="0.25">
      <c r="A242" s="94">
        <v>30</v>
      </c>
      <c r="B242" s="95"/>
      <c r="C242" s="8" t="s">
        <v>241</v>
      </c>
      <c r="D242" s="103"/>
      <c r="E242" s="266">
        <v>0</v>
      </c>
      <c r="F242" s="103"/>
      <c r="G242" s="193">
        <f t="shared" si="46"/>
        <v>0</v>
      </c>
      <c r="H242" s="103"/>
      <c r="I242" s="193">
        <f t="shared" si="47"/>
        <v>0</v>
      </c>
      <c r="J242" s="103"/>
      <c r="K242" s="266">
        <v>0</v>
      </c>
      <c r="L242" s="103"/>
      <c r="M242" s="266">
        <v>0</v>
      </c>
      <c r="N242" s="103"/>
      <c r="O242" s="266">
        <v>0</v>
      </c>
      <c r="P242" s="103"/>
      <c r="Q242" s="193">
        <f t="shared" si="48"/>
        <v>0</v>
      </c>
      <c r="R242" s="103"/>
      <c r="S242" s="193">
        <f t="shared" si="49"/>
        <v>0</v>
      </c>
      <c r="T242" s="103"/>
      <c r="U242" s="190">
        <f t="shared" si="50"/>
        <v>0</v>
      </c>
      <c r="V242" s="103"/>
      <c r="W242" s="103"/>
      <c r="X242" s="266">
        <v>0</v>
      </c>
      <c r="Y242" s="103"/>
      <c r="Z242" s="193">
        <f t="shared" si="51"/>
        <v>0</v>
      </c>
      <c r="AA242" s="103"/>
      <c r="AB242" s="268">
        <v>0</v>
      </c>
      <c r="AC242" s="103"/>
      <c r="AD242" s="193">
        <f t="shared" si="52"/>
        <v>0</v>
      </c>
      <c r="AE242" s="103"/>
      <c r="AF242" s="266">
        <v>0</v>
      </c>
      <c r="AG242" s="103"/>
      <c r="AH242" s="193">
        <f t="shared" si="53"/>
        <v>0</v>
      </c>
      <c r="AI242" s="103"/>
      <c r="AJ242" s="266">
        <v>0</v>
      </c>
      <c r="AK242" s="103"/>
      <c r="AL242" s="103">
        <v>30</v>
      </c>
      <c r="AM242" s="103"/>
      <c r="AN242" s="190">
        <v>6398</v>
      </c>
      <c r="AO242" s="103"/>
      <c r="AP242" s="190">
        <f t="shared" si="54"/>
        <v>0</v>
      </c>
      <c r="AQ242" s="103"/>
      <c r="AR242" s="190">
        <f t="shared" si="55"/>
        <v>0</v>
      </c>
    </row>
    <row r="243" spans="1:44" ht="9.75" customHeight="1" x14ac:dyDescent="0.25">
      <c r="A243" s="94">
        <v>31</v>
      </c>
      <c r="B243" s="95"/>
      <c r="C243" s="8" t="s">
        <v>208</v>
      </c>
      <c r="D243" s="103"/>
      <c r="E243" s="266">
        <v>0</v>
      </c>
      <c r="F243" s="103"/>
      <c r="G243" s="193">
        <f t="shared" ref="G243:G250" si="56">(E243/$AN243)</f>
        <v>0</v>
      </c>
      <c r="H243" s="103"/>
      <c r="I243" s="193">
        <f t="shared" si="47"/>
        <v>0</v>
      </c>
      <c r="J243" s="103"/>
      <c r="K243" s="266">
        <v>0</v>
      </c>
      <c r="L243" s="103"/>
      <c r="M243" s="266">
        <v>0</v>
      </c>
      <c r="N243" s="103"/>
      <c r="O243" s="266">
        <v>0</v>
      </c>
      <c r="P243" s="103"/>
      <c r="Q243" s="193">
        <f t="shared" ref="Q243:Q250" si="57">(O243/$AN243)</f>
        <v>0</v>
      </c>
      <c r="R243" s="103"/>
      <c r="S243" s="193">
        <f t="shared" si="49"/>
        <v>0</v>
      </c>
      <c r="T243" s="103"/>
      <c r="U243" s="190">
        <f t="shared" ref="U243:U250" si="58">(E243+O243)</f>
        <v>0</v>
      </c>
      <c r="V243" s="103"/>
      <c r="W243" s="103"/>
      <c r="X243" s="266">
        <v>0</v>
      </c>
      <c r="Y243" s="103"/>
      <c r="Z243" s="193">
        <f t="shared" ref="Z243:Z250" si="59">IF($U243,X243/$U243*100,0)</f>
        <v>0</v>
      </c>
      <c r="AA243" s="103"/>
      <c r="AB243" s="268">
        <v>0</v>
      </c>
      <c r="AC243" s="103"/>
      <c r="AD243" s="193">
        <f t="shared" ref="AD243:AD250" si="60">IF($U243,AB243/$U243*100,0)</f>
        <v>0</v>
      </c>
      <c r="AE243" s="103"/>
      <c r="AF243" s="266">
        <v>0</v>
      </c>
      <c r="AG243" s="103"/>
      <c r="AH243" s="193">
        <f t="shared" ref="AH243:AH250" si="61">IF($U243,AF243/$U243*100,0)</f>
        <v>0</v>
      </c>
      <c r="AI243" s="103"/>
      <c r="AJ243" s="266">
        <v>0</v>
      </c>
      <c r="AK243" s="103"/>
      <c r="AL243" s="103">
        <v>31</v>
      </c>
      <c r="AM243" s="103"/>
      <c r="AN243" s="190">
        <v>4627</v>
      </c>
      <c r="AO243" s="103"/>
      <c r="AP243" s="190">
        <f t="shared" ref="AP243:AP250" si="62">IF(E243,AN243,0)</f>
        <v>0</v>
      </c>
      <c r="AQ243" s="103"/>
      <c r="AR243" s="190">
        <f t="shared" ref="AR243:AR250" si="63">IF(O243,AN243,0)</f>
        <v>0</v>
      </c>
    </row>
    <row r="244" spans="1:44" ht="9.75" customHeight="1" x14ac:dyDescent="0.25">
      <c r="A244" s="94">
        <v>32</v>
      </c>
      <c r="B244" s="95"/>
      <c r="C244" s="8" t="s">
        <v>242</v>
      </c>
      <c r="D244" s="103"/>
      <c r="E244" s="266">
        <v>0</v>
      </c>
      <c r="F244" s="103"/>
      <c r="G244" s="193">
        <f t="shared" si="56"/>
        <v>0</v>
      </c>
      <c r="H244" s="103"/>
      <c r="I244" s="193">
        <f t="shared" si="47"/>
        <v>0</v>
      </c>
      <c r="J244" s="103"/>
      <c r="K244" s="266">
        <v>0</v>
      </c>
      <c r="L244" s="103"/>
      <c r="M244" s="266">
        <v>0</v>
      </c>
      <c r="N244" s="103"/>
      <c r="O244" s="266">
        <v>0</v>
      </c>
      <c r="P244" s="103"/>
      <c r="Q244" s="193">
        <f t="shared" si="57"/>
        <v>0</v>
      </c>
      <c r="R244" s="103"/>
      <c r="S244" s="193">
        <f t="shared" si="49"/>
        <v>0</v>
      </c>
      <c r="T244" s="103"/>
      <c r="U244" s="190">
        <f t="shared" si="58"/>
        <v>0</v>
      </c>
      <c r="V244" s="103"/>
      <c r="W244" s="103"/>
      <c r="X244" s="266">
        <v>0</v>
      </c>
      <c r="Y244" s="103"/>
      <c r="Z244" s="193">
        <f t="shared" si="59"/>
        <v>0</v>
      </c>
      <c r="AA244" s="103"/>
      <c r="AB244" s="268">
        <v>0</v>
      </c>
      <c r="AC244" s="103"/>
      <c r="AD244" s="193">
        <f t="shared" si="60"/>
        <v>0</v>
      </c>
      <c r="AE244" s="103"/>
      <c r="AF244" s="266">
        <v>0</v>
      </c>
      <c r="AG244" s="103"/>
      <c r="AH244" s="193">
        <f t="shared" si="61"/>
        <v>0</v>
      </c>
      <c r="AI244" s="103"/>
      <c r="AJ244" s="266">
        <v>0</v>
      </c>
      <c r="AK244" s="103"/>
      <c r="AL244" s="103">
        <v>32</v>
      </c>
      <c r="AM244" s="103"/>
      <c r="AN244" s="190">
        <v>15687</v>
      </c>
      <c r="AO244" s="103"/>
      <c r="AP244" s="190">
        <f t="shared" si="62"/>
        <v>0</v>
      </c>
      <c r="AQ244" s="103"/>
      <c r="AR244" s="190">
        <f t="shared" si="63"/>
        <v>0</v>
      </c>
    </row>
    <row r="245" spans="1:44" ht="9.75" customHeight="1" x14ac:dyDescent="0.25">
      <c r="A245" s="94">
        <v>33</v>
      </c>
      <c r="B245" s="95"/>
      <c r="C245" s="8" t="s">
        <v>243</v>
      </c>
      <c r="D245" s="103"/>
      <c r="E245" s="266">
        <v>0</v>
      </c>
      <c r="F245" s="103"/>
      <c r="G245" s="193">
        <f t="shared" si="56"/>
        <v>0</v>
      </c>
      <c r="H245" s="103"/>
      <c r="I245" s="193">
        <f t="shared" si="47"/>
        <v>0</v>
      </c>
      <c r="J245" s="103"/>
      <c r="K245" s="266">
        <v>0</v>
      </c>
      <c r="L245" s="103"/>
      <c r="M245" s="266">
        <v>0</v>
      </c>
      <c r="N245" s="103"/>
      <c r="O245" s="266">
        <v>0</v>
      </c>
      <c r="P245" s="103"/>
      <c r="Q245" s="193">
        <f t="shared" si="57"/>
        <v>0</v>
      </c>
      <c r="R245" s="103"/>
      <c r="S245" s="193">
        <f t="shared" si="49"/>
        <v>0</v>
      </c>
      <c r="T245" s="103"/>
      <c r="U245" s="190">
        <f t="shared" si="58"/>
        <v>0</v>
      </c>
      <c r="V245" s="103"/>
      <c r="W245" s="103"/>
      <c r="X245" s="266">
        <v>0</v>
      </c>
      <c r="Y245" s="103"/>
      <c r="Z245" s="193">
        <f t="shared" si="59"/>
        <v>0</v>
      </c>
      <c r="AA245" s="103"/>
      <c r="AB245" s="268">
        <v>0</v>
      </c>
      <c r="AC245" s="103"/>
      <c r="AD245" s="193">
        <f t="shared" si="60"/>
        <v>0</v>
      </c>
      <c r="AE245" s="103"/>
      <c r="AF245" s="266">
        <v>0</v>
      </c>
      <c r="AG245" s="103"/>
      <c r="AH245" s="193">
        <f t="shared" si="61"/>
        <v>0</v>
      </c>
      <c r="AI245" s="103"/>
      <c r="AJ245" s="266">
        <v>0</v>
      </c>
      <c r="AK245" s="103"/>
      <c r="AL245" s="103">
        <v>33</v>
      </c>
      <c r="AM245" s="103"/>
      <c r="AN245" s="190">
        <v>8098</v>
      </c>
      <c r="AO245" s="103"/>
      <c r="AP245" s="190">
        <f t="shared" si="62"/>
        <v>0</v>
      </c>
      <c r="AQ245" s="103"/>
      <c r="AR245" s="190">
        <f t="shared" si="63"/>
        <v>0</v>
      </c>
    </row>
    <row r="246" spans="1:44" ht="9.75" customHeight="1" x14ac:dyDescent="0.25">
      <c r="A246" s="94">
        <v>34</v>
      </c>
      <c r="B246" s="95"/>
      <c r="C246" s="8" t="s">
        <v>244</v>
      </c>
      <c r="D246" s="103"/>
      <c r="E246" s="266">
        <v>0</v>
      </c>
      <c r="F246" s="103"/>
      <c r="G246" s="193">
        <f t="shared" si="56"/>
        <v>0</v>
      </c>
      <c r="H246" s="103"/>
      <c r="I246" s="193">
        <f t="shared" si="47"/>
        <v>0</v>
      </c>
      <c r="J246" s="103"/>
      <c r="K246" s="266">
        <v>0</v>
      </c>
      <c r="L246" s="103"/>
      <c r="M246" s="266">
        <v>0</v>
      </c>
      <c r="N246" s="103"/>
      <c r="O246" s="266">
        <v>0</v>
      </c>
      <c r="P246" s="103"/>
      <c r="Q246" s="193">
        <f t="shared" si="57"/>
        <v>0</v>
      </c>
      <c r="R246" s="103"/>
      <c r="S246" s="193">
        <f t="shared" si="49"/>
        <v>0</v>
      </c>
      <c r="T246" s="103"/>
      <c r="U246" s="190">
        <f t="shared" si="58"/>
        <v>0</v>
      </c>
      <c r="V246" s="103"/>
      <c r="W246" s="103"/>
      <c r="X246" s="266">
        <v>0</v>
      </c>
      <c r="Y246" s="103"/>
      <c r="Z246" s="193">
        <f t="shared" si="59"/>
        <v>0</v>
      </c>
      <c r="AA246" s="103"/>
      <c r="AB246" s="268">
        <v>0</v>
      </c>
      <c r="AC246" s="103"/>
      <c r="AD246" s="193">
        <f t="shared" si="60"/>
        <v>0</v>
      </c>
      <c r="AE246" s="103"/>
      <c r="AF246" s="266">
        <v>0</v>
      </c>
      <c r="AG246" s="103"/>
      <c r="AH246" s="193">
        <f t="shared" si="61"/>
        <v>0</v>
      </c>
      <c r="AI246" s="103"/>
      <c r="AJ246" s="266">
        <v>0</v>
      </c>
      <c r="AK246" s="103"/>
      <c r="AL246" s="103">
        <v>34</v>
      </c>
      <c r="AM246" s="103"/>
      <c r="AN246" s="190">
        <v>9611</v>
      </c>
      <c r="AO246" s="103"/>
      <c r="AP246" s="190">
        <f t="shared" si="62"/>
        <v>0</v>
      </c>
      <c r="AQ246" s="103"/>
      <c r="AR246" s="190">
        <f t="shared" si="63"/>
        <v>0</v>
      </c>
    </row>
    <row r="247" spans="1:44" ht="9.75" customHeight="1" x14ac:dyDescent="0.25">
      <c r="A247" s="94">
        <v>35</v>
      </c>
      <c r="B247" s="95"/>
      <c r="C247" s="8" t="s">
        <v>245</v>
      </c>
      <c r="D247" s="103"/>
      <c r="E247" s="266">
        <v>0</v>
      </c>
      <c r="F247" s="103"/>
      <c r="G247" s="193">
        <f t="shared" si="56"/>
        <v>0</v>
      </c>
      <c r="H247" s="103"/>
      <c r="I247" s="193">
        <f t="shared" si="47"/>
        <v>0</v>
      </c>
      <c r="J247" s="103"/>
      <c r="K247" s="266">
        <v>0</v>
      </c>
      <c r="L247" s="103"/>
      <c r="M247" s="266">
        <v>0</v>
      </c>
      <c r="N247" s="103"/>
      <c r="O247" s="266">
        <v>0</v>
      </c>
      <c r="P247" s="103"/>
      <c r="Q247" s="193">
        <f t="shared" si="57"/>
        <v>0</v>
      </c>
      <c r="R247" s="103"/>
      <c r="S247" s="193">
        <f t="shared" si="49"/>
        <v>0</v>
      </c>
      <c r="T247" s="103"/>
      <c r="U247" s="190">
        <f t="shared" si="58"/>
        <v>0</v>
      </c>
      <c r="V247" s="103"/>
      <c r="W247" s="103"/>
      <c r="X247" s="266">
        <v>0</v>
      </c>
      <c r="Y247" s="103"/>
      <c r="Z247" s="193">
        <f t="shared" si="59"/>
        <v>0</v>
      </c>
      <c r="AA247" s="103"/>
      <c r="AB247" s="268">
        <v>0</v>
      </c>
      <c r="AC247" s="103"/>
      <c r="AD247" s="193">
        <f t="shared" si="60"/>
        <v>0</v>
      </c>
      <c r="AE247" s="103"/>
      <c r="AF247" s="266">
        <v>0</v>
      </c>
      <c r="AG247" s="103"/>
      <c r="AH247" s="193">
        <f t="shared" si="61"/>
        <v>0</v>
      </c>
      <c r="AI247" s="103"/>
      <c r="AJ247" s="266">
        <v>0</v>
      </c>
      <c r="AK247" s="103"/>
      <c r="AL247" s="103">
        <v>35</v>
      </c>
      <c r="AM247" s="103"/>
      <c r="AN247" s="190">
        <v>3306</v>
      </c>
      <c r="AO247" s="103"/>
      <c r="AP247" s="190">
        <f t="shared" si="62"/>
        <v>0</v>
      </c>
      <c r="AQ247" s="103"/>
      <c r="AR247" s="190">
        <f t="shared" si="63"/>
        <v>0</v>
      </c>
    </row>
    <row r="248" spans="1:44" ht="9.75" customHeight="1" x14ac:dyDescent="0.25">
      <c r="A248" s="94">
        <v>36</v>
      </c>
      <c r="B248" s="95"/>
      <c r="C248" s="8" t="s">
        <v>212</v>
      </c>
      <c r="D248" s="103"/>
      <c r="E248" s="266">
        <v>0</v>
      </c>
      <c r="F248" s="103"/>
      <c r="G248" s="193">
        <f>(E248/$AN248)</f>
        <v>0</v>
      </c>
      <c r="H248" s="103"/>
      <c r="I248" s="193">
        <f t="shared" si="47"/>
        <v>0</v>
      </c>
      <c r="J248" s="103"/>
      <c r="K248" s="266">
        <v>0</v>
      </c>
      <c r="L248" s="103"/>
      <c r="M248" s="266">
        <v>0</v>
      </c>
      <c r="N248" s="103"/>
      <c r="O248" s="266">
        <v>0</v>
      </c>
      <c r="P248" s="103"/>
      <c r="Q248" s="193">
        <f>(O248/$AN248)</f>
        <v>0</v>
      </c>
      <c r="R248" s="103"/>
      <c r="S248" s="193">
        <f t="shared" si="49"/>
        <v>0</v>
      </c>
      <c r="T248" s="103"/>
      <c r="U248" s="190">
        <f>(E248+O248)</f>
        <v>0</v>
      </c>
      <c r="V248" s="103"/>
      <c r="W248" s="103"/>
      <c r="X248" s="266">
        <v>0</v>
      </c>
      <c r="Y248" s="103"/>
      <c r="Z248" s="193">
        <f>IF($U248,X248/$U248*100,0)</f>
        <v>0</v>
      </c>
      <c r="AA248" s="103"/>
      <c r="AB248" s="268">
        <v>0</v>
      </c>
      <c r="AC248" s="103"/>
      <c r="AD248" s="193">
        <f>IF($U248,AB248/$U248*100,0)</f>
        <v>0</v>
      </c>
      <c r="AE248" s="103"/>
      <c r="AF248" s="266">
        <v>0</v>
      </c>
      <c r="AG248" s="103"/>
      <c r="AH248" s="193">
        <f>IF($U248,AF248/$U248*100,0)</f>
        <v>0</v>
      </c>
      <c r="AI248" s="103"/>
      <c r="AJ248" s="266">
        <v>0</v>
      </c>
      <c r="AK248" s="103"/>
      <c r="AL248" s="103">
        <v>36</v>
      </c>
      <c r="AM248" s="103"/>
      <c r="AN248" s="190">
        <v>3286</v>
      </c>
      <c r="AO248" s="103"/>
      <c r="AP248" s="190">
        <f>IF(E248,AN248,0)</f>
        <v>0</v>
      </c>
      <c r="AQ248" s="103"/>
      <c r="AR248" s="190">
        <f>IF(O248,AN248,0)</f>
        <v>0</v>
      </c>
    </row>
    <row r="249" spans="1:44" ht="9.75" customHeight="1" x14ac:dyDescent="0.25">
      <c r="A249" s="94">
        <v>37</v>
      </c>
      <c r="B249" s="95"/>
      <c r="C249" s="8" t="s">
        <v>246</v>
      </c>
      <c r="D249" s="103"/>
      <c r="E249" s="266">
        <v>0</v>
      </c>
      <c r="F249" s="103"/>
      <c r="G249" s="193">
        <f>(E249/$AN249)</f>
        <v>0</v>
      </c>
      <c r="H249" s="103"/>
      <c r="I249" s="193">
        <f t="shared" si="47"/>
        <v>0</v>
      </c>
      <c r="J249" s="103"/>
      <c r="K249" s="266">
        <v>0</v>
      </c>
      <c r="L249" s="103"/>
      <c r="M249" s="266">
        <v>0</v>
      </c>
      <c r="N249" s="103"/>
      <c r="O249" s="266">
        <v>0</v>
      </c>
      <c r="P249" s="103"/>
      <c r="Q249" s="193">
        <f>(O249/$AN249)</f>
        <v>0</v>
      </c>
      <c r="R249" s="103"/>
      <c r="S249" s="193">
        <f t="shared" si="49"/>
        <v>0</v>
      </c>
      <c r="T249" s="103"/>
      <c r="U249" s="190">
        <f>(E249+O249)</f>
        <v>0</v>
      </c>
      <c r="V249" s="103"/>
      <c r="W249" s="103"/>
      <c r="X249" s="266">
        <v>0</v>
      </c>
      <c r="Y249" s="103"/>
      <c r="Z249" s="193">
        <f>IF($U249,X249/$U249*100,0)</f>
        <v>0</v>
      </c>
      <c r="AA249" s="103"/>
      <c r="AB249" s="268">
        <v>0</v>
      </c>
      <c r="AC249" s="103"/>
      <c r="AD249" s="193">
        <f>IF($U249,AB249/$U249*100,0)</f>
        <v>0</v>
      </c>
      <c r="AE249" s="103"/>
      <c r="AF249" s="266">
        <v>0</v>
      </c>
      <c r="AG249" s="103"/>
      <c r="AH249" s="193">
        <f>IF($U249,AF249/$U249*100,0)</f>
        <v>0</v>
      </c>
      <c r="AI249" s="103"/>
      <c r="AJ249" s="266">
        <v>0</v>
      </c>
      <c r="AK249" s="103"/>
      <c r="AL249" s="103">
        <v>37</v>
      </c>
      <c r="AM249" s="103"/>
      <c r="AN249" s="190">
        <v>5097</v>
      </c>
      <c r="AO249" s="103"/>
      <c r="AP249" s="190">
        <f>IF(E249,AN249,0)</f>
        <v>0</v>
      </c>
      <c r="AQ249" s="103"/>
      <c r="AR249" s="190">
        <f>IF(O249,AN249,0)</f>
        <v>0</v>
      </c>
    </row>
    <row r="250" spans="1:44" ht="9.75" customHeight="1" x14ac:dyDescent="0.25">
      <c r="A250" s="126">
        <v>38</v>
      </c>
      <c r="B250" s="95"/>
      <c r="C250" s="9" t="s">
        <v>247</v>
      </c>
      <c r="D250" s="103"/>
      <c r="E250" s="267">
        <v>0</v>
      </c>
      <c r="F250" s="103"/>
      <c r="G250" s="193">
        <f t="shared" si="56"/>
        <v>0</v>
      </c>
      <c r="H250" s="112"/>
      <c r="I250" s="193">
        <f t="shared" si="47"/>
        <v>0</v>
      </c>
      <c r="J250" s="103"/>
      <c r="K250" s="267">
        <v>0</v>
      </c>
      <c r="L250" s="103"/>
      <c r="M250" s="267">
        <v>0</v>
      </c>
      <c r="N250" s="103"/>
      <c r="O250" s="267">
        <v>0</v>
      </c>
      <c r="P250" s="103"/>
      <c r="Q250" s="193">
        <f t="shared" si="57"/>
        <v>0</v>
      </c>
      <c r="R250" s="112"/>
      <c r="S250" s="193">
        <f t="shared" si="49"/>
        <v>0</v>
      </c>
      <c r="T250" s="103"/>
      <c r="U250" s="191">
        <f t="shared" si="58"/>
        <v>0</v>
      </c>
      <c r="V250" s="103"/>
      <c r="W250" s="103"/>
      <c r="X250" s="267">
        <v>0</v>
      </c>
      <c r="Y250" s="103"/>
      <c r="Z250" s="193">
        <f t="shared" si="59"/>
        <v>0</v>
      </c>
      <c r="AA250" s="103"/>
      <c r="AB250" s="267">
        <v>0</v>
      </c>
      <c r="AC250" s="103"/>
      <c r="AD250" s="193">
        <f t="shared" si="60"/>
        <v>0</v>
      </c>
      <c r="AE250" s="103"/>
      <c r="AF250" s="267">
        <v>0</v>
      </c>
      <c r="AG250" s="103"/>
      <c r="AH250" s="193">
        <f t="shared" si="61"/>
        <v>0</v>
      </c>
      <c r="AI250" s="103"/>
      <c r="AJ250" s="267">
        <v>0</v>
      </c>
      <c r="AK250" s="103"/>
      <c r="AL250" s="109">
        <v>38</v>
      </c>
      <c r="AM250" s="103"/>
      <c r="AN250" s="191">
        <v>8211</v>
      </c>
      <c r="AO250" s="103"/>
      <c r="AP250" s="191">
        <f t="shared" si="62"/>
        <v>0</v>
      </c>
      <c r="AQ250" s="103"/>
      <c r="AR250" s="191">
        <f t="shared" si="63"/>
        <v>0</v>
      </c>
    </row>
    <row r="251" spans="1:44" ht="8.85" customHeight="1" x14ac:dyDescent="0.25">
      <c r="A251" s="103"/>
      <c r="B251" s="103"/>
      <c r="C251" s="103"/>
      <c r="D251" s="103"/>
      <c r="E251" s="103"/>
      <c r="F251" s="103"/>
      <c r="G251" s="112"/>
      <c r="H251" s="112"/>
      <c r="I251" s="112"/>
      <c r="J251" s="103"/>
      <c r="K251" s="103"/>
      <c r="L251" s="103"/>
      <c r="M251" s="103"/>
      <c r="N251" s="103"/>
      <c r="O251" s="103"/>
      <c r="P251" s="103"/>
      <c r="Q251" s="112"/>
      <c r="R251" s="112"/>
      <c r="S251" s="112"/>
      <c r="T251" s="103"/>
      <c r="U251" s="103"/>
      <c r="V251" s="103"/>
      <c r="W251" s="103"/>
      <c r="X251" s="103"/>
      <c r="Y251" s="103"/>
      <c r="Z251" s="112"/>
      <c r="AA251" s="103"/>
      <c r="AB251" s="103"/>
      <c r="AC251" s="103"/>
      <c r="AD251" s="112"/>
      <c r="AE251" s="103"/>
      <c r="AF251" s="103"/>
      <c r="AG251" s="103"/>
      <c r="AH251" s="112"/>
      <c r="AI251" s="103"/>
      <c r="AJ251" s="103"/>
      <c r="AK251" s="103"/>
      <c r="AL251" s="103"/>
      <c r="AM251" s="103"/>
      <c r="AN251" s="168"/>
      <c r="AO251" s="103"/>
      <c r="AP251" s="103"/>
      <c r="AQ251" s="103"/>
      <c r="AR251" s="103"/>
    </row>
    <row r="252" spans="1:44" ht="8.85" customHeight="1" x14ac:dyDescent="0.25">
      <c r="A252" s="109">
        <f>A250</f>
        <v>38</v>
      </c>
      <c r="B252" s="103"/>
      <c r="C252" s="123" t="s">
        <v>63</v>
      </c>
      <c r="D252" s="103"/>
      <c r="E252" s="192">
        <f>SUM(E213:E250)</f>
        <v>0</v>
      </c>
      <c r="F252" s="103"/>
      <c r="G252" s="128">
        <f>IF(AP252=0,0,IF(ISNONTEXT(H252),E252/$AN252,E252/AP252))</f>
        <v>0</v>
      </c>
      <c r="H252" s="175"/>
      <c r="I252" s="193">
        <f>IF(G$252,G252/G$252*100,0)</f>
        <v>0</v>
      </c>
      <c r="J252" s="103"/>
      <c r="K252" s="192">
        <f>SUM(K213:K250)</f>
        <v>0</v>
      </c>
      <c r="L252" s="103"/>
      <c r="M252" s="192">
        <f>SUM(M213:M250)</f>
        <v>0</v>
      </c>
      <c r="N252" s="103"/>
      <c r="O252" s="192">
        <f>SUM(O213:O250)</f>
        <v>4200</v>
      </c>
      <c r="P252" s="103"/>
      <c r="Q252" s="128">
        <f>O252/AR252</f>
        <v>0.68049254698639017</v>
      </c>
      <c r="R252" s="175"/>
      <c r="S252" s="193">
        <f>IF(Q$252,Q252/Q$252*100,0)</f>
        <v>100</v>
      </c>
      <c r="T252" s="103"/>
      <c r="U252" s="192">
        <f>SUM(U213:U250)</f>
        <v>4200</v>
      </c>
      <c r="V252" s="103"/>
      <c r="W252" s="103"/>
      <c r="X252" s="192">
        <f>SUM(X213:X250)</f>
        <v>0</v>
      </c>
      <c r="Y252" s="103"/>
      <c r="Z252" s="193">
        <f>IF($U252,X252/$U252*100,0)</f>
        <v>0</v>
      </c>
      <c r="AA252" s="103"/>
      <c r="AB252" s="192">
        <f>SUM(AB213:AB250)</f>
        <v>0</v>
      </c>
      <c r="AC252" s="103"/>
      <c r="AD252" s="193">
        <f>IF($U252,AB252/$U252*100,0)</f>
        <v>0</v>
      </c>
      <c r="AE252" s="103"/>
      <c r="AF252" s="192">
        <f>SUM(AF213:AF250)</f>
        <v>0</v>
      </c>
      <c r="AG252" s="103"/>
      <c r="AH252" s="193">
        <f>IF($U252,AF252/$U252*100,0)</f>
        <v>0</v>
      </c>
      <c r="AI252" s="103"/>
      <c r="AJ252" s="192">
        <f>SUM(AJ213:AJ250)</f>
        <v>0</v>
      </c>
      <c r="AK252" s="103"/>
      <c r="AL252" s="109">
        <f>AL250</f>
        <v>38</v>
      </c>
      <c r="AM252" s="103"/>
      <c r="AN252" s="191">
        <f>SUM(AN213:AN250)</f>
        <v>358999</v>
      </c>
      <c r="AO252" s="103"/>
      <c r="AP252" s="191">
        <f>SUM(AP213:AP250)</f>
        <v>0</v>
      </c>
      <c r="AQ252" s="168"/>
      <c r="AR252" s="191">
        <f>SUM(AR213:AR250)</f>
        <v>6172</v>
      </c>
    </row>
    <row r="253" spans="1:44" ht="8.85" customHeight="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68"/>
      <c r="AO253" s="103"/>
      <c r="AP253" s="168"/>
      <c r="AQ253" s="168"/>
      <c r="AR253" s="168"/>
    </row>
    <row r="254" spans="1:44" ht="13.5" thickBot="1" x14ac:dyDescent="0.3">
      <c r="A254" s="130">
        <f>(A52+A192+A252)</f>
        <v>171</v>
      </c>
      <c r="B254" s="103"/>
      <c r="C254" s="123" t="s">
        <v>248</v>
      </c>
      <c r="D254" s="103"/>
      <c r="E254" s="197">
        <f>E52+E192+E252</f>
        <v>382679926</v>
      </c>
      <c r="F254" s="103"/>
      <c r="G254" s="128">
        <f>(E254/$AP254)</f>
        <v>45.700574004001844</v>
      </c>
      <c r="H254" s="175" t="s">
        <v>377</v>
      </c>
      <c r="I254" s="193"/>
      <c r="J254" s="103"/>
      <c r="K254" s="197">
        <f>K52+K192+K252</f>
        <v>113070288</v>
      </c>
      <c r="L254" s="103"/>
      <c r="M254" s="197">
        <f>M52+M192+M252</f>
        <v>194838597</v>
      </c>
      <c r="N254" s="103"/>
      <c r="O254" s="197">
        <f>O52+O192+O252</f>
        <v>155263441</v>
      </c>
      <c r="P254" s="103"/>
      <c r="Q254" s="128">
        <f>(O254/$AR254)</f>
        <v>18.688452727664025</v>
      </c>
      <c r="R254" s="175" t="s">
        <v>377</v>
      </c>
      <c r="S254" s="193"/>
      <c r="T254" s="103"/>
      <c r="U254" s="197">
        <f>U52+U192+U252</f>
        <v>537943367</v>
      </c>
      <c r="V254" s="103"/>
      <c r="W254" s="103"/>
      <c r="X254" s="197">
        <f>X52+X192+X252</f>
        <v>199104032</v>
      </c>
      <c r="Y254" s="103"/>
      <c r="Z254" s="193">
        <f>IF($U254,X254/$U254*100,0)</f>
        <v>37.012080492852327</v>
      </c>
      <c r="AA254" s="103"/>
      <c r="AB254" s="197">
        <f>AB52+AB192+AB252</f>
        <v>9482276</v>
      </c>
      <c r="AC254" s="103"/>
      <c r="AD254" s="193">
        <f>IF($U254,AB254/$U254*100,0)</f>
        <v>1.7626903837258394</v>
      </c>
      <c r="AE254" s="103"/>
      <c r="AF254" s="197">
        <f>AF52+AF192+AF252</f>
        <v>2589646</v>
      </c>
      <c r="AG254" s="103"/>
      <c r="AH254" s="193">
        <f>IF($U254,AF254/$U254*100,0)</f>
        <v>0.48139751484285886</v>
      </c>
      <c r="AI254" s="103"/>
      <c r="AJ254" s="197">
        <f>AJ52+AJ192+AJ252</f>
        <v>22753586</v>
      </c>
      <c r="AK254" s="103"/>
      <c r="AL254" s="130">
        <f>(AL52+AL192+AL252)</f>
        <v>171</v>
      </c>
      <c r="AM254" s="103"/>
      <c r="AN254" s="198">
        <f>AN52+AN192+AN252</f>
        <v>8732634</v>
      </c>
      <c r="AO254" s="103"/>
      <c r="AP254" s="198">
        <f>AP52+AP192+AP252</f>
        <v>8373635</v>
      </c>
      <c r="AQ254" s="112"/>
      <c r="AR254" s="198">
        <f>AR52+AR192+AR252</f>
        <v>8307988</v>
      </c>
    </row>
    <row r="255" spans="1:44" ht="8.85" customHeight="1" thickTop="1" x14ac:dyDescent="0.25">
      <c r="A255" s="103"/>
      <c r="B255" s="103"/>
      <c r="C255" s="103"/>
      <c r="D255" s="103"/>
      <c r="E255" s="112"/>
      <c r="F255" s="103"/>
      <c r="G255" s="202"/>
      <c r="H255" s="103"/>
      <c r="I255" s="103"/>
      <c r="J255" s="103"/>
      <c r="K255" s="112"/>
      <c r="L255" s="103"/>
      <c r="M255" s="112"/>
      <c r="N255" s="103"/>
      <c r="O255" s="112"/>
      <c r="P255" s="103"/>
      <c r="Q255" s="202"/>
      <c r="R255" s="103"/>
      <c r="S255" s="103"/>
      <c r="T255" s="103"/>
      <c r="U255" s="112"/>
      <c r="V255" s="103"/>
      <c r="W255" s="103"/>
      <c r="X255" s="112"/>
      <c r="Y255" s="103"/>
      <c r="Z255" s="202"/>
      <c r="AA255" s="103"/>
      <c r="AB255" s="112"/>
      <c r="AC255" s="103"/>
      <c r="AD255" s="202"/>
      <c r="AE255" s="103"/>
      <c r="AF255" s="112"/>
      <c r="AG255" s="103"/>
      <c r="AH255" s="202"/>
      <c r="AI255" s="103"/>
      <c r="AJ255" s="112"/>
      <c r="AK255" s="103"/>
      <c r="AL255" s="112"/>
      <c r="AM255" s="103"/>
      <c r="AN255" s="112"/>
      <c r="AO255" s="103"/>
      <c r="AP255" s="112"/>
      <c r="AQ255" s="112"/>
      <c r="AR255" s="112"/>
    </row>
    <row r="256" spans="1:44" ht="8.85" customHeight="1" x14ac:dyDescent="0.25">
      <c r="A256" s="103"/>
      <c r="B256" s="103"/>
      <c r="C256" s="103"/>
      <c r="D256" s="103"/>
      <c r="E256" s="112"/>
      <c r="F256" s="103"/>
      <c r="G256" s="202"/>
      <c r="H256" s="103"/>
      <c r="I256" s="103"/>
      <c r="J256" s="103"/>
      <c r="K256" s="112"/>
      <c r="L256" s="103"/>
      <c r="M256" s="112"/>
      <c r="N256" s="103"/>
      <c r="O256" s="112"/>
      <c r="P256" s="103"/>
      <c r="Q256" s="202"/>
      <c r="R256" s="103"/>
      <c r="S256" s="103"/>
      <c r="T256" s="103"/>
      <c r="U256" s="112"/>
      <c r="V256" s="103"/>
      <c r="W256" s="103"/>
      <c r="X256" s="112"/>
      <c r="Y256" s="103"/>
      <c r="Z256" s="202"/>
      <c r="AA256" s="103"/>
      <c r="AB256" s="112"/>
      <c r="AC256" s="103"/>
      <c r="AD256" s="202"/>
      <c r="AE256" s="103"/>
      <c r="AF256" s="112"/>
      <c r="AG256" s="103"/>
      <c r="AH256" s="202"/>
      <c r="AI256" s="103"/>
      <c r="AJ256" s="112"/>
      <c r="AK256" s="103"/>
      <c r="AL256" s="112"/>
      <c r="AM256" s="103"/>
      <c r="AN256" s="112"/>
      <c r="AO256" s="103"/>
      <c r="AP256" s="112"/>
      <c r="AQ256" s="112"/>
      <c r="AR256" s="112"/>
    </row>
    <row r="257" spans="1:44" ht="10.5" customHeight="1" x14ac:dyDescent="0.25">
      <c r="A257" s="103"/>
      <c r="B257" s="103"/>
      <c r="C257" s="94" t="s">
        <v>249</v>
      </c>
      <c r="D257" s="103"/>
      <c r="E257" s="112"/>
      <c r="F257" s="103"/>
      <c r="G257" s="202"/>
      <c r="H257" s="103"/>
      <c r="I257" s="103"/>
      <c r="J257" s="103"/>
      <c r="K257" s="112"/>
      <c r="L257" s="103"/>
      <c r="M257" s="112"/>
      <c r="N257" s="103"/>
      <c r="O257" s="112"/>
      <c r="P257" s="103"/>
      <c r="Q257" s="202"/>
      <c r="R257" s="103"/>
      <c r="S257" s="103"/>
      <c r="T257" s="103"/>
      <c r="U257" s="112"/>
      <c r="V257" s="103"/>
      <c r="W257" s="103"/>
      <c r="X257" s="112"/>
      <c r="Y257" s="103"/>
      <c r="Z257" s="202"/>
      <c r="AA257" s="103"/>
      <c r="AB257" s="112"/>
      <c r="AC257" s="103"/>
      <c r="AD257" s="202"/>
      <c r="AE257" s="103"/>
      <c r="AF257" s="112"/>
      <c r="AG257" s="103"/>
      <c r="AH257" s="202"/>
      <c r="AI257" s="103"/>
      <c r="AJ257" s="112"/>
      <c r="AK257" s="103"/>
      <c r="AL257" s="112"/>
      <c r="AM257" s="103"/>
      <c r="AN257" s="112"/>
      <c r="AO257" s="103"/>
      <c r="AP257" s="112"/>
      <c r="AQ257" s="112"/>
      <c r="AR257" s="112"/>
    </row>
    <row r="258" spans="1:44" ht="3.95" customHeight="1" x14ac:dyDescent="0.25">
      <c r="A258" s="103"/>
      <c r="B258" s="103"/>
      <c r="C258" s="103"/>
      <c r="D258" s="103"/>
      <c r="E258" s="112"/>
      <c r="F258" s="103"/>
      <c r="G258" s="202"/>
      <c r="H258" s="103"/>
      <c r="I258" s="103"/>
      <c r="J258" s="103"/>
      <c r="K258" s="112"/>
      <c r="L258" s="103"/>
      <c r="M258" s="112"/>
      <c r="N258" s="103"/>
      <c r="O258" s="112"/>
      <c r="P258" s="103"/>
      <c r="Q258" s="202"/>
      <c r="R258" s="103"/>
      <c r="S258" s="103"/>
      <c r="T258" s="103"/>
      <c r="U258" s="112"/>
      <c r="V258" s="103"/>
      <c r="W258" s="103"/>
      <c r="X258" s="112"/>
      <c r="Y258" s="103"/>
      <c r="Z258" s="202"/>
      <c r="AA258" s="103"/>
      <c r="AB258" s="112"/>
      <c r="AC258" s="103"/>
      <c r="AD258" s="202"/>
      <c r="AE258" s="103"/>
      <c r="AF258" s="112"/>
      <c r="AG258" s="103"/>
      <c r="AH258" s="202"/>
      <c r="AI258" s="103"/>
      <c r="AJ258" s="112"/>
      <c r="AK258" s="103"/>
      <c r="AL258" s="112"/>
      <c r="AM258" s="103"/>
      <c r="AN258" s="112"/>
      <c r="AO258" s="103"/>
      <c r="AP258" s="112"/>
      <c r="AQ258" s="112"/>
      <c r="AR258" s="112"/>
    </row>
    <row r="259" spans="1:44" ht="8.85" customHeight="1" x14ac:dyDescent="0.25">
      <c r="A259" s="103"/>
      <c r="B259" s="103"/>
      <c r="C259" s="103"/>
      <c r="D259" s="103"/>
      <c r="E259" s="112"/>
      <c r="F259" s="103"/>
      <c r="G259" s="202"/>
      <c r="H259" s="103"/>
      <c r="I259" s="103"/>
      <c r="J259" s="103"/>
      <c r="K259" s="112"/>
      <c r="L259" s="103"/>
      <c r="M259" s="112"/>
      <c r="N259" s="103"/>
      <c r="O259" s="112"/>
      <c r="P259" s="103"/>
      <c r="Q259" s="202"/>
      <c r="R259" s="103"/>
      <c r="S259" s="103"/>
      <c r="T259" s="103"/>
      <c r="U259" s="112"/>
      <c r="V259" s="103"/>
      <c r="W259" s="103"/>
      <c r="X259" s="112"/>
      <c r="Y259" s="103"/>
      <c r="Z259" s="202"/>
      <c r="AA259" s="103"/>
      <c r="AB259" s="112"/>
      <c r="AC259" s="103"/>
      <c r="AD259" s="202"/>
      <c r="AE259" s="103"/>
      <c r="AF259" s="112"/>
      <c r="AG259" s="103"/>
      <c r="AH259" s="202"/>
      <c r="AI259" s="103"/>
      <c r="AJ259" s="112"/>
      <c r="AK259" s="103"/>
      <c r="AL259" s="112"/>
      <c r="AM259" s="103"/>
      <c r="AN259" s="112"/>
      <c r="AO259" s="103"/>
      <c r="AP259" s="112"/>
      <c r="AQ259" s="112"/>
      <c r="AR259" s="112"/>
    </row>
    <row r="260" spans="1:44" ht="8.85" customHeight="1" x14ac:dyDescent="0.25">
      <c r="A260" s="103"/>
      <c r="B260" s="103"/>
      <c r="C260" s="103"/>
      <c r="D260" s="103"/>
      <c r="E260" s="112"/>
      <c r="F260" s="103"/>
      <c r="G260" s="202"/>
      <c r="H260" s="103"/>
      <c r="I260" s="103"/>
      <c r="J260" s="103"/>
      <c r="K260" s="112"/>
      <c r="L260" s="103"/>
      <c r="M260" s="112"/>
      <c r="N260" s="103"/>
      <c r="O260" s="112"/>
      <c r="P260" s="103"/>
      <c r="Q260" s="202"/>
      <c r="R260" s="103"/>
      <c r="S260" s="103"/>
      <c r="T260" s="103"/>
      <c r="U260" s="112"/>
      <c r="V260" s="103"/>
      <c r="W260" s="103"/>
      <c r="X260" s="112"/>
      <c r="Y260" s="103"/>
      <c r="Z260" s="202"/>
      <c r="AA260" s="103"/>
      <c r="AB260" s="112"/>
      <c r="AC260" s="103"/>
      <c r="AD260" s="202"/>
      <c r="AE260" s="103"/>
      <c r="AF260" s="112"/>
      <c r="AG260" s="103"/>
      <c r="AH260" s="202"/>
      <c r="AI260" s="103"/>
      <c r="AJ260" s="112"/>
      <c r="AK260" s="103"/>
      <c r="AL260" s="112"/>
      <c r="AM260" s="103"/>
      <c r="AN260" s="112"/>
      <c r="AO260" s="103"/>
      <c r="AP260" s="112"/>
      <c r="AQ260" s="112"/>
      <c r="AR260" s="112"/>
    </row>
    <row r="261" spans="1:44" ht="8.85" customHeight="1" x14ac:dyDescent="0.25">
      <c r="A261" s="103"/>
      <c r="B261" s="103"/>
      <c r="C261" s="103"/>
      <c r="D261" s="103"/>
      <c r="E261" s="112"/>
      <c r="F261" s="103"/>
      <c r="G261" s="202"/>
      <c r="H261" s="103"/>
      <c r="I261" s="103"/>
      <c r="J261" s="103"/>
      <c r="K261" s="112"/>
      <c r="L261" s="103"/>
      <c r="M261" s="112"/>
      <c r="N261" s="103"/>
      <c r="O261" s="112"/>
      <c r="P261" s="103"/>
      <c r="Q261" s="202"/>
      <c r="R261" s="103"/>
      <c r="S261" s="103"/>
      <c r="T261" s="103"/>
      <c r="U261" s="112"/>
      <c r="V261" s="103"/>
      <c r="W261" s="103"/>
      <c r="X261" s="112"/>
      <c r="Y261" s="103"/>
      <c r="Z261" s="202"/>
      <c r="AA261" s="103"/>
      <c r="AB261" s="112"/>
      <c r="AC261" s="103"/>
      <c r="AD261" s="202"/>
      <c r="AE261" s="103"/>
      <c r="AF261" s="112"/>
      <c r="AG261" s="103"/>
      <c r="AH261" s="202"/>
      <c r="AI261" s="103"/>
      <c r="AJ261" s="112"/>
      <c r="AK261" s="103"/>
      <c r="AL261" s="112"/>
      <c r="AM261" s="103"/>
      <c r="AN261" s="112"/>
      <c r="AO261" s="103"/>
      <c r="AP261" s="112"/>
      <c r="AQ261" s="112"/>
      <c r="AR261" s="112"/>
    </row>
    <row r="262" spans="1:44" ht="8.85" customHeight="1" x14ac:dyDescent="0.25">
      <c r="A262" s="103"/>
      <c r="B262" s="103"/>
      <c r="C262" s="103"/>
      <c r="D262" s="103"/>
      <c r="E262" s="112"/>
      <c r="F262" s="103"/>
      <c r="G262" s="202"/>
      <c r="H262" s="103"/>
      <c r="I262" s="103"/>
      <c r="J262" s="103"/>
      <c r="K262" s="112"/>
      <c r="L262" s="103"/>
      <c r="M262" s="112"/>
      <c r="N262" s="103"/>
      <c r="O262" s="112"/>
      <c r="P262" s="103"/>
      <c r="Q262" s="202"/>
      <c r="R262" s="103"/>
      <c r="S262" s="103"/>
      <c r="T262" s="103"/>
      <c r="U262" s="112"/>
      <c r="V262" s="103"/>
      <c r="W262" s="103"/>
      <c r="X262" s="112"/>
      <c r="Y262" s="103"/>
      <c r="Z262" s="202"/>
      <c r="AA262" s="103"/>
      <c r="AB262" s="112"/>
      <c r="AC262" s="103"/>
      <c r="AD262" s="202"/>
      <c r="AE262" s="103"/>
      <c r="AF262" s="112"/>
      <c r="AG262" s="103"/>
      <c r="AH262" s="202"/>
      <c r="AI262" s="103"/>
      <c r="AJ262" s="112"/>
      <c r="AK262" s="103"/>
      <c r="AL262" s="112"/>
      <c r="AM262" s="103"/>
      <c r="AN262" s="112"/>
      <c r="AO262" s="103"/>
      <c r="AP262" s="112"/>
      <c r="AQ262" s="112"/>
      <c r="AR262" s="112"/>
    </row>
    <row r="263" spans="1:44" ht="8.85" customHeight="1" x14ac:dyDescent="0.25">
      <c r="A263" s="103"/>
      <c r="B263" s="103"/>
      <c r="C263" s="103"/>
      <c r="D263" s="103"/>
      <c r="E263" s="112"/>
      <c r="F263" s="103"/>
      <c r="G263" s="202"/>
      <c r="H263" s="103"/>
      <c r="I263" s="103"/>
      <c r="J263" s="103"/>
      <c r="K263" s="112"/>
      <c r="L263" s="103"/>
      <c r="M263" s="112"/>
      <c r="N263" s="103"/>
      <c r="O263" s="112"/>
      <c r="P263" s="103"/>
      <c r="Q263" s="202"/>
      <c r="R263" s="103"/>
      <c r="S263" s="103"/>
      <c r="T263" s="103"/>
      <c r="U263" s="112"/>
      <c r="V263" s="103"/>
      <c r="W263" s="103"/>
      <c r="X263" s="112"/>
      <c r="Y263" s="103"/>
      <c r="Z263" s="202"/>
      <c r="AA263" s="103"/>
      <c r="AB263" s="112"/>
      <c r="AC263" s="103"/>
      <c r="AD263" s="202"/>
      <c r="AE263" s="103"/>
      <c r="AF263" s="112"/>
      <c r="AG263" s="103"/>
      <c r="AH263" s="202"/>
      <c r="AI263" s="103"/>
      <c r="AJ263" s="112"/>
      <c r="AK263" s="103"/>
      <c r="AL263" s="112"/>
      <c r="AM263" s="103"/>
      <c r="AN263" s="112"/>
      <c r="AO263" s="103"/>
      <c r="AP263" s="112"/>
      <c r="AQ263" s="112"/>
      <c r="AR263" s="112"/>
    </row>
    <row r="264" spans="1:44" ht="8.85" customHeight="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row>
    <row r="265" spans="1:44" ht="8.4499999999999993" customHeight="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row>
    <row r="266" spans="1:44" ht="8.85" hidden="1" customHeight="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row>
    <row r="267" spans="1:44" ht="0.6" customHeight="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row>
    <row r="268" spans="1:44" ht="8.85" customHeight="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row>
    <row r="269" spans="1:44" ht="10.5" customHeight="1" x14ac:dyDescent="0.25">
      <c r="A269" s="163" t="s">
        <v>441</v>
      </c>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64" t="s">
        <v>442</v>
      </c>
      <c r="AN269" s="103"/>
      <c r="AO269" s="103"/>
      <c r="AP269" s="103"/>
      <c r="AQ269" s="103"/>
      <c r="AR269" s="103"/>
    </row>
  </sheetData>
  <printOptions gridLinesSet="0"/>
  <pageMargins left="3.5" right="0.5" top="0.5" bottom="0.3" header="0.5" footer="0.5"/>
  <pageSetup paperSize="17" pageOrder="overThenDown" orientation="landscape" r:id="rId1"/>
  <headerFooter alignWithMargins="0"/>
  <rowBreaks count="3" manualBreakCount="3">
    <brk id="67" max="38" man="1"/>
    <brk id="133" max="38" man="1"/>
    <brk id="200" max="38" man="1"/>
  </rowBreaks>
  <colBreaks count="1" manualBreakCount="1">
    <brk id="22" max="1048575" man="1"/>
  </colBreaks>
  <ignoredErrors>
    <ignoredError sqref="A67 AM67 A133 AM133 A200 AM200 A269 AM26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T270"/>
  <sheetViews>
    <sheetView showGridLines="0" zoomScaleNormal="100" workbookViewId="0">
      <pane xSplit="3" ySplit="11" topLeftCell="AI12" activePane="bottomRight" state="frozen"/>
      <selection pane="topRight"/>
      <selection pane="bottomLeft"/>
      <selection pane="bottomRight"/>
    </sheetView>
  </sheetViews>
  <sheetFormatPr defaultColWidth="12.7109375" defaultRowHeight="9.75" customHeight="1" x14ac:dyDescent="0.25"/>
  <cols>
    <col min="1" max="1" width="4.5703125" style="97" bestFit="1" customWidth="1"/>
    <col min="2" max="2" width="1.5703125" style="97" customWidth="1"/>
    <col min="3" max="3" width="17" style="97" customWidth="1"/>
    <col min="4" max="4" width="1.5703125" style="97" customWidth="1"/>
    <col min="5" max="5" width="14.5703125" style="97" bestFit="1" customWidth="1"/>
    <col min="6" max="6" width="1.5703125" style="97" customWidth="1"/>
    <col min="7" max="7" width="9.140625" style="97" bestFit="1" customWidth="1"/>
    <col min="8" max="8" width="1.5703125" style="97" customWidth="1"/>
    <col min="9" max="9" width="9.140625" style="97" bestFit="1" customWidth="1"/>
    <col min="10" max="10" width="1.5703125" style="97" customWidth="1"/>
    <col min="11" max="11" width="12.7109375" style="97" customWidth="1"/>
    <col min="12" max="12" width="1.5703125" style="97" customWidth="1"/>
    <col min="13" max="13" width="14.5703125" style="97" bestFit="1" customWidth="1"/>
    <col min="14" max="14" width="1.5703125" style="97" customWidth="1"/>
    <col min="15" max="15" width="9.140625" style="97" bestFit="1" customWidth="1"/>
    <col min="16" max="16" width="1.5703125" style="97" customWidth="1"/>
    <col min="17" max="17" width="9.140625" style="97" bestFit="1" customWidth="1"/>
    <col min="18" max="18" width="1.5703125" style="97" customWidth="1"/>
    <col min="19" max="19" width="14.5703125" style="97" bestFit="1" customWidth="1"/>
    <col min="20" max="20" width="1.5703125" style="97" customWidth="1"/>
    <col min="21" max="21" width="9.140625" style="97" bestFit="1" customWidth="1"/>
    <col min="22" max="22" width="1.5703125" style="97" customWidth="1"/>
    <col min="23" max="23" width="9.140625" style="97" bestFit="1" customWidth="1"/>
    <col min="24" max="24" width="1.5703125" style="97" customWidth="1"/>
    <col min="25" max="25" width="13.140625" style="97" bestFit="1" customWidth="1"/>
    <col min="26" max="26" width="1.5703125" style="97" customWidth="1"/>
    <col min="27" max="27" width="16.28515625" style="97" customWidth="1"/>
    <col min="28" max="28" width="1.5703125" style="97" customWidth="1"/>
    <col min="29" max="29" width="15.5703125" style="97" bestFit="1" customWidth="1"/>
    <col min="30" max="30" width="1.140625" style="97" customWidth="1"/>
    <col min="31" max="31" width="1.5703125" style="97" customWidth="1"/>
    <col min="32" max="32" width="14.42578125" style="97" customWidth="1"/>
    <col min="33" max="33" width="1.5703125" style="97" customWidth="1"/>
    <col min="34" max="34" width="9.28515625" style="97" customWidth="1"/>
    <col min="35" max="35" width="1.85546875" style="97" bestFit="1" customWidth="1"/>
    <col min="36" max="36" width="9.28515625" style="97" customWidth="1"/>
    <col min="37" max="37" width="1.5703125" style="97" customWidth="1"/>
    <col min="38" max="38" width="12.7109375" style="97" customWidth="1"/>
    <col min="39" max="39" width="1.5703125" style="97" customWidth="1"/>
    <col min="40" max="40" width="9.28515625" style="97" customWidth="1"/>
    <col min="41" max="41" width="1.85546875" style="97" bestFit="1" customWidth="1"/>
    <col min="42" max="42" width="8.42578125" style="97" customWidth="1"/>
    <col min="43" max="43" width="1.5703125" style="97" customWidth="1"/>
    <col min="44" max="44" width="14.5703125" style="97" bestFit="1" customWidth="1"/>
    <col min="45" max="45" width="1.5703125" style="97" customWidth="1"/>
    <col min="46" max="46" width="13.140625" style="97" bestFit="1" customWidth="1"/>
    <col min="47" max="47" width="1.5703125" style="97" customWidth="1"/>
    <col min="48" max="48" width="10.140625" style="97" customWidth="1"/>
    <col min="49" max="49" width="1" style="97" customWidth="1"/>
    <col min="50" max="50" width="12" style="97" bestFit="1" customWidth="1"/>
    <col min="51" max="51" width="1.28515625" style="97" customWidth="1"/>
    <col min="52" max="52" width="9.42578125" style="97" customWidth="1"/>
    <col min="53" max="53" width="1.140625" style="97" customWidth="1"/>
    <col min="54" max="54" width="12" style="97" bestFit="1" customWidth="1"/>
    <col min="55" max="55" width="1.28515625" style="97" customWidth="1"/>
    <col min="56" max="56" width="10.140625" style="97" customWidth="1"/>
    <col min="57" max="57" width="1.5703125" style="97" customWidth="1"/>
    <col min="58" max="58" width="13.140625" style="97" bestFit="1" customWidth="1"/>
    <col min="59" max="59" width="2.42578125" style="97" customWidth="1"/>
    <col min="60" max="60" width="4.5703125" style="97" customWidth="1"/>
    <col min="61" max="61" width="3" style="97" bestFit="1" customWidth="1"/>
    <col min="62" max="62" width="10" style="97" hidden="1" customWidth="1"/>
    <col min="63" max="63" width="1.5703125" style="97" hidden="1" customWidth="1"/>
    <col min="64" max="64" width="12.7109375" style="97" hidden="1" customWidth="1"/>
    <col min="65" max="65" width="1.5703125" style="97" hidden="1" customWidth="1"/>
    <col min="66" max="66" width="12.7109375" style="97" hidden="1" customWidth="1"/>
    <col min="67" max="67" width="1.5703125" style="97" hidden="1" customWidth="1"/>
    <col min="68" max="68" width="12.7109375" style="97" hidden="1" customWidth="1"/>
    <col min="69" max="69" width="1.5703125" style="97" hidden="1" customWidth="1"/>
    <col min="70" max="70" width="12.7109375" style="97" hidden="1" customWidth="1"/>
    <col min="71" max="71" width="1.5703125" style="97" hidden="1" customWidth="1"/>
    <col min="72" max="72" width="12.7109375" style="97" hidden="1" customWidth="1"/>
    <col min="73" max="256" width="12.7109375" style="97"/>
    <col min="257" max="257" width="5" style="97" customWidth="1"/>
    <col min="258" max="258" width="1.5703125" style="97" customWidth="1"/>
    <col min="259" max="259" width="17" style="97" customWidth="1"/>
    <col min="260" max="260" width="1.5703125" style="97" customWidth="1"/>
    <col min="261" max="261" width="12.85546875" style="97" customWidth="1"/>
    <col min="262" max="262" width="1.5703125" style="97" customWidth="1"/>
    <col min="263" max="263" width="8.85546875" style="97" customWidth="1"/>
    <col min="264" max="264" width="1.5703125" style="97" customWidth="1"/>
    <col min="265" max="265" width="8.140625" style="97" customWidth="1"/>
    <col min="266" max="266" width="1.5703125" style="97" customWidth="1"/>
    <col min="267" max="267" width="12.7109375" style="97" customWidth="1"/>
    <col min="268" max="268" width="1.5703125" style="97" customWidth="1"/>
    <col min="269" max="269" width="13" style="97" customWidth="1"/>
    <col min="270" max="270" width="1.5703125" style="97" customWidth="1"/>
    <col min="271" max="271" width="8.42578125" style="97" customWidth="1"/>
    <col min="272" max="272" width="1.5703125" style="97" customWidth="1"/>
    <col min="273" max="273" width="8.42578125" style="97" customWidth="1"/>
    <col min="274" max="274" width="1.5703125" style="97" customWidth="1"/>
    <col min="275" max="275" width="13" style="97" bestFit="1" customWidth="1"/>
    <col min="276" max="276" width="1.5703125" style="97" customWidth="1"/>
    <col min="277" max="277" width="8.140625" style="97" customWidth="1"/>
    <col min="278" max="278" width="1.5703125" style="97" customWidth="1"/>
    <col min="279" max="279" width="8.28515625" style="97" customWidth="1"/>
    <col min="280" max="280" width="1.5703125" style="97" customWidth="1"/>
    <col min="281" max="281" width="11.85546875" style="97" customWidth="1"/>
    <col min="282" max="282" width="1.5703125" style="97" customWidth="1"/>
    <col min="283" max="283" width="11.42578125" style="97" customWidth="1"/>
    <col min="284" max="284" width="1.5703125" style="97" customWidth="1"/>
    <col min="285" max="285" width="10.5703125" style="97" customWidth="1"/>
    <col min="286" max="286" width="1.140625" style="97" customWidth="1"/>
    <col min="287" max="287" width="1.5703125" style="97" customWidth="1"/>
    <col min="288" max="288" width="14.42578125" style="97" customWidth="1"/>
    <col min="289" max="289" width="1.5703125" style="97" customWidth="1"/>
    <col min="290" max="290" width="9.28515625" style="97" customWidth="1"/>
    <col min="291" max="291" width="1.5703125" style="97" customWidth="1"/>
    <col min="292" max="292" width="9.28515625" style="97" customWidth="1"/>
    <col min="293" max="293" width="1.5703125" style="97" customWidth="1"/>
    <col min="294" max="294" width="12.7109375" style="97" customWidth="1"/>
    <col min="295" max="295" width="1.5703125" style="97" customWidth="1"/>
    <col min="296" max="296" width="9.28515625" style="97" customWidth="1"/>
    <col min="297" max="297" width="1.5703125" style="97" customWidth="1"/>
    <col min="298" max="298" width="8.42578125" style="97" customWidth="1"/>
    <col min="299" max="299" width="1.5703125" style="97" customWidth="1"/>
    <col min="300" max="300" width="12.7109375" style="97" customWidth="1"/>
    <col min="301" max="301" width="1.5703125" style="97" customWidth="1"/>
    <col min="302" max="302" width="11.85546875" style="97" customWidth="1"/>
    <col min="303" max="303" width="1.5703125" style="97" customWidth="1"/>
    <col min="304" max="304" width="10.140625" style="97" customWidth="1"/>
    <col min="305" max="305" width="1" style="97" customWidth="1"/>
    <col min="306" max="306" width="11.28515625" style="97" customWidth="1"/>
    <col min="307" max="307" width="1.28515625" style="97" customWidth="1"/>
    <col min="308" max="308" width="9.42578125" style="97" customWidth="1"/>
    <col min="309" max="309" width="1.140625" style="97" customWidth="1"/>
    <col min="310" max="310" width="10.42578125" style="97" customWidth="1"/>
    <col min="311" max="311" width="1.28515625" style="97" customWidth="1"/>
    <col min="312" max="312" width="10.140625" style="97" customWidth="1"/>
    <col min="313" max="313" width="1.5703125" style="97" customWidth="1"/>
    <col min="314" max="314" width="11.42578125" style="97" customWidth="1"/>
    <col min="315" max="315" width="2.42578125" style="97" customWidth="1"/>
    <col min="316" max="316" width="4.5703125" style="97" customWidth="1"/>
    <col min="317" max="317" width="1.28515625" style="97" customWidth="1"/>
    <col min="318" max="318" width="8.42578125" style="97" customWidth="1"/>
    <col min="319" max="319" width="1.5703125" style="97" customWidth="1"/>
    <col min="320" max="320" width="12.7109375" style="97" customWidth="1"/>
    <col min="321" max="321" width="1.5703125" style="97" customWidth="1"/>
    <col min="322" max="322" width="12.7109375" style="97" customWidth="1"/>
    <col min="323" max="323" width="1.5703125" style="97" customWidth="1"/>
    <col min="324" max="324" width="12.7109375" style="97" customWidth="1"/>
    <col min="325" max="325" width="1.5703125" style="97" customWidth="1"/>
    <col min="326" max="326" width="12.7109375" style="97" customWidth="1"/>
    <col min="327" max="327" width="1.5703125" style="97" customWidth="1"/>
    <col min="328" max="328" width="12.7109375" style="97" customWidth="1"/>
    <col min="329" max="512" width="12.7109375" style="97"/>
    <col min="513" max="513" width="5" style="97" customWidth="1"/>
    <col min="514" max="514" width="1.5703125" style="97" customWidth="1"/>
    <col min="515" max="515" width="17" style="97" customWidth="1"/>
    <col min="516" max="516" width="1.5703125" style="97" customWidth="1"/>
    <col min="517" max="517" width="12.85546875" style="97" customWidth="1"/>
    <col min="518" max="518" width="1.5703125" style="97" customWidth="1"/>
    <col min="519" max="519" width="8.85546875" style="97" customWidth="1"/>
    <col min="520" max="520" width="1.5703125" style="97" customWidth="1"/>
    <col min="521" max="521" width="8.140625" style="97" customWidth="1"/>
    <col min="522" max="522" width="1.5703125" style="97" customWidth="1"/>
    <col min="523" max="523" width="12.7109375" style="97" customWidth="1"/>
    <col min="524" max="524" width="1.5703125" style="97" customWidth="1"/>
    <col min="525" max="525" width="13" style="97" customWidth="1"/>
    <col min="526" max="526" width="1.5703125" style="97" customWidth="1"/>
    <col min="527" max="527" width="8.42578125" style="97" customWidth="1"/>
    <col min="528" max="528" width="1.5703125" style="97" customWidth="1"/>
    <col min="529" max="529" width="8.42578125" style="97" customWidth="1"/>
    <col min="530" max="530" width="1.5703125" style="97" customWidth="1"/>
    <col min="531" max="531" width="13" style="97" bestFit="1" customWidth="1"/>
    <col min="532" max="532" width="1.5703125" style="97" customWidth="1"/>
    <col min="533" max="533" width="8.140625" style="97" customWidth="1"/>
    <col min="534" max="534" width="1.5703125" style="97" customWidth="1"/>
    <col min="535" max="535" width="8.28515625" style="97" customWidth="1"/>
    <col min="536" max="536" width="1.5703125" style="97" customWidth="1"/>
    <col min="537" max="537" width="11.85546875" style="97" customWidth="1"/>
    <col min="538" max="538" width="1.5703125" style="97" customWidth="1"/>
    <col min="539" max="539" width="11.42578125" style="97" customWidth="1"/>
    <col min="540" max="540" width="1.5703125" style="97" customWidth="1"/>
    <col min="541" max="541" width="10.5703125" style="97" customWidth="1"/>
    <col min="542" max="542" width="1.140625" style="97" customWidth="1"/>
    <col min="543" max="543" width="1.5703125" style="97" customWidth="1"/>
    <col min="544" max="544" width="14.42578125" style="97" customWidth="1"/>
    <col min="545" max="545" width="1.5703125" style="97" customWidth="1"/>
    <col min="546" max="546" width="9.28515625" style="97" customWidth="1"/>
    <col min="547" max="547" width="1.5703125" style="97" customWidth="1"/>
    <col min="548" max="548" width="9.28515625" style="97" customWidth="1"/>
    <col min="549" max="549" width="1.5703125" style="97" customWidth="1"/>
    <col min="550" max="550" width="12.7109375" style="97" customWidth="1"/>
    <col min="551" max="551" width="1.5703125" style="97" customWidth="1"/>
    <col min="552" max="552" width="9.28515625" style="97" customWidth="1"/>
    <col min="553" max="553" width="1.5703125" style="97" customWidth="1"/>
    <col min="554" max="554" width="8.42578125" style="97" customWidth="1"/>
    <col min="555" max="555" width="1.5703125" style="97" customWidth="1"/>
    <col min="556" max="556" width="12.7109375" style="97" customWidth="1"/>
    <col min="557" max="557" width="1.5703125" style="97" customWidth="1"/>
    <col min="558" max="558" width="11.85546875" style="97" customWidth="1"/>
    <col min="559" max="559" width="1.5703125" style="97" customWidth="1"/>
    <col min="560" max="560" width="10.140625" style="97" customWidth="1"/>
    <col min="561" max="561" width="1" style="97" customWidth="1"/>
    <col min="562" max="562" width="11.28515625" style="97" customWidth="1"/>
    <col min="563" max="563" width="1.28515625" style="97" customWidth="1"/>
    <col min="564" max="564" width="9.42578125" style="97" customWidth="1"/>
    <col min="565" max="565" width="1.140625" style="97" customWidth="1"/>
    <col min="566" max="566" width="10.42578125" style="97" customWidth="1"/>
    <col min="567" max="567" width="1.28515625" style="97" customWidth="1"/>
    <col min="568" max="568" width="10.140625" style="97" customWidth="1"/>
    <col min="569" max="569" width="1.5703125" style="97" customWidth="1"/>
    <col min="570" max="570" width="11.42578125" style="97" customWidth="1"/>
    <col min="571" max="571" width="2.42578125" style="97" customWidth="1"/>
    <col min="572" max="572" width="4.5703125" style="97" customWidth="1"/>
    <col min="573" max="573" width="1.28515625" style="97" customWidth="1"/>
    <col min="574" max="574" width="8.42578125" style="97" customWidth="1"/>
    <col min="575" max="575" width="1.5703125" style="97" customWidth="1"/>
    <col min="576" max="576" width="12.7109375" style="97" customWidth="1"/>
    <col min="577" max="577" width="1.5703125" style="97" customWidth="1"/>
    <col min="578" max="578" width="12.7109375" style="97" customWidth="1"/>
    <col min="579" max="579" width="1.5703125" style="97" customWidth="1"/>
    <col min="580" max="580" width="12.7109375" style="97" customWidth="1"/>
    <col min="581" max="581" width="1.5703125" style="97" customWidth="1"/>
    <col min="582" max="582" width="12.7109375" style="97" customWidth="1"/>
    <col min="583" max="583" width="1.5703125" style="97" customWidth="1"/>
    <col min="584" max="584" width="12.7109375" style="97" customWidth="1"/>
    <col min="585" max="768" width="12.7109375" style="97"/>
    <col min="769" max="769" width="5" style="97" customWidth="1"/>
    <col min="770" max="770" width="1.5703125" style="97" customWidth="1"/>
    <col min="771" max="771" width="17" style="97" customWidth="1"/>
    <col min="772" max="772" width="1.5703125" style="97" customWidth="1"/>
    <col min="773" max="773" width="12.85546875" style="97" customWidth="1"/>
    <col min="774" max="774" width="1.5703125" style="97" customWidth="1"/>
    <col min="775" max="775" width="8.85546875" style="97" customWidth="1"/>
    <col min="776" max="776" width="1.5703125" style="97" customWidth="1"/>
    <col min="777" max="777" width="8.140625" style="97" customWidth="1"/>
    <col min="778" max="778" width="1.5703125" style="97" customWidth="1"/>
    <col min="779" max="779" width="12.7109375" style="97" customWidth="1"/>
    <col min="780" max="780" width="1.5703125" style="97" customWidth="1"/>
    <col min="781" max="781" width="13" style="97" customWidth="1"/>
    <col min="782" max="782" width="1.5703125" style="97" customWidth="1"/>
    <col min="783" max="783" width="8.42578125" style="97" customWidth="1"/>
    <col min="784" max="784" width="1.5703125" style="97" customWidth="1"/>
    <col min="785" max="785" width="8.42578125" style="97" customWidth="1"/>
    <col min="786" max="786" width="1.5703125" style="97" customWidth="1"/>
    <col min="787" max="787" width="13" style="97" bestFit="1" customWidth="1"/>
    <col min="788" max="788" width="1.5703125" style="97" customWidth="1"/>
    <col min="789" max="789" width="8.140625" style="97" customWidth="1"/>
    <col min="790" max="790" width="1.5703125" style="97" customWidth="1"/>
    <col min="791" max="791" width="8.28515625" style="97" customWidth="1"/>
    <col min="792" max="792" width="1.5703125" style="97" customWidth="1"/>
    <col min="793" max="793" width="11.85546875" style="97" customWidth="1"/>
    <col min="794" max="794" width="1.5703125" style="97" customWidth="1"/>
    <col min="795" max="795" width="11.42578125" style="97" customWidth="1"/>
    <col min="796" max="796" width="1.5703125" style="97" customWidth="1"/>
    <col min="797" max="797" width="10.5703125" style="97" customWidth="1"/>
    <col min="798" max="798" width="1.140625" style="97" customWidth="1"/>
    <col min="799" max="799" width="1.5703125" style="97" customWidth="1"/>
    <col min="800" max="800" width="14.42578125" style="97" customWidth="1"/>
    <col min="801" max="801" width="1.5703125" style="97" customWidth="1"/>
    <col min="802" max="802" width="9.28515625" style="97" customWidth="1"/>
    <col min="803" max="803" width="1.5703125" style="97" customWidth="1"/>
    <col min="804" max="804" width="9.28515625" style="97" customWidth="1"/>
    <col min="805" max="805" width="1.5703125" style="97" customWidth="1"/>
    <col min="806" max="806" width="12.7109375" style="97" customWidth="1"/>
    <col min="807" max="807" width="1.5703125" style="97" customWidth="1"/>
    <col min="808" max="808" width="9.28515625" style="97" customWidth="1"/>
    <col min="809" max="809" width="1.5703125" style="97" customWidth="1"/>
    <col min="810" max="810" width="8.42578125" style="97" customWidth="1"/>
    <col min="811" max="811" width="1.5703125" style="97" customWidth="1"/>
    <col min="812" max="812" width="12.7109375" style="97" customWidth="1"/>
    <col min="813" max="813" width="1.5703125" style="97" customWidth="1"/>
    <col min="814" max="814" width="11.85546875" style="97" customWidth="1"/>
    <col min="815" max="815" width="1.5703125" style="97" customWidth="1"/>
    <col min="816" max="816" width="10.140625" style="97" customWidth="1"/>
    <col min="817" max="817" width="1" style="97" customWidth="1"/>
    <col min="818" max="818" width="11.28515625" style="97" customWidth="1"/>
    <col min="819" max="819" width="1.28515625" style="97" customWidth="1"/>
    <col min="820" max="820" width="9.42578125" style="97" customWidth="1"/>
    <col min="821" max="821" width="1.140625" style="97" customWidth="1"/>
    <col min="822" max="822" width="10.42578125" style="97" customWidth="1"/>
    <col min="823" max="823" width="1.28515625" style="97" customWidth="1"/>
    <col min="824" max="824" width="10.140625" style="97" customWidth="1"/>
    <col min="825" max="825" width="1.5703125" style="97" customWidth="1"/>
    <col min="826" max="826" width="11.42578125" style="97" customWidth="1"/>
    <col min="827" max="827" width="2.42578125" style="97" customWidth="1"/>
    <col min="828" max="828" width="4.5703125" style="97" customWidth="1"/>
    <col min="829" max="829" width="1.28515625" style="97" customWidth="1"/>
    <col min="830" max="830" width="8.42578125" style="97" customWidth="1"/>
    <col min="831" max="831" width="1.5703125" style="97" customWidth="1"/>
    <col min="832" max="832" width="12.7109375" style="97" customWidth="1"/>
    <col min="833" max="833" width="1.5703125" style="97" customWidth="1"/>
    <col min="834" max="834" width="12.7109375" style="97" customWidth="1"/>
    <col min="835" max="835" width="1.5703125" style="97" customWidth="1"/>
    <col min="836" max="836" width="12.7109375" style="97" customWidth="1"/>
    <col min="837" max="837" width="1.5703125" style="97" customWidth="1"/>
    <col min="838" max="838" width="12.7109375" style="97" customWidth="1"/>
    <col min="839" max="839" width="1.5703125" style="97" customWidth="1"/>
    <col min="840" max="840" width="12.7109375" style="97" customWidth="1"/>
    <col min="841" max="1024" width="12.7109375" style="97"/>
    <col min="1025" max="1025" width="5" style="97" customWidth="1"/>
    <col min="1026" max="1026" width="1.5703125" style="97" customWidth="1"/>
    <col min="1027" max="1027" width="17" style="97" customWidth="1"/>
    <col min="1028" max="1028" width="1.5703125" style="97" customWidth="1"/>
    <col min="1029" max="1029" width="12.85546875" style="97" customWidth="1"/>
    <col min="1030" max="1030" width="1.5703125" style="97" customWidth="1"/>
    <col min="1031" max="1031" width="8.85546875" style="97" customWidth="1"/>
    <col min="1032" max="1032" width="1.5703125" style="97" customWidth="1"/>
    <col min="1033" max="1033" width="8.140625" style="97" customWidth="1"/>
    <col min="1034" max="1034" width="1.5703125" style="97" customWidth="1"/>
    <col min="1035" max="1035" width="12.7109375" style="97" customWidth="1"/>
    <col min="1036" max="1036" width="1.5703125" style="97" customWidth="1"/>
    <col min="1037" max="1037" width="13" style="97" customWidth="1"/>
    <col min="1038" max="1038" width="1.5703125" style="97" customWidth="1"/>
    <col min="1039" max="1039" width="8.42578125" style="97" customWidth="1"/>
    <col min="1040" max="1040" width="1.5703125" style="97" customWidth="1"/>
    <col min="1041" max="1041" width="8.42578125" style="97" customWidth="1"/>
    <col min="1042" max="1042" width="1.5703125" style="97" customWidth="1"/>
    <col min="1043" max="1043" width="13" style="97" bestFit="1" customWidth="1"/>
    <col min="1044" max="1044" width="1.5703125" style="97" customWidth="1"/>
    <col min="1045" max="1045" width="8.140625" style="97" customWidth="1"/>
    <col min="1046" max="1046" width="1.5703125" style="97" customWidth="1"/>
    <col min="1047" max="1047" width="8.28515625" style="97" customWidth="1"/>
    <col min="1048" max="1048" width="1.5703125" style="97" customWidth="1"/>
    <col min="1049" max="1049" width="11.85546875" style="97" customWidth="1"/>
    <col min="1050" max="1050" width="1.5703125" style="97" customWidth="1"/>
    <col min="1051" max="1051" width="11.42578125" style="97" customWidth="1"/>
    <col min="1052" max="1052" width="1.5703125" style="97" customWidth="1"/>
    <col min="1053" max="1053" width="10.5703125" style="97" customWidth="1"/>
    <col min="1054" max="1054" width="1.140625" style="97" customWidth="1"/>
    <col min="1055" max="1055" width="1.5703125" style="97" customWidth="1"/>
    <col min="1056" max="1056" width="14.42578125" style="97" customWidth="1"/>
    <col min="1057" max="1057" width="1.5703125" style="97" customWidth="1"/>
    <col min="1058" max="1058" width="9.28515625" style="97" customWidth="1"/>
    <col min="1059" max="1059" width="1.5703125" style="97" customWidth="1"/>
    <col min="1060" max="1060" width="9.28515625" style="97" customWidth="1"/>
    <col min="1061" max="1061" width="1.5703125" style="97" customWidth="1"/>
    <col min="1062" max="1062" width="12.7109375" style="97" customWidth="1"/>
    <col min="1063" max="1063" width="1.5703125" style="97" customWidth="1"/>
    <col min="1064" max="1064" width="9.28515625" style="97" customWidth="1"/>
    <col min="1065" max="1065" width="1.5703125" style="97" customWidth="1"/>
    <col min="1066" max="1066" width="8.42578125" style="97" customWidth="1"/>
    <col min="1067" max="1067" width="1.5703125" style="97" customWidth="1"/>
    <col min="1068" max="1068" width="12.7109375" style="97" customWidth="1"/>
    <col min="1069" max="1069" width="1.5703125" style="97" customWidth="1"/>
    <col min="1070" max="1070" width="11.85546875" style="97" customWidth="1"/>
    <col min="1071" max="1071" width="1.5703125" style="97" customWidth="1"/>
    <col min="1072" max="1072" width="10.140625" style="97" customWidth="1"/>
    <col min="1073" max="1073" width="1" style="97" customWidth="1"/>
    <col min="1074" max="1074" width="11.28515625" style="97" customWidth="1"/>
    <col min="1075" max="1075" width="1.28515625" style="97" customWidth="1"/>
    <col min="1076" max="1076" width="9.42578125" style="97" customWidth="1"/>
    <col min="1077" max="1077" width="1.140625" style="97" customWidth="1"/>
    <col min="1078" max="1078" width="10.42578125" style="97" customWidth="1"/>
    <col min="1079" max="1079" width="1.28515625" style="97" customWidth="1"/>
    <col min="1080" max="1080" width="10.140625" style="97" customWidth="1"/>
    <col min="1081" max="1081" width="1.5703125" style="97" customWidth="1"/>
    <col min="1082" max="1082" width="11.42578125" style="97" customWidth="1"/>
    <col min="1083" max="1083" width="2.42578125" style="97" customWidth="1"/>
    <col min="1084" max="1084" width="4.5703125" style="97" customWidth="1"/>
    <col min="1085" max="1085" width="1.28515625" style="97" customWidth="1"/>
    <col min="1086" max="1086" width="8.42578125" style="97" customWidth="1"/>
    <col min="1087" max="1087" width="1.5703125" style="97" customWidth="1"/>
    <col min="1088" max="1088" width="12.7109375" style="97" customWidth="1"/>
    <col min="1089" max="1089" width="1.5703125" style="97" customWidth="1"/>
    <col min="1090" max="1090" width="12.7109375" style="97" customWidth="1"/>
    <col min="1091" max="1091" width="1.5703125" style="97" customWidth="1"/>
    <col min="1092" max="1092" width="12.7109375" style="97" customWidth="1"/>
    <col min="1093" max="1093" width="1.5703125" style="97" customWidth="1"/>
    <col min="1094" max="1094" width="12.7109375" style="97" customWidth="1"/>
    <col min="1095" max="1095" width="1.5703125" style="97" customWidth="1"/>
    <col min="1096" max="1096" width="12.7109375" style="97" customWidth="1"/>
    <col min="1097" max="1280" width="12.7109375" style="97"/>
    <col min="1281" max="1281" width="5" style="97" customWidth="1"/>
    <col min="1282" max="1282" width="1.5703125" style="97" customWidth="1"/>
    <col min="1283" max="1283" width="17" style="97" customWidth="1"/>
    <col min="1284" max="1284" width="1.5703125" style="97" customWidth="1"/>
    <col min="1285" max="1285" width="12.85546875" style="97" customWidth="1"/>
    <col min="1286" max="1286" width="1.5703125" style="97" customWidth="1"/>
    <col min="1287" max="1287" width="8.85546875" style="97" customWidth="1"/>
    <col min="1288" max="1288" width="1.5703125" style="97" customWidth="1"/>
    <col min="1289" max="1289" width="8.140625" style="97" customWidth="1"/>
    <col min="1290" max="1290" width="1.5703125" style="97" customWidth="1"/>
    <col min="1291" max="1291" width="12.7109375" style="97" customWidth="1"/>
    <col min="1292" max="1292" width="1.5703125" style="97" customWidth="1"/>
    <col min="1293" max="1293" width="13" style="97" customWidth="1"/>
    <col min="1294" max="1294" width="1.5703125" style="97" customWidth="1"/>
    <col min="1295" max="1295" width="8.42578125" style="97" customWidth="1"/>
    <col min="1296" max="1296" width="1.5703125" style="97" customWidth="1"/>
    <col min="1297" max="1297" width="8.42578125" style="97" customWidth="1"/>
    <col min="1298" max="1298" width="1.5703125" style="97" customWidth="1"/>
    <col min="1299" max="1299" width="13" style="97" bestFit="1" customWidth="1"/>
    <col min="1300" max="1300" width="1.5703125" style="97" customWidth="1"/>
    <col min="1301" max="1301" width="8.140625" style="97" customWidth="1"/>
    <col min="1302" max="1302" width="1.5703125" style="97" customWidth="1"/>
    <col min="1303" max="1303" width="8.28515625" style="97" customWidth="1"/>
    <col min="1304" max="1304" width="1.5703125" style="97" customWidth="1"/>
    <col min="1305" max="1305" width="11.85546875" style="97" customWidth="1"/>
    <col min="1306" max="1306" width="1.5703125" style="97" customWidth="1"/>
    <col min="1307" max="1307" width="11.42578125" style="97" customWidth="1"/>
    <col min="1308" max="1308" width="1.5703125" style="97" customWidth="1"/>
    <col min="1309" max="1309" width="10.5703125" style="97" customWidth="1"/>
    <col min="1310" max="1310" width="1.140625" style="97" customWidth="1"/>
    <col min="1311" max="1311" width="1.5703125" style="97" customWidth="1"/>
    <col min="1312" max="1312" width="14.42578125" style="97" customWidth="1"/>
    <col min="1313" max="1313" width="1.5703125" style="97" customWidth="1"/>
    <col min="1314" max="1314" width="9.28515625" style="97" customWidth="1"/>
    <col min="1315" max="1315" width="1.5703125" style="97" customWidth="1"/>
    <col min="1316" max="1316" width="9.28515625" style="97" customWidth="1"/>
    <col min="1317" max="1317" width="1.5703125" style="97" customWidth="1"/>
    <col min="1318" max="1318" width="12.7109375" style="97" customWidth="1"/>
    <col min="1319" max="1319" width="1.5703125" style="97" customWidth="1"/>
    <col min="1320" max="1320" width="9.28515625" style="97" customWidth="1"/>
    <col min="1321" max="1321" width="1.5703125" style="97" customWidth="1"/>
    <col min="1322" max="1322" width="8.42578125" style="97" customWidth="1"/>
    <col min="1323" max="1323" width="1.5703125" style="97" customWidth="1"/>
    <col min="1324" max="1324" width="12.7109375" style="97" customWidth="1"/>
    <col min="1325" max="1325" width="1.5703125" style="97" customWidth="1"/>
    <col min="1326" max="1326" width="11.85546875" style="97" customWidth="1"/>
    <col min="1327" max="1327" width="1.5703125" style="97" customWidth="1"/>
    <col min="1328" max="1328" width="10.140625" style="97" customWidth="1"/>
    <col min="1329" max="1329" width="1" style="97" customWidth="1"/>
    <col min="1330" max="1330" width="11.28515625" style="97" customWidth="1"/>
    <col min="1331" max="1331" width="1.28515625" style="97" customWidth="1"/>
    <col min="1332" max="1332" width="9.42578125" style="97" customWidth="1"/>
    <col min="1333" max="1333" width="1.140625" style="97" customWidth="1"/>
    <col min="1334" max="1334" width="10.42578125" style="97" customWidth="1"/>
    <col min="1335" max="1335" width="1.28515625" style="97" customWidth="1"/>
    <col min="1336" max="1336" width="10.140625" style="97" customWidth="1"/>
    <col min="1337" max="1337" width="1.5703125" style="97" customWidth="1"/>
    <col min="1338" max="1338" width="11.42578125" style="97" customWidth="1"/>
    <col min="1339" max="1339" width="2.42578125" style="97" customWidth="1"/>
    <col min="1340" max="1340" width="4.5703125" style="97" customWidth="1"/>
    <col min="1341" max="1341" width="1.28515625" style="97" customWidth="1"/>
    <col min="1342" max="1342" width="8.42578125" style="97" customWidth="1"/>
    <col min="1343" max="1343" width="1.5703125" style="97" customWidth="1"/>
    <col min="1344" max="1344" width="12.7109375" style="97" customWidth="1"/>
    <col min="1345" max="1345" width="1.5703125" style="97" customWidth="1"/>
    <col min="1346" max="1346" width="12.7109375" style="97" customWidth="1"/>
    <col min="1347" max="1347" width="1.5703125" style="97" customWidth="1"/>
    <col min="1348" max="1348" width="12.7109375" style="97" customWidth="1"/>
    <col min="1349" max="1349" width="1.5703125" style="97" customWidth="1"/>
    <col min="1350" max="1350" width="12.7109375" style="97" customWidth="1"/>
    <col min="1351" max="1351" width="1.5703125" style="97" customWidth="1"/>
    <col min="1352" max="1352" width="12.7109375" style="97" customWidth="1"/>
    <col min="1353" max="1536" width="12.7109375" style="97"/>
    <col min="1537" max="1537" width="5" style="97" customWidth="1"/>
    <col min="1538" max="1538" width="1.5703125" style="97" customWidth="1"/>
    <col min="1539" max="1539" width="17" style="97" customWidth="1"/>
    <col min="1540" max="1540" width="1.5703125" style="97" customWidth="1"/>
    <col min="1541" max="1541" width="12.85546875" style="97" customWidth="1"/>
    <col min="1542" max="1542" width="1.5703125" style="97" customWidth="1"/>
    <col min="1543" max="1543" width="8.85546875" style="97" customWidth="1"/>
    <col min="1544" max="1544" width="1.5703125" style="97" customWidth="1"/>
    <col min="1545" max="1545" width="8.140625" style="97" customWidth="1"/>
    <col min="1546" max="1546" width="1.5703125" style="97" customWidth="1"/>
    <col min="1547" max="1547" width="12.7109375" style="97" customWidth="1"/>
    <col min="1548" max="1548" width="1.5703125" style="97" customWidth="1"/>
    <col min="1549" max="1549" width="13" style="97" customWidth="1"/>
    <col min="1550" max="1550" width="1.5703125" style="97" customWidth="1"/>
    <col min="1551" max="1551" width="8.42578125" style="97" customWidth="1"/>
    <col min="1552" max="1552" width="1.5703125" style="97" customWidth="1"/>
    <col min="1553" max="1553" width="8.42578125" style="97" customWidth="1"/>
    <col min="1554" max="1554" width="1.5703125" style="97" customWidth="1"/>
    <col min="1555" max="1555" width="13" style="97" bestFit="1" customWidth="1"/>
    <col min="1556" max="1556" width="1.5703125" style="97" customWidth="1"/>
    <col min="1557" max="1557" width="8.140625" style="97" customWidth="1"/>
    <col min="1558" max="1558" width="1.5703125" style="97" customWidth="1"/>
    <col min="1559" max="1559" width="8.28515625" style="97" customWidth="1"/>
    <col min="1560" max="1560" width="1.5703125" style="97" customWidth="1"/>
    <col min="1561" max="1561" width="11.85546875" style="97" customWidth="1"/>
    <col min="1562" max="1562" width="1.5703125" style="97" customWidth="1"/>
    <col min="1563" max="1563" width="11.42578125" style="97" customWidth="1"/>
    <col min="1564" max="1564" width="1.5703125" style="97" customWidth="1"/>
    <col min="1565" max="1565" width="10.5703125" style="97" customWidth="1"/>
    <col min="1566" max="1566" width="1.140625" style="97" customWidth="1"/>
    <col min="1567" max="1567" width="1.5703125" style="97" customWidth="1"/>
    <col min="1568" max="1568" width="14.42578125" style="97" customWidth="1"/>
    <col min="1569" max="1569" width="1.5703125" style="97" customWidth="1"/>
    <col min="1570" max="1570" width="9.28515625" style="97" customWidth="1"/>
    <col min="1571" max="1571" width="1.5703125" style="97" customWidth="1"/>
    <col min="1572" max="1572" width="9.28515625" style="97" customWidth="1"/>
    <col min="1573" max="1573" width="1.5703125" style="97" customWidth="1"/>
    <col min="1574" max="1574" width="12.7109375" style="97" customWidth="1"/>
    <col min="1575" max="1575" width="1.5703125" style="97" customWidth="1"/>
    <col min="1576" max="1576" width="9.28515625" style="97" customWidth="1"/>
    <col min="1577" max="1577" width="1.5703125" style="97" customWidth="1"/>
    <col min="1578" max="1578" width="8.42578125" style="97" customWidth="1"/>
    <col min="1579" max="1579" width="1.5703125" style="97" customWidth="1"/>
    <col min="1580" max="1580" width="12.7109375" style="97" customWidth="1"/>
    <col min="1581" max="1581" width="1.5703125" style="97" customWidth="1"/>
    <col min="1582" max="1582" width="11.85546875" style="97" customWidth="1"/>
    <col min="1583" max="1583" width="1.5703125" style="97" customWidth="1"/>
    <col min="1584" max="1584" width="10.140625" style="97" customWidth="1"/>
    <col min="1585" max="1585" width="1" style="97" customWidth="1"/>
    <col min="1586" max="1586" width="11.28515625" style="97" customWidth="1"/>
    <col min="1587" max="1587" width="1.28515625" style="97" customWidth="1"/>
    <col min="1588" max="1588" width="9.42578125" style="97" customWidth="1"/>
    <col min="1589" max="1589" width="1.140625" style="97" customWidth="1"/>
    <col min="1590" max="1590" width="10.42578125" style="97" customWidth="1"/>
    <col min="1591" max="1591" width="1.28515625" style="97" customWidth="1"/>
    <col min="1592" max="1592" width="10.140625" style="97" customWidth="1"/>
    <col min="1593" max="1593" width="1.5703125" style="97" customWidth="1"/>
    <col min="1594" max="1594" width="11.42578125" style="97" customWidth="1"/>
    <col min="1595" max="1595" width="2.42578125" style="97" customWidth="1"/>
    <col min="1596" max="1596" width="4.5703125" style="97" customWidth="1"/>
    <col min="1597" max="1597" width="1.28515625" style="97" customWidth="1"/>
    <col min="1598" max="1598" width="8.42578125" style="97" customWidth="1"/>
    <col min="1599" max="1599" width="1.5703125" style="97" customWidth="1"/>
    <col min="1600" max="1600" width="12.7109375" style="97" customWidth="1"/>
    <col min="1601" max="1601" width="1.5703125" style="97" customWidth="1"/>
    <col min="1602" max="1602" width="12.7109375" style="97" customWidth="1"/>
    <col min="1603" max="1603" width="1.5703125" style="97" customWidth="1"/>
    <col min="1604" max="1604" width="12.7109375" style="97" customWidth="1"/>
    <col min="1605" max="1605" width="1.5703125" style="97" customWidth="1"/>
    <col min="1606" max="1606" width="12.7109375" style="97" customWidth="1"/>
    <col min="1607" max="1607" width="1.5703125" style="97" customWidth="1"/>
    <col min="1608" max="1608" width="12.7109375" style="97" customWidth="1"/>
    <col min="1609" max="1792" width="12.7109375" style="97"/>
    <col min="1793" max="1793" width="5" style="97" customWidth="1"/>
    <col min="1794" max="1794" width="1.5703125" style="97" customWidth="1"/>
    <col min="1795" max="1795" width="17" style="97" customWidth="1"/>
    <col min="1796" max="1796" width="1.5703125" style="97" customWidth="1"/>
    <col min="1797" max="1797" width="12.85546875" style="97" customWidth="1"/>
    <col min="1798" max="1798" width="1.5703125" style="97" customWidth="1"/>
    <col min="1799" max="1799" width="8.85546875" style="97" customWidth="1"/>
    <col min="1800" max="1800" width="1.5703125" style="97" customWidth="1"/>
    <col min="1801" max="1801" width="8.140625" style="97" customWidth="1"/>
    <col min="1802" max="1802" width="1.5703125" style="97" customWidth="1"/>
    <col min="1803" max="1803" width="12.7109375" style="97" customWidth="1"/>
    <col min="1804" max="1804" width="1.5703125" style="97" customWidth="1"/>
    <col min="1805" max="1805" width="13" style="97" customWidth="1"/>
    <col min="1806" max="1806" width="1.5703125" style="97" customWidth="1"/>
    <col min="1807" max="1807" width="8.42578125" style="97" customWidth="1"/>
    <col min="1808" max="1808" width="1.5703125" style="97" customWidth="1"/>
    <col min="1809" max="1809" width="8.42578125" style="97" customWidth="1"/>
    <col min="1810" max="1810" width="1.5703125" style="97" customWidth="1"/>
    <col min="1811" max="1811" width="13" style="97" bestFit="1" customWidth="1"/>
    <col min="1812" max="1812" width="1.5703125" style="97" customWidth="1"/>
    <col min="1813" max="1813" width="8.140625" style="97" customWidth="1"/>
    <col min="1814" max="1814" width="1.5703125" style="97" customWidth="1"/>
    <col min="1815" max="1815" width="8.28515625" style="97" customWidth="1"/>
    <col min="1816" max="1816" width="1.5703125" style="97" customWidth="1"/>
    <col min="1817" max="1817" width="11.85546875" style="97" customWidth="1"/>
    <col min="1818" max="1818" width="1.5703125" style="97" customWidth="1"/>
    <col min="1819" max="1819" width="11.42578125" style="97" customWidth="1"/>
    <col min="1820" max="1820" width="1.5703125" style="97" customWidth="1"/>
    <col min="1821" max="1821" width="10.5703125" style="97" customWidth="1"/>
    <col min="1822" max="1822" width="1.140625" style="97" customWidth="1"/>
    <col min="1823" max="1823" width="1.5703125" style="97" customWidth="1"/>
    <col min="1824" max="1824" width="14.42578125" style="97" customWidth="1"/>
    <col min="1825" max="1825" width="1.5703125" style="97" customWidth="1"/>
    <col min="1826" max="1826" width="9.28515625" style="97" customWidth="1"/>
    <col min="1827" max="1827" width="1.5703125" style="97" customWidth="1"/>
    <col min="1828" max="1828" width="9.28515625" style="97" customWidth="1"/>
    <col min="1829" max="1829" width="1.5703125" style="97" customWidth="1"/>
    <col min="1830" max="1830" width="12.7109375" style="97" customWidth="1"/>
    <col min="1831" max="1831" width="1.5703125" style="97" customWidth="1"/>
    <col min="1832" max="1832" width="9.28515625" style="97" customWidth="1"/>
    <col min="1833" max="1833" width="1.5703125" style="97" customWidth="1"/>
    <col min="1834" max="1834" width="8.42578125" style="97" customWidth="1"/>
    <col min="1835" max="1835" width="1.5703125" style="97" customWidth="1"/>
    <col min="1836" max="1836" width="12.7109375" style="97" customWidth="1"/>
    <col min="1837" max="1837" width="1.5703125" style="97" customWidth="1"/>
    <col min="1838" max="1838" width="11.85546875" style="97" customWidth="1"/>
    <col min="1839" max="1839" width="1.5703125" style="97" customWidth="1"/>
    <col min="1840" max="1840" width="10.140625" style="97" customWidth="1"/>
    <col min="1841" max="1841" width="1" style="97" customWidth="1"/>
    <col min="1842" max="1842" width="11.28515625" style="97" customWidth="1"/>
    <col min="1843" max="1843" width="1.28515625" style="97" customWidth="1"/>
    <col min="1844" max="1844" width="9.42578125" style="97" customWidth="1"/>
    <col min="1845" max="1845" width="1.140625" style="97" customWidth="1"/>
    <col min="1846" max="1846" width="10.42578125" style="97" customWidth="1"/>
    <col min="1847" max="1847" width="1.28515625" style="97" customWidth="1"/>
    <col min="1848" max="1848" width="10.140625" style="97" customWidth="1"/>
    <col min="1849" max="1849" width="1.5703125" style="97" customWidth="1"/>
    <col min="1850" max="1850" width="11.42578125" style="97" customWidth="1"/>
    <col min="1851" max="1851" width="2.42578125" style="97" customWidth="1"/>
    <col min="1852" max="1852" width="4.5703125" style="97" customWidth="1"/>
    <col min="1853" max="1853" width="1.28515625" style="97" customWidth="1"/>
    <col min="1854" max="1854" width="8.42578125" style="97" customWidth="1"/>
    <col min="1855" max="1855" width="1.5703125" style="97" customWidth="1"/>
    <col min="1856" max="1856" width="12.7109375" style="97" customWidth="1"/>
    <col min="1857" max="1857" width="1.5703125" style="97" customWidth="1"/>
    <col min="1858" max="1858" width="12.7109375" style="97" customWidth="1"/>
    <col min="1859" max="1859" width="1.5703125" style="97" customWidth="1"/>
    <col min="1860" max="1860" width="12.7109375" style="97" customWidth="1"/>
    <col min="1861" max="1861" width="1.5703125" style="97" customWidth="1"/>
    <col min="1862" max="1862" width="12.7109375" style="97" customWidth="1"/>
    <col min="1863" max="1863" width="1.5703125" style="97" customWidth="1"/>
    <col min="1864" max="1864" width="12.7109375" style="97" customWidth="1"/>
    <col min="1865" max="2048" width="12.7109375" style="97"/>
    <col min="2049" max="2049" width="5" style="97" customWidth="1"/>
    <col min="2050" max="2050" width="1.5703125" style="97" customWidth="1"/>
    <col min="2051" max="2051" width="17" style="97" customWidth="1"/>
    <col min="2052" max="2052" width="1.5703125" style="97" customWidth="1"/>
    <col min="2053" max="2053" width="12.85546875" style="97" customWidth="1"/>
    <col min="2054" max="2054" width="1.5703125" style="97" customWidth="1"/>
    <col min="2055" max="2055" width="8.85546875" style="97" customWidth="1"/>
    <col min="2056" max="2056" width="1.5703125" style="97" customWidth="1"/>
    <col min="2057" max="2057" width="8.140625" style="97" customWidth="1"/>
    <col min="2058" max="2058" width="1.5703125" style="97" customWidth="1"/>
    <col min="2059" max="2059" width="12.7109375" style="97" customWidth="1"/>
    <col min="2060" max="2060" width="1.5703125" style="97" customWidth="1"/>
    <col min="2061" max="2061" width="13" style="97" customWidth="1"/>
    <col min="2062" max="2062" width="1.5703125" style="97" customWidth="1"/>
    <col min="2063" max="2063" width="8.42578125" style="97" customWidth="1"/>
    <col min="2064" max="2064" width="1.5703125" style="97" customWidth="1"/>
    <col min="2065" max="2065" width="8.42578125" style="97" customWidth="1"/>
    <col min="2066" max="2066" width="1.5703125" style="97" customWidth="1"/>
    <col min="2067" max="2067" width="13" style="97" bestFit="1" customWidth="1"/>
    <col min="2068" max="2068" width="1.5703125" style="97" customWidth="1"/>
    <col min="2069" max="2069" width="8.140625" style="97" customWidth="1"/>
    <col min="2070" max="2070" width="1.5703125" style="97" customWidth="1"/>
    <col min="2071" max="2071" width="8.28515625" style="97" customWidth="1"/>
    <col min="2072" max="2072" width="1.5703125" style="97" customWidth="1"/>
    <col min="2073" max="2073" width="11.85546875" style="97" customWidth="1"/>
    <col min="2074" max="2074" width="1.5703125" style="97" customWidth="1"/>
    <col min="2075" max="2075" width="11.42578125" style="97" customWidth="1"/>
    <col min="2076" max="2076" width="1.5703125" style="97" customWidth="1"/>
    <col min="2077" max="2077" width="10.5703125" style="97" customWidth="1"/>
    <col min="2078" max="2078" width="1.140625" style="97" customWidth="1"/>
    <col min="2079" max="2079" width="1.5703125" style="97" customWidth="1"/>
    <col min="2080" max="2080" width="14.42578125" style="97" customWidth="1"/>
    <col min="2081" max="2081" width="1.5703125" style="97" customWidth="1"/>
    <col min="2082" max="2082" width="9.28515625" style="97" customWidth="1"/>
    <col min="2083" max="2083" width="1.5703125" style="97" customWidth="1"/>
    <col min="2084" max="2084" width="9.28515625" style="97" customWidth="1"/>
    <col min="2085" max="2085" width="1.5703125" style="97" customWidth="1"/>
    <col min="2086" max="2086" width="12.7109375" style="97" customWidth="1"/>
    <col min="2087" max="2087" width="1.5703125" style="97" customWidth="1"/>
    <col min="2088" max="2088" width="9.28515625" style="97" customWidth="1"/>
    <col min="2089" max="2089" width="1.5703125" style="97" customWidth="1"/>
    <col min="2090" max="2090" width="8.42578125" style="97" customWidth="1"/>
    <col min="2091" max="2091" width="1.5703125" style="97" customWidth="1"/>
    <col min="2092" max="2092" width="12.7109375" style="97" customWidth="1"/>
    <col min="2093" max="2093" width="1.5703125" style="97" customWidth="1"/>
    <col min="2094" max="2094" width="11.85546875" style="97" customWidth="1"/>
    <col min="2095" max="2095" width="1.5703125" style="97" customWidth="1"/>
    <col min="2096" max="2096" width="10.140625" style="97" customWidth="1"/>
    <col min="2097" max="2097" width="1" style="97" customWidth="1"/>
    <col min="2098" max="2098" width="11.28515625" style="97" customWidth="1"/>
    <col min="2099" max="2099" width="1.28515625" style="97" customWidth="1"/>
    <col min="2100" max="2100" width="9.42578125" style="97" customWidth="1"/>
    <col min="2101" max="2101" width="1.140625" style="97" customWidth="1"/>
    <col min="2102" max="2102" width="10.42578125" style="97" customWidth="1"/>
    <col min="2103" max="2103" width="1.28515625" style="97" customWidth="1"/>
    <col min="2104" max="2104" width="10.140625" style="97" customWidth="1"/>
    <col min="2105" max="2105" width="1.5703125" style="97" customWidth="1"/>
    <col min="2106" max="2106" width="11.42578125" style="97" customWidth="1"/>
    <col min="2107" max="2107" width="2.42578125" style="97" customWidth="1"/>
    <col min="2108" max="2108" width="4.5703125" style="97" customWidth="1"/>
    <col min="2109" max="2109" width="1.28515625" style="97" customWidth="1"/>
    <col min="2110" max="2110" width="8.42578125" style="97" customWidth="1"/>
    <col min="2111" max="2111" width="1.5703125" style="97" customWidth="1"/>
    <col min="2112" max="2112" width="12.7109375" style="97" customWidth="1"/>
    <col min="2113" max="2113" width="1.5703125" style="97" customWidth="1"/>
    <col min="2114" max="2114" width="12.7109375" style="97" customWidth="1"/>
    <col min="2115" max="2115" width="1.5703125" style="97" customWidth="1"/>
    <col min="2116" max="2116" width="12.7109375" style="97" customWidth="1"/>
    <col min="2117" max="2117" width="1.5703125" style="97" customWidth="1"/>
    <col min="2118" max="2118" width="12.7109375" style="97" customWidth="1"/>
    <col min="2119" max="2119" width="1.5703125" style="97" customWidth="1"/>
    <col min="2120" max="2120" width="12.7109375" style="97" customWidth="1"/>
    <col min="2121" max="2304" width="12.7109375" style="97"/>
    <col min="2305" max="2305" width="5" style="97" customWidth="1"/>
    <col min="2306" max="2306" width="1.5703125" style="97" customWidth="1"/>
    <col min="2307" max="2307" width="17" style="97" customWidth="1"/>
    <col min="2308" max="2308" width="1.5703125" style="97" customWidth="1"/>
    <col min="2309" max="2309" width="12.85546875" style="97" customWidth="1"/>
    <col min="2310" max="2310" width="1.5703125" style="97" customWidth="1"/>
    <col min="2311" max="2311" width="8.85546875" style="97" customWidth="1"/>
    <col min="2312" max="2312" width="1.5703125" style="97" customWidth="1"/>
    <col min="2313" max="2313" width="8.140625" style="97" customWidth="1"/>
    <col min="2314" max="2314" width="1.5703125" style="97" customWidth="1"/>
    <col min="2315" max="2315" width="12.7109375" style="97" customWidth="1"/>
    <col min="2316" max="2316" width="1.5703125" style="97" customWidth="1"/>
    <col min="2317" max="2317" width="13" style="97" customWidth="1"/>
    <col min="2318" max="2318" width="1.5703125" style="97" customWidth="1"/>
    <col min="2319" max="2319" width="8.42578125" style="97" customWidth="1"/>
    <col min="2320" max="2320" width="1.5703125" style="97" customWidth="1"/>
    <col min="2321" max="2321" width="8.42578125" style="97" customWidth="1"/>
    <col min="2322" max="2322" width="1.5703125" style="97" customWidth="1"/>
    <col min="2323" max="2323" width="13" style="97" bestFit="1" customWidth="1"/>
    <col min="2324" max="2324" width="1.5703125" style="97" customWidth="1"/>
    <col min="2325" max="2325" width="8.140625" style="97" customWidth="1"/>
    <col min="2326" max="2326" width="1.5703125" style="97" customWidth="1"/>
    <col min="2327" max="2327" width="8.28515625" style="97" customWidth="1"/>
    <col min="2328" max="2328" width="1.5703125" style="97" customWidth="1"/>
    <col min="2329" max="2329" width="11.85546875" style="97" customWidth="1"/>
    <col min="2330" max="2330" width="1.5703125" style="97" customWidth="1"/>
    <col min="2331" max="2331" width="11.42578125" style="97" customWidth="1"/>
    <col min="2332" max="2332" width="1.5703125" style="97" customWidth="1"/>
    <col min="2333" max="2333" width="10.5703125" style="97" customWidth="1"/>
    <col min="2334" max="2334" width="1.140625" style="97" customWidth="1"/>
    <col min="2335" max="2335" width="1.5703125" style="97" customWidth="1"/>
    <col min="2336" max="2336" width="14.42578125" style="97" customWidth="1"/>
    <col min="2337" max="2337" width="1.5703125" style="97" customWidth="1"/>
    <col min="2338" max="2338" width="9.28515625" style="97" customWidth="1"/>
    <col min="2339" max="2339" width="1.5703125" style="97" customWidth="1"/>
    <col min="2340" max="2340" width="9.28515625" style="97" customWidth="1"/>
    <col min="2341" max="2341" width="1.5703125" style="97" customWidth="1"/>
    <col min="2342" max="2342" width="12.7109375" style="97" customWidth="1"/>
    <col min="2343" max="2343" width="1.5703125" style="97" customWidth="1"/>
    <col min="2344" max="2344" width="9.28515625" style="97" customWidth="1"/>
    <col min="2345" max="2345" width="1.5703125" style="97" customWidth="1"/>
    <col min="2346" max="2346" width="8.42578125" style="97" customWidth="1"/>
    <col min="2347" max="2347" width="1.5703125" style="97" customWidth="1"/>
    <col min="2348" max="2348" width="12.7109375" style="97" customWidth="1"/>
    <col min="2349" max="2349" width="1.5703125" style="97" customWidth="1"/>
    <col min="2350" max="2350" width="11.85546875" style="97" customWidth="1"/>
    <col min="2351" max="2351" width="1.5703125" style="97" customWidth="1"/>
    <col min="2352" max="2352" width="10.140625" style="97" customWidth="1"/>
    <col min="2353" max="2353" width="1" style="97" customWidth="1"/>
    <col min="2354" max="2354" width="11.28515625" style="97" customWidth="1"/>
    <col min="2355" max="2355" width="1.28515625" style="97" customWidth="1"/>
    <col min="2356" max="2356" width="9.42578125" style="97" customWidth="1"/>
    <col min="2357" max="2357" width="1.140625" style="97" customWidth="1"/>
    <col min="2358" max="2358" width="10.42578125" style="97" customWidth="1"/>
    <col min="2359" max="2359" width="1.28515625" style="97" customWidth="1"/>
    <col min="2360" max="2360" width="10.140625" style="97" customWidth="1"/>
    <col min="2361" max="2361" width="1.5703125" style="97" customWidth="1"/>
    <col min="2362" max="2362" width="11.42578125" style="97" customWidth="1"/>
    <col min="2363" max="2363" width="2.42578125" style="97" customWidth="1"/>
    <col min="2364" max="2364" width="4.5703125" style="97" customWidth="1"/>
    <col min="2365" max="2365" width="1.28515625" style="97" customWidth="1"/>
    <col min="2366" max="2366" width="8.42578125" style="97" customWidth="1"/>
    <col min="2367" max="2367" width="1.5703125" style="97" customWidth="1"/>
    <col min="2368" max="2368" width="12.7109375" style="97" customWidth="1"/>
    <col min="2369" max="2369" width="1.5703125" style="97" customWidth="1"/>
    <col min="2370" max="2370" width="12.7109375" style="97" customWidth="1"/>
    <col min="2371" max="2371" width="1.5703125" style="97" customWidth="1"/>
    <col min="2372" max="2372" width="12.7109375" style="97" customWidth="1"/>
    <col min="2373" max="2373" width="1.5703125" style="97" customWidth="1"/>
    <col min="2374" max="2374" width="12.7109375" style="97" customWidth="1"/>
    <col min="2375" max="2375" width="1.5703125" style="97" customWidth="1"/>
    <col min="2376" max="2376" width="12.7109375" style="97" customWidth="1"/>
    <col min="2377" max="2560" width="12.7109375" style="97"/>
    <col min="2561" max="2561" width="5" style="97" customWidth="1"/>
    <col min="2562" max="2562" width="1.5703125" style="97" customWidth="1"/>
    <col min="2563" max="2563" width="17" style="97" customWidth="1"/>
    <col min="2564" max="2564" width="1.5703125" style="97" customWidth="1"/>
    <col min="2565" max="2565" width="12.85546875" style="97" customWidth="1"/>
    <col min="2566" max="2566" width="1.5703125" style="97" customWidth="1"/>
    <col min="2567" max="2567" width="8.85546875" style="97" customWidth="1"/>
    <col min="2568" max="2568" width="1.5703125" style="97" customWidth="1"/>
    <col min="2569" max="2569" width="8.140625" style="97" customWidth="1"/>
    <col min="2570" max="2570" width="1.5703125" style="97" customWidth="1"/>
    <col min="2571" max="2571" width="12.7109375" style="97" customWidth="1"/>
    <col min="2572" max="2572" width="1.5703125" style="97" customWidth="1"/>
    <col min="2573" max="2573" width="13" style="97" customWidth="1"/>
    <col min="2574" max="2574" width="1.5703125" style="97" customWidth="1"/>
    <col min="2575" max="2575" width="8.42578125" style="97" customWidth="1"/>
    <col min="2576" max="2576" width="1.5703125" style="97" customWidth="1"/>
    <col min="2577" max="2577" width="8.42578125" style="97" customWidth="1"/>
    <col min="2578" max="2578" width="1.5703125" style="97" customWidth="1"/>
    <col min="2579" max="2579" width="13" style="97" bestFit="1" customWidth="1"/>
    <col min="2580" max="2580" width="1.5703125" style="97" customWidth="1"/>
    <col min="2581" max="2581" width="8.140625" style="97" customWidth="1"/>
    <col min="2582" max="2582" width="1.5703125" style="97" customWidth="1"/>
    <col min="2583" max="2583" width="8.28515625" style="97" customWidth="1"/>
    <col min="2584" max="2584" width="1.5703125" style="97" customWidth="1"/>
    <col min="2585" max="2585" width="11.85546875" style="97" customWidth="1"/>
    <col min="2586" max="2586" width="1.5703125" style="97" customWidth="1"/>
    <col min="2587" max="2587" width="11.42578125" style="97" customWidth="1"/>
    <col min="2588" max="2588" width="1.5703125" style="97" customWidth="1"/>
    <col min="2589" max="2589" width="10.5703125" style="97" customWidth="1"/>
    <col min="2590" max="2590" width="1.140625" style="97" customWidth="1"/>
    <col min="2591" max="2591" width="1.5703125" style="97" customWidth="1"/>
    <col min="2592" max="2592" width="14.42578125" style="97" customWidth="1"/>
    <col min="2593" max="2593" width="1.5703125" style="97" customWidth="1"/>
    <col min="2594" max="2594" width="9.28515625" style="97" customWidth="1"/>
    <col min="2595" max="2595" width="1.5703125" style="97" customWidth="1"/>
    <col min="2596" max="2596" width="9.28515625" style="97" customWidth="1"/>
    <col min="2597" max="2597" width="1.5703125" style="97" customWidth="1"/>
    <col min="2598" max="2598" width="12.7109375" style="97" customWidth="1"/>
    <col min="2599" max="2599" width="1.5703125" style="97" customWidth="1"/>
    <col min="2600" max="2600" width="9.28515625" style="97" customWidth="1"/>
    <col min="2601" max="2601" width="1.5703125" style="97" customWidth="1"/>
    <col min="2602" max="2602" width="8.42578125" style="97" customWidth="1"/>
    <col min="2603" max="2603" width="1.5703125" style="97" customWidth="1"/>
    <col min="2604" max="2604" width="12.7109375" style="97" customWidth="1"/>
    <col min="2605" max="2605" width="1.5703125" style="97" customWidth="1"/>
    <col min="2606" max="2606" width="11.85546875" style="97" customWidth="1"/>
    <col min="2607" max="2607" width="1.5703125" style="97" customWidth="1"/>
    <col min="2608" max="2608" width="10.140625" style="97" customWidth="1"/>
    <col min="2609" max="2609" width="1" style="97" customWidth="1"/>
    <col min="2610" max="2610" width="11.28515625" style="97" customWidth="1"/>
    <col min="2611" max="2611" width="1.28515625" style="97" customWidth="1"/>
    <col min="2612" max="2612" width="9.42578125" style="97" customWidth="1"/>
    <col min="2613" max="2613" width="1.140625" style="97" customWidth="1"/>
    <col min="2614" max="2614" width="10.42578125" style="97" customWidth="1"/>
    <col min="2615" max="2615" width="1.28515625" style="97" customWidth="1"/>
    <col min="2616" max="2616" width="10.140625" style="97" customWidth="1"/>
    <col min="2617" max="2617" width="1.5703125" style="97" customWidth="1"/>
    <col min="2618" max="2618" width="11.42578125" style="97" customWidth="1"/>
    <col min="2619" max="2619" width="2.42578125" style="97" customWidth="1"/>
    <col min="2620" max="2620" width="4.5703125" style="97" customWidth="1"/>
    <col min="2621" max="2621" width="1.28515625" style="97" customWidth="1"/>
    <col min="2622" max="2622" width="8.42578125" style="97" customWidth="1"/>
    <col min="2623" max="2623" width="1.5703125" style="97" customWidth="1"/>
    <col min="2624" max="2624" width="12.7109375" style="97" customWidth="1"/>
    <col min="2625" max="2625" width="1.5703125" style="97" customWidth="1"/>
    <col min="2626" max="2626" width="12.7109375" style="97" customWidth="1"/>
    <col min="2627" max="2627" width="1.5703125" style="97" customWidth="1"/>
    <col min="2628" max="2628" width="12.7109375" style="97" customWidth="1"/>
    <col min="2629" max="2629" width="1.5703125" style="97" customWidth="1"/>
    <col min="2630" max="2630" width="12.7109375" style="97" customWidth="1"/>
    <col min="2631" max="2631" width="1.5703125" style="97" customWidth="1"/>
    <col min="2632" max="2632" width="12.7109375" style="97" customWidth="1"/>
    <col min="2633" max="2816" width="12.7109375" style="97"/>
    <col min="2817" max="2817" width="5" style="97" customWidth="1"/>
    <col min="2818" max="2818" width="1.5703125" style="97" customWidth="1"/>
    <col min="2819" max="2819" width="17" style="97" customWidth="1"/>
    <col min="2820" max="2820" width="1.5703125" style="97" customWidth="1"/>
    <col min="2821" max="2821" width="12.85546875" style="97" customWidth="1"/>
    <col min="2822" max="2822" width="1.5703125" style="97" customWidth="1"/>
    <col min="2823" max="2823" width="8.85546875" style="97" customWidth="1"/>
    <col min="2824" max="2824" width="1.5703125" style="97" customWidth="1"/>
    <col min="2825" max="2825" width="8.140625" style="97" customWidth="1"/>
    <col min="2826" max="2826" width="1.5703125" style="97" customWidth="1"/>
    <col min="2827" max="2827" width="12.7109375" style="97" customWidth="1"/>
    <col min="2828" max="2828" width="1.5703125" style="97" customWidth="1"/>
    <col min="2829" max="2829" width="13" style="97" customWidth="1"/>
    <col min="2830" max="2830" width="1.5703125" style="97" customWidth="1"/>
    <col min="2831" max="2831" width="8.42578125" style="97" customWidth="1"/>
    <col min="2832" max="2832" width="1.5703125" style="97" customWidth="1"/>
    <col min="2833" max="2833" width="8.42578125" style="97" customWidth="1"/>
    <col min="2834" max="2834" width="1.5703125" style="97" customWidth="1"/>
    <col min="2835" max="2835" width="13" style="97" bestFit="1" customWidth="1"/>
    <col min="2836" max="2836" width="1.5703125" style="97" customWidth="1"/>
    <col min="2837" max="2837" width="8.140625" style="97" customWidth="1"/>
    <col min="2838" max="2838" width="1.5703125" style="97" customWidth="1"/>
    <col min="2839" max="2839" width="8.28515625" style="97" customWidth="1"/>
    <col min="2840" max="2840" width="1.5703125" style="97" customWidth="1"/>
    <col min="2841" max="2841" width="11.85546875" style="97" customWidth="1"/>
    <col min="2842" max="2842" width="1.5703125" style="97" customWidth="1"/>
    <col min="2843" max="2843" width="11.42578125" style="97" customWidth="1"/>
    <col min="2844" max="2844" width="1.5703125" style="97" customWidth="1"/>
    <col min="2845" max="2845" width="10.5703125" style="97" customWidth="1"/>
    <col min="2846" max="2846" width="1.140625" style="97" customWidth="1"/>
    <col min="2847" max="2847" width="1.5703125" style="97" customWidth="1"/>
    <col min="2848" max="2848" width="14.42578125" style="97" customWidth="1"/>
    <col min="2849" max="2849" width="1.5703125" style="97" customWidth="1"/>
    <col min="2850" max="2850" width="9.28515625" style="97" customWidth="1"/>
    <col min="2851" max="2851" width="1.5703125" style="97" customWidth="1"/>
    <col min="2852" max="2852" width="9.28515625" style="97" customWidth="1"/>
    <col min="2853" max="2853" width="1.5703125" style="97" customWidth="1"/>
    <col min="2854" max="2854" width="12.7109375" style="97" customWidth="1"/>
    <col min="2855" max="2855" width="1.5703125" style="97" customWidth="1"/>
    <col min="2856" max="2856" width="9.28515625" style="97" customWidth="1"/>
    <col min="2857" max="2857" width="1.5703125" style="97" customWidth="1"/>
    <col min="2858" max="2858" width="8.42578125" style="97" customWidth="1"/>
    <col min="2859" max="2859" width="1.5703125" style="97" customWidth="1"/>
    <col min="2860" max="2860" width="12.7109375" style="97" customWidth="1"/>
    <col min="2861" max="2861" width="1.5703125" style="97" customWidth="1"/>
    <col min="2862" max="2862" width="11.85546875" style="97" customWidth="1"/>
    <col min="2863" max="2863" width="1.5703125" style="97" customWidth="1"/>
    <col min="2864" max="2864" width="10.140625" style="97" customWidth="1"/>
    <col min="2865" max="2865" width="1" style="97" customWidth="1"/>
    <col min="2866" max="2866" width="11.28515625" style="97" customWidth="1"/>
    <col min="2867" max="2867" width="1.28515625" style="97" customWidth="1"/>
    <col min="2868" max="2868" width="9.42578125" style="97" customWidth="1"/>
    <col min="2869" max="2869" width="1.140625" style="97" customWidth="1"/>
    <col min="2870" max="2870" width="10.42578125" style="97" customWidth="1"/>
    <col min="2871" max="2871" width="1.28515625" style="97" customWidth="1"/>
    <col min="2872" max="2872" width="10.140625" style="97" customWidth="1"/>
    <col min="2873" max="2873" width="1.5703125" style="97" customWidth="1"/>
    <col min="2874" max="2874" width="11.42578125" style="97" customWidth="1"/>
    <col min="2875" max="2875" width="2.42578125" style="97" customWidth="1"/>
    <col min="2876" max="2876" width="4.5703125" style="97" customWidth="1"/>
    <col min="2877" max="2877" width="1.28515625" style="97" customWidth="1"/>
    <col min="2878" max="2878" width="8.42578125" style="97" customWidth="1"/>
    <col min="2879" max="2879" width="1.5703125" style="97" customWidth="1"/>
    <col min="2880" max="2880" width="12.7109375" style="97" customWidth="1"/>
    <col min="2881" max="2881" width="1.5703125" style="97" customWidth="1"/>
    <col min="2882" max="2882" width="12.7109375" style="97" customWidth="1"/>
    <col min="2883" max="2883" width="1.5703125" style="97" customWidth="1"/>
    <col min="2884" max="2884" width="12.7109375" style="97" customWidth="1"/>
    <col min="2885" max="2885" width="1.5703125" style="97" customWidth="1"/>
    <col min="2886" max="2886" width="12.7109375" style="97" customWidth="1"/>
    <col min="2887" max="2887" width="1.5703125" style="97" customWidth="1"/>
    <col min="2888" max="2888" width="12.7109375" style="97" customWidth="1"/>
    <col min="2889" max="3072" width="12.7109375" style="97"/>
    <col min="3073" max="3073" width="5" style="97" customWidth="1"/>
    <col min="3074" max="3074" width="1.5703125" style="97" customWidth="1"/>
    <col min="3075" max="3075" width="17" style="97" customWidth="1"/>
    <col min="3076" max="3076" width="1.5703125" style="97" customWidth="1"/>
    <col min="3077" max="3077" width="12.85546875" style="97" customWidth="1"/>
    <col min="3078" max="3078" width="1.5703125" style="97" customWidth="1"/>
    <col min="3079" max="3079" width="8.85546875" style="97" customWidth="1"/>
    <col min="3080" max="3080" width="1.5703125" style="97" customWidth="1"/>
    <col min="3081" max="3081" width="8.140625" style="97" customWidth="1"/>
    <col min="3082" max="3082" width="1.5703125" style="97" customWidth="1"/>
    <col min="3083" max="3083" width="12.7109375" style="97" customWidth="1"/>
    <col min="3084" max="3084" width="1.5703125" style="97" customWidth="1"/>
    <col min="3085" max="3085" width="13" style="97" customWidth="1"/>
    <col min="3086" max="3086" width="1.5703125" style="97" customWidth="1"/>
    <col min="3087" max="3087" width="8.42578125" style="97" customWidth="1"/>
    <col min="3088" max="3088" width="1.5703125" style="97" customWidth="1"/>
    <col min="3089" max="3089" width="8.42578125" style="97" customWidth="1"/>
    <col min="3090" max="3090" width="1.5703125" style="97" customWidth="1"/>
    <col min="3091" max="3091" width="13" style="97" bestFit="1" customWidth="1"/>
    <col min="3092" max="3092" width="1.5703125" style="97" customWidth="1"/>
    <col min="3093" max="3093" width="8.140625" style="97" customWidth="1"/>
    <col min="3094" max="3094" width="1.5703125" style="97" customWidth="1"/>
    <col min="3095" max="3095" width="8.28515625" style="97" customWidth="1"/>
    <col min="3096" max="3096" width="1.5703125" style="97" customWidth="1"/>
    <col min="3097" max="3097" width="11.85546875" style="97" customWidth="1"/>
    <col min="3098" max="3098" width="1.5703125" style="97" customWidth="1"/>
    <col min="3099" max="3099" width="11.42578125" style="97" customWidth="1"/>
    <col min="3100" max="3100" width="1.5703125" style="97" customWidth="1"/>
    <col min="3101" max="3101" width="10.5703125" style="97" customWidth="1"/>
    <col min="3102" max="3102" width="1.140625" style="97" customWidth="1"/>
    <col min="3103" max="3103" width="1.5703125" style="97" customWidth="1"/>
    <col min="3104" max="3104" width="14.42578125" style="97" customWidth="1"/>
    <col min="3105" max="3105" width="1.5703125" style="97" customWidth="1"/>
    <col min="3106" max="3106" width="9.28515625" style="97" customWidth="1"/>
    <col min="3107" max="3107" width="1.5703125" style="97" customWidth="1"/>
    <col min="3108" max="3108" width="9.28515625" style="97" customWidth="1"/>
    <col min="3109" max="3109" width="1.5703125" style="97" customWidth="1"/>
    <col min="3110" max="3110" width="12.7109375" style="97" customWidth="1"/>
    <col min="3111" max="3111" width="1.5703125" style="97" customWidth="1"/>
    <col min="3112" max="3112" width="9.28515625" style="97" customWidth="1"/>
    <col min="3113" max="3113" width="1.5703125" style="97" customWidth="1"/>
    <col min="3114" max="3114" width="8.42578125" style="97" customWidth="1"/>
    <col min="3115" max="3115" width="1.5703125" style="97" customWidth="1"/>
    <col min="3116" max="3116" width="12.7109375" style="97" customWidth="1"/>
    <col min="3117" max="3117" width="1.5703125" style="97" customWidth="1"/>
    <col min="3118" max="3118" width="11.85546875" style="97" customWidth="1"/>
    <col min="3119" max="3119" width="1.5703125" style="97" customWidth="1"/>
    <col min="3120" max="3120" width="10.140625" style="97" customWidth="1"/>
    <col min="3121" max="3121" width="1" style="97" customWidth="1"/>
    <col min="3122" max="3122" width="11.28515625" style="97" customWidth="1"/>
    <col min="3123" max="3123" width="1.28515625" style="97" customWidth="1"/>
    <col min="3124" max="3124" width="9.42578125" style="97" customWidth="1"/>
    <col min="3125" max="3125" width="1.140625" style="97" customWidth="1"/>
    <col min="3126" max="3126" width="10.42578125" style="97" customWidth="1"/>
    <col min="3127" max="3127" width="1.28515625" style="97" customWidth="1"/>
    <col min="3128" max="3128" width="10.140625" style="97" customWidth="1"/>
    <col min="3129" max="3129" width="1.5703125" style="97" customWidth="1"/>
    <col min="3130" max="3130" width="11.42578125" style="97" customWidth="1"/>
    <col min="3131" max="3131" width="2.42578125" style="97" customWidth="1"/>
    <col min="3132" max="3132" width="4.5703125" style="97" customWidth="1"/>
    <col min="3133" max="3133" width="1.28515625" style="97" customWidth="1"/>
    <col min="3134" max="3134" width="8.42578125" style="97" customWidth="1"/>
    <col min="3135" max="3135" width="1.5703125" style="97" customWidth="1"/>
    <col min="3136" max="3136" width="12.7109375" style="97" customWidth="1"/>
    <col min="3137" max="3137" width="1.5703125" style="97" customWidth="1"/>
    <col min="3138" max="3138" width="12.7109375" style="97" customWidth="1"/>
    <col min="3139" max="3139" width="1.5703125" style="97" customWidth="1"/>
    <col min="3140" max="3140" width="12.7109375" style="97" customWidth="1"/>
    <col min="3141" max="3141" width="1.5703125" style="97" customWidth="1"/>
    <col min="3142" max="3142" width="12.7109375" style="97" customWidth="1"/>
    <col min="3143" max="3143" width="1.5703125" style="97" customWidth="1"/>
    <col min="3144" max="3144" width="12.7109375" style="97" customWidth="1"/>
    <col min="3145" max="3328" width="12.7109375" style="97"/>
    <col min="3329" max="3329" width="5" style="97" customWidth="1"/>
    <col min="3330" max="3330" width="1.5703125" style="97" customWidth="1"/>
    <col min="3331" max="3331" width="17" style="97" customWidth="1"/>
    <col min="3332" max="3332" width="1.5703125" style="97" customWidth="1"/>
    <col min="3333" max="3333" width="12.85546875" style="97" customWidth="1"/>
    <col min="3334" max="3334" width="1.5703125" style="97" customWidth="1"/>
    <col min="3335" max="3335" width="8.85546875" style="97" customWidth="1"/>
    <col min="3336" max="3336" width="1.5703125" style="97" customWidth="1"/>
    <col min="3337" max="3337" width="8.140625" style="97" customWidth="1"/>
    <col min="3338" max="3338" width="1.5703125" style="97" customWidth="1"/>
    <col min="3339" max="3339" width="12.7109375" style="97" customWidth="1"/>
    <col min="3340" max="3340" width="1.5703125" style="97" customWidth="1"/>
    <col min="3341" max="3341" width="13" style="97" customWidth="1"/>
    <col min="3342" max="3342" width="1.5703125" style="97" customWidth="1"/>
    <col min="3343" max="3343" width="8.42578125" style="97" customWidth="1"/>
    <col min="3344" max="3344" width="1.5703125" style="97" customWidth="1"/>
    <col min="3345" max="3345" width="8.42578125" style="97" customWidth="1"/>
    <col min="3346" max="3346" width="1.5703125" style="97" customWidth="1"/>
    <col min="3347" max="3347" width="13" style="97" bestFit="1" customWidth="1"/>
    <col min="3348" max="3348" width="1.5703125" style="97" customWidth="1"/>
    <col min="3349" max="3349" width="8.140625" style="97" customWidth="1"/>
    <col min="3350" max="3350" width="1.5703125" style="97" customWidth="1"/>
    <col min="3351" max="3351" width="8.28515625" style="97" customWidth="1"/>
    <col min="3352" max="3352" width="1.5703125" style="97" customWidth="1"/>
    <col min="3353" max="3353" width="11.85546875" style="97" customWidth="1"/>
    <col min="3354" max="3354" width="1.5703125" style="97" customWidth="1"/>
    <col min="3355" max="3355" width="11.42578125" style="97" customWidth="1"/>
    <col min="3356" max="3356" width="1.5703125" style="97" customWidth="1"/>
    <col min="3357" max="3357" width="10.5703125" style="97" customWidth="1"/>
    <col min="3358" max="3358" width="1.140625" style="97" customWidth="1"/>
    <col min="3359" max="3359" width="1.5703125" style="97" customWidth="1"/>
    <col min="3360" max="3360" width="14.42578125" style="97" customWidth="1"/>
    <col min="3361" max="3361" width="1.5703125" style="97" customWidth="1"/>
    <col min="3362" max="3362" width="9.28515625" style="97" customWidth="1"/>
    <col min="3363" max="3363" width="1.5703125" style="97" customWidth="1"/>
    <col min="3364" max="3364" width="9.28515625" style="97" customWidth="1"/>
    <col min="3365" max="3365" width="1.5703125" style="97" customWidth="1"/>
    <col min="3366" max="3366" width="12.7109375" style="97" customWidth="1"/>
    <col min="3367" max="3367" width="1.5703125" style="97" customWidth="1"/>
    <col min="3368" max="3368" width="9.28515625" style="97" customWidth="1"/>
    <col min="3369" max="3369" width="1.5703125" style="97" customWidth="1"/>
    <col min="3370" max="3370" width="8.42578125" style="97" customWidth="1"/>
    <col min="3371" max="3371" width="1.5703125" style="97" customWidth="1"/>
    <col min="3372" max="3372" width="12.7109375" style="97" customWidth="1"/>
    <col min="3373" max="3373" width="1.5703125" style="97" customWidth="1"/>
    <col min="3374" max="3374" width="11.85546875" style="97" customWidth="1"/>
    <col min="3375" max="3375" width="1.5703125" style="97" customWidth="1"/>
    <col min="3376" max="3376" width="10.140625" style="97" customWidth="1"/>
    <col min="3377" max="3377" width="1" style="97" customWidth="1"/>
    <col min="3378" max="3378" width="11.28515625" style="97" customWidth="1"/>
    <col min="3379" max="3379" width="1.28515625" style="97" customWidth="1"/>
    <col min="3380" max="3380" width="9.42578125" style="97" customWidth="1"/>
    <col min="3381" max="3381" width="1.140625" style="97" customWidth="1"/>
    <col min="3382" max="3382" width="10.42578125" style="97" customWidth="1"/>
    <col min="3383" max="3383" width="1.28515625" style="97" customWidth="1"/>
    <col min="3384" max="3384" width="10.140625" style="97" customWidth="1"/>
    <col min="3385" max="3385" width="1.5703125" style="97" customWidth="1"/>
    <col min="3386" max="3386" width="11.42578125" style="97" customWidth="1"/>
    <col min="3387" max="3387" width="2.42578125" style="97" customWidth="1"/>
    <col min="3388" max="3388" width="4.5703125" style="97" customWidth="1"/>
    <col min="3389" max="3389" width="1.28515625" style="97" customWidth="1"/>
    <col min="3390" max="3390" width="8.42578125" style="97" customWidth="1"/>
    <col min="3391" max="3391" width="1.5703125" style="97" customWidth="1"/>
    <col min="3392" max="3392" width="12.7109375" style="97" customWidth="1"/>
    <col min="3393" max="3393" width="1.5703125" style="97" customWidth="1"/>
    <col min="3394" max="3394" width="12.7109375" style="97" customWidth="1"/>
    <col min="3395" max="3395" width="1.5703125" style="97" customWidth="1"/>
    <col min="3396" max="3396" width="12.7109375" style="97" customWidth="1"/>
    <col min="3397" max="3397" width="1.5703125" style="97" customWidth="1"/>
    <col min="3398" max="3398" width="12.7109375" style="97" customWidth="1"/>
    <col min="3399" max="3399" width="1.5703125" style="97" customWidth="1"/>
    <col min="3400" max="3400" width="12.7109375" style="97" customWidth="1"/>
    <col min="3401" max="3584" width="12.7109375" style="97"/>
    <col min="3585" max="3585" width="5" style="97" customWidth="1"/>
    <col min="3586" max="3586" width="1.5703125" style="97" customWidth="1"/>
    <col min="3587" max="3587" width="17" style="97" customWidth="1"/>
    <col min="3588" max="3588" width="1.5703125" style="97" customWidth="1"/>
    <col min="3589" max="3589" width="12.85546875" style="97" customWidth="1"/>
    <col min="3590" max="3590" width="1.5703125" style="97" customWidth="1"/>
    <col min="3591" max="3591" width="8.85546875" style="97" customWidth="1"/>
    <col min="3592" max="3592" width="1.5703125" style="97" customWidth="1"/>
    <col min="3593" max="3593" width="8.140625" style="97" customWidth="1"/>
    <col min="3594" max="3594" width="1.5703125" style="97" customWidth="1"/>
    <col min="3595" max="3595" width="12.7109375" style="97" customWidth="1"/>
    <col min="3596" max="3596" width="1.5703125" style="97" customWidth="1"/>
    <col min="3597" max="3597" width="13" style="97" customWidth="1"/>
    <col min="3598" max="3598" width="1.5703125" style="97" customWidth="1"/>
    <col min="3599" max="3599" width="8.42578125" style="97" customWidth="1"/>
    <col min="3600" max="3600" width="1.5703125" style="97" customWidth="1"/>
    <col min="3601" max="3601" width="8.42578125" style="97" customWidth="1"/>
    <col min="3602" max="3602" width="1.5703125" style="97" customWidth="1"/>
    <col min="3603" max="3603" width="13" style="97" bestFit="1" customWidth="1"/>
    <col min="3604" max="3604" width="1.5703125" style="97" customWidth="1"/>
    <col min="3605" max="3605" width="8.140625" style="97" customWidth="1"/>
    <col min="3606" max="3606" width="1.5703125" style="97" customWidth="1"/>
    <col min="3607" max="3607" width="8.28515625" style="97" customWidth="1"/>
    <col min="3608" max="3608" width="1.5703125" style="97" customWidth="1"/>
    <col min="3609" max="3609" width="11.85546875" style="97" customWidth="1"/>
    <col min="3610" max="3610" width="1.5703125" style="97" customWidth="1"/>
    <col min="3611" max="3611" width="11.42578125" style="97" customWidth="1"/>
    <col min="3612" max="3612" width="1.5703125" style="97" customWidth="1"/>
    <col min="3613" max="3613" width="10.5703125" style="97" customWidth="1"/>
    <col min="3614" max="3614" width="1.140625" style="97" customWidth="1"/>
    <col min="3615" max="3615" width="1.5703125" style="97" customWidth="1"/>
    <col min="3616" max="3616" width="14.42578125" style="97" customWidth="1"/>
    <col min="3617" max="3617" width="1.5703125" style="97" customWidth="1"/>
    <col min="3618" max="3618" width="9.28515625" style="97" customWidth="1"/>
    <col min="3619" max="3619" width="1.5703125" style="97" customWidth="1"/>
    <col min="3620" max="3620" width="9.28515625" style="97" customWidth="1"/>
    <col min="3621" max="3621" width="1.5703125" style="97" customWidth="1"/>
    <col min="3622" max="3622" width="12.7109375" style="97" customWidth="1"/>
    <col min="3623" max="3623" width="1.5703125" style="97" customWidth="1"/>
    <col min="3624" max="3624" width="9.28515625" style="97" customWidth="1"/>
    <col min="3625" max="3625" width="1.5703125" style="97" customWidth="1"/>
    <col min="3626" max="3626" width="8.42578125" style="97" customWidth="1"/>
    <col min="3627" max="3627" width="1.5703125" style="97" customWidth="1"/>
    <col min="3628" max="3628" width="12.7109375" style="97" customWidth="1"/>
    <col min="3629" max="3629" width="1.5703125" style="97" customWidth="1"/>
    <col min="3630" max="3630" width="11.85546875" style="97" customWidth="1"/>
    <col min="3631" max="3631" width="1.5703125" style="97" customWidth="1"/>
    <col min="3632" max="3632" width="10.140625" style="97" customWidth="1"/>
    <col min="3633" max="3633" width="1" style="97" customWidth="1"/>
    <col min="3634" max="3634" width="11.28515625" style="97" customWidth="1"/>
    <col min="3635" max="3635" width="1.28515625" style="97" customWidth="1"/>
    <col min="3636" max="3636" width="9.42578125" style="97" customWidth="1"/>
    <col min="3637" max="3637" width="1.140625" style="97" customWidth="1"/>
    <col min="3638" max="3638" width="10.42578125" style="97" customWidth="1"/>
    <col min="3639" max="3639" width="1.28515625" style="97" customWidth="1"/>
    <col min="3640" max="3640" width="10.140625" style="97" customWidth="1"/>
    <col min="3641" max="3641" width="1.5703125" style="97" customWidth="1"/>
    <col min="3642" max="3642" width="11.42578125" style="97" customWidth="1"/>
    <col min="3643" max="3643" width="2.42578125" style="97" customWidth="1"/>
    <col min="3644" max="3644" width="4.5703125" style="97" customWidth="1"/>
    <col min="3645" max="3645" width="1.28515625" style="97" customWidth="1"/>
    <col min="3646" max="3646" width="8.42578125" style="97" customWidth="1"/>
    <col min="3647" max="3647" width="1.5703125" style="97" customWidth="1"/>
    <col min="3648" max="3648" width="12.7109375" style="97" customWidth="1"/>
    <col min="3649" max="3649" width="1.5703125" style="97" customWidth="1"/>
    <col min="3650" max="3650" width="12.7109375" style="97" customWidth="1"/>
    <col min="3651" max="3651" width="1.5703125" style="97" customWidth="1"/>
    <col min="3652" max="3652" width="12.7109375" style="97" customWidth="1"/>
    <col min="3653" max="3653" width="1.5703125" style="97" customWidth="1"/>
    <col min="3654" max="3654" width="12.7109375" style="97" customWidth="1"/>
    <col min="3655" max="3655" width="1.5703125" style="97" customWidth="1"/>
    <col min="3656" max="3656" width="12.7109375" style="97" customWidth="1"/>
    <col min="3657" max="3840" width="12.7109375" style="97"/>
    <col min="3841" max="3841" width="5" style="97" customWidth="1"/>
    <col min="3842" max="3842" width="1.5703125" style="97" customWidth="1"/>
    <col min="3843" max="3843" width="17" style="97" customWidth="1"/>
    <col min="3844" max="3844" width="1.5703125" style="97" customWidth="1"/>
    <col min="3845" max="3845" width="12.85546875" style="97" customWidth="1"/>
    <col min="3846" max="3846" width="1.5703125" style="97" customWidth="1"/>
    <col min="3847" max="3847" width="8.85546875" style="97" customWidth="1"/>
    <col min="3848" max="3848" width="1.5703125" style="97" customWidth="1"/>
    <col min="3849" max="3849" width="8.140625" style="97" customWidth="1"/>
    <col min="3850" max="3850" width="1.5703125" style="97" customWidth="1"/>
    <col min="3851" max="3851" width="12.7109375" style="97" customWidth="1"/>
    <col min="3852" max="3852" width="1.5703125" style="97" customWidth="1"/>
    <col min="3853" max="3853" width="13" style="97" customWidth="1"/>
    <col min="3854" max="3854" width="1.5703125" style="97" customWidth="1"/>
    <col min="3855" max="3855" width="8.42578125" style="97" customWidth="1"/>
    <col min="3856" max="3856" width="1.5703125" style="97" customWidth="1"/>
    <col min="3857" max="3857" width="8.42578125" style="97" customWidth="1"/>
    <col min="3858" max="3858" width="1.5703125" style="97" customWidth="1"/>
    <col min="3859" max="3859" width="13" style="97" bestFit="1" customWidth="1"/>
    <col min="3860" max="3860" width="1.5703125" style="97" customWidth="1"/>
    <col min="3861" max="3861" width="8.140625" style="97" customWidth="1"/>
    <col min="3862" max="3862" width="1.5703125" style="97" customWidth="1"/>
    <col min="3863" max="3863" width="8.28515625" style="97" customWidth="1"/>
    <col min="3864" max="3864" width="1.5703125" style="97" customWidth="1"/>
    <col min="3865" max="3865" width="11.85546875" style="97" customWidth="1"/>
    <col min="3866" max="3866" width="1.5703125" style="97" customWidth="1"/>
    <col min="3867" max="3867" width="11.42578125" style="97" customWidth="1"/>
    <col min="3868" max="3868" width="1.5703125" style="97" customWidth="1"/>
    <col min="3869" max="3869" width="10.5703125" style="97" customWidth="1"/>
    <col min="3870" max="3870" width="1.140625" style="97" customWidth="1"/>
    <col min="3871" max="3871" width="1.5703125" style="97" customWidth="1"/>
    <col min="3872" max="3872" width="14.42578125" style="97" customWidth="1"/>
    <col min="3873" max="3873" width="1.5703125" style="97" customWidth="1"/>
    <col min="3874" max="3874" width="9.28515625" style="97" customWidth="1"/>
    <col min="3875" max="3875" width="1.5703125" style="97" customWidth="1"/>
    <col min="3876" max="3876" width="9.28515625" style="97" customWidth="1"/>
    <col min="3877" max="3877" width="1.5703125" style="97" customWidth="1"/>
    <col min="3878" max="3878" width="12.7109375" style="97" customWidth="1"/>
    <col min="3879" max="3879" width="1.5703125" style="97" customWidth="1"/>
    <col min="3880" max="3880" width="9.28515625" style="97" customWidth="1"/>
    <col min="3881" max="3881" width="1.5703125" style="97" customWidth="1"/>
    <col min="3882" max="3882" width="8.42578125" style="97" customWidth="1"/>
    <col min="3883" max="3883" width="1.5703125" style="97" customWidth="1"/>
    <col min="3884" max="3884" width="12.7109375" style="97" customWidth="1"/>
    <col min="3885" max="3885" width="1.5703125" style="97" customWidth="1"/>
    <col min="3886" max="3886" width="11.85546875" style="97" customWidth="1"/>
    <col min="3887" max="3887" width="1.5703125" style="97" customWidth="1"/>
    <col min="3888" max="3888" width="10.140625" style="97" customWidth="1"/>
    <col min="3889" max="3889" width="1" style="97" customWidth="1"/>
    <col min="3890" max="3890" width="11.28515625" style="97" customWidth="1"/>
    <col min="3891" max="3891" width="1.28515625" style="97" customWidth="1"/>
    <col min="3892" max="3892" width="9.42578125" style="97" customWidth="1"/>
    <col min="3893" max="3893" width="1.140625" style="97" customWidth="1"/>
    <col min="3894" max="3894" width="10.42578125" style="97" customWidth="1"/>
    <col min="3895" max="3895" width="1.28515625" style="97" customWidth="1"/>
    <col min="3896" max="3896" width="10.140625" style="97" customWidth="1"/>
    <col min="3897" max="3897" width="1.5703125" style="97" customWidth="1"/>
    <col min="3898" max="3898" width="11.42578125" style="97" customWidth="1"/>
    <col min="3899" max="3899" width="2.42578125" style="97" customWidth="1"/>
    <col min="3900" max="3900" width="4.5703125" style="97" customWidth="1"/>
    <col min="3901" max="3901" width="1.28515625" style="97" customWidth="1"/>
    <col min="3902" max="3902" width="8.42578125" style="97" customWidth="1"/>
    <col min="3903" max="3903" width="1.5703125" style="97" customWidth="1"/>
    <col min="3904" max="3904" width="12.7109375" style="97" customWidth="1"/>
    <col min="3905" max="3905" width="1.5703125" style="97" customWidth="1"/>
    <col min="3906" max="3906" width="12.7109375" style="97" customWidth="1"/>
    <col min="3907" max="3907" width="1.5703125" style="97" customWidth="1"/>
    <col min="3908" max="3908" width="12.7109375" style="97" customWidth="1"/>
    <col min="3909" max="3909" width="1.5703125" style="97" customWidth="1"/>
    <col min="3910" max="3910" width="12.7109375" style="97" customWidth="1"/>
    <col min="3911" max="3911" width="1.5703125" style="97" customWidth="1"/>
    <col min="3912" max="3912" width="12.7109375" style="97" customWidth="1"/>
    <col min="3913" max="4096" width="12.7109375" style="97"/>
    <col min="4097" max="4097" width="5" style="97" customWidth="1"/>
    <col min="4098" max="4098" width="1.5703125" style="97" customWidth="1"/>
    <col min="4099" max="4099" width="17" style="97" customWidth="1"/>
    <col min="4100" max="4100" width="1.5703125" style="97" customWidth="1"/>
    <col min="4101" max="4101" width="12.85546875" style="97" customWidth="1"/>
    <col min="4102" max="4102" width="1.5703125" style="97" customWidth="1"/>
    <col min="4103" max="4103" width="8.85546875" style="97" customWidth="1"/>
    <col min="4104" max="4104" width="1.5703125" style="97" customWidth="1"/>
    <col min="4105" max="4105" width="8.140625" style="97" customWidth="1"/>
    <col min="4106" max="4106" width="1.5703125" style="97" customWidth="1"/>
    <col min="4107" max="4107" width="12.7109375" style="97" customWidth="1"/>
    <col min="4108" max="4108" width="1.5703125" style="97" customWidth="1"/>
    <col min="4109" max="4109" width="13" style="97" customWidth="1"/>
    <col min="4110" max="4110" width="1.5703125" style="97" customWidth="1"/>
    <col min="4111" max="4111" width="8.42578125" style="97" customWidth="1"/>
    <col min="4112" max="4112" width="1.5703125" style="97" customWidth="1"/>
    <col min="4113" max="4113" width="8.42578125" style="97" customWidth="1"/>
    <col min="4114" max="4114" width="1.5703125" style="97" customWidth="1"/>
    <col min="4115" max="4115" width="13" style="97" bestFit="1" customWidth="1"/>
    <col min="4116" max="4116" width="1.5703125" style="97" customWidth="1"/>
    <col min="4117" max="4117" width="8.140625" style="97" customWidth="1"/>
    <col min="4118" max="4118" width="1.5703125" style="97" customWidth="1"/>
    <col min="4119" max="4119" width="8.28515625" style="97" customWidth="1"/>
    <col min="4120" max="4120" width="1.5703125" style="97" customWidth="1"/>
    <col min="4121" max="4121" width="11.85546875" style="97" customWidth="1"/>
    <col min="4122" max="4122" width="1.5703125" style="97" customWidth="1"/>
    <col min="4123" max="4123" width="11.42578125" style="97" customWidth="1"/>
    <col min="4124" max="4124" width="1.5703125" style="97" customWidth="1"/>
    <col min="4125" max="4125" width="10.5703125" style="97" customWidth="1"/>
    <col min="4126" max="4126" width="1.140625" style="97" customWidth="1"/>
    <col min="4127" max="4127" width="1.5703125" style="97" customWidth="1"/>
    <col min="4128" max="4128" width="14.42578125" style="97" customWidth="1"/>
    <col min="4129" max="4129" width="1.5703125" style="97" customWidth="1"/>
    <col min="4130" max="4130" width="9.28515625" style="97" customWidth="1"/>
    <col min="4131" max="4131" width="1.5703125" style="97" customWidth="1"/>
    <col min="4132" max="4132" width="9.28515625" style="97" customWidth="1"/>
    <col min="4133" max="4133" width="1.5703125" style="97" customWidth="1"/>
    <col min="4134" max="4134" width="12.7109375" style="97" customWidth="1"/>
    <col min="4135" max="4135" width="1.5703125" style="97" customWidth="1"/>
    <col min="4136" max="4136" width="9.28515625" style="97" customWidth="1"/>
    <col min="4137" max="4137" width="1.5703125" style="97" customWidth="1"/>
    <col min="4138" max="4138" width="8.42578125" style="97" customWidth="1"/>
    <col min="4139" max="4139" width="1.5703125" style="97" customWidth="1"/>
    <col min="4140" max="4140" width="12.7109375" style="97" customWidth="1"/>
    <col min="4141" max="4141" width="1.5703125" style="97" customWidth="1"/>
    <col min="4142" max="4142" width="11.85546875" style="97" customWidth="1"/>
    <col min="4143" max="4143" width="1.5703125" style="97" customWidth="1"/>
    <col min="4144" max="4144" width="10.140625" style="97" customWidth="1"/>
    <col min="4145" max="4145" width="1" style="97" customWidth="1"/>
    <col min="4146" max="4146" width="11.28515625" style="97" customWidth="1"/>
    <col min="4147" max="4147" width="1.28515625" style="97" customWidth="1"/>
    <col min="4148" max="4148" width="9.42578125" style="97" customWidth="1"/>
    <col min="4149" max="4149" width="1.140625" style="97" customWidth="1"/>
    <col min="4150" max="4150" width="10.42578125" style="97" customWidth="1"/>
    <col min="4151" max="4151" width="1.28515625" style="97" customWidth="1"/>
    <col min="4152" max="4152" width="10.140625" style="97" customWidth="1"/>
    <col min="4153" max="4153" width="1.5703125" style="97" customWidth="1"/>
    <col min="4154" max="4154" width="11.42578125" style="97" customWidth="1"/>
    <col min="4155" max="4155" width="2.42578125" style="97" customWidth="1"/>
    <col min="4156" max="4156" width="4.5703125" style="97" customWidth="1"/>
    <col min="4157" max="4157" width="1.28515625" style="97" customWidth="1"/>
    <col min="4158" max="4158" width="8.42578125" style="97" customWidth="1"/>
    <col min="4159" max="4159" width="1.5703125" style="97" customWidth="1"/>
    <col min="4160" max="4160" width="12.7109375" style="97" customWidth="1"/>
    <col min="4161" max="4161" width="1.5703125" style="97" customWidth="1"/>
    <col min="4162" max="4162" width="12.7109375" style="97" customWidth="1"/>
    <col min="4163" max="4163" width="1.5703125" style="97" customWidth="1"/>
    <col min="4164" max="4164" width="12.7109375" style="97" customWidth="1"/>
    <col min="4165" max="4165" width="1.5703125" style="97" customWidth="1"/>
    <col min="4166" max="4166" width="12.7109375" style="97" customWidth="1"/>
    <col min="4167" max="4167" width="1.5703125" style="97" customWidth="1"/>
    <col min="4168" max="4168" width="12.7109375" style="97" customWidth="1"/>
    <col min="4169" max="4352" width="12.7109375" style="97"/>
    <col min="4353" max="4353" width="5" style="97" customWidth="1"/>
    <col min="4354" max="4354" width="1.5703125" style="97" customWidth="1"/>
    <col min="4355" max="4355" width="17" style="97" customWidth="1"/>
    <col min="4356" max="4356" width="1.5703125" style="97" customWidth="1"/>
    <col min="4357" max="4357" width="12.85546875" style="97" customWidth="1"/>
    <col min="4358" max="4358" width="1.5703125" style="97" customWidth="1"/>
    <col min="4359" max="4359" width="8.85546875" style="97" customWidth="1"/>
    <col min="4360" max="4360" width="1.5703125" style="97" customWidth="1"/>
    <col min="4361" max="4361" width="8.140625" style="97" customWidth="1"/>
    <col min="4362" max="4362" width="1.5703125" style="97" customWidth="1"/>
    <col min="4363" max="4363" width="12.7109375" style="97" customWidth="1"/>
    <col min="4364" max="4364" width="1.5703125" style="97" customWidth="1"/>
    <col min="4365" max="4365" width="13" style="97" customWidth="1"/>
    <col min="4366" max="4366" width="1.5703125" style="97" customWidth="1"/>
    <col min="4367" max="4367" width="8.42578125" style="97" customWidth="1"/>
    <col min="4368" max="4368" width="1.5703125" style="97" customWidth="1"/>
    <col min="4369" max="4369" width="8.42578125" style="97" customWidth="1"/>
    <col min="4370" max="4370" width="1.5703125" style="97" customWidth="1"/>
    <col min="4371" max="4371" width="13" style="97" bestFit="1" customWidth="1"/>
    <col min="4372" max="4372" width="1.5703125" style="97" customWidth="1"/>
    <col min="4373" max="4373" width="8.140625" style="97" customWidth="1"/>
    <col min="4374" max="4374" width="1.5703125" style="97" customWidth="1"/>
    <col min="4375" max="4375" width="8.28515625" style="97" customWidth="1"/>
    <col min="4376" max="4376" width="1.5703125" style="97" customWidth="1"/>
    <col min="4377" max="4377" width="11.85546875" style="97" customWidth="1"/>
    <col min="4378" max="4378" width="1.5703125" style="97" customWidth="1"/>
    <col min="4379" max="4379" width="11.42578125" style="97" customWidth="1"/>
    <col min="4380" max="4380" width="1.5703125" style="97" customWidth="1"/>
    <col min="4381" max="4381" width="10.5703125" style="97" customWidth="1"/>
    <col min="4382" max="4382" width="1.140625" style="97" customWidth="1"/>
    <col min="4383" max="4383" width="1.5703125" style="97" customWidth="1"/>
    <col min="4384" max="4384" width="14.42578125" style="97" customWidth="1"/>
    <col min="4385" max="4385" width="1.5703125" style="97" customWidth="1"/>
    <col min="4386" max="4386" width="9.28515625" style="97" customWidth="1"/>
    <col min="4387" max="4387" width="1.5703125" style="97" customWidth="1"/>
    <col min="4388" max="4388" width="9.28515625" style="97" customWidth="1"/>
    <col min="4389" max="4389" width="1.5703125" style="97" customWidth="1"/>
    <col min="4390" max="4390" width="12.7109375" style="97" customWidth="1"/>
    <col min="4391" max="4391" width="1.5703125" style="97" customWidth="1"/>
    <col min="4392" max="4392" width="9.28515625" style="97" customWidth="1"/>
    <col min="4393" max="4393" width="1.5703125" style="97" customWidth="1"/>
    <col min="4394" max="4394" width="8.42578125" style="97" customWidth="1"/>
    <col min="4395" max="4395" width="1.5703125" style="97" customWidth="1"/>
    <col min="4396" max="4396" width="12.7109375" style="97" customWidth="1"/>
    <col min="4397" max="4397" width="1.5703125" style="97" customWidth="1"/>
    <col min="4398" max="4398" width="11.85546875" style="97" customWidth="1"/>
    <col min="4399" max="4399" width="1.5703125" style="97" customWidth="1"/>
    <col min="4400" max="4400" width="10.140625" style="97" customWidth="1"/>
    <col min="4401" max="4401" width="1" style="97" customWidth="1"/>
    <col min="4402" max="4402" width="11.28515625" style="97" customWidth="1"/>
    <col min="4403" max="4403" width="1.28515625" style="97" customWidth="1"/>
    <col min="4404" max="4404" width="9.42578125" style="97" customWidth="1"/>
    <col min="4405" max="4405" width="1.140625" style="97" customWidth="1"/>
    <col min="4406" max="4406" width="10.42578125" style="97" customWidth="1"/>
    <col min="4407" max="4407" width="1.28515625" style="97" customWidth="1"/>
    <col min="4408" max="4408" width="10.140625" style="97" customWidth="1"/>
    <col min="4409" max="4409" width="1.5703125" style="97" customWidth="1"/>
    <col min="4410" max="4410" width="11.42578125" style="97" customWidth="1"/>
    <col min="4411" max="4411" width="2.42578125" style="97" customWidth="1"/>
    <col min="4412" max="4412" width="4.5703125" style="97" customWidth="1"/>
    <col min="4413" max="4413" width="1.28515625" style="97" customWidth="1"/>
    <col min="4414" max="4414" width="8.42578125" style="97" customWidth="1"/>
    <col min="4415" max="4415" width="1.5703125" style="97" customWidth="1"/>
    <col min="4416" max="4416" width="12.7109375" style="97" customWidth="1"/>
    <col min="4417" max="4417" width="1.5703125" style="97" customWidth="1"/>
    <col min="4418" max="4418" width="12.7109375" style="97" customWidth="1"/>
    <col min="4419" max="4419" width="1.5703125" style="97" customWidth="1"/>
    <col min="4420" max="4420" width="12.7109375" style="97" customWidth="1"/>
    <col min="4421" max="4421" width="1.5703125" style="97" customWidth="1"/>
    <col min="4422" max="4422" width="12.7109375" style="97" customWidth="1"/>
    <col min="4423" max="4423" width="1.5703125" style="97" customWidth="1"/>
    <col min="4424" max="4424" width="12.7109375" style="97" customWidth="1"/>
    <col min="4425" max="4608" width="12.7109375" style="97"/>
    <col min="4609" max="4609" width="5" style="97" customWidth="1"/>
    <col min="4610" max="4610" width="1.5703125" style="97" customWidth="1"/>
    <col min="4611" max="4611" width="17" style="97" customWidth="1"/>
    <col min="4612" max="4612" width="1.5703125" style="97" customWidth="1"/>
    <col min="4613" max="4613" width="12.85546875" style="97" customWidth="1"/>
    <col min="4614" max="4614" width="1.5703125" style="97" customWidth="1"/>
    <col min="4615" max="4615" width="8.85546875" style="97" customWidth="1"/>
    <col min="4616" max="4616" width="1.5703125" style="97" customWidth="1"/>
    <col min="4617" max="4617" width="8.140625" style="97" customWidth="1"/>
    <col min="4618" max="4618" width="1.5703125" style="97" customWidth="1"/>
    <col min="4619" max="4619" width="12.7109375" style="97" customWidth="1"/>
    <col min="4620" max="4620" width="1.5703125" style="97" customWidth="1"/>
    <col min="4621" max="4621" width="13" style="97" customWidth="1"/>
    <col min="4622" max="4622" width="1.5703125" style="97" customWidth="1"/>
    <col min="4623" max="4623" width="8.42578125" style="97" customWidth="1"/>
    <col min="4624" max="4624" width="1.5703125" style="97" customWidth="1"/>
    <col min="4625" max="4625" width="8.42578125" style="97" customWidth="1"/>
    <col min="4626" max="4626" width="1.5703125" style="97" customWidth="1"/>
    <col min="4627" max="4627" width="13" style="97" bestFit="1" customWidth="1"/>
    <col min="4628" max="4628" width="1.5703125" style="97" customWidth="1"/>
    <col min="4629" max="4629" width="8.140625" style="97" customWidth="1"/>
    <col min="4630" max="4630" width="1.5703125" style="97" customWidth="1"/>
    <col min="4631" max="4631" width="8.28515625" style="97" customWidth="1"/>
    <col min="4632" max="4632" width="1.5703125" style="97" customWidth="1"/>
    <col min="4633" max="4633" width="11.85546875" style="97" customWidth="1"/>
    <col min="4634" max="4634" width="1.5703125" style="97" customWidth="1"/>
    <col min="4635" max="4635" width="11.42578125" style="97" customWidth="1"/>
    <col min="4636" max="4636" width="1.5703125" style="97" customWidth="1"/>
    <col min="4637" max="4637" width="10.5703125" style="97" customWidth="1"/>
    <col min="4638" max="4638" width="1.140625" style="97" customWidth="1"/>
    <col min="4639" max="4639" width="1.5703125" style="97" customWidth="1"/>
    <col min="4640" max="4640" width="14.42578125" style="97" customWidth="1"/>
    <col min="4641" max="4641" width="1.5703125" style="97" customWidth="1"/>
    <col min="4642" max="4642" width="9.28515625" style="97" customWidth="1"/>
    <col min="4643" max="4643" width="1.5703125" style="97" customWidth="1"/>
    <col min="4644" max="4644" width="9.28515625" style="97" customWidth="1"/>
    <col min="4645" max="4645" width="1.5703125" style="97" customWidth="1"/>
    <col min="4646" max="4646" width="12.7109375" style="97" customWidth="1"/>
    <col min="4647" max="4647" width="1.5703125" style="97" customWidth="1"/>
    <col min="4648" max="4648" width="9.28515625" style="97" customWidth="1"/>
    <col min="4649" max="4649" width="1.5703125" style="97" customWidth="1"/>
    <col min="4650" max="4650" width="8.42578125" style="97" customWidth="1"/>
    <col min="4651" max="4651" width="1.5703125" style="97" customWidth="1"/>
    <col min="4652" max="4652" width="12.7109375" style="97" customWidth="1"/>
    <col min="4653" max="4653" width="1.5703125" style="97" customWidth="1"/>
    <col min="4654" max="4654" width="11.85546875" style="97" customWidth="1"/>
    <col min="4655" max="4655" width="1.5703125" style="97" customWidth="1"/>
    <col min="4656" max="4656" width="10.140625" style="97" customWidth="1"/>
    <col min="4657" max="4657" width="1" style="97" customWidth="1"/>
    <col min="4658" max="4658" width="11.28515625" style="97" customWidth="1"/>
    <col min="4659" max="4659" width="1.28515625" style="97" customWidth="1"/>
    <col min="4660" max="4660" width="9.42578125" style="97" customWidth="1"/>
    <col min="4661" max="4661" width="1.140625" style="97" customWidth="1"/>
    <col min="4662" max="4662" width="10.42578125" style="97" customWidth="1"/>
    <col min="4663" max="4663" width="1.28515625" style="97" customWidth="1"/>
    <col min="4664" max="4664" width="10.140625" style="97" customWidth="1"/>
    <col min="4665" max="4665" width="1.5703125" style="97" customWidth="1"/>
    <col min="4666" max="4666" width="11.42578125" style="97" customWidth="1"/>
    <col min="4667" max="4667" width="2.42578125" style="97" customWidth="1"/>
    <col min="4668" max="4668" width="4.5703125" style="97" customWidth="1"/>
    <col min="4669" max="4669" width="1.28515625" style="97" customWidth="1"/>
    <col min="4670" max="4670" width="8.42578125" style="97" customWidth="1"/>
    <col min="4671" max="4671" width="1.5703125" style="97" customWidth="1"/>
    <col min="4672" max="4672" width="12.7109375" style="97" customWidth="1"/>
    <col min="4673" max="4673" width="1.5703125" style="97" customWidth="1"/>
    <col min="4674" max="4674" width="12.7109375" style="97" customWidth="1"/>
    <col min="4675" max="4675" width="1.5703125" style="97" customWidth="1"/>
    <col min="4676" max="4676" width="12.7109375" style="97" customWidth="1"/>
    <col min="4677" max="4677" width="1.5703125" style="97" customWidth="1"/>
    <col min="4678" max="4678" width="12.7109375" style="97" customWidth="1"/>
    <col min="4679" max="4679" width="1.5703125" style="97" customWidth="1"/>
    <col min="4680" max="4680" width="12.7109375" style="97" customWidth="1"/>
    <col min="4681" max="4864" width="12.7109375" style="97"/>
    <col min="4865" max="4865" width="5" style="97" customWidth="1"/>
    <col min="4866" max="4866" width="1.5703125" style="97" customWidth="1"/>
    <col min="4867" max="4867" width="17" style="97" customWidth="1"/>
    <col min="4868" max="4868" width="1.5703125" style="97" customWidth="1"/>
    <col min="4869" max="4869" width="12.85546875" style="97" customWidth="1"/>
    <col min="4870" max="4870" width="1.5703125" style="97" customWidth="1"/>
    <col min="4871" max="4871" width="8.85546875" style="97" customWidth="1"/>
    <col min="4872" max="4872" width="1.5703125" style="97" customWidth="1"/>
    <col min="4873" max="4873" width="8.140625" style="97" customWidth="1"/>
    <col min="4874" max="4874" width="1.5703125" style="97" customWidth="1"/>
    <col min="4875" max="4875" width="12.7109375" style="97" customWidth="1"/>
    <col min="4876" max="4876" width="1.5703125" style="97" customWidth="1"/>
    <col min="4877" max="4877" width="13" style="97" customWidth="1"/>
    <col min="4878" max="4878" width="1.5703125" style="97" customWidth="1"/>
    <col min="4879" max="4879" width="8.42578125" style="97" customWidth="1"/>
    <col min="4880" max="4880" width="1.5703125" style="97" customWidth="1"/>
    <col min="4881" max="4881" width="8.42578125" style="97" customWidth="1"/>
    <col min="4882" max="4882" width="1.5703125" style="97" customWidth="1"/>
    <col min="4883" max="4883" width="13" style="97" bestFit="1" customWidth="1"/>
    <col min="4884" max="4884" width="1.5703125" style="97" customWidth="1"/>
    <col min="4885" max="4885" width="8.140625" style="97" customWidth="1"/>
    <col min="4886" max="4886" width="1.5703125" style="97" customWidth="1"/>
    <col min="4887" max="4887" width="8.28515625" style="97" customWidth="1"/>
    <col min="4888" max="4888" width="1.5703125" style="97" customWidth="1"/>
    <col min="4889" max="4889" width="11.85546875" style="97" customWidth="1"/>
    <col min="4890" max="4890" width="1.5703125" style="97" customWidth="1"/>
    <col min="4891" max="4891" width="11.42578125" style="97" customWidth="1"/>
    <col min="4892" max="4892" width="1.5703125" style="97" customWidth="1"/>
    <col min="4893" max="4893" width="10.5703125" style="97" customWidth="1"/>
    <col min="4894" max="4894" width="1.140625" style="97" customWidth="1"/>
    <col min="4895" max="4895" width="1.5703125" style="97" customWidth="1"/>
    <col min="4896" max="4896" width="14.42578125" style="97" customWidth="1"/>
    <col min="4897" max="4897" width="1.5703125" style="97" customWidth="1"/>
    <col min="4898" max="4898" width="9.28515625" style="97" customWidth="1"/>
    <col min="4899" max="4899" width="1.5703125" style="97" customWidth="1"/>
    <col min="4900" max="4900" width="9.28515625" style="97" customWidth="1"/>
    <col min="4901" max="4901" width="1.5703125" style="97" customWidth="1"/>
    <col min="4902" max="4902" width="12.7109375" style="97" customWidth="1"/>
    <col min="4903" max="4903" width="1.5703125" style="97" customWidth="1"/>
    <col min="4904" max="4904" width="9.28515625" style="97" customWidth="1"/>
    <col min="4905" max="4905" width="1.5703125" style="97" customWidth="1"/>
    <col min="4906" max="4906" width="8.42578125" style="97" customWidth="1"/>
    <col min="4907" max="4907" width="1.5703125" style="97" customWidth="1"/>
    <col min="4908" max="4908" width="12.7109375" style="97" customWidth="1"/>
    <col min="4909" max="4909" width="1.5703125" style="97" customWidth="1"/>
    <col min="4910" max="4910" width="11.85546875" style="97" customWidth="1"/>
    <col min="4911" max="4911" width="1.5703125" style="97" customWidth="1"/>
    <col min="4912" max="4912" width="10.140625" style="97" customWidth="1"/>
    <col min="4913" max="4913" width="1" style="97" customWidth="1"/>
    <col min="4914" max="4914" width="11.28515625" style="97" customWidth="1"/>
    <col min="4915" max="4915" width="1.28515625" style="97" customWidth="1"/>
    <col min="4916" max="4916" width="9.42578125" style="97" customWidth="1"/>
    <col min="4917" max="4917" width="1.140625" style="97" customWidth="1"/>
    <col min="4918" max="4918" width="10.42578125" style="97" customWidth="1"/>
    <col min="4919" max="4919" width="1.28515625" style="97" customWidth="1"/>
    <col min="4920" max="4920" width="10.140625" style="97" customWidth="1"/>
    <col min="4921" max="4921" width="1.5703125" style="97" customWidth="1"/>
    <col min="4922" max="4922" width="11.42578125" style="97" customWidth="1"/>
    <col min="4923" max="4923" width="2.42578125" style="97" customWidth="1"/>
    <col min="4924" max="4924" width="4.5703125" style="97" customWidth="1"/>
    <col min="4925" max="4925" width="1.28515625" style="97" customWidth="1"/>
    <col min="4926" max="4926" width="8.42578125" style="97" customWidth="1"/>
    <col min="4927" max="4927" width="1.5703125" style="97" customWidth="1"/>
    <col min="4928" max="4928" width="12.7109375" style="97" customWidth="1"/>
    <col min="4929" max="4929" width="1.5703125" style="97" customWidth="1"/>
    <col min="4930" max="4930" width="12.7109375" style="97" customWidth="1"/>
    <col min="4931" max="4931" width="1.5703125" style="97" customWidth="1"/>
    <col min="4932" max="4932" width="12.7109375" style="97" customWidth="1"/>
    <col min="4933" max="4933" width="1.5703125" style="97" customWidth="1"/>
    <col min="4934" max="4934" width="12.7109375" style="97" customWidth="1"/>
    <col min="4935" max="4935" width="1.5703125" style="97" customWidth="1"/>
    <col min="4936" max="4936" width="12.7109375" style="97" customWidth="1"/>
    <col min="4937" max="5120" width="12.7109375" style="97"/>
    <col min="5121" max="5121" width="5" style="97" customWidth="1"/>
    <col min="5122" max="5122" width="1.5703125" style="97" customWidth="1"/>
    <col min="5123" max="5123" width="17" style="97" customWidth="1"/>
    <col min="5124" max="5124" width="1.5703125" style="97" customWidth="1"/>
    <col min="5125" max="5125" width="12.85546875" style="97" customWidth="1"/>
    <col min="5126" max="5126" width="1.5703125" style="97" customWidth="1"/>
    <col min="5127" max="5127" width="8.85546875" style="97" customWidth="1"/>
    <col min="5128" max="5128" width="1.5703125" style="97" customWidth="1"/>
    <col min="5129" max="5129" width="8.140625" style="97" customWidth="1"/>
    <col min="5130" max="5130" width="1.5703125" style="97" customWidth="1"/>
    <col min="5131" max="5131" width="12.7109375" style="97" customWidth="1"/>
    <col min="5132" max="5132" width="1.5703125" style="97" customWidth="1"/>
    <col min="5133" max="5133" width="13" style="97" customWidth="1"/>
    <col min="5134" max="5134" width="1.5703125" style="97" customWidth="1"/>
    <col min="5135" max="5135" width="8.42578125" style="97" customWidth="1"/>
    <col min="5136" max="5136" width="1.5703125" style="97" customWidth="1"/>
    <col min="5137" max="5137" width="8.42578125" style="97" customWidth="1"/>
    <col min="5138" max="5138" width="1.5703125" style="97" customWidth="1"/>
    <col min="5139" max="5139" width="13" style="97" bestFit="1" customWidth="1"/>
    <col min="5140" max="5140" width="1.5703125" style="97" customWidth="1"/>
    <col min="5141" max="5141" width="8.140625" style="97" customWidth="1"/>
    <col min="5142" max="5142" width="1.5703125" style="97" customWidth="1"/>
    <col min="5143" max="5143" width="8.28515625" style="97" customWidth="1"/>
    <col min="5144" max="5144" width="1.5703125" style="97" customWidth="1"/>
    <col min="5145" max="5145" width="11.85546875" style="97" customWidth="1"/>
    <col min="5146" max="5146" width="1.5703125" style="97" customWidth="1"/>
    <col min="5147" max="5147" width="11.42578125" style="97" customWidth="1"/>
    <col min="5148" max="5148" width="1.5703125" style="97" customWidth="1"/>
    <col min="5149" max="5149" width="10.5703125" style="97" customWidth="1"/>
    <col min="5150" max="5150" width="1.140625" style="97" customWidth="1"/>
    <col min="5151" max="5151" width="1.5703125" style="97" customWidth="1"/>
    <col min="5152" max="5152" width="14.42578125" style="97" customWidth="1"/>
    <col min="5153" max="5153" width="1.5703125" style="97" customWidth="1"/>
    <col min="5154" max="5154" width="9.28515625" style="97" customWidth="1"/>
    <col min="5155" max="5155" width="1.5703125" style="97" customWidth="1"/>
    <col min="5156" max="5156" width="9.28515625" style="97" customWidth="1"/>
    <col min="5157" max="5157" width="1.5703125" style="97" customWidth="1"/>
    <col min="5158" max="5158" width="12.7109375" style="97" customWidth="1"/>
    <col min="5159" max="5159" width="1.5703125" style="97" customWidth="1"/>
    <col min="5160" max="5160" width="9.28515625" style="97" customWidth="1"/>
    <col min="5161" max="5161" width="1.5703125" style="97" customWidth="1"/>
    <col min="5162" max="5162" width="8.42578125" style="97" customWidth="1"/>
    <col min="5163" max="5163" width="1.5703125" style="97" customWidth="1"/>
    <col min="5164" max="5164" width="12.7109375" style="97" customWidth="1"/>
    <col min="5165" max="5165" width="1.5703125" style="97" customWidth="1"/>
    <col min="5166" max="5166" width="11.85546875" style="97" customWidth="1"/>
    <col min="5167" max="5167" width="1.5703125" style="97" customWidth="1"/>
    <col min="5168" max="5168" width="10.140625" style="97" customWidth="1"/>
    <col min="5169" max="5169" width="1" style="97" customWidth="1"/>
    <col min="5170" max="5170" width="11.28515625" style="97" customWidth="1"/>
    <col min="5171" max="5171" width="1.28515625" style="97" customWidth="1"/>
    <col min="5172" max="5172" width="9.42578125" style="97" customWidth="1"/>
    <col min="5173" max="5173" width="1.140625" style="97" customWidth="1"/>
    <col min="5174" max="5174" width="10.42578125" style="97" customWidth="1"/>
    <col min="5175" max="5175" width="1.28515625" style="97" customWidth="1"/>
    <col min="5176" max="5176" width="10.140625" style="97" customWidth="1"/>
    <col min="5177" max="5177" width="1.5703125" style="97" customWidth="1"/>
    <col min="5178" max="5178" width="11.42578125" style="97" customWidth="1"/>
    <col min="5179" max="5179" width="2.42578125" style="97" customWidth="1"/>
    <col min="5180" max="5180" width="4.5703125" style="97" customWidth="1"/>
    <col min="5181" max="5181" width="1.28515625" style="97" customWidth="1"/>
    <col min="5182" max="5182" width="8.42578125" style="97" customWidth="1"/>
    <col min="5183" max="5183" width="1.5703125" style="97" customWidth="1"/>
    <col min="5184" max="5184" width="12.7109375" style="97" customWidth="1"/>
    <col min="5185" max="5185" width="1.5703125" style="97" customWidth="1"/>
    <col min="5186" max="5186" width="12.7109375" style="97" customWidth="1"/>
    <col min="5187" max="5187" width="1.5703125" style="97" customWidth="1"/>
    <col min="5188" max="5188" width="12.7109375" style="97" customWidth="1"/>
    <col min="5189" max="5189" width="1.5703125" style="97" customWidth="1"/>
    <col min="5190" max="5190" width="12.7109375" style="97" customWidth="1"/>
    <col min="5191" max="5191" width="1.5703125" style="97" customWidth="1"/>
    <col min="5192" max="5192" width="12.7109375" style="97" customWidth="1"/>
    <col min="5193" max="5376" width="12.7109375" style="97"/>
    <col min="5377" max="5377" width="5" style="97" customWidth="1"/>
    <col min="5378" max="5378" width="1.5703125" style="97" customWidth="1"/>
    <col min="5379" max="5379" width="17" style="97" customWidth="1"/>
    <col min="5380" max="5380" width="1.5703125" style="97" customWidth="1"/>
    <col min="5381" max="5381" width="12.85546875" style="97" customWidth="1"/>
    <col min="5382" max="5382" width="1.5703125" style="97" customWidth="1"/>
    <col min="5383" max="5383" width="8.85546875" style="97" customWidth="1"/>
    <col min="5384" max="5384" width="1.5703125" style="97" customWidth="1"/>
    <col min="5385" max="5385" width="8.140625" style="97" customWidth="1"/>
    <col min="5386" max="5386" width="1.5703125" style="97" customWidth="1"/>
    <col min="5387" max="5387" width="12.7109375" style="97" customWidth="1"/>
    <col min="5388" max="5388" width="1.5703125" style="97" customWidth="1"/>
    <col min="5389" max="5389" width="13" style="97" customWidth="1"/>
    <col min="5390" max="5390" width="1.5703125" style="97" customWidth="1"/>
    <col min="5391" max="5391" width="8.42578125" style="97" customWidth="1"/>
    <col min="5392" max="5392" width="1.5703125" style="97" customWidth="1"/>
    <col min="5393" max="5393" width="8.42578125" style="97" customWidth="1"/>
    <col min="5394" max="5394" width="1.5703125" style="97" customWidth="1"/>
    <col min="5395" max="5395" width="13" style="97" bestFit="1" customWidth="1"/>
    <col min="5396" max="5396" width="1.5703125" style="97" customWidth="1"/>
    <col min="5397" max="5397" width="8.140625" style="97" customWidth="1"/>
    <col min="5398" max="5398" width="1.5703125" style="97" customWidth="1"/>
    <col min="5399" max="5399" width="8.28515625" style="97" customWidth="1"/>
    <col min="5400" max="5400" width="1.5703125" style="97" customWidth="1"/>
    <col min="5401" max="5401" width="11.85546875" style="97" customWidth="1"/>
    <col min="5402" max="5402" width="1.5703125" style="97" customWidth="1"/>
    <col min="5403" max="5403" width="11.42578125" style="97" customWidth="1"/>
    <col min="5404" max="5404" width="1.5703125" style="97" customWidth="1"/>
    <col min="5405" max="5405" width="10.5703125" style="97" customWidth="1"/>
    <col min="5406" max="5406" width="1.140625" style="97" customWidth="1"/>
    <col min="5407" max="5407" width="1.5703125" style="97" customWidth="1"/>
    <col min="5408" max="5408" width="14.42578125" style="97" customWidth="1"/>
    <col min="5409" max="5409" width="1.5703125" style="97" customWidth="1"/>
    <col min="5410" max="5410" width="9.28515625" style="97" customWidth="1"/>
    <col min="5411" max="5411" width="1.5703125" style="97" customWidth="1"/>
    <col min="5412" max="5412" width="9.28515625" style="97" customWidth="1"/>
    <col min="5413" max="5413" width="1.5703125" style="97" customWidth="1"/>
    <col min="5414" max="5414" width="12.7109375" style="97" customWidth="1"/>
    <col min="5415" max="5415" width="1.5703125" style="97" customWidth="1"/>
    <col min="5416" max="5416" width="9.28515625" style="97" customWidth="1"/>
    <col min="5417" max="5417" width="1.5703125" style="97" customWidth="1"/>
    <col min="5418" max="5418" width="8.42578125" style="97" customWidth="1"/>
    <col min="5419" max="5419" width="1.5703125" style="97" customWidth="1"/>
    <col min="5420" max="5420" width="12.7109375" style="97" customWidth="1"/>
    <col min="5421" max="5421" width="1.5703125" style="97" customWidth="1"/>
    <col min="5422" max="5422" width="11.85546875" style="97" customWidth="1"/>
    <col min="5423" max="5423" width="1.5703125" style="97" customWidth="1"/>
    <col min="5424" max="5424" width="10.140625" style="97" customWidth="1"/>
    <col min="5425" max="5425" width="1" style="97" customWidth="1"/>
    <col min="5426" max="5426" width="11.28515625" style="97" customWidth="1"/>
    <col min="5427" max="5427" width="1.28515625" style="97" customWidth="1"/>
    <col min="5428" max="5428" width="9.42578125" style="97" customWidth="1"/>
    <col min="5429" max="5429" width="1.140625" style="97" customWidth="1"/>
    <col min="5430" max="5430" width="10.42578125" style="97" customWidth="1"/>
    <col min="5431" max="5431" width="1.28515625" style="97" customWidth="1"/>
    <col min="5432" max="5432" width="10.140625" style="97" customWidth="1"/>
    <col min="5433" max="5433" width="1.5703125" style="97" customWidth="1"/>
    <col min="5434" max="5434" width="11.42578125" style="97" customWidth="1"/>
    <col min="5435" max="5435" width="2.42578125" style="97" customWidth="1"/>
    <col min="5436" max="5436" width="4.5703125" style="97" customWidth="1"/>
    <col min="5437" max="5437" width="1.28515625" style="97" customWidth="1"/>
    <col min="5438" max="5438" width="8.42578125" style="97" customWidth="1"/>
    <col min="5439" max="5439" width="1.5703125" style="97" customWidth="1"/>
    <col min="5440" max="5440" width="12.7109375" style="97" customWidth="1"/>
    <col min="5441" max="5441" width="1.5703125" style="97" customWidth="1"/>
    <col min="5442" max="5442" width="12.7109375" style="97" customWidth="1"/>
    <col min="5443" max="5443" width="1.5703125" style="97" customWidth="1"/>
    <col min="5444" max="5444" width="12.7109375" style="97" customWidth="1"/>
    <col min="5445" max="5445" width="1.5703125" style="97" customWidth="1"/>
    <col min="5446" max="5446" width="12.7109375" style="97" customWidth="1"/>
    <col min="5447" max="5447" width="1.5703125" style="97" customWidth="1"/>
    <col min="5448" max="5448" width="12.7109375" style="97" customWidth="1"/>
    <col min="5449" max="5632" width="12.7109375" style="97"/>
    <col min="5633" max="5633" width="5" style="97" customWidth="1"/>
    <col min="5634" max="5634" width="1.5703125" style="97" customWidth="1"/>
    <col min="5635" max="5635" width="17" style="97" customWidth="1"/>
    <col min="5636" max="5636" width="1.5703125" style="97" customWidth="1"/>
    <col min="5637" max="5637" width="12.85546875" style="97" customWidth="1"/>
    <col min="5638" max="5638" width="1.5703125" style="97" customWidth="1"/>
    <col min="5639" max="5639" width="8.85546875" style="97" customWidth="1"/>
    <col min="5640" max="5640" width="1.5703125" style="97" customWidth="1"/>
    <col min="5641" max="5641" width="8.140625" style="97" customWidth="1"/>
    <col min="5642" max="5642" width="1.5703125" style="97" customWidth="1"/>
    <col min="5643" max="5643" width="12.7109375" style="97" customWidth="1"/>
    <col min="5644" max="5644" width="1.5703125" style="97" customWidth="1"/>
    <col min="5645" max="5645" width="13" style="97" customWidth="1"/>
    <col min="5646" max="5646" width="1.5703125" style="97" customWidth="1"/>
    <col min="5647" max="5647" width="8.42578125" style="97" customWidth="1"/>
    <col min="5648" max="5648" width="1.5703125" style="97" customWidth="1"/>
    <col min="5649" max="5649" width="8.42578125" style="97" customWidth="1"/>
    <col min="5650" max="5650" width="1.5703125" style="97" customWidth="1"/>
    <col min="5651" max="5651" width="13" style="97" bestFit="1" customWidth="1"/>
    <col min="5652" max="5652" width="1.5703125" style="97" customWidth="1"/>
    <col min="5653" max="5653" width="8.140625" style="97" customWidth="1"/>
    <col min="5654" max="5654" width="1.5703125" style="97" customWidth="1"/>
    <col min="5655" max="5655" width="8.28515625" style="97" customWidth="1"/>
    <col min="5656" max="5656" width="1.5703125" style="97" customWidth="1"/>
    <col min="5657" max="5657" width="11.85546875" style="97" customWidth="1"/>
    <col min="5658" max="5658" width="1.5703125" style="97" customWidth="1"/>
    <col min="5659" max="5659" width="11.42578125" style="97" customWidth="1"/>
    <col min="5660" max="5660" width="1.5703125" style="97" customWidth="1"/>
    <col min="5661" max="5661" width="10.5703125" style="97" customWidth="1"/>
    <col min="5662" max="5662" width="1.140625" style="97" customWidth="1"/>
    <col min="5663" max="5663" width="1.5703125" style="97" customWidth="1"/>
    <col min="5664" max="5664" width="14.42578125" style="97" customWidth="1"/>
    <col min="5665" max="5665" width="1.5703125" style="97" customWidth="1"/>
    <col min="5666" max="5666" width="9.28515625" style="97" customWidth="1"/>
    <col min="5667" max="5667" width="1.5703125" style="97" customWidth="1"/>
    <col min="5668" max="5668" width="9.28515625" style="97" customWidth="1"/>
    <col min="5669" max="5669" width="1.5703125" style="97" customWidth="1"/>
    <col min="5670" max="5670" width="12.7109375" style="97" customWidth="1"/>
    <col min="5671" max="5671" width="1.5703125" style="97" customWidth="1"/>
    <col min="5672" max="5672" width="9.28515625" style="97" customWidth="1"/>
    <col min="5673" max="5673" width="1.5703125" style="97" customWidth="1"/>
    <col min="5674" max="5674" width="8.42578125" style="97" customWidth="1"/>
    <col min="5675" max="5675" width="1.5703125" style="97" customWidth="1"/>
    <col min="5676" max="5676" width="12.7109375" style="97" customWidth="1"/>
    <col min="5677" max="5677" width="1.5703125" style="97" customWidth="1"/>
    <col min="5678" max="5678" width="11.85546875" style="97" customWidth="1"/>
    <col min="5679" max="5679" width="1.5703125" style="97" customWidth="1"/>
    <col min="5680" max="5680" width="10.140625" style="97" customWidth="1"/>
    <col min="5681" max="5681" width="1" style="97" customWidth="1"/>
    <col min="5682" max="5682" width="11.28515625" style="97" customWidth="1"/>
    <col min="5683" max="5683" width="1.28515625" style="97" customWidth="1"/>
    <col min="5684" max="5684" width="9.42578125" style="97" customWidth="1"/>
    <col min="5685" max="5685" width="1.140625" style="97" customWidth="1"/>
    <col min="5686" max="5686" width="10.42578125" style="97" customWidth="1"/>
    <col min="5687" max="5687" width="1.28515625" style="97" customWidth="1"/>
    <col min="5688" max="5688" width="10.140625" style="97" customWidth="1"/>
    <col min="5689" max="5689" width="1.5703125" style="97" customWidth="1"/>
    <col min="5690" max="5690" width="11.42578125" style="97" customWidth="1"/>
    <col min="5691" max="5691" width="2.42578125" style="97" customWidth="1"/>
    <col min="5692" max="5692" width="4.5703125" style="97" customWidth="1"/>
    <col min="5693" max="5693" width="1.28515625" style="97" customWidth="1"/>
    <col min="5694" max="5694" width="8.42578125" style="97" customWidth="1"/>
    <col min="5695" max="5695" width="1.5703125" style="97" customWidth="1"/>
    <col min="5696" max="5696" width="12.7109375" style="97" customWidth="1"/>
    <col min="5697" max="5697" width="1.5703125" style="97" customWidth="1"/>
    <col min="5698" max="5698" width="12.7109375" style="97" customWidth="1"/>
    <col min="5699" max="5699" width="1.5703125" style="97" customWidth="1"/>
    <col min="5700" max="5700" width="12.7109375" style="97" customWidth="1"/>
    <col min="5701" max="5701" width="1.5703125" style="97" customWidth="1"/>
    <col min="5702" max="5702" width="12.7109375" style="97" customWidth="1"/>
    <col min="5703" max="5703" width="1.5703125" style="97" customWidth="1"/>
    <col min="5704" max="5704" width="12.7109375" style="97" customWidth="1"/>
    <col min="5705" max="5888" width="12.7109375" style="97"/>
    <col min="5889" max="5889" width="5" style="97" customWidth="1"/>
    <col min="5890" max="5890" width="1.5703125" style="97" customWidth="1"/>
    <col min="5891" max="5891" width="17" style="97" customWidth="1"/>
    <col min="5892" max="5892" width="1.5703125" style="97" customWidth="1"/>
    <col min="5893" max="5893" width="12.85546875" style="97" customWidth="1"/>
    <col min="5894" max="5894" width="1.5703125" style="97" customWidth="1"/>
    <col min="5895" max="5895" width="8.85546875" style="97" customWidth="1"/>
    <col min="5896" max="5896" width="1.5703125" style="97" customWidth="1"/>
    <col min="5897" max="5897" width="8.140625" style="97" customWidth="1"/>
    <col min="5898" max="5898" width="1.5703125" style="97" customWidth="1"/>
    <col min="5899" max="5899" width="12.7109375" style="97" customWidth="1"/>
    <col min="5900" max="5900" width="1.5703125" style="97" customWidth="1"/>
    <col min="5901" max="5901" width="13" style="97" customWidth="1"/>
    <col min="5902" max="5902" width="1.5703125" style="97" customWidth="1"/>
    <col min="5903" max="5903" width="8.42578125" style="97" customWidth="1"/>
    <col min="5904" max="5904" width="1.5703125" style="97" customWidth="1"/>
    <col min="5905" max="5905" width="8.42578125" style="97" customWidth="1"/>
    <col min="5906" max="5906" width="1.5703125" style="97" customWidth="1"/>
    <col min="5907" max="5907" width="13" style="97" bestFit="1" customWidth="1"/>
    <col min="5908" max="5908" width="1.5703125" style="97" customWidth="1"/>
    <col min="5909" max="5909" width="8.140625" style="97" customWidth="1"/>
    <col min="5910" max="5910" width="1.5703125" style="97" customWidth="1"/>
    <col min="5911" max="5911" width="8.28515625" style="97" customWidth="1"/>
    <col min="5912" max="5912" width="1.5703125" style="97" customWidth="1"/>
    <col min="5913" max="5913" width="11.85546875" style="97" customWidth="1"/>
    <col min="5914" max="5914" width="1.5703125" style="97" customWidth="1"/>
    <col min="5915" max="5915" width="11.42578125" style="97" customWidth="1"/>
    <col min="5916" max="5916" width="1.5703125" style="97" customWidth="1"/>
    <col min="5917" max="5917" width="10.5703125" style="97" customWidth="1"/>
    <col min="5918" max="5918" width="1.140625" style="97" customWidth="1"/>
    <col min="5919" max="5919" width="1.5703125" style="97" customWidth="1"/>
    <col min="5920" max="5920" width="14.42578125" style="97" customWidth="1"/>
    <col min="5921" max="5921" width="1.5703125" style="97" customWidth="1"/>
    <col min="5922" max="5922" width="9.28515625" style="97" customWidth="1"/>
    <col min="5923" max="5923" width="1.5703125" style="97" customWidth="1"/>
    <col min="5924" max="5924" width="9.28515625" style="97" customWidth="1"/>
    <col min="5925" max="5925" width="1.5703125" style="97" customWidth="1"/>
    <col min="5926" max="5926" width="12.7109375" style="97" customWidth="1"/>
    <col min="5927" max="5927" width="1.5703125" style="97" customWidth="1"/>
    <col min="5928" max="5928" width="9.28515625" style="97" customWidth="1"/>
    <col min="5929" max="5929" width="1.5703125" style="97" customWidth="1"/>
    <col min="5930" max="5930" width="8.42578125" style="97" customWidth="1"/>
    <col min="5931" max="5931" width="1.5703125" style="97" customWidth="1"/>
    <col min="5932" max="5932" width="12.7109375" style="97" customWidth="1"/>
    <col min="5933" max="5933" width="1.5703125" style="97" customWidth="1"/>
    <col min="5934" max="5934" width="11.85546875" style="97" customWidth="1"/>
    <col min="5935" max="5935" width="1.5703125" style="97" customWidth="1"/>
    <col min="5936" max="5936" width="10.140625" style="97" customWidth="1"/>
    <col min="5937" max="5937" width="1" style="97" customWidth="1"/>
    <col min="5938" max="5938" width="11.28515625" style="97" customWidth="1"/>
    <col min="5939" max="5939" width="1.28515625" style="97" customWidth="1"/>
    <col min="5940" max="5940" width="9.42578125" style="97" customWidth="1"/>
    <col min="5941" max="5941" width="1.140625" style="97" customWidth="1"/>
    <col min="5942" max="5942" width="10.42578125" style="97" customWidth="1"/>
    <col min="5943" max="5943" width="1.28515625" style="97" customWidth="1"/>
    <col min="5944" max="5944" width="10.140625" style="97" customWidth="1"/>
    <col min="5945" max="5945" width="1.5703125" style="97" customWidth="1"/>
    <col min="5946" max="5946" width="11.42578125" style="97" customWidth="1"/>
    <col min="5947" max="5947" width="2.42578125" style="97" customWidth="1"/>
    <col min="5948" max="5948" width="4.5703125" style="97" customWidth="1"/>
    <col min="5949" max="5949" width="1.28515625" style="97" customWidth="1"/>
    <col min="5950" max="5950" width="8.42578125" style="97" customWidth="1"/>
    <col min="5951" max="5951" width="1.5703125" style="97" customWidth="1"/>
    <col min="5952" max="5952" width="12.7109375" style="97" customWidth="1"/>
    <col min="5953" max="5953" width="1.5703125" style="97" customWidth="1"/>
    <col min="5954" max="5954" width="12.7109375" style="97" customWidth="1"/>
    <col min="5955" max="5955" width="1.5703125" style="97" customWidth="1"/>
    <col min="5956" max="5956" width="12.7109375" style="97" customWidth="1"/>
    <col min="5957" max="5957" width="1.5703125" style="97" customWidth="1"/>
    <col min="5958" max="5958" width="12.7109375" style="97" customWidth="1"/>
    <col min="5959" max="5959" width="1.5703125" style="97" customWidth="1"/>
    <col min="5960" max="5960" width="12.7109375" style="97" customWidth="1"/>
    <col min="5961" max="6144" width="12.7109375" style="97"/>
    <col min="6145" max="6145" width="5" style="97" customWidth="1"/>
    <col min="6146" max="6146" width="1.5703125" style="97" customWidth="1"/>
    <col min="6147" max="6147" width="17" style="97" customWidth="1"/>
    <col min="6148" max="6148" width="1.5703125" style="97" customWidth="1"/>
    <col min="6149" max="6149" width="12.85546875" style="97" customWidth="1"/>
    <col min="6150" max="6150" width="1.5703125" style="97" customWidth="1"/>
    <col min="6151" max="6151" width="8.85546875" style="97" customWidth="1"/>
    <col min="6152" max="6152" width="1.5703125" style="97" customWidth="1"/>
    <col min="6153" max="6153" width="8.140625" style="97" customWidth="1"/>
    <col min="6154" max="6154" width="1.5703125" style="97" customWidth="1"/>
    <col min="6155" max="6155" width="12.7109375" style="97" customWidth="1"/>
    <col min="6156" max="6156" width="1.5703125" style="97" customWidth="1"/>
    <col min="6157" max="6157" width="13" style="97" customWidth="1"/>
    <col min="6158" max="6158" width="1.5703125" style="97" customWidth="1"/>
    <col min="6159" max="6159" width="8.42578125" style="97" customWidth="1"/>
    <col min="6160" max="6160" width="1.5703125" style="97" customWidth="1"/>
    <col min="6161" max="6161" width="8.42578125" style="97" customWidth="1"/>
    <col min="6162" max="6162" width="1.5703125" style="97" customWidth="1"/>
    <col min="6163" max="6163" width="13" style="97" bestFit="1" customWidth="1"/>
    <col min="6164" max="6164" width="1.5703125" style="97" customWidth="1"/>
    <col min="6165" max="6165" width="8.140625" style="97" customWidth="1"/>
    <col min="6166" max="6166" width="1.5703125" style="97" customWidth="1"/>
    <col min="6167" max="6167" width="8.28515625" style="97" customWidth="1"/>
    <col min="6168" max="6168" width="1.5703125" style="97" customWidth="1"/>
    <col min="6169" max="6169" width="11.85546875" style="97" customWidth="1"/>
    <col min="6170" max="6170" width="1.5703125" style="97" customWidth="1"/>
    <col min="6171" max="6171" width="11.42578125" style="97" customWidth="1"/>
    <col min="6172" max="6172" width="1.5703125" style="97" customWidth="1"/>
    <col min="6173" max="6173" width="10.5703125" style="97" customWidth="1"/>
    <col min="6174" max="6174" width="1.140625" style="97" customWidth="1"/>
    <col min="6175" max="6175" width="1.5703125" style="97" customWidth="1"/>
    <col min="6176" max="6176" width="14.42578125" style="97" customWidth="1"/>
    <col min="6177" max="6177" width="1.5703125" style="97" customWidth="1"/>
    <col min="6178" max="6178" width="9.28515625" style="97" customWidth="1"/>
    <col min="6179" max="6179" width="1.5703125" style="97" customWidth="1"/>
    <col min="6180" max="6180" width="9.28515625" style="97" customWidth="1"/>
    <col min="6181" max="6181" width="1.5703125" style="97" customWidth="1"/>
    <col min="6182" max="6182" width="12.7109375" style="97" customWidth="1"/>
    <col min="6183" max="6183" width="1.5703125" style="97" customWidth="1"/>
    <col min="6184" max="6184" width="9.28515625" style="97" customWidth="1"/>
    <col min="6185" max="6185" width="1.5703125" style="97" customWidth="1"/>
    <col min="6186" max="6186" width="8.42578125" style="97" customWidth="1"/>
    <col min="6187" max="6187" width="1.5703125" style="97" customWidth="1"/>
    <col min="6188" max="6188" width="12.7109375" style="97" customWidth="1"/>
    <col min="6189" max="6189" width="1.5703125" style="97" customWidth="1"/>
    <col min="6190" max="6190" width="11.85546875" style="97" customWidth="1"/>
    <col min="6191" max="6191" width="1.5703125" style="97" customWidth="1"/>
    <col min="6192" max="6192" width="10.140625" style="97" customWidth="1"/>
    <col min="6193" max="6193" width="1" style="97" customWidth="1"/>
    <col min="6194" max="6194" width="11.28515625" style="97" customWidth="1"/>
    <col min="6195" max="6195" width="1.28515625" style="97" customWidth="1"/>
    <col min="6196" max="6196" width="9.42578125" style="97" customWidth="1"/>
    <col min="6197" max="6197" width="1.140625" style="97" customWidth="1"/>
    <col min="6198" max="6198" width="10.42578125" style="97" customWidth="1"/>
    <col min="6199" max="6199" width="1.28515625" style="97" customWidth="1"/>
    <col min="6200" max="6200" width="10.140625" style="97" customWidth="1"/>
    <col min="6201" max="6201" width="1.5703125" style="97" customWidth="1"/>
    <col min="6202" max="6202" width="11.42578125" style="97" customWidth="1"/>
    <col min="6203" max="6203" width="2.42578125" style="97" customWidth="1"/>
    <col min="6204" max="6204" width="4.5703125" style="97" customWidth="1"/>
    <col min="6205" max="6205" width="1.28515625" style="97" customWidth="1"/>
    <col min="6206" max="6206" width="8.42578125" style="97" customWidth="1"/>
    <col min="6207" max="6207" width="1.5703125" style="97" customWidth="1"/>
    <col min="6208" max="6208" width="12.7109375" style="97" customWidth="1"/>
    <col min="6209" max="6209" width="1.5703125" style="97" customWidth="1"/>
    <col min="6210" max="6210" width="12.7109375" style="97" customWidth="1"/>
    <col min="6211" max="6211" width="1.5703125" style="97" customWidth="1"/>
    <col min="6212" max="6212" width="12.7109375" style="97" customWidth="1"/>
    <col min="6213" max="6213" width="1.5703125" style="97" customWidth="1"/>
    <col min="6214" max="6214" width="12.7109375" style="97" customWidth="1"/>
    <col min="6215" max="6215" width="1.5703125" style="97" customWidth="1"/>
    <col min="6216" max="6216" width="12.7109375" style="97" customWidth="1"/>
    <col min="6217" max="6400" width="12.7109375" style="97"/>
    <col min="6401" max="6401" width="5" style="97" customWidth="1"/>
    <col min="6402" max="6402" width="1.5703125" style="97" customWidth="1"/>
    <col min="6403" max="6403" width="17" style="97" customWidth="1"/>
    <col min="6404" max="6404" width="1.5703125" style="97" customWidth="1"/>
    <col min="6405" max="6405" width="12.85546875" style="97" customWidth="1"/>
    <col min="6406" max="6406" width="1.5703125" style="97" customWidth="1"/>
    <col min="6407" max="6407" width="8.85546875" style="97" customWidth="1"/>
    <col min="6408" max="6408" width="1.5703125" style="97" customWidth="1"/>
    <col min="6409" max="6409" width="8.140625" style="97" customWidth="1"/>
    <col min="6410" max="6410" width="1.5703125" style="97" customWidth="1"/>
    <col min="6411" max="6411" width="12.7109375" style="97" customWidth="1"/>
    <col min="6412" max="6412" width="1.5703125" style="97" customWidth="1"/>
    <col min="6413" max="6413" width="13" style="97" customWidth="1"/>
    <col min="6414" max="6414" width="1.5703125" style="97" customWidth="1"/>
    <col min="6415" max="6415" width="8.42578125" style="97" customWidth="1"/>
    <col min="6416" max="6416" width="1.5703125" style="97" customWidth="1"/>
    <col min="6417" max="6417" width="8.42578125" style="97" customWidth="1"/>
    <col min="6418" max="6418" width="1.5703125" style="97" customWidth="1"/>
    <col min="6419" max="6419" width="13" style="97" bestFit="1" customWidth="1"/>
    <col min="6420" max="6420" width="1.5703125" style="97" customWidth="1"/>
    <col min="6421" max="6421" width="8.140625" style="97" customWidth="1"/>
    <col min="6422" max="6422" width="1.5703125" style="97" customWidth="1"/>
    <col min="6423" max="6423" width="8.28515625" style="97" customWidth="1"/>
    <col min="6424" max="6424" width="1.5703125" style="97" customWidth="1"/>
    <col min="6425" max="6425" width="11.85546875" style="97" customWidth="1"/>
    <col min="6426" max="6426" width="1.5703125" style="97" customWidth="1"/>
    <col min="6427" max="6427" width="11.42578125" style="97" customWidth="1"/>
    <col min="6428" max="6428" width="1.5703125" style="97" customWidth="1"/>
    <col min="6429" max="6429" width="10.5703125" style="97" customWidth="1"/>
    <col min="6430" max="6430" width="1.140625" style="97" customWidth="1"/>
    <col min="6431" max="6431" width="1.5703125" style="97" customWidth="1"/>
    <col min="6432" max="6432" width="14.42578125" style="97" customWidth="1"/>
    <col min="6433" max="6433" width="1.5703125" style="97" customWidth="1"/>
    <col min="6434" max="6434" width="9.28515625" style="97" customWidth="1"/>
    <col min="6435" max="6435" width="1.5703125" style="97" customWidth="1"/>
    <col min="6436" max="6436" width="9.28515625" style="97" customWidth="1"/>
    <col min="6437" max="6437" width="1.5703125" style="97" customWidth="1"/>
    <col min="6438" max="6438" width="12.7109375" style="97" customWidth="1"/>
    <col min="6439" max="6439" width="1.5703125" style="97" customWidth="1"/>
    <col min="6440" max="6440" width="9.28515625" style="97" customWidth="1"/>
    <col min="6441" max="6441" width="1.5703125" style="97" customWidth="1"/>
    <col min="6442" max="6442" width="8.42578125" style="97" customWidth="1"/>
    <col min="6443" max="6443" width="1.5703125" style="97" customWidth="1"/>
    <col min="6444" max="6444" width="12.7109375" style="97" customWidth="1"/>
    <col min="6445" max="6445" width="1.5703125" style="97" customWidth="1"/>
    <col min="6446" max="6446" width="11.85546875" style="97" customWidth="1"/>
    <col min="6447" max="6447" width="1.5703125" style="97" customWidth="1"/>
    <col min="6448" max="6448" width="10.140625" style="97" customWidth="1"/>
    <col min="6449" max="6449" width="1" style="97" customWidth="1"/>
    <col min="6450" max="6450" width="11.28515625" style="97" customWidth="1"/>
    <col min="6451" max="6451" width="1.28515625" style="97" customWidth="1"/>
    <col min="6452" max="6452" width="9.42578125" style="97" customWidth="1"/>
    <col min="6453" max="6453" width="1.140625" style="97" customWidth="1"/>
    <col min="6454" max="6454" width="10.42578125" style="97" customWidth="1"/>
    <col min="6455" max="6455" width="1.28515625" style="97" customWidth="1"/>
    <col min="6456" max="6456" width="10.140625" style="97" customWidth="1"/>
    <col min="6457" max="6457" width="1.5703125" style="97" customWidth="1"/>
    <col min="6458" max="6458" width="11.42578125" style="97" customWidth="1"/>
    <col min="6459" max="6459" width="2.42578125" style="97" customWidth="1"/>
    <col min="6460" max="6460" width="4.5703125" style="97" customWidth="1"/>
    <col min="6461" max="6461" width="1.28515625" style="97" customWidth="1"/>
    <col min="6462" max="6462" width="8.42578125" style="97" customWidth="1"/>
    <col min="6463" max="6463" width="1.5703125" style="97" customWidth="1"/>
    <col min="6464" max="6464" width="12.7109375" style="97" customWidth="1"/>
    <col min="6465" max="6465" width="1.5703125" style="97" customWidth="1"/>
    <col min="6466" max="6466" width="12.7109375" style="97" customWidth="1"/>
    <col min="6467" max="6467" width="1.5703125" style="97" customWidth="1"/>
    <col min="6468" max="6468" width="12.7109375" style="97" customWidth="1"/>
    <col min="6469" max="6469" width="1.5703125" style="97" customWidth="1"/>
    <col min="6470" max="6470" width="12.7109375" style="97" customWidth="1"/>
    <col min="6471" max="6471" width="1.5703125" style="97" customWidth="1"/>
    <col min="6472" max="6472" width="12.7109375" style="97" customWidth="1"/>
    <col min="6473" max="6656" width="12.7109375" style="97"/>
    <col min="6657" max="6657" width="5" style="97" customWidth="1"/>
    <col min="6658" max="6658" width="1.5703125" style="97" customWidth="1"/>
    <col min="6659" max="6659" width="17" style="97" customWidth="1"/>
    <col min="6660" max="6660" width="1.5703125" style="97" customWidth="1"/>
    <col min="6661" max="6661" width="12.85546875" style="97" customWidth="1"/>
    <col min="6662" max="6662" width="1.5703125" style="97" customWidth="1"/>
    <col min="6663" max="6663" width="8.85546875" style="97" customWidth="1"/>
    <col min="6664" max="6664" width="1.5703125" style="97" customWidth="1"/>
    <col min="6665" max="6665" width="8.140625" style="97" customWidth="1"/>
    <col min="6666" max="6666" width="1.5703125" style="97" customWidth="1"/>
    <col min="6667" max="6667" width="12.7109375" style="97" customWidth="1"/>
    <col min="6668" max="6668" width="1.5703125" style="97" customWidth="1"/>
    <col min="6669" max="6669" width="13" style="97" customWidth="1"/>
    <col min="6670" max="6670" width="1.5703125" style="97" customWidth="1"/>
    <col min="6671" max="6671" width="8.42578125" style="97" customWidth="1"/>
    <col min="6672" max="6672" width="1.5703125" style="97" customWidth="1"/>
    <col min="6673" max="6673" width="8.42578125" style="97" customWidth="1"/>
    <col min="6674" max="6674" width="1.5703125" style="97" customWidth="1"/>
    <col min="6675" max="6675" width="13" style="97" bestFit="1" customWidth="1"/>
    <col min="6676" max="6676" width="1.5703125" style="97" customWidth="1"/>
    <col min="6677" max="6677" width="8.140625" style="97" customWidth="1"/>
    <col min="6678" max="6678" width="1.5703125" style="97" customWidth="1"/>
    <col min="6679" max="6679" width="8.28515625" style="97" customWidth="1"/>
    <col min="6680" max="6680" width="1.5703125" style="97" customWidth="1"/>
    <col min="6681" max="6681" width="11.85546875" style="97" customWidth="1"/>
    <col min="6682" max="6682" width="1.5703125" style="97" customWidth="1"/>
    <col min="6683" max="6683" width="11.42578125" style="97" customWidth="1"/>
    <col min="6684" max="6684" width="1.5703125" style="97" customWidth="1"/>
    <col min="6685" max="6685" width="10.5703125" style="97" customWidth="1"/>
    <col min="6686" max="6686" width="1.140625" style="97" customWidth="1"/>
    <col min="6687" max="6687" width="1.5703125" style="97" customWidth="1"/>
    <col min="6688" max="6688" width="14.42578125" style="97" customWidth="1"/>
    <col min="6689" max="6689" width="1.5703125" style="97" customWidth="1"/>
    <col min="6690" max="6690" width="9.28515625" style="97" customWidth="1"/>
    <col min="6691" max="6691" width="1.5703125" style="97" customWidth="1"/>
    <col min="6692" max="6692" width="9.28515625" style="97" customWidth="1"/>
    <col min="6693" max="6693" width="1.5703125" style="97" customWidth="1"/>
    <col min="6694" max="6694" width="12.7109375" style="97" customWidth="1"/>
    <col min="6695" max="6695" width="1.5703125" style="97" customWidth="1"/>
    <col min="6696" max="6696" width="9.28515625" style="97" customWidth="1"/>
    <col min="6697" max="6697" width="1.5703125" style="97" customWidth="1"/>
    <col min="6698" max="6698" width="8.42578125" style="97" customWidth="1"/>
    <col min="6699" max="6699" width="1.5703125" style="97" customWidth="1"/>
    <col min="6700" max="6700" width="12.7109375" style="97" customWidth="1"/>
    <col min="6701" max="6701" width="1.5703125" style="97" customWidth="1"/>
    <col min="6702" max="6702" width="11.85546875" style="97" customWidth="1"/>
    <col min="6703" max="6703" width="1.5703125" style="97" customWidth="1"/>
    <col min="6704" max="6704" width="10.140625" style="97" customWidth="1"/>
    <col min="6705" max="6705" width="1" style="97" customWidth="1"/>
    <col min="6706" max="6706" width="11.28515625" style="97" customWidth="1"/>
    <col min="6707" max="6707" width="1.28515625" style="97" customWidth="1"/>
    <col min="6708" max="6708" width="9.42578125" style="97" customWidth="1"/>
    <col min="6709" max="6709" width="1.140625" style="97" customWidth="1"/>
    <col min="6710" max="6710" width="10.42578125" style="97" customWidth="1"/>
    <col min="6711" max="6711" width="1.28515625" style="97" customWidth="1"/>
    <col min="6712" max="6712" width="10.140625" style="97" customWidth="1"/>
    <col min="6713" max="6713" width="1.5703125" style="97" customWidth="1"/>
    <col min="6714" max="6714" width="11.42578125" style="97" customWidth="1"/>
    <col min="6715" max="6715" width="2.42578125" style="97" customWidth="1"/>
    <col min="6716" max="6716" width="4.5703125" style="97" customWidth="1"/>
    <col min="6717" max="6717" width="1.28515625" style="97" customWidth="1"/>
    <col min="6718" max="6718" width="8.42578125" style="97" customWidth="1"/>
    <col min="6719" max="6719" width="1.5703125" style="97" customWidth="1"/>
    <col min="6720" max="6720" width="12.7109375" style="97" customWidth="1"/>
    <col min="6721" max="6721" width="1.5703125" style="97" customWidth="1"/>
    <col min="6722" max="6722" width="12.7109375" style="97" customWidth="1"/>
    <col min="6723" max="6723" width="1.5703125" style="97" customWidth="1"/>
    <col min="6724" max="6724" width="12.7109375" style="97" customWidth="1"/>
    <col min="6725" max="6725" width="1.5703125" style="97" customWidth="1"/>
    <col min="6726" max="6726" width="12.7109375" style="97" customWidth="1"/>
    <col min="6727" max="6727" width="1.5703125" style="97" customWidth="1"/>
    <col min="6728" max="6728" width="12.7109375" style="97" customWidth="1"/>
    <col min="6729" max="6912" width="12.7109375" style="97"/>
    <col min="6913" max="6913" width="5" style="97" customWidth="1"/>
    <col min="6914" max="6914" width="1.5703125" style="97" customWidth="1"/>
    <col min="6915" max="6915" width="17" style="97" customWidth="1"/>
    <col min="6916" max="6916" width="1.5703125" style="97" customWidth="1"/>
    <col min="6917" max="6917" width="12.85546875" style="97" customWidth="1"/>
    <col min="6918" max="6918" width="1.5703125" style="97" customWidth="1"/>
    <col min="6919" max="6919" width="8.85546875" style="97" customWidth="1"/>
    <col min="6920" max="6920" width="1.5703125" style="97" customWidth="1"/>
    <col min="6921" max="6921" width="8.140625" style="97" customWidth="1"/>
    <col min="6922" max="6922" width="1.5703125" style="97" customWidth="1"/>
    <col min="6923" max="6923" width="12.7109375" style="97" customWidth="1"/>
    <col min="6924" max="6924" width="1.5703125" style="97" customWidth="1"/>
    <col min="6925" max="6925" width="13" style="97" customWidth="1"/>
    <col min="6926" max="6926" width="1.5703125" style="97" customWidth="1"/>
    <col min="6927" max="6927" width="8.42578125" style="97" customWidth="1"/>
    <col min="6928" max="6928" width="1.5703125" style="97" customWidth="1"/>
    <col min="6929" max="6929" width="8.42578125" style="97" customWidth="1"/>
    <col min="6930" max="6930" width="1.5703125" style="97" customWidth="1"/>
    <col min="6931" max="6931" width="13" style="97" bestFit="1" customWidth="1"/>
    <col min="6932" max="6932" width="1.5703125" style="97" customWidth="1"/>
    <col min="6933" max="6933" width="8.140625" style="97" customWidth="1"/>
    <col min="6934" max="6934" width="1.5703125" style="97" customWidth="1"/>
    <col min="6935" max="6935" width="8.28515625" style="97" customWidth="1"/>
    <col min="6936" max="6936" width="1.5703125" style="97" customWidth="1"/>
    <col min="6937" max="6937" width="11.85546875" style="97" customWidth="1"/>
    <col min="6938" max="6938" width="1.5703125" style="97" customWidth="1"/>
    <col min="6939" max="6939" width="11.42578125" style="97" customWidth="1"/>
    <col min="6940" max="6940" width="1.5703125" style="97" customWidth="1"/>
    <col min="6941" max="6941" width="10.5703125" style="97" customWidth="1"/>
    <col min="6942" max="6942" width="1.140625" style="97" customWidth="1"/>
    <col min="6943" max="6943" width="1.5703125" style="97" customWidth="1"/>
    <col min="6944" max="6944" width="14.42578125" style="97" customWidth="1"/>
    <col min="6945" max="6945" width="1.5703125" style="97" customWidth="1"/>
    <col min="6946" max="6946" width="9.28515625" style="97" customWidth="1"/>
    <col min="6947" max="6947" width="1.5703125" style="97" customWidth="1"/>
    <col min="6948" max="6948" width="9.28515625" style="97" customWidth="1"/>
    <col min="6949" max="6949" width="1.5703125" style="97" customWidth="1"/>
    <col min="6950" max="6950" width="12.7109375" style="97" customWidth="1"/>
    <col min="6951" max="6951" width="1.5703125" style="97" customWidth="1"/>
    <col min="6952" max="6952" width="9.28515625" style="97" customWidth="1"/>
    <col min="6953" max="6953" width="1.5703125" style="97" customWidth="1"/>
    <col min="6954" max="6954" width="8.42578125" style="97" customWidth="1"/>
    <col min="6955" max="6955" width="1.5703125" style="97" customWidth="1"/>
    <col min="6956" max="6956" width="12.7109375" style="97" customWidth="1"/>
    <col min="6957" max="6957" width="1.5703125" style="97" customWidth="1"/>
    <col min="6958" max="6958" width="11.85546875" style="97" customWidth="1"/>
    <col min="6959" max="6959" width="1.5703125" style="97" customWidth="1"/>
    <col min="6960" max="6960" width="10.140625" style="97" customWidth="1"/>
    <col min="6961" max="6961" width="1" style="97" customWidth="1"/>
    <col min="6962" max="6962" width="11.28515625" style="97" customWidth="1"/>
    <col min="6963" max="6963" width="1.28515625" style="97" customWidth="1"/>
    <col min="6964" max="6964" width="9.42578125" style="97" customWidth="1"/>
    <col min="6965" max="6965" width="1.140625" style="97" customWidth="1"/>
    <col min="6966" max="6966" width="10.42578125" style="97" customWidth="1"/>
    <col min="6967" max="6967" width="1.28515625" style="97" customWidth="1"/>
    <col min="6968" max="6968" width="10.140625" style="97" customWidth="1"/>
    <col min="6969" max="6969" width="1.5703125" style="97" customWidth="1"/>
    <col min="6970" max="6970" width="11.42578125" style="97" customWidth="1"/>
    <col min="6971" max="6971" width="2.42578125" style="97" customWidth="1"/>
    <col min="6972" max="6972" width="4.5703125" style="97" customWidth="1"/>
    <col min="6973" max="6973" width="1.28515625" style="97" customWidth="1"/>
    <col min="6974" max="6974" width="8.42578125" style="97" customWidth="1"/>
    <col min="6975" max="6975" width="1.5703125" style="97" customWidth="1"/>
    <col min="6976" max="6976" width="12.7109375" style="97" customWidth="1"/>
    <col min="6977" max="6977" width="1.5703125" style="97" customWidth="1"/>
    <col min="6978" max="6978" width="12.7109375" style="97" customWidth="1"/>
    <col min="6979" max="6979" width="1.5703125" style="97" customWidth="1"/>
    <col min="6980" max="6980" width="12.7109375" style="97" customWidth="1"/>
    <col min="6981" max="6981" width="1.5703125" style="97" customWidth="1"/>
    <col min="6982" max="6982" width="12.7109375" style="97" customWidth="1"/>
    <col min="6983" max="6983" width="1.5703125" style="97" customWidth="1"/>
    <col min="6984" max="6984" width="12.7109375" style="97" customWidth="1"/>
    <col min="6985" max="7168" width="12.7109375" style="97"/>
    <col min="7169" max="7169" width="5" style="97" customWidth="1"/>
    <col min="7170" max="7170" width="1.5703125" style="97" customWidth="1"/>
    <col min="7171" max="7171" width="17" style="97" customWidth="1"/>
    <col min="7172" max="7172" width="1.5703125" style="97" customWidth="1"/>
    <col min="7173" max="7173" width="12.85546875" style="97" customWidth="1"/>
    <col min="7174" max="7174" width="1.5703125" style="97" customWidth="1"/>
    <col min="7175" max="7175" width="8.85546875" style="97" customWidth="1"/>
    <col min="7176" max="7176" width="1.5703125" style="97" customWidth="1"/>
    <col min="7177" max="7177" width="8.140625" style="97" customWidth="1"/>
    <col min="7178" max="7178" width="1.5703125" style="97" customWidth="1"/>
    <col min="7179" max="7179" width="12.7109375" style="97" customWidth="1"/>
    <col min="7180" max="7180" width="1.5703125" style="97" customWidth="1"/>
    <col min="7181" max="7181" width="13" style="97" customWidth="1"/>
    <col min="7182" max="7182" width="1.5703125" style="97" customWidth="1"/>
    <col min="7183" max="7183" width="8.42578125" style="97" customWidth="1"/>
    <col min="7184" max="7184" width="1.5703125" style="97" customWidth="1"/>
    <col min="7185" max="7185" width="8.42578125" style="97" customWidth="1"/>
    <col min="7186" max="7186" width="1.5703125" style="97" customWidth="1"/>
    <col min="7187" max="7187" width="13" style="97" bestFit="1" customWidth="1"/>
    <col min="7188" max="7188" width="1.5703125" style="97" customWidth="1"/>
    <col min="7189" max="7189" width="8.140625" style="97" customWidth="1"/>
    <col min="7190" max="7190" width="1.5703125" style="97" customWidth="1"/>
    <col min="7191" max="7191" width="8.28515625" style="97" customWidth="1"/>
    <col min="7192" max="7192" width="1.5703125" style="97" customWidth="1"/>
    <col min="7193" max="7193" width="11.85546875" style="97" customWidth="1"/>
    <col min="7194" max="7194" width="1.5703125" style="97" customWidth="1"/>
    <col min="7195" max="7195" width="11.42578125" style="97" customWidth="1"/>
    <col min="7196" max="7196" width="1.5703125" style="97" customWidth="1"/>
    <col min="7197" max="7197" width="10.5703125" style="97" customWidth="1"/>
    <col min="7198" max="7198" width="1.140625" style="97" customWidth="1"/>
    <col min="7199" max="7199" width="1.5703125" style="97" customWidth="1"/>
    <col min="7200" max="7200" width="14.42578125" style="97" customWidth="1"/>
    <col min="7201" max="7201" width="1.5703125" style="97" customWidth="1"/>
    <col min="7202" max="7202" width="9.28515625" style="97" customWidth="1"/>
    <col min="7203" max="7203" width="1.5703125" style="97" customWidth="1"/>
    <col min="7204" max="7204" width="9.28515625" style="97" customWidth="1"/>
    <col min="7205" max="7205" width="1.5703125" style="97" customWidth="1"/>
    <col min="7206" max="7206" width="12.7109375" style="97" customWidth="1"/>
    <col min="7207" max="7207" width="1.5703125" style="97" customWidth="1"/>
    <col min="7208" max="7208" width="9.28515625" style="97" customWidth="1"/>
    <col min="7209" max="7209" width="1.5703125" style="97" customWidth="1"/>
    <col min="7210" max="7210" width="8.42578125" style="97" customWidth="1"/>
    <col min="7211" max="7211" width="1.5703125" style="97" customWidth="1"/>
    <col min="7212" max="7212" width="12.7109375" style="97" customWidth="1"/>
    <col min="7213" max="7213" width="1.5703125" style="97" customWidth="1"/>
    <col min="7214" max="7214" width="11.85546875" style="97" customWidth="1"/>
    <col min="7215" max="7215" width="1.5703125" style="97" customWidth="1"/>
    <col min="7216" max="7216" width="10.140625" style="97" customWidth="1"/>
    <col min="7217" max="7217" width="1" style="97" customWidth="1"/>
    <col min="7218" max="7218" width="11.28515625" style="97" customWidth="1"/>
    <col min="7219" max="7219" width="1.28515625" style="97" customWidth="1"/>
    <col min="7220" max="7220" width="9.42578125" style="97" customWidth="1"/>
    <col min="7221" max="7221" width="1.140625" style="97" customWidth="1"/>
    <col min="7222" max="7222" width="10.42578125" style="97" customWidth="1"/>
    <col min="7223" max="7223" width="1.28515625" style="97" customWidth="1"/>
    <col min="7224" max="7224" width="10.140625" style="97" customWidth="1"/>
    <col min="7225" max="7225" width="1.5703125" style="97" customWidth="1"/>
    <col min="7226" max="7226" width="11.42578125" style="97" customWidth="1"/>
    <col min="7227" max="7227" width="2.42578125" style="97" customWidth="1"/>
    <col min="7228" max="7228" width="4.5703125" style="97" customWidth="1"/>
    <col min="7229" max="7229" width="1.28515625" style="97" customWidth="1"/>
    <col min="7230" max="7230" width="8.42578125" style="97" customWidth="1"/>
    <col min="7231" max="7231" width="1.5703125" style="97" customWidth="1"/>
    <col min="7232" max="7232" width="12.7109375" style="97" customWidth="1"/>
    <col min="7233" max="7233" width="1.5703125" style="97" customWidth="1"/>
    <col min="7234" max="7234" width="12.7109375" style="97" customWidth="1"/>
    <col min="7235" max="7235" width="1.5703125" style="97" customWidth="1"/>
    <col min="7236" max="7236" width="12.7109375" style="97" customWidth="1"/>
    <col min="7237" max="7237" width="1.5703125" style="97" customWidth="1"/>
    <col min="7238" max="7238" width="12.7109375" style="97" customWidth="1"/>
    <col min="7239" max="7239" width="1.5703125" style="97" customWidth="1"/>
    <col min="7240" max="7240" width="12.7109375" style="97" customWidth="1"/>
    <col min="7241" max="7424" width="12.7109375" style="97"/>
    <col min="7425" max="7425" width="5" style="97" customWidth="1"/>
    <col min="7426" max="7426" width="1.5703125" style="97" customWidth="1"/>
    <col min="7427" max="7427" width="17" style="97" customWidth="1"/>
    <col min="7428" max="7428" width="1.5703125" style="97" customWidth="1"/>
    <col min="7429" max="7429" width="12.85546875" style="97" customWidth="1"/>
    <col min="7430" max="7430" width="1.5703125" style="97" customWidth="1"/>
    <col min="7431" max="7431" width="8.85546875" style="97" customWidth="1"/>
    <col min="7432" max="7432" width="1.5703125" style="97" customWidth="1"/>
    <col min="7433" max="7433" width="8.140625" style="97" customWidth="1"/>
    <col min="7434" max="7434" width="1.5703125" style="97" customWidth="1"/>
    <col min="7435" max="7435" width="12.7109375" style="97" customWidth="1"/>
    <col min="7436" max="7436" width="1.5703125" style="97" customWidth="1"/>
    <col min="7437" max="7437" width="13" style="97" customWidth="1"/>
    <col min="7438" max="7438" width="1.5703125" style="97" customWidth="1"/>
    <col min="7439" max="7439" width="8.42578125" style="97" customWidth="1"/>
    <col min="7440" max="7440" width="1.5703125" style="97" customWidth="1"/>
    <col min="7441" max="7441" width="8.42578125" style="97" customWidth="1"/>
    <col min="7442" max="7442" width="1.5703125" style="97" customWidth="1"/>
    <col min="7443" max="7443" width="13" style="97" bestFit="1" customWidth="1"/>
    <col min="7444" max="7444" width="1.5703125" style="97" customWidth="1"/>
    <col min="7445" max="7445" width="8.140625" style="97" customWidth="1"/>
    <col min="7446" max="7446" width="1.5703125" style="97" customWidth="1"/>
    <col min="7447" max="7447" width="8.28515625" style="97" customWidth="1"/>
    <col min="7448" max="7448" width="1.5703125" style="97" customWidth="1"/>
    <col min="7449" max="7449" width="11.85546875" style="97" customWidth="1"/>
    <col min="7450" max="7450" width="1.5703125" style="97" customWidth="1"/>
    <col min="7451" max="7451" width="11.42578125" style="97" customWidth="1"/>
    <col min="7452" max="7452" width="1.5703125" style="97" customWidth="1"/>
    <col min="7453" max="7453" width="10.5703125" style="97" customWidth="1"/>
    <col min="7454" max="7454" width="1.140625" style="97" customWidth="1"/>
    <col min="7455" max="7455" width="1.5703125" style="97" customWidth="1"/>
    <col min="7456" max="7456" width="14.42578125" style="97" customWidth="1"/>
    <col min="7457" max="7457" width="1.5703125" style="97" customWidth="1"/>
    <col min="7458" max="7458" width="9.28515625" style="97" customWidth="1"/>
    <col min="7459" max="7459" width="1.5703125" style="97" customWidth="1"/>
    <col min="7460" max="7460" width="9.28515625" style="97" customWidth="1"/>
    <col min="7461" max="7461" width="1.5703125" style="97" customWidth="1"/>
    <col min="7462" max="7462" width="12.7109375" style="97" customWidth="1"/>
    <col min="7463" max="7463" width="1.5703125" style="97" customWidth="1"/>
    <col min="7464" max="7464" width="9.28515625" style="97" customWidth="1"/>
    <col min="7465" max="7465" width="1.5703125" style="97" customWidth="1"/>
    <col min="7466" max="7466" width="8.42578125" style="97" customWidth="1"/>
    <col min="7467" max="7467" width="1.5703125" style="97" customWidth="1"/>
    <col min="7468" max="7468" width="12.7109375" style="97" customWidth="1"/>
    <col min="7469" max="7469" width="1.5703125" style="97" customWidth="1"/>
    <col min="7470" max="7470" width="11.85546875" style="97" customWidth="1"/>
    <col min="7471" max="7471" width="1.5703125" style="97" customWidth="1"/>
    <col min="7472" max="7472" width="10.140625" style="97" customWidth="1"/>
    <col min="7473" max="7473" width="1" style="97" customWidth="1"/>
    <col min="7474" max="7474" width="11.28515625" style="97" customWidth="1"/>
    <col min="7475" max="7475" width="1.28515625" style="97" customWidth="1"/>
    <col min="7476" max="7476" width="9.42578125" style="97" customWidth="1"/>
    <col min="7477" max="7477" width="1.140625" style="97" customWidth="1"/>
    <col min="7478" max="7478" width="10.42578125" style="97" customWidth="1"/>
    <col min="7479" max="7479" width="1.28515625" style="97" customWidth="1"/>
    <col min="7480" max="7480" width="10.140625" style="97" customWidth="1"/>
    <col min="7481" max="7481" width="1.5703125" style="97" customWidth="1"/>
    <col min="7482" max="7482" width="11.42578125" style="97" customWidth="1"/>
    <col min="7483" max="7483" width="2.42578125" style="97" customWidth="1"/>
    <col min="7484" max="7484" width="4.5703125" style="97" customWidth="1"/>
    <col min="7485" max="7485" width="1.28515625" style="97" customWidth="1"/>
    <col min="7486" max="7486" width="8.42578125" style="97" customWidth="1"/>
    <col min="7487" max="7487" width="1.5703125" style="97" customWidth="1"/>
    <col min="7488" max="7488" width="12.7109375" style="97" customWidth="1"/>
    <col min="7489" max="7489" width="1.5703125" style="97" customWidth="1"/>
    <col min="7490" max="7490" width="12.7109375" style="97" customWidth="1"/>
    <col min="7491" max="7491" width="1.5703125" style="97" customWidth="1"/>
    <col min="7492" max="7492" width="12.7109375" style="97" customWidth="1"/>
    <col min="7493" max="7493" width="1.5703125" style="97" customWidth="1"/>
    <col min="7494" max="7494" width="12.7109375" style="97" customWidth="1"/>
    <col min="7495" max="7495" width="1.5703125" style="97" customWidth="1"/>
    <col min="7496" max="7496" width="12.7109375" style="97" customWidth="1"/>
    <col min="7497" max="7680" width="12.7109375" style="97"/>
    <col min="7681" max="7681" width="5" style="97" customWidth="1"/>
    <col min="7682" max="7682" width="1.5703125" style="97" customWidth="1"/>
    <col min="7683" max="7683" width="17" style="97" customWidth="1"/>
    <col min="7684" max="7684" width="1.5703125" style="97" customWidth="1"/>
    <col min="7685" max="7685" width="12.85546875" style="97" customWidth="1"/>
    <col min="7686" max="7686" width="1.5703125" style="97" customWidth="1"/>
    <col min="7687" max="7687" width="8.85546875" style="97" customWidth="1"/>
    <col min="7688" max="7688" width="1.5703125" style="97" customWidth="1"/>
    <col min="7689" max="7689" width="8.140625" style="97" customWidth="1"/>
    <col min="7690" max="7690" width="1.5703125" style="97" customWidth="1"/>
    <col min="7691" max="7691" width="12.7109375" style="97" customWidth="1"/>
    <col min="7692" max="7692" width="1.5703125" style="97" customWidth="1"/>
    <col min="7693" max="7693" width="13" style="97" customWidth="1"/>
    <col min="7694" max="7694" width="1.5703125" style="97" customWidth="1"/>
    <col min="7695" max="7695" width="8.42578125" style="97" customWidth="1"/>
    <col min="7696" max="7696" width="1.5703125" style="97" customWidth="1"/>
    <col min="7697" max="7697" width="8.42578125" style="97" customWidth="1"/>
    <col min="7698" max="7698" width="1.5703125" style="97" customWidth="1"/>
    <col min="7699" max="7699" width="13" style="97" bestFit="1" customWidth="1"/>
    <col min="7700" max="7700" width="1.5703125" style="97" customWidth="1"/>
    <col min="7701" max="7701" width="8.140625" style="97" customWidth="1"/>
    <col min="7702" max="7702" width="1.5703125" style="97" customWidth="1"/>
    <col min="7703" max="7703" width="8.28515625" style="97" customWidth="1"/>
    <col min="7704" max="7704" width="1.5703125" style="97" customWidth="1"/>
    <col min="7705" max="7705" width="11.85546875" style="97" customWidth="1"/>
    <col min="7706" max="7706" width="1.5703125" style="97" customWidth="1"/>
    <col min="7707" max="7707" width="11.42578125" style="97" customWidth="1"/>
    <col min="7708" max="7708" width="1.5703125" style="97" customWidth="1"/>
    <col min="7709" max="7709" width="10.5703125" style="97" customWidth="1"/>
    <col min="7710" max="7710" width="1.140625" style="97" customWidth="1"/>
    <col min="7711" max="7711" width="1.5703125" style="97" customWidth="1"/>
    <col min="7712" max="7712" width="14.42578125" style="97" customWidth="1"/>
    <col min="7713" max="7713" width="1.5703125" style="97" customWidth="1"/>
    <col min="7714" max="7714" width="9.28515625" style="97" customWidth="1"/>
    <col min="7715" max="7715" width="1.5703125" style="97" customWidth="1"/>
    <col min="7716" max="7716" width="9.28515625" style="97" customWidth="1"/>
    <col min="7717" max="7717" width="1.5703125" style="97" customWidth="1"/>
    <col min="7718" max="7718" width="12.7109375" style="97" customWidth="1"/>
    <col min="7719" max="7719" width="1.5703125" style="97" customWidth="1"/>
    <col min="7720" max="7720" width="9.28515625" style="97" customWidth="1"/>
    <col min="7721" max="7721" width="1.5703125" style="97" customWidth="1"/>
    <col min="7722" max="7722" width="8.42578125" style="97" customWidth="1"/>
    <col min="7723" max="7723" width="1.5703125" style="97" customWidth="1"/>
    <col min="7724" max="7724" width="12.7109375" style="97" customWidth="1"/>
    <col min="7725" max="7725" width="1.5703125" style="97" customWidth="1"/>
    <col min="7726" max="7726" width="11.85546875" style="97" customWidth="1"/>
    <col min="7727" max="7727" width="1.5703125" style="97" customWidth="1"/>
    <col min="7728" max="7728" width="10.140625" style="97" customWidth="1"/>
    <col min="7729" max="7729" width="1" style="97" customWidth="1"/>
    <col min="7730" max="7730" width="11.28515625" style="97" customWidth="1"/>
    <col min="7731" max="7731" width="1.28515625" style="97" customWidth="1"/>
    <col min="7732" max="7732" width="9.42578125" style="97" customWidth="1"/>
    <col min="7733" max="7733" width="1.140625" style="97" customWidth="1"/>
    <col min="7734" max="7734" width="10.42578125" style="97" customWidth="1"/>
    <col min="7735" max="7735" width="1.28515625" style="97" customWidth="1"/>
    <col min="7736" max="7736" width="10.140625" style="97" customWidth="1"/>
    <col min="7737" max="7737" width="1.5703125" style="97" customWidth="1"/>
    <col min="7738" max="7738" width="11.42578125" style="97" customWidth="1"/>
    <col min="7739" max="7739" width="2.42578125" style="97" customWidth="1"/>
    <col min="7740" max="7740" width="4.5703125" style="97" customWidth="1"/>
    <col min="7741" max="7741" width="1.28515625" style="97" customWidth="1"/>
    <col min="7742" max="7742" width="8.42578125" style="97" customWidth="1"/>
    <col min="7743" max="7743" width="1.5703125" style="97" customWidth="1"/>
    <col min="7744" max="7744" width="12.7109375" style="97" customWidth="1"/>
    <col min="7745" max="7745" width="1.5703125" style="97" customWidth="1"/>
    <col min="7746" max="7746" width="12.7109375" style="97" customWidth="1"/>
    <col min="7747" max="7747" width="1.5703125" style="97" customWidth="1"/>
    <col min="7748" max="7748" width="12.7109375" style="97" customWidth="1"/>
    <col min="7749" max="7749" width="1.5703125" style="97" customWidth="1"/>
    <col min="7750" max="7750" width="12.7109375" style="97" customWidth="1"/>
    <col min="7751" max="7751" width="1.5703125" style="97" customWidth="1"/>
    <col min="7752" max="7752" width="12.7109375" style="97" customWidth="1"/>
    <col min="7753" max="7936" width="12.7109375" style="97"/>
    <col min="7937" max="7937" width="5" style="97" customWidth="1"/>
    <col min="7938" max="7938" width="1.5703125" style="97" customWidth="1"/>
    <col min="7939" max="7939" width="17" style="97" customWidth="1"/>
    <col min="7940" max="7940" width="1.5703125" style="97" customWidth="1"/>
    <col min="7941" max="7941" width="12.85546875" style="97" customWidth="1"/>
    <col min="7942" max="7942" width="1.5703125" style="97" customWidth="1"/>
    <col min="7943" max="7943" width="8.85546875" style="97" customWidth="1"/>
    <col min="7944" max="7944" width="1.5703125" style="97" customWidth="1"/>
    <col min="7945" max="7945" width="8.140625" style="97" customWidth="1"/>
    <col min="7946" max="7946" width="1.5703125" style="97" customWidth="1"/>
    <col min="7947" max="7947" width="12.7109375" style="97" customWidth="1"/>
    <col min="7948" max="7948" width="1.5703125" style="97" customWidth="1"/>
    <col min="7949" max="7949" width="13" style="97" customWidth="1"/>
    <col min="7950" max="7950" width="1.5703125" style="97" customWidth="1"/>
    <col min="7951" max="7951" width="8.42578125" style="97" customWidth="1"/>
    <col min="7952" max="7952" width="1.5703125" style="97" customWidth="1"/>
    <col min="7953" max="7953" width="8.42578125" style="97" customWidth="1"/>
    <col min="7954" max="7954" width="1.5703125" style="97" customWidth="1"/>
    <col min="7955" max="7955" width="13" style="97" bestFit="1" customWidth="1"/>
    <col min="7956" max="7956" width="1.5703125" style="97" customWidth="1"/>
    <col min="7957" max="7957" width="8.140625" style="97" customWidth="1"/>
    <col min="7958" max="7958" width="1.5703125" style="97" customWidth="1"/>
    <col min="7959" max="7959" width="8.28515625" style="97" customWidth="1"/>
    <col min="7960" max="7960" width="1.5703125" style="97" customWidth="1"/>
    <col min="7961" max="7961" width="11.85546875" style="97" customWidth="1"/>
    <col min="7962" max="7962" width="1.5703125" style="97" customWidth="1"/>
    <col min="7963" max="7963" width="11.42578125" style="97" customWidth="1"/>
    <col min="7964" max="7964" width="1.5703125" style="97" customWidth="1"/>
    <col min="7965" max="7965" width="10.5703125" style="97" customWidth="1"/>
    <col min="7966" max="7966" width="1.140625" style="97" customWidth="1"/>
    <col min="7967" max="7967" width="1.5703125" style="97" customWidth="1"/>
    <col min="7968" max="7968" width="14.42578125" style="97" customWidth="1"/>
    <col min="7969" max="7969" width="1.5703125" style="97" customWidth="1"/>
    <col min="7970" max="7970" width="9.28515625" style="97" customWidth="1"/>
    <col min="7971" max="7971" width="1.5703125" style="97" customWidth="1"/>
    <col min="7972" max="7972" width="9.28515625" style="97" customWidth="1"/>
    <col min="7973" max="7973" width="1.5703125" style="97" customWidth="1"/>
    <col min="7974" max="7974" width="12.7109375" style="97" customWidth="1"/>
    <col min="7975" max="7975" width="1.5703125" style="97" customWidth="1"/>
    <col min="7976" max="7976" width="9.28515625" style="97" customWidth="1"/>
    <col min="7977" max="7977" width="1.5703125" style="97" customWidth="1"/>
    <col min="7978" max="7978" width="8.42578125" style="97" customWidth="1"/>
    <col min="7979" max="7979" width="1.5703125" style="97" customWidth="1"/>
    <col min="7980" max="7980" width="12.7109375" style="97" customWidth="1"/>
    <col min="7981" max="7981" width="1.5703125" style="97" customWidth="1"/>
    <col min="7982" max="7982" width="11.85546875" style="97" customWidth="1"/>
    <col min="7983" max="7983" width="1.5703125" style="97" customWidth="1"/>
    <col min="7984" max="7984" width="10.140625" style="97" customWidth="1"/>
    <col min="7985" max="7985" width="1" style="97" customWidth="1"/>
    <col min="7986" max="7986" width="11.28515625" style="97" customWidth="1"/>
    <col min="7987" max="7987" width="1.28515625" style="97" customWidth="1"/>
    <col min="7988" max="7988" width="9.42578125" style="97" customWidth="1"/>
    <col min="7989" max="7989" width="1.140625" style="97" customWidth="1"/>
    <col min="7990" max="7990" width="10.42578125" style="97" customWidth="1"/>
    <col min="7991" max="7991" width="1.28515625" style="97" customWidth="1"/>
    <col min="7992" max="7992" width="10.140625" style="97" customWidth="1"/>
    <col min="7993" max="7993" width="1.5703125" style="97" customWidth="1"/>
    <col min="7994" max="7994" width="11.42578125" style="97" customWidth="1"/>
    <col min="7995" max="7995" width="2.42578125" style="97" customWidth="1"/>
    <col min="7996" max="7996" width="4.5703125" style="97" customWidth="1"/>
    <col min="7997" max="7997" width="1.28515625" style="97" customWidth="1"/>
    <col min="7998" max="7998" width="8.42578125" style="97" customWidth="1"/>
    <col min="7999" max="7999" width="1.5703125" style="97" customWidth="1"/>
    <col min="8000" max="8000" width="12.7109375" style="97" customWidth="1"/>
    <col min="8001" max="8001" width="1.5703125" style="97" customWidth="1"/>
    <col min="8002" max="8002" width="12.7109375" style="97" customWidth="1"/>
    <col min="8003" max="8003" width="1.5703125" style="97" customWidth="1"/>
    <col min="8004" max="8004" width="12.7109375" style="97" customWidth="1"/>
    <col min="8005" max="8005" width="1.5703125" style="97" customWidth="1"/>
    <col min="8006" max="8006" width="12.7109375" style="97" customWidth="1"/>
    <col min="8007" max="8007" width="1.5703125" style="97" customWidth="1"/>
    <col min="8008" max="8008" width="12.7109375" style="97" customWidth="1"/>
    <col min="8009" max="8192" width="12.7109375" style="97"/>
    <col min="8193" max="8193" width="5" style="97" customWidth="1"/>
    <col min="8194" max="8194" width="1.5703125" style="97" customWidth="1"/>
    <col min="8195" max="8195" width="17" style="97" customWidth="1"/>
    <col min="8196" max="8196" width="1.5703125" style="97" customWidth="1"/>
    <col min="8197" max="8197" width="12.85546875" style="97" customWidth="1"/>
    <col min="8198" max="8198" width="1.5703125" style="97" customWidth="1"/>
    <col min="8199" max="8199" width="8.85546875" style="97" customWidth="1"/>
    <col min="8200" max="8200" width="1.5703125" style="97" customWidth="1"/>
    <col min="8201" max="8201" width="8.140625" style="97" customWidth="1"/>
    <col min="8202" max="8202" width="1.5703125" style="97" customWidth="1"/>
    <col min="8203" max="8203" width="12.7109375" style="97" customWidth="1"/>
    <col min="8204" max="8204" width="1.5703125" style="97" customWidth="1"/>
    <col min="8205" max="8205" width="13" style="97" customWidth="1"/>
    <col min="8206" max="8206" width="1.5703125" style="97" customWidth="1"/>
    <col min="8207" max="8207" width="8.42578125" style="97" customWidth="1"/>
    <col min="8208" max="8208" width="1.5703125" style="97" customWidth="1"/>
    <col min="8209" max="8209" width="8.42578125" style="97" customWidth="1"/>
    <col min="8210" max="8210" width="1.5703125" style="97" customWidth="1"/>
    <col min="8211" max="8211" width="13" style="97" bestFit="1" customWidth="1"/>
    <col min="8212" max="8212" width="1.5703125" style="97" customWidth="1"/>
    <col min="8213" max="8213" width="8.140625" style="97" customWidth="1"/>
    <col min="8214" max="8214" width="1.5703125" style="97" customWidth="1"/>
    <col min="8215" max="8215" width="8.28515625" style="97" customWidth="1"/>
    <col min="8216" max="8216" width="1.5703125" style="97" customWidth="1"/>
    <col min="8217" max="8217" width="11.85546875" style="97" customWidth="1"/>
    <col min="8218" max="8218" width="1.5703125" style="97" customWidth="1"/>
    <col min="8219" max="8219" width="11.42578125" style="97" customWidth="1"/>
    <col min="8220" max="8220" width="1.5703125" style="97" customWidth="1"/>
    <col min="8221" max="8221" width="10.5703125" style="97" customWidth="1"/>
    <col min="8222" max="8222" width="1.140625" style="97" customWidth="1"/>
    <col min="8223" max="8223" width="1.5703125" style="97" customWidth="1"/>
    <col min="8224" max="8224" width="14.42578125" style="97" customWidth="1"/>
    <col min="8225" max="8225" width="1.5703125" style="97" customWidth="1"/>
    <col min="8226" max="8226" width="9.28515625" style="97" customWidth="1"/>
    <col min="8227" max="8227" width="1.5703125" style="97" customWidth="1"/>
    <col min="8228" max="8228" width="9.28515625" style="97" customWidth="1"/>
    <col min="8229" max="8229" width="1.5703125" style="97" customWidth="1"/>
    <col min="8230" max="8230" width="12.7109375" style="97" customWidth="1"/>
    <col min="8231" max="8231" width="1.5703125" style="97" customWidth="1"/>
    <col min="8232" max="8232" width="9.28515625" style="97" customWidth="1"/>
    <col min="8233" max="8233" width="1.5703125" style="97" customWidth="1"/>
    <col min="8234" max="8234" width="8.42578125" style="97" customWidth="1"/>
    <col min="8235" max="8235" width="1.5703125" style="97" customWidth="1"/>
    <col min="8236" max="8236" width="12.7109375" style="97" customWidth="1"/>
    <col min="8237" max="8237" width="1.5703125" style="97" customWidth="1"/>
    <col min="8238" max="8238" width="11.85546875" style="97" customWidth="1"/>
    <col min="8239" max="8239" width="1.5703125" style="97" customWidth="1"/>
    <col min="8240" max="8240" width="10.140625" style="97" customWidth="1"/>
    <col min="8241" max="8241" width="1" style="97" customWidth="1"/>
    <col min="8242" max="8242" width="11.28515625" style="97" customWidth="1"/>
    <col min="8243" max="8243" width="1.28515625" style="97" customWidth="1"/>
    <col min="8244" max="8244" width="9.42578125" style="97" customWidth="1"/>
    <col min="8245" max="8245" width="1.140625" style="97" customWidth="1"/>
    <col min="8246" max="8246" width="10.42578125" style="97" customWidth="1"/>
    <col min="8247" max="8247" width="1.28515625" style="97" customWidth="1"/>
    <col min="8248" max="8248" width="10.140625" style="97" customWidth="1"/>
    <col min="8249" max="8249" width="1.5703125" style="97" customWidth="1"/>
    <col min="8250" max="8250" width="11.42578125" style="97" customWidth="1"/>
    <col min="8251" max="8251" width="2.42578125" style="97" customWidth="1"/>
    <col min="8252" max="8252" width="4.5703125" style="97" customWidth="1"/>
    <col min="8253" max="8253" width="1.28515625" style="97" customWidth="1"/>
    <col min="8254" max="8254" width="8.42578125" style="97" customWidth="1"/>
    <col min="8255" max="8255" width="1.5703125" style="97" customWidth="1"/>
    <col min="8256" max="8256" width="12.7109375" style="97" customWidth="1"/>
    <col min="8257" max="8257" width="1.5703125" style="97" customWidth="1"/>
    <col min="8258" max="8258" width="12.7109375" style="97" customWidth="1"/>
    <col min="8259" max="8259" width="1.5703125" style="97" customWidth="1"/>
    <col min="8260" max="8260" width="12.7109375" style="97" customWidth="1"/>
    <col min="8261" max="8261" width="1.5703125" style="97" customWidth="1"/>
    <col min="8262" max="8262" width="12.7109375" style="97" customWidth="1"/>
    <col min="8263" max="8263" width="1.5703125" style="97" customWidth="1"/>
    <col min="8264" max="8264" width="12.7109375" style="97" customWidth="1"/>
    <col min="8265" max="8448" width="12.7109375" style="97"/>
    <col min="8449" max="8449" width="5" style="97" customWidth="1"/>
    <col min="8450" max="8450" width="1.5703125" style="97" customWidth="1"/>
    <col min="8451" max="8451" width="17" style="97" customWidth="1"/>
    <col min="8452" max="8452" width="1.5703125" style="97" customWidth="1"/>
    <col min="8453" max="8453" width="12.85546875" style="97" customWidth="1"/>
    <col min="8454" max="8454" width="1.5703125" style="97" customWidth="1"/>
    <col min="8455" max="8455" width="8.85546875" style="97" customWidth="1"/>
    <col min="8456" max="8456" width="1.5703125" style="97" customWidth="1"/>
    <col min="8457" max="8457" width="8.140625" style="97" customWidth="1"/>
    <col min="8458" max="8458" width="1.5703125" style="97" customWidth="1"/>
    <col min="8459" max="8459" width="12.7109375" style="97" customWidth="1"/>
    <col min="8460" max="8460" width="1.5703125" style="97" customWidth="1"/>
    <col min="8461" max="8461" width="13" style="97" customWidth="1"/>
    <col min="8462" max="8462" width="1.5703125" style="97" customWidth="1"/>
    <col min="8463" max="8463" width="8.42578125" style="97" customWidth="1"/>
    <col min="8464" max="8464" width="1.5703125" style="97" customWidth="1"/>
    <col min="8465" max="8465" width="8.42578125" style="97" customWidth="1"/>
    <col min="8466" max="8466" width="1.5703125" style="97" customWidth="1"/>
    <col min="8467" max="8467" width="13" style="97" bestFit="1" customWidth="1"/>
    <col min="8468" max="8468" width="1.5703125" style="97" customWidth="1"/>
    <col min="8469" max="8469" width="8.140625" style="97" customWidth="1"/>
    <col min="8470" max="8470" width="1.5703125" style="97" customWidth="1"/>
    <col min="8471" max="8471" width="8.28515625" style="97" customWidth="1"/>
    <col min="8472" max="8472" width="1.5703125" style="97" customWidth="1"/>
    <col min="8473" max="8473" width="11.85546875" style="97" customWidth="1"/>
    <col min="8474" max="8474" width="1.5703125" style="97" customWidth="1"/>
    <col min="8475" max="8475" width="11.42578125" style="97" customWidth="1"/>
    <col min="8476" max="8476" width="1.5703125" style="97" customWidth="1"/>
    <col min="8477" max="8477" width="10.5703125" style="97" customWidth="1"/>
    <col min="8478" max="8478" width="1.140625" style="97" customWidth="1"/>
    <col min="8479" max="8479" width="1.5703125" style="97" customWidth="1"/>
    <col min="8480" max="8480" width="14.42578125" style="97" customWidth="1"/>
    <col min="8481" max="8481" width="1.5703125" style="97" customWidth="1"/>
    <col min="8482" max="8482" width="9.28515625" style="97" customWidth="1"/>
    <col min="8483" max="8483" width="1.5703125" style="97" customWidth="1"/>
    <col min="8484" max="8484" width="9.28515625" style="97" customWidth="1"/>
    <col min="8485" max="8485" width="1.5703125" style="97" customWidth="1"/>
    <col min="8486" max="8486" width="12.7109375" style="97" customWidth="1"/>
    <col min="8487" max="8487" width="1.5703125" style="97" customWidth="1"/>
    <col min="8488" max="8488" width="9.28515625" style="97" customWidth="1"/>
    <col min="8489" max="8489" width="1.5703125" style="97" customWidth="1"/>
    <col min="8490" max="8490" width="8.42578125" style="97" customWidth="1"/>
    <col min="8491" max="8491" width="1.5703125" style="97" customWidth="1"/>
    <col min="8492" max="8492" width="12.7109375" style="97" customWidth="1"/>
    <col min="8493" max="8493" width="1.5703125" style="97" customWidth="1"/>
    <col min="8494" max="8494" width="11.85546875" style="97" customWidth="1"/>
    <col min="8495" max="8495" width="1.5703125" style="97" customWidth="1"/>
    <col min="8496" max="8496" width="10.140625" style="97" customWidth="1"/>
    <col min="8497" max="8497" width="1" style="97" customWidth="1"/>
    <col min="8498" max="8498" width="11.28515625" style="97" customWidth="1"/>
    <col min="8499" max="8499" width="1.28515625" style="97" customWidth="1"/>
    <col min="8500" max="8500" width="9.42578125" style="97" customWidth="1"/>
    <col min="8501" max="8501" width="1.140625" style="97" customWidth="1"/>
    <col min="8502" max="8502" width="10.42578125" style="97" customWidth="1"/>
    <col min="8503" max="8503" width="1.28515625" style="97" customWidth="1"/>
    <col min="8504" max="8504" width="10.140625" style="97" customWidth="1"/>
    <col min="8505" max="8505" width="1.5703125" style="97" customWidth="1"/>
    <col min="8506" max="8506" width="11.42578125" style="97" customWidth="1"/>
    <col min="8507" max="8507" width="2.42578125" style="97" customWidth="1"/>
    <col min="8508" max="8508" width="4.5703125" style="97" customWidth="1"/>
    <col min="8509" max="8509" width="1.28515625" style="97" customWidth="1"/>
    <col min="8510" max="8510" width="8.42578125" style="97" customWidth="1"/>
    <col min="8511" max="8511" width="1.5703125" style="97" customWidth="1"/>
    <col min="8512" max="8512" width="12.7109375" style="97" customWidth="1"/>
    <col min="8513" max="8513" width="1.5703125" style="97" customWidth="1"/>
    <col min="8514" max="8514" width="12.7109375" style="97" customWidth="1"/>
    <col min="8515" max="8515" width="1.5703125" style="97" customWidth="1"/>
    <col min="8516" max="8516" width="12.7109375" style="97" customWidth="1"/>
    <col min="8517" max="8517" width="1.5703125" style="97" customWidth="1"/>
    <col min="8518" max="8518" width="12.7109375" style="97" customWidth="1"/>
    <col min="8519" max="8519" width="1.5703125" style="97" customWidth="1"/>
    <col min="8520" max="8520" width="12.7109375" style="97" customWidth="1"/>
    <col min="8521" max="8704" width="12.7109375" style="97"/>
    <col min="8705" max="8705" width="5" style="97" customWidth="1"/>
    <col min="8706" max="8706" width="1.5703125" style="97" customWidth="1"/>
    <col min="8707" max="8707" width="17" style="97" customWidth="1"/>
    <col min="8708" max="8708" width="1.5703125" style="97" customWidth="1"/>
    <col min="8709" max="8709" width="12.85546875" style="97" customWidth="1"/>
    <col min="8710" max="8710" width="1.5703125" style="97" customWidth="1"/>
    <col min="8711" max="8711" width="8.85546875" style="97" customWidth="1"/>
    <col min="8712" max="8712" width="1.5703125" style="97" customWidth="1"/>
    <col min="8713" max="8713" width="8.140625" style="97" customWidth="1"/>
    <col min="8714" max="8714" width="1.5703125" style="97" customWidth="1"/>
    <col min="8715" max="8715" width="12.7109375" style="97" customWidth="1"/>
    <col min="8716" max="8716" width="1.5703125" style="97" customWidth="1"/>
    <col min="8717" max="8717" width="13" style="97" customWidth="1"/>
    <col min="8718" max="8718" width="1.5703125" style="97" customWidth="1"/>
    <col min="8719" max="8719" width="8.42578125" style="97" customWidth="1"/>
    <col min="8720" max="8720" width="1.5703125" style="97" customWidth="1"/>
    <col min="8721" max="8721" width="8.42578125" style="97" customWidth="1"/>
    <col min="8722" max="8722" width="1.5703125" style="97" customWidth="1"/>
    <col min="8723" max="8723" width="13" style="97" bestFit="1" customWidth="1"/>
    <col min="8724" max="8724" width="1.5703125" style="97" customWidth="1"/>
    <col min="8725" max="8725" width="8.140625" style="97" customWidth="1"/>
    <col min="8726" max="8726" width="1.5703125" style="97" customWidth="1"/>
    <col min="8727" max="8727" width="8.28515625" style="97" customWidth="1"/>
    <col min="8728" max="8728" width="1.5703125" style="97" customWidth="1"/>
    <col min="8729" max="8729" width="11.85546875" style="97" customWidth="1"/>
    <col min="8730" max="8730" width="1.5703125" style="97" customWidth="1"/>
    <col min="8731" max="8731" width="11.42578125" style="97" customWidth="1"/>
    <col min="8732" max="8732" width="1.5703125" style="97" customWidth="1"/>
    <col min="8733" max="8733" width="10.5703125" style="97" customWidth="1"/>
    <col min="8734" max="8734" width="1.140625" style="97" customWidth="1"/>
    <col min="8735" max="8735" width="1.5703125" style="97" customWidth="1"/>
    <col min="8736" max="8736" width="14.42578125" style="97" customWidth="1"/>
    <col min="8737" max="8737" width="1.5703125" style="97" customWidth="1"/>
    <col min="8738" max="8738" width="9.28515625" style="97" customWidth="1"/>
    <col min="8739" max="8739" width="1.5703125" style="97" customWidth="1"/>
    <col min="8740" max="8740" width="9.28515625" style="97" customWidth="1"/>
    <col min="8741" max="8741" width="1.5703125" style="97" customWidth="1"/>
    <col min="8742" max="8742" width="12.7109375" style="97" customWidth="1"/>
    <col min="8743" max="8743" width="1.5703125" style="97" customWidth="1"/>
    <col min="8744" max="8744" width="9.28515625" style="97" customWidth="1"/>
    <col min="8745" max="8745" width="1.5703125" style="97" customWidth="1"/>
    <col min="8746" max="8746" width="8.42578125" style="97" customWidth="1"/>
    <col min="8747" max="8747" width="1.5703125" style="97" customWidth="1"/>
    <col min="8748" max="8748" width="12.7109375" style="97" customWidth="1"/>
    <col min="8749" max="8749" width="1.5703125" style="97" customWidth="1"/>
    <col min="8750" max="8750" width="11.85546875" style="97" customWidth="1"/>
    <col min="8751" max="8751" width="1.5703125" style="97" customWidth="1"/>
    <col min="8752" max="8752" width="10.140625" style="97" customWidth="1"/>
    <col min="8753" max="8753" width="1" style="97" customWidth="1"/>
    <col min="8754" max="8754" width="11.28515625" style="97" customWidth="1"/>
    <col min="8755" max="8755" width="1.28515625" style="97" customWidth="1"/>
    <col min="8756" max="8756" width="9.42578125" style="97" customWidth="1"/>
    <col min="8757" max="8757" width="1.140625" style="97" customWidth="1"/>
    <col min="8758" max="8758" width="10.42578125" style="97" customWidth="1"/>
    <col min="8759" max="8759" width="1.28515625" style="97" customWidth="1"/>
    <col min="8760" max="8760" width="10.140625" style="97" customWidth="1"/>
    <col min="8761" max="8761" width="1.5703125" style="97" customWidth="1"/>
    <col min="8762" max="8762" width="11.42578125" style="97" customWidth="1"/>
    <col min="8763" max="8763" width="2.42578125" style="97" customWidth="1"/>
    <col min="8764" max="8764" width="4.5703125" style="97" customWidth="1"/>
    <col min="8765" max="8765" width="1.28515625" style="97" customWidth="1"/>
    <col min="8766" max="8766" width="8.42578125" style="97" customWidth="1"/>
    <col min="8767" max="8767" width="1.5703125" style="97" customWidth="1"/>
    <col min="8768" max="8768" width="12.7109375" style="97" customWidth="1"/>
    <col min="8769" max="8769" width="1.5703125" style="97" customWidth="1"/>
    <col min="8770" max="8770" width="12.7109375" style="97" customWidth="1"/>
    <col min="8771" max="8771" width="1.5703125" style="97" customWidth="1"/>
    <col min="8772" max="8772" width="12.7109375" style="97" customWidth="1"/>
    <col min="8773" max="8773" width="1.5703125" style="97" customWidth="1"/>
    <col min="8774" max="8774" width="12.7109375" style="97" customWidth="1"/>
    <col min="8775" max="8775" width="1.5703125" style="97" customWidth="1"/>
    <col min="8776" max="8776" width="12.7109375" style="97" customWidth="1"/>
    <col min="8777" max="8960" width="12.7109375" style="97"/>
    <col min="8961" max="8961" width="5" style="97" customWidth="1"/>
    <col min="8962" max="8962" width="1.5703125" style="97" customWidth="1"/>
    <col min="8963" max="8963" width="17" style="97" customWidth="1"/>
    <col min="8964" max="8964" width="1.5703125" style="97" customWidth="1"/>
    <col min="8965" max="8965" width="12.85546875" style="97" customWidth="1"/>
    <col min="8966" max="8966" width="1.5703125" style="97" customWidth="1"/>
    <col min="8967" max="8967" width="8.85546875" style="97" customWidth="1"/>
    <col min="8968" max="8968" width="1.5703125" style="97" customWidth="1"/>
    <col min="8969" max="8969" width="8.140625" style="97" customWidth="1"/>
    <col min="8970" max="8970" width="1.5703125" style="97" customWidth="1"/>
    <col min="8971" max="8971" width="12.7109375" style="97" customWidth="1"/>
    <col min="8972" max="8972" width="1.5703125" style="97" customWidth="1"/>
    <col min="8973" max="8973" width="13" style="97" customWidth="1"/>
    <col min="8974" max="8974" width="1.5703125" style="97" customWidth="1"/>
    <col min="8975" max="8975" width="8.42578125" style="97" customWidth="1"/>
    <col min="8976" max="8976" width="1.5703125" style="97" customWidth="1"/>
    <col min="8977" max="8977" width="8.42578125" style="97" customWidth="1"/>
    <col min="8978" max="8978" width="1.5703125" style="97" customWidth="1"/>
    <col min="8979" max="8979" width="13" style="97" bestFit="1" customWidth="1"/>
    <col min="8980" max="8980" width="1.5703125" style="97" customWidth="1"/>
    <col min="8981" max="8981" width="8.140625" style="97" customWidth="1"/>
    <col min="8982" max="8982" width="1.5703125" style="97" customWidth="1"/>
    <col min="8983" max="8983" width="8.28515625" style="97" customWidth="1"/>
    <col min="8984" max="8984" width="1.5703125" style="97" customWidth="1"/>
    <col min="8985" max="8985" width="11.85546875" style="97" customWidth="1"/>
    <col min="8986" max="8986" width="1.5703125" style="97" customWidth="1"/>
    <col min="8987" max="8987" width="11.42578125" style="97" customWidth="1"/>
    <col min="8988" max="8988" width="1.5703125" style="97" customWidth="1"/>
    <col min="8989" max="8989" width="10.5703125" style="97" customWidth="1"/>
    <col min="8990" max="8990" width="1.140625" style="97" customWidth="1"/>
    <col min="8991" max="8991" width="1.5703125" style="97" customWidth="1"/>
    <col min="8992" max="8992" width="14.42578125" style="97" customWidth="1"/>
    <col min="8993" max="8993" width="1.5703125" style="97" customWidth="1"/>
    <col min="8994" max="8994" width="9.28515625" style="97" customWidth="1"/>
    <col min="8995" max="8995" width="1.5703125" style="97" customWidth="1"/>
    <col min="8996" max="8996" width="9.28515625" style="97" customWidth="1"/>
    <col min="8997" max="8997" width="1.5703125" style="97" customWidth="1"/>
    <col min="8998" max="8998" width="12.7109375" style="97" customWidth="1"/>
    <col min="8999" max="8999" width="1.5703125" style="97" customWidth="1"/>
    <col min="9000" max="9000" width="9.28515625" style="97" customWidth="1"/>
    <col min="9001" max="9001" width="1.5703125" style="97" customWidth="1"/>
    <col min="9002" max="9002" width="8.42578125" style="97" customWidth="1"/>
    <col min="9003" max="9003" width="1.5703125" style="97" customWidth="1"/>
    <col min="9004" max="9004" width="12.7109375" style="97" customWidth="1"/>
    <col min="9005" max="9005" width="1.5703125" style="97" customWidth="1"/>
    <col min="9006" max="9006" width="11.85546875" style="97" customWidth="1"/>
    <col min="9007" max="9007" width="1.5703125" style="97" customWidth="1"/>
    <col min="9008" max="9008" width="10.140625" style="97" customWidth="1"/>
    <col min="9009" max="9009" width="1" style="97" customWidth="1"/>
    <col min="9010" max="9010" width="11.28515625" style="97" customWidth="1"/>
    <col min="9011" max="9011" width="1.28515625" style="97" customWidth="1"/>
    <col min="9012" max="9012" width="9.42578125" style="97" customWidth="1"/>
    <col min="9013" max="9013" width="1.140625" style="97" customWidth="1"/>
    <col min="9014" max="9014" width="10.42578125" style="97" customWidth="1"/>
    <col min="9015" max="9015" width="1.28515625" style="97" customWidth="1"/>
    <col min="9016" max="9016" width="10.140625" style="97" customWidth="1"/>
    <col min="9017" max="9017" width="1.5703125" style="97" customWidth="1"/>
    <col min="9018" max="9018" width="11.42578125" style="97" customWidth="1"/>
    <col min="9019" max="9019" width="2.42578125" style="97" customWidth="1"/>
    <col min="9020" max="9020" width="4.5703125" style="97" customWidth="1"/>
    <col min="9021" max="9021" width="1.28515625" style="97" customWidth="1"/>
    <col min="9022" max="9022" width="8.42578125" style="97" customWidth="1"/>
    <col min="9023" max="9023" width="1.5703125" style="97" customWidth="1"/>
    <col min="9024" max="9024" width="12.7109375" style="97" customWidth="1"/>
    <col min="9025" max="9025" width="1.5703125" style="97" customWidth="1"/>
    <col min="9026" max="9026" width="12.7109375" style="97" customWidth="1"/>
    <col min="9027" max="9027" width="1.5703125" style="97" customWidth="1"/>
    <col min="9028" max="9028" width="12.7109375" style="97" customWidth="1"/>
    <col min="9029" max="9029" width="1.5703125" style="97" customWidth="1"/>
    <col min="9030" max="9030" width="12.7109375" style="97" customWidth="1"/>
    <col min="9031" max="9031" width="1.5703125" style="97" customWidth="1"/>
    <col min="9032" max="9032" width="12.7109375" style="97" customWidth="1"/>
    <col min="9033" max="9216" width="12.7109375" style="97"/>
    <col min="9217" max="9217" width="5" style="97" customWidth="1"/>
    <col min="9218" max="9218" width="1.5703125" style="97" customWidth="1"/>
    <col min="9219" max="9219" width="17" style="97" customWidth="1"/>
    <col min="9220" max="9220" width="1.5703125" style="97" customWidth="1"/>
    <col min="9221" max="9221" width="12.85546875" style="97" customWidth="1"/>
    <col min="9222" max="9222" width="1.5703125" style="97" customWidth="1"/>
    <col min="9223" max="9223" width="8.85546875" style="97" customWidth="1"/>
    <col min="9224" max="9224" width="1.5703125" style="97" customWidth="1"/>
    <col min="9225" max="9225" width="8.140625" style="97" customWidth="1"/>
    <col min="9226" max="9226" width="1.5703125" style="97" customWidth="1"/>
    <col min="9227" max="9227" width="12.7109375" style="97" customWidth="1"/>
    <col min="9228" max="9228" width="1.5703125" style="97" customWidth="1"/>
    <col min="9229" max="9229" width="13" style="97" customWidth="1"/>
    <col min="9230" max="9230" width="1.5703125" style="97" customWidth="1"/>
    <col min="9231" max="9231" width="8.42578125" style="97" customWidth="1"/>
    <col min="9232" max="9232" width="1.5703125" style="97" customWidth="1"/>
    <col min="9233" max="9233" width="8.42578125" style="97" customWidth="1"/>
    <col min="9234" max="9234" width="1.5703125" style="97" customWidth="1"/>
    <col min="9235" max="9235" width="13" style="97" bestFit="1" customWidth="1"/>
    <col min="9236" max="9236" width="1.5703125" style="97" customWidth="1"/>
    <col min="9237" max="9237" width="8.140625" style="97" customWidth="1"/>
    <col min="9238" max="9238" width="1.5703125" style="97" customWidth="1"/>
    <col min="9239" max="9239" width="8.28515625" style="97" customWidth="1"/>
    <col min="9240" max="9240" width="1.5703125" style="97" customWidth="1"/>
    <col min="9241" max="9241" width="11.85546875" style="97" customWidth="1"/>
    <col min="9242" max="9242" width="1.5703125" style="97" customWidth="1"/>
    <col min="9243" max="9243" width="11.42578125" style="97" customWidth="1"/>
    <col min="9244" max="9244" width="1.5703125" style="97" customWidth="1"/>
    <col min="9245" max="9245" width="10.5703125" style="97" customWidth="1"/>
    <col min="9246" max="9246" width="1.140625" style="97" customWidth="1"/>
    <col min="9247" max="9247" width="1.5703125" style="97" customWidth="1"/>
    <col min="9248" max="9248" width="14.42578125" style="97" customWidth="1"/>
    <col min="9249" max="9249" width="1.5703125" style="97" customWidth="1"/>
    <col min="9250" max="9250" width="9.28515625" style="97" customWidth="1"/>
    <col min="9251" max="9251" width="1.5703125" style="97" customWidth="1"/>
    <col min="9252" max="9252" width="9.28515625" style="97" customWidth="1"/>
    <col min="9253" max="9253" width="1.5703125" style="97" customWidth="1"/>
    <col min="9254" max="9254" width="12.7109375" style="97" customWidth="1"/>
    <col min="9255" max="9255" width="1.5703125" style="97" customWidth="1"/>
    <col min="9256" max="9256" width="9.28515625" style="97" customWidth="1"/>
    <col min="9257" max="9257" width="1.5703125" style="97" customWidth="1"/>
    <col min="9258" max="9258" width="8.42578125" style="97" customWidth="1"/>
    <col min="9259" max="9259" width="1.5703125" style="97" customWidth="1"/>
    <col min="9260" max="9260" width="12.7109375" style="97" customWidth="1"/>
    <col min="9261" max="9261" width="1.5703125" style="97" customWidth="1"/>
    <col min="9262" max="9262" width="11.85546875" style="97" customWidth="1"/>
    <col min="9263" max="9263" width="1.5703125" style="97" customWidth="1"/>
    <col min="9264" max="9264" width="10.140625" style="97" customWidth="1"/>
    <col min="9265" max="9265" width="1" style="97" customWidth="1"/>
    <col min="9266" max="9266" width="11.28515625" style="97" customWidth="1"/>
    <col min="9267" max="9267" width="1.28515625" style="97" customWidth="1"/>
    <col min="9268" max="9268" width="9.42578125" style="97" customWidth="1"/>
    <col min="9269" max="9269" width="1.140625" style="97" customWidth="1"/>
    <col min="9270" max="9270" width="10.42578125" style="97" customWidth="1"/>
    <col min="9271" max="9271" width="1.28515625" style="97" customWidth="1"/>
    <col min="9272" max="9272" width="10.140625" style="97" customWidth="1"/>
    <col min="9273" max="9273" width="1.5703125" style="97" customWidth="1"/>
    <col min="9274" max="9274" width="11.42578125" style="97" customWidth="1"/>
    <col min="9275" max="9275" width="2.42578125" style="97" customWidth="1"/>
    <col min="9276" max="9276" width="4.5703125" style="97" customWidth="1"/>
    <col min="9277" max="9277" width="1.28515625" style="97" customWidth="1"/>
    <col min="9278" max="9278" width="8.42578125" style="97" customWidth="1"/>
    <col min="9279" max="9279" width="1.5703125" style="97" customWidth="1"/>
    <col min="9280" max="9280" width="12.7109375" style="97" customWidth="1"/>
    <col min="9281" max="9281" width="1.5703125" style="97" customWidth="1"/>
    <col min="9282" max="9282" width="12.7109375" style="97" customWidth="1"/>
    <col min="9283" max="9283" width="1.5703125" style="97" customWidth="1"/>
    <col min="9284" max="9284" width="12.7109375" style="97" customWidth="1"/>
    <col min="9285" max="9285" width="1.5703125" style="97" customWidth="1"/>
    <col min="9286" max="9286" width="12.7109375" style="97" customWidth="1"/>
    <col min="9287" max="9287" width="1.5703125" style="97" customWidth="1"/>
    <col min="9288" max="9288" width="12.7109375" style="97" customWidth="1"/>
    <col min="9289" max="9472" width="12.7109375" style="97"/>
    <col min="9473" max="9473" width="5" style="97" customWidth="1"/>
    <col min="9474" max="9474" width="1.5703125" style="97" customWidth="1"/>
    <col min="9475" max="9475" width="17" style="97" customWidth="1"/>
    <col min="9476" max="9476" width="1.5703125" style="97" customWidth="1"/>
    <col min="9477" max="9477" width="12.85546875" style="97" customWidth="1"/>
    <col min="9478" max="9478" width="1.5703125" style="97" customWidth="1"/>
    <col min="9479" max="9479" width="8.85546875" style="97" customWidth="1"/>
    <col min="9480" max="9480" width="1.5703125" style="97" customWidth="1"/>
    <col min="9481" max="9481" width="8.140625" style="97" customWidth="1"/>
    <col min="9482" max="9482" width="1.5703125" style="97" customWidth="1"/>
    <col min="9483" max="9483" width="12.7109375" style="97" customWidth="1"/>
    <col min="9484" max="9484" width="1.5703125" style="97" customWidth="1"/>
    <col min="9485" max="9485" width="13" style="97" customWidth="1"/>
    <col min="9486" max="9486" width="1.5703125" style="97" customWidth="1"/>
    <col min="9487" max="9487" width="8.42578125" style="97" customWidth="1"/>
    <col min="9488" max="9488" width="1.5703125" style="97" customWidth="1"/>
    <col min="9489" max="9489" width="8.42578125" style="97" customWidth="1"/>
    <col min="9490" max="9490" width="1.5703125" style="97" customWidth="1"/>
    <col min="9491" max="9491" width="13" style="97" bestFit="1" customWidth="1"/>
    <col min="9492" max="9492" width="1.5703125" style="97" customWidth="1"/>
    <col min="9493" max="9493" width="8.140625" style="97" customWidth="1"/>
    <col min="9494" max="9494" width="1.5703125" style="97" customWidth="1"/>
    <col min="9495" max="9495" width="8.28515625" style="97" customWidth="1"/>
    <col min="9496" max="9496" width="1.5703125" style="97" customWidth="1"/>
    <col min="9497" max="9497" width="11.85546875" style="97" customWidth="1"/>
    <col min="9498" max="9498" width="1.5703125" style="97" customWidth="1"/>
    <col min="9499" max="9499" width="11.42578125" style="97" customWidth="1"/>
    <col min="9500" max="9500" width="1.5703125" style="97" customWidth="1"/>
    <col min="9501" max="9501" width="10.5703125" style="97" customWidth="1"/>
    <col min="9502" max="9502" width="1.140625" style="97" customWidth="1"/>
    <col min="9503" max="9503" width="1.5703125" style="97" customWidth="1"/>
    <col min="9504" max="9504" width="14.42578125" style="97" customWidth="1"/>
    <col min="9505" max="9505" width="1.5703125" style="97" customWidth="1"/>
    <col min="9506" max="9506" width="9.28515625" style="97" customWidth="1"/>
    <col min="9507" max="9507" width="1.5703125" style="97" customWidth="1"/>
    <col min="9508" max="9508" width="9.28515625" style="97" customWidth="1"/>
    <col min="9509" max="9509" width="1.5703125" style="97" customWidth="1"/>
    <col min="9510" max="9510" width="12.7109375" style="97" customWidth="1"/>
    <col min="9511" max="9511" width="1.5703125" style="97" customWidth="1"/>
    <col min="9512" max="9512" width="9.28515625" style="97" customWidth="1"/>
    <col min="9513" max="9513" width="1.5703125" style="97" customWidth="1"/>
    <col min="9514" max="9514" width="8.42578125" style="97" customWidth="1"/>
    <col min="9515" max="9515" width="1.5703125" style="97" customWidth="1"/>
    <col min="9516" max="9516" width="12.7109375" style="97" customWidth="1"/>
    <col min="9517" max="9517" width="1.5703125" style="97" customWidth="1"/>
    <col min="9518" max="9518" width="11.85546875" style="97" customWidth="1"/>
    <col min="9519" max="9519" width="1.5703125" style="97" customWidth="1"/>
    <col min="9520" max="9520" width="10.140625" style="97" customWidth="1"/>
    <col min="9521" max="9521" width="1" style="97" customWidth="1"/>
    <col min="9522" max="9522" width="11.28515625" style="97" customWidth="1"/>
    <col min="9523" max="9523" width="1.28515625" style="97" customWidth="1"/>
    <col min="9524" max="9524" width="9.42578125" style="97" customWidth="1"/>
    <col min="9525" max="9525" width="1.140625" style="97" customWidth="1"/>
    <col min="9526" max="9526" width="10.42578125" style="97" customWidth="1"/>
    <col min="9527" max="9527" width="1.28515625" style="97" customWidth="1"/>
    <col min="9528" max="9528" width="10.140625" style="97" customWidth="1"/>
    <col min="9529" max="9529" width="1.5703125" style="97" customWidth="1"/>
    <col min="9530" max="9530" width="11.42578125" style="97" customWidth="1"/>
    <col min="9531" max="9531" width="2.42578125" style="97" customWidth="1"/>
    <col min="9532" max="9532" width="4.5703125" style="97" customWidth="1"/>
    <col min="9533" max="9533" width="1.28515625" style="97" customWidth="1"/>
    <col min="9534" max="9534" width="8.42578125" style="97" customWidth="1"/>
    <col min="9535" max="9535" width="1.5703125" style="97" customWidth="1"/>
    <col min="9536" max="9536" width="12.7109375" style="97" customWidth="1"/>
    <col min="9537" max="9537" width="1.5703125" style="97" customWidth="1"/>
    <col min="9538" max="9538" width="12.7109375" style="97" customWidth="1"/>
    <col min="9539" max="9539" width="1.5703125" style="97" customWidth="1"/>
    <col min="9540" max="9540" width="12.7109375" style="97" customWidth="1"/>
    <col min="9541" max="9541" width="1.5703125" style="97" customWidth="1"/>
    <col min="9542" max="9542" width="12.7109375" style="97" customWidth="1"/>
    <col min="9543" max="9543" width="1.5703125" style="97" customWidth="1"/>
    <col min="9544" max="9544" width="12.7109375" style="97" customWidth="1"/>
    <col min="9545" max="9728" width="12.7109375" style="97"/>
    <col min="9729" max="9729" width="5" style="97" customWidth="1"/>
    <col min="9730" max="9730" width="1.5703125" style="97" customWidth="1"/>
    <col min="9731" max="9731" width="17" style="97" customWidth="1"/>
    <col min="9732" max="9732" width="1.5703125" style="97" customWidth="1"/>
    <col min="9733" max="9733" width="12.85546875" style="97" customWidth="1"/>
    <col min="9734" max="9734" width="1.5703125" style="97" customWidth="1"/>
    <col min="9735" max="9735" width="8.85546875" style="97" customWidth="1"/>
    <col min="9736" max="9736" width="1.5703125" style="97" customWidth="1"/>
    <col min="9737" max="9737" width="8.140625" style="97" customWidth="1"/>
    <col min="9738" max="9738" width="1.5703125" style="97" customWidth="1"/>
    <col min="9739" max="9739" width="12.7109375" style="97" customWidth="1"/>
    <col min="9740" max="9740" width="1.5703125" style="97" customWidth="1"/>
    <col min="9741" max="9741" width="13" style="97" customWidth="1"/>
    <col min="9742" max="9742" width="1.5703125" style="97" customWidth="1"/>
    <col min="9743" max="9743" width="8.42578125" style="97" customWidth="1"/>
    <col min="9744" max="9744" width="1.5703125" style="97" customWidth="1"/>
    <col min="9745" max="9745" width="8.42578125" style="97" customWidth="1"/>
    <col min="9746" max="9746" width="1.5703125" style="97" customWidth="1"/>
    <col min="9747" max="9747" width="13" style="97" bestFit="1" customWidth="1"/>
    <col min="9748" max="9748" width="1.5703125" style="97" customWidth="1"/>
    <col min="9749" max="9749" width="8.140625" style="97" customWidth="1"/>
    <col min="9750" max="9750" width="1.5703125" style="97" customWidth="1"/>
    <col min="9751" max="9751" width="8.28515625" style="97" customWidth="1"/>
    <col min="9752" max="9752" width="1.5703125" style="97" customWidth="1"/>
    <col min="9753" max="9753" width="11.85546875" style="97" customWidth="1"/>
    <col min="9754" max="9754" width="1.5703125" style="97" customWidth="1"/>
    <col min="9755" max="9755" width="11.42578125" style="97" customWidth="1"/>
    <col min="9756" max="9756" width="1.5703125" style="97" customWidth="1"/>
    <col min="9757" max="9757" width="10.5703125" style="97" customWidth="1"/>
    <col min="9758" max="9758" width="1.140625" style="97" customWidth="1"/>
    <col min="9759" max="9759" width="1.5703125" style="97" customWidth="1"/>
    <col min="9760" max="9760" width="14.42578125" style="97" customWidth="1"/>
    <col min="9761" max="9761" width="1.5703125" style="97" customWidth="1"/>
    <col min="9762" max="9762" width="9.28515625" style="97" customWidth="1"/>
    <col min="9763" max="9763" width="1.5703125" style="97" customWidth="1"/>
    <col min="9764" max="9764" width="9.28515625" style="97" customWidth="1"/>
    <col min="9765" max="9765" width="1.5703125" style="97" customWidth="1"/>
    <col min="9766" max="9766" width="12.7109375" style="97" customWidth="1"/>
    <col min="9767" max="9767" width="1.5703125" style="97" customWidth="1"/>
    <col min="9768" max="9768" width="9.28515625" style="97" customWidth="1"/>
    <col min="9769" max="9769" width="1.5703125" style="97" customWidth="1"/>
    <col min="9770" max="9770" width="8.42578125" style="97" customWidth="1"/>
    <col min="9771" max="9771" width="1.5703125" style="97" customWidth="1"/>
    <col min="9772" max="9772" width="12.7109375" style="97" customWidth="1"/>
    <col min="9773" max="9773" width="1.5703125" style="97" customWidth="1"/>
    <col min="9774" max="9774" width="11.85546875" style="97" customWidth="1"/>
    <col min="9775" max="9775" width="1.5703125" style="97" customWidth="1"/>
    <col min="9776" max="9776" width="10.140625" style="97" customWidth="1"/>
    <col min="9777" max="9777" width="1" style="97" customWidth="1"/>
    <col min="9778" max="9778" width="11.28515625" style="97" customWidth="1"/>
    <col min="9779" max="9779" width="1.28515625" style="97" customWidth="1"/>
    <col min="9780" max="9780" width="9.42578125" style="97" customWidth="1"/>
    <col min="9781" max="9781" width="1.140625" style="97" customWidth="1"/>
    <col min="9782" max="9782" width="10.42578125" style="97" customWidth="1"/>
    <col min="9783" max="9783" width="1.28515625" style="97" customWidth="1"/>
    <col min="9784" max="9784" width="10.140625" style="97" customWidth="1"/>
    <col min="9785" max="9785" width="1.5703125" style="97" customWidth="1"/>
    <col min="9786" max="9786" width="11.42578125" style="97" customWidth="1"/>
    <col min="9787" max="9787" width="2.42578125" style="97" customWidth="1"/>
    <col min="9788" max="9788" width="4.5703125" style="97" customWidth="1"/>
    <col min="9789" max="9789" width="1.28515625" style="97" customWidth="1"/>
    <col min="9790" max="9790" width="8.42578125" style="97" customWidth="1"/>
    <col min="9791" max="9791" width="1.5703125" style="97" customWidth="1"/>
    <col min="9792" max="9792" width="12.7109375" style="97" customWidth="1"/>
    <col min="9793" max="9793" width="1.5703125" style="97" customWidth="1"/>
    <col min="9794" max="9794" width="12.7109375" style="97" customWidth="1"/>
    <col min="9795" max="9795" width="1.5703125" style="97" customWidth="1"/>
    <col min="9796" max="9796" width="12.7109375" style="97" customWidth="1"/>
    <col min="9797" max="9797" width="1.5703125" style="97" customWidth="1"/>
    <col min="9798" max="9798" width="12.7109375" style="97" customWidth="1"/>
    <col min="9799" max="9799" width="1.5703125" style="97" customWidth="1"/>
    <col min="9800" max="9800" width="12.7109375" style="97" customWidth="1"/>
    <col min="9801" max="9984" width="12.7109375" style="97"/>
    <col min="9985" max="9985" width="5" style="97" customWidth="1"/>
    <col min="9986" max="9986" width="1.5703125" style="97" customWidth="1"/>
    <col min="9987" max="9987" width="17" style="97" customWidth="1"/>
    <col min="9988" max="9988" width="1.5703125" style="97" customWidth="1"/>
    <col min="9989" max="9989" width="12.85546875" style="97" customWidth="1"/>
    <col min="9990" max="9990" width="1.5703125" style="97" customWidth="1"/>
    <col min="9991" max="9991" width="8.85546875" style="97" customWidth="1"/>
    <col min="9992" max="9992" width="1.5703125" style="97" customWidth="1"/>
    <col min="9993" max="9993" width="8.140625" style="97" customWidth="1"/>
    <col min="9994" max="9994" width="1.5703125" style="97" customWidth="1"/>
    <col min="9995" max="9995" width="12.7109375" style="97" customWidth="1"/>
    <col min="9996" max="9996" width="1.5703125" style="97" customWidth="1"/>
    <col min="9997" max="9997" width="13" style="97" customWidth="1"/>
    <col min="9998" max="9998" width="1.5703125" style="97" customWidth="1"/>
    <col min="9999" max="9999" width="8.42578125" style="97" customWidth="1"/>
    <col min="10000" max="10000" width="1.5703125" style="97" customWidth="1"/>
    <col min="10001" max="10001" width="8.42578125" style="97" customWidth="1"/>
    <col min="10002" max="10002" width="1.5703125" style="97" customWidth="1"/>
    <col min="10003" max="10003" width="13" style="97" bestFit="1" customWidth="1"/>
    <col min="10004" max="10004" width="1.5703125" style="97" customWidth="1"/>
    <col min="10005" max="10005" width="8.140625" style="97" customWidth="1"/>
    <col min="10006" max="10006" width="1.5703125" style="97" customWidth="1"/>
    <col min="10007" max="10007" width="8.28515625" style="97" customWidth="1"/>
    <col min="10008" max="10008" width="1.5703125" style="97" customWidth="1"/>
    <col min="10009" max="10009" width="11.85546875" style="97" customWidth="1"/>
    <col min="10010" max="10010" width="1.5703125" style="97" customWidth="1"/>
    <col min="10011" max="10011" width="11.42578125" style="97" customWidth="1"/>
    <col min="10012" max="10012" width="1.5703125" style="97" customWidth="1"/>
    <col min="10013" max="10013" width="10.5703125" style="97" customWidth="1"/>
    <col min="10014" max="10014" width="1.140625" style="97" customWidth="1"/>
    <col min="10015" max="10015" width="1.5703125" style="97" customWidth="1"/>
    <col min="10016" max="10016" width="14.42578125" style="97" customWidth="1"/>
    <col min="10017" max="10017" width="1.5703125" style="97" customWidth="1"/>
    <col min="10018" max="10018" width="9.28515625" style="97" customWidth="1"/>
    <col min="10019" max="10019" width="1.5703125" style="97" customWidth="1"/>
    <col min="10020" max="10020" width="9.28515625" style="97" customWidth="1"/>
    <col min="10021" max="10021" width="1.5703125" style="97" customWidth="1"/>
    <col min="10022" max="10022" width="12.7109375" style="97" customWidth="1"/>
    <col min="10023" max="10023" width="1.5703125" style="97" customWidth="1"/>
    <col min="10024" max="10024" width="9.28515625" style="97" customWidth="1"/>
    <col min="10025" max="10025" width="1.5703125" style="97" customWidth="1"/>
    <col min="10026" max="10026" width="8.42578125" style="97" customWidth="1"/>
    <col min="10027" max="10027" width="1.5703125" style="97" customWidth="1"/>
    <col min="10028" max="10028" width="12.7109375" style="97" customWidth="1"/>
    <col min="10029" max="10029" width="1.5703125" style="97" customWidth="1"/>
    <col min="10030" max="10030" width="11.85546875" style="97" customWidth="1"/>
    <col min="10031" max="10031" width="1.5703125" style="97" customWidth="1"/>
    <col min="10032" max="10032" width="10.140625" style="97" customWidth="1"/>
    <col min="10033" max="10033" width="1" style="97" customWidth="1"/>
    <col min="10034" max="10034" width="11.28515625" style="97" customWidth="1"/>
    <col min="10035" max="10035" width="1.28515625" style="97" customWidth="1"/>
    <col min="10036" max="10036" width="9.42578125" style="97" customWidth="1"/>
    <col min="10037" max="10037" width="1.140625" style="97" customWidth="1"/>
    <col min="10038" max="10038" width="10.42578125" style="97" customWidth="1"/>
    <col min="10039" max="10039" width="1.28515625" style="97" customWidth="1"/>
    <col min="10040" max="10040" width="10.140625" style="97" customWidth="1"/>
    <col min="10041" max="10041" width="1.5703125" style="97" customWidth="1"/>
    <col min="10042" max="10042" width="11.42578125" style="97" customWidth="1"/>
    <col min="10043" max="10043" width="2.42578125" style="97" customWidth="1"/>
    <col min="10044" max="10044" width="4.5703125" style="97" customWidth="1"/>
    <col min="10045" max="10045" width="1.28515625" style="97" customWidth="1"/>
    <col min="10046" max="10046" width="8.42578125" style="97" customWidth="1"/>
    <col min="10047" max="10047" width="1.5703125" style="97" customWidth="1"/>
    <col min="10048" max="10048" width="12.7109375" style="97" customWidth="1"/>
    <col min="10049" max="10049" width="1.5703125" style="97" customWidth="1"/>
    <col min="10050" max="10050" width="12.7109375" style="97" customWidth="1"/>
    <col min="10051" max="10051" width="1.5703125" style="97" customWidth="1"/>
    <col min="10052" max="10052" width="12.7109375" style="97" customWidth="1"/>
    <col min="10053" max="10053" width="1.5703125" style="97" customWidth="1"/>
    <col min="10054" max="10054" width="12.7109375" style="97" customWidth="1"/>
    <col min="10055" max="10055" width="1.5703125" style="97" customWidth="1"/>
    <col min="10056" max="10056" width="12.7109375" style="97" customWidth="1"/>
    <col min="10057" max="10240" width="12.7109375" style="97"/>
    <col min="10241" max="10241" width="5" style="97" customWidth="1"/>
    <col min="10242" max="10242" width="1.5703125" style="97" customWidth="1"/>
    <col min="10243" max="10243" width="17" style="97" customWidth="1"/>
    <col min="10244" max="10244" width="1.5703125" style="97" customWidth="1"/>
    <col min="10245" max="10245" width="12.85546875" style="97" customWidth="1"/>
    <col min="10246" max="10246" width="1.5703125" style="97" customWidth="1"/>
    <col min="10247" max="10247" width="8.85546875" style="97" customWidth="1"/>
    <col min="10248" max="10248" width="1.5703125" style="97" customWidth="1"/>
    <col min="10249" max="10249" width="8.140625" style="97" customWidth="1"/>
    <col min="10250" max="10250" width="1.5703125" style="97" customWidth="1"/>
    <col min="10251" max="10251" width="12.7109375" style="97" customWidth="1"/>
    <col min="10252" max="10252" width="1.5703125" style="97" customWidth="1"/>
    <col min="10253" max="10253" width="13" style="97" customWidth="1"/>
    <col min="10254" max="10254" width="1.5703125" style="97" customWidth="1"/>
    <col min="10255" max="10255" width="8.42578125" style="97" customWidth="1"/>
    <col min="10256" max="10256" width="1.5703125" style="97" customWidth="1"/>
    <col min="10257" max="10257" width="8.42578125" style="97" customWidth="1"/>
    <col min="10258" max="10258" width="1.5703125" style="97" customWidth="1"/>
    <col min="10259" max="10259" width="13" style="97" bestFit="1" customWidth="1"/>
    <col min="10260" max="10260" width="1.5703125" style="97" customWidth="1"/>
    <col min="10261" max="10261" width="8.140625" style="97" customWidth="1"/>
    <col min="10262" max="10262" width="1.5703125" style="97" customWidth="1"/>
    <col min="10263" max="10263" width="8.28515625" style="97" customWidth="1"/>
    <col min="10264" max="10264" width="1.5703125" style="97" customWidth="1"/>
    <col min="10265" max="10265" width="11.85546875" style="97" customWidth="1"/>
    <col min="10266" max="10266" width="1.5703125" style="97" customWidth="1"/>
    <col min="10267" max="10267" width="11.42578125" style="97" customWidth="1"/>
    <col min="10268" max="10268" width="1.5703125" style="97" customWidth="1"/>
    <col min="10269" max="10269" width="10.5703125" style="97" customWidth="1"/>
    <col min="10270" max="10270" width="1.140625" style="97" customWidth="1"/>
    <col min="10271" max="10271" width="1.5703125" style="97" customWidth="1"/>
    <col min="10272" max="10272" width="14.42578125" style="97" customWidth="1"/>
    <col min="10273" max="10273" width="1.5703125" style="97" customWidth="1"/>
    <col min="10274" max="10274" width="9.28515625" style="97" customWidth="1"/>
    <col min="10275" max="10275" width="1.5703125" style="97" customWidth="1"/>
    <col min="10276" max="10276" width="9.28515625" style="97" customWidth="1"/>
    <col min="10277" max="10277" width="1.5703125" style="97" customWidth="1"/>
    <col min="10278" max="10278" width="12.7109375" style="97" customWidth="1"/>
    <col min="10279" max="10279" width="1.5703125" style="97" customWidth="1"/>
    <col min="10280" max="10280" width="9.28515625" style="97" customWidth="1"/>
    <col min="10281" max="10281" width="1.5703125" style="97" customWidth="1"/>
    <col min="10282" max="10282" width="8.42578125" style="97" customWidth="1"/>
    <col min="10283" max="10283" width="1.5703125" style="97" customWidth="1"/>
    <col min="10284" max="10284" width="12.7109375" style="97" customWidth="1"/>
    <col min="10285" max="10285" width="1.5703125" style="97" customWidth="1"/>
    <col min="10286" max="10286" width="11.85546875" style="97" customWidth="1"/>
    <col min="10287" max="10287" width="1.5703125" style="97" customWidth="1"/>
    <col min="10288" max="10288" width="10.140625" style="97" customWidth="1"/>
    <col min="10289" max="10289" width="1" style="97" customWidth="1"/>
    <col min="10290" max="10290" width="11.28515625" style="97" customWidth="1"/>
    <col min="10291" max="10291" width="1.28515625" style="97" customWidth="1"/>
    <col min="10292" max="10292" width="9.42578125" style="97" customWidth="1"/>
    <col min="10293" max="10293" width="1.140625" style="97" customWidth="1"/>
    <col min="10294" max="10294" width="10.42578125" style="97" customWidth="1"/>
    <col min="10295" max="10295" width="1.28515625" style="97" customWidth="1"/>
    <col min="10296" max="10296" width="10.140625" style="97" customWidth="1"/>
    <col min="10297" max="10297" width="1.5703125" style="97" customWidth="1"/>
    <col min="10298" max="10298" width="11.42578125" style="97" customWidth="1"/>
    <col min="10299" max="10299" width="2.42578125" style="97" customWidth="1"/>
    <col min="10300" max="10300" width="4.5703125" style="97" customWidth="1"/>
    <col min="10301" max="10301" width="1.28515625" style="97" customWidth="1"/>
    <col min="10302" max="10302" width="8.42578125" style="97" customWidth="1"/>
    <col min="10303" max="10303" width="1.5703125" style="97" customWidth="1"/>
    <col min="10304" max="10304" width="12.7109375" style="97" customWidth="1"/>
    <col min="10305" max="10305" width="1.5703125" style="97" customWidth="1"/>
    <col min="10306" max="10306" width="12.7109375" style="97" customWidth="1"/>
    <col min="10307" max="10307" width="1.5703125" style="97" customWidth="1"/>
    <col min="10308" max="10308" width="12.7109375" style="97" customWidth="1"/>
    <col min="10309" max="10309" width="1.5703125" style="97" customWidth="1"/>
    <col min="10310" max="10310" width="12.7109375" style="97" customWidth="1"/>
    <col min="10311" max="10311" width="1.5703125" style="97" customWidth="1"/>
    <col min="10312" max="10312" width="12.7109375" style="97" customWidth="1"/>
    <col min="10313" max="10496" width="12.7109375" style="97"/>
    <col min="10497" max="10497" width="5" style="97" customWidth="1"/>
    <col min="10498" max="10498" width="1.5703125" style="97" customWidth="1"/>
    <col min="10499" max="10499" width="17" style="97" customWidth="1"/>
    <col min="10500" max="10500" width="1.5703125" style="97" customWidth="1"/>
    <col min="10501" max="10501" width="12.85546875" style="97" customWidth="1"/>
    <col min="10502" max="10502" width="1.5703125" style="97" customWidth="1"/>
    <col min="10503" max="10503" width="8.85546875" style="97" customWidth="1"/>
    <col min="10504" max="10504" width="1.5703125" style="97" customWidth="1"/>
    <col min="10505" max="10505" width="8.140625" style="97" customWidth="1"/>
    <col min="10506" max="10506" width="1.5703125" style="97" customWidth="1"/>
    <col min="10507" max="10507" width="12.7109375" style="97" customWidth="1"/>
    <col min="10508" max="10508" width="1.5703125" style="97" customWidth="1"/>
    <col min="10509" max="10509" width="13" style="97" customWidth="1"/>
    <col min="10510" max="10510" width="1.5703125" style="97" customWidth="1"/>
    <col min="10511" max="10511" width="8.42578125" style="97" customWidth="1"/>
    <col min="10512" max="10512" width="1.5703125" style="97" customWidth="1"/>
    <col min="10513" max="10513" width="8.42578125" style="97" customWidth="1"/>
    <col min="10514" max="10514" width="1.5703125" style="97" customWidth="1"/>
    <col min="10515" max="10515" width="13" style="97" bestFit="1" customWidth="1"/>
    <col min="10516" max="10516" width="1.5703125" style="97" customWidth="1"/>
    <col min="10517" max="10517" width="8.140625" style="97" customWidth="1"/>
    <col min="10518" max="10518" width="1.5703125" style="97" customWidth="1"/>
    <col min="10519" max="10519" width="8.28515625" style="97" customWidth="1"/>
    <col min="10520" max="10520" width="1.5703125" style="97" customWidth="1"/>
    <col min="10521" max="10521" width="11.85546875" style="97" customWidth="1"/>
    <col min="10522" max="10522" width="1.5703125" style="97" customWidth="1"/>
    <col min="10523" max="10523" width="11.42578125" style="97" customWidth="1"/>
    <col min="10524" max="10524" width="1.5703125" style="97" customWidth="1"/>
    <col min="10525" max="10525" width="10.5703125" style="97" customWidth="1"/>
    <col min="10526" max="10526" width="1.140625" style="97" customWidth="1"/>
    <col min="10527" max="10527" width="1.5703125" style="97" customWidth="1"/>
    <col min="10528" max="10528" width="14.42578125" style="97" customWidth="1"/>
    <col min="10529" max="10529" width="1.5703125" style="97" customWidth="1"/>
    <col min="10530" max="10530" width="9.28515625" style="97" customWidth="1"/>
    <col min="10531" max="10531" width="1.5703125" style="97" customWidth="1"/>
    <col min="10532" max="10532" width="9.28515625" style="97" customWidth="1"/>
    <col min="10533" max="10533" width="1.5703125" style="97" customWidth="1"/>
    <col min="10534" max="10534" width="12.7109375" style="97" customWidth="1"/>
    <col min="10535" max="10535" width="1.5703125" style="97" customWidth="1"/>
    <col min="10536" max="10536" width="9.28515625" style="97" customWidth="1"/>
    <col min="10537" max="10537" width="1.5703125" style="97" customWidth="1"/>
    <col min="10538" max="10538" width="8.42578125" style="97" customWidth="1"/>
    <col min="10539" max="10539" width="1.5703125" style="97" customWidth="1"/>
    <col min="10540" max="10540" width="12.7109375" style="97" customWidth="1"/>
    <col min="10541" max="10541" width="1.5703125" style="97" customWidth="1"/>
    <col min="10542" max="10542" width="11.85546875" style="97" customWidth="1"/>
    <col min="10543" max="10543" width="1.5703125" style="97" customWidth="1"/>
    <col min="10544" max="10544" width="10.140625" style="97" customWidth="1"/>
    <col min="10545" max="10545" width="1" style="97" customWidth="1"/>
    <col min="10546" max="10546" width="11.28515625" style="97" customWidth="1"/>
    <col min="10547" max="10547" width="1.28515625" style="97" customWidth="1"/>
    <col min="10548" max="10548" width="9.42578125" style="97" customWidth="1"/>
    <col min="10549" max="10549" width="1.140625" style="97" customWidth="1"/>
    <col min="10550" max="10550" width="10.42578125" style="97" customWidth="1"/>
    <col min="10551" max="10551" width="1.28515625" style="97" customWidth="1"/>
    <col min="10552" max="10552" width="10.140625" style="97" customWidth="1"/>
    <col min="10553" max="10553" width="1.5703125" style="97" customWidth="1"/>
    <col min="10554" max="10554" width="11.42578125" style="97" customWidth="1"/>
    <col min="10555" max="10555" width="2.42578125" style="97" customWidth="1"/>
    <col min="10556" max="10556" width="4.5703125" style="97" customWidth="1"/>
    <col min="10557" max="10557" width="1.28515625" style="97" customWidth="1"/>
    <col min="10558" max="10558" width="8.42578125" style="97" customWidth="1"/>
    <col min="10559" max="10559" width="1.5703125" style="97" customWidth="1"/>
    <col min="10560" max="10560" width="12.7109375" style="97" customWidth="1"/>
    <col min="10561" max="10561" width="1.5703125" style="97" customWidth="1"/>
    <col min="10562" max="10562" width="12.7109375" style="97" customWidth="1"/>
    <col min="10563" max="10563" width="1.5703125" style="97" customWidth="1"/>
    <col min="10564" max="10564" width="12.7109375" style="97" customWidth="1"/>
    <col min="10565" max="10565" width="1.5703125" style="97" customWidth="1"/>
    <col min="10566" max="10566" width="12.7109375" style="97" customWidth="1"/>
    <col min="10567" max="10567" width="1.5703125" style="97" customWidth="1"/>
    <col min="10568" max="10568" width="12.7109375" style="97" customWidth="1"/>
    <col min="10569" max="10752" width="12.7109375" style="97"/>
    <col min="10753" max="10753" width="5" style="97" customWidth="1"/>
    <col min="10754" max="10754" width="1.5703125" style="97" customWidth="1"/>
    <col min="10755" max="10755" width="17" style="97" customWidth="1"/>
    <col min="10756" max="10756" width="1.5703125" style="97" customWidth="1"/>
    <col min="10757" max="10757" width="12.85546875" style="97" customWidth="1"/>
    <col min="10758" max="10758" width="1.5703125" style="97" customWidth="1"/>
    <col min="10759" max="10759" width="8.85546875" style="97" customWidth="1"/>
    <col min="10760" max="10760" width="1.5703125" style="97" customWidth="1"/>
    <col min="10761" max="10761" width="8.140625" style="97" customWidth="1"/>
    <col min="10762" max="10762" width="1.5703125" style="97" customWidth="1"/>
    <col min="10763" max="10763" width="12.7109375" style="97" customWidth="1"/>
    <col min="10764" max="10764" width="1.5703125" style="97" customWidth="1"/>
    <col min="10765" max="10765" width="13" style="97" customWidth="1"/>
    <col min="10766" max="10766" width="1.5703125" style="97" customWidth="1"/>
    <col min="10767" max="10767" width="8.42578125" style="97" customWidth="1"/>
    <col min="10768" max="10768" width="1.5703125" style="97" customWidth="1"/>
    <col min="10769" max="10769" width="8.42578125" style="97" customWidth="1"/>
    <col min="10770" max="10770" width="1.5703125" style="97" customWidth="1"/>
    <col min="10771" max="10771" width="13" style="97" bestFit="1" customWidth="1"/>
    <col min="10772" max="10772" width="1.5703125" style="97" customWidth="1"/>
    <col min="10773" max="10773" width="8.140625" style="97" customWidth="1"/>
    <col min="10774" max="10774" width="1.5703125" style="97" customWidth="1"/>
    <col min="10775" max="10775" width="8.28515625" style="97" customWidth="1"/>
    <col min="10776" max="10776" width="1.5703125" style="97" customWidth="1"/>
    <col min="10777" max="10777" width="11.85546875" style="97" customWidth="1"/>
    <col min="10778" max="10778" width="1.5703125" style="97" customWidth="1"/>
    <col min="10779" max="10779" width="11.42578125" style="97" customWidth="1"/>
    <col min="10780" max="10780" width="1.5703125" style="97" customWidth="1"/>
    <col min="10781" max="10781" width="10.5703125" style="97" customWidth="1"/>
    <col min="10782" max="10782" width="1.140625" style="97" customWidth="1"/>
    <col min="10783" max="10783" width="1.5703125" style="97" customWidth="1"/>
    <col min="10784" max="10784" width="14.42578125" style="97" customWidth="1"/>
    <col min="10785" max="10785" width="1.5703125" style="97" customWidth="1"/>
    <col min="10786" max="10786" width="9.28515625" style="97" customWidth="1"/>
    <col min="10787" max="10787" width="1.5703125" style="97" customWidth="1"/>
    <col min="10788" max="10788" width="9.28515625" style="97" customWidth="1"/>
    <col min="10789" max="10789" width="1.5703125" style="97" customWidth="1"/>
    <col min="10790" max="10790" width="12.7109375" style="97" customWidth="1"/>
    <col min="10791" max="10791" width="1.5703125" style="97" customWidth="1"/>
    <col min="10792" max="10792" width="9.28515625" style="97" customWidth="1"/>
    <col min="10793" max="10793" width="1.5703125" style="97" customWidth="1"/>
    <col min="10794" max="10794" width="8.42578125" style="97" customWidth="1"/>
    <col min="10795" max="10795" width="1.5703125" style="97" customWidth="1"/>
    <col min="10796" max="10796" width="12.7109375" style="97" customWidth="1"/>
    <col min="10797" max="10797" width="1.5703125" style="97" customWidth="1"/>
    <col min="10798" max="10798" width="11.85546875" style="97" customWidth="1"/>
    <col min="10799" max="10799" width="1.5703125" style="97" customWidth="1"/>
    <col min="10800" max="10800" width="10.140625" style="97" customWidth="1"/>
    <col min="10801" max="10801" width="1" style="97" customWidth="1"/>
    <col min="10802" max="10802" width="11.28515625" style="97" customWidth="1"/>
    <col min="10803" max="10803" width="1.28515625" style="97" customWidth="1"/>
    <col min="10804" max="10804" width="9.42578125" style="97" customWidth="1"/>
    <col min="10805" max="10805" width="1.140625" style="97" customWidth="1"/>
    <col min="10806" max="10806" width="10.42578125" style="97" customWidth="1"/>
    <col min="10807" max="10807" width="1.28515625" style="97" customWidth="1"/>
    <col min="10808" max="10808" width="10.140625" style="97" customWidth="1"/>
    <col min="10809" max="10809" width="1.5703125" style="97" customWidth="1"/>
    <col min="10810" max="10810" width="11.42578125" style="97" customWidth="1"/>
    <col min="10811" max="10811" width="2.42578125" style="97" customWidth="1"/>
    <col min="10812" max="10812" width="4.5703125" style="97" customWidth="1"/>
    <col min="10813" max="10813" width="1.28515625" style="97" customWidth="1"/>
    <col min="10814" max="10814" width="8.42578125" style="97" customWidth="1"/>
    <col min="10815" max="10815" width="1.5703125" style="97" customWidth="1"/>
    <col min="10816" max="10816" width="12.7109375" style="97" customWidth="1"/>
    <col min="10817" max="10817" width="1.5703125" style="97" customWidth="1"/>
    <col min="10818" max="10818" width="12.7109375" style="97" customWidth="1"/>
    <col min="10819" max="10819" width="1.5703125" style="97" customWidth="1"/>
    <col min="10820" max="10820" width="12.7109375" style="97" customWidth="1"/>
    <col min="10821" max="10821" width="1.5703125" style="97" customWidth="1"/>
    <col min="10822" max="10822" width="12.7109375" style="97" customWidth="1"/>
    <col min="10823" max="10823" width="1.5703125" style="97" customWidth="1"/>
    <col min="10824" max="10824" width="12.7109375" style="97" customWidth="1"/>
    <col min="10825" max="11008" width="12.7109375" style="97"/>
    <col min="11009" max="11009" width="5" style="97" customWidth="1"/>
    <col min="11010" max="11010" width="1.5703125" style="97" customWidth="1"/>
    <col min="11011" max="11011" width="17" style="97" customWidth="1"/>
    <col min="11012" max="11012" width="1.5703125" style="97" customWidth="1"/>
    <col min="11013" max="11013" width="12.85546875" style="97" customWidth="1"/>
    <col min="11014" max="11014" width="1.5703125" style="97" customWidth="1"/>
    <col min="11015" max="11015" width="8.85546875" style="97" customWidth="1"/>
    <col min="11016" max="11016" width="1.5703125" style="97" customWidth="1"/>
    <col min="11017" max="11017" width="8.140625" style="97" customWidth="1"/>
    <col min="11018" max="11018" width="1.5703125" style="97" customWidth="1"/>
    <col min="11019" max="11019" width="12.7109375" style="97" customWidth="1"/>
    <col min="11020" max="11020" width="1.5703125" style="97" customWidth="1"/>
    <col min="11021" max="11021" width="13" style="97" customWidth="1"/>
    <col min="11022" max="11022" width="1.5703125" style="97" customWidth="1"/>
    <col min="11023" max="11023" width="8.42578125" style="97" customWidth="1"/>
    <col min="11024" max="11024" width="1.5703125" style="97" customWidth="1"/>
    <col min="11025" max="11025" width="8.42578125" style="97" customWidth="1"/>
    <col min="11026" max="11026" width="1.5703125" style="97" customWidth="1"/>
    <col min="11027" max="11027" width="13" style="97" bestFit="1" customWidth="1"/>
    <col min="11028" max="11028" width="1.5703125" style="97" customWidth="1"/>
    <col min="11029" max="11029" width="8.140625" style="97" customWidth="1"/>
    <col min="11030" max="11030" width="1.5703125" style="97" customWidth="1"/>
    <col min="11031" max="11031" width="8.28515625" style="97" customWidth="1"/>
    <col min="11032" max="11032" width="1.5703125" style="97" customWidth="1"/>
    <col min="11033" max="11033" width="11.85546875" style="97" customWidth="1"/>
    <col min="11034" max="11034" width="1.5703125" style="97" customWidth="1"/>
    <col min="11035" max="11035" width="11.42578125" style="97" customWidth="1"/>
    <col min="11036" max="11036" width="1.5703125" style="97" customWidth="1"/>
    <col min="11037" max="11037" width="10.5703125" style="97" customWidth="1"/>
    <col min="11038" max="11038" width="1.140625" style="97" customWidth="1"/>
    <col min="11039" max="11039" width="1.5703125" style="97" customWidth="1"/>
    <col min="11040" max="11040" width="14.42578125" style="97" customWidth="1"/>
    <col min="11041" max="11041" width="1.5703125" style="97" customWidth="1"/>
    <col min="11042" max="11042" width="9.28515625" style="97" customWidth="1"/>
    <col min="11043" max="11043" width="1.5703125" style="97" customWidth="1"/>
    <col min="11044" max="11044" width="9.28515625" style="97" customWidth="1"/>
    <col min="11045" max="11045" width="1.5703125" style="97" customWidth="1"/>
    <col min="11046" max="11046" width="12.7109375" style="97" customWidth="1"/>
    <col min="11047" max="11047" width="1.5703125" style="97" customWidth="1"/>
    <col min="11048" max="11048" width="9.28515625" style="97" customWidth="1"/>
    <col min="11049" max="11049" width="1.5703125" style="97" customWidth="1"/>
    <col min="11050" max="11050" width="8.42578125" style="97" customWidth="1"/>
    <col min="11051" max="11051" width="1.5703125" style="97" customWidth="1"/>
    <col min="11052" max="11052" width="12.7109375" style="97" customWidth="1"/>
    <col min="11053" max="11053" width="1.5703125" style="97" customWidth="1"/>
    <col min="11054" max="11054" width="11.85546875" style="97" customWidth="1"/>
    <col min="11055" max="11055" width="1.5703125" style="97" customWidth="1"/>
    <col min="11056" max="11056" width="10.140625" style="97" customWidth="1"/>
    <col min="11057" max="11057" width="1" style="97" customWidth="1"/>
    <col min="11058" max="11058" width="11.28515625" style="97" customWidth="1"/>
    <col min="11059" max="11059" width="1.28515625" style="97" customWidth="1"/>
    <col min="11060" max="11060" width="9.42578125" style="97" customWidth="1"/>
    <col min="11061" max="11061" width="1.140625" style="97" customWidth="1"/>
    <col min="11062" max="11062" width="10.42578125" style="97" customWidth="1"/>
    <col min="11063" max="11063" width="1.28515625" style="97" customWidth="1"/>
    <col min="11064" max="11064" width="10.140625" style="97" customWidth="1"/>
    <col min="11065" max="11065" width="1.5703125" style="97" customWidth="1"/>
    <col min="11066" max="11066" width="11.42578125" style="97" customWidth="1"/>
    <col min="11067" max="11067" width="2.42578125" style="97" customWidth="1"/>
    <col min="11068" max="11068" width="4.5703125" style="97" customWidth="1"/>
    <col min="11069" max="11069" width="1.28515625" style="97" customWidth="1"/>
    <col min="11070" max="11070" width="8.42578125" style="97" customWidth="1"/>
    <col min="11071" max="11071" width="1.5703125" style="97" customWidth="1"/>
    <col min="11072" max="11072" width="12.7109375" style="97" customWidth="1"/>
    <col min="11073" max="11073" width="1.5703125" style="97" customWidth="1"/>
    <col min="11074" max="11074" width="12.7109375" style="97" customWidth="1"/>
    <col min="11075" max="11075" width="1.5703125" style="97" customWidth="1"/>
    <col min="11076" max="11076" width="12.7109375" style="97" customWidth="1"/>
    <col min="11077" max="11077" width="1.5703125" style="97" customWidth="1"/>
    <col min="11078" max="11078" width="12.7109375" style="97" customWidth="1"/>
    <col min="11079" max="11079" width="1.5703125" style="97" customWidth="1"/>
    <col min="11080" max="11080" width="12.7109375" style="97" customWidth="1"/>
    <col min="11081" max="11264" width="12.7109375" style="97"/>
    <col min="11265" max="11265" width="5" style="97" customWidth="1"/>
    <col min="11266" max="11266" width="1.5703125" style="97" customWidth="1"/>
    <col min="11267" max="11267" width="17" style="97" customWidth="1"/>
    <col min="11268" max="11268" width="1.5703125" style="97" customWidth="1"/>
    <col min="11269" max="11269" width="12.85546875" style="97" customWidth="1"/>
    <col min="11270" max="11270" width="1.5703125" style="97" customWidth="1"/>
    <col min="11271" max="11271" width="8.85546875" style="97" customWidth="1"/>
    <col min="11272" max="11272" width="1.5703125" style="97" customWidth="1"/>
    <col min="11273" max="11273" width="8.140625" style="97" customWidth="1"/>
    <col min="11274" max="11274" width="1.5703125" style="97" customWidth="1"/>
    <col min="11275" max="11275" width="12.7109375" style="97" customWidth="1"/>
    <col min="11276" max="11276" width="1.5703125" style="97" customWidth="1"/>
    <col min="11277" max="11277" width="13" style="97" customWidth="1"/>
    <col min="11278" max="11278" width="1.5703125" style="97" customWidth="1"/>
    <col min="11279" max="11279" width="8.42578125" style="97" customWidth="1"/>
    <col min="11280" max="11280" width="1.5703125" style="97" customWidth="1"/>
    <col min="11281" max="11281" width="8.42578125" style="97" customWidth="1"/>
    <col min="11282" max="11282" width="1.5703125" style="97" customWidth="1"/>
    <col min="11283" max="11283" width="13" style="97" bestFit="1" customWidth="1"/>
    <col min="11284" max="11284" width="1.5703125" style="97" customWidth="1"/>
    <col min="11285" max="11285" width="8.140625" style="97" customWidth="1"/>
    <col min="11286" max="11286" width="1.5703125" style="97" customWidth="1"/>
    <col min="11287" max="11287" width="8.28515625" style="97" customWidth="1"/>
    <col min="11288" max="11288" width="1.5703125" style="97" customWidth="1"/>
    <col min="11289" max="11289" width="11.85546875" style="97" customWidth="1"/>
    <col min="11290" max="11290" width="1.5703125" style="97" customWidth="1"/>
    <col min="11291" max="11291" width="11.42578125" style="97" customWidth="1"/>
    <col min="11292" max="11292" width="1.5703125" style="97" customWidth="1"/>
    <col min="11293" max="11293" width="10.5703125" style="97" customWidth="1"/>
    <col min="11294" max="11294" width="1.140625" style="97" customWidth="1"/>
    <col min="11295" max="11295" width="1.5703125" style="97" customWidth="1"/>
    <col min="11296" max="11296" width="14.42578125" style="97" customWidth="1"/>
    <col min="11297" max="11297" width="1.5703125" style="97" customWidth="1"/>
    <col min="11298" max="11298" width="9.28515625" style="97" customWidth="1"/>
    <col min="11299" max="11299" width="1.5703125" style="97" customWidth="1"/>
    <col min="11300" max="11300" width="9.28515625" style="97" customWidth="1"/>
    <col min="11301" max="11301" width="1.5703125" style="97" customWidth="1"/>
    <col min="11302" max="11302" width="12.7109375" style="97" customWidth="1"/>
    <col min="11303" max="11303" width="1.5703125" style="97" customWidth="1"/>
    <col min="11304" max="11304" width="9.28515625" style="97" customWidth="1"/>
    <col min="11305" max="11305" width="1.5703125" style="97" customWidth="1"/>
    <col min="11306" max="11306" width="8.42578125" style="97" customWidth="1"/>
    <col min="11307" max="11307" width="1.5703125" style="97" customWidth="1"/>
    <col min="11308" max="11308" width="12.7109375" style="97" customWidth="1"/>
    <col min="11309" max="11309" width="1.5703125" style="97" customWidth="1"/>
    <col min="11310" max="11310" width="11.85546875" style="97" customWidth="1"/>
    <col min="11311" max="11311" width="1.5703125" style="97" customWidth="1"/>
    <col min="11312" max="11312" width="10.140625" style="97" customWidth="1"/>
    <col min="11313" max="11313" width="1" style="97" customWidth="1"/>
    <col min="11314" max="11314" width="11.28515625" style="97" customWidth="1"/>
    <col min="11315" max="11315" width="1.28515625" style="97" customWidth="1"/>
    <col min="11316" max="11316" width="9.42578125" style="97" customWidth="1"/>
    <col min="11317" max="11317" width="1.140625" style="97" customWidth="1"/>
    <col min="11318" max="11318" width="10.42578125" style="97" customWidth="1"/>
    <col min="11319" max="11319" width="1.28515625" style="97" customWidth="1"/>
    <col min="11320" max="11320" width="10.140625" style="97" customWidth="1"/>
    <col min="11321" max="11321" width="1.5703125" style="97" customWidth="1"/>
    <col min="11322" max="11322" width="11.42578125" style="97" customWidth="1"/>
    <col min="11323" max="11323" width="2.42578125" style="97" customWidth="1"/>
    <col min="11324" max="11324" width="4.5703125" style="97" customWidth="1"/>
    <col min="11325" max="11325" width="1.28515625" style="97" customWidth="1"/>
    <col min="11326" max="11326" width="8.42578125" style="97" customWidth="1"/>
    <col min="11327" max="11327" width="1.5703125" style="97" customWidth="1"/>
    <col min="11328" max="11328" width="12.7109375" style="97" customWidth="1"/>
    <col min="11329" max="11329" width="1.5703125" style="97" customWidth="1"/>
    <col min="11330" max="11330" width="12.7109375" style="97" customWidth="1"/>
    <col min="11331" max="11331" width="1.5703125" style="97" customWidth="1"/>
    <col min="11332" max="11332" width="12.7109375" style="97" customWidth="1"/>
    <col min="11333" max="11333" width="1.5703125" style="97" customWidth="1"/>
    <col min="11334" max="11334" width="12.7109375" style="97" customWidth="1"/>
    <col min="11335" max="11335" width="1.5703125" style="97" customWidth="1"/>
    <col min="11336" max="11336" width="12.7109375" style="97" customWidth="1"/>
    <col min="11337" max="11520" width="12.7109375" style="97"/>
    <col min="11521" max="11521" width="5" style="97" customWidth="1"/>
    <col min="11522" max="11522" width="1.5703125" style="97" customWidth="1"/>
    <col min="11523" max="11523" width="17" style="97" customWidth="1"/>
    <col min="11524" max="11524" width="1.5703125" style="97" customWidth="1"/>
    <col min="11525" max="11525" width="12.85546875" style="97" customWidth="1"/>
    <col min="11526" max="11526" width="1.5703125" style="97" customWidth="1"/>
    <col min="11527" max="11527" width="8.85546875" style="97" customWidth="1"/>
    <col min="11528" max="11528" width="1.5703125" style="97" customWidth="1"/>
    <col min="11529" max="11529" width="8.140625" style="97" customWidth="1"/>
    <col min="11530" max="11530" width="1.5703125" style="97" customWidth="1"/>
    <col min="11531" max="11531" width="12.7109375" style="97" customWidth="1"/>
    <col min="11532" max="11532" width="1.5703125" style="97" customWidth="1"/>
    <col min="11533" max="11533" width="13" style="97" customWidth="1"/>
    <col min="11534" max="11534" width="1.5703125" style="97" customWidth="1"/>
    <col min="11535" max="11535" width="8.42578125" style="97" customWidth="1"/>
    <col min="11536" max="11536" width="1.5703125" style="97" customWidth="1"/>
    <col min="11537" max="11537" width="8.42578125" style="97" customWidth="1"/>
    <col min="11538" max="11538" width="1.5703125" style="97" customWidth="1"/>
    <col min="11539" max="11539" width="13" style="97" bestFit="1" customWidth="1"/>
    <col min="11540" max="11540" width="1.5703125" style="97" customWidth="1"/>
    <col min="11541" max="11541" width="8.140625" style="97" customWidth="1"/>
    <col min="11542" max="11542" width="1.5703125" style="97" customWidth="1"/>
    <col min="11543" max="11543" width="8.28515625" style="97" customWidth="1"/>
    <col min="11544" max="11544" width="1.5703125" style="97" customWidth="1"/>
    <col min="11545" max="11545" width="11.85546875" style="97" customWidth="1"/>
    <col min="11546" max="11546" width="1.5703125" style="97" customWidth="1"/>
    <col min="11547" max="11547" width="11.42578125" style="97" customWidth="1"/>
    <col min="11548" max="11548" width="1.5703125" style="97" customWidth="1"/>
    <col min="11549" max="11549" width="10.5703125" style="97" customWidth="1"/>
    <col min="11550" max="11550" width="1.140625" style="97" customWidth="1"/>
    <col min="11551" max="11551" width="1.5703125" style="97" customWidth="1"/>
    <col min="11552" max="11552" width="14.42578125" style="97" customWidth="1"/>
    <col min="11553" max="11553" width="1.5703125" style="97" customWidth="1"/>
    <col min="11554" max="11554" width="9.28515625" style="97" customWidth="1"/>
    <col min="11555" max="11555" width="1.5703125" style="97" customWidth="1"/>
    <col min="11556" max="11556" width="9.28515625" style="97" customWidth="1"/>
    <col min="11557" max="11557" width="1.5703125" style="97" customWidth="1"/>
    <col min="11558" max="11558" width="12.7109375" style="97" customWidth="1"/>
    <col min="11559" max="11559" width="1.5703125" style="97" customWidth="1"/>
    <col min="11560" max="11560" width="9.28515625" style="97" customWidth="1"/>
    <col min="11561" max="11561" width="1.5703125" style="97" customWidth="1"/>
    <col min="11562" max="11562" width="8.42578125" style="97" customWidth="1"/>
    <col min="11563" max="11563" width="1.5703125" style="97" customWidth="1"/>
    <col min="11564" max="11564" width="12.7109375" style="97" customWidth="1"/>
    <col min="11565" max="11565" width="1.5703125" style="97" customWidth="1"/>
    <col min="11566" max="11566" width="11.85546875" style="97" customWidth="1"/>
    <col min="11567" max="11567" width="1.5703125" style="97" customWidth="1"/>
    <col min="11568" max="11568" width="10.140625" style="97" customWidth="1"/>
    <col min="11569" max="11569" width="1" style="97" customWidth="1"/>
    <col min="11570" max="11570" width="11.28515625" style="97" customWidth="1"/>
    <col min="11571" max="11571" width="1.28515625" style="97" customWidth="1"/>
    <col min="11572" max="11572" width="9.42578125" style="97" customWidth="1"/>
    <col min="11573" max="11573" width="1.140625" style="97" customWidth="1"/>
    <col min="11574" max="11574" width="10.42578125" style="97" customWidth="1"/>
    <col min="11575" max="11575" width="1.28515625" style="97" customWidth="1"/>
    <col min="11576" max="11576" width="10.140625" style="97" customWidth="1"/>
    <col min="11577" max="11577" width="1.5703125" style="97" customWidth="1"/>
    <col min="11578" max="11578" width="11.42578125" style="97" customWidth="1"/>
    <col min="11579" max="11579" width="2.42578125" style="97" customWidth="1"/>
    <col min="11580" max="11580" width="4.5703125" style="97" customWidth="1"/>
    <col min="11581" max="11581" width="1.28515625" style="97" customWidth="1"/>
    <col min="11582" max="11582" width="8.42578125" style="97" customWidth="1"/>
    <col min="11583" max="11583" width="1.5703125" style="97" customWidth="1"/>
    <col min="11584" max="11584" width="12.7109375" style="97" customWidth="1"/>
    <col min="11585" max="11585" width="1.5703125" style="97" customWidth="1"/>
    <col min="11586" max="11586" width="12.7109375" style="97" customWidth="1"/>
    <col min="11587" max="11587" width="1.5703125" style="97" customWidth="1"/>
    <col min="11588" max="11588" width="12.7109375" style="97" customWidth="1"/>
    <col min="11589" max="11589" width="1.5703125" style="97" customWidth="1"/>
    <col min="11590" max="11590" width="12.7109375" style="97" customWidth="1"/>
    <col min="11591" max="11591" width="1.5703125" style="97" customWidth="1"/>
    <col min="11592" max="11592" width="12.7109375" style="97" customWidth="1"/>
    <col min="11593" max="11776" width="12.7109375" style="97"/>
    <col min="11777" max="11777" width="5" style="97" customWidth="1"/>
    <col min="11778" max="11778" width="1.5703125" style="97" customWidth="1"/>
    <col min="11779" max="11779" width="17" style="97" customWidth="1"/>
    <col min="11780" max="11780" width="1.5703125" style="97" customWidth="1"/>
    <col min="11781" max="11781" width="12.85546875" style="97" customWidth="1"/>
    <col min="11782" max="11782" width="1.5703125" style="97" customWidth="1"/>
    <col min="11783" max="11783" width="8.85546875" style="97" customWidth="1"/>
    <col min="11784" max="11784" width="1.5703125" style="97" customWidth="1"/>
    <col min="11785" max="11785" width="8.140625" style="97" customWidth="1"/>
    <col min="11786" max="11786" width="1.5703125" style="97" customWidth="1"/>
    <col min="11787" max="11787" width="12.7109375" style="97" customWidth="1"/>
    <col min="11788" max="11788" width="1.5703125" style="97" customWidth="1"/>
    <col min="11789" max="11789" width="13" style="97" customWidth="1"/>
    <col min="11790" max="11790" width="1.5703125" style="97" customWidth="1"/>
    <col min="11791" max="11791" width="8.42578125" style="97" customWidth="1"/>
    <col min="11792" max="11792" width="1.5703125" style="97" customWidth="1"/>
    <col min="11793" max="11793" width="8.42578125" style="97" customWidth="1"/>
    <col min="11794" max="11794" width="1.5703125" style="97" customWidth="1"/>
    <col min="11795" max="11795" width="13" style="97" bestFit="1" customWidth="1"/>
    <col min="11796" max="11796" width="1.5703125" style="97" customWidth="1"/>
    <col min="11797" max="11797" width="8.140625" style="97" customWidth="1"/>
    <col min="11798" max="11798" width="1.5703125" style="97" customWidth="1"/>
    <col min="11799" max="11799" width="8.28515625" style="97" customWidth="1"/>
    <col min="11800" max="11800" width="1.5703125" style="97" customWidth="1"/>
    <col min="11801" max="11801" width="11.85546875" style="97" customWidth="1"/>
    <col min="11802" max="11802" width="1.5703125" style="97" customWidth="1"/>
    <col min="11803" max="11803" width="11.42578125" style="97" customWidth="1"/>
    <col min="11804" max="11804" width="1.5703125" style="97" customWidth="1"/>
    <col min="11805" max="11805" width="10.5703125" style="97" customWidth="1"/>
    <col min="11806" max="11806" width="1.140625" style="97" customWidth="1"/>
    <col min="11807" max="11807" width="1.5703125" style="97" customWidth="1"/>
    <col min="11808" max="11808" width="14.42578125" style="97" customWidth="1"/>
    <col min="11809" max="11809" width="1.5703125" style="97" customWidth="1"/>
    <col min="11810" max="11810" width="9.28515625" style="97" customWidth="1"/>
    <col min="11811" max="11811" width="1.5703125" style="97" customWidth="1"/>
    <col min="11812" max="11812" width="9.28515625" style="97" customWidth="1"/>
    <col min="11813" max="11813" width="1.5703125" style="97" customWidth="1"/>
    <col min="11814" max="11814" width="12.7109375" style="97" customWidth="1"/>
    <col min="11815" max="11815" width="1.5703125" style="97" customWidth="1"/>
    <col min="11816" max="11816" width="9.28515625" style="97" customWidth="1"/>
    <col min="11817" max="11817" width="1.5703125" style="97" customWidth="1"/>
    <col min="11818" max="11818" width="8.42578125" style="97" customWidth="1"/>
    <col min="11819" max="11819" width="1.5703125" style="97" customWidth="1"/>
    <col min="11820" max="11820" width="12.7109375" style="97" customWidth="1"/>
    <col min="11821" max="11821" width="1.5703125" style="97" customWidth="1"/>
    <col min="11822" max="11822" width="11.85546875" style="97" customWidth="1"/>
    <col min="11823" max="11823" width="1.5703125" style="97" customWidth="1"/>
    <col min="11824" max="11824" width="10.140625" style="97" customWidth="1"/>
    <col min="11825" max="11825" width="1" style="97" customWidth="1"/>
    <col min="11826" max="11826" width="11.28515625" style="97" customWidth="1"/>
    <col min="11827" max="11827" width="1.28515625" style="97" customWidth="1"/>
    <col min="11828" max="11828" width="9.42578125" style="97" customWidth="1"/>
    <col min="11829" max="11829" width="1.140625" style="97" customWidth="1"/>
    <col min="11830" max="11830" width="10.42578125" style="97" customWidth="1"/>
    <col min="11831" max="11831" width="1.28515625" style="97" customWidth="1"/>
    <col min="11832" max="11832" width="10.140625" style="97" customWidth="1"/>
    <col min="11833" max="11833" width="1.5703125" style="97" customWidth="1"/>
    <col min="11834" max="11834" width="11.42578125" style="97" customWidth="1"/>
    <col min="11835" max="11835" width="2.42578125" style="97" customWidth="1"/>
    <col min="11836" max="11836" width="4.5703125" style="97" customWidth="1"/>
    <col min="11837" max="11837" width="1.28515625" style="97" customWidth="1"/>
    <col min="11838" max="11838" width="8.42578125" style="97" customWidth="1"/>
    <col min="11839" max="11839" width="1.5703125" style="97" customWidth="1"/>
    <col min="11840" max="11840" width="12.7109375" style="97" customWidth="1"/>
    <col min="11841" max="11841" width="1.5703125" style="97" customWidth="1"/>
    <col min="11842" max="11842" width="12.7109375" style="97" customWidth="1"/>
    <col min="11843" max="11843" width="1.5703125" style="97" customWidth="1"/>
    <col min="11844" max="11844" width="12.7109375" style="97" customWidth="1"/>
    <col min="11845" max="11845" width="1.5703125" style="97" customWidth="1"/>
    <col min="11846" max="11846" width="12.7109375" style="97" customWidth="1"/>
    <col min="11847" max="11847" width="1.5703125" style="97" customWidth="1"/>
    <col min="11848" max="11848" width="12.7109375" style="97" customWidth="1"/>
    <col min="11849" max="12032" width="12.7109375" style="97"/>
    <col min="12033" max="12033" width="5" style="97" customWidth="1"/>
    <col min="12034" max="12034" width="1.5703125" style="97" customWidth="1"/>
    <col min="12035" max="12035" width="17" style="97" customWidth="1"/>
    <col min="12036" max="12036" width="1.5703125" style="97" customWidth="1"/>
    <col min="12037" max="12037" width="12.85546875" style="97" customWidth="1"/>
    <col min="12038" max="12038" width="1.5703125" style="97" customWidth="1"/>
    <col min="12039" max="12039" width="8.85546875" style="97" customWidth="1"/>
    <col min="12040" max="12040" width="1.5703125" style="97" customWidth="1"/>
    <col min="12041" max="12041" width="8.140625" style="97" customWidth="1"/>
    <col min="12042" max="12042" width="1.5703125" style="97" customWidth="1"/>
    <col min="12043" max="12043" width="12.7109375" style="97" customWidth="1"/>
    <col min="12044" max="12044" width="1.5703125" style="97" customWidth="1"/>
    <col min="12045" max="12045" width="13" style="97" customWidth="1"/>
    <col min="12046" max="12046" width="1.5703125" style="97" customWidth="1"/>
    <col min="12047" max="12047" width="8.42578125" style="97" customWidth="1"/>
    <col min="12048" max="12048" width="1.5703125" style="97" customWidth="1"/>
    <col min="12049" max="12049" width="8.42578125" style="97" customWidth="1"/>
    <col min="12050" max="12050" width="1.5703125" style="97" customWidth="1"/>
    <col min="12051" max="12051" width="13" style="97" bestFit="1" customWidth="1"/>
    <col min="12052" max="12052" width="1.5703125" style="97" customWidth="1"/>
    <col min="12053" max="12053" width="8.140625" style="97" customWidth="1"/>
    <col min="12054" max="12054" width="1.5703125" style="97" customWidth="1"/>
    <col min="12055" max="12055" width="8.28515625" style="97" customWidth="1"/>
    <col min="12056" max="12056" width="1.5703125" style="97" customWidth="1"/>
    <col min="12057" max="12057" width="11.85546875" style="97" customWidth="1"/>
    <col min="12058" max="12058" width="1.5703125" style="97" customWidth="1"/>
    <col min="12059" max="12059" width="11.42578125" style="97" customWidth="1"/>
    <col min="12060" max="12060" width="1.5703125" style="97" customWidth="1"/>
    <col min="12061" max="12061" width="10.5703125" style="97" customWidth="1"/>
    <col min="12062" max="12062" width="1.140625" style="97" customWidth="1"/>
    <col min="12063" max="12063" width="1.5703125" style="97" customWidth="1"/>
    <col min="12064" max="12064" width="14.42578125" style="97" customWidth="1"/>
    <col min="12065" max="12065" width="1.5703125" style="97" customWidth="1"/>
    <col min="12066" max="12066" width="9.28515625" style="97" customWidth="1"/>
    <col min="12067" max="12067" width="1.5703125" style="97" customWidth="1"/>
    <col min="12068" max="12068" width="9.28515625" style="97" customWidth="1"/>
    <col min="12069" max="12069" width="1.5703125" style="97" customWidth="1"/>
    <col min="12070" max="12070" width="12.7109375" style="97" customWidth="1"/>
    <col min="12071" max="12071" width="1.5703125" style="97" customWidth="1"/>
    <col min="12072" max="12072" width="9.28515625" style="97" customWidth="1"/>
    <col min="12073" max="12073" width="1.5703125" style="97" customWidth="1"/>
    <col min="12074" max="12074" width="8.42578125" style="97" customWidth="1"/>
    <col min="12075" max="12075" width="1.5703125" style="97" customWidth="1"/>
    <col min="12076" max="12076" width="12.7109375" style="97" customWidth="1"/>
    <col min="12077" max="12077" width="1.5703125" style="97" customWidth="1"/>
    <col min="12078" max="12078" width="11.85546875" style="97" customWidth="1"/>
    <col min="12079" max="12079" width="1.5703125" style="97" customWidth="1"/>
    <col min="12080" max="12080" width="10.140625" style="97" customWidth="1"/>
    <col min="12081" max="12081" width="1" style="97" customWidth="1"/>
    <col min="12082" max="12082" width="11.28515625" style="97" customWidth="1"/>
    <col min="12083" max="12083" width="1.28515625" style="97" customWidth="1"/>
    <col min="12084" max="12084" width="9.42578125" style="97" customWidth="1"/>
    <col min="12085" max="12085" width="1.140625" style="97" customWidth="1"/>
    <col min="12086" max="12086" width="10.42578125" style="97" customWidth="1"/>
    <col min="12087" max="12087" width="1.28515625" style="97" customWidth="1"/>
    <col min="12088" max="12088" width="10.140625" style="97" customWidth="1"/>
    <col min="12089" max="12089" width="1.5703125" style="97" customWidth="1"/>
    <col min="12090" max="12090" width="11.42578125" style="97" customWidth="1"/>
    <col min="12091" max="12091" width="2.42578125" style="97" customWidth="1"/>
    <col min="12092" max="12092" width="4.5703125" style="97" customWidth="1"/>
    <col min="12093" max="12093" width="1.28515625" style="97" customWidth="1"/>
    <col min="12094" max="12094" width="8.42578125" style="97" customWidth="1"/>
    <col min="12095" max="12095" width="1.5703125" style="97" customWidth="1"/>
    <col min="12096" max="12096" width="12.7109375" style="97" customWidth="1"/>
    <col min="12097" max="12097" width="1.5703125" style="97" customWidth="1"/>
    <col min="12098" max="12098" width="12.7109375" style="97" customWidth="1"/>
    <col min="12099" max="12099" width="1.5703125" style="97" customWidth="1"/>
    <col min="12100" max="12100" width="12.7109375" style="97" customWidth="1"/>
    <col min="12101" max="12101" width="1.5703125" style="97" customWidth="1"/>
    <col min="12102" max="12102" width="12.7109375" style="97" customWidth="1"/>
    <col min="12103" max="12103" width="1.5703125" style="97" customWidth="1"/>
    <col min="12104" max="12104" width="12.7109375" style="97" customWidth="1"/>
    <col min="12105" max="12288" width="12.7109375" style="97"/>
    <col min="12289" max="12289" width="5" style="97" customWidth="1"/>
    <col min="12290" max="12290" width="1.5703125" style="97" customWidth="1"/>
    <col min="12291" max="12291" width="17" style="97" customWidth="1"/>
    <col min="12292" max="12292" width="1.5703125" style="97" customWidth="1"/>
    <col min="12293" max="12293" width="12.85546875" style="97" customWidth="1"/>
    <col min="12294" max="12294" width="1.5703125" style="97" customWidth="1"/>
    <col min="12295" max="12295" width="8.85546875" style="97" customWidth="1"/>
    <col min="12296" max="12296" width="1.5703125" style="97" customWidth="1"/>
    <col min="12297" max="12297" width="8.140625" style="97" customWidth="1"/>
    <col min="12298" max="12298" width="1.5703125" style="97" customWidth="1"/>
    <col min="12299" max="12299" width="12.7109375" style="97" customWidth="1"/>
    <col min="12300" max="12300" width="1.5703125" style="97" customWidth="1"/>
    <col min="12301" max="12301" width="13" style="97" customWidth="1"/>
    <col min="12302" max="12302" width="1.5703125" style="97" customWidth="1"/>
    <col min="12303" max="12303" width="8.42578125" style="97" customWidth="1"/>
    <col min="12304" max="12304" width="1.5703125" style="97" customWidth="1"/>
    <col min="12305" max="12305" width="8.42578125" style="97" customWidth="1"/>
    <col min="12306" max="12306" width="1.5703125" style="97" customWidth="1"/>
    <col min="12307" max="12307" width="13" style="97" bestFit="1" customWidth="1"/>
    <col min="12308" max="12308" width="1.5703125" style="97" customWidth="1"/>
    <col min="12309" max="12309" width="8.140625" style="97" customWidth="1"/>
    <col min="12310" max="12310" width="1.5703125" style="97" customWidth="1"/>
    <col min="12311" max="12311" width="8.28515625" style="97" customWidth="1"/>
    <col min="12312" max="12312" width="1.5703125" style="97" customWidth="1"/>
    <col min="12313" max="12313" width="11.85546875" style="97" customWidth="1"/>
    <col min="12314" max="12314" width="1.5703125" style="97" customWidth="1"/>
    <col min="12315" max="12315" width="11.42578125" style="97" customWidth="1"/>
    <col min="12316" max="12316" width="1.5703125" style="97" customWidth="1"/>
    <col min="12317" max="12317" width="10.5703125" style="97" customWidth="1"/>
    <col min="12318" max="12318" width="1.140625" style="97" customWidth="1"/>
    <col min="12319" max="12319" width="1.5703125" style="97" customWidth="1"/>
    <col min="12320" max="12320" width="14.42578125" style="97" customWidth="1"/>
    <col min="12321" max="12321" width="1.5703125" style="97" customWidth="1"/>
    <col min="12322" max="12322" width="9.28515625" style="97" customWidth="1"/>
    <col min="12323" max="12323" width="1.5703125" style="97" customWidth="1"/>
    <col min="12324" max="12324" width="9.28515625" style="97" customWidth="1"/>
    <col min="12325" max="12325" width="1.5703125" style="97" customWidth="1"/>
    <col min="12326" max="12326" width="12.7109375" style="97" customWidth="1"/>
    <col min="12327" max="12327" width="1.5703125" style="97" customWidth="1"/>
    <col min="12328" max="12328" width="9.28515625" style="97" customWidth="1"/>
    <col min="12329" max="12329" width="1.5703125" style="97" customWidth="1"/>
    <col min="12330" max="12330" width="8.42578125" style="97" customWidth="1"/>
    <col min="12331" max="12331" width="1.5703125" style="97" customWidth="1"/>
    <col min="12332" max="12332" width="12.7109375" style="97" customWidth="1"/>
    <col min="12333" max="12333" width="1.5703125" style="97" customWidth="1"/>
    <col min="12334" max="12334" width="11.85546875" style="97" customWidth="1"/>
    <col min="12335" max="12335" width="1.5703125" style="97" customWidth="1"/>
    <col min="12336" max="12336" width="10.140625" style="97" customWidth="1"/>
    <col min="12337" max="12337" width="1" style="97" customWidth="1"/>
    <col min="12338" max="12338" width="11.28515625" style="97" customWidth="1"/>
    <col min="12339" max="12339" width="1.28515625" style="97" customWidth="1"/>
    <col min="12340" max="12340" width="9.42578125" style="97" customWidth="1"/>
    <col min="12341" max="12341" width="1.140625" style="97" customWidth="1"/>
    <col min="12342" max="12342" width="10.42578125" style="97" customWidth="1"/>
    <col min="12343" max="12343" width="1.28515625" style="97" customWidth="1"/>
    <col min="12344" max="12344" width="10.140625" style="97" customWidth="1"/>
    <col min="12345" max="12345" width="1.5703125" style="97" customWidth="1"/>
    <col min="12346" max="12346" width="11.42578125" style="97" customWidth="1"/>
    <col min="12347" max="12347" width="2.42578125" style="97" customWidth="1"/>
    <col min="12348" max="12348" width="4.5703125" style="97" customWidth="1"/>
    <col min="12349" max="12349" width="1.28515625" style="97" customWidth="1"/>
    <col min="12350" max="12350" width="8.42578125" style="97" customWidth="1"/>
    <col min="12351" max="12351" width="1.5703125" style="97" customWidth="1"/>
    <col min="12352" max="12352" width="12.7109375" style="97" customWidth="1"/>
    <col min="12353" max="12353" width="1.5703125" style="97" customWidth="1"/>
    <col min="12354" max="12354" width="12.7109375" style="97" customWidth="1"/>
    <col min="12355" max="12355" width="1.5703125" style="97" customWidth="1"/>
    <col min="12356" max="12356" width="12.7109375" style="97" customWidth="1"/>
    <col min="12357" max="12357" width="1.5703125" style="97" customWidth="1"/>
    <col min="12358" max="12358" width="12.7109375" style="97" customWidth="1"/>
    <col min="12359" max="12359" width="1.5703125" style="97" customWidth="1"/>
    <col min="12360" max="12360" width="12.7109375" style="97" customWidth="1"/>
    <col min="12361" max="12544" width="12.7109375" style="97"/>
    <col min="12545" max="12545" width="5" style="97" customWidth="1"/>
    <col min="12546" max="12546" width="1.5703125" style="97" customWidth="1"/>
    <col min="12547" max="12547" width="17" style="97" customWidth="1"/>
    <col min="12548" max="12548" width="1.5703125" style="97" customWidth="1"/>
    <col min="12549" max="12549" width="12.85546875" style="97" customWidth="1"/>
    <col min="12550" max="12550" width="1.5703125" style="97" customWidth="1"/>
    <col min="12551" max="12551" width="8.85546875" style="97" customWidth="1"/>
    <col min="12552" max="12552" width="1.5703125" style="97" customWidth="1"/>
    <col min="12553" max="12553" width="8.140625" style="97" customWidth="1"/>
    <col min="12554" max="12554" width="1.5703125" style="97" customWidth="1"/>
    <col min="12555" max="12555" width="12.7109375" style="97" customWidth="1"/>
    <col min="12556" max="12556" width="1.5703125" style="97" customWidth="1"/>
    <col min="12557" max="12557" width="13" style="97" customWidth="1"/>
    <col min="12558" max="12558" width="1.5703125" style="97" customWidth="1"/>
    <col min="12559" max="12559" width="8.42578125" style="97" customWidth="1"/>
    <col min="12560" max="12560" width="1.5703125" style="97" customWidth="1"/>
    <col min="12561" max="12561" width="8.42578125" style="97" customWidth="1"/>
    <col min="12562" max="12562" width="1.5703125" style="97" customWidth="1"/>
    <col min="12563" max="12563" width="13" style="97" bestFit="1" customWidth="1"/>
    <col min="12564" max="12564" width="1.5703125" style="97" customWidth="1"/>
    <col min="12565" max="12565" width="8.140625" style="97" customWidth="1"/>
    <col min="12566" max="12566" width="1.5703125" style="97" customWidth="1"/>
    <col min="12567" max="12567" width="8.28515625" style="97" customWidth="1"/>
    <col min="12568" max="12568" width="1.5703125" style="97" customWidth="1"/>
    <col min="12569" max="12569" width="11.85546875" style="97" customWidth="1"/>
    <col min="12570" max="12570" width="1.5703125" style="97" customWidth="1"/>
    <col min="12571" max="12571" width="11.42578125" style="97" customWidth="1"/>
    <col min="12572" max="12572" width="1.5703125" style="97" customWidth="1"/>
    <col min="12573" max="12573" width="10.5703125" style="97" customWidth="1"/>
    <col min="12574" max="12574" width="1.140625" style="97" customWidth="1"/>
    <col min="12575" max="12575" width="1.5703125" style="97" customWidth="1"/>
    <col min="12576" max="12576" width="14.42578125" style="97" customWidth="1"/>
    <col min="12577" max="12577" width="1.5703125" style="97" customWidth="1"/>
    <col min="12578" max="12578" width="9.28515625" style="97" customWidth="1"/>
    <col min="12579" max="12579" width="1.5703125" style="97" customWidth="1"/>
    <col min="12580" max="12580" width="9.28515625" style="97" customWidth="1"/>
    <col min="12581" max="12581" width="1.5703125" style="97" customWidth="1"/>
    <col min="12582" max="12582" width="12.7109375" style="97" customWidth="1"/>
    <col min="12583" max="12583" width="1.5703125" style="97" customWidth="1"/>
    <col min="12584" max="12584" width="9.28515625" style="97" customWidth="1"/>
    <col min="12585" max="12585" width="1.5703125" style="97" customWidth="1"/>
    <col min="12586" max="12586" width="8.42578125" style="97" customWidth="1"/>
    <col min="12587" max="12587" width="1.5703125" style="97" customWidth="1"/>
    <col min="12588" max="12588" width="12.7109375" style="97" customWidth="1"/>
    <col min="12589" max="12589" width="1.5703125" style="97" customWidth="1"/>
    <col min="12590" max="12590" width="11.85546875" style="97" customWidth="1"/>
    <col min="12591" max="12591" width="1.5703125" style="97" customWidth="1"/>
    <col min="12592" max="12592" width="10.140625" style="97" customWidth="1"/>
    <col min="12593" max="12593" width="1" style="97" customWidth="1"/>
    <col min="12594" max="12594" width="11.28515625" style="97" customWidth="1"/>
    <col min="12595" max="12595" width="1.28515625" style="97" customWidth="1"/>
    <col min="12596" max="12596" width="9.42578125" style="97" customWidth="1"/>
    <col min="12597" max="12597" width="1.140625" style="97" customWidth="1"/>
    <col min="12598" max="12598" width="10.42578125" style="97" customWidth="1"/>
    <col min="12599" max="12599" width="1.28515625" style="97" customWidth="1"/>
    <col min="12600" max="12600" width="10.140625" style="97" customWidth="1"/>
    <col min="12601" max="12601" width="1.5703125" style="97" customWidth="1"/>
    <col min="12602" max="12602" width="11.42578125" style="97" customWidth="1"/>
    <col min="12603" max="12603" width="2.42578125" style="97" customWidth="1"/>
    <col min="12604" max="12604" width="4.5703125" style="97" customWidth="1"/>
    <col min="12605" max="12605" width="1.28515625" style="97" customWidth="1"/>
    <col min="12606" max="12606" width="8.42578125" style="97" customWidth="1"/>
    <col min="12607" max="12607" width="1.5703125" style="97" customWidth="1"/>
    <col min="12608" max="12608" width="12.7109375" style="97" customWidth="1"/>
    <col min="12609" max="12609" width="1.5703125" style="97" customWidth="1"/>
    <col min="12610" max="12610" width="12.7109375" style="97" customWidth="1"/>
    <col min="12611" max="12611" width="1.5703125" style="97" customWidth="1"/>
    <col min="12612" max="12612" width="12.7109375" style="97" customWidth="1"/>
    <col min="12613" max="12613" width="1.5703125" style="97" customWidth="1"/>
    <col min="12614" max="12614" width="12.7109375" style="97" customWidth="1"/>
    <col min="12615" max="12615" width="1.5703125" style="97" customWidth="1"/>
    <col min="12616" max="12616" width="12.7109375" style="97" customWidth="1"/>
    <col min="12617" max="12800" width="12.7109375" style="97"/>
    <col min="12801" max="12801" width="5" style="97" customWidth="1"/>
    <col min="12802" max="12802" width="1.5703125" style="97" customWidth="1"/>
    <col min="12803" max="12803" width="17" style="97" customWidth="1"/>
    <col min="12804" max="12804" width="1.5703125" style="97" customWidth="1"/>
    <col min="12805" max="12805" width="12.85546875" style="97" customWidth="1"/>
    <col min="12806" max="12806" width="1.5703125" style="97" customWidth="1"/>
    <col min="12807" max="12807" width="8.85546875" style="97" customWidth="1"/>
    <col min="12808" max="12808" width="1.5703125" style="97" customWidth="1"/>
    <col min="12809" max="12809" width="8.140625" style="97" customWidth="1"/>
    <col min="12810" max="12810" width="1.5703125" style="97" customWidth="1"/>
    <col min="12811" max="12811" width="12.7109375" style="97" customWidth="1"/>
    <col min="12812" max="12812" width="1.5703125" style="97" customWidth="1"/>
    <col min="12813" max="12813" width="13" style="97" customWidth="1"/>
    <col min="12814" max="12814" width="1.5703125" style="97" customWidth="1"/>
    <col min="12815" max="12815" width="8.42578125" style="97" customWidth="1"/>
    <col min="12816" max="12816" width="1.5703125" style="97" customWidth="1"/>
    <col min="12817" max="12817" width="8.42578125" style="97" customWidth="1"/>
    <col min="12818" max="12818" width="1.5703125" style="97" customWidth="1"/>
    <col min="12819" max="12819" width="13" style="97" bestFit="1" customWidth="1"/>
    <col min="12820" max="12820" width="1.5703125" style="97" customWidth="1"/>
    <col min="12821" max="12821" width="8.140625" style="97" customWidth="1"/>
    <col min="12822" max="12822" width="1.5703125" style="97" customWidth="1"/>
    <col min="12823" max="12823" width="8.28515625" style="97" customWidth="1"/>
    <col min="12824" max="12824" width="1.5703125" style="97" customWidth="1"/>
    <col min="12825" max="12825" width="11.85546875" style="97" customWidth="1"/>
    <col min="12826" max="12826" width="1.5703125" style="97" customWidth="1"/>
    <col min="12827" max="12827" width="11.42578125" style="97" customWidth="1"/>
    <col min="12828" max="12828" width="1.5703125" style="97" customWidth="1"/>
    <col min="12829" max="12829" width="10.5703125" style="97" customWidth="1"/>
    <col min="12830" max="12830" width="1.140625" style="97" customWidth="1"/>
    <col min="12831" max="12831" width="1.5703125" style="97" customWidth="1"/>
    <col min="12832" max="12832" width="14.42578125" style="97" customWidth="1"/>
    <col min="12833" max="12833" width="1.5703125" style="97" customWidth="1"/>
    <col min="12834" max="12834" width="9.28515625" style="97" customWidth="1"/>
    <col min="12835" max="12835" width="1.5703125" style="97" customWidth="1"/>
    <col min="12836" max="12836" width="9.28515625" style="97" customWidth="1"/>
    <col min="12837" max="12837" width="1.5703125" style="97" customWidth="1"/>
    <col min="12838" max="12838" width="12.7109375" style="97" customWidth="1"/>
    <col min="12839" max="12839" width="1.5703125" style="97" customWidth="1"/>
    <col min="12840" max="12840" width="9.28515625" style="97" customWidth="1"/>
    <col min="12841" max="12841" width="1.5703125" style="97" customWidth="1"/>
    <col min="12842" max="12842" width="8.42578125" style="97" customWidth="1"/>
    <col min="12843" max="12843" width="1.5703125" style="97" customWidth="1"/>
    <col min="12844" max="12844" width="12.7109375" style="97" customWidth="1"/>
    <col min="12845" max="12845" width="1.5703125" style="97" customWidth="1"/>
    <col min="12846" max="12846" width="11.85546875" style="97" customWidth="1"/>
    <col min="12847" max="12847" width="1.5703125" style="97" customWidth="1"/>
    <col min="12848" max="12848" width="10.140625" style="97" customWidth="1"/>
    <col min="12849" max="12849" width="1" style="97" customWidth="1"/>
    <col min="12850" max="12850" width="11.28515625" style="97" customWidth="1"/>
    <col min="12851" max="12851" width="1.28515625" style="97" customWidth="1"/>
    <col min="12852" max="12852" width="9.42578125" style="97" customWidth="1"/>
    <col min="12853" max="12853" width="1.140625" style="97" customWidth="1"/>
    <col min="12854" max="12854" width="10.42578125" style="97" customWidth="1"/>
    <col min="12855" max="12855" width="1.28515625" style="97" customWidth="1"/>
    <col min="12856" max="12856" width="10.140625" style="97" customWidth="1"/>
    <col min="12857" max="12857" width="1.5703125" style="97" customWidth="1"/>
    <col min="12858" max="12858" width="11.42578125" style="97" customWidth="1"/>
    <col min="12859" max="12859" width="2.42578125" style="97" customWidth="1"/>
    <col min="12860" max="12860" width="4.5703125" style="97" customWidth="1"/>
    <col min="12861" max="12861" width="1.28515625" style="97" customWidth="1"/>
    <col min="12862" max="12862" width="8.42578125" style="97" customWidth="1"/>
    <col min="12863" max="12863" width="1.5703125" style="97" customWidth="1"/>
    <col min="12864" max="12864" width="12.7109375" style="97" customWidth="1"/>
    <col min="12865" max="12865" width="1.5703125" style="97" customWidth="1"/>
    <col min="12866" max="12866" width="12.7109375" style="97" customWidth="1"/>
    <col min="12867" max="12867" width="1.5703125" style="97" customWidth="1"/>
    <col min="12868" max="12868" width="12.7109375" style="97" customWidth="1"/>
    <col min="12869" max="12869" width="1.5703125" style="97" customWidth="1"/>
    <col min="12870" max="12870" width="12.7109375" style="97" customWidth="1"/>
    <col min="12871" max="12871" width="1.5703125" style="97" customWidth="1"/>
    <col min="12872" max="12872" width="12.7109375" style="97" customWidth="1"/>
    <col min="12873" max="13056" width="12.7109375" style="97"/>
    <col min="13057" max="13057" width="5" style="97" customWidth="1"/>
    <col min="13058" max="13058" width="1.5703125" style="97" customWidth="1"/>
    <col min="13059" max="13059" width="17" style="97" customWidth="1"/>
    <col min="13060" max="13060" width="1.5703125" style="97" customWidth="1"/>
    <col min="13061" max="13061" width="12.85546875" style="97" customWidth="1"/>
    <col min="13062" max="13062" width="1.5703125" style="97" customWidth="1"/>
    <col min="13063" max="13063" width="8.85546875" style="97" customWidth="1"/>
    <col min="13064" max="13064" width="1.5703125" style="97" customWidth="1"/>
    <col min="13065" max="13065" width="8.140625" style="97" customWidth="1"/>
    <col min="13066" max="13066" width="1.5703125" style="97" customWidth="1"/>
    <col min="13067" max="13067" width="12.7109375" style="97" customWidth="1"/>
    <col min="13068" max="13068" width="1.5703125" style="97" customWidth="1"/>
    <col min="13069" max="13069" width="13" style="97" customWidth="1"/>
    <col min="13070" max="13070" width="1.5703125" style="97" customWidth="1"/>
    <col min="13071" max="13071" width="8.42578125" style="97" customWidth="1"/>
    <col min="13072" max="13072" width="1.5703125" style="97" customWidth="1"/>
    <col min="13073" max="13073" width="8.42578125" style="97" customWidth="1"/>
    <col min="13074" max="13074" width="1.5703125" style="97" customWidth="1"/>
    <col min="13075" max="13075" width="13" style="97" bestFit="1" customWidth="1"/>
    <col min="13076" max="13076" width="1.5703125" style="97" customWidth="1"/>
    <col min="13077" max="13077" width="8.140625" style="97" customWidth="1"/>
    <col min="13078" max="13078" width="1.5703125" style="97" customWidth="1"/>
    <col min="13079" max="13079" width="8.28515625" style="97" customWidth="1"/>
    <col min="13080" max="13080" width="1.5703125" style="97" customWidth="1"/>
    <col min="13081" max="13081" width="11.85546875" style="97" customWidth="1"/>
    <col min="13082" max="13082" width="1.5703125" style="97" customWidth="1"/>
    <col min="13083" max="13083" width="11.42578125" style="97" customWidth="1"/>
    <col min="13084" max="13084" width="1.5703125" style="97" customWidth="1"/>
    <col min="13085" max="13085" width="10.5703125" style="97" customWidth="1"/>
    <col min="13086" max="13086" width="1.140625" style="97" customWidth="1"/>
    <col min="13087" max="13087" width="1.5703125" style="97" customWidth="1"/>
    <col min="13088" max="13088" width="14.42578125" style="97" customWidth="1"/>
    <col min="13089" max="13089" width="1.5703125" style="97" customWidth="1"/>
    <col min="13090" max="13090" width="9.28515625" style="97" customWidth="1"/>
    <col min="13091" max="13091" width="1.5703125" style="97" customWidth="1"/>
    <col min="13092" max="13092" width="9.28515625" style="97" customWidth="1"/>
    <col min="13093" max="13093" width="1.5703125" style="97" customWidth="1"/>
    <col min="13094" max="13094" width="12.7109375" style="97" customWidth="1"/>
    <col min="13095" max="13095" width="1.5703125" style="97" customWidth="1"/>
    <col min="13096" max="13096" width="9.28515625" style="97" customWidth="1"/>
    <col min="13097" max="13097" width="1.5703125" style="97" customWidth="1"/>
    <col min="13098" max="13098" width="8.42578125" style="97" customWidth="1"/>
    <col min="13099" max="13099" width="1.5703125" style="97" customWidth="1"/>
    <col min="13100" max="13100" width="12.7109375" style="97" customWidth="1"/>
    <col min="13101" max="13101" width="1.5703125" style="97" customWidth="1"/>
    <col min="13102" max="13102" width="11.85546875" style="97" customWidth="1"/>
    <col min="13103" max="13103" width="1.5703125" style="97" customWidth="1"/>
    <col min="13104" max="13104" width="10.140625" style="97" customWidth="1"/>
    <col min="13105" max="13105" width="1" style="97" customWidth="1"/>
    <col min="13106" max="13106" width="11.28515625" style="97" customWidth="1"/>
    <col min="13107" max="13107" width="1.28515625" style="97" customWidth="1"/>
    <col min="13108" max="13108" width="9.42578125" style="97" customWidth="1"/>
    <col min="13109" max="13109" width="1.140625" style="97" customWidth="1"/>
    <col min="13110" max="13110" width="10.42578125" style="97" customWidth="1"/>
    <col min="13111" max="13111" width="1.28515625" style="97" customWidth="1"/>
    <col min="13112" max="13112" width="10.140625" style="97" customWidth="1"/>
    <col min="13113" max="13113" width="1.5703125" style="97" customWidth="1"/>
    <col min="13114" max="13114" width="11.42578125" style="97" customWidth="1"/>
    <col min="13115" max="13115" width="2.42578125" style="97" customWidth="1"/>
    <col min="13116" max="13116" width="4.5703125" style="97" customWidth="1"/>
    <col min="13117" max="13117" width="1.28515625" style="97" customWidth="1"/>
    <col min="13118" max="13118" width="8.42578125" style="97" customWidth="1"/>
    <col min="13119" max="13119" width="1.5703125" style="97" customWidth="1"/>
    <col min="13120" max="13120" width="12.7109375" style="97" customWidth="1"/>
    <col min="13121" max="13121" width="1.5703125" style="97" customWidth="1"/>
    <col min="13122" max="13122" width="12.7109375" style="97" customWidth="1"/>
    <col min="13123" max="13123" width="1.5703125" style="97" customWidth="1"/>
    <col min="13124" max="13124" width="12.7109375" style="97" customWidth="1"/>
    <col min="13125" max="13125" width="1.5703125" style="97" customWidth="1"/>
    <col min="13126" max="13126" width="12.7109375" style="97" customWidth="1"/>
    <col min="13127" max="13127" width="1.5703125" style="97" customWidth="1"/>
    <col min="13128" max="13128" width="12.7109375" style="97" customWidth="1"/>
    <col min="13129" max="13312" width="12.7109375" style="97"/>
    <col min="13313" max="13313" width="5" style="97" customWidth="1"/>
    <col min="13314" max="13314" width="1.5703125" style="97" customWidth="1"/>
    <col min="13315" max="13315" width="17" style="97" customWidth="1"/>
    <col min="13316" max="13316" width="1.5703125" style="97" customWidth="1"/>
    <col min="13317" max="13317" width="12.85546875" style="97" customWidth="1"/>
    <col min="13318" max="13318" width="1.5703125" style="97" customWidth="1"/>
    <col min="13319" max="13319" width="8.85546875" style="97" customWidth="1"/>
    <col min="13320" max="13320" width="1.5703125" style="97" customWidth="1"/>
    <col min="13321" max="13321" width="8.140625" style="97" customWidth="1"/>
    <col min="13322" max="13322" width="1.5703125" style="97" customWidth="1"/>
    <col min="13323" max="13323" width="12.7109375" style="97" customWidth="1"/>
    <col min="13324" max="13324" width="1.5703125" style="97" customWidth="1"/>
    <col min="13325" max="13325" width="13" style="97" customWidth="1"/>
    <col min="13326" max="13326" width="1.5703125" style="97" customWidth="1"/>
    <col min="13327" max="13327" width="8.42578125" style="97" customWidth="1"/>
    <col min="13328" max="13328" width="1.5703125" style="97" customWidth="1"/>
    <col min="13329" max="13329" width="8.42578125" style="97" customWidth="1"/>
    <col min="13330" max="13330" width="1.5703125" style="97" customWidth="1"/>
    <col min="13331" max="13331" width="13" style="97" bestFit="1" customWidth="1"/>
    <col min="13332" max="13332" width="1.5703125" style="97" customWidth="1"/>
    <col min="13333" max="13333" width="8.140625" style="97" customWidth="1"/>
    <col min="13334" max="13334" width="1.5703125" style="97" customWidth="1"/>
    <col min="13335" max="13335" width="8.28515625" style="97" customWidth="1"/>
    <col min="13336" max="13336" width="1.5703125" style="97" customWidth="1"/>
    <col min="13337" max="13337" width="11.85546875" style="97" customWidth="1"/>
    <col min="13338" max="13338" width="1.5703125" style="97" customWidth="1"/>
    <col min="13339" max="13339" width="11.42578125" style="97" customWidth="1"/>
    <col min="13340" max="13340" width="1.5703125" style="97" customWidth="1"/>
    <col min="13341" max="13341" width="10.5703125" style="97" customWidth="1"/>
    <col min="13342" max="13342" width="1.140625" style="97" customWidth="1"/>
    <col min="13343" max="13343" width="1.5703125" style="97" customWidth="1"/>
    <col min="13344" max="13344" width="14.42578125" style="97" customWidth="1"/>
    <col min="13345" max="13345" width="1.5703125" style="97" customWidth="1"/>
    <col min="13346" max="13346" width="9.28515625" style="97" customWidth="1"/>
    <col min="13347" max="13347" width="1.5703125" style="97" customWidth="1"/>
    <col min="13348" max="13348" width="9.28515625" style="97" customWidth="1"/>
    <col min="13349" max="13349" width="1.5703125" style="97" customWidth="1"/>
    <col min="13350" max="13350" width="12.7109375" style="97" customWidth="1"/>
    <col min="13351" max="13351" width="1.5703125" style="97" customWidth="1"/>
    <col min="13352" max="13352" width="9.28515625" style="97" customWidth="1"/>
    <col min="13353" max="13353" width="1.5703125" style="97" customWidth="1"/>
    <col min="13354" max="13354" width="8.42578125" style="97" customWidth="1"/>
    <col min="13355" max="13355" width="1.5703125" style="97" customWidth="1"/>
    <col min="13356" max="13356" width="12.7109375" style="97" customWidth="1"/>
    <col min="13357" max="13357" width="1.5703125" style="97" customWidth="1"/>
    <col min="13358" max="13358" width="11.85546875" style="97" customWidth="1"/>
    <col min="13359" max="13359" width="1.5703125" style="97" customWidth="1"/>
    <col min="13360" max="13360" width="10.140625" style="97" customWidth="1"/>
    <col min="13361" max="13361" width="1" style="97" customWidth="1"/>
    <col min="13362" max="13362" width="11.28515625" style="97" customWidth="1"/>
    <col min="13363" max="13363" width="1.28515625" style="97" customWidth="1"/>
    <col min="13364" max="13364" width="9.42578125" style="97" customWidth="1"/>
    <col min="13365" max="13365" width="1.140625" style="97" customWidth="1"/>
    <col min="13366" max="13366" width="10.42578125" style="97" customWidth="1"/>
    <col min="13367" max="13367" width="1.28515625" style="97" customWidth="1"/>
    <col min="13368" max="13368" width="10.140625" style="97" customWidth="1"/>
    <col min="13369" max="13369" width="1.5703125" style="97" customWidth="1"/>
    <col min="13370" max="13370" width="11.42578125" style="97" customWidth="1"/>
    <col min="13371" max="13371" width="2.42578125" style="97" customWidth="1"/>
    <col min="13372" max="13372" width="4.5703125" style="97" customWidth="1"/>
    <col min="13373" max="13373" width="1.28515625" style="97" customWidth="1"/>
    <col min="13374" max="13374" width="8.42578125" style="97" customWidth="1"/>
    <col min="13375" max="13375" width="1.5703125" style="97" customWidth="1"/>
    <col min="13376" max="13376" width="12.7109375" style="97" customWidth="1"/>
    <col min="13377" max="13377" width="1.5703125" style="97" customWidth="1"/>
    <col min="13378" max="13378" width="12.7109375" style="97" customWidth="1"/>
    <col min="13379" max="13379" width="1.5703125" style="97" customWidth="1"/>
    <col min="13380" max="13380" width="12.7109375" style="97" customWidth="1"/>
    <col min="13381" max="13381" width="1.5703125" style="97" customWidth="1"/>
    <col min="13382" max="13382" width="12.7109375" style="97" customWidth="1"/>
    <col min="13383" max="13383" width="1.5703125" style="97" customWidth="1"/>
    <col min="13384" max="13384" width="12.7109375" style="97" customWidth="1"/>
    <col min="13385" max="13568" width="12.7109375" style="97"/>
    <col min="13569" max="13569" width="5" style="97" customWidth="1"/>
    <col min="13570" max="13570" width="1.5703125" style="97" customWidth="1"/>
    <col min="13571" max="13571" width="17" style="97" customWidth="1"/>
    <col min="13572" max="13572" width="1.5703125" style="97" customWidth="1"/>
    <col min="13573" max="13573" width="12.85546875" style="97" customWidth="1"/>
    <col min="13574" max="13574" width="1.5703125" style="97" customWidth="1"/>
    <col min="13575" max="13575" width="8.85546875" style="97" customWidth="1"/>
    <col min="13576" max="13576" width="1.5703125" style="97" customWidth="1"/>
    <col min="13577" max="13577" width="8.140625" style="97" customWidth="1"/>
    <col min="13578" max="13578" width="1.5703125" style="97" customWidth="1"/>
    <col min="13579" max="13579" width="12.7109375" style="97" customWidth="1"/>
    <col min="13580" max="13580" width="1.5703125" style="97" customWidth="1"/>
    <col min="13581" max="13581" width="13" style="97" customWidth="1"/>
    <col min="13582" max="13582" width="1.5703125" style="97" customWidth="1"/>
    <col min="13583" max="13583" width="8.42578125" style="97" customWidth="1"/>
    <col min="13584" max="13584" width="1.5703125" style="97" customWidth="1"/>
    <col min="13585" max="13585" width="8.42578125" style="97" customWidth="1"/>
    <col min="13586" max="13586" width="1.5703125" style="97" customWidth="1"/>
    <col min="13587" max="13587" width="13" style="97" bestFit="1" customWidth="1"/>
    <col min="13588" max="13588" width="1.5703125" style="97" customWidth="1"/>
    <col min="13589" max="13589" width="8.140625" style="97" customWidth="1"/>
    <col min="13590" max="13590" width="1.5703125" style="97" customWidth="1"/>
    <col min="13591" max="13591" width="8.28515625" style="97" customWidth="1"/>
    <col min="13592" max="13592" width="1.5703125" style="97" customWidth="1"/>
    <col min="13593" max="13593" width="11.85546875" style="97" customWidth="1"/>
    <col min="13594" max="13594" width="1.5703125" style="97" customWidth="1"/>
    <col min="13595" max="13595" width="11.42578125" style="97" customWidth="1"/>
    <col min="13596" max="13596" width="1.5703125" style="97" customWidth="1"/>
    <col min="13597" max="13597" width="10.5703125" style="97" customWidth="1"/>
    <col min="13598" max="13598" width="1.140625" style="97" customWidth="1"/>
    <col min="13599" max="13599" width="1.5703125" style="97" customWidth="1"/>
    <col min="13600" max="13600" width="14.42578125" style="97" customWidth="1"/>
    <col min="13601" max="13601" width="1.5703125" style="97" customWidth="1"/>
    <col min="13602" max="13602" width="9.28515625" style="97" customWidth="1"/>
    <col min="13603" max="13603" width="1.5703125" style="97" customWidth="1"/>
    <col min="13604" max="13604" width="9.28515625" style="97" customWidth="1"/>
    <col min="13605" max="13605" width="1.5703125" style="97" customWidth="1"/>
    <col min="13606" max="13606" width="12.7109375" style="97" customWidth="1"/>
    <col min="13607" max="13607" width="1.5703125" style="97" customWidth="1"/>
    <col min="13608" max="13608" width="9.28515625" style="97" customWidth="1"/>
    <col min="13609" max="13609" width="1.5703125" style="97" customWidth="1"/>
    <col min="13610" max="13610" width="8.42578125" style="97" customWidth="1"/>
    <col min="13611" max="13611" width="1.5703125" style="97" customWidth="1"/>
    <col min="13612" max="13612" width="12.7109375" style="97" customWidth="1"/>
    <col min="13613" max="13613" width="1.5703125" style="97" customWidth="1"/>
    <col min="13614" max="13614" width="11.85546875" style="97" customWidth="1"/>
    <col min="13615" max="13615" width="1.5703125" style="97" customWidth="1"/>
    <col min="13616" max="13616" width="10.140625" style="97" customWidth="1"/>
    <col min="13617" max="13617" width="1" style="97" customWidth="1"/>
    <col min="13618" max="13618" width="11.28515625" style="97" customWidth="1"/>
    <col min="13619" max="13619" width="1.28515625" style="97" customWidth="1"/>
    <col min="13620" max="13620" width="9.42578125" style="97" customWidth="1"/>
    <col min="13621" max="13621" width="1.140625" style="97" customWidth="1"/>
    <col min="13622" max="13622" width="10.42578125" style="97" customWidth="1"/>
    <col min="13623" max="13623" width="1.28515625" style="97" customWidth="1"/>
    <col min="13624" max="13624" width="10.140625" style="97" customWidth="1"/>
    <col min="13625" max="13625" width="1.5703125" style="97" customWidth="1"/>
    <col min="13626" max="13626" width="11.42578125" style="97" customWidth="1"/>
    <col min="13627" max="13627" width="2.42578125" style="97" customWidth="1"/>
    <col min="13628" max="13628" width="4.5703125" style="97" customWidth="1"/>
    <col min="13629" max="13629" width="1.28515625" style="97" customWidth="1"/>
    <col min="13630" max="13630" width="8.42578125" style="97" customWidth="1"/>
    <col min="13631" max="13631" width="1.5703125" style="97" customWidth="1"/>
    <col min="13632" max="13632" width="12.7109375" style="97" customWidth="1"/>
    <col min="13633" max="13633" width="1.5703125" style="97" customWidth="1"/>
    <col min="13634" max="13634" width="12.7109375" style="97" customWidth="1"/>
    <col min="13635" max="13635" width="1.5703125" style="97" customWidth="1"/>
    <col min="13636" max="13636" width="12.7109375" style="97" customWidth="1"/>
    <col min="13637" max="13637" width="1.5703125" style="97" customWidth="1"/>
    <col min="13638" max="13638" width="12.7109375" style="97" customWidth="1"/>
    <col min="13639" max="13639" width="1.5703125" style="97" customWidth="1"/>
    <col min="13640" max="13640" width="12.7109375" style="97" customWidth="1"/>
    <col min="13641" max="13824" width="12.7109375" style="97"/>
    <col min="13825" max="13825" width="5" style="97" customWidth="1"/>
    <col min="13826" max="13826" width="1.5703125" style="97" customWidth="1"/>
    <col min="13827" max="13827" width="17" style="97" customWidth="1"/>
    <col min="13828" max="13828" width="1.5703125" style="97" customWidth="1"/>
    <col min="13829" max="13829" width="12.85546875" style="97" customWidth="1"/>
    <col min="13830" max="13830" width="1.5703125" style="97" customWidth="1"/>
    <col min="13831" max="13831" width="8.85546875" style="97" customWidth="1"/>
    <col min="13832" max="13832" width="1.5703125" style="97" customWidth="1"/>
    <col min="13833" max="13833" width="8.140625" style="97" customWidth="1"/>
    <col min="13834" max="13834" width="1.5703125" style="97" customWidth="1"/>
    <col min="13835" max="13835" width="12.7109375" style="97" customWidth="1"/>
    <col min="13836" max="13836" width="1.5703125" style="97" customWidth="1"/>
    <col min="13837" max="13837" width="13" style="97" customWidth="1"/>
    <col min="13838" max="13838" width="1.5703125" style="97" customWidth="1"/>
    <col min="13839" max="13839" width="8.42578125" style="97" customWidth="1"/>
    <col min="13840" max="13840" width="1.5703125" style="97" customWidth="1"/>
    <col min="13841" max="13841" width="8.42578125" style="97" customWidth="1"/>
    <col min="13842" max="13842" width="1.5703125" style="97" customWidth="1"/>
    <col min="13843" max="13843" width="13" style="97" bestFit="1" customWidth="1"/>
    <col min="13844" max="13844" width="1.5703125" style="97" customWidth="1"/>
    <col min="13845" max="13845" width="8.140625" style="97" customWidth="1"/>
    <col min="13846" max="13846" width="1.5703125" style="97" customWidth="1"/>
    <col min="13847" max="13847" width="8.28515625" style="97" customWidth="1"/>
    <col min="13848" max="13848" width="1.5703125" style="97" customWidth="1"/>
    <col min="13849" max="13849" width="11.85546875" style="97" customWidth="1"/>
    <col min="13850" max="13850" width="1.5703125" style="97" customWidth="1"/>
    <col min="13851" max="13851" width="11.42578125" style="97" customWidth="1"/>
    <col min="13852" max="13852" width="1.5703125" style="97" customWidth="1"/>
    <col min="13853" max="13853" width="10.5703125" style="97" customWidth="1"/>
    <col min="13854" max="13854" width="1.140625" style="97" customWidth="1"/>
    <col min="13855" max="13855" width="1.5703125" style="97" customWidth="1"/>
    <col min="13856" max="13856" width="14.42578125" style="97" customWidth="1"/>
    <col min="13857" max="13857" width="1.5703125" style="97" customWidth="1"/>
    <col min="13858" max="13858" width="9.28515625" style="97" customWidth="1"/>
    <col min="13859" max="13859" width="1.5703125" style="97" customWidth="1"/>
    <col min="13860" max="13860" width="9.28515625" style="97" customWidth="1"/>
    <col min="13861" max="13861" width="1.5703125" style="97" customWidth="1"/>
    <col min="13862" max="13862" width="12.7109375" style="97" customWidth="1"/>
    <col min="13863" max="13863" width="1.5703125" style="97" customWidth="1"/>
    <col min="13864" max="13864" width="9.28515625" style="97" customWidth="1"/>
    <col min="13865" max="13865" width="1.5703125" style="97" customWidth="1"/>
    <col min="13866" max="13866" width="8.42578125" style="97" customWidth="1"/>
    <col min="13867" max="13867" width="1.5703125" style="97" customWidth="1"/>
    <col min="13868" max="13868" width="12.7109375" style="97" customWidth="1"/>
    <col min="13869" max="13869" width="1.5703125" style="97" customWidth="1"/>
    <col min="13870" max="13870" width="11.85546875" style="97" customWidth="1"/>
    <col min="13871" max="13871" width="1.5703125" style="97" customWidth="1"/>
    <col min="13872" max="13872" width="10.140625" style="97" customWidth="1"/>
    <col min="13873" max="13873" width="1" style="97" customWidth="1"/>
    <col min="13874" max="13874" width="11.28515625" style="97" customWidth="1"/>
    <col min="13875" max="13875" width="1.28515625" style="97" customWidth="1"/>
    <col min="13876" max="13876" width="9.42578125" style="97" customWidth="1"/>
    <col min="13877" max="13877" width="1.140625" style="97" customWidth="1"/>
    <col min="13878" max="13878" width="10.42578125" style="97" customWidth="1"/>
    <col min="13879" max="13879" width="1.28515625" style="97" customWidth="1"/>
    <col min="13880" max="13880" width="10.140625" style="97" customWidth="1"/>
    <col min="13881" max="13881" width="1.5703125" style="97" customWidth="1"/>
    <col min="13882" max="13882" width="11.42578125" style="97" customWidth="1"/>
    <col min="13883" max="13883" width="2.42578125" style="97" customWidth="1"/>
    <col min="13884" max="13884" width="4.5703125" style="97" customWidth="1"/>
    <col min="13885" max="13885" width="1.28515625" style="97" customWidth="1"/>
    <col min="13886" max="13886" width="8.42578125" style="97" customWidth="1"/>
    <col min="13887" max="13887" width="1.5703125" style="97" customWidth="1"/>
    <col min="13888" max="13888" width="12.7109375" style="97" customWidth="1"/>
    <col min="13889" max="13889" width="1.5703125" style="97" customWidth="1"/>
    <col min="13890" max="13890" width="12.7109375" style="97" customWidth="1"/>
    <col min="13891" max="13891" width="1.5703125" style="97" customWidth="1"/>
    <col min="13892" max="13892" width="12.7109375" style="97" customWidth="1"/>
    <col min="13893" max="13893" width="1.5703125" style="97" customWidth="1"/>
    <col min="13894" max="13894" width="12.7109375" style="97" customWidth="1"/>
    <col min="13895" max="13895" width="1.5703125" style="97" customWidth="1"/>
    <col min="13896" max="13896" width="12.7109375" style="97" customWidth="1"/>
    <col min="13897" max="14080" width="12.7109375" style="97"/>
    <col min="14081" max="14081" width="5" style="97" customWidth="1"/>
    <col min="14082" max="14082" width="1.5703125" style="97" customWidth="1"/>
    <col min="14083" max="14083" width="17" style="97" customWidth="1"/>
    <col min="14084" max="14084" width="1.5703125" style="97" customWidth="1"/>
    <col min="14085" max="14085" width="12.85546875" style="97" customWidth="1"/>
    <col min="14086" max="14086" width="1.5703125" style="97" customWidth="1"/>
    <col min="14087" max="14087" width="8.85546875" style="97" customWidth="1"/>
    <col min="14088" max="14088" width="1.5703125" style="97" customWidth="1"/>
    <col min="14089" max="14089" width="8.140625" style="97" customWidth="1"/>
    <col min="14090" max="14090" width="1.5703125" style="97" customWidth="1"/>
    <col min="14091" max="14091" width="12.7109375" style="97" customWidth="1"/>
    <col min="14092" max="14092" width="1.5703125" style="97" customWidth="1"/>
    <col min="14093" max="14093" width="13" style="97" customWidth="1"/>
    <col min="14094" max="14094" width="1.5703125" style="97" customWidth="1"/>
    <col min="14095" max="14095" width="8.42578125" style="97" customWidth="1"/>
    <col min="14096" max="14096" width="1.5703125" style="97" customWidth="1"/>
    <col min="14097" max="14097" width="8.42578125" style="97" customWidth="1"/>
    <col min="14098" max="14098" width="1.5703125" style="97" customWidth="1"/>
    <col min="14099" max="14099" width="13" style="97" bestFit="1" customWidth="1"/>
    <col min="14100" max="14100" width="1.5703125" style="97" customWidth="1"/>
    <col min="14101" max="14101" width="8.140625" style="97" customWidth="1"/>
    <col min="14102" max="14102" width="1.5703125" style="97" customWidth="1"/>
    <col min="14103" max="14103" width="8.28515625" style="97" customWidth="1"/>
    <col min="14104" max="14104" width="1.5703125" style="97" customWidth="1"/>
    <col min="14105" max="14105" width="11.85546875" style="97" customWidth="1"/>
    <col min="14106" max="14106" width="1.5703125" style="97" customWidth="1"/>
    <col min="14107" max="14107" width="11.42578125" style="97" customWidth="1"/>
    <col min="14108" max="14108" width="1.5703125" style="97" customWidth="1"/>
    <col min="14109" max="14109" width="10.5703125" style="97" customWidth="1"/>
    <col min="14110" max="14110" width="1.140625" style="97" customWidth="1"/>
    <col min="14111" max="14111" width="1.5703125" style="97" customWidth="1"/>
    <col min="14112" max="14112" width="14.42578125" style="97" customWidth="1"/>
    <col min="14113" max="14113" width="1.5703125" style="97" customWidth="1"/>
    <col min="14114" max="14114" width="9.28515625" style="97" customWidth="1"/>
    <col min="14115" max="14115" width="1.5703125" style="97" customWidth="1"/>
    <col min="14116" max="14116" width="9.28515625" style="97" customWidth="1"/>
    <col min="14117" max="14117" width="1.5703125" style="97" customWidth="1"/>
    <col min="14118" max="14118" width="12.7109375" style="97" customWidth="1"/>
    <col min="14119" max="14119" width="1.5703125" style="97" customWidth="1"/>
    <col min="14120" max="14120" width="9.28515625" style="97" customWidth="1"/>
    <col min="14121" max="14121" width="1.5703125" style="97" customWidth="1"/>
    <col min="14122" max="14122" width="8.42578125" style="97" customWidth="1"/>
    <col min="14123" max="14123" width="1.5703125" style="97" customWidth="1"/>
    <col min="14124" max="14124" width="12.7109375" style="97" customWidth="1"/>
    <col min="14125" max="14125" width="1.5703125" style="97" customWidth="1"/>
    <col min="14126" max="14126" width="11.85546875" style="97" customWidth="1"/>
    <col min="14127" max="14127" width="1.5703125" style="97" customWidth="1"/>
    <col min="14128" max="14128" width="10.140625" style="97" customWidth="1"/>
    <col min="14129" max="14129" width="1" style="97" customWidth="1"/>
    <col min="14130" max="14130" width="11.28515625" style="97" customWidth="1"/>
    <col min="14131" max="14131" width="1.28515625" style="97" customWidth="1"/>
    <col min="14132" max="14132" width="9.42578125" style="97" customWidth="1"/>
    <col min="14133" max="14133" width="1.140625" style="97" customWidth="1"/>
    <col min="14134" max="14134" width="10.42578125" style="97" customWidth="1"/>
    <col min="14135" max="14135" width="1.28515625" style="97" customWidth="1"/>
    <col min="14136" max="14136" width="10.140625" style="97" customWidth="1"/>
    <col min="14137" max="14137" width="1.5703125" style="97" customWidth="1"/>
    <col min="14138" max="14138" width="11.42578125" style="97" customWidth="1"/>
    <col min="14139" max="14139" width="2.42578125" style="97" customWidth="1"/>
    <col min="14140" max="14140" width="4.5703125" style="97" customWidth="1"/>
    <col min="14141" max="14141" width="1.28515625" style="97" customWidth="1"/>
    <col min="14142" max="14142" width="8.42578125" style="97" customWidth="1"/>
    <col min="14143" max="14143" width="1.5703125" style="97" customWidth="1"/>
    <col min="14144" max="14144" width="12.7109375" style="97" customWidth="1"/>
    <col min="14145" max="14145" width="1.5703125" style="97" customWidth="1"/>
    <col min="14146" max="14146" width="12.7109375" style="97" customWidth="1"/>
    <col min="14147" max="14147" width="1.5703125" style="97" customWidth="1"/>
    <col min="14148" max="14148" width="12.7109375" style="97" customWidth="1"/>
    <col min="14149" max="14149" width="1.5703125" style="97" customWidth="1"/>
    <col min="14150" max="14150" width="12.7109375" style="97" customWidth="1"/>
    <col min="14151" max="14151" width="1.5703125" style="97" customWidth="1"/>
    <col min="14152" max="14152" width="12.7109375" style="97" customWidth="1"/>
    <col min="14153" max="14336" width="12.7109375" style="97"/>
    <col min="14337" max="14337" width="5" style="97" customWidth="1"/>
    <col min="14338" max="14338" width="1.5703125" style="97" customWidth="1"/>
    <col min="14339" max="14339" width="17" style="97" customWidth="1"/>
    <col min="14340" max="14340" width="1.5703125" style="97" customWidth="1"/>
    <col min="14341" max="14341" width="12.85546875" style="97" customWidth="1"/>
    <col min="14342" max="14342" width="1.5703125" style="97" customWidth="1"/>
    <col min="14343" max="14343" width="8.85546875" style="97" customWidth="1"/>
    <col min="14344" max="14344" width="1.5703125" style="97" customWidth="1"/>
    <col min="14345" max="14345" width="8.140625" style="97" customWidth="1"/>
    <col min="14346" max="14346" width="1.5703125" style="97" customWidth="1"/>
    <col min="14347" max="14347" width="12.7109375" style="97" customWidth="1"/>
    <col min="14348" max="14348" width="1.5703125" style="97" customWidth="1"/>
    <col min="14349" max="14349" width="13" style="97" customWidth="1"/>
    <col min="14350" max="14350" width="1.5703125" style="97" customWidth="1"/>
    <col min="14351" max="14351" width="8.42578125" style="97" customWidth="1"/>
    <col min="14352" max="14352" width="1.5703125" style="97" customWidth="1"/>
    <col min="14353" max="14353" width="8.42578125" style="97" customWidth="1"/>
    <col min="14354" max="14354" width="1.5703125" style="97" customWidth="1"/>
    <col min="14355" max="14355" width="13" style="97" bestFit="1" customWidth="1"/>
    <col min="14356" max="14356" width="1.5703125" style="97" customWidth="1"/>
    <col min="14357" max="14357" width="8.140625" style="97" customWidth="1"/>
    <col min="14358" max="14358" width="1.5703125" style="97" customWidth="1"/>
    <col min="14359" max="14359" width="8.28515625" style="97" customWidth="1"/>
    <col min="14360" max="14360" width="1.5703125" style="97" customWidth="1"/>
    <col min="14361" max="14361" width="11.85546875" style="97" customWidth="1"/>
    <col min="14362" max="14362" width="1.5703125" style="97" customWidth="1"/>
    <col min="14363" max="14363" width="11.42578125" style="97" customWidth="1"/>
    <col min="14364" max="14364" width="1.5703125" style="97" customWidth="1"/>
    <col min="14365" max="14365" width="10.5703125" style="97" customWidth="1"/>
    <col min="14366" max="14366" width="1.140625" style="97" customWidth="1"/>
    <col min="14367" max="14367" width="1.5703125" style="97" customWidth="1"/>
    <col min="14368" max="14368" width="14.42578125" style="97" customWidth="1"/>
    <col min="14369" max="14369" width="1.5703125" style="97" customWidth="1"/>
    <col min="14370" max="14370" width="9.28515625" style="97" customWidth="1"/>
    <col min="14371" max="14371" width="1.5703125" style="97" customWidth="1"/>
    <col min="14372" max="14372" width="9.28515625" style="97" customWidth="1"/>
    <col min="14373" max="14373" width="1.5703125" style="97" customWidth="1"/>
    <col min="14374" max="14374" width="12.7109375" style="97" customWidth="1"/>
    <col min="14375" max="14375" width="1.5703125" style="97" customWidth="1"/>
    <col min="14376" max="14376" width="9.28515625" style="97" customWidth="1"/>
    <col min="14377" max="14377" width="1.5703125" style="97" customWidth="1"/>
    <col min="14378" max="14378" width="8.42578125" style="97" customWidth="1"/>
    <col min="14379" max="14379" width="1.5703125" style="97" customWidth="1"/>
    <col min="14380" max="14380" width="12.7109375" style="97" customWidth="1"/>
    <col min="14381" max="14381" width="1.5703125" style="97" customWidth="1"/>
    <col min="14382" max="14382" width="11.85546875" style="97" customWidth="1"/>
    <col min="14383" max="14383" width="1.5703125" style="97" customWidth="1"/>
    <col min="14384" max="14384" width="10.140625" style="97" customWidth="1"/>
    <col min="14385" max="14385" width="1" style="97" customWidth="1"/>
    <col min="14386" max="14386" width="11.28515625" style="97" customWidth="1"/>
    <col min="14387" max="14387" width="1.28515625" style="97" customWidth="1"/>
    <col min="14388" max="14388" width="9.42578125" style="97" customWidth="1"/>
    <col min="14389" max="14389" width="1.140625" style="97" customWidth="1"/>
    <col min="14390" max="14390" width="10.42578125" style="97" customWidth="1"/>
    <col min="14391" max="14391" width="1.28515625" style="97" customWidth="1"/>
    <col min="14392" max="14392" width="10.140625" style="97" customWidth="1"/>
    <col min="14393" max="14393" width="1.5703125" style="97" customWidth="1"/>
    <col min="14394" max="14394" width="11.42578125" style="97" customWidth="1"/>
    <col min="14395" max="14395" width="2.42578125" style="97" customWidth="1"/>
    <col min="14396" max="14396" width="4.5703125" style="97" customWidth="1"/>
    <col min="14397" max="14397" width="1.28515625" style="97" customWidth="1"/>
    <col min="14398" max="14398" width="8.42578125" style="97" customWidth="1"/>
    <col min="14399" max="14399" width="1.5703125" style="97" customWidth="1"/>
    <col min="14400" max="14400" width="12.7109375" style="97" customWidth="1"/>
    <col min="14401" max="14401" width="1.5703125" style="97" customWidth="1"/>
    <col min="14402" max="14402" width="12.7109375" style="97" customWidth="1"/>
    <col min="14403" max="14403" width="1.5703125" style="97" customWidth="1"/>
    <col min="14404" max="14404" width="12.7109375" style="97" customWidth="1"/>
    <col min="14405" max="14405" width="1.5703125" style="97" customWidth="1"/>
    <col min="14406" max="14406" width="12.7109375" style="97" customWidth="1"/>
    <col min="14407" max="14407" width="1.5703125" style="97" customWidth="1"/>
    <col min="14408" max="14408" width="12.7109375" style="97" customWidth="1"/>
    <col min="14409" max="14592" width="12.7109375" style="97"/>
    <col min="14593" max="14593" width="5" style="97" customWidth="1"/>
    <col min="14594" max="14594" width="1.5703125" style="97" customWidth="1"/>
    <col min="14595" max="14595" width="17" style="97" customWidth="1"/>
    <col min="14596" max="14596" width="1.5703125" style="97" customWidth="1"/>
    <col min="14597" max="14597" width="12.85546875" style="97" customWidth="1"/>
    <col min="14598" max="14598" width="1.5703125" style="97" customWidth="1"/>
    <col min="14599" max="14599" width="8.85546875" style="97" customWidth="1"/>
    <col min="14600" max="14600" width="1.5703125" style="97" customWidth="1"/>
    <col min="14601" max="14601" width="8.140625" style="97" customWidth="1"/>
    <col min="14602" max="14602" width="1.5703125" style="97" customWidth="1"/>
    <col min="14603" max="14603" width="12.7109375" style="97" customWidth="1"/>
    <col min="14604" max="14604" width="1.5703125" style="97" customWidth="1"/>
    <col min="14605" max="14605" width="13" style="97" customWidth="1"/>
    <col min="14606" max="14606" width="1.5703125" style="97" customWidth="1"/>
    <col min="14607" max="14607" width="8.42578125" style="97" customWidth="1"/>
    <col min="14608" max="14608" width="1.5703125" style="97" customWidth="1"/>
    <col min="14609" max="14609" width="8.42578125" style="97" customWidth="1"/>
    <col min="14610" max="14610" width="1.5703125" style="97" customWidth="1"/>
    <col min="14611" max="14611" width="13" style="97" bestFit="1" customWidth="1"/>
    <col min="14612" max="14612" width="1.5703125" style="97" customWidth="1"/>
    <col min="14613" max="14613" width="8.140625" style="97" customWidth="1"/>
    <col min="14614" max="14614" width="1.5703125" style="97" customWidth="1"/>
    <col min="14615" max="14615" width="8.28515625" style="97" customWidth="1"/>
    <col min="14616" max="14616" width="1.5703125" style="97" customWidth="1"/>
    <col min="14617" max="14617" width="11.85546875" style="97" customWidth="1"/>
    <col min="14618" max="14618" width="1.5703125" style="97" customWidth="1"/>
    <col min="14619" max="14619" width="11.42578125" style="97" customWidth="1"/>
    <col min="14620" max="14620" width="1.5703125" style="97" customWidth="1"/>
    <col min="14621" max="14621" width="10.5703125" style="97" customWidth="1"/>
    <col min="14622" max="14622" width="1.140625" style="97" customWidth="1"/>
    <col min="14623" max="14623" width="1.5703125" style="97" customWidth="1"/>
    <col min="14624" max="14624" width="14.42578125" style="97" customWidth="1"/>
    <col min="14625" max="14625" width="1.5703125" style="97" customWidth="1"/>
    <col min="14626" max="14626" width="9.28515625" style="97" customWidth="1"/>
    <col min="14627" max="14627" width="1.5703125" style="97" customWidth="1"/>
    <col min="14628" max="14628" width="9.28515625" style="97" customWidth="1"/>
    <col min="14629" max="14629" width="1.5703125" style="97" customWidth="1"/>
    <col min="14630" max="14630" width="12.7109375" style="97" customWidth="1"/>
    <col min="14631" max="14631" width="1.5703125" style="97" customWidth="1"/>
    <col min="14632" max="14632" width="9.28515625" style="97" customWidth="1"/>
    <col min="14633" max="14633" width="1.5703125" style="97" customWidth="1"/>
    <col min="14634" max="14634" width="8.42578125" style="97" customWidth="1"/>
    <col min="14635" max="14635" width="1.5703125" style="97" customWidth="1"/>
    <col min="14636" max="14636" width="12.7109375" style="97" customWidth="1"/>
    <col min="14637" max="14637" width="1.5703125" style="97" customWidth="1"/>
    <col min="14638" max="14638" width="11.85546875" style="97" customWidth="1"/>
    <col min="14639" max="14639" width="1.5703125" style="97" customWidth="1"/>
    <col min="14640" max="14640" width="10.140625" style="97" customWidth="1"/>
    <col min="14641" max="14641" width="1" style="97" customWidth="1"/>
    <col min="14642" max="14642" width="11.28515625" style="97" customWidth="1"/>
    <col min="14643" max="14643" width="1.28515625" style="97" customWidth="1"/>
    <col min="14644" max="14644" width="9.42578125" style="97" customWidth="1"/>
    <col min="14645" max="14645" width="1.140625" style="97" customWidth="1"/>
    <col min="14646" max="14646" width="10.42578125" style="97" customWidth="1"/>
    <col min="14647" max="14647" width="1.28515625" style="97" customWidth="1"/>
    <col min="14648" max="14648" width="10.140625" style="97" customWidth="1"/>
    <col min="14649" max="14649" width="1.5703125" style="97" customWidth="1"/>
    <col min="14650" max="14650" width="11.42578125" style="97" customWidth="1"/>
    <col min="14651" max="14651" width="2.42578125" style="97" customWidth="1"/>
    <col min="14652" max="14652" width="4.5703125" style="97" customWidth="1"/>
    <col min="14653" max="14653" width="1.28515625" style="97" customWidth="1"/>
    <col min="14654" max="14654" width="8.42578125" style="97" customWidth="1"/>
    <col min="14655" max="14655" width="1.5703125" style="97" customWidth="1"/>
    <col min="14656" max="14656" width="12.7109375" style="97" customWidth="1"/>
    <col min="14657" max="14657" width="1.5703125" style="97" customWidth="1"/>
    <col min="14658" max="14658" width="12.7109375" style="97" customWidth="1"/>
    <col min="14659" max="14659" width="1.5703125" style="97" customWidth="1"/>
    <col min="14660" max="14660" width="12.7109375" style="97" customWidth="1"/>
    <col min="14661" max="14661" width="1.5703125" style="97" customWidth="1"/>
    <col min="14662" max="14662" width="12.7109375" style="97" customWidth="1"/>
    <col min="14663" max="14663" width="1.5703125" style="97" customWidth="1"/>
    <col min="14664" max="14664" width="12.7109375" style="97" customWidth="1"/>
    <col min="14665" max="14848" width="12.7109375" style="97"/>
    <col min="14849" max="14849" width="5" style="97" customWidth="1"/>
    <col min="14850" max="14850" width="1.5703125" style="97" customWidth="1"/>
    <col min="14851" max="14851" width="17" style="97" customWidth="1"/>
    <col min="14852" max="14852" width="1.5703125" style="97" customWidth="1"/>
    <col min="14853" max="14853" width="12.85546875" style="97" customWidth="1"/>
    <col min="14854" max="14854" width="1.5703125" style="97" customWidth="1"/>
    <col min="14855" max="14855" width="8.85546875" style="97" customWidth="1"/>
    <col min="14856" max="14856" width="1.5703125" style="97" customWidth="1"/>
    <col min="14857" max="14857" width="8.140625" style="97" customWidth="1"/>
    <col min="14858" max="14858" width="1.5703125" style="97" customWidth="1"/>
    <col min="14859" max="14859" width="12.7109375" style="97" customWidth="1"/>
    <col min="14860" max="14860" width="1.5703125" style="97" customWidth="1"/>
    <col min="14861" max="14861" width="13" style="97" customWidth="1"/>
    <col min="14862" max="14862" width="1.5703125" style="97" customWidth="1"/>
    <col min="14863" max="14863" width="8.42578125" style="97" customWidth="1"/>
    <col min="14864" max="14864" width="1.5703125" style="97" customWidth="1"/>
    <col min="14865" max="14865" width="8.42578125" style="97" customWidth="1"/>
    <col min="14866" max="14866" width="1.5703125" style="97" customWidth="1"/>
    <col min="14867" max="14867" width="13" style="97" bestFit="1" customWidth="1"/>
    <col min="14868" max="14868" width="1.5703125" style="97" customWidth="1"/>
    <col min="14869" max="14869" width="8.140625" style="97" customWidth="1"/>
    <col min="14870" max="14870" width="1.5703125" style="97" customWidth="1"/>
    <col min="14871" max="14871" width="8.28515625" style="97" customWidth="1"/>
    <col min="14872" max="14872" width="1.5703125" style="97" customWidth="1"/>
    <col min="14873" max="14873" width="11.85546875" style="97" customWidth="1"/>
    <col min="14874" max="14874" width="1.5703125" style="97" customWidth="1"/>
    <col min="14875" max="14875" width="11.42578125" style="97" customWidth="1"/>
    <col min="14876" max="14876" width="1.5703125" style="97" customWidth="1"/>
    <col min="14877" max="14877" width="10.5703125" style="97" customWidth="1"/>
    <col min="14878" max="14878" width="1.140625" style="97" customWidth="1"/>
    <col min="14879" max="14879" width="1.5703125" style="97" customWidth="1"/>
    <col min="14880" max="14880" width="14.42578125" style="97" customWidth="1"/>
    <col min="14881" max="14881" width="1.5703125" style="97" customWidth="1"/>
    <col min="14882" max="14882" width="9.28515625" style="97" customWidth="1"/>
    <col min="14883" max="14883" width="1.5703125" style="97" customWidth="1"/>
    <col min="14884" max="14884" width="9.28515625" style="97" customWidth="1"/>
    <col min="14885" max="14885" width="1.5703125" style="97" customWidth="1"/>
    <col min="14886" max="14886" width="12.7109375" style="97" customWidth="1"/>
    <col min="14887" max="14887" width="1.5703125" style="97" customWidth="1"/>
    <col min="14888" max="14888" width="9.28515625" style="97" customWidth="1"/>
    <col min="14889" max="14889" width="1.5703125" style="97" customWidth="1"/>
    <col min="14890" max="14890" width="8.42578125" style="97" customWidth="1"/>
    <col min="14891" max="14891" width="1.5703125" style="97" customWidth="1"/>
    <col min="14892" max="14892" width="12.7109375" style="97" customWidth="1"/>
    <col min="14893" max="14893" width="1.5703125" style="97" customWidth="1"/>
    <col min="14894" max="14894" width="11.85546875" style="97" customWidth="1"/>
    <col min="14895" max="14895" width="1.5703125" style="97" customWidth="1"/>
    <col min="14896" max="14896" width="10.140625" style="97" customWidth="1"/>
    <col min="14897" max="14897" width="1" style="97" customWidth="1"/>
    <col min="14898" max="14898" width="11.28515625" style="97" customWidth="1"/>
    <col min="14899" max="14899" width="1.28515625" style="97" customWidth="1"/>
    <col min="14900" max="14900" width="9.42578125" style="97" customWidth="1"/>
    <col min="14901" max="14901" width="1.140625" style="97" customWidth="1"/>
    <col min="14902" max="14902" width="10.42578125" style="97" customWidth="1"/>
    <col min="14903" max="14903" width="1.28515625" style="97" customWidth="1"/>
    <col min="14904" max="14904" width="10.140625" style="97" customWidth="1"/>
    <col min="14905" max="14905" width="1.5703125" style="97" customWidth="1"/>
    <col min="14906" max="14906" width="11.42578125" style="97" customWidth="1"/>
    <col min="14907" max="14907" width="2.42578125" style="97" customWidth="1"/>
    <col min="14908" max="14908" width="4.5703125" style="97" customWidth="1"/>
    <col min="14909" max="14909" width="1.28515625" style="97" customWidth="1"/>
    <col min="14910" max="14910" width="8.42578125" style="97" customWidth="1"/>
    <col min="14911" max="14911" width="1.5703125" style="97" customWidth="1"/>
    <col min="14912" max="14912" width="12.7109375" style="97" customWidth="1"/>
    <col min="14913" max="14913" width="1.5703125" style="97" customWidth="1"/>
    <col min="14914" max="14914" width="12.7109375" style="97" customWidth="1"/>
    <col min="14915" max="14915" width="1.5703125" style="97" customWidth="1"/>
    <col min="14916" max="14916" width="12.7109375" style="97" customWidth="1"/>
    <col min="14917" max="14917" width="1.5703125" style="97" customWidth="1"/>
    <col min="14918" max="14918" width="12.7109375" style="97" customWidth="1"/>
    <col min="14919" max="14919" width="1.5703125" style="97" customWidth="1"/>
    <col min="14920" max="14920" width="12.7109375" style="97" customWidth="1"/>
    <col min="14921" max="15104" width="12.7109375" style="97"/>
    <col min="15105" max="15105" width="5" style="97" customWidth="1"/>
    <col min="15106" max="15106" width="1.5703125" style="97" customWidth="1"/>
    <col min="15107" max="15107" width="17" style="97" customWidth="1"/>
    <col min="15108" max="15108" width="1.5703125" style="97" customWidth="1"/>
    <col min="15109" max="15109" width="12.85546875" style="97" customWidth="1"/>
    <col min="15110" max="15110" width="1.5703125" style="97" customWidth="1"/>
    <col min="15111" max="15111" width="8.85546875" style="97" customWidth="1"/>
    <col min="15112" max="15112" width="1.5703125" style="97" customWidth="1"/>
    <col min="15113" max="15113" width="8.140625" style="97" customWidth="1"/>
    <col min="15114" max="15114" width="1.5703125" style="97" customWidth="1"/>
    <col min="15115" max="15115" width="12.7109375" style="97" customWidth="1"/>
    <col min="15116" max="15116" width="1.5703125" style="97" customWidth="1"/>
    <col min="15117" max="15117" width="13" style="97" customWidth="1"/>
    <col min="15118" max="15118" width="1.5703125" style="97" customWidth="1"/>
    <col min="15119" max="15119" width="8.42578125" style="97" customWidth="1"/>
    <col min="15120" max="15120" width="1.5703125" style="97" customWidth="1"/>
    <col min="15121" max="15121" width="8.42578125" style="97" customWidth="1"/>
    <col min="15122" max="15122" width="1.5703125" style="97" customWidth="1"/>
    <col min="15123" max="15123" width="13" style="97" bestFit="1" customWidth="1"/>
    <col min="15124" max="15124" width="1.5703125" style="97" customWidth="1"/>
    <col min="15125" max="15125" width="8.140625" style="97" customWidth="1"/>
    <col min="15126" max="15126" width="1.5703125" style="97" customWidth="1"/>
    <col min="15127" max="15127" width="8.28515625" style="97" customWidth="1"/>
    <col min="15128" max="15128" width="1.5703125" style="97" customWidth="1"/>
    <col min="15129" max="15129" width="11.85546875" style="97" customWidth="1"/>
    <col min="15130" max="15130" width="1.5703125" style="97" customWidth="1"/>
    <col min="15131" max="15131" width="11.42578125" style="97" customWidth="1"/>
    <col min="15132" max="15132" width="1.5703125" style="97" customWidth="1"/>
    <col min="15133" max="15133" width="10.5703125" style="97" customWidth="1"/>
    <col min="15134" max="15134" width="1.140625" style="97" customWidth="1"/>
    <col min="15135" max="15135" width="1.5703125" style="97" customWidth="1"/>
    <col min="15136" max="15136" width="14.42578125" style="97" customWidth="1"/>
    <col min="15137" max="15137" width="1.5703125" style="97" customWidth="1"/>
    <col min="15138" max="15138" width="9.28515625" style="97" customWidth="1"/>
    <col min="15139" max="15139" width="1.5703125" style="97" customWidth="1"/>
    <col min="15140" max="15140" width="9.28515625" style="97" customWidth="1"/>
    <col min="15141" max="15141" width="1.5703125" style="97" customWidth="1"/>
    <col min="15142" max="15142" width="12.7109375" style="97" customWidth="1"/>
    <col min="15143" max="15143" width="1.5703125" style="97" customWidth="1"/>
    <col min="15144" max="15144" width="9.28515625" style="97" customWidth="1"/>
    <col min="15145" max="15145" width="1.5703125" style="97" customWidth="1"/>
    <col min="15146" max="15146" width="8.42578125" style="97" customWidth="1"/>
    <col min="15147" max="15147" width="1.5703125" style="97" customWidth="1"/>
    <col min="15148" max="15148" width="12.7109375" style="97" customWidth="1"/>
    <col min="15149" max="15149" width="1.5703125" style="97" customWidth="1"/>
    <col min="15150" max="15150" width="11.85546875" style="97" customWidth="1"/>
    <col min="15151" max="15151" width="1.5703125" style="97" customWidth="1"/>
    <col min="15152" max="15152" width="10.140625" style="97" customWidth="1"/>
    <col min="15153" max="15153" width="1" style="97" customWidth="1"/>
    <col min="15154" max="15154" width="11.28515625" style="97" customWidth="1"/>
    <col min="15155" max="15155" width="1.28515625" style="97" customWidth="1"/>
    <col min="15156" max="15156" width="9.42578125" style="97" customWidth="1"/>
    <col min="15157" max="15157" width="1.140625" style="97" customWidth="1"/>
    <col min="15158" max="15158" width="10.42578125" style="97" customWidth="1"/>
    <col min="15159" max="15159" width="1.28515625" style="97" customWidth="1"/>
    <col min="15160" max="15160" width="10.140625" style="97" customWidth="1"/>
    <col min="15161" max="15161" width="1.5703125" style="97" customWidth="1"/>
    <col min="15162" max="15162" width="11.42578125" style="97" customWidth="1"/>
    <col min="15163" max="15163" width="2.42578125" style="97" customWidth="1"/>
    <col min="15164" max="15164" width="4.5703125" style="97" customWidth="1"/>
    <col min="15165" max="15165" width="1.28515625" style="97" customWidth="1"/>
    <col min="15166" max="15166" width="8.42578125" style="97" customWidth="1"/>
    <col min="15167" max="15167" width="1.5703125" style="97" customWidth="1"/>
    <col min="15168" max="15168" width="12.7109375" style="97" customWidth="1"/>
    <col min="15169" max="15169" width="1.5703125" style="97" customWidth="1"/>
    <col min="15170" max="15170" width="12.7109375" style="97" customWidth="1"/>
    <col min="15171" max="15171" width="1.5703125" style="97" customWidth="1"/>
    <col min="15172" max="15172" width="12.7109375" style="97" customWidth="1"/>
    <col min="15173" max="15173" width="1.5703125" style="97" customWidth="1"/>
    <col min="15174" max="15174" width="12.7109375" style="97" customWidth="1"/>
    <col min="15175" max="15175" width="1.5703125" style="97" customWidth="1"/>
    <col min="15176" max="15176" width="12.7109375" style="97" customWidth="1"/>
    <col min="15177" max="15360" width="12.7109375" style="97"/>
    <col min="15361" max="15361" width="5" style="97" customWidth="1"/>
    <col min="15362" max="15362" width="1.5703125" style="97" customWidth="1"/>
    <col min="15363" max="15363" width="17" style="97" customWidth="1"/>
    <col min="15364" max="15364" width="1.5703125" style="97" customWidth="1"/>
    <col min="15365" max="15365" width="12.85546875" style="97" customWidth="1"/>
    <col min="15366" max="15366" width="1.5703125" style="97" customWidth="1"/>
    <col min="15367" max="15367" width="8.85546875" style="97" customWidth="1"/>
    <col min="15368" max="15368" width="1.5703125" style="97" customWidth="1"/>
    <col min="15369" max="15369" width="8.140625" style="97" customWidth="1"/>
    <col min="15370" max="15370" width="1.5703125" style="97" customWidth="1"/>
    <col min="15371" max="15371" width="12.7109375" style="97" customWidth="1"/>
    <col min="15372" max="15372" width="1.5703125" style="97" customWidth="1"/>
    <col min="15373" max="15373" width="13" style="97" customWidth="1"/>
    <col min="15374" max="15374" width="1.5703125" style="97" customWidth="1"/>
    <col min="15375" max="15375" width="8.42578125" style="97" customWidth="1"/>
    <col min="15376" max="15376" width="1.5703125" style="97" customWidth="1"/>
    <col min="15377" max="15377" width="8.42578125" style="97" customWidth="1"/>
    <col min="15378" max="15378" width="1.5703125" style="97" customWidth="1"/>
    <col min="15379" max="15379" width="13" style="97" bestFit="1" customWidth="1"/>
    <col min="15380" max="15380" width="1.5703125" style="97" customWidth="1"/>
    <col min="15381" max="15381" width="8.140625" style="97" customWidth="1"/>
    <col min="15382" max="15382" width="1.5703125" style="97" customWidth="1"/>
    <col min="15383" max="15383" width="8.28515625" style="97" customWidth="1"/>
    <col min="15384" max="15384" width="1.5703125" style="97" customWidth="1"/>
    <col min="15385" max="15385" width="11.85546875" style="97" customWidth="1"/>
    <col min="15386" max="15386" width="1.5703125" style="97" customWidth="1"/>
    <col min="15387" max="15387" width="11.42578125" style="97" customWidth="1"/>
    <col min="15388" max="15388" width="1.5703125" style="97" customWidth="1"/>
    <col min="15389" max="15389" width="10.5703125" style="97" customWidth="1"/>
    <col min="15390" max="15390" width="1.140625" style="97" customWidth="1"/>
    <col min="15391" max="15391" width="1.5703125" style="97" customWidth="1"/>
    <col min="15392" max="15392" width="14.42578125" style="97" customWidth="1"/>
    <col min="15393" max="15393" width="1.5703125" style="97" customWidth="1"/>
    <col min="15394" max="15394" width="9.28515625" style="97" customWidth="1"/>
    <col min="15395" max="15395" width="1.5703125" style="97" customWidth="1"/>
    <col min="15396" max="15396" width="9.28515625" style="97" customWidth="1"/>
    <col min="15397" max="15397" width="1.5703125" style="97" customWidth="1"/>
    <col min="15398" max="15398" width="12.7109375" style="97" customWidth="1"/>
    <col min="15399" max="15399" width="1.5703125" style="97" customWidth="1"/>
    <col min="15400" max="15400" width="9.28515625" style="97" customWidth="1"/>
    <col min="15401" max="15401" width="1.5703125" style="97" customWidth="1"/>
    <col min="15402" max="15402" width="8.42578125" style="97" customWidth="1"/>
    <col min="15403" max="15403" width="1.5703125" style="97" customWidth="1"/>
    <col min="15404" max="15404" width="12.7109375" style="97" customWidth="1"/>
    <col min="15405" max="15405" width="1.5703125" style="97" customWidth="1"/>
    <col min="15406" max="15406" width="11.85546875" style="97" customWidth="1"/>
    <col min="15407" max="15407" width="1.5703125" style="97" customWidth="1"/>
    <col min="15408" max="15408" width="10.140625" style="97" customWidth="1"/>
    <col min="15409" max="15409" width="1" style="97" customWidth="1"/>
    <col min="15410" max="15410" width="11.28515625" style="97" customWidth="1"/>
    <col min="15411" max="15411" width="1.28515625" style="97" customWidth="1"/>
    <col min="15412" max="15412" width="9.42578125" style="97" customWidth="1"/>
    <col min="15413" max="15413" width="1.140625" style="97" customWidth="1"/>
    <col min="15414" max="15414" width="10.42578125" style="97" customWidth="1"/>
    <col min="15415" max="15415" width="1.28515625" style="97" customWidth="1"/>
    <col min="15416" max="15416" width="10.140625" style="97" customWidth="1"/>
    <col min="15417" max="15417" width="1.5703125" style="97" customWidth="1"/>
    <col min="15418" max="15418" width="11.42578125" style="97" customWidth="1"/>
    <col min="15419" max="15419" width="2.42578125" style="97" customWidth="1"/>
    <col min="15420" max="15420" width="4.5703125" style="97" customWidth="1"/>
    <col min="15421" max="15421" width="1.28515625" style="97" customWidth="1"/>
    <col min="15422" max="15422" width="8.42578125" style="97" customWidth="1"/>
    <col min="15423" max="15423" width="1.5703125" style="97" customWidth="1"/>
    <col min="15424" max="15424" width="12.7109375" style="97" customWidth="1"/>
    <col min="15425" max="15425" width="1.5703125" style="97" customWidth="1"/>
    <col min="15426" max="15426" width="12.7109375" style="97" customWidth="1"/>
    <col min="15427" max="15427" width="1.5703125" style="97" customWidth="1"/>
    <col min="15428" max="15428" width="12.7109375" style="97" customWidth="1"/>
    <col min="15429" max="15429" width="1.5703125" style="97" customWidth="1"/>
    <col min="15430" max="15430" width="12.7109375" style="97" customWidth="1"/>
    <col min="15431" max="15431" width="1.5703125" style="97" customWidth="1"/>
    <col min="15432" max="15432" width="12.7109375" style="97" customWidth="1"/>
    <col min="15433" max="15616" width="12.7109375" style="97"/>
    <col min="15617" max="15617" width="5" style="97" customWidth="1"/>
    <col min="15618" max="15618" width="1.5703125" style="97" customWidth="1"/>
    <col min="15619" max="15619" width="17" style="97" customWidth="1"/>
    <col min="15620" max="15620" width="1.5703125" style="97" customWidth="1"/>
    <col min="15621" max="15621" width="12.85546875" style="97" customWidth="1"/>
    <col min="15622" max="15622" width="1.5703125" style="97" customWidth="1"/>
    <col min="15623" max="15623" width="8.85546875" style="97" customWidth="1"/>
    <col min="15624" max="15624" width="1.5703125" style="97" customWidth="1"/>
    <col min="15625" max="15625" width="8.140625" style="97" customWidth="1"/>
    <col min="15626" max="15626" width="1.5703125" style="97" customWidth="1"/>
    <col min="15627" max="15627" width="12.7109375" style="97" customWidth="1"/>
    <col min="15628" max="15628" width="1.5703125" style="97" customWidth="1"/>
    <col min="15629" max="15629" width="13" style="97" customWidth="1"/>
    <col min="15630" max="15630" width="1.5703125" style="97" customWidth="1"/>
    <col min="15631" max="15631" width="8.42578125" style="97" customWidth="1"/>
    <col min="15632" max="15632" width="1.5703125" style="97" customWidth="1"/>
    <col min="15633" max="15633" width="8.42578125" style="97" customWidth="1"/>
    <col min="15634" max="15634" width="1.5703125" style="97" customWidth="1"/>
    <col min="15635" max="15635" width="13" style="97" bestFit="1" customWidth="1"/>
    <col min="15636" max="15636" width="1.5703125" style="97" customWidth="1"/>
    <col min="15637" max="15637" width="8.140625" style="97" customWidth="1"/>
    <col min="15638" max="15638" width="1.5703125" style="97" customWidth="1"/>
    <col min="15639" max="15639" width="8.28515625" style="97" customWidth="1"/>
    <col min="15640" max="15640" width="1.5703125" style="97" customWidth="1"/>
    <col min="15641" max="15641" width="11.85546875" style="97" customWidth="1"/>
    <col min="15642" max="15642" width="1.5703125" style="97" customWidth="1"/>
    <col min="15643" max="15643" width="11.42578125" style="97" customWidth="1"/>
    <col min="15644" max="15644" width="1.5703125" style="97" customWidth="1"/>
    <col min="15645" max="15645" width="10.5703125" style="97" customWidth="1"/>
    <col min="15646" max="15646" width="1.140625" style="97" customWidth="1"/>
    <col min="15647" max="15647" width="1.5703125" style="97" customWidth="1"/>
    <col min="15648" max="15648" width="14.42578125" style="97" customWidth="1"/>
    <col min="15649" max="15649" width="1.5703125" style="97" customWidth="1"/>
    <col min="15650" max="15650" width="9.28515625" style="97" customWidth="1"/>
    <col min="15651" max="15651" width="1.5703125" style="97" customWidth="1"/>
    <col min="15652" max="15652" width="9.28515625" style="97" customWidth="1"/>
    <col min="15653" max="15653" width="1.5703125" style="97" customWidth="1"/>
    <col min="15654" max="15654" width="12.7109375" style="97" customWidth="1"/>
    <col min="15655" max="15655" width="1.5703125" style="97" customWidth="1"/>
    <col min="15656" max="15656" width="9.28515625" style="97" customWidth="1"/>
    <col min="15657" max="15657" width="1.5703125" style="97" customWidth="1"/>
    <col min="15658" max="15658" width="8.42578125" style="97" customWidth="1"/>
    <col min="15659" max="15659" width="1.5703125" style="97" customWidth="1"/>
    <col min="15660" max="15660" width="12.7109375" style="97" customWidth="1"/>
    <col min="15661" max="15661" width="1.5703125" style="97" customWidth="1"/>
    <col min="15662" max="15662" width="11.85546875" style="97" customWidth="1"/>
    <col min="15663" max="15663" width="1.5703125" style="97" customWidth="1"/>
    <col min="15664" max="15664" width="10.140625" style="97" customWidth="1"/>
    <col min="15665" max="15665" width="1" style="97" customWidth="1"/>
    <col min="15666" max="15666" width="11.28515625" style="97" customWidth="1"/>
    <col min="15667" max="15667" width="1.28515625" style="97" customWidth="1"/>
    <col min="15668" max="15668" width="9.42578125" style="97" customWidth="1"/>
    <col min="15669" max="15669" width="1.140625" style="97" customWidth="1"/>
    <col min="15670" max="15670" width="10.42578125" style="97" customWidth="1"/>
    <col min="15671" max="15671" width="1.28515625" style="97" customWidth="1"/>
    <col min="15672" max="15672" width="10.140625" style="97" customWidth="1"/>
    <col min="15673" max="15673" width="1.5703125" style="97" customWidth="1"/>
    <col min="15674" max="15674" width="11.42578125" style="97" customWidth="1"/>
    <col min="15675" max="15675" width="2.42578125" style="97" customWidth="1"/>
    <col min="15676" max="15676" width="4.5703125" style="97" customWidth="1"/>
    <col min="15677" max="15677" width="1.28515625" style="97" customWidth="1"/>
    <col min="15678" max="15678" width="8.42578125" style="97" customWidth="1"/>
    <col min="15679" max="15679" width="1.5703125" style="97" customWidth="1"/>
    <col min="15680" max="15680" width="12.7109375" style="97" customWidth="1"/>
    <col min="15681" max="15681" width="1.5703125" style="97" customWidth="1"/>
    <col min="15682" max="15682" width="12.7109375" style="97" customWidth="1"/>
    <col min="15683" max="15683" width="1.5703125" style="97" customWidth="1"/>
    <col min="15684" max="15684" width="12.7109375" style="97" customWidth="1"/>
    <col min="15685" max="15685" width="1.5703125" style="97" customWidth="1"/>
    <col min="15686" max="15686" width="12.7109375" style="97" customWidth="1"/>
    <col min="15687" max="15687" width="1.5703125" style="97" customWidth="1"/>
    <col min="15688" max="15688" width="12.7109375" style="97" customWidth="1"/>
    <col min="15689" max="15872" width="12.7109375" style="97"/>
    <col min="15873" max="15873" width="5" style="97" customWidth="1"/>
    <col min="15874" max="15874" width="1.5703125" style="97" customWidth="1"/>
    <col min="15875" max="15875" width="17" style="97" customWidth="1"/>
    <col min="15876" max="15876" width="1.5703125" style="97" customWidth="1"/>
    <col min="15877" max="15877" width="12.85546875" style="97" customWidth="1"/>
    <col min="15878" max="15878" width="1.5703125" style="97" customWidth="1"/>
    <col min="15879" max="15879" width="8.85546875" style="97" customWidth="1"/>
    <col min="15880" max="15880" width="1.5703125" style="97" customWidth="1"/>
    <col min="15881" max="15881" width="8.140625" style="97" customWidth="1"/>
    <col min="15882" max="15882" width="1.5703125" style="97" customWidth="1"/>
    <col min="15883" max="15883" width="12.7109375" style="97" customWidth="1"/>
    <col min="15884" max="15884" width="1.5703125" style="97" customWidth="1"/>
    <col min="15885" max="15885" width="13" style="97" customWidth="1"/>
    <col min="15886" max="15886" width="1.5703125" style="97" customWidth="1"/>
    <col min="15887" max="15887" width="8.42578125" style="97" customWidth="1"/>
    <col min="15888" max="15888" width="1.5703125" style="97" customWidth="1"/>
    <col min="15889" max="15889" width="8.42578125" style="97" customWidth="1"/>
    <col min="15890" max="15890" width="1.5703125" style="97" customWidth="1"/>
    <col min="15891" max="15891" width="13" style="97" bestFit="1" customWidth="1"/>
    <col min="15892" max="15892" width="1.5703125" style="97" customWidth="1"/>
    <col min="15893" max="15893" width="8.140625" style="97" customWidth="1"/>
    <col min="15894" max="15894" width="1.5703125" style="97" customWidth="1"/>
    <col min="15895" max="15895" width="8.28515625" style="97" customWidth="1"/>
    <col min="15896" max="15896" width="1.5703125" style="97" customWidth="1"/>
    <col min="15897" max="15897" width="11.85546875" style="97" customWidth="1"/>
    <col min="15898" max="15898" width="1.5703125" style="97" customWidth="1"/>
    <col min="15899" max="15899" width="11.42578125" style="97" customWidth="1"/>
    <col min="15900" max="15900" width="1.5703125" style="97" customWidth="1"/>
    <col min="15901" max="15901" width="10.5703125" style="97" customWidth="1"/>
    <col min="15902" max="15902" width="1.140625" style="97" customWidth="1"/>
    <col min="15903" max="15903" width="1.5703125" style="97" customWidth="1"/>
    <col min="15904" max="15904" width="14.42578125" style="97" customWidth="1"/>
    <col min="15905" max="15905" width="1.5703125" style="97" customWidth="1"/>
    <col min="15906" max="15906" width="9.28515625" style="97" customWidth="1"/>
    <col min="15907" max="15907" width="1.5703125" style="97" customWidth="1"/>
    <col min="15908" max="15908" width="9.28515625" style="97" customWidth="1"/>
    <col min="15909" max="15909" width="1.5703125" style="97" customWidth="1"/>
    <col min="15910" max="15910" width="12.7109375" style="97" customWidth="1"/>
    <col min="15911" max="15911" width="1.5703125" style="97" customWidth="1"/>
    <col min="15912" max="15912" width="9.28515625" style="97" customWidth="1"/>
    <col min="15913" max="15913" width="1.5703125" style="97" customWidth="1"/>
    <col min="15914" max="15914" width="8.42578125" style="97" customWidth="1"/>
    <col min="15915" max="15915" width="1.5703125" style="97" customWidth="1"/>
    <col min="15916" max="15916" width="12.7109375" style="97" customWidth="1"/>
    <col min="15917" max="15917" width="1.5703125" style="97" customWidth="1"/>
    <col min="15918" max="15918" width="11.85546875" style="97" customWidth="1"/>
    <col min="15919" max="15919" width="1.5703125" style="97" customWidth="1"/>
    <col min="15920" max="15920" width="10.140625" style="97" customWidth="1"/>
    <col min="15921" max="15921" width="1" style="97" customWidth="1"/>
    <col min="15922" max="15922" width="11.28515625" style="97" customWidth="1"/>
    <col min="15923" max="15923" width="1.28515625" style="97" customWidth="1"/>
    <col min="15924" max="15924" width="9.42578125" style="97" customWidth="1"/>
    <col min="15925" max="15925" width="1.140625" style="97" customWidth="1"/>
    <col min="15926" max="15926" width="10.42578125" style="97" customWidth="1"/>
    <col min="15927" max="15927" width="1.28515625" style="97" customWidth="1"/>
    <col min="15928" max="15928" width="10.140625" style="97" customWidth="1"/>
    <col min="15929" max="15929" width="1.5703125" style="97" customWidth="1"/>
    <col min="15930" max="15930" width="11.42578125" style="97" customWidth="1"/>
    <col min="15931" max="15931" width="2.42578125" style="97" customWidth="1"/>
    <col min="15932" max="15932" width="4.5703125" style="97" customWidth="1"/>
    <col min="15933" max="15933" width="1.28515625" style="97" customWidth="1"/>
    <col min="15934" max="15934" width="8.42578125" style="97" customWidth="1"/>
    <col min="15935" max="15935" width="1.5703125" style="97" customWidth="1"/>
    <col min="15936" max="15936" width="12.7109375" style="97" customWidth="1"/>
    <col min="15937" max="15937" width="1.5703125" style="97" customWidth="1"/>
    <col min="15938" max="15938" width="12.7109375" style="97" customWidth="1"/>
    <col min="15939" max="15939" width="1.5703125" style="97" customWidth="1"/>
    <col min="15940" max="15940" width="12.7109375" style="97" customWidth="1"/>
    <col min="15941" max="15941" width="1.5703125" style="97" customWidth="1"/>
    <col min="15942" max="15942" width="12.7109375" style="97" customWidth="1"/>
    <col min="15943" max="15943" width="1.5703125" style="97" customWidth="1"/>
    <col min="15944" max="15944" width="12.7109375" style="97" customWidth="1"/>
    <col min="15945" max="16128" width="12.7109375" style="97"/>
    <col min="16129" max="16129" width="5" style="97" customWidth="1"/>
    <col min="16130" max="16130" width="1.5703125" style="97" customWidth="1"/>
    <col min="16131" max="16131" width="17" style="97" customWidth="1"/>
    <col min="16132" max="16132" width="1.5703125" style="97" customWidth="1"/>
    <col min="16133" max="16133" width="12.85546875" style="97" customWidth="1"/>
    <col min="16134" max="16134" width="1.5703125" style="97" customWidth="1"/>
    <col min="16135" max="16135" width="8.85546875" style="97" customWidth="1"/>
    <col min="16136" max="16136" width="1.5703125" style="97" customWidth="1"/>
    <col min="16137" max="16137" width="8.140625" style="97" customWidth="1"/>
    <col min="16138" max="16138" width="1.5703125" style="97" customWidth="1"/>
    <col min="16139" max="16139" width="12.7109375" style="97" customWidth="1"/>
    <col min="16140" max="16140" width="1.5703125" style="97" customWidth="1"/>
    <col min="16141" max="16141" width="13" style="97" customWidth="1"/>
    <col min="16142" max="16142" width="1.5703125" style="97" customWidth="1"/>
    <col min="16143" max="16143" width="8.42578125" style="97" customWidth="1"/>
    <col min="16144" max="16144" width="1.5703125" style="97" customWidth="1"/>
    <col min="16145" max="16145" width="8.42578125" style="97" customWidth="1"/>
    <col min="16146" max="16146" width="1.5703125" style="97" customWidth="1"/>
    <col min="16147" max="16147" width="13" style="97" bestFit="1" customWidth="1"/>
    <col min="16148" max="16148" width="1.5703125" style="97" customWidth="1"/>
    <col min="16149" max="16149" width="8.140625" style="97" customWidth="1"/>
    <col min="16150" max="16150" width="1.5703125" style="97" customWidth="1"/>
    <col min="16151" max="16151" width="8.28515625" style="97" customWidth="1"/>
    <col min="16152" max="16152" width="1.5703125" style="97" customWidth="1"/>
    <col min="16153" max="16153" width="11.85546875" style="97" customWidth="1"/>
    <col min="16154" max="16154" width="1.5703125" style="97" customWidth="1"/>
    <col min="16155" max="16155" width="11.42578125" style="97" customWidth="1"/>
    <col min="16156" max="16156" width="1.5703125" style="97" customWidth="1"/>
    <col min="16157" max="16157" width="10.5703125" style="97" customWidth="1"/>
    <col min="16158" max="16158" width="1.140625" style="97" customWidth="1"/>
    <col min="16159" max="16159" width="1.5703125" style="97" customWidth="1"/>
    <col min="16160" max="16160" width="14.42578125" style="97" customWidth="1"/>
    <col min="16161" max="16161" width="1.5703125" style="97" customWidth="1"/>
    <col min="16162" max="16162" width="9.28515625" style="97" customWidth="1"/>
    <col min="16163" max="16163" width="1.5703125" style="97" customWidth="1"/>
    <col min="16164" max="16164" width="9.28515625" style="97" customWidth="1"/>
    <col min="16165" max="16165" width="1.5703125" style="97" customWidth="1"/>
    <col min="16166" max="16166" width="12.7109375" style="97" customWidth="1"/>
    <col min="16167" max="16167" width="1.5703125" style="97" customWidth="1"/>
    <col min="16168" max="16168" width="9.28515625" style="97" customWidth="1"/>
    <col min="16169" max="16169" width="1.5703125" style="97" customWidth="1"/>
    <col min="16170" max="16170" width="8.42578125" style="97" customWidth="1"/>
    <col min="16171" max="16171" width="1.5703125" style="97" customWidth="1"/>
    <col min="16172" max="16172" width="12.7109375" style="97" customWidth="1"/>
    <col min="16173" max="16173" width="1.5703125" style="97" customWidth="1"/>
    <col min="16174" max="16174" width="11.85546875" style="97" customWidth="1"/>
    <col min="16175" max="16175" width="1.5703125" style="97" customWidth="1"/>
    <col min="16176" max="16176" width="10.140625" style="97" customWidth="1"/>
    <col min="16177" max="16177" width="1" style="97" customWidth="1"/>
    <col min="16178" max="16178" width="11.28515625" style="97" customWidth="1"/>
    <col min="16179" max="16179" width="1.28515625" style="97" customWidth="1"/>
    <col min="16180" max="16180" width="9.42578125" style="97" customWidth="1"/>
    <col min="16181" max="16181" width="1.140625" style="97" customWidth="1"/>
    <col min="16182" max="16182" width="10.42578125" style="97" customWidth="1"/>
    <col min="16183" max="16183" width="1.28515625" style="97" customWidth="1"/>
    <col min="16184" max="16184" width="10.140625" style="97" customWidth="1"/>
    <col min="16185" max="16185" width="1.5703125" style="97" customWidth="1"/>
    <col min="16186" max="16186" width="11.42578125" style="97" customWidth="1"/>
    <col min="16187" max="16187" width="2.42578125" style="97" customWidth="1"/>
    <col min="16188" max="16188" width="4.5703125" style="97" customWidth="1"/>
    <col min="16189" max="16189" width="1.28515625" style="97" customWidth="1"/>
    <col min="16190" max="16190" width="8.42578125" style="97" customWidth="1"/>
    <col min="16191" max="16191" width="1.5703125" style="97" customWidth="1"/>
    <col min="16192" max="16192" width="12.7109375" style="97" customWidth="1"/>
    <col min="16193" max="16193" width="1.5703125" style="97" customWidth="1"/>
    <col min="16194" max="16194" width="12.7109375" style="97" customWidth="1"/>
    <col min="16195" max="16195" width="1.5703125" style="97" customWidth="1"/>
    <col min="16196" max="16196" width="12.7109375" style="97" customWidth="1"/>
    <col min="16197" max="16197" width="1.5703125" style="97" customWidth="1"/>
    <col min="16198" max="16198" width="12.7109375" style="97" customWidth="1"/>
    <col min="16199" max="16199" width="1.5703125" style="97" customWidth="1"/>
    <col min="16200" max="16200" width="12.7109375" style="97" customWidth="1"/>
    <col min="16201" max="16384" width="12.7109375" style="97"/>
  </cols>
  <sheetData>
    <row r="1" spans="1:72" ht="10.5" customHeight="1"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80" t="s">
        <v>40</v>
      </c>
      <c r="AD1" s="103"/>
      <c r="AE1" s="103"/>
      <c r="AF1" s="174" t="s">
        <v>41</v>
      </c>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80" t="s">
        <v>443</v>
      </c>
      <c r="BI1" s="103"/>
      <c r="BJ1" s="103"/>
      <c r="BK1" s="103"/>
      <c r="BL1" s="103"/>
      <c r="BM1" s="103"/>
      <c r="BN1" s="103"/>
      <c r="BO1" s="103"/>
      <c r="BP1" s="103"/>
      <c r="BQ1" s="103"/>
      <c r="BR1" s="103"/>
      <c r="BS1" s="103"/>
      <c r="BT1" s="103"/>
    </row>
    <row r="2" spans="1:72" ht="10.5" customHeight="1" x14ac:dyDescent="0.25">
      <c r="A2" s="168"/>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80" t="s">
        <v>444</v>
      </c>
      <c r="AD2" s="103"/>
      <c r="AE2" s="103"/>
      <c r="AF2" s="174" t="s">
        <v>388</v>
      </c>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80" t="s">
        <v>45</v>
      </c>
      <c r="BI2" s="103"/>
      <c r="BJ2" s="103"/>
      <c r="BK2" s="103"/>
      <c r="BL2" s="103"/>
      <c r="BM2" s="103"/>
      <c r="BN2" s="103"/>
      <c r="BO2" s="103"/>
      <c r="BP2" s="103"/>
      <c r="BQ2" s="103"/>
      <c r="BR2" s="103"/>
      <c r="BS2" s="103"/>
      <c r="BT2" s="103"/>
    </row>
    <row r="3" spans="1:72" ht="10.5" customHeight="1" x14ac:dyDescent="0.25">
      <c r="A3" s="108"/>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80" t="s">
        <v>46</v>
      </c>
      <c r="AD3" s="103"/>
      <c r="AE3" s="103"/>
      <c r="AF3" s="181" t="s">
        <v>47</v>
      </c>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row>
    <row r="4" spans="1:72" ht="9.6" customHeight="1" x14ac:dyDescent="0.25">
      <c r="A4" s="103"/>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82" t="s">
        <v>389</v>
      </c>
      <c r="AU4" s="182"/>
      <c r="AV4" s="182"/>
      <c r="AW4" s="182"/>
      <c r="AX4" s="182"/>
      <c r="AY4" s="182"/>
      <c r="AZ4" s="182"/>
      <c r="BA4" s="182"/>
      <c r="BB4" s="182"/>
      <c r="BC4" s="182"/>
      <c r="BD4" s="182"/>
      <c r="BE4" s="182"/>
      <c r="BF4" s="182"/>
      <c r="BG4" s="103"/>
      <c r="BH4" s="103"/>
      <c r="BI4" s="103"/>
      <c r="BJ4" s="103"/>
      <c r="BK4" s="103"/>
      <c r="BL4" s="103"/>
      <c r="BM4" s="103"/>
      <c r="BN4" s="103"/>
      <c r="BO4" s="103"/>
      <c r="BP4" s="103"/>
      <c r="BQ4" s="103"/>
      <c r="BR4" s="103"/>
      <c r="BS4" s="103"/>
      <c r="BT4" s="103"/>
    </row>
    <row r="5" spans="1:72" ht="9.6" customHeight="1" x14ac:dyDescent="0.25">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row>
    <row r="6" spans="1:72" ht="9.6" customHeight="1" x14ac:dyDescent="0.25">
      <c r="A6" s="103"/>
      <c r="B6" s="103"/>
      <c r="C6" s="103"/>
      <c r="D6" s="103"/>
      <c r="E6" s="182" t="s">
        <v>445</v>
      </c>
      <c r="F6" s="182"/>
      <c r="G6" s="182"/>
      <c r="H6" s="182"/>
      <c r="I6" s="182"/>
      <c r="J6" s="182"/>
      <c r="K6" s="182"/>
      <c r="L6" s="103"/>
      <c r="M6" s="182" t="s">
        <v>446</v>
      </c>
      <c r="N6" s="182"/>
      <c r="O6" s="182"/>
      <c r="P6" s="182"/>
      <c r="Q6" s="182"/>
      <c r="R6" s="103"/>
      <c r="S6" s="182" t="s">
        <v>447</v>
      </c>
      <c r="T6" s="182"/>
      <c r="U6" s="182"/>
      <c r="V6" s="182"/>
      <c r="W6" s="182"/>
      <c r="X6" s="182"/>
      <c r="Y6" s="182"/>
      <c r="Z6" s="182"/>
      <c r="AA6" s="182"/>
      <c r="AB6" s="182"/>
      <c r="AC6" s="182"/>
      <c r="AD6" s="103"/>
      <c r="AE6" s="103"/>
      <c r="AF6" s="182" t="s">
        <v>448</v>
      </c>
      <c r="AG6" s="182"/>
      <c r="AH6" s="182"/>
      <c r="AI6" s="182"/>
      <c r="AJ6" s="182"/>
      <c r="AK6" s="103"/>
      <c r="AL6" s="182" t="s">
        <v>449</v>
      </c>
      <c r="AM6" s="182"/>
      <c r="AN6" s="182"/>
      <c r="AO6" s="182"/>
      <c r="AP6" s="182"/>
      <c r="AQ6" s="103"/>
      <c r="AR6" s="103"/>
      <c r="AS6" s="103"/>
      <c r="AT6" s="103"/>
      <c r="AU6" s="103"/>
      <c r="AV6" s="103"/>
      <c r="AW6" s="103"/>
      <c r="AX6" s="182" t="s">
        <v>393</v>
      </c>
      <c r="AY6" s="182"/>
      <c r="AZ6" s="182"/>
      <c r="BA6" s="182"/>
      <c r="BB6" s="182"/>
      <c r="BC6" s="182"/>
      <c r="BD6" s="182"/>
      <c r="BE6" s="103"/>
      <c r="BF6" s="103"/>
      <c r="BG6" s="103"/>
      <c r="BH6" s="103"/>
      <c r="BI6" s="103"/>
      <c r="BJ6" s="103"/>
      <c r="BK6" s="103"/>
      <c r="BL6" s="103"/>
      <c r="BM6" s="103"/>
      <c r="BN6" s="103"/>
      <c r="BO6" s="103"/>
      <c r="BP6" s="103"/>
      <c r="BQ6" s="103"/>
      <c r="BR6" s="103"/>
      <c r="BS6" s="103"/>
      <c r="BT6" s="103"/>
    </row>
    <row r="7" spans="1:72" ht="9.6" customHeight="1"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row>
    <row r="8" spans="1:72" ht="9.6" customHeight="1"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82" t="s">
        <v>395</v>
      </c>
      <c r="Z8" s="182"/>
      <c r="AA8" s="182"/>
      <c r="AB8" s="182"/>
      <c r="AC8" s="182"/>
      <c r="AD8" s="103"/>
      <c r="AE8" s="103"/>
      <c r="AF8" s="103"/>
      <c r="AG8" s="103"/>
      <c r="AH8" s="103"/>
      <c r="AI8" s="103"/>
      <c r="AJ8" s="103"/>
      <c r="AK8" s="103"/>
      <c r="AL8" s="103"/>
      <c r="AM8" s="103"/>
      <c r="AN8" s="103"/>
      <c r="AO8" s="103"/>
      <c r="AP8" s="103"/>
      <c r="AQ8" s="103"/>
      <c r="AR8" s="103"/>
      <c r="AS8" s="103"/>
      <c r="AT8" s="182" t="s">
        <v>428</v>
      </c>
      <c r="AU8" s="182"/>
      <c r="AV8" s="182"/>
      <c r="AW8" s="103"/>
      <c r="AX8" s="182" t="s">
        <v>57</v>
      </c>
      <c r="AY8" s="182"/>
      <c r="AZ8" s="182"/>
      <c r="BA8" s="103"/>
      <c r="BB8" s="182" t="s">
        <v>58</v>
      </c>
      <c r="BC8" s="182"/>
      <c r="BD8" s="182"/>
      <c r="BE8" s="103"/>
      <c r="BF8" s="103"/>
      <c r="BG8" s="103"/>
      <c r="BH8" s="103"/>
      <c r="BI8" s="103"/>
      <c r="BJ8" s="103"/>
      <c r="BK8" s="103"/>
      <c r="BL8" s="103"/>
      <c r="BM8" s="103"/>
      <c r="BN8" s="103"/>
      <c r="BO8" s="103"/>
      <c r="BP8" s="103"/>
      <c r="BQ8" s="103"/>
      <c r="BR8" s="103"/>
      <c r="BS8" s="103"/>
      <c r="BT8" s="103"/>
    </row>
    <row r="9" spans="1:72" ht="9.6" customHeight="1" x14ac:dyDescent="0.25">
      <c r="A9" s="103"/>
      <c r="B9" s="103"/>
      <c r="C9" s="103"/>
      <c r="D9" s="103"/>
      <c r="E9" s="103"/>
      <c r="F9" s="103"/>
      <c r="G9" s="103"/>
      <c r="H9" s="103"/>
      <c r="I9" s="103"/>
      <c r="J9" s="103"/>
      <c r="K9" s="173" t="s">
        <v>450</v>
      </c>
      <c r="L9" s="103"/>
      <c r="M9" s="103"/>
      <c r="N9" s="103"/>
      <c r="O9" s="103"/>
      <c r="P9" s="103"/>
      <c r="Q9" s="103"/>
      <c r="R9" s="103"/>
      <c r="S9" s="103"/>
      <c r="T9" s="103"/>
      <c r="U9" s="103"/>
      <c r="V9" s="103"/>
      <c r="W9" s="103"/>
      <c r="X9" s="103"/>
      <c r="Y9" s="103"/>
      <c r="Z9" s="103"/>
      <c r="AA9" s="123" t="s">
        <v>451</v>
      </c>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23" t="s">
        <v>452</v>
      </c>
      <c r="BG9" s="103"/>
      <c r="BH9" s="103"/>
      <c r="BI9" s="103"/>
      <c r="BJ9" s="103"/>
      <c r="BK9" s="103"/>
      <c r="BL9" s="123" t="s">
        <v>453</v>
      </c>
      <c r="BM9" s="103"/>
      <c r="BN9" s="123" t="s">
        <v>454</v>
      </c>
      <c r="BO9" s="103"/>
      <c r="BP9" s="123" t="s">
        <v>455</v>
      </c>
      <c r="BQ9" s="103"/>
      <c r="BR9" s="103"/>
      <c r="BS9" s="103"/>
      <c r="BT9" s="103"/>
    </row>
    <row r="10" spans="1:72" ht="9.6" customHeight="1" x14ac:dyDescent="0.25">
      <c r="A10" s="103"/>
      <c r="B10" s="103"/>
      <c r="C10" s="103"/>
      <c r="D10" s="103"/>
      <c r="E10" s="103"/>
      <c r="F10" s="103"/>
      <c r="G10" s="103"/>
      <c r="H10" s="103"/>
      <c r="I10" s="123" t="s">
        <v>62</v>
      </c>
      <c r="J10" s="103"/>
      <c r="K10" s="103"/>
      <c r="L10" s="103"/>
      <c r="M10" s="103"/>
      <c r="N10" s="103"/>
      <c r="O10" s="103"/>
      <c r="P10" s="103"/>
      <c r="Q10" s="123" t="s">
        <v>62</v>
      </c>
      <c r="R10" s="103"/>
      <c r="S10" s="103"/>
      <c r="T10" s="103"/>
      <c r="U10" s="103"/>
      <c r="V10" s="103"/>
      <c r="W10" s="123" t="s">
        <v>62</v>
      </c>
      <c r="X10" s="103"/>
      <c r="Y10" s="103"/>
      <c r="Z10" s="103"/>
      <c r="AA10" s="123" t="s">
        <v>456</v>
      </c>
      <c r="AB10" s="103"/>
      <c r="AC10" s="123" t="s">
        <v>457</v>
      </c>
      <c r="AD10" s="103"/>
      <c r="AE10" s="103"/>
      <c r="AF10" s="103"/>
      <c r="AG10" s="103"/>
      <c r="AH10" s="103"/>
      <c r="AI10" s="103"/>
      <c r="AJ10" s="123" t="s">
        <v>62</v>
      </c>
      <c r="AK10" s="103"/>
      <c r="AL10" s="103"/>
      <c r="AM10" s="103"/>
      <c r="AN10" s="103"/>
      <c r="AO10" s="103"/>
      <c r="AP10" s="123" t="s">
        <v>62</v>
      </c>
      <c r="AQ10" s="103"/>
      <c r="AR10" s="103"/>
      <c r="AS10" s="103"/>
      <c r="AT10" s="103"/>
      <c r="AU10" s="103"/>
      <c r="AV10" s="123" t="s">
        <v>269</v>
      </c>
      <c r="AW10" s="103"/>
      <c r="AX10" s="103"/>
      <c r="AY10" s="103"/>
      <c r="AZ10" s="123" t="s">
        <v>269</v>
      </c>
      <c r="BA10" s="103"/>
      <c r="BB10" s="103"/>
      <c r="BC10" s="103"/>
      <c r="BD10" s="123" t="s">
        <v>269</v>
      </c>
      <c r="BE10" s="103"/>
      <c r="BF10" s="123" t="s">
        <v>458</v>
      </c>
      <c r="BG10" s="103"/>
      <c r="BH10" s="103"/>
      <c r="BI10" s="103"/>
      <c r="BJ10" s="103"/>
      <c r="BK10" s="103"/>
      <c r="BL10" s="123" t="s">
        <v>459</v>
      </c>
      <c r="BM10" s="123"/>
      <c r="BN10" s="123" t="s">
        <v>460</v>
      </c>
      <c r="BO10" s="123"/>
      <c r="BP10" s="123" t="s">
        <v>267</v>
      </c>
      <c r="BQ10" s="123"/>
      <c r="BR10" s="103"/>
      <c r="BS10" s="123"/>
      <c r="BT10" s="123" t="s">
        <v>325</v>
      </c>
    </row>
    <row r="11" spans="1:72" ht="9.6" customHeight="1" x14ac:dyDescent="0.25">
      <c r="A11" s="173" t="s">
        <v>69</v>
      </c>
      <c r="B11" s="103"/>
      <c r="C11" s="173" t="s">
        <v>71</v>
      </c>
      <c r="D11" s="103"/>
      <c r="E11" s="173" t="s">
        <v>72</v>
      </c>
      <c r="F11" s="103"/>
      <c r="G11" s="173" t="s">
        <v>431</v>
      </c>
      <c r="H11" s="103"/>
      <c r="I11" s="173" t="s">
        <v>78</v>
      </c>
      <c r="J11" s="103"/>
      <c r="K11" s="173" t="s">
        <v>433</v>
      </c>
      <c r="L11" s="103"/>
      <c r="M11" s="173" t="s">
        <v>72</v>
      </c>
      <c r="N11" s="103"/>
      <c r="O11" s="173" t="s">
        <v>431</v>
      </c>
      <c r="P11" s="103"/>
      <c r="Q11" s="173" t="s">
        <v>78</v>
      </c>
      <c r="R11" s="103"/>
      <c r="S11" s="173" t="s">
        <v>72</v>
      </c>
      <c r="T11" s="103"/>
      <c r="U11" s="173" t="s">
        <v>431</v>
      </c>
      <c r="V11" s="103"/>
      <c r="W11" s="173" t="s">
        <v>78</v>
      </c>
      <c r="X11" s="103"/>
      <c r="Y11" s="173" t="s">
        <v>433</v>
      </c>
      <c r="Z11" s="103"/>
      <c r="AA11" s="173" t="s">
        <v>461</v>
      </c>
      <c r="AB11" s="103"/>
      <c r="AC11" s="173" t="s">
        <v>462</v>
      </c>
      <c r="AD11" s="103"/>
      <c r="AE11" s="103"/>
      <c r="AF11" s="173" t="s">
        <v>72</v>
      </c>
      <c r="AG11" s="103"/>
      <c r="AH11" s="173" t="s">
        <v>431</v>
      </c>
      <c r="AI11" s="103"/>
      <c r="AJ11" s="173" t="s">
        <v>78</v>
      </c>
      <c r="AK11" s="103"/>
      <c r="AL11" s="173" t="s">
        <v>72</v>
      </c>
      <c r="AM11" s="103"/>
      <c r="AN11" s="173" t="s">
        <v>431</v>
      </c>
      <c r="AO11" s="103"/>
      <c r="AP11" s="173" t="s">
        <v>78</v>
      </c>
      <c r="AQ11" s="103"/>
      <c r="AR11" s="173" t="s">
        <v>63</v>
      </c>
      <c r="AS11" s="103"/>
      <c r="AT11" s="173" t="s">
        <v>72</v>
      </c>
      <c r="AU11" s="103"/>
      <c r="AV11" s="173" t="s">
        <v>369</v>
      </c>
      <c r="AW11" s="103"/>
      <c r="AX11" s="173" t="s">
        <v>72</v>
      </c>
      <c r="AY11" s="103"/>
      <c r="AZ11" s="173" t="s">
        <v>369</v>
      </c>
      <c r="BA11" s="103"/>
      <c r="BB11" s="173" t="s">
        <v>72</v>
      </c>
      <c r="BC11" s="103"/>
      <c r="BD11" s="173" t="s">
        <v>369</v>
      </c>
      <c r="BE11" s="103"/>
      <c r="BF11" s="173" t="s">
        <v>414</v>
      </c>
      <c r="BG11" s="103"/>
      <c r="BH11" s="173" t="s">
        <v>69</v>
      </c>
      <c r="BI11" s="103"/>
      <c r="BJ11" s="103"/>
      <c r="BK11" s="103"/>
      <c r="BL11" s="187" t="s">
        <v>463</v>
      </c>
      <c r="BM11" s="201"/>
      <c r="BN11" s="187" t="s">
        <v>464</v>
      </c>
      <c r="BO11" s="201"/>
      <c r="BP11" s="187" t="s">
        <v>465</v>
      </c>
      <c r="BQ11" s="201"/>
      <c r="BR11" s="187" t="s">
        <v>448</v>
      </c>
      <c r="BS11" s="201"/>
      <c r="BT11" s="187" t="s">
        <v>466</v>
      </c>
    </row>
    <row r="12" spans="1:72" ht="9.75" customHeight="1" x14ac:dyDescent="0.25">
      <c r="A12" s="103"/>
      <c r="B12" s="13" t="s">
        <v>279</v>
      </c>
      <c r="C12" s="103"/>
      <c r="D12" s="103"/>
      <c r="E12" s="163"/>
      <c r="F12" s="103"/>
      <c r="G12" s="103"/>
      <c r="H12" s="103"/>
      <c r="I12" s="103"/>
      <c r="J12" s="103"/>
      <c r="K12" s="163"/>
      <c r="L12" s="103"/>
      <c r="M12" s="163"/>
      <c r="N12" s="103"/>
      <c r="O12" s="103"/>
      <c r="P12" s="103"/>
      <c r="Q12" s="103"/>
      <c r="R12" s="103"/>
      <c r="S12" s="163"/>
      <c r="T12" s="103"/>
      <c r="U12" s="103"/>
      <c r="V12" s="103"/>
      <c r="W12" s="103"/>
      <c r="X12" s="103"/>
      <c r="Y12" s="163"/>
      <c r="Z12" s="103"/>
      <c r="AA12" s="163"/>
      <c r="AB12" s="103"/>
      <c r="AC12" s="163"/>
      <c r="AD12" s="103"/>
      <c r="AE12" s="103"/>
      <c r="AF12" s="163"/>
      <c r="AG12" s="103"/>
      <c r="AH12" s="103"/>
      <c r="AI12" s="103"/>
      <c r="AJ12" s="103"/>
      <c r="AK12" s="103"/>
      <c r="AL12" s="163"/>
      <c r="AM12" s="103"/>
      <c r="AN12" s="103"/>
      <c r="AO12" s="103"/>
      <c r="AP12" s="103"/>
      <c r="AQ12" s="103"/>
      <c r="AR12" s="103"/>
      <c r="AS12" s="103"/>
      <c r="AT12" s="163"/>
      <c r="AU12" s="103"/>
      <c r="AV12" s="103"/>
      <c r="AW12" s="103"/>
      <c r="AX12" s="163"/>
      <c r="AY12" s="103"/>
      <c r="AZ12" s="103"/>
      <c r="BA12" s="103"/>
      <c r="BB12" s="163"/>
      <c r="BC12" s="103"/>
      <c r="BD12" s="103"/>
      <c r="BE12" s="103"/>
      <c r="BF12" s="163"/>
      <c r="BG12" s="103"/>
      <c r="BH12" s="103"/>
      <c r="BI12" s="103"/>
      <c r="BJ12" s="103"/>
      <c r="BK12" s="103"/>
      <c r="BL12" s="103"/>
      <c r="BM12" s="103"/>
      <c r="BN12" s="103"/>
      <c r="BO12" s="103"/>
      <c r="BP12" s="103"/>
      <c r="BQ12" s="103"/>
      <c r="BR12" s="103"/>
      <c r="BS12" s="103"/>
      <c r="BT12" s="103"/>
    </row>
    <row r="13" spans="1:72" ht="9.75" customHeight="1" x14ac:dyDescent="0.25">
      <c r="A13" s="103">
        <v>1</v>
      </c>
      <c r="B13" s="103"/>
      <c r="C13" s="8" t="s">
        <v>82</v>
      </c>
      <c r="D13" s="103"/>
      <c r="E13" s="189">
        <v>64499830</v>
      </c>
      <c r="F13" s="103"/>
      <c r="G13" s="105">
        <f t="shared" ref="G13:G28" si="0">(E13/$BJ13)</f>
        <v>400.4956845700093</v>
      </c>
      <c r="H13" s="103"/>
      <c r="I13" s="188">
        <f t="shared" ref="I13:I50" si="1">IF(G$52,G13/G$52*100,0)</f>
        <v>134.05511072395672</v>
      </c>
      <c r="J13" s="103"/>
      <c r="K13" s="189">
        <v>0</v>
      </c>
      <c r="L13" s="103"/>
      <c r="M13" s="189">
        <v>55117044</v>
      </c>
      <c r="N13" s="103"/>
      <c r="O13" s="105">
        <f t="shared" ref="O13:O28" si="2">(M13/$BJ13)</f>
        <v>342.23560384973609</v>
      </c>
      <c r="P13" s="103"/>
      <c r="Q13" s="188">
        <f t="shared" ref="Q13:Q50" si="3">IF(O$52,O13/O$52*100,0)</f>
        <v>144.34557298719761</v>
      </c>
      <c r="R13" s="103"/>
      <c r="S13" s="189">
        <v>19424267</v>
      </c>
      <c r="T13" s="103"/>
      <c r="U13" s="105">
        <f t="shared" ref="U13:U28" si="4">(S13/$BJ13)</f>
        <v>120.61016454517231</v>
      </c>
      <c r="V13" s="103"/>
      <c r="W13" s="188">
        <f t="shared" ref="W13:W50" si="5">IF(U$52,U13/U$52*100,0)</f>
        <v>77.111363031938879</v>
      </c>
      <c r="X13" s="103"/>
      <c r="Y13" s="189">
        <v>17155015</v>
      </c>
      <c r="Z13" s="103"/>
      <c r="AA13" s="189">
        <v>1552085</v>
      </c>
      <c r="AB13" s="103"/>
      <c r="AC13" s="189">
        <v>0</v>
      </c>
      <c r="AD13" s="103"/>
      <c r="AE13" s="103"/>
      <c r="AF13" s="189">
        <v>8127643</v>
      </c>
      <c r="AG13" s="103"/>
      <c r="AH13" s="105">
        <f t="shared" ref="AH13:AH28" si="6">(AF13/$BJ13)</f>
        <v>50.466581806892272</v>
      </c>
      <c r="AI13" s="103"/>
      <c r="AJ13" s="188">
        <f t="shared" ref="AJ13:AJ50" si="7">IF(AH$52,AH13/AH$52*100,0)</f>
        <v>290.47296272506287</v>
      </c>
      <c r="AK13" s="103"/>
      <c r="AL13" s="189">
        <v>9889536</v>
      </c>
      <c r="AM13" s="103"/>
      <c r="AN13" s="105">
        <f t="shared" ref="AN13:AN28" si="8">(AL13/$BJ13)</f>
        <v>61.406619062402982</v>
      </c>
      <c r="AO13" s="103"/>
      <c r="AP13" s="188">
        <f t="shared" ref="AP13:AP50" si="9">IF(AN$52,AN13/AN$52*100,0)</f>
        <v>201.76994764293519</v>
      </c>
      <c r="AQ13" s="103"/>
      <c r="AR13" s="189">
        <f t="shared" ref="AR13:AR32" si="10">(E13+M13+S13+AF13+AL13)</f>
        <v>157058320</v>
      </c>
      <c r="AS13" s="103"/>
      <c r="AT13" s="189">
        <v>6381922</v>
      </c>
      <c r="AU13" s="103"/>
      <c r="AV13" s="188">
        <f>IF(AR$13,AT13/AR$13*100,0)</f>
        <v>4.0634090572215467</v>
      </c>
      <c r="AW13" s="103"/>
      <c r="AX13" s="189">
        <v>1644226</v>
      </c>
      <c r="AY13" s="103"/>
      <c r="AZ13" s="188">
        <f t="shared" ref="AZ13:AZ32" si="11">IF($AR13,AX13/$AR13*100,0)</f>
        <v>1.0468888244825234</v>
      </c>
      <c r="BA13" s="103"/>
      <c r="BB13" s="189">
        <v>232985</v>
      </c>
      <c r="BC13" s="103"/>
      <c r="BD13" s="188">
        <f t="shared" ref="BD13:BD32" si="12">IF($AR13,BB13/$AR13*100,0)</f>
        <v>0.14834298494979445</v>
      </c>
      <c r="BE13" s="103"/>
      <c r="BF13" s="189">
        <v>2658045</v>
      </c>
      <c r="BG13" s="103"/>
      <c r="BH13" s="103">
        <v>1</v>
      </c>
      <c r="BI13" s="103"/>
      <c r="BJ13" s="190">
        <v>161050</v>
      </c>
      <c r="BK13" s="103"/>
      <c r="BL13" s="190">
        <f>IF(E13,$BJ13,0)</f>
        <v>161050</v>
      </c>
      <c r="BM13" s="103"/>
      <c r="BN13" s="190">
        <f t="shared" ref="BN13:BN50" si="13">IF(M13,$BJ13,0)</f>
        <v>161050</v>
      </c>
      <c r="BO13" s="103"/>
      <c r="BP13" s="190">
        <f t="shared" ref="BP13:BP50" si="14">IF(S13,$BJ13,0)</f>
        <v>161050</v>
      </c>
      <c r="BQ13" s="103"/>
      <c r="BR13" s="190">
        <f t="shared" ref="BR13:BR50" si="15">IF(AF13,$BJ13,0)</f>
        <v>161050</v>
      </c>
      <c r="BS13" s="103"/>
      <c r="BT13" s="190">
        <f t="shared" ref="BT13:BT50" si="16">IF(AL13,$BJ13,0)</f>
        <v>161050</v>
      </c>
    </row>
    <row r="14" spans="1:72" ht="9.75" customHeight="1" x14ac:dyDescent="0.25">
      <c r="A14" s="103">
        <v>2</v>
      </c>
      <c r="B14" s="103"/>
      <c r="C14" s="8" t="s">
        <v>83</v>
      </c>
      <c r="D14" s="103"/>
      <c r="E14" s="190">
        <v>5388570</v>
      </c>
      <c r="F14" s="103"/>
      <c r="G14" s="188">
        <f t="shared" si="0"/>
        <v>319.28482550216273</v>
      </c>
      <c r="H14" s="103"/>
      <c r="I14" s="188">
        <f t="shared" si="1"/>
        <v>106.87196962215853</v>
      </c>
      <c r="J14" s="103"/>
      <c r="K14" s="190">
        <v>0</v>
      </c>
      <c r="L14" s="103"/>
      <c r="M14" s="190">
        <v>4932457</v>
      </c>
      <c r="N14" s="103"/>
      <c r="O14" s="188">
        <f t="shared" si="2"/>
        <v>292.25911003140368</v>
      </c>
      <c r="P14" s="103"/>
      <c r="Q14" s="188">
        <f t="shared" si="3"/>
        <v>123.26686126068273</v>
      </c>
      <c r="R14" s="103"/>
      <c r="S14" s="190">
        <v>4137897</v>
      </c>
      <c r="T14" s="103"/>
      <c r="U14" s="188">
        <f t="shared" si="4"/>
        <v>245.17965278189251</v>
      </c>
      <c r="V14" s="103"/>
      <c r="W14" s="188">
        <f t="shared" si="5"/>
        <v>156.75409518762652</v>
      </c>
      <c r="X14" s="103"/>
      <c r="Y14" s="190">
        <v>3858151</v>
      </c>
      <c r="Z14" s="103"/>
      <c r="AA14" s="190">
        <v>279746</v>
      </c>
      <c r="AB14" s="103"/>
      <c r="AC14" s="190">
        <v>0</v>
      </c>
      <c r="AD14" s="103"/>
      <c r="AE14" s="103"/>
      <c r="AF14" s="190">
        <v>169000</v>
      </c>
      <c r="AG14" s="103"/>
      <c r="AH14" s="188">
        <f t="shared" si="6"/>
        <v>10.013628014457545</v>
      </c>
      <c r="AI14" s="103"/>
      <c r="AJ14" s="188">
        <f t="shared" si="7"/>
        <v>57.635926445664879</v>
      </c>
      <c r="AK14" s="103"/>
      <c r="AL14" s="190">
        <v>437156</v>
      </c>
      <c r="AM14" s="103"/>
      <c r="AN14" s="188">
        <f t="shared" si="8"/>
        <v>25.90247081827339</v>
      </c>
      <c r="AO14" s="103"/>
      <c r="AP14" s="188">
        <f t="shared" si="9"/>
        <v>85.110371823508743</v>
      </c>
      <c r="AQ14" s="103"/>
      <c r="AR14" s="190">
        <f t="shared" si="10"/>
        <v>15065080</v>
      </c>
      <c r="AS14" s="103"/>
      <c r="AT14" s="190">
        <v>3724150</v>
      </c>
      <c r="AU14" s="103"/>
      <c r="AV14" s="188">
        <f>IF(AR$14,AT14/AR$14*100,0)</f>
        <v>24.720413034647013</v>
      </c>
      <c r="AW14" s="103"/>
      <c r="AX14" s="190">
        <v>303340</v>
      </c>
      <c r="AY14" s="103"/>
      <c r="AZ14" s="188">
        <f t="shared" si="11"/>
        <v>2.0135306284467127</v>
      </c>
      <c r="BA14" s="103"/>
      <c r="BB14" s="190">
        <v>2454</v>
      </c>
      <c r="BC14" s="103"/>
      <c r="BD14" s="188">
        <f t="shared" si="12"/>
        <v>1.6289326044070129E-2</v>
      </c>
      <c r="BE14" s="103"/>
      <c r="BF14" s="190">
        <v>516071</v>
      </c>
      <c r="BG14" s="103"/>
      <c r="BH14" s="103">
        <v>2</v>
      </c>
      <c r="BI14" s="103"/>
      <c r="BJ14" s="190">
        <v>16877</v>
      </c>
      <c r="BK14" s="103"/>
      <c r="BL14" s="190">
        <f>IF(E14,$BJ14,0)</f>
        <v>16877</v>
      </c>
      <c r="BM14" s="103"/>
      <c r="BN14" s="190">
        <f t="shared" si="13"/>
        <v>16877</v>
      </c>
      <c r="BO14" s="103"/>
      <c r="BP14" s="190">
        <f t="shared" si="14"/>
        <v>16877</v>
      </c>
      <c r="BQ14" s="103"/>
      <c r="BR14" s="190">
        <f t="shared" si="15"/>
        <v>16877</v>
      </c>
      <c r="BS14" s="103"/>
      <c r="BT14" s="190">
        <f t="shared" si="16"/>
        <v>16877</v>
      </c>
    </row>
    <row r="15" spans="1:72" ht="9.75" customHeight="1" x14ac:dyDescent="0.25">
      <c r="A15" s="103">
        <v>3</v>
      </c>
      <c r="B15" s="103"/>
      <c r="C15" s="8" t="s">
        <v>85</v>
      </c>
      <c r="D15" s="103"/>
      <c r="E15" s="190">
        <v>1993725</v>
      </c>
      <c r="F15" s="103"/>
      <c r="G15" s="188">
        <f t="shared" si="0"/>
        <v>313.92300425129901</v>
      </c>
      <c r="H15" s="103"/>
      <c r="I15" s="188">
        <f t="shared" si="1"/>
        <v>105.07724481198157</v>
      </c>
      <c r="J15" s="103"/>
      <c r="K15" s="190">
        <v>0</v>
      </c>
      <c r="L15" s="103"/>
      <c r="M15" s="190">
        <v>609982</v>
      </c>
      <c r="N15" s="103"/>
      <c r="O15" s="188">
        <f t="shared" si="2"/>
        <v>96.045032278381356</v>
      </c>
      <c r="P15" s="103"/>
      <c r="Q15" s="188">
        <f t="shared" si="3"/>
        <v>40.509155274457974</v>
      </c>
      <c r="R15" s="103"/>
      <c r="S15" s="190">
        <v>919850</v>
      </c>
      <c r="T15" s="103"/>
      <c r="U15" s="188">
        <f t="shared" si="4"/>
        <v>144.83545898283734</v>
      </c>
      <c r="V15" s="103"/>
      <c r="W15" s="188">
        <f t="shared" si="5"/>
        <v>92.599655258244198</v>
      </c>
      <c r="X15" s="103"/>
      <c r="Y15" s="190">
        <v>0</v>
      </c>
      <c r="Z15" s="103"/>
      <c r="AA15" s="190">
        <v>918766</v>
      </c>
      <c r="AB15" s="103"/>
      <c r="AC15" s="190">
        <v>0</v>
      </c>
      <c r="AD15" s="103"/>
      <c r="AE15" s="103"/>
      <c r="AF15" s="190">
        <v>75352</v>
      </c>
      <c r="AG15" s="103"/>
      <c r="AH15" s="188">
        <f t="shared" si="6"/>
        <v>11.864588253818296</v>
      </c>
      <c r="AI15" s="103"/>
      <c r="AJ15" s="188">
        <f t="shared" si="7"/>
        <v>68.289588440660154</v>
      </c>
      <c r="AK15" s="103"/>
      <c r="AL15" s="190">
        <v>71062</v>
      </c>
      <c r="AM15" s="103"/>
      <c r="AN15" s="188">
        <f t="shared" si="8"/>
        <v>11.189104078097937</v>
      </c>
      <c r="AO15" s="103"/>
      <c r="AP15" s="188">
        <f t="shared" si="9"/>
        <v>36.765172525048428</v>
      </c>
      <c r="AQ15" s="103"/>
      <c r="AR15" s="190">
        <f t="shared" si="10"/>
        <v>3669971</v>
      </c>
      <c r="AS15" s="103"/>
      <c r="AT15" s="190">
        <v>735720</v>
      </c>
      <c r="AU15" s="103"/>
      <c r="AV15" s="188">
        <f>IF(AR$15,AT15/AR$15*100,0)</f>
        <v>20.047024894747125</v>
      </c>
      <c r="AW15" s="103"/>
      <c r="AX15" s="190">
        <v>333787</v>
      </c>
      <c r="AY15" s="103"/>
      <c r="AZ15" s="188">
        <f t="shared" si="11"/>
        <v>9.0950854925011662</v>
      </c>
      <c r="BA15" s="103"/>
      <c r="BB15" s="190">
        <v>0</v>
      </c>
      <c r="BC15" s="103"/>
      <c r="BD15" s="188">
        <f t="shared" si="12"/>
        <v>0</v>
      </c>
      <c r="BE15" s="103"/>
      <c r="BF15" s="190">
        <v>51336</v>
      </c>
      <c r="BG15" s="103"/>
      <c r="BH15" s="103">
        <v>3</v>
      </c>
      <c r="BI15" s="103"/>
      <c r="BJ15" s="190">
        <v>6351</v>
      </c>
      <c r="BK15" s="103"/>
      <c r="BL15" s="190">
        <f>IF(E15,$BJ15,0)</f>
        <v>6351</v>
      </c>
      <c r="BM15" s="103"/>
      <c r="BN15" s="190">
        <f t="shared" si="13"/>
        <v>6351</v>
      </c>
      <c r="BO15" s="103"/>
      <c r="BP15" s="190">
        <f t="shared" si="14"/>
        <v>6351</v>
      </c>
      <c r="BQ15" s="103"/>
      <c r="BR15" s="190">
        <f t="shared" si="15"/>
        <v>6351</v>
      </c>
      <c r="BS15" s="103"/>
      <c r="BT15" s="190">
        <f t="shared" si="16"/>
        <v>6351</v>
      </c>
    </row>
    <row r="16" spans="1:72" ht="9.75" customHeight="1" x14ac:dyDescent="0.25">
      <c r="A16" s="103">
        <v>4</v>
      </c>
      <c r="B16" s="103"/>
      <c r="C16" s="8" t="s">
        <v>86</v>
      </c>
      <c r="D16" s="103"/>
      <c r="E16" s="190">
        <v>16800225</v>
      </c>
      <c r="F16" s="103"/>
      <c r="G16" s="188">
        <f t="shared" si="0"/>
        <v>340.90673890546054</v>
      </c>
      <c r="H16" s="103"/>
      <c r="I16" s="188">
        <f t="shared" si="1"/>
        <v>114.10932100199895</v>
      </c>
      <c r="J16" s="103"/>
      <c r="K16" s="190">
        <v>0</v>
      </c>
      <c r="L16" s="103"/>
      <c r="M16" s="190">
        <v>12709364</v>
      </c>
      <c r="N16" s="103"/>
      <c r="O16" s="188">
        <f t="shared" si="2"/>
        <v>257.89582191919806</v>
      </c>
      <c r="P16" s="103"/>
      <c r="Q16" s="188">
        <f t="shared" si="3"/>
        <v>108.77337064636802</v>
      </c>
      <c r="R16" s="103"/>
      <c r="S16" s="190">
        <v>8996034</v>
      </c>
      <c r="T16" s="103"/>
      <c r="U16" s="188">
        <f t="shared" si="4"/>
        <v>182.5456869787545</v>
      </c>
      <c r="V16" s="103"/>
      <c r="W16" s="188">
        <f t="shared" si="5"/>
        <v>116.70945638467627</v>
      </c>
      <c r="X16" s="103"/>
      <c r="Y16" s="190">
        <v>0</v>
      </c>
      <c r="Z16" s="103"/>
      <c r="AA16" s="190">
        <v>8991862</v>
      </c>
      <c r="AB16" s="103"/>
      <c r="AC16" s="190">
        <v>0</v>
      </c>
      <c r="AD16" s="103"/>
      <c r="AE16" s="103"/>
      <c r="AF16" s="190">
        <v>1202344</v>
      </c>
      <c r="AG16" s="103"/>
      <c r="AH16" s="188">
        <f t="shared" si="6"/>
        <v>24.397719202126581</v>
      </c>
      <c r="AI16" s="103"/>
      <c r="AJ16" s="188">
        <f t="shared" si="7"/>
        <v>140.42714062730525</v>
      </c>
      <c r="AK16" s="103"/>
      <c r="AL16" s="190">
        <v>2483540</v>
      </c>
      <c r="AM16" s="103"/>
      <c r="AN16" s="188">
        <f t="shared" si="8"/>
        <v>50.395487104563628</v>
      </c>
      <c r="AO16" s="103"/>
      <c r="AP16" s="188">
        <f t="shared" si="9"/>
        <v>165.58955613880542</v>
      </c>
      <c r="AQ16" s="103"/>
      <c r="AR16" s="190">
        <f t="shared" si="10"/>
        <v>42191507</v>
      </c>
      <c r="AS16" s="103"/>
      <c r="AT16" s="190">
        <v>3431187</v>
      </c>
      <c r="AU16" s="103"/>
      <c r="AV16" s="188">
        <f>IF(AR$16,AT16/AR$16*100,0)</f>
        <v>8.1324115775243584</v>
      </c>
      <c r="AW16" s="103"/>
      <c r="AX16" s="190">
        <v>40234</v>
      </c>
      <c r="AY16" s="103"/>
      <c r="AZ16" s="188">
        <f t="shared" si="11"/>
        <v>9.5360424077765224E-2</v>
      </c>
      <c r="BA16" s="103"/>
      <c r="BB16" s="190">
        <v>75942</v>
      </c>
      <c r="BC16" s="103"/>
      <c r="BD16" s="188">
        <f t="shared" si="12"/>
        <v>0.17999357074398883</v>
      </c>
      <c r="BE16" s="103"/>
      <c r="BF16" s="190">
        <v>1949686</v>
      </c>
      <c r="BG16" s="103"/>
      <c r="BH16" s="103">
        <v>4</v>
      </c>
      <c r="BI16" s="103"/>
      <c r="BJ16" s="190">
        <v>49281</v>
      </c>
      <c r="BK16" s="103"/>
      <c r="BL16" s="190">
        <f>IF(E16,$BJ16,0)</f>
        <v>49281</v>
      </c>
      <c r="BM16" s="103"/>
      <c r="BN16" s="190">
        <f t="shared" si="13"/>
        <v>49281</v>
      </c>
      <c r="BO16" s="103"/>
      <c r="BP16" s="190">
        <f t="shared" si="14"/>
        <v>49281</v>
      </c>
      <c r="BQ16" s="103"/>
      <c r="BR16" s="190">
        <f t="shared" si="15"/>
        <v>49281</v>
      </c>
      <c r="BS16" s="103"/>
      <c r="BT16" s="190">
        <f t="shared" si="16"/>
        <v>49281</v>
      </c>
    </row>
    <row r="17" spans="1:72" ht="9.75" customHeight="1" x14ac:dyDescent="0.25">
      <c r="A17" s="103">
        <v>5</v>
      </c>
      <c r="B17" s="103"/>
      <c r="C17" s="8" t="s">
        <v>87</v>
      </c>
      <c r="D17" s="103"/>
      <c r="E17" s="190">
        <v>55036940</v>
      </c>
      <c r="F17" s="103"/>
      <c r="G17" s="188">
        <f t="shared" si="0"/>
        <v>225.68332048485246</v>
      </c>
      <c r="H17" s="103"/>
      <c r="I17" s="188">
        <f t="shared" si="1"/>
        <v>75.541394531202499</v>
      </c>
      <c r="J17" s="103"/>
      <c r="K17" s="190">
        <v>0</v>
      </c>
      <c r="L17" s="103"/>
      <c r="M17" s="190">
        <v>51727183</v>
      </c>
      <c r="N17" s="103"/>
      <c r="O17" s="188">
        <f t="shared" si="2"/>
        <v>212.11140042974068</v>
      </c>
      <c r="P17" s="103"/>
      <c r="Q17" s="188">
        <f t="shared" si="3"/>
        <v>89.462759829017841</v>
      </c>
      <c r="R17" s="103"/>
      <c r="S17" s="190">
        <v>37401161</v>
      </c>
      <c r="T17" s="103"/>
      <c r="U17" s="188">
        <f t="shared" si="4"/>
        <v>153.36641543785981</v>
      </c>
      <c r="V17" s="103"/>
      <c r="W17" s="188">
        <f t="shared" si="5"/>
        <v>98.053869525288988</v>
      </c>
      <c r="X17" s="103"/>
      <c r="Y17" s="190">
        <v>29259646</v>
      </c>
      <c r="Z17" s="103"/>
      <c r="AA17" s="190">
        <v>7608567</v>
      </c>
      <c r="AB17" s="103"/>
      <c r="AC17" s="190">
        <v>532948</v>
      </c>
      <c r="AD17" s="103"/>
      <c r="AE17" s="103"/>
      <c r="AF17" s="190">
        <v>7178280</v>
      </c>
      <c r="AG17" s="103"/>
      <c r="AH17" s="188">
        <f t="shared" si="6"/>
        <v>29.435104236718225</v>
      </c>
      <c r="AI17" s="103"/>
      <c r="AJ17" s="188">
        <f t="shared" si="7"/>
        <v>169.42106300119769</v>
      </c>
      <c r="AK17" s="103"/>
      <c r="AL17" s="190">
        <v>1673967</v>
      </c>
      <c r="AM17" s="103"/>
      <c r="AN17" s="188">
        <f t="shared" si="8"/>
        <v>6.8642339298308919</v>
      </c>
      <c r="AO17" s="103"/>
      <c r="AP17" s="188">
        <f t="shared" si="9"/>
        <v>22.554508647078737</v>
      </c>
      <c r="AQ17" s="103"/>
      <c r="AR17" s="190">
        <f t="shared" si="10"/>
        <v>153017531</v>
      </c>
      <c r="AS17" s="103"/>
      <c r="AT17" s="190">
        <v>23691075</v>
      </c>
      <c r="AU17" s="103"/>
      <c r="AV17" s="188">
        <f>IF(AR$17,AT17/AR$17*100,0)</f>
        <v>15.482588723771787</v>
      </c>
      <c r="AW17" s="103"/>
      <c r="AX17" s="190">
        <v>1746046</v>
      </c>
      <c r="AY17" s="103"/>
      <c r="AZ17" s="188">
        <f t="shared" si="11"/>
        <v>1.1410757895446635</v>
      </c>
      <c r="BA17" s="103"/>
      <c r="BB17" s="190">
        <v>409472</v>
      </c>
      <c r="BC17" s="103"/>
      <c r="BD17" s="188">
        <f t="shared" si="12"/>
        <v>0.26759809632531584</v>
      </c>
      <c r="BE17" s="103"/>
      <c r="BF17" s="190">
        <v>8376193</v>
      </c>
      <c r="BG17" s="103"/>
      <c r="BH17" s="103">
        <v>5</v>
      </c>
      <c r="BI17" s="103"/>
      <c r="BJ17" s="190">
        <v>243868</v>
      </c>
      <c r="BK17" s="103"/>
      <c r="BL17" s="190">
        <f>IF(E17,$BJ17,0)</f>
        <v>243868</v>
      </c>
      <c r="BM17" s="103"/>
      <c r="BN17" s="190">
        <f t="shared" si="13"/>
        <v>243868</v>
      </c>
      <c r="BO17" s="103"/>
      <c r="BP17" s="190">
        <f t="shared" si="14"/>
        <v>243868</v>
      </c>
      <c r="BQ17" s="103"/>
      <c r="BR17" s="190">
        <f t="shared" si="15"/>
        <v>243868</v>
      </c>
      <c r="BS17" s="103"/>
      <c r="BT17" s="190">
        <f t="shared" si="16"/>
        <v>243868</v>
      </c>
    </row>
    <row r="18" spans="1:72" ht="9.75" customHeight="1" x14ac:dyDescent="0.25">
      <c r="A18" s="103">
        <v>6</v>
      </c>
      <c r="B18" s="103"/>
      <c r="C18" s="8" t="s">
        <v>88</v>
      </c>
      <c r="D18" s="103"/>
      <c r="E18" s="190">
        <v>6986520</v>
      </c>
      <c r="F18" s="103"/>
      <c r="G18" s="188">
        <f t="shared" si="0"/>
        <v>397.82029381619407</v>
      </c>
      <c r="H18" s="103"/>
      <c r="I18" s="188">
        <f t="shared" si="1"/>
        <v>133.15959594676849</v>
      </c>
      <c r="J18" s="103"/>
      <c r="K18" s="190">
        <v>0</v>
      </c>
      <c r="L18" s="103"/>
      <c r="M18" s="190">
        <v>4653457</v>
      </c>
      <c r="N18" s="103"/>
      <c r="O18" s="188">
        <f t="shared" si="2"/>
        <v>264.97306684887826</v>
      </c>
      <c r="P18" s="103"/>
      <c r="Q18" s="188">
        <f t="shared" si="3"/>
        <v>111.75835807331606</v>
      </c>
      <c r="R18" s="103"/>
      <c r="S18" s="190">
        <v>4851421</v>
      </c>
      <c r="T18" s="103"/>
      <c r="U18" s="188">
        <f t="shared" si="4"/>
        <v>276.24535929848537</v>
      </c>
      <c r="V18" s="103"/>
      <c r="W18" s="188">
        <f t="shared" si="5"/>
        <v>176.61576258587851</v>
      </c>
      <c r="X18" s="103"/>
      <c r="Y18" s="190">
        <v>0</v>
      </c>
      <c r="Z18" s="103"/>
      <c r="AA18" s="190">
        <v>4501160</v>
      </c>
      <c r="AB18" s="103"/>
      <c r="AC18" s="190">
        <v>101182</v>
      </c>
      <c r="AD18" s="103"/>
      <c r="AE18" s="103"/>
      <c r="AF18" s="190">
        <v>254338</v>
      </c>
      <c r="AG18" s="103"/>
      <c r="AH18" s="188">
        <f t="shared" si="6"/>
        <v>14.482291310784648</v>
      </c>
      <c r="AI18" s="103"/>
      <c r="AJ18" s="188">
        <f t="shared" si="7"/>
        <v>83.35642941279086</v>
      </c>
      <c r="AK18" s="103"/>
      <c r="AL18" s="190">
        <v>252168</v>
      </c>
      <c r="AM18" s="103"/>
      <c r="AN18" s="188">
        <f t="shared" si="8"/>
        <v>14.358729074137342</v>
      </c>
      <c r="AO18" s="103"/>
      <c r="AP18" s="188">
        <f t="shared" si="9"/>
        <v>47.179930400721368</v>
      </c>
      <c r="AQ18" s="103"/>
      <c r="AR18" s="190">
        <f t="shared" si="10"/>
        <v>16997904</v>
      </c>
      <c r="AS18" s="103"/>
      <c r="AT18" s="190">
        <v>1816513</v>
      </c>
      <c r="AU18" s="103"/>
      <c r="AV18" s="188">
        <f>IF(AR$18,AT18/AR$18*100,0)</f>
        <v>10.686688194026745</v>
      </c>
      <c r="AW18" s="103"/>
      <c r="AX18" s="190">
        <v>117556</v>
      </c>
      <c r="AY18" s="103"/>
      <c r="AZ18" s="188">
        <f t="shared" si="11"/>
        <v>0.69159115147373473</v>
      </c>
      <c r="BA18" s="103"/>
      <c r="BB18" s="190">
        <v>0</v>
      </c>
      <c r="BC18" s="103"/>
      <c r="BD18" s="188">
        <f t="shared" si="12"/>
        <v>0</v>
      </c>
      <c r="BE18" s="103"/>
      <c r="BF18" s="190">
        <v>1337884</v>
      </c>
      <c r="BG18" s="103"/>
      <c r="BH18" s="103">
        <v>6</v>
      </c>
      <c r="BI18" s="103"/>
      <c r="BJ18" s="190">
        <v>17562</v>
      </c>
      <c r="BK18" s="103"/>
      <c r="BL18" s="190">
        <f t="shared" ref="BL18:BL23" si="17">IF(E18,$BJ18,0)</f>
        <v>17562</v>
      </c>
      <c r="BM18" s="103"/>
      <c r="BN18" s="190">
        <f t="shared" si="13"/>
        <v>17562</v>
      </c>
      <c r="BO18" s="103"/>
      <c r="BP18" s="190">
        <f t="shared" si="14"/>
        <v>17562</v>
      </c>
      <c r="BQ18" s="103"/>
      <c r="BR18" s="190">
        <f t="shared" si="15"/>
        <v>17562</v>
      </c>
      <c r="BS18" s="103"/>
      <c r="BT18" s="190">
        <f t="shared" si="16"/>
        <v>17562</v>
      </c>
    </row>
    <row r="19" spans="1:72" ht="9.75" customHeight="1" x14ac:dyDescent="0.25">
      <c r="A19" s="103">
        <v>7</v>
      </c>
      <c r="B19" s="103"/>
      <c r="C19" s="8" t="s">
        <v>89</v>
      </c>
      <c r="D19" s="103"/>
      <c r="E19" s="190">
        <v>2081374</v>
      </c>
      <c r="F19" s="103"/>
      <c r="G19" s="188">
        <f t="shared" si="0"/>
        <v>364.13121063680893</v>
      </c>
      <c r="H19" s="103"/>
      <c r="I19" s="188">
        <f t="shared" si="1"/>
        <v>121.88308548786091</v>
      </c>
      <c r="J19" s="103"/>
      <c r="K19" s="190">
        <v>243869</v>
      </c>
      <c r="L19" s="103"/>
      <c r="M19" s="190">
        <v>789237</v>
      </c>
      <c r="N19" s="103"/>
      <c r="O19" s="188">
        <f t="shared" si="2"/>
        <v>138.07505248425471</v>
      </c>
      <c r="P19" s="103"/>
      <c r="Q19" s="188">
        <f t="shared" si="3"/>
        <v>58.236262802241754</v>
      </c>
      <c r="R19" s="103"/>
      <c r="S19" s="190">
        <v>351699</v>
      </c>
      <c r="T19" s="103"/>
      <c r="U19" s="188">
        <f t="shared" si="4"/>
        <v>61.52886634009797</v>
      </c>
      <c r="V19" s="103"/>
      <c r="W19" s="188">
        <f t="shared" si="5"/>
        <v>39.338100293511715</v>
      </c>
      <c r="X19" s="103"/>
      <c r="Y19" s="190">
        <v>348160</v>
      </c>
      <c r="Z19" s="103"/>
      <c r="AA19" s="190">
        <v>0</v>
      </c>
      <c r="AB19" s="103"/>
      <c r="AC19" s="190">
        <v>3539</v>
      </c>
      <c r="AD19" s="103"/>
      <c r="AE19" s="103"/>
      <c r="AF19" s="190">
        <v>197932</v>
      </c>
      <c r="AG19" s="103"/>
      <c r="AH19" s="188">
        <f t="shared" si="6"/>
        <v>34.627711686494052</v>
      </c>
      <c r="AI19" s="103"/>
      <c r="AJ19" s="188">
        <f t="shared" si="7"/>
        <v>199.30840658979449</v>
      </c>
      <c r="AK19" s="103"/>
      <c r="AL19" s="190">
        <v>711164</v>
      </c>
      <c r="AM19" s="103"/>
      <c r="AN19" s="188">
        <f t="shared" si="8"/>
        <v>124.41637508747375</v>
      </c>
      <c r="AO19" s="103"/>
      <c r="AP19" s="188">
        <f t="shared" si="9"/>
        <v>408.80748477314074</v>
      </c>
      <c r="AQ19" s="103"/>
      <c r="AR19" s="190">
        <f t="shared" si="10"/>
        <v>4131406</v>
      </c>
      <c r="AS19" s="103"/>
      <c r="AT19" s="190">
        <v>402141</v>
      </c>
      <c r="AU19" s="103"/>
      <c r="AV19" s="188">
        <f>IF(AR$19,AT19/AR$19*100,0)</f>
        <v>9.7337564983930402</v>
      </c>
      <c r="AW19" s="103"/>
      <c r="AX19" s="190">
        <v>3297</v>
      </c>
      <c r="AY19" s="103"/>
      <c r="AZ19" s="188">
        <f t="shared" si="11"/>
        <v>7.9803340557669702E-2</v>
      </c>
      <c r="BA19" s="103"/>
      <c r="BB19" s="190">
        <v>0</v>
      </c>
      <c r="BC19" s="103"/>
      <c r="BD19" s="188">
        <f t="shared" si="12"/>
        <v>0</v>
      </c>
      <c r="BE19" s="103"/>
      <c r="BF19" s="190">
        <v>390956</v>
      </c>
      <c r="BG19" s="103"/>
      <c r="BH19" s="103">
        <v>7</v>
      </c>
      <c r="BI19" s="103"/>
      <c r="BJ19" s="190">
        <v>5716</v>
      </c>
      <c r="BK19" s="103"/>
      <c r="BL19" s="190">
        <f t="shared" si="17"/>
        <v>5716</v>
      </c>
      <c r="BM19" s="103"/>
      <c r="BN19" s="190">
        <f t="shared" si="13"/>
        <v>5716</v>
      </c>
      <c r="BO19" s="103"/>
      <c r="BP19" s="190">
        <f t="shared" si="14"/>
        <v>5716</v>
      </c>
      <c r="BQ19" s="103"/>
      <c r="BR19" s="190">
        <f t="shared" si="15"/>
        <v>5716</v>
      </c>
      <c r="BS19" s="103"/>
      <c r="BT19" s="190">
        <f t="shared" si="16"/>
        <v>5716</v>
      </c>
    </row>
    <row r="20" spans="1:72" ht="9.75" customHeight="1" x14ac:dyDescent="0.25">
      <c r="A20" s="103">
        <v>8</v>
      </c>
      <c r="B20" s="103"/>
      <c r="C20" s="8" t="s">
        <v>90</v>
      </c>
      <c r="D20" s="103"/>
      <c r="E20" s="190">
        <v>13401350</v>
      </c>
      <c r="F20" s="103"/>
      <c r="G20" s="188">
        <f t="shared" si="0"/>
        <v>330.16383345651639</v>
      </c>
      <c r="H20" s="103"/>
      <c r="I20" s="188">
        <f t="shared" si="1"/>
        <v>110.51342363046695</v>
      </c>
      <c r="J20" s="103"/>
      <c r="K20" s="190">
        <v>0</v>
      </c>
      <c r="L20" s="103"/>
      <c r="M20" s="190">
        <v>10047605</v>
      </c>
      <c r="N20" s="103"/>
      <c r="O20" s="188">
        <f t="shared" si="2"/>
        <v>247.5389258438039</v>
      </c>
      <c r="P20" s="103"/>
      <c r="Q20" s="188">
        <f t="shared" si="3"/>
        <v>104.40511649175932</v>
      </c>
      <c r="R20" s="103"/>
      <c r="S20" s="190">
        <v>8666367</v>
      </c>
      <c r="T20" s="103"/>
      <c r="U20" s="188">
        <f t="shared" si="4"/>
        <v>213.50990391722098</v>
      </c>
      <c r="V20" s="103"/>
      <c r="W20" s="188">
        <f t="shared" si="5"/>
        <v>136.50623704861056</v>
      </c>
      <c r="X20" s="103"/>
      <c r="Y20" s="190">
        <v>4671588</v>
      </c>
      <c r="Z20" s="103"/>
      <c r="AA20" s="190">
        <v>3994779</v>
      </c>
      <c r="AB20" s="103"/>
      <c r="AC20" s="190">
        <v>0</v>
      </c>
      <c r="AD20" s="103"/>
      <c r="AE20" s="103"/>
      <c r="AF20" s="190">
        <v>1150593</v>
      </c>
      <c r="AG20" s="103"/>
      <c r="AH20" s="188">
        <f t="shared" si="6"/>
        <v>28.346711012564672</v>
      </c>
      <c r="AI20" s="103"/>
      <c r="AJ20" s="188">
        <f t="shared" si="7"/>
        <v>163.15654511410375</v>
      </c>
      <c r="AK20" s="103"/>
      <c r="AL20" s="190">
        <v>1081112</v>
      </c>
      <c r="AM20" s="103"/>
      <c r="AN20" s="188">
        <f t="shared" si="8"/>
        <v>26.634934712983494</v>
      </c>
      <c r="AO20" s="103"/>
      <c r="AP20" s="188">
        <f t="shared" si="9"/>
        <v>87.517102627818474</v>
      </c>
      <c r="AQ20" s="103"/>
      <c r="AR20" s="190">
        <f t="shared" si="10"/>
        <v>34347027</v>
      </c>
      <c r="AS20" s="103"/>
      <c r="AT20" s="190">
        <v>3142466</v>
      </c>
      <c r="AU20" s="103"/>
      <c r="AV20" s="188">
        <f>IF(AR$20,AT20/AR$20*100,0)</f>
        <v>9.1491644968282113</v>
      </c>
      <c r="AW20" s="103"/>
      <c r="AX20" s="190">
        <v>278322</v>
      </c>
      <c r="AY20" s="103"/>
      <c r="AZ20" s="188">
        <f t="shared" si="11"/>
        <v>0.8103234087771265</v>
      </c>
      <c r="BA20" s="103"/>
      <c r="BB20" s="190">
        <v>35</v>
      </c>
      <c r="BC20" s="103"/>
      <c r="BD20" s="188">
        <f t="shared" si="12"/>
        <v>1.0190110486127373E-4</v>
      </c>
      <c r="BE20" s="103"/>
      <c r="BF20" s="190">
        <v>31287</v>
      </c>
      <c r="BG20" s="103"/>
      <c r="BH20" s="103">
        <v>8</v>
      </c>
      <c r="BI20" s="103"/>
      <c r="BJ20" s="190">
        <v>40590</v>
      </c>
      <c r="BK20" s="103"/>
      <c r="BL20" s="190">
        <f t="shared" si="17"/>
        <v>40590</v>
      </c>
      <c r="BM20" s="103"/>
      <c r="BN20" s="190">
        <f t="shared" si="13"/>
        <v>40590</v>
      </c>
      <c r="BO20" s="103"/>
      <c r="BP20" s="190">
        <f t="shared" si="14"/>
        <v>40590</v>
      </c>
      <c r="BQ20" s="103"/>
      <c r="BR20" s="190">
        <f t="shared" si="15"/>
        <v>40590</v>
      </c>
      <c r="BS20" s="103"/>
      <c r="BT20" s="190">
        <f t="shared" si="16"/>
        <v>40590</v>
      </c>
    </row>
    <row r="21" spans="1:72" ht="9.75" customHeight="1" x14ac:dyDescent="0.25">
      <c r="A21" s="103">
        <v>9</v>
      </c>
      <c r="B21" s="103"/>
      <c r="C21" s="8" t="s">
        <v>91</v>
      </c>
      <c r="D21" s="103"/>
      <c r="E21" s="190">
        <v>3423254</v>
      </c>
      <c r="F21" s="103"/>
      <c r="G21" s="188">
        <f t="shared" si="0"/>
        <v>618.92135237750858</v>
      </c>
      <c r="H21" s="103"/>
      <c r="I21" s="188">
        <f t="shared" si="1"/>
        <v>207.16720209224704</v>
      </c>
      <c r="J21" s="103"/>
      <c r="K21" s="190">
        <v>0</v>
      </c>
      <c r="L21" s="103"/>
      <c r="M21" s="190">
        <v>155065</v>
      </c>
      <c r="N21" s="103"/>
      <c r="O21" s="188">
        <f t="shared" si="2"/>
        <v>28.035617429036339</v>
      </c>
      <c r="P21" s="103"/>
      <c r="Q21" s="188">
        <f t="shared" si="3"/>
        <v>11.824653006064597</v>
      </c>
      <c r="R21" s="103"/>
      <c r="S21" s="190">
        <v>2541124</v>
      </c>
      <c r="T21" s="103"/>
      <c r="U21" s="188">
        <f t="shared" si="4"/>
        <v>459.43301392153319</v>
      </c>
      <c r="V21" s="103"/>
      <c r="W21" s="188">
        <f t="shared" si="5"/>
        <v>293.73565701498114</v>
      </c>
      <c r="X21" s="103"/>
      <c r="Y21" s="190">
        <v>0</v>
      </c>
      <c r="Z21" s="103"/>
      <c r="AA21" s="190">
        <v>2541124</v>
      </c>
      <c r="AB21" s="103"/>
      <c r="AC21" s="190">
        <v>0</v>
      </c>
      <c r="AD21" s="103"/>
      <c r="AE21" s="103"/>
      <c r="AF21" s="190">
        <v>133000</v>
      </c>
      <c r="AG21" s="103"/>
      <c r="AH21" s="188">
        <f t="shared" si="6"/>
        <v>24.046284577834026</v>
      </c>
      <c r="AI21" s="103"/>
      <c r="AJ21" s="188">
        <f t="shared" si="7"/>
        <v>138.4043712447257</v>
      </c>
      <c r="AK21" s="103"/>
      <c r="AL21" s="190">
        <v>82403</v>
      </c>
      <c r="AM21" s="103"/>
      <c r="AN21" s="188">
        <f t="shared" si="8"/>
        <v>14.898390887723739</v>
      </c>
      <c r="AO21" s="103"/>
      <c r="AP21" s="188">
        <f t="shared" si="9"/>
        <v>48.953151879688711</v>
      </c>
      <c r="AQ21" s="103"/>
      <c r="AR21" s="190">
        <f t="shared" si="10"/>
        <v>6334846</v>
      </c>
      <c r="AS21" s="103"/>
      <c r="AT21" s="190">
        <v>1895502</v>
      </c>
      <c r="AU21" s="103"/>
      <c r="AV21" s="188">
        <f>IF(AR$21,AT21/AR$21*100,0)</f>
        <v>29.921832353935674</v>
      </c>
      <c r="AW21" s="103"/>
      <c r="AX21" s="190">
        <v>49750</v>
      </c>
      <c r="AY21" s="103"/>
      <c r="AZ21" s="188">
        <f t="shared" si="11"/>
        <v>0.78533874383055258</v>
      </c>
      <c r="BA21" s="103"/>
      <c r="BB21" s="190">
        <v>0</v>
      </c>
      <c r="BC21" s="103"/>
      <c r="BD21" s="188">
        <f t="shared" si="12"/>
        <v>0</v>
      </c>
      <c r="BE21" s="103"/>
      <c r="BF21" s="190">
        <v>60742</v>
      </c>
      <c r="BG21" s="103"/>
      <c r="BH21" s="103">
        <v>9</v>
      </c>
      <c r="BI21" s="103"/>
      <c r="BJ21" s="190">
        <v>5531</v>
      </c>
      <c r="BK21" s="103"/>
      <c r="BL21" s="190">
        <f t="shared" si="17"/>
        <v>5531</v>
      </c>
      <c r="BM21" s="103"/>
      <c r="BN21" s="190">
        <f t="shared" si="13"/>
        <v>5531</v>
      </c>
      <c r="BO21" s="103"/>
      <c r="BP21" s="190">
        <f t="shared" si="14"/>
        <v>5531</v>
      </c>
      <c r="BQ21" s="103"/>
      <c r="BR21" s="190">
        <f t="shared" si="15"/>
        <v>5531</v>
      </c>
      <c r="BS21" s="103"/>
      <c r="BT21" s="190">
        <f t="shared" si="16"/>
        <v>5531</v>
      </c>
    </row>
    <row r="22" spans="1:72" ht="9.75" customHeight="1" x14ac:dyDescent="0.25">
      <c r="A22" s="103">
        <v>10</v>
      </c>
      <c r="B22" s="103"/>
      <c r="C22" s="8" t="s">
        <v>92</v>
      </c>
      <c r="D22" s="103"/>
      <c r="E22" s="190">
        <v>12517419</v>
      </c>
      <c r="F22" s="103"/>
      <c r="G22" s="188">
        <f t="shared" si="0"/>
        <v>509.83296676441836</v>
      </c>
      <c r="H22" s="103"/>
      <c r="I22" s="188">
        <f t="shared" si="1"/>
        <v>170.65281211133788</v>
      </c>
      <c r="J22" s="103"/>
      <c r="K22" s="190">
        <v>0</v>
      </c>
      <c r="L22" s="103"/>
      <c r="M22" s="190">
        <v>12385021</v>
      </c>
      <c r="N22" s="103"/>
      <c r="O22" s="188">
        <f t="shared" si="2"/>
        <v>504.44041218637994</v>
      </c>
      <c r="P22" s="103"/>
      <c r="Q22" s="188">
        <f t="shared" si="3"/>
        <v>212.75910371648874</v>
      </c>
      <c r="R22" s="103"/>
      <c r="S22" s="190">
        <v>1839613</v>
      </c>
      <c r="T22" s="103"/>
      <c r="U22" s="188">
        <f t="shared" si="4"/>
        <v>74.927215705441512</v>
      </c>
      <c r="V22" s="103"/>
      <c r="W22" s="188">
        <f t="shared" si="5"/>
        <v>47.904252125207464</v>
      </c>
      <c r="X22" s="103"/>
      <c r="Y22" s="190">
        <v>0</v>
      </c>
      <c r="Z22" s="103"/>
      <c r="AA22" s="190">
        <v>1839613</v>
      </c>
      <c r="AB22" s="103"/>
      <c r="AC22" s="190">
        <v>0</v>
      </c>
      <c r="AD22" s="103"/>
      <c r="AE22" s="103"/>
      <c r="AF22" s="190">
        <v>1720674</v>
      </c>
      <c r="AG22" s="103"/>
      <c r="AH22" s="188">
        <f t="shared" si="6"/>
        <v>70.082844574780054</v>
      </c>
      <c r="AI22" s="103"/>
      <c r="AJ22" s="188">
        <f t="shared" si="7"/>
        <v>403.37924168773924</v>
      </c>
      <c r="AK22" s="103"/>
      <c r="AL22" s="190">
        <v>0</v>
      </c>
      <c r="AM22" s="103"/>
      <c r="AN22" s="188">
        <f t="shared" si="8"/>
        <v>0</v>
      </c>
      <c r="AO22" s="103"/>
      <c r="AP22" s="188">
        <f t="shared" si="9"/>
        <v>0</v>
      </c>
      <c r="AQ22" s="103"/>
      <c r="AR22" s="190">
        <f t="shared" si="10"/>
        <v>28462727</v>
      </c>
      <c r="AS22" s="103"/>
      <c r="AT22" s="190">
        <v>784397</v>
      </c>
      <c r="AU22" s="103"/>
      <c r="AV22" s="188">
        <f>IF(AR$22,AT22/AR$22*100,0)</f>
        <v>2.7558743756351944</v>
      </c>
      <c r="AW22" s="103"/>
      <c r="AX22" s="190">
        <v>23025</v>
      </c>
      <c r="AY22" s="103"/>
      <c r="AZ22" s="188">
        <f t="shared" si="11"/>
        <v>8.0895270505879496E-2</v>
      </c>
      <c r="BA22" s="103"/>
      <c r="BB22" s="190">
        <v>411559</v>
      </c>
      <c r="BC22" s="103"/>
      <c r="BD22" s="188">
        <f t="shared" si="12"/>
        <v>1.4459577256950817</v>
      </c>
      <c r="BE22" s="103"/>
      <c r="BF22" s="190">
        <v>1322512</v>
      </c>
      <c r="BG22" s="103"/>
      <c r="BH22" s="103">
        <v>10</v>
      </c>
      <c r="BI22" s="103"/>
      <c r="BJ22" s="190">
        <v>24552</v>
      </c>
      <c r="BK22" s="103"/>
      <c r="BL22" s="190">
        <f t="shared" si="17"/>
        <v>24552</v>
      </c>
      <c r="BM22" s="103"/>
      <c r="BN22" s="190">
        <f t="shared" si="13"/>
        <v>24552</v>
      </c>
      <c r="BO22" s="103"/>
      <c r="BP22" s="190">
        <f t="shared" si="14"/>
        <v>24552</v>
      </c>
      <c r="BQ22" s="103"/>
      <c r="BR22" s="190">
        <f t="shared" si="15"/>
        <v>24552</v>
      </c>
      <c r="BS22" s="103"/>
      <c r="BT22" s="190">
        <f t="shared" si="16"/>
        <v>0</v>
      </c>
    </row>
    <row r="23" spans="1:72" ht="9.75" customHeight="1" x14ac:dyDescent="0.25">
      <c r="A23" s="103">
        <v>11</v>
      </c>
      <c r="B23" s="103"/>
      <c r="C23" s="8" t="s">
        <v>93</v>
      </c>
      <c r="D23" s="103"/>
      <c r="E23" s="190">
        <v>6761734</v>
      </c>
      <c r="F23" s="103"/>
      <c r="G23" s="188">
        <f t="shared" si="0"/>
        <v>467.61645919778698</v>
      </c>
      <c r="H23" s="103"/>
      <c r="I23" s="188">
        <f t="shared" si="1"/>
        <v>156.52197671344928</v>
      </c>
      <c r="J23" s="103"/>
      <c r="K23" s="190">
        <v>0</v>
      </c>
      <c r="L23" s="103"/>
      <c r="M23" s="190">
        <v>2777167</v>
      </c>
      <c r="N23" s="103"/>
      <c r="O23" s="188">
        <f t="shared" si="2"/>
        <v>192.0585753803596</v>
      </c>
      <c r="P23" s="103"/>
      <c r="Q23" s="188">
        <f t="shared" si="3"/>
        <v>81.005029279639245</v>
      </c>
      <c r="R23" s="103"/>
      <c r="S23" s="190">
        <v>1648434</v>
      </c>
      <c r="T23" s="103"/>
      <c r="U23" s="188">
        <f t="shared" si="4"/>
        <v>113.99958506224067</v>
      </c>
      <c r="V23" s="103"/>
      <c r="W23" s="188">
        <f t="shared" si="5"/>
        <v>72.884929909306734</v>
      </c>
      <c r="X23" s="103"/>
      <c r="Y23" s="190">
        <v>0</v>
      </c>
      <c r="Z23" s="103"/>
      <c r="AA23" s="190">
        <v>1204069</v>
      </c>
      <c r="AB23" s="103"/>
      <c r="AC23" s="190">
        <v>168466</v>
      </c>
      <c r="AD23" s="103"/>
      <c r="AE23" s="103"/>
      <c r="AF23" s="190">
        <v>645619</v>
      </c>
      <c r="AG23" s="103"/>
      <c r="AH23" s="188">
        <f t="shared" si="6"/>
        <v>44.648616874135548</v>
      </c>
      <c r="AI23" s="103"/>
      <c r="AJ23" s="188">
        <f t="shared" si="7"/>
        <v>256.98621861556654</v>
      </c>
      <c r="AK23" s="103"/>
      <c r="AL23" s="190">
        <v>178921</v>
      </c>
      <c r="AM23" s="103"/>
      <c r="AN23" s="188">
        <f t="shared" si="8"/>
        <v>12.373513139695712</v>
      </c>
      <c r="AO23" s="103"/>
      <c r="AP23" s="188">
        <f t="shared" si="9"/>
        <v>40.656905338143794</v>
      </c>
      <c r="AQ23" s="103"/>
      <c r="AR23" s="190">
        <f t="shared" si="10"/>
        <v>12011875</v>
      </c>
      <c r="AS23" s="103"/>
      <c r="AT23" s="190">
        <v>448228</v>
      </c>
      <c r="AU23" s="103"/>
      <c r="AV23" s="188">
        <f>IF(AR$23,AT23/AR$23*100,0)</f>
        <v>3.7315406628856858</v>
      </c>
      <c r="AW23" s="103"/>
      <c r="AX23" s="190">
        <v>5654</v>
      </c>
      <c r="AY23" s="103"/>
      <c r="AZ23" s="188">
        <f t="shared" si="11"/>
        <v>4.7070086893178625E-2</v>
      </c>
      <c r="BA23" s="103"/>
      <c r="BB23" s="190">
        <v>126551</v>
      </c>
      <c r="BC23" s="103"/>
      <c r="BD23" s="188">
        <f t="shared" si="12"/>
        <v>1.0535490920443311</v>
      </c>
      <c r="BE23" s="103"/>
      <c r="BF23" s="190">
        <v>1147726</v>
      </c>
      <c r="BG23" s="103"/>
      <c r="BH23" s="103">
        <v>11</v>
      </c>
      <c r="BI23" s="103"/>
      <c r="BJ23" s="190">
        <v>14460</v>
      </c>
      <c r="BK23" s="103"/>
      <c r="BL23" s="190">
        <f t="shared" si="17"/>
        <v>14460</v>
      </c>
      <c r="BM23" s="103"/>
      <c r="BN23" s="190">
        <f t="shared" si="13"/>
        <v>14460</v>
      </c>
      <c r="BO23" s="103"/>
      <c r="BP23" s="190">
        <f t="shared" si="14"/>
        <v>14460</v>
      </c>
      <c r="BQ23" s="103"/>
      <c r="BR23" s="190">
        <f t="shared" si="15"/>
        <v>14460</v>
      </c>
      <c r="BS23" s="103"/>
      <c r="BT23" s="190">
        <f t="shared" si="16"/>
        <v>14460</v>
      </c>
    </row>
    <row r="24" spans="1:72" ht="9.75" customHeight="1" x14ac:dyDescent="0.25">
      <c r="A24" s="103">
        <v>12</v>
      </c>
      <c r="B24" s="103"/>
      <c r="C24" s="8" t="s">
        <v>94</v>
      </c>
      <c r="D24" s="103"/>
      <c r="E24" s="190">
        <v>2997544</v>
      </c>
      <c r="F24" s="103"/>
      <c r="G24" s="188">
        <f t="shared" si="0"/>
        <v>360.80211844005777</v>
      </c>
      <c r="H24" s="103"/>
      <c r="I24" s="188">
        <f t="shared" si="1"/>
        <v>120.76876181287579</v>
      </c>
      <c r="J24" s="103"/>
      <c r="K24" s="190">
        <v>0</v>
      </c>
      <c r="L24" s="103"/>
      <c r="M24" s="190">
        <v>2378814</v>
      </c>
      <c r="N24" s="103"/>
      <c r="O24" s="188">
        <f t="shared" si="2"/>
        <v>286.32811747713049</v>
      </c>
      <c r="P24" s="103"/>
      <c r="Q24" s="188">
        <f t="shared" si="3"/>
        <v>120.76533158639072</v>
      </c>
      <c r="R24" s="103"/>
      <c r="S24" s="190">
        <v>2297279</v>
      </c>
      <c r="T24" s="103"/>
      <c r="U24" s="188">
        <f t="shared" si="4"/>
        <v>276.5140828117477</v>
      </c>
      <c r="V24" s="103"/>
      <c r="W24" s="188">
        <f t="shared" si="5"/>
        <v>176.78756930270484</v>
      </c>
      <c r="X24" s="103"/>
      <c r="Y24" s="190">
        <v>0</v>
      </c>
      <c r="Z24" s="103"/>
      <c r="AA24" s="190">
        <v>1349266</v>
      </c>
      <c r="AB24" s="103"/>
      <c r="AC24" s="190">
        <v>0</v>
      </c>
      <c r="AD24" s="103"/>
      <c r="AE24" s="103"/>
      <c r="AF24" s="190">
        <v>152231</v>
      </c>
      <c r="AG24" s="103"/>
      <c r="AH24" s="188">
        <f t="shared" si="6"/>
        <v>18.323423206547904</v>
      </c>
      <c r="AI24" s="103"/>
      <c r="AJ24" s="188">
        <f t="shared" si="7"/>
        <v>105.46501933571113</v>
      </c>
      <c r="AK24" s="103"/>
      <c r="AL24" s="190">
        <v>898651</v>
      </c>
      <c r="AM24" s="103"/>
      <c r="AN24" s="188">
        <f t="shared" si="8"/>
        <v>108.1669475204622</v>
      </c>
      <c r="AO24" s="103"/>
      <c r="AP24" s="188">
        <f t="shared" si="9"/>
        <v>355.41509484052222</v>
      </c>
      <c r="AQ24" s="103"/>
      <c r="AR24" s="190">
        <f t="shared" si="10"/>
        <v>8724519</v>
      </c>
      <c r="AS24" s="103"/>
      <c r="AT24" s="190">
        <v>1523764</v>
      </c>
      <c r="AU24" s="103"/>
      <c r="AV24" s="188">
        <f>IF(AR$24,AT24/AR$24*100,0)</f>
        <v>17.465306683382774</v>
      </c>
      <c r="AW24" s="103"/>
      <c r="AX24" s="190">
        <v>33190</v>
      </c>
      <c r="AY24" s="103"/>
      <c r="AZ24" s="188">
        <f t="shared" si="11"/>
        <v>0.38042211839987972</v>
      </c>
      <c r="BA24" s="103"/>
      <c r="BB24" s="190">
        <v>0</v>
      </c>
      <c r="BC24" s="103"/>
      <c r="BD24" s="188">
        <f t="shared" si="12"/>
        <v>0</v>
      </c>
      <c r="BE24" s="103"/>
      <c r="BF24" s="190">
        <v>1156059</v>
      </c>
      <c r="BG24" s="103"/>
      <c r="BH24" s="103">
        <v>12</v>
      </c>
      <c r="BI24" s="103"/>
      <c r="BJ24" s="190">
        <v>8308</v>
      </c>
      <c r="BK24" s="103"/>
      <c r="BL24" s="190">
        <f t="shared" ref="BL24:BL50" si="18">IF(E24,$BJ24,0)</f>
        <v>8308</v>
      </c>
      <c r="BM24" s="103"/>
      <c r="BN24" s="190">
        <f t="shared" si="13"/>
        <v>8308</v>
      </c>
      <c r="BO24" s="103"/>
      <c r="BP24" s="190">
        <f t="shared" si="14"/>
        <v>8308</v>
      </c>
      <c r="BQ24" s="103"/>
      <c r="BR24" s="190">
        <f t="shared" si="15"/>
        <v>8308</v>
      </c>
      <c r="BS24" s="103"/>
      <c r="BT24" s="190">
        <f t="shared" si="16"/>
        <v>8308</v>
      </c>
    </row>
    <row r="25" spans="1:72" ht="9.75" customHeight="1" x14ac:dyDescent="0.25">
      <c r="A25" s="103">
        <v>13</v>
      </c>
      <c r="B25" s="103"/>
      <c r="C25" s="8" t="s">
        <v>95</v>
      </c>
      <c r="D25" s="103"/>
      <c r="E25" s="190">
        <v>8287513</v>
      </c>
      <c r="F25" s="103"/>
      <c r="G25" s="188">
        <f t="shared" si="0"/>
        <v>291.94747595730439</v>
      </c>
      <c r="H25" s="103"/>
      <c r="I25" s="188">
        <f t="shared" si="1"/>
        <v>97.721530400647083</v>
      </c>
      <c r="J25" s="103"/>
      <c r="K25" s="190">
        <v>0</v>
      </c>
      <c r="L25" s="103"/>
      <c r="M25" s="190">
        <v>6664358</v>
      </c>
      <c r="N25" s="103"/>
      <c r="O25" s="188">
        <f t="shared" si="2"/>
        <v>234.76795716349034</v>
      </c>
      <c r="P25" s="103"/>
      <c r="Q25" s="188">
        <f t="shared" si="3"/>
        <v>99.018672851690823</v>
      </c>
      <c r="R25" s="103"/>
      <c r="S25" s="190">
        <v>7759299</v>
      </c>
      <c r="T25" s="103"/>
      <c r="U25" s="188">
        <f t="shared" si="4"/>
        <v>273.33987388593368</v>
      </c>
      <c r="V25" s="103"/>
      <c r="W25" s="188">
        <f t="shared" si="5"/>
        <v>174.75815845047117</v>
      </c>
      <c r="X25" s="103"/>
      <c r="Y25" s="190">
        <v>0</v>
      </c>
      <c r="Z25" s="103"/>
      <c r="AA25" s="190">
        <v>7759299</v>
      </c>
      <c r="AB25" s="103"/>
      <c r="AC25" s="190">
        <v>0</v>
      </c>
      <c r="AD25" s="103"/>
      <c r="AE25" s="103"/>
      <c r="AF25" s="190">
        <v>799454</v>
      </c>
      <c r="AG25" s="103"/>
      <c r="AH25" s="188">
        <f t="shared" si="6"/>
        <v>28.162680100045797</v>
      </c>
      <c r="AI25" s="103"/>
      <c r="AJ25" s="188">
        <f t="shared" si="7"/>
        <v>162.09730942826118</v>
      </c>
      <c r="AK25" s="103"/>
      <c r="AL25" s="190">
        <v>2336959</v>
      </c>
      <c r="AM25" s="103"/>
      <c r="AN25" s="188">
        <f t="shared" si="8"/>
        <v>82.324972698770566</v>
      </c>
      <c r="AO25" s="103"/>
      <c r="AP25" s="188">
        <f t="shared" si="9"/>
        <v>270.50350084014201</v>
      </c>
      <c r="AQ25" s="103"/>
      <c r="AR25" s="190">
        <f t="shared" si="10"/>
        <v>25847583</v>
      </c>
      <c r="AS25" s="103"/>
      <c r="AT25" s="190">
        <v>4633455</v>
      </c>
      <c r="AU25" s="103"/>
      <c r="AV25" s="188">
        <f>IF(AR$25,AT25/AR$25*100,0)</f>
        <v>17.926066820251627</v>
      </c>
      <c r="AW25" s="103"/>
      <c r="AX25" s="190">
        <v>288468</v>
      </c>
      <c r="AY25" s="103"/>
      <c r="AZ25" s="188">
        <f t="shared" si="11"/>
        <v>1.1160347178302898</v>
      </c>
      <c r="BA25" s="103"/>
      <c r="BB25" s="190">
        <v>0</v>
      </c>
      <c r="BC25" s="103"/>
      <c r="BD25" s="188">
        <f t="shared" si="12"/>
        <v>0</v>
      </c>
      <c r="BE25" s="103"/>
      <c r="BF25" s="190">
        <v>1575556</v>
      </c>
      <c r="BG25" s="103"/>
      <c r="BH25" s="103">
        <v>13</v>
      </c>
      <c r="BI25" s="103"/>
      <c r="BJ25" s="190">
        <v>28387</v>
      </c>
      <c r="BK25" s="103"/>
      <c r="BL25" s="190">
        <f t="shared" si="18"/>
        <v>28387</v>
      </c>
      <c r="BM25" s="103"/>
      <c r="BN25" s="190">
        <f t="shared" si="13"/>
        <v>28387</v>
      </c>
      <c r="BO25" s="103"/>
      <c r="BP25" s="190">
        <f t="shared" si="14"/>
        <v>28387</v>
      </c>
      <c r="BQ25" s="103"/>
      <c r="BR25" s="190">
        <f t="shared" si="15"/>
        <v>28387</v>
      </c>
      <c r="BS25" s="103"/>
      <c r="BT25" s="190">
        <f t="shared" si="16"/>
        <v>28387</v>
      </c>
    </row>
    <row r="26" spans="1:72" ht="9.75" customHeight="1" x14ac:dyDescent="0.25">
      <c r="A26" s="103">
        <v>14</v>
      </c>
      <c r="B26" s="103"/>
      <c r="C26" s="8" t="s">
        <v>96</v>
      </c>
      <c r="D26" s="103"/>
      <c r="E26" s="190">
        <v>2133074</v>
      </c>
      <c r="F26" s="103"/>
      <c r="G26" s="188">
        <f t="shared" si="0"/>
        <v>323.83087900409896</v>
      </c>
      <c r="H26" s="103"/>
      <c r="I26" s="188">
        <f t="shared" si="1"/>
        <v>108.39363821694849</v>
      </c>
      <c r="J26" s="103"/>
      <c r="K26" s="190">
        <v>0</v>
      </c>
      <c r="L26" s="103"/>
      <c r="M26" s="190">
        <v>631772</v>
      </c>
      <c r="N26" s="103"/>
      <c r="O26" s="188">
        <f t="shared" si="2"/>
        <v>95.911947775922272</v>
      </c>
      <c r="P26" s="103"/>
      <c r="Q26" s="188">
        <f t="shared" si="3"/>
        <v>40.453023888514835</v>
      </c>
      <c r="R26" s="103"/>
      <c r="S26" s="190">
        <v>145722</v>
      </c>
      <c r="T26" s="103"/>
      <c r="U26" s="188">
        <f t="shared" si="4"/>
        <v>22.122665856991041</v>
      </c>
      <c r="V26" s="103"/>
      <c r="W26" s="188">
        <f t="shared" si="5"/>
        <v>14.143989642712068</v>
      </c>
      <c r="X26" s="103"/>
      <c r="Y26" s="190">
        <v>0</v>
      </c>
      <c r="Z26" s="103"/>
      <c r="AA26" s="190">
        <v>0</v>
      </c>
      <c r="AB26" s="103"/>
      <c r="AC26" s="190">
        <v>145722</v>
      </c>
      <c r="AD26" s="103"/>
      <c r="AE26" s="103"/>
      <c r="AF26" s="190">
        <v>202879</v>
      </c>
      <c r="AG26" s="103"/>
      <c r="AH26" s="188">
        <f t="shared" si="6"/>
        <v>30.799908911492334</v>
      </c>
      <c r="AI26" s="103"/>
      <c r="AJ26" s="188">
        <f t="shared" si="7"/>
        <v>177.27653573639509</v>
      </c>
      <c r="AK26" s="103"/>
      <c r="AL26" s="190">
        <v>96585</v>
      </c>
      <c r="AM26" s="103"/>
      <c r="AN26" s="188">
        <f t="shared" si="8"/>
        <v>14.66297252163352</v>
      </c>
      <c r="AO26" s="103"/>
      <c r="AP26" s="188">
        <f t="shared" si="9"/>
        <v>48.179613910566239</v>
      </c>
      <c r="AQ26" s="103"/>
      <c r="AR26" s="190">
        <f t="shared" si="10"/>
        <v>3210032</v>
      </c>
      <c r="AS26" s="103"/>
      <c r="AT26" s="190">
        <v>373083</v>
      </c>
      <c r="AU26" s="103"/>
      <c r="AV26" s="188">
        <f>IF(AR$26,AT26/AR$26*100,0)</f>
        <v>11.622407502479726</v>
      </c>
      <c r="AW26" s="103"/>
      <c r="AX26" s="190">
        <v>179639</v>
      </c>
      <c r="AY26" s="103"/>
      <c r="AZ26" s="188">
        <f t="shared" si="11"/>
        <v>5.5961747421832557</v>
      </c>
      <c r="BA26" s="103"/>
      <c r="BB26" s="190">
        <v>9694</v>
      </c>
      <c r="BC26" s="103"/>
      <c r="BD26" s="188">
        <f t="shared" si="12"/>
        <v>0.3019907589706271</v>
      </c>
      <c r="BE26" s="103"/>
      <c r="BF26" s="190">
        <v>26272</v>
      </c>
      <c r="BG26" s="103"/>
      <c r="BH26" s="103">
        <v>14</v>
      </c>
      <c r="BI26" s="103"/>
      <c r="BJ26" s="190">
        <v>6587</v>
      </c>
      <c r="BK26" s="103"/>
      <c r="BL26" s="190">
        <f t="shared" si="18"/>
        <v>6587</v>
      </c>
      <c r="BM26" s="103"/>
      <c r="BN26" s="190">
        <f t="shared" si="13"/>
        <v>6587</v>
      </c>
      <c r="BO26" s="103"/>
      <c r="BP26" s="190">
        <f t="shared" si="14"/>
        <v>6587</v>
      </c>
      <c r="BQ26" s="103"/>
      <c r="BR26" s="190">
        <f t="shared" si="15"/>
        <v>6587</v>
      </c>
      <c r="BS26" s="103"/>
      <c r="BT26" s="190">
        <f t="shared" si="16"/>
        <v>6587</v>
      </c>
    </row>
    <row r="27" spans="1:72" ht="9.75" customHeight="1" x14ac:dyDescent="0.25">
      <c r="A27" s="103">
        <v>15</v>
      </c>
      <c r="B27" s="103"/>
      <c r="C27" s="8" t="s">
        <v>97</v>
      </c>
      <c r="D27" s="103"/>
      <c r="E27" s="190">
        <v>37496794</v>
      </c>
      <c r="F27" s="103"/>
      <c r="G27" s="188">
        <f t="shared" si="0"/>
        <v>276.46590330976414</v>
      </c>
      <c r="H27" s="103"/>
      <c r="I27" s="188">
        <f t="shared" si="1"/>
        <v>92.539492202969086</v>
      </c>
      <c r="J27" s="103"/>
      <c r="K27" s="190">
        <v>0</v>
      </c>
      <c r="L27" s="103"/>
      <c r="M27" s="190">
        <v>32938008</v>
      </c>
      <c r="N27" s="103"/>
      <c r="O27" s="188">
        <f t="shared" si="2"/>
        <v>242.85372597305886</v>
      </c>
      <c r="P27" s="103"/>
      <c r="Q27" s="188">
        <f t="shared" si="3"/>
        <v>102.42902793669721</v>
      </c>
      <c r="R27" s="103"/>
      <c r="S27" s="190">
        <v>19951643</v>
      </c>
      <c r="T27" s="103"/>
      <c r="U27" s="188">
        <f t="shared" si="4"/>
        <v>147.10454991189201</v>
      </c>
      <c r="V27" s="103"/>
      <c r="W27" s="188">
        <f t="shared" si="5"/>
        <v>94.050384515124378</v>
      </c>
      <c r="X27" s="103"/>
      <c r="Y27" s="190">
        <v>10039039</v>
      </c>
      <c r="Z27" s="103"/>
      <c r="AA27" s="190">
        <v>6056155</v>
      </c>
      <c r="AB27" s="103"/>
      <c r="AC27" s="190">
        <v>1827882</v>
      </c>
      <c r="AD27" s="103"/>
      <c r="AE27" s="103"/>
      <c r="AF27" s="190">
        <v>334718</v>
      </c>
      <c r="AG27" s="103"/>
      <c r="AH27" s="188">
        <f t="shared" si="6"/>
        <v>2.4678940344616564</v>
      </c>
      <c r="AI27" s="103"/>
      <c r="AJ27" s="188">
        <f t="shared" si="7"/>
        <v>14.204577885314276</v>
      </c>
      <c r="AK27" s="103"/>
      <c r="AL27" s="190">
        <v>5585032</v>
      </c>
      <c r="AM27" s="103"/>
      <c r="AN27" s="188">
        <f t="shared" si="8"/>
        <v>41.178744958674031</v>
      </c>
      <c r="AO27" s="103"/>
      <c r="AP27" s="188">
        <f t="shared" si="9"/>
        <v>135.30517297931667</v>
      </c>
      <c r="AQ27" s="103"/>
      <c r="AR27" s="190">
        <f t="shared" si="10"/>
        <v>96306195</v>
      </c>
      <c r="AS27" s="103"/>
      <c r="AT27" s="190">
        <v>18243784</v>
      </c>
      <c r="AU27" s="103"/>
      <c r="AV27" s="188">
        <f>IF(AR$27,AT27/AR$27*100,0)</f>
        <v>18.943520715360005</v>
      </c>
      <c r="AW27" s="103"/>
      <c r="AX27" s="190">
        <v>1725454</v>
      </c>
      <c r="AY27" s="103"/>
      <c r="AZ27" s="188">
        <f t="shared" si="11"/>
        <v>1.7916334458027336</v>
      </c>
      <c r="BA27" s="103"/>
      <c r="BB27" s="190">
        <v>303900</v>
      </c>
      <c r="BC27" s="103"/>
      <c r="BD27" s="188">
        <f t="shared" si="12"/>
        <v>0.31555602419968937</v>
      </c>
      <c r="BE27" s="103"/>
      <c r="BF27" s="190">
        <v>4819792</v>
      </c>
      <c r="BG27" s="103"/>
      <c r="BH27" s="103">
        <v>15</v>
      </c>
      <c r="BI27" s="103"/>
      <c r="BJ27" s="190">
        <v>135629</v>
      </c>
      <c r="BK27" s="103"/>
      <c r="BL27" s="190">
        <f t="shared" si="18"/>
        <v>135629</v>
      </c>
      <c r="BM27" s="103"/>
      <c r="BN27" s="190">
        <f t="shared" si="13"/>
        <v>135629</v>
      </c>
      <c r="BO27" s="103"/>
      <c r="BP27" s="190">
        <f t="shared" si="14"/>
        <v>135629</v>
      </c>
      <c r="BQ27" s="103"/>
      <c r="BR27" s="190">
        <f t="shared" si="15"/>
        <v>135629</v>
      </c>
      <c r="BS27" s="103"/>
      <c r="BT27" s="190">
        <f t="shared" si="16"/>
        <v>135629</v>
      </c>
    </row>
    <row r="28" spans="1:72" ht="9.75" customHeight="1" x14ac:dyDescent="0.25">
      <c r="A28" s="103">
        <v>16</v>
      </c>
      <c r="B28" s="103"/>
      <c r="C28" s="8" t="s">
        <v>98</v>
      </c>
      <c r="D28" s="103"/>
      <c r="E28" s="190">
        <v>11279443</v>
      </c>
      <c r="F28" s="103"/>
      <c r="G28" s="188">
        <f t="shared" si="0"/>
        <v>206.56050617148298</v>
      </c>
      <c r="H28" s="103"/>
      <c r="I28" s="188">
        <f t="shared" si="1"/>
        <v>69.140549056713269</v>
      </c>
      <c r="J28" s="103"/>
      <c r="K28" s="190">
        <v>0</v>
      </c>
      <c r="L28" s="103"/>
      <c r="M28" s="190">
        <v>9632398</v>
      </c>
      <c r="N28" s="103"/>
      <c r="O28" s="188">
        <f t="shared" si="2"/>
        <v>176.39816137420797</v>
      </c>
      <c r="P28" s="103"/>
      <c r="Q28" s="188">
        <f t="shared" si="3"/>
        <v>74.399897003784034</v>
      </c>
      <c r="R28" s="103"/>
      <c r="S28" s="190">
        <v>8812857</v>
      </c>
      <c r="T28" s="103"/>
      <c r="U28" s="188">
        <f t="shared" si="4"/>
        <v>161.38990220854851</v>
      </c>
      <c r="V28" s="103"/>
      <c r="W28" s="188">
        <f t="shared" si="5"/>
        <v>103.18363618707653</v>
      </c>
      <c r="X28" s="103"/>
      <c r="Y28" s="190">
        <v>3270778</v>
      </c>
      <c r="Z28" s="103"/>
      <c r="AA28" s="190">
        <v>5479076</v>
      </c>
      <c r="AB28" s="103"/>
      <c r="AC28" s="190">
        <v>0</v>
      </c>
      <c r="AD28" s="103"/>
      <c r="AE28" s="103"/>
      <c r="AF28" s="190">
        <v>903925</v>
      </c>
      <c r="AG28" s="103"/>
      <c r="AH28" s="188">
        <f t="shared" si="6"/>
        <v>16.553583855254001</v>
      </c>
      <c r="AI28" s="103"/>
      <c r="AJ28" s="188">
        <f t="shared" si="7"/>
        <v>95.278268786904732</v>
      </c>
      <c r="AK28" s="103"/>
      <c r="AL28" s="190">
        <v>5898987</v>
      </c>
      <c r="AM28" s="103"/>
      <c r="AN28" s="188">
        <f t="shared" si="8"/>
        <v>108.02818371607516</v>
      </c>
      <c r="AO28" s="103"/>
      <c r="AP28" s="188">
        <f t="shared" si="9"/>
        <v>354.95914455416215</v>
      </c>
      <c r="AQ28" s="103"/>
      <c r="AR28" s="190">
        <f t="shared" si="10"/>
        <v>36527610</v>
      </c>
      <c r="AS28" s="103"/>
      <c r="AT28" s="190">
        <v>3325276</v>
      </c>
      <c r="AU28" s="103"/>
      <c r="AV28" s="188">
        <f>IF(AR$28,AT28/AR$28*100,0)</f>
        <v>9.1034589999181446</v>
      </c>
      <c r="AW28" s="103"/>
      <c r="AX28" s="190">
        <v>305331</v>
      </c>
      <c r="AY28" s="103"/>
      <c r="AZ28" s="188">
        <f t="shared" si="11"/>
        <v>0.83589098766658976</v>
      </c>
      <c r="BA28" s="103"/>
      <c r="BB28" s="190">
        <v>1315555</v>
      </c>
      <c r="BC28" s="103"/>
      <c r="BD28" s="188">
        <f t="shared" si="12"/>
        <v>3.6015359340509825</v>
      </c>
      <c r="BE28" s="103"/>
      <c r="BF28" s="190">
        <v>605517</v>
      </c>
      <c r="BG28" s="103"/>
      <c r="BH28" s="103">
        <v>16</v>
      </c>
      <c r="BI28" s="103"/>
      <c r="BJ28" s="190">
        <v>54606</v>
      </c>
      <c r="BK28" s="103"/>
      <c r="BL28" s="190">
        <f t="shared" si="18"/>
        <v>54606</v>
      </c>
      <c r="BM28" s="103"/>
      <c r="BN28" s="190">
        <f t="shared" si="13"/>
        <v>54606</v>
      </c>
      <c r="BO28" s="103"/>
      <c r="BP28" s="190">
        <f t="shared" si="14"/>
        <v>54606</v>
      </c>
      <c r="BQ28" s="103"/>
      <c r="BR28" s="190">
        <f t="shared" si="15"/>
        <v>54606</v>
      </c>
      <c r="BS28" s="103"/>
      <c r="BT28" s="190">
        <f t="shared" si="16"/>
        <v>54606</v>
      </c>
    </row>
    <row r="29" spans="1:72" ht="9.75" customHeight="1" x14ac:dyDescent="0.25">
      <c r="A29" s="103">
        <v>17</v>
      </c>
      <c r="B29" s="103"/>
      <c r="C29" s="8" t="s">
        <v>99</v>
      </c>
      <c r="D29" s="103"/>
      <c r="E29" s="190">
        <v>0</v>
      </c>
      <c r="F29" s="103"/>
      <c r="G29" s="188">
        <v>0</v>
      </c>
      <c r="H29" s="103"/>
      <c r="I29" s="188">
        <f t="shared" si="1"/>
        <v>0</v>
      </c>
      <c r="J29" s="103"/>
      <c r="K29" s="190">
        <v>0</v>
      </c>
      <c r="L29" s="103"/>
      <c r="M29" s="190">
        <v>0</v>
      </c>
      <c r="N29" s="103"/>
      <c r="O29" s="188">
        <v>0</v>
      </c>
      <c r="P29" s="103"/>
      <c r="Q29" s="188">
        <f t="shared" si="3"/>
        <v>0</v>
      </c>
      <c r="R29" s="103"/>
      <c r="S29" s="190">
        <v>0</v>
      </c>
      <c r="T29" s="103"/>
      <c r="U29" s="188">
        <v>0</v>
      </c>
      <c r="V29" s="103"/>
      <c r="W29" s="188">
        <f t="shared" si="5"/>
        <v>0</v>
      </c>
      <c r="X29" s="103"/>
      <c r="Y29" s="190">
        <v>0</v>
      </c>
      <c r="Z29" s="103"/>
      <c r="AA29" s="190">
        <v>0</v>
      </c>
      <c r="AB29" s="103"/>
      <c r="AC29" s="190">
        <v>0</v>
      </c>
      <c r="AD29" s="103"/>
      <c r="AE29" s="103"/>
      <c r="AF29" s="190">
        <v>0</v>
      </c>
      <c r="AG29" s="103"/>
      <c r="AH29" s="188">
        <v>0</v>
      </c>
      <c r="AI29" s="103"/>
      <c r="AJ29" s="188">
        <f t="shared" si="7"/>
        <v>0</v>
      </c>
      <c r="AK29" s="103"/>
      <c r="AL29" s="190">
        <v>0</v>
      </c>
      <c r="AM29" s="103"/>
      <c r="AN29" s="188">
        <v>0</v>
      </c>
      <c r="AO29" s="103"/>
      <c r="AP29" s="188">
        <f t="shared" si="9"/>
        <v>0</v>
      </c>
      <c r="AQ29" s="103"/>
      <c r="AR29" s="190">
        <f t="shared" si="10"/>
        <v>0</v>
      </c>
      <c r="AS29" s="103"/>
      <c r="AT29" s="190">
        <v>0</v>
      </c>
      <c r="AU29" s="103"/>
      <c r="AV29" s="188">
        <f>IF(AR$29,AT29/AR$29*100,0)</f>
        <v>0</v>
      </c>
      <c r="AW29" s="103"/>
      <c r="AX29" s="190">
        <v>0</v>
      </c>
      <c r="AY29" s="103"/>
      <c r="AZ29" s="188">
        <f t="shared" si="11"/>
        <v>0</v>
      </c>
      <c r="BA29" s="103"/>
      <c r="BB29" s="190">
        <v>0</v>
      </c>
      <c r="BC29" s="103"/>
      <c r="BD29" s="188">
        <f t="shared" si="12"/>
        <v>0</v>
      </c>
      <c r="BE29" s="103"/>
      <c r="BF29" s="190">
        <v>0</v>
      </c>
      <c r="BG29" s="103"/>
      <c r="BH29" s="103">
        <v>17</v>
      </c>
      <c r="BI29" s="103"/>
      <c r="BJ29" s="190">
        <v>0</v>
      </c>
      <c r="BK29" s="103"/>
      <c r="BL29" s="190">
        <f t="shared" si="18"/>
        <v>0</v>
      </c>
      <c r="BM29" s="103"/>
      <c r="BN29" s="190">
        <f t="shared" si="13"/>
        <v>0</v>
      </c>
      <c r="BO29" s="103"/>
      <c r="BP29" s="190">
        <f t="shared" si="14"/>
        <v>0</v>
      </c>
      <c r="BQ29" s="103"/>
      <c r="BR29" s="190">
        <f t="shared" si="15"/>
        <v>0</v>
      </c>
      <c r="BS29" s="103"/>
      <c r="BT29" s="190">
        <f t="shared" si="16"/>
        <v>0</v>
      </c>
    </row>
    <row r="30" spans="1:72" ht="9.75" customHeight="1" x14ac:dyDescent="0.25">
      <c r="A30" s="103">
        <v>18</v>
      </c>
      <c r="B30" s="103"/>
      <c r="C30" s="8" t="s">
        <v>100</v>
      </c>
      <c r="D30" s="103"/>
      <c r="E30" s="190">
        <v>2303227</v>
      </c>
      <c r="F30" s="103"/>
      <c r="G30" s="188">
        <f t="shared" ref="G30:G36" si="19">(E30/$BJ30)</f>
        <v>312.85343656615049</v>
      </c>
      <c r="H30" s="103"/>
      <c r="I30" s="188">
        <f t="shared" si="1"/>
        <v>104.71923592453678</v>
      </c>
      <c r="J30" s="103"/>
      <c r="K30" s="190">
        <v>0</v>
      </c>
      <c r="L30" s="103"/>
      <c r="M30" s="190">
        <v>1363702</v>
      </c>
      <c r="N30" s="103"/>
      <c r="O30" s="188">
        <f t="shared" ref="O30:O36" si="20">(M30/$BJ30)</f>
        <v>185.23526215702256</v>
      </c>
      <c r="P30" s="103"/>
      <c r="Q30" s="188">
        <f t="shared" si="3"/>
        <v>78.12714326832247</v>
      </c>
      <c r="R30" s="103"/>
      <c r="S30" s="190">
        <v>105265</v>
      </c>
      <c r="T30" s="103"/>
      <c r="U30" s="188">
        <f t="shared" ref="U30:U36" si="21">(S30/$BJ30)</f>
        <v>14.298424341211627</v>
      </c>
      <c r="V30" s="103"/>
      <c r="W30" s="188">
        <f t="shared" si="5"/>
        <v>9.141609202820824</v>
      </c>
      <c r="X30" s="103"/>
      <c r="Y30" s="190">
        <v>0</v>
      </c>
      <c r="Z30" s="103"/>
      <c r="AA30" s="190">
        <v>99210</v>
      </c>
      <c r="AB30" s="103"/>
      <c r="AC30" s="190">
        <v>0</v>
      </c>
      <c r="AD30" s="103"/>
      <c r="AE30" s="103"/>
      <c r="AF30" s="190">
        <v>0</v>
      </c>
      <c r="AG30" s="103"/>
      <c r="AH30" s="188">
        <f t="shared" ref="AH30:AH36" si="22">(AF30/$BJ30)</f>
        <v>0</v>
      </c>
      <c r="AI30" s="103"/>
      <c r="AJ30" s="188">
        <f t="shared" si="7"/>
        <v>0</v>
      </c>
      <c r="AK30" s="103"/>
      <c r="AL30" s="190">
        <v>81888</v>
      </c>
      <c r="AM30" s="103"/>
      <c r="AN30" s="188">
        <f t="shared" ref="AN30:AN36" si="23">(AL30/$BJ30)</f>
        <v>11.123064384678077</v>
      </c>
      <c r="AO30" s="103"/>
      <c r="AP30" s="188">
        <f t="shared" si="9"/>
        <v>36.548179215741825</v>
      </c>
      <c r="AQ30" s="103"/>
      <c r="AR30" s="190">
        <f t="shared" si="10"/>
        <v>3854082</v>
      </c>
      <c r="AS30" s="103"/>
      <c r="AT30" s="190">
        <v>458969</v>
      </c>
      <c r="AU30" s="103"/>
      <c r="AV30" s="188">
        <f>IF(AR$30,AT30/AR$30*100,0)</f>
        <v>11.908646468860807</v>
      </c>
      <c r="AW30" s="103"/>
      <c r="AX30" s="190">
        <v>141576</v>
      </c>
      <c r="AY30" s="103"/>
      <c r="AZ30" s="188">
        <f t="shared" si="11"/>
        <v>3.6734039389924762</v>
      </c>
      <c r="BA30" s="103"/>
      <c r="BB30" s="190">
        <v>3650</v>
      </c>
      <c r="BC30" s="103"/>
      <c r="BD30" s="188">
        <f t="shared" si="12"/>
        <v>9.4704783136425219E-2</v>
      </c>
      <c r="BE30" s="103"/>
      <c r="BF30" s="190">
        <v>376117</v>
      </c>
      <c r="BG30" s="103"/>
      <c r="BH30" s="103">
        <v>18</v>
      </c>
      <c r="BI30" s="103"/>
      <c r="BJ30" s="190">
        <v>7362</v>
      </c>
      <c r="BK30" s="103"/>
      <c r="BL30" s="190">
        <f t="shared" si="18"/>
        <v>7362</v>
      </c>
      <c r="BM30" s="103"/>
      <c r="BN30" s="190">
        <f t="shared" si="13"/>
        <v>7362</v>
      </c>
      <c r="BO30" s="103"/>
      <c r="BP30" s="190">
        <f t="shared" si="14"/>
        <v>7362</v>
      </c>
      <c r="BQ30" s="103"/>
      <c r="BR30" s="190">
        <f t="shared" si="15"/>
        <v>0</v>
      </c>
      <c r="BS30" s="103"/>
      <c r="BT30" s="190">
        <f t="shared" si="16"/>
        <v>7362</v>
      </c>
    </row>
    <row r="31" spans="1:72" ht="9.75" customHeight="1" x14ac:dyDescent="0.25">
      <c r="A31" s="103">
        <v>19</v>
      </c>
      <c r="B31" s="103"/>
      <c r="C31" s="8" t="s">
        <v>101</v>
      </c>
      <c r="D31" s="103"/>
      <c r="E31" s="190">
        <v>22319202</v>
      </c>
      <c r="F31" s="103"/>
      <c r="G31" s="188">
        <f t="shared" si="19"/>
        <v>274.39730018810167</v>
      </c>
      <c r="H31" s="103"/>
      <c r="I31" s="188">
        <f t="shared" si="1"/>
        <v>91.847083192829274</v>
      </c>
      <c r="J31" s="103"/>
      <c r="K31" s="190">
        <v>0</v>
      </c>
      <c r="L31" s="103"/>
      <c r="M31" s="190">
        <v>18547970</v>
      </c>
      <c r="N31" s="103"/>
      <c r="O31" s="188">
        <f t="shared" si="20"/>
        <v>228.03292393562742</v>
      </c>
      <c r="P31" s="103"/>
      <c r="Q31" s="188">
        <f t="shared" si="3"/>
        <v>96.178020916509539</v>
      </c>
      <c r="R31" s="103"/>
      <c r="S31" s="190">
        <v>14464592</v>
      </c>
      <c r="T31" s="103"/>
      <c r="U31" s="188">
        <f t="shared" si="21"/>
        <v>177.83095440071799</v>
      </c>
      <c r="V31" s="103"/>
      <c r="W31" s="188">
        <f t="shared" si="5"/>
        <v>113.69512125965188</v>
      </c>
      <c r="X31" s="103"/>
      <c r="Y31" s="190">
        <v>0</v>
      </c>
      <c r="Z31" s="103"/>
      <c r="AA31" s="190">
        <v>14464592</v>
      </c>
      <c r="AB31" s="103"/>
      <c r="AC31" s="190">
        <v>0</v>
      </c>
      <c r="AD31" s="103"/>
      <c r="AE31" s="103"/>
      <c r="AF31" s="190">
        <v>939498</v>
      </c>
      <c r="AG31" s="103"/>
      <c r="AH31" s="188">
        <f t="shared" si="22"/>
        <v>11.550400177036845</v>
      </c>
      <c r="AI31" s="103"/>
      <c r="AJ31" s="188">
        <f t="shared" si="7"/>
        <v>66.481200825568436</v>
      </c>
      <c r="AK31" s="103"/>
      <c r="AL31" s="190">
        <v>2573004</v>
      </c>
      <c r="AM31" s="103"/>
      <c r="AN31" s="188">
        <f t="shared" si="23"/>
        <v>31.633091137092908</v>
      </c>
      <c r="AO31" s="103"/>
      <c r="AP31" s="188">
        <f t="shared" si="9"/>
        <v>103.94005141415232</v>
      </c>
      <c r="AQ31" s="103"/>
      <c r="AR31" s="190">
        <f t="shared" si="10"/>
        <v>58844266</v>
      </c>
      <c r="AS31" s="103"/>
      <c r="AT31" s="190">
        <v>11286234</v>
      </c>
      <c r="AU31" s="103"/>
      <c r="AV31" s="188">
        <f>IF(AR$31,AT31/AR$31*100,0)</f>
        <v>19.179836485682394</v>
      </c>
      <c r="AW31" s="103"/>
      <c r="AX31" s="190">
        <v>266000</v>
      </c>
      <c r="AY31" s="103"/>
      <c r="AZ31" s="188">
        <f t="shared" si="11"/>
        <v>0.45204064572748681</v>
      </c>
      <c r="BA31" s="103"/>
      <c r="BB31" s="190">
        <v>92063</v>
      </c>
      <c r="BC31" s="103"/>
      <c r="BD31" s="188">
        <f t="shared" si="12"/>
        <v>0.15645194724665271</v>
      </c>
      <c r="BE31" s="103"/>
      <c r="BF31" s="190">
        <v>6942512</v>
      </c>
      <c r="BG31" s="103"/>
      <c r="BH31" s="103">
        <v>19</v>
      </c>
      <c r="BI31" s="103"/>
      <c r="BJ31" s="190">
        <v>81339</v>
      </c>
      <c r="BK31" s="103"/>
      <c r="BL31" s="190">
        <f t="shared" si="18"/>
        <v>81339</v>
      </c>
      <c r="BM31" s="103"/>
      <c r="BN31" s="190">
        <f t="shared" si="13"/>
        <v>81339</v>
      </c>
      <c r="BO31" s="103"/>
      <c r="BP31" s="190">
        <f t="shared" si="14"/>
        <v>81339</v>
      </c>
      <c r="BQ31" s="103"/>
      <c r="BR31" s="190">
        <f t="shared" si="15"/>
        <v>81339</v>
      </c>
      <c r="BS31" s="103"/>
      <c r="BT31" s="190">
        <f t="shared" si="16"/>
        <v>81339</v>
      </c>
    </row>
    <row r="32" spans="1:72" ht="9.75" customHeight="1" x14ac:dyDescent="0.25">
      <c r="A32" s="103">
        <v>20</v>
      </c>
      <c r="B32" s="103"/>
      <c r="C32" s="8" t="s">
        <v>102</v>
      </c>
      <c r="D32" s="103"/>
      <c r="E32" s="190">
        <v>14500308</v>
      </c>
      <c r="F32" s="103"/>
      <c r="G32" s="188">
        <f t="shared" si="19"/>
        <v>344.81031079827835</v>
      </c>
      <c r="H32" s="103"/>
      <c r="I32" s="188">
        <f t="shared" si="1"/>
        <v>115.41593623525034</v>
      </c>
      <c r="J32" s="103"/>
      <c r="K32" s="190">
        <v>0</v>
      </c>
      <c r="L32" s="103"/>
      <c r="M32" s="190">
        <v>9435142</v>
      </c>
      <c r="N32" s="103"/>
      <c r="O32" s="188">
        <f t="shared" si="20"/>
        <v>224.36311321427723</v>
      </c>
      <c r="P32" s="103"/>
      <c r="Q32" s="188">
        <f t="shared" si="3"/>
        <v>94.630195601524377</v>
      </c>
      <c r="R32" s="103"/>
      <c r="S32" s="190">
        <v>5875650</v>
      </c>
      <c r="T32" s="103"/>
      <c r="U32" s="188">
        <f t="shared" si="21"/>
        <v>139.720115092859</v>
      </c>
      <c r="V32" s="103"/>
      <c r="W32" s="188">
        <f t="shared" si="5"/>
        <v>89.329191767701516</v>
      </c>
      <c r="X32" s="103"/>
      <c r="Y32" s="190">
        <v>0</v>
      </c>
      <c r="Z32" s="103"/>
      <c r="AA32" s="190">
        <v>4896206</v>
      </c>
      <c r="AB32" s="103"/>
      <c r="AC32" s="190">
        <v>0</v>
      </c>
      <c r="AD32" s="103"/>
      <c r="AE32" s="103"/>
      <c r="AF32" s="190">
        <v>1265698</v>
      </c>
      <c r="AG32" s="103"/>
      <c r="AH32" s="188">
        <f t="shared" si="22"/>
        <v>30.097686253061614</v>
      </c>
      <c r="AI32" s="103"/>
      <c r="AJ32" s="188">
        <f t="shared" si="7"/>
        <v>173.23471858167781</v>
      </c>
      <c r="AK32" s="103"/>
      <c r="AL32" s="190">
        <v>2024582</v>
      </c>
      <c r="AM32" s="103"/>
      <c r="AN32" s="188">
        <f t="shared" si="23"/>
        <v>48.143580719568163</v>
      </c>
      <c r="AO32" s="103"/>
      <c r="AP32" s="188">
        <f t="shared" si="9"/>
        <v>158.19023925188176</v>
      </c>
      <c r="AQ32" s="103"/>
      <c r="AR32" s="190">
        <f t="shared" si="10"/>
        <v>33101380</v>
      </c>
      <c r="AS32" s="103"/>
      <c r="AT32" s="190">
        <v>1488250</v>
      </c>
      <c r="AU32" s="103"/>
      <c r="AV32" s="188">
        <f>IF(AR$32,AT32/AR$32*100,0)</f>
        <v>4.4960361169232224</v>
      </c>
      <c r="AW32" s="103"/>
      <c r="AX32" s="190">
        <v>158839</v>
      </c>
      <c r="AY32" s="103"/>
      <c r="AZ32" s="188">
        <f t="shared" si="11"/>
        <v>0.47985612684425849</v>
      </c>
      <c r="BA32" s="103"/>
      <c r="BB32" s="190">
        <v>213402</v>
      </c>
      <c r="BC32" s="103"/>
      <c r="BD32" s="188">
        <f t="shared" si="12"/>
        <v>0.64469215482859021</v>
      </c>
      <c r="BE32" s="103"/>
      <c r="BF32" s="190">
        <v>972597</v>
      </c>
      <c r="BG32" s="103"/>
      <c r="BH32" s="103">
        <v>20</v>
      </c>
      <c r="BI32" s="103"/>
      <c r="BJ32" s="190">
        <v>42053</v>
      </c>
      <c r="BK32" s="103"/>
      <c r="BL32" s="190">
        <f t="shared" si="18"/>
        <v>42053</v>
      </c>
      <c r="BM32" s="103"/>
      <c r="BN32" s="190">
        <f t="shared" si="13"/>
        <v>42053</v>
      </c>
      <c r="BO32" s="103"/>
      <c r="BP32" s="190">
        <f t="shared" si="14"/>
        <v>42053</v>
      </c>
      <c r="BQ32" s="103"/>
      <c r="BR32" s="190">
        <f t="shared" si="15"/>
        <v>42053</v>
      </c>
      <c r="BS32" s="103"/>
      <c r="BT32" s="190">
        <f t="shared" si="16"/>
        <v>42053</v>
      </c>
    </row>
    <row r="33" spans="1:72" ht="9.75" customHeight="1" x14ac:dyDescent="0.25">
      <c r="A33" s="103">
        <v>21</v>
      </c>
      <c r="B33" s="103"/>
      <c r="C33" s="8" t="s">
        <v>103</v>
      </c>
      <c r="D33" s="103"/>
      <c r="E33" s="190">
        <v>3569257</v>
      </c>
      <c r="F33" s="103"/>
      <c r="G33" s="188">
        <f t="shared" si="19"/>
        <v>215.95214181994191</v>
      </c>
      <c r="H33" s="103"/>
      <c r="I33" s="188">
        <f t="shared" si="1"/>
        <v>72.284145368081624</v>
      </c>
      <c r="J33" s="103"/>
      <c r="K33" s="190">
        <v>0</v>
      </c>
      <c r="L33" s="103"/>
      <c r="M33" s="190">
        <v>3120066</v>
      </c>
      <c r="N33" s="103"/>
      <c r="O33" s="188">
        <f t="shared" si="20"/>
        <v>188.77456437560502</v>
      </c>
      <c r="P33" s="103"/>
      <c r="Q33" s="188">
        <f t="shared" si="3"/>
        <v>79.619923683245219</v>
      </c>
      <c r="R33" s="103"/>
      <c r="S33" s="190">
        <v>1131626</v>
      </c>
      <c r="T33" s="103"/>
      <c r="U33" s="188">
        <f t="shared" si="21"/>
        <v>68.467207163601159</v>
      </c>
      <c r="V33" s="103"/>
      <c r="W33" s="188">
        <f t="shared" si="5"/>
        <v>43.774085602860104</v>
      </c>
      <c r="X33" s="103"/>
      <c r="Y33" s="190">
        <v>0</v>
      </c>
      <c r="Z33" s="103"/>
      <c r="AA33" s="190">
        <v>1131626</v>
      </c>
      <c r="AB33" s="103"/>
      <c r="AC33" s="190">
        <v>0</v>
      </c>
      <c r="AD33" s="103"/>
      <c r="AE33" s="103"/>
      <c r="AF33" s="190">
        <v>20</v>
      </c>
      <c r="AG33" s="103"/>
      <c r="AH33" s="188">
        <f t="shared" si="22"/>
        <v>1.2100677637947724E-3</v>
      </c>
      <c r="AI33" s="103"/>
      <c r="AJ33" s="188">
        <f t="shared" si="7"/>
        <v>6.9648459606898826E-3</v>
      </c>
      <c r="AK33" s="103"/>
      <c r="AL33" s="190">
        <v>673799</v>
      </c>
      <c r="AM33" s="103"/>
      <c r="AN33" s="188">
        <f t="shared" si="23"/>
        <v>40.767122458857699</v>
      </c>
      <c r="AO33" s="103"/>
      <c r="AP33" s="188">
        <f t="shared" si="9"/>
        <v>133.9526632416906</v>
      </c>
      <c r="AQ33" s="103"/>
      <c r="AR33" s="190">
        <f t="shared" ref="AR33:AR41" si="24">(E33+M33+S33+AF33+AL33)</f>
        <v>8494768</v>
      </c>
      <c r="AS33" s="103"/>
      <c r="AT33" s="190">
        <v>797992</v>
      </c>
      <c r="AU33" s="103"/>
      <c r="AV33" s="188">
        <f>IF(AR$33,AT33/AR$33*100,0)</f>
        <v>9.3939234126229234</v>
      </c>
      <c r="AW33" s="103"/>
      <c r="AX33" s="190">
        <v>53565</v>
      </c>
      <c r="AY33" s="103"/>
      <c r="AZ33" s="188">
        <f t="shared" ref="AZ33:AZ41" si="25">IF($AR33,AX33/$AR33*100,0)</f>
        <v>0.63056460164656647</v>
      </c>
      <c r="BA33" s="103"/>
      <c r="BB33" s="190">
        <v>17712</v>
      </c>
      <c r="BC33" s="103"/>
      <c r="BD33" s="188">
        <f t="shared" ref="BD33:BD41" si="26">IF($AR33,BB33/$AR33*100,0)</f>
        <v>0.20850481143216623</v>
      </c>
      <c r="BE33" s="103"/>
      <c r="BF33" s="190">
        <v>224883</v>
      </c>
      <c r="BG33" s="103"/>
      <c r="BH33" s="103">
        <v>21</v>
      </c>
      <c r="BI33" s="103"/>
      <c r="BJ33" s="190">
        <v>16528</v>
      </c>
      <c r="BK33" s="103"/>
      <c r="BL33" s="190">
        <f t="shared" si="18"/>
        <v>16528</v>
      </c>
      <c r="BM33" s="103"/>
      <c r="BN33" s="190">
        <f t="shared" si="13"/>
        <v>16528</v>
      </c>
      <c r="BO33" s="103"/>
      <c r="BP33" s="190">
        <f t="shared" si="14"/>
        <v>16528</v>
      </c>
      <c r="BQ33" s="103"/>
      <c r="BR33" s="190">
        <f t="shared" si="15"/>
        <v>16528</v>
      </c>
      <c r="BS33" s="103"/>
      <c r="BT33" s="190">
        <f t="shared" si="16"/>
        <v>16528</v>
      </c>
    </row>
    <row r="34" spans="1:72" ht="9.75" customHeight="1" x14ac:dyDescent="0.25">
      <c r="A34" s="103">
        <v>22</v>
      </c>
      <c r="B34" s="103"/>
      <c r="C34" s="8" t="s">
        <v>104</v>
      </c>
      <c r="D34" s="103"/>
      <c r="E34" s="190">
        <v>4238859</v>
      </c>
      <c r="F34" s="103"/>
      <c r="G34" s="188">
        <f t="shared" si="19"/>
        <v>323.10839240795792</v>
      </c>
      <c r="H34" s="103"/>
      <c r="I34" s="188">
        <f t="shared" si="1"/>
        <v>108.15180534739774</v>
      </c>
      <c r="J34" s="103"/>
      <c r="K34" s="190">
        <v>0</v>
      </c>
      <c r="L34" s="103"/>
      <c r="M34" s="190">
        <v>2614301</v>
      </c>
      <c r="N34" s="103"/>
      <c r="O34" s="188">
        <f t="shared" si="20"/>
        <v>199.2759356658282</v>
      </c>
      <c r="P34" s="103"/>
      <c r="Q34" s="188">
        <f t="shared" si="3"/>
        <v>84.049113513255179</v>
      </c>
      <c r="R34" s="103"/>
      <c r="S34" s="190">
        <v>3674875</v>
      </c>
      <c r="T34" s="103"/>
      <c r="U34" s="188">
        <f t="shared" si="21"/>
        <v>280.11853037579084</v>
      </c>
      <c r="V34" s="103"/>
      <c r="W34" s="188">
        <f t="shared" si="5"/>
        <v>179.09205056834827</v>
      </c>
      <c r="X34" s="103"/>
      <c r="Y34" s="190">
        <v>3242145</v>
      </c>
      <c r="Z34" s="103"/>
      <c r="AA34" s="190">
        <v>101896</v>
      </c>
      <c r="AB34" s="103"/>
      <c r="AC34" s="190">
        <v>330834</v>
      </c>
      <c r="AD34" s="103"/>
      <c r="AE34" s="103"/>
      <c r="AF34" s="190">
        <v>225218</v>
      </c>
      <c r="AG34" s="103"/>
      <c r="AH34" s="188">
        <f t="shared" si="22"/>
        <v>17.167314581904108</v>
      </c>
      <c r="AI34" s="103"/>
      <c r="AJ34" s="188">
        <f t="shared" si="7"/>
        <v>98.810748620145887</v>
      </c>
      <c r="AK34" s="103"/>
      <c r="AL34" s="190">
        <v>101694</v>
      </c>
      <c r="AM34" s="103"/>
      <c r="AN34" s="188">
        <f t="shared" si="23"/>
        <v>7.7516579007546307</v>
      </c>
      <c r="AO34" s="103"/>
      <c r="AP34" s="188">
        <f t="shared" si="9"/>
        <v>25.470407468481159</v>
      </c>
      <c r="AQ34" s="103"/>
      <c r="AR34" s="190">
        <f t="shared" si="24"/>
        <v>10854947</v>
      </c>
      <c r="AS34" s="103"/>
      <c r="AT34" s="190">
        <v>2820339</v>
      </c>
      <c r="AU34" s="103"/>
      <c r="AV34" s="188">
        <f>IF(AR$34,AT34/AR$34*100,0)</f>
        <v>25.982061450875811</v>
      </c>
      <c r="AW34" s="103"/>
      <c r="AX34" s="190">
        <v>54288</v>
      </c>
      <c r="AY34" s="103"/>
      <c r="AZ34" s="188">
        <f t="shared" si="25"/>
        <v>0.50012220234700366</v>
      </c>
      <c r="BA34" s="103"/>
      <c r="BB34" s="190">
        <v>253900</v>
      </c>
      <c r="BC34" s="103"/>
      <c r="BD34" s="188">
        <f t="shared" si="26"/>
        <v>2.3390256995266765</v>
      </c>
      <c r="BE34" s="103"/>
      <c r="BF34" s="190">
        <v>594525</v>
      </c>
      <c r="BG34" s="103"/>
      <c r="BH34" s="103">
        <v>22</v>
      </c>
      <c r="BI34" s="103"/>
      <c r="BJ34" s="190">
        <v>13119</v>
      </c>
      <c r="BK34" s="103"/>
      <c r="BL34" s="190">
        <f t="shared" si="18"/>
        <v>13119</v>
      </c>
      <c r="BM34" s="103"/>
      <c r="BN34" s="190">
        <f t="shared" si="13"/>
        <v>13119</v>
      </c>
      <c r="BO34" s="103"/>
      <c r="BP34" s="190">
        <f t="shared" si="14"/>
        <v>13119</v>
      </c>
      <c r="BQ34" s="103"/>
      <c r="BR34" s="190">
        <f t="shared" si="15"/>
        <v>13119</v>
      </c>
      <c r="BS34" s="103"/>
      <c r="BT34" s="190">
        <f t="shared" si="16"/>
        <v>13119</v>
      </c>
    </row>
    <row r="35" spans="1:72" ht="9.75" customHeight="1" x14ac:dyDescent="0.25">
      <c r="A35" s="103">
        <v>23</v>
      </c>
      <c r="B35" s="103"/>
      <c r="C35" s="8" t="s">
        <v>105</v>
      </c>
      <c r="D35" s="103"/>
      <c r="E35" s="190">
        <v>62272821</v>
      </c>
      <c r="F35" s="103"/>
      <c r="G35" s="188">
        <f t="shared" si="19"/>
        <v>343.82268563761949</v>
      </c>
      <c r="H35" s="103"/>
      <c r="I35" s="188">
        <f t="shared" si="1"/>
        <v>115.08535539414082</v>
      </c>
      <c r="J35" s="103"/>
      <c r="K35" s="190">
        <v>0</v>
      </c>
      <c r="L35" s="103"/>
      <c r="M35" s="190">
        <v>43860708</v>
      </c>
      <c r="N35" s="103"/>
      <c r="O35" s="188">
        <f t="shared" si="20"/>
        <v>242.16514004604707</v>
      </c>
      <c r="P35" s="103"/>
      <c r="Q35" s="188">
        <f t="shared" si="3"/>
        <v>102.13860131519034</v>
      </c>
      <c r="R35" s="103"/>
      <c r="S35" s="190">
        <v>29797206</v>
      </c>
      <c r="T35" s="103"/>
      <c r="U35" s="188">
        <f t="shared" si="21"/>
        <v>164.51728421645439</v>
      </c>
      <c r="V35" s="103"/>
      <c r="W35" s="188">
        <f t="shared" si="5"/>
        <v>105.1831085388522</v>
      </c>
      <c r="X35" s="103"/>
      <c r="Y35" s="190">
        <v>16677754</v>
      </c>
      <c r="Z35" s="103"/>
      <c r="AA35" s="190">
        <v>12034553</v>
      </c>
      <c r="AB35" s="103"/>
      <c r="AC35" s="190">
        <v>519352</v>
      </c>
      <c r="AD35" s="103"/>
      <c r="AE35" s="103"/>
      <c r="AF35" s="190">
        <v>4045465</v>
      </c>
      <c r="AG35" s="103"/>
      <c r="AH35" s="188">
        <f t="shared" si="22"/>
        <v>22.335950397252635</v>
      </c>
      <c r="AI35" s="103"/>
      <c r="AJ35" s="188">
        <f t="shared" si="7"/>
        <v>128.560117505005</v>
      </c>
      <c r="AK35" s="103"/>
      <c r="AL35" s="190">
        <v>342202</v>
      </c>
      <c r="AM35" s="103"/>
      <c r="AN35" s="188">
        <f t="shared" si="23"/>
        <v>1.8893765977064803</v>
      </c>
      <c r="AO35" s="103"/>
      <c r="AP35" s="188">
        <f t="shared" si="9"/>
        <v>6.2081160470603098</v>
      </c>
      <c r="AQ35" s="103"/>
      <c r="AR35" s="190">
        <f t="shared" si="24"/>
        <v>140318402</v>
      </c>
      <c r="AS35" s="103"/>
      <c r="AT35" s="190">
        <v>9983918</v>
      </c>
      <c r="AU35" s="103"/>
      <c r="AV35" s="188">
        <f>IF(AR$35,AT35/AR$35*100,0)</f>
        <v>7.1151879280951329</v>
      </c>
      <c r="AW35" s="103"/>
      <c r="AX35" s="190">
        <v>364687</v>
      </c>
      <c r="AY35" s="103"/>
      <c r="AZ35" s="188">
        <f t="shared" si="25"/>
        <v>0.25989962456955573</v>
      </c>
      <c r="BA35" s="103"/>
      <c r="BB35" s="190">
        <v>425497</v>
      </c>
      <c r="BC35" s="103"/>
      <c r="BD35" s="188">
        <f t="shared" si="26"/>
        <v>0.3032367771691129</v>
      </c>
      <c r="BE35" s="103"/>
      <c r="BF35" s="190">
        <v>4781361</v>
      </c>
      <c r="BG35" s="103"/>
      <c r="BH35" s="103">
        <v>23</v>
      </c>
      <c r="BI35" s="103"/>
      <c r="BJ35" s="190">
        <v>181119</v>
      </c>
      <c r="BK35" s="103"/>
      <c r="BL35" s="190">
        <f t="shared" si="18"/>
        <v>181119</v>
      </c>
      <c r="BM35" s="103"/>
      <c r="BN35" s="190">
        <f t="shared" si="13"/>
        <v>181119</v>
      </c>
      <c r="BO35" s="103"/>
      <c r="BP35" s="190">
        <f t="shared" si="14"/>
        <v>181119</v>
      </c>
      <c r="BQ35" s="103"/>
      <c r="BR35" s="190">
        <f t="shared" si="15"/>
        <v>181119</v>
      </c>
      <c r="BS35" s="103"/>
      <c r="BT35" s="190">
        <f t="shared" si="16"/>
        <v>181119</v>
      </c>
    </row>
    <row r="36" spans="1:72" ht="9.75" customHeight="1" x14ac:dyDescent="0.25">
      <c r="A36" s="103">
        <v>24</v>
      </c>
      <c r="B36" s="103"/>
      <c r="C36" s="8" t="s">
        <v>106</v>
      </c>
      <c r="D36" s="103"/>
      <c r="E36" s="190">
        <v>75097528</v>
      </c>
      <c r="F36" s="103"/>
      <c r="G36" s="188">
        <f t="shared" si="19"/>
        <v>305.59624971006059</v>
      </c>
      <c r="H36" s="103"/>
      <c r="I36" s="188">
        <f t="shared" si="1"/>
        <v>102.29008868270799</v>
      </c>
      <c r="J36" s="103"/>
      <c r="K36" s="190">
        <v>0</v>
      </c>
      <c r="L36" s="103"/>
      <c r="M36" s="190">
        <v>46145439</v>
      </c>
      <c r="N36" s="103"/>
      <c r="O36" s="188">
        <f t="shared" si="20"/>
        <v>187.78078953044059</v>
      </c>
      <c r="P36" s="103"/>
      <c r="Q36" s="188">
        <f t="shared" si="3"/>
        <v>79.200776762726363</v>
      </c>
      <c r="R36" s="103"/>
      <c r="S36" s="190">
        <v>44387206</v>
      </c>
      <c r="T36" s="103"/>
      <c r="U36" s="188">
        <f t="shared" si="21"/>
        <v>180.62596799068939</v>
      </c>
      <c r="V36" s="103"/>
      <c r="W36" s="188">
        <f t="shared" si="5"/>
        <v>115.48209591828247</v>
      </c>
      <c r="X36" s="103"/>
      <c r="Y36" s="190">
        <v>29348103</v>
      </c>
      <c r="Z36" s="103"/>
      <c r="AA36" s="190">
        <v>8404976</v>
      </c>
      <c r="AB36" s="103"/>
      <c r="AC36" s="190">
        <v>156956</v>
      </c>
      <c r="AD36" s="103"/>
      <c r="AE36" s="103"/>
      <c r="AF36" s="190">
        <v>2282138</v>
      </c>
      <c r="AG36" s="103"/>
      <c r="AH36" s="188">
        <f t="shared" si="22"/>
        <v>9.2867612649089892</v>
      </c>
      <c r="AI36" s="103"/>
      <c r="AJ36" s="188">
        <f t="shared" si="7"/>
        <v>53.452264095486235</v>
      </c>
      <c r="AK36" s="103"/>
      <c r="AL36" s="190">
        <v>5431714</v>
      </c>
      <c r="AM36" s="103"/>
      <c r="AN36" s="188">
        <f t="shared" si="23"/>
        <v>22.103409687435146</v>
      </c>
      <c r="AO36" s="103"/>
      <c r="AP36" s="188">
        <f t="shared" si="9"/>
        <v>72.627411889131494</v>
      </c>
      <c r="AQ36" s="103"/>
      <c r="AR36" s="190">
        <f t="shared" si="24"/>
        <v>173344025</v>
      </c>
      <c r="AS36" s="103"/>
      <c r="AT36" s="190">
        <v>24095644</v>
      </c>
      <c r="AU36" s="103"/>
      <c r="AV36" s="188">
        <f>IF(AR$36,AT36/AR$36*100,0)</f>
        <v>13.900475658160124</v>
      </c>
      <c r="AW36" s="103"/>
      <c r="AX36" s="190">
        <v>885800</v>
      </c>
      <c r="AY36" s="103"/>
      <c r="AZ36" s="188">
        <f t="shared" si="25"/>
        <v>0.51100694125453705</v>
      </c>
      <c r="BA36" s="103"/>
      <c r="BB36" s="190">
        <v>538577</v>
      </c>
      <c r="BC36" s="103"/>
      <c r="BD36" s="188">
        <f t="shared" si="26"/>
        <v>0.31069833529018376</v>
      </c>
      <c r="BE36" s="103"/>
      <c r="BF36" s="190">
        <v>7985070</v>
      </c>
      <c r="BG36" s="103"/>
      <c r="BH36" s="103">
        <v>24</v>
      </c>
      <c r="BI36" s="103"/>
      <c r="BJ36" s="190">
        <v>245741</v>
      </c>
      <c r="BK36" s="103"/>
      <c r="BL36" s="190">
        <f t="shared" si="18"/>
        <v>245741</v>
      </c>
      <c r="BM36" s="103"/>
      <c r="BN36" s="190">
        <f t="shared" si="13"/>
        <v>245741</v>
      </c>
      <c r="BO36" s="103"/>
      <c r="BP36" s="190">
        <f t="shared" si="14"/>
        <v>245741</v>
      </c>
      <c r="BQ36" s="103"/>
      <c r="BR36" s="190">
        <f t="shared" si="15"/>
        <v>245741</v>
      </c>
      <c r="BS36" s="103"/>
      <c r="BT36" s="190">
        <f t="shared" si="16"/>
        <v>245741</v>
      </c>
    </row>
    <row r="37" spans="1:72" ht="9.75" customHeight="1" x14ac:dyDescent="0.25">
      <c r="A37" s="103">
        <v>25</v>
      </c>
      <c r="B37" s="103"/>
      <c r="C37" s="8" t="s">
        <v>107</v>
      </c>
      <c r="D37" s="103"/>
      <c r="E37" s="190">
        <v>0</v>
      </c>
      <c r="F37" s="103"/>
      <c r="G37" s="188">
        <v>0</v>
      </c>
      <c r="H37" s="103"/>
      <c r="I37" s="188">
        <f t="shared" si="1"/>
        <v>0</v>
      </c>
      <c r="J37" s="103"/>
      <c r="K37" s="190">
        <v>0</v>
      </c>
      <c r="L37" s="103"/>
      <c r="M37" s="190">
        <v>0</v>
      </c>
      <c r="N37" s="103"/>
      <c r="O37" s="188">
        <v>0</v>
      </c>
      <c r="P37" s="103"/>
      <c r="Q37" s="188">
        <f t="shared" si="3"/>
        <v>0</v>
      </c>
      <c r="R37" s="103"/>
      <c r="S37" s="190">
        <v>0</v>
      </c>
      <c r="T37" s="103"/>
      <c r="U37" s="188">
        <v>0</v>
      </c>
      <c r="V37" s="103"/>
      <c r="W37" s="188">
        <f t="shared" si="5"/>
        <v>0</v>
      </c>
      <c r="X37" s="103"/>
      <c r="Y37" s="190">
        <v>0</v>
      </c>
      <c r="Z37" s="103"/>
      <c r="AA37" s="190">
        <v>0</v>
      </c>
      <c r="AB37" s="103"/>
      <c r="AC37" s="190">
        <v>0</v>
      </c>
      <c r="AD37" s="103"/>
      <c r="AE37" s="103"/>
      <c r="AF37" s="190">
        <v>0</v>
      </c>
      <c r="AG37" s="103"/>
      <c r="AH37" s="188">
        <v>0</v>
      </c>
      <c r="AI37" s="103"/>
      <c r="AJ37" s="188">
        <f t="shared" si="7"/>
        <v>0</v>
      </c>
      <c r="AK37" s="103"/>
      <c r="AL37" s="190">
        <v>0</v>
      </c>
      <c r="AM37" s="103"/>
      <c r="AN37" s="188">
        <v>0</v>
      </c>
      <c r="AO37" s="103"/>
      <c r="AP37" s="188">
        <f t="shared" si="9"/>
        <v>0</v>
      </c>
      <c r="AQ37" s="103"/>
      <c r="AR37" s="190">
        <f t="shared" si="24"/>
        <v>0</v>
      </c>
      <c r="AS37" s="103"/>
      <c r="AT37" s="190">
        <v>0</v>
      </c>
      <c r="AU37" s="103"/>
      <c r="AV37" s="188">
        <f>IF(AR$37,AT37/AR$37*100,0)</f>
        <v>0</v>
      </c>
      <c r="AW37" s="103"/>
      <c r="AX37" s="190">
        <v>0</v>
      </c>
      <c r="AY37" s="103"/>
      <c r="AZ37" s="188">
        <f t="shared" si="25"/>
        <v>0</v>
      </c>
      <c r="BA37" s="103"/>
      <c r="BB37" s="190">
        <v>0</v>
      </c>
      <c r="BC37" s="103"/>
      <c r="BD37" s="188">
        <f t="shared" si="26"/>
        <v>0</v>
      </c>
      <c r="BE37" s="103"/>
      <c r="BF37" s="190">
        <v>0</v>
      </c>
      <c r="BG37" s="103"/>
      <c r="BH37" s="103">
        <v>25</v>
      </c>
      <c r="BI37" s="103"/>
      <c r="BJ37" s="190">
        <v>0</v>
      </c>
      <c r="BK37" s="103"/>
      <c r="BL37" s="190">
        <f t="shared" si="18"/>
        <v>0</v>
      </c>
      <c r="BM37" s="103"/>
      <c r="BN37" s="190">
        <f t="shared" si="13"/>
        <v>0</v>
      </c>
      <c r="BO37" s="103"/>
      <c r="BP37" s="190">
        <f t="shared" si="14"/>
        <v>0</v>
      </c>
      <c r="BQ37" s="103"/>
      <c r="BR37" s="190">
        <f t="shared" si="15"/>
        <v>0</v>
      </c>
      <c r="BS37" s="103"/>
      <c r="BT37" s="190">
        <f t="shared" si="16"/>
        <v>0</v>
      </c>
    </row>
    <row r="38" spans="1:72" ht="9.75" customHeight="1" x14ac:dyDescent="0.25">
      <c r="A38" s="103">
        <v>26</v>
      </c>
      <c r="B38" s="103"/>
      <c r="C38" s="8" t="s">
        <v>108</v>
      </c>
      <c r="D38" s="103"/>
      <c r="E38" s="190">
        <v>0</v>
      </c>
      <c r="F38" s="103"/>
      <c r="G38" s="188">
        <v>0</v>
      </c>
      <c r="H38" s="103"/>
      <c r="I38" s="188">
        <f t="shared" si="1"/>
        <v>0</v>
      </c>
      <c r="J38" s="103"/>
      <c r="K38" s="190">
        <v>0</v>
      </c>
      <c r="L38" s="103"/>
      <c r="M38" s="190">
        <v>0</v>
      </c>
      <c r="N38" s="103"/>
      <c r="O38" s="188">
        <v>0</v>
      </c>
      <c r="P38" s="103"/>
      <c r="Q38" s="188">
        <f t="shared" si="3"/>
        <v>0</v>
      </c>
      <c r="R38" s="103"/>
      <c r="S38" s="190">
        <v>0</v>
      </c>
      <c r="T38" s="103"/>
      <c r="U38" s="188">
        <v>0</v>
      </c>
      <c r="V38" s="103"/>
      <c r="W38" s="188">
        <f t="shared" si="5"/>
        <v>0</v>
      </c>
      <c r="X38" s="103"/>
      <c r="Y38" s="190">
        <v>0</v>
      </c>
      <c r="Z38" s="103"/>
      <c r="AA38" s="190">
        <v>0</v>
      </c>
      <c r="AB38" s="103"/>
      <c r="AC38" s="190">
        <v>0</v>
      </c>
      <c r="AD38" s="103"/>
      <c r="AE38" s="103"/>
      <c r="AF38" s="190">
        <v>0</v>
      </c>
      <c r="AG38" s="103"/>
      <c r="AH38" s="188">
        <v>0</v>
      </c>
      <c r="AI38" s="103"/>
      <c r="AJ38" s="188">
        <f t="shared" si="7"/>
        <v>0</v>
      </c>
      <c r="AK38" s="103"/>
      <c r="AL38" s="190">
        <v>0</v>
      </c>
      <c r="AM38" s="103"/>
      <c r="AN38" s="188">
        <v>0</v>
      </c>
      <c r="AO38" s="103"/>
      <c r="AP38" s="188">
        <f t="shared" si="9"/>
        <v>0</v>
      </c>
      <c r="AQ38" s="103"/>
      <c r="AR38" s="190">
        <f t="shared" si="24"/>
        <v>0</v>
      </c>
      <c r="AS38" s="103"/>
      <c r="AT38" s="190">
        <v>0</v>
      </c>
      <c r="AU38" s="103"/>
      <c r="AV38" s="188">
        <f>IF(AR$38,AT38/AR$38*100,0)</f>
        <v>0</v>
      </c>
      <c r="AW38" s="103"/>
      <c r="AX38" s="190">
        <v>0</v>
      </c>
      <c r="AY38" s="103"/>
      <c r="AZ38" s="188">
        <f t="shared" si="25"/>
        <v>0</v>
      </c>
      <c r="BA38" s="103"/>
      <c r="BB38" s="190">
        <v>0</v>
      </c>
      <c r="BC38" s="103"/>
      <c r="BD38" s="188">
        <f t="shared" si="26"/>
        <v>0</v>
      </c>
      <c r="BE38" s="103"/>
      <c r="BF38" s="190">
        <v>0</v>
      </c>
      <c r="BG38" s="103"/>
      <c r="BH38" s="103">
        <v>26</v>
      </c>
      <c r="BI38" s="103"/>
      <c r="BJ38" s="190">
        <v>0</v>
      </c>
      <c r="BK38" s="103"/>
      <c r="BL38" s="190">
        <f t="shared" si="18"/>
        <v>0</v>
      </c>
      <c r="BM38" s="103"/>
      <c r="BN38" s="190">
        <f t="shared" si="13"/>
        <v>0</v>
      </c>
      <c r="BO38" s="103"/>
      <c r="BP38" s="190">
        <f t="shared" si="14"/>
        <v>0</v>
      </c>
      <c r="BQ38" s="103"/>
      <c r="BR38" s="190">
        <f t="shared" si="15"/>
        <v>0</v>
      </c>
      <c r="BS38" s="103"/>
      <c r="BT38" s="190">
        <f t="shared" si="16"/>
        <v>0</v>
      </c>
    </row>
    <row r="39" spans="1:72" ht="9.75" customHeight="1" x14ac:dyDescent="0.25">
      <c r="A39" s="103">
        <v>27</v>
      </c>
      <c r="B39" s="103"/>
      <c r="C39" s="8" t="s">
        <v>109</v>
      </c>
      <c r="D39" s="103"/>
      <c r="E39" s="190">
        <v>3173843</v>
      </c>
      <c r="F39" s="103"/>
      <c r="G39" s="188">
        <f t="shared" ref="G39:G50" si="27">(E39/$BJ39)</f>
        <v>257.61712662337663</v>
      </c>
      <c r="H39" s="103"/>
      <c r="I39" s="188">
        <f t="shared" si="1"/>
        <v>86.230373420783764</v>
      </c>
      <c r="J39" s="103"/>
      <c r="K39" s="190">
        <v>0</v>
      </c>
      <c r="L39" s="103"/>
      <c r="M39" s="190">
        <v>3266154</v>
      </c>
      <c r="N39" s="103"/>
      <c r="O39" s="188">
        <f t="shared" ref="O39:O50" si="28">(M39/$BJ39)</f>
        <v>265.10990259740259</v>
      </c>
      <c r="P39" s="103"/>
      <c r="Q39" s="188">
        <f t="shared" si="3"/>
        <v>111.81607163176437</v>
      </c>
      <c r="R39" s="103"/>
      <c r="S39" s="190">
        <v>576889</v>
      </c>
      <c r="T39" s="103"/>
      <c r="U39" s="188">
        <f t="shared" ref="U39:U50" si="29">(S39/$BJ39)</f>
        <v>46.825405844155846</v>
      </c>
      <c r="V39" s="103"/>
      <c r="W39" s="188">
        <f t="shared" si="5"/>
        <v>29.937533729292159</v>
      </c>
      <c r="X39" s="103"/>
      <c r="Y39" s="190">
        <v>0</v>
      </c>
      <c r="Z39" s="103"/>
      <c r="AA39" s="190">
        <v>250699</v>
      </c>
      <c r="AB39" s="103"/>
      <c r="AC39" s="190">
        <v>0</v>
      </c>
      <c r="AD39" s="103"/>
      <c r="AE39" s="103"/>
      <c r="AF39" s="190">
        <v>252007</v>
      </c>
      <c r="AG39" s="103"/>
      <c r="AH39" s="188">
        <f t="shared" ref="AH39:AH50" si="30">(AF39/$BJ39)</f>
        <v>20.455113636363638</v>
      </c>
      <c r="AI39" s="103"/>
      <c r="AJ39" s="188">
        <f t="shared" si="7"/>
        <v>117.7344937600058</v>
      </c>
      <c r="AK39" s="103"/>
      <c r="AL39" s="190">
        <v>74082</v>
      </c>
      <c r="AM39" s="103"/>
      <c r="AN39" s="188">
        <f t="shared" ref="AN39:AN50" si="31">(AL39/$BJ39)</f>
        <v>6.0131493506493507</v>
      </c>
      <c r="AO39" s="103"/>
      <c r="AP39" s="188">
        <f t="shared" si="9"/>
        <v>19.758013845652535</v>
      </c>
      <c r="AQ39" s="103"/>
      <c r="AR39" s="190">
        <f t="shared" si="24"/>
        <v>7342975</v>
      </c>
      <c r="AS39" s="103"/>
      <c r="AT39" s="190">
        <v>586241</v>
      </c>
      <c r="AU39" s="103"/>
      <c r="AV39" s="188">
        <f>IF(AR$39,AT39/AR$39*100,0)</f>
        <v>7.9836987052250619</v>
      </c>
      <c r="AW39" s="103"/>
      <c r="AX39" s="190">
        <v>74456</v>
      </c>
      <c r="AY39" s="103"/>
      <c r="AZ39" s="188">
        <f t="shared" si="25"/>
        <v>1.0139759429931328</v>
      </c>
      <c r="BA39" s="103"/>
      <c r="BB39" s="190">
        <v>0</v>
      </c>
      <c r="BC39" s="103"/>
      <c r="BD39" s="188">
        <f t="shared" si="26"/>
        <v>0</v>
      </c>
      <c r="BE39" s="103"/>
      <c r="BF39" s="190">
        <v>495451</v>
      </c>
      <c r="BG39" s="103"/>
      <c r="BH39" s="103">
        <v>27</v>
      </c>
      <c r="BI39" s="103"/>
      <c r="BJ39" s="190">
        <v>12320</v>
      </c>
      <c r="BK39" s="103"/>
      <c r="BL39" s="190">
        <f t="shared" si="18"/>
        <v>12320</v>
      </c>
      <c r="BM39" s="103"/>
      <c r="BN39" s="190">
        <f t="shared" si="13"/>
        <v>12320</v>
      </c>
      <c r="BO39" s="103"/>
      <c r="BP39" s="190">
        <f t="shared" si="14"/>
        <v>12320</v>
      </c>
      <c r="BQ39" s="103"/>
      <c r="BR39" s="190">
        <f t="shared" si="15"/>
        <v>12320</v>
      </c>
      <c r="BS39" s="103"/>
      <c r="BT39" s="190">
        <f t="shared" si="16"/>
        <v>12320</v>
      </c>
    </row>
    <row r="40" spans="1:72" ht="9.75" customHeight="1" x14ac:dyDescent="0.25">
      <c r="A40" s="103">
        <v>28</v>
      </c>
      <c r="B40" s="103"/>
      <c r="C40" s="8" t="s">
        <v>110</v>
      </c>
      <c r="D40" s="103"/>
      <c r="E40" s="190">
        <v>31985710</v>
      </c>
      <c r="F40" s="103"/>
      <c r="G40" s="188">
        <f t="shared" si="27"/>
        <v>336.85834044211344</v>
      </c>
      <c r="H40" s="103"/>
      <c r="I40" s="188">
        <f t="shared" si="1"/>
        <v>112.75422898685935</v>
      </c>
      <c r="J40" s="103"/>
      <c r="K40" s="190">
        <v>0</v>
      </c>
      <c r="L40" s="103"/>
      <c r="M40" s="190">
        <v>28256061</v>
      </c>
      <c r="N40" s="103"/>
      <c r="O40" s="188">
        <f t="shared" si="28"/>
        <v>297.57944456731224</v>
      </c>
      <c r="P40" s="103"/>
      <c r="Q40" s="188">
        <f t="shared" si="3"/>
        <v>125.51083216385763</v>
      </c>
      <c r="R40" s="103"/>
      <c r="S40" s="190">
        <v>17950439</v>
      </c>
      <c r="T40" s="103"/>
      <c r="U40" s="188">
        <f t="shared" si="29"/>
        <v>189.04551725590557</v>
      </c>
      <c r="V40" s="103"/>
      <c r="W40" s="188">
        <f t="shared" si="5"/>
        <v>120.86508268729743</v>
      </c>
      <c r="X40" s="103"/>
      <c r="Y40" s="190">
        <v>9969373</v>
      </c>
      <c r="Z40" s="103"/>
      <c r="AA40" s="190">
        <v>7981066</v>
      </c>
      <c r="AB40" s="103"/>
      <c r="AC40" s="190">
        <v>0</v>
      </c>
      <c r="AD40" s="103"/>
      <c r="AE40" s="103"/>
      <c r="AF40" s="190">
        <v>2381856</v>
      </c>
      <c r="AG40" s="103"/>
      <c r="AH40" s="188">
        <f t="shared" si="30"/>
        <v>25.08457868629743</v>
      </c>
      <c r="AI40" s="103"/>
      <c r="AJ40" s="188">
        <f t="shared" si="7"/>
        <v>144.38053121171902</v>
      </c>
      <c r="AK40" s="103"/>
      <c r="AL40" s="190">
        <v>1412521</v>
      </c>
      <c r="AM40" s="103"/>
      <c r="AN40" s="188">
        <f t="shared" si="31"/>
        <v>14.876001811422494</v>
      </c>
      <c r="AO40" s="103"/>
      <c r="AP40" s="188">
        <f t="shared" si="9"/>
        <v>48.879585824073679</v>
      </c>
      <c r="AQ40" s="103"/>
      <c r="AR40" s="190">
        <f t="shared" si="24"/>
        <v>81986587</v>
      </c>
      <c r="AS40" s="103"/>
      <c r="AT40" s="190">
        <v>15092156</v>
      </c>
      <c r="AU40" s="103"/>
      <c r="AV40" s="188">
        <f>IF(AR$40,AT40/AR$40*100,0)</f>
        <v>18.408079360591021</v>
      </c>
      <c r="AW40" s="103"/>
      <c r="AX40" s="190">
        <v>472061</v>
      </c>
      <c r="AY40" s="103"/>
      <c r="AZ40" s="188">
        <f t="shared" si="25"/>
        <v>0.57577832822825026</v>
      </c>
      <c r="BA40" s="103"/>
      <c r="BB40" s="190">
        <v>284664</v>
      </c>
      <c r="BC40" s="103"/>
      <c r="BD40" s="188">
        <f t="shared" si="26"/>
        <v>0.34720801342785501</v>
      </c>
      <c r="BE40" s="103"/>
      <c r="BF40" s="190">
        <v>2809876</v>
      </c>
      <c r="BG40" s="103"/>
      <c r="BH40" s="103">
        <v>28</v>
      </c>
      <c r="BI40" s="103"/>
      <c r="BJ40" s="190">
        <v>94953</v>
      </c>
      <c r="BK40" s="103"/>
      <c r="BL40" s="190">
        <f t="shared" si="18"/>
        <v>94953</v>
      </c>
      <c r="BM40" s="103"/>
      <c r="BN40" s="190">
        <f t="shared" si="13"/>
        <v>94953</v>
      </c>
      <c r="BO40" s="103"/>
      <c r="BP40" s="190">
        <f t="shared" si="14"/>
        <v>94953</v>
      </c>
      <c r="BQ40" s="103"/>
      <c r="BR40" s="190">
        <f t="shared" si="15"/>
        <v>94953</v>
      </c>
      <c r="BS40" s="103"/>
      <c r="BT40" s="190">
        <f t="shared" si="16"/>
        <v>94953</v>
      </c>
    </row>
    <row r="41" spans="1:72" ht="9.75" customHeight="1" x14ac:dyDescent="0.25">
      <c r="A41" s="103">
        <v>29</v>
      </c>
      <c r="B41" s="103"/>
      <c r="C41" s="8" t="s">
        <v>111</v>
      </c>
      <c r="D41" s="103"/>
      <c r="E41" s="190">
        <v>4043093</v>
      </c>
      <c r="F41" s="103"/>
      <c r="G41" s="188">
        <f t="shared" si="27"/>
        <v>224.10581453356244</v>
      </c>
      <c r="H41" s="103"/>
      <c r="I41" s="188">
        <f t="shared" si="1"/>
        <v>75.013367031493161</v>
      </c>
      <c r="J41" s="103"/>
      <c r="K41" s="190">
        <v>0</v>
      </c>
      <c r="L41" s="103"/>
      <c r="M41" s="190">
        <v>2369999</v>
      </c>
      <c r="N41" s="103"/>
      <c r="O41" s="188">
        <f t="shared" si="28"/>
        <v>131.3673853999224</v>
      </c>
      <c r="P41" s="103"/>
      <c r="Q41" s="188">
        <f t="shared" si="3"/>
        <v>55.407153154373475</v>
      </c>
      <c r="R41" s="103"/>
      <c r="S41" s="190">
        <v>1700968</v>
      </c>
      <c r="T41" s="103"/>
      <c r="U41" s="188">
        <f t="shared" si="29"/>
        <v>94.283465439831488</v>
      </c>
      <c r="V41" s="103"/>
      <c r="W41" s="188">
        <f t="shared" si="5"/>
        <v>60.279550723248889</v>
      </c>
      <c r="X41" s="103"/>
      <c r="Y41" s="190">
        <v>0</v>
      </c>
      <c r="Z41" s="103"/>
      <c r="AA41" s="190">
        <v>1700968</v>
      </c>
      <c r="AB41" s="103"/>
      <c r="AC41" s="190">
        <v>0</v>
      </c>
      <c r="AD41" s="103"/>
      <c r="AE41" s="103"/>
      <c r="AF41" s="190">
        <v>171807</v>
      </c>
      <c r="AG41" s="103"/>
      <c r="AH41" s="188">
        <f t="shared" si="30"/>
        <v>9.5231417327199157</v>
      </c>
      <c r="AI41" s="103"/>
      <c r="AJ41" s="188">
        <f t="shared" si="7"/>
        <v>54.812810666246826</v>
      </c>
      <c r="AK41" s="103"/>
      <c r="AL41" s="190">
        <v>789987</v>
      </c>
      <c r="AM41" s="103"/>
      <c r="AN41" s="188">
        <f t="shared" si="31"/>
        <v>43.788426362175045</v>
      </c>
      <c r="AO41" s="103"/>
      <c r="AP41" s="188">
        <f t="shared" si="9"/>
        <v>143.88006748073909</v>
      </c>
      <c r="AQ41" s="103"/>
      <c r="AR41" s="190">
        <f t="shared" si="24"/>
        <v>9075854</v>
      </c>
      <c r="AS41" s="103"/>
      <c r="AT41" s="190">
        <v>2099185</v>
      </c>
      <c r="AU41" s="103"/>
      <c r="AV41" s="188">
        <f>IF(AR$41,AT41/AR$41*100,0)</f>
        <v>23.129338572436271</v>
      </c>
      <c r="AW41" s="103"/>
      <c r="AX41" s="190">
        <v>104756</v>
      </c>
      <c r="AY41" s="103"/>
      <c r="AZ41" s="188">
        <f t="shared" si="25"/>
        <v>1.1542274699438753</v>
      </c>
      <c r="BA41" s="103"/>
      <c r="BB41" s="190">
        <v>0</v>
      </c>
      <c r="BC41" s="103"/>
      <c r="BD41" s="188">
        <f t="shared" si="26"/>
        <v>0</v>
      </c>
      <c r="BE41" s="103"/>
      <c r="BF41" s="190">
        <v>709200</v>
      </c>
      <c r="BG41" s="103"/>
      <c r="BH41" s="103">
        <v>29</v>
      </c>
      <c r="BI41" s="103"/>
      <c r="BJ41" s="190">
        <v>18041</v>
      </c>
      <c r="BK41" s="103"/>
      <c r="BL41" s="190">
        <f t="shared" si="18"/>
        <v>18041</v>
      </c>
      <c r="BM41" s="103"/>
      <c r="BN41" s="190">
        <f t="shared" si="13"/>
        <v>18041</v>
      </c>
      <c r="BO41" s="103"/>
      <c r="BP41" s="190">
        <f t="shared" si="14"/>
        <v>18041</v>
      </c>
      <c r="BQ41" s="103"/>
      <c r="BR41" s="190">
        <f t="shared" si="15"/>
        <v>18041</v>
      </c>
      <c r="BS41" s="103"/>
      <c r="BT41" s="190">
        <f t="shared" si="16"/>
        <v>18041</v>
      </c>
    </row>
    <row r="42" spans="1:72" ht="9.75" customHeight="1" x14ac:dyDescent="0.25">
      <c r="A42" s="103">
        <v>30</v>
      </c>
      <c r="B42" s="103"/>
      <c r="C42" s="8" t="s">
        <v>112</v>
      </c>
      <c r="D42" s="103"/>
      <c r="E42" s="190">
        <v>94389878</v>
      </c>
      <c r="F42" s="103"/>
      <c r="G42" s="188">
        <f t="shared" si="27"/>
        <v>415.9628678074555</v>
      </c>
      <c r="H42" s="103"/>
      <c r="I42" s="188">
        <f t="shared" si="1"/>
        <v>139.23233245534624</v>
      </c>
      <c r="J42" s="103"/>
      <c r="K42" s="190">
        <v>0</v>
      </c>
      <c r="L42" s="103"/>
      <c r="M42" s="190">
        <v>76998682</v>
      </c>
      <c r="N42" s="103"/>
      <c r="O42" s="188">
        <f t="shared" si="28"/>
        <v>339.32232206205737</v>
      </c>
      <c r="P42" s="103"/>
      <c r="Q42" s="188">
        <f t="shared" si="3"/>
        <v>143.11683078683822</v>
      </c>
      <c r="R42" s="103"/>
      <c r="S42" s="190">
        <v>45907218</v>
      </c>
      <c r="T42" s="103"/>
      <c r="U42" s="188">
        <f t="shared" si="29"/>
        <v>202.30662923774563</v>
      </c>
      <c r="V42" s="103"/>
      <c r="W42" s="188">
        <f t="shared" si="5"/>
        <v>129.34349264631771</v>
      </c>
      <c r="X42" s="103"/>
      <c r="Y42" s="190">
        <v>35432169</v>
      </c>
      <c r="Z42" s="103"/>
      <c r="AA42" s="190">
        <v>0</v>
      </c>
      <c r="AB42" s="103"/>
      <c r="AC42" s="190">
        <v>206209</v>
      </c>
      <c r="AD42" s="103"/>
      <c r="AE42" s="103"/>
      <c r="AF42" s="190">
        <v>1310460</v>
      </c>
      <c r="AG42" s="103"/>
      <c r="AH42" s="188">
        <f t="shared" si="30"/>
        <v>5.7750122290332673</v>
      </c>
      <c r="AI42" s="103"/>
      <c r="AJ42" s="188">
        <f t="shared" si="7"/>
        <v>33.239519140796389</v>
      </c>
      <c r="AK42" s="103"/>
      <c r="AL42" s="190">
        <v>10969840</v>
      </c>
      <c r="AM42" s="103"/>
      <c r="AN42" s="188">
        <f t="shared" si="31"/>
        <v>48.342536323533949</v>
      </c>
      <c r="AO42" s="103"/>
      <c r="AP42" s="188">
        <f t="shared" si="9"/>
        <v>158.8439678304679</v>
      </c>
      <c r="AQ42" s="103"/>
      <c r="AR42" s="190">
        <f>(E42+M42+S42+AF42+AL42)</f>
        <v>229576078</v>
      </c>
      <c r="AS42" s="103"/>
      <c r="AT42" s="190">
        <v>37354921</v>
      </c>
      <c r="AU42" s="103"/>
      <c r="AV42" s="188">
        <f>IF(AR$42,AT42/AR$42*100,0)</f>
        <v>16.271260196369415</v>
      </c>
      <c r="AW42" s="103"/>
      <c r="AX42" s="190">
        <v>465438</v>
      </c>
      <c r="AY42" s="103"/>
      <c r="AZ42" s="188">
        <f>IF($AR42,AX42/$AR42*100,0)</f>
        <v>0.20273802220804557</v>
      </c>
      <c r="BA42" s="103"/>
      <c r="BB42" s="190">
        <v>233205</v>
      </c>
      <c r="BC42" s="103"/>
      <c r="BD42" s="188">
        <f>IF($AR42,BB42/$AR42*100,0)</f>
        <v>0.10158070563432137</v>
      </c>
      <c r="BE42" s="103"/>
      <c r="BF42" s="190">
        <v>15237921</v>
      </c>
      <c r="BG42" s="103"/>
      <c r="BH42" s="103">
        <v>30</v>
      </c>
      <c r="BI42" s="103"/>
      <c r="BJ42" s="190">
        <v>226919</v>
      </c>
      <c r="BK42" s="103"/>
      <c r="BL42" s="190">
        <f t="shared" si="18"/>
        <v>226919</v>
      </c>
      <c r="BM42" s="103"/>
      <c r="BN42" s="190">
        <f t="shared" si="13"/>
        <v>226919</v>
      </c>
      <c r="BO42" s="103"/>
      <c r="BP42" s="190">
        <f t="shared" si="14"/>
        <v>226919</v>
      </c>
      <c r="BQ42" s="103"/>
      <c r="BR42" s="190">
        <f t="shared" si="15"/>
        <v>226919</v>
      </c>
      <c r="BS42" s="103"/>
      <c r="BT42" s="190">
        <f t="shared" si="16"/>
        <v>226919</v>
      </c>
    </row>
    <row r="43" spans="1:72" ht="9.75" customHeight="1" x14ac:dyDescent="0.25">
      <c r="A43" s="103">
        <v>31</v>
      </c>
      <c r="B43" s="103"/>
      <c r="C43" s="8" t="s">
        <v>113</v>
      </c>
      <c r="D43" s="103"/>
      <c r="E43" s="190">
        <v>25220620</v>
      </c>
      <c r="F43" s="103"/>
      <c r="G43" s="188">
        <f t="shared" si="27"/>
        <v>252.12299941019464</v>
      </c>
      <c r="H43" s="103"/>
      <c r="I43" s="188">
        <f t="shared" si="1"/>
        <v>84.391362764063771</v>
      </c>
      <c r="J43" s="103"/>
      <c r="K43" s="190">
        <v>0</v>
      </c>
      <c r="L43" s="103"/>
      <c r="M43" s="190">
        <v>23216497</v>
      </c>
      <c r="N43" s="103"/>
      <c r="O43" s="188">
        <f t="shared" si="28"/>
        <v>232.08838083432468</v>
      </c>
      <c r="P43" s="103"/>
      <c r="Q43" s="188">
        <f t="shared" si="3"/>
        <v>97.888501191450089</v>
      </c>
      <c r="R43" s="103"/>
      <c r="S43" s="190">
        <v>18669829</v>
      </c>
      <c r="T43" s="103"/>
      <c r="U43" s="188">
        <f t="shared" si="29"/>
        <v>186.63669988903661</v>
      </c>
      <c r="V43" s="103"/>
      <c r="W43" s="188">
        <f t="shared" si="5"/>
        <v>119.32502019625669</v>
      </c>
      <c r="X43" s="103"/>
      <c r="Y43" s="190">
        <v>2672052</v>
      </c>
      <c r="Z43" s="103"/>
      <c r="AA43" s="190">
        <v>15042222</v>
      </c>
      <c r="AB43" s="103"/>
      <c r="AC43" s="190">
        <v>428598</v>
      </c>
      <c r="AD43" s="103"/>
      <c r="AE43" s="103"/>
      <c r="AF43" s="190">
        <v>1046068</v>
      </c>
      <c r="AG43" s="103"/>
      <c r="AH43" s="188">
        <f t="shared" si="30"/>
        <v>10.45722911439225</v>
      </c>
      <c r="AI43" s="103"/>
      <c r="AJ43" s="188">
        <f t="shared" si="7"/>
        <v>60.189182900781724</v>
      </c>
      <c r="AK43" s="103"/>
      <c r="AL43" s="190">
        <v>5158937</v>
      </c>
      <c r="AM43" s="103"/>
      <c r="AN43" s="188">
        <f t="shared" si="31"/>
        <v>51.572351124129035</v>
      </c>
      <c r="AO43" s="103"/>
      <c r="AP43" s="188">
        <f t="shared" si="9"/>
        <v>169.45649744311754</v>
      </c>
      <c r="AQ43" s="103"/>
      <c r="AR43" s="190">
        <f t="shared" ref="AR43:AR50" si="32">(E43+M43+S43+AF43+AL43)</f>
        <v>73311951</v>
      </c>
      <c r="AS43" s="103"/>
      <c r="AT43" s="190">
        <v>13358860</v>
      </c>
      <c r="AU43" s="103"/>
      <c r="AV43" s="188">
        <f>IF(AR$43,AT43/AR$43*100,0)</f>
        <v>18.221940376406025</v>
      </c>
      <c r="AW43" s="103"/>
      <c r="AX43" s="190">
        <v>626650</v>
      </c>
      <c r="AY43" s="103"/>
      <c r="AZ43" s="188">
        <f t="shared" ref="AZ43:AZ50" si="33">IF($AR43,AX43/$AR43*100,0)</f>
        <v>0.85477195934943806</v>
      </c>
      <c r="BA43" s="103"/>
      <c r="BB43" s="190">
        <v>159777</v>
      </c>
      <c r="BC43" s="103"/>
      <c r="BD43" s="188">
        <f t="shared" ref="BD43:BD50" si="34">IF($AR43,BB43/$AR43*100,0)</f>
        <v>0.21794127399501345</v>
      </c>
      <c r="BE43" s="103"/>
      <c r="BF43" s="190">
        <v>5451738</v>
      </c>
      <c r="BG43" s="103"/>
      <c r="BH43" s="103">
        <v>31</v>
      </c>
      <c r="BI43" s="103"/>
      <c r="BJ43" s="190">
        <v>100033</v>
      </c>
      <c r="BK43" s="103"/>
      <c r="BL43" s="190">
        <f t="shared" si="18"/>
        <v>100033</v>
      </c>
      <c r="BM43" s="103"/>
      <c r="BN43" s="190">
        <f t="shared" si="13"/>
        <v>100033</v>
      </c>
      <c r="BO43" s="103"/>
      <c r="BP43" s="190">
        <f t="shared" si="14"/>
        <v>100033</v>
      </c>
      <c r="BQ43" s="103"/>
      <c r="BR43" s="190">
        <f t="shared" si="15"/>
        <v>100033</v>
      </c>
      <c r="BS43" s="103"/>
      <c r="BT43" s="190">
        <f t="shared" si="16"/>
        <v>100033</v>
      </c>
    </row>
    <row r="44" spans="1:72" ht="9.75" customHeight="1" x14ac:dyDescent="0.25">
      <c r="A44" s="103">
        <v>32</v>
      </c>
      <c r="B44" s="103"/>
      <c r="C44" s="8" t="s">
        <v>114</v>
      </c>
      <c r="D44" s="103"/>
      <c r="E44" s="190">
        <v>7083775</v>
      </c>
      <c r="F44" s="103"/>
      <c r="G44" s="188">
        <f t="shared" si="27"/>
        <v>275.59037503890443</v>
      </c>
      <c r="H44" s="103"/>
      <c r="I44" s="188">
        <f t="shared" si="1"/>
        <v>92.246432767339797</v>
      </c>
      <c r="J44" s="103"/>
      <c r="K44" s="190">
        <v>0</v>
      </c>
      <c r="L44" s="103"/>
      <c r="M44" s="190">
        <v>6991983</v>
      </c>
      <c r="N44" s="103"/>
      <c r="O44" s="188">
        <f t="shared" si="28"/>
        <v>272.01925770308122</v>
      </c>
      <c r="P44" s="103"/>
      <c r="Q44" s="188">
        <f t="shared" si="3"/>
        <v>114.73024774460123</v>
      </c>
      <c r="R44" s="103"/>
      <c r="S44" s="190">
        <v>4188473</v>
      </c>
      <c r="T44" s="103"/>
      <c r="U44" s="188">
        <f t="shared" si="29"/>
        <v>162.95024120759416</v>
      </c>
      <c r="V44" s="103"/>
      <c r="W44" s="188">
        <f t="shared" si="5"/>
        <v>104.1812292793506</v>
      </c>
      <c r="X44" s="103"/>
      <c r="Y44" s="190">
        <v>0</v>
      </c>
      <c r="Z44" s="103"/>
      <c r="AA44" s="190">
        <v>4135590</v>
      </c>
      <c r="AB44" s="103"/>
      <c r="AC44" s="190">
        <v>963</v>
      </c>
      <c r="AD44" s="103"/>
      <c r="AE44" s="103"/>
      <c r="AF44" s="190">
        <v>433567</v>
      </c>
      <c r="AG44" s="103"/>
      <c r="AH44" s="188">
        <f t="shared" si="30"/>
        <v>16.867685963274198</v>
      </c>
      <c r="AI44" s="103"/>
      <c r="AJ44" s="188">
        <f t="shared" si="7"/>
        <v>97.086161587410473</v>
      </c>
      <c r="AK44" s="103"/>
      <c r="AL44" s="190">
        <v>780479</v>
      </c>
      <c r="AM44" s="103"/>
      <c r="AN44" s="188">
        <f t="shared" si="31"/>
        <v>30.364106753812635</v>
      </c>
      <c r="AO44" s="103"/>
      <c r="AP44" s="188">
        <f t="shared" si="9"/>
        <v>99.770420900640985</v>
      </c>
      <c r="AQ44" s="103"/>
      <c r="AR44" s="190">
        <f t="shared" si="32"/>
        <v>19478277</v>
      </c>
      <c r="AS44" s="103"/>
      <c r="AT44" s="190">
        <v>1529651</v>
      </c>
      <c r="AU44" s="103"/>
      <c r="AV44" s="188">
        <f>IF(AR$44,AT44/AR$44*100,0)</f>
        <v>7.8531124698555219</v>
      </c>
      <c r="AW44" s="103"/>
      <c r="AX44" s="190">
        <v>48912</v>
      </c>
      <c r="AY44" s="103"/>
      <c r="AZ44" s="188">
        <f t="shared" si="33"/>
        <v>0.25111050633482623</v>
      </c>
      <c r="BA44" s="103"/>
      <c r="BB44" s="190">
        <v>15094</v>
      </c>
      <c r="BC44" s="103"/>
      <c r="BD44" s="188">
        <f t="shared" si="34"/>
        <v>7.7491453684532779E-2</v>
      </c>
      <c r="BE44" s="103"/>
      <c r="BF44" s="190">
        <v>2898129</v>
      </c>
      <c r="BG44" s="103"/>
      <c r="BH44" s="103">
        <v>32</v>
      </c>
      <c r="BI44" s="103"/>
      <c r="BJ44" s="190">
        <v>25704</v>
      </c>
      <c r="BK44" s="103"/>
      <c r="BL44" s="190">
        <f t="shared" si="18"/>
        <v>25704</v>
      </c>
      <c r="BM44" s="103"/>
      <c r="BN44" s="190">
        <f t="shared" si="13"/>
        <v>25704</v>
      </c>
      <c r="BO44" s="103"/>
      <c r="BP44" s="190">
        <f t="shared" si="14"/>
        <v>25704</v>
      </c>
      <c r="BQ44" s="103"/>
      <c r="BR44" s="190">
        <f t="shared" si="15"/>
        <v>25704</v>
      </c>
      <c r="BS44" s="103"/>
      <c r="BT44" s="190">
        <f t="shared" si="16"/>
        <v>25704</v>
      </c>
    </row>
    <row r="45" spans="1:72" ht="9.75" customHeight="1" x14ac:dyDescent="0.25">
      <c r="A45" s="103">
        <v>33</v>
      </c>
      <c r="B45" s="103"/>
      <c r="C45" s="8" t="s">
        <v>115</v>
      </c>
      <c r="D45" s="103"/>
      <c r="E45" s="190">
        <v>5945072</v>
      </c>
      <c r="F45" s="103"/>
      <c r="G45" s="188">
        <f t="shared" si="27"/>
        <v>238.0695178600032</v>
      </c>
      <c r="H45" s="103"/>
      <c r="I45" s="188">
        <f t="shared" si="1"/>
        <v>79.687339480290603</v>
      </c>
      <c r="J45" s="103"/>
      <c r="K45" s="190">
        <v>0</v>
      </c>
      <c r="L45" s="103"/>
      <c r="M45" s="190">
        <v>3225728</v>
      </c>
      <c r="N45" s="103"/>
      <c r="O45" s="188">
        <f t="shared" si="28"/>
        <v>129.17379465000801</v>
      </c>
      <c r="P45" s="103"/>
      <c r="Q45" s="188">
        <f t="shared" si="3"/>
        <v>54.481956856460435</v>
      </c>
      <c r="R45" s="103"/>
      <c r="S45" s="190">
        <v>5220356</v>
      </c>
      <c r="T45" s="103"/>
      <c r="U45" s="188">
        <f t="shared" si="29"/>
        <v>209.04837417908058</v>
      </c>
      <c r="V45" s="103"/>
      <c r="W45" s="188">
        <f t="shared" si="5"/>
        <v>133.65378559385209</v>
      </c>
      <c r="X45" s="103"/>
      <c r="Y45" s="190">
        <v>0</v>
      </c>
      <c r="Z45" s="103"/>
      <c r="AA45" s="190">
        <v>4011638</v>
      </c>
      <c r="AB45" s="103"/>
      <c r="AC45" s="190">
        <v>0</v>
      </c>
      <c r="AD45" s="103"/>
      <c r="AE45" s="103"/>
      <c r="AF45" s="190">
        <v>371337</v>
      </c>
      <c r="AG45" s="103"/>
      <c r="AH45" s="188">
        <f t="shared" si="30"/>
        <v>14.870134550696781</v>
      </c>
      <c r="AI45" s="103"/>
      <c r="AJ45" s="188">
        <f t="shared" si="7"/>
        <v>85.588757637461285</v>
      </c>
      <c r="AK45" s="103"/>
      <c r="AL45" s="190">
        <v>82651</v>
      </c>
      <c r="AM45" s="103"/>
      <c r="AN45" s="188">
        <f t="shared" si="31"/>
        <v>3.3097469165465321</v>
      </c>
      <c r="AO45" s="103"/>
      <c r="AP45" s="188">
        <f t="shared" si="9"/>
        <v>10.87517066172161</v>
      </c>
      <c r="AQ45" s="103"/>
      <c r="AR45" s="190">
        <f t="shared" si="32"/>
        <v>14845144</v>
      </c>
      <c r="AS45" s="103"/>
      <c r="AT45" s="190">
        <v>2802417</v>
      </c>
      <c r="AU45" s="103"/>
      <c r="AV45" s="188">
        <f>IF(AR$45,AT45/AR$45*100,0)</f>
        <v>18.877668010495555</v>
      </c>
      <c r="AW45" s="103"/>
      <c r="AX45" s="190">
        <v>59836</v>
      </c>
      <c r="AY45" s="103"/>
      <c r="AZ45" s="188">
        <f t="shared" si="33"/>
        <v>0.40306783147404968</v>
      </c>
      <c r="BA45" s="103"/>
      <c r="BB45" s="190">
        <v>796384</v>
      </c>
      <c r="BC45" s="103"/>
      <c r="BD45" s="188">
        <f t="shared" si="34"/>
        <v>5.3646094642126743</v>
      </c>
      <c r="BE45" s="103"/>
      <c r="BF45" s="190">
        <v>554112</v>
      </c>
      <c r="BG45" s="103"/>
      <c r="BH45" s="103">
        <v>33</v>
      </c>
      <c r="BI45" s="103"/>
      <c r="BJ45" s="190">
        <v>24972</v>
      </c>
      <c r="BK45" s="103"/>
      <c r="BL45" s="190">
        <f t="shared" si="18"/>
        <v>24972</v>
      </c>
      <c r="BM45" s="103"/>
      <c r="BN45" s="190">
        <f t="shared" si="13"/>
        <v>24972</v>
      </c>
      <c r="BO45" s="103"/>
      <c r="BP45" s="190">
        <f t="shared" si="14"/>
        <v>24972</v>
      </c>
      <c r="BQ45" s="103"/>
      <c r="BR45" s="190">
        <f t="shared" si="15"/>
        <v>24972</v>
      </c>
      <c r="BS45" s="103"/>
      <c r="BT45" s="190">
        <f t="shared" si="16"/>
        <v>24972</v>
      </c>
    </row>
    <row r="46" spans="1:72" ht="9.75" customHeight="1" x14ac:dyDescent="0.25">
      <c r="A46" s="103">
        <v>34</v>
      </c>
      <c r="B46" s="103"/>
      <c r="C46" s="8" t="s">
        <v>116</v>
      </c>
      <c r="D46" s="103"/>
      <c r="E46" s="190">
        <v>25078658</v>
      </c>
      <c r="F46" s="103"/>
      <c r="G46" s="188">
        <f t="shared" si="27"/>
        <v>270.49483357421747</v>
      </c>
      <c r="H46" s="103"/>
      <c r="I46" s="188">
        <f t="shared" si="1"/>
        <v>90.540837921840989</v>
      </c>
      <c r="J46" s="103"/>
      <c r="K46" s="190">
        <v>0</v>
      </c>
      <c r="L46" s="103"/>
      <c r="M46" s="190">
        <v>31573672</v>
      </c>
      <c r="N46" s="103"/>
      <c r="O46" s="188">
        <f t="shared" si="28"/>
        <v>340.54912958129302</v>
      </c>
      <c r="P46" s="103"/>
      <c r="Q46" s="188">
        <f t="shared" si="3"/>
        <v>143.63426448548643</v>
      </c>
      <c r="R46" s="103"/>
      <c r="S46" s="190">
        <v>10910111</v>
      </c>
      <c r="T46" s="103"/>
      <c r="U46" s="188">
        <f t="shared" si="29"/>
        <v>117.67490346657463</v>
      </c>
      <c r="V46" s="103"/>
      <c r="W46" s="188">
        <f t="shared" si="5"/>
        <v>75.234722008532486</v>
      </c>
      <c r="X46" s="103"/>
      <c r="Y46" s="190">
        <v>0</v>
      </c>
      <c r="Z46" s="103"/>
      <c r="AA46" s="190">
        <v>10910111</v>
      </c>
      <c r="AB46" s="103"/>
      <c r="AC46" s="190">
        <v>0</v>
      </c>
      <c r="AD46" s="103"/>
      <c r="AE46" s="103"/>
      <c r="AF46" s="190">
        <v>2332759</v>
      </c>
      <c r="AG46" s="103"/>
      <c r="AH46" s="188">
        <f t="shared" si="30"/>
        <v>25.160806350712946</v>
      </c>
      <c r="AI46" s="103"/>
      <c r="AJ46" s="188">
        <f t="shared" si="7"/>
        <v>144.81927849222856</v>
      </c>
      <c r="AK46" s="103"/>
      <c r="AL46" s="190">
        <v>1007872</v>
      </c>
      <c r="AM46" s="103"/>
      <c r="AN46" s="188">
        <f t="shared" si="31"/>
        <v>10.870763854434067</v>
      </c>
      <c r="AO46" s="103"/>
      <c r="AP46" s="188">
        <f t="shared" si="9"/>
        <v>35.719169809998675</v>
      </c>
      <c r="AQ46" s="103"/>
      <c r="AR46" s="190">
        <f t="shared" si="32"/>
        <v>70903072</v>
      </c>
      <c r="AS46" s="103"/>
      <c r="AT46" s="190">
        <v>4737106</v>
      </c>
      <c r="AU46" s="103"/>
      <c r="AV46" s="188">
        <f>IF(AR$46,AT46/AR$46*100,0)</f>
        <v>6.6811012081394727</v>
      </c>
      <c r="AW46" s="103"/>
      <c r="AX46" s="190">
        <v>0</v>
      </c>
      <c r="AY46" s="103"/>
      <c r="AZ46" s="188">
        <f t="shared" si="33"/>
        <v>0</v>
      </c>
      <c r="BA46" s="103"/>
      <c r="BB46" s="190">
        <v>433240</v>
      </c>
      <c r="BC46" s="103"/>
      <c r="BD46" s="188">
        <f t="shared" si="34"/>
        <v>0.61103135277410825</v>
      </c>
      <c r="BE46" s="103"/>
      <c r="BF46" s="190">
        <v>5257309</v>
      </c>
      <c r="BG46" s="103"/>
      <c r="BH46" s="103">
        <v>34</v>
      </c>
      <c r="BI46" s="103"/>
      <c r="BJ46" s="190">
        <v>92714</v>
      </c>
      <c r="BK46" s="103"/>
      <c r="BL46" s="190">
        <f t="shared" si="18"/>
        <v>92714</v>
      </c>
      <c r="BM46" s="103"/>
      <c r="BN46" s="190">
        <f t="shared" si="13"/>
        <v>92714</v>
      </c>
      <c r="BO46" s="103"/>
      <c r="BP46" s="190">
        <f t="shared" si="14"/>
        <v>92714</v>
      </c>
      <c r="BQ46" s="103"/>
      <c r="BR46" s="190">
        <f t="shared" si="15"/>
        <v>92714</v>
      </c>
      <c r="BS46" s="103"/>
      <c r="BT46" s="190">
        <f t="shared" si="16"/>
        <v>92714</v>
      </c>
    </row>
    <row r="47" spans="1:72" ht="9.75" customHeight="1" x14ac:dyDescent="0.25">
      <c r="A47" s="103">
        <v>35</v>
      </c>
      <c r="B47" s="103"/>
      <c r="C47" s="8" t="s">
        <v>117</v>
      </c>
      <c r="D47" s="103"/>
      <c r="E47" s="190">
        <v>99389429</v>
      </c>
      <c r="F47" s="103"/>
      <c r="G47" s="188">
        <f t="shared" si="27"/>
        <v>219.20431618182218</v>
      </c>
      <c r="H47" s="103"/>
      <c r="I47" s="188">
        <f t="shared" si="1"/>
        <v>73.372722875835677</v>
      </c>
      <c r="J47" s="103"/>
      <c r="K47" s="190">
        <v>0</v>
      </c>
      <c r="L47" s="103"/>
      <c r="M47" s="190">
        <v>71644274</v>
      </c>
      <c r="N47" s="103"/>
      <c r="O47" s="188">
        <f t="shared" si="28"/>
        <v>158.01211706843696</v>
      </c>
      <c r="P47" s="103"/>
      <c r="Q47" s="188">
        <f t="shared" si="3"/>
        <v>66.645168768524883</v>
      </c>
      <c r="R47" s="103"/>
      <c r="S47" s="190">
        <v>43804517</v>
      </c>
      <c r="T47" s="103"/>
      <c r="U47" s="188">
        <f t="shared" si="29"/>
        <v>96.611272358351158</v>
      </c>
      <c r="V47" s="103"/>
      <c r="W47" s="188">
        <f t="shared" si="5"/>
        <v>61.767819684983039</v>
      </c>
      <c r="X47" s="103"/>
      <c r="Y47" s="190">
        <v>41227953</v>
      </c>
      <c r="Z47" s="103"/>
      <c r="AA47" s="190">
        <v>1161244</v>
      </c>
      <c r="AB47" s="103"/>
      <c r="AC47" s="190">
        <v>1415320</v>
      </c>
      <c r="AD47" s="103"/>
      <c r="AE47" s="103"/>
      <c r="AF47" s="190">
        <v>2059144</v>
      </c>
      <c r="AG47" s="103"/>
      <c r="AH47" s="188">
        <f t="shared" si="30"/>
        <v>4.5414613705035176</v>
      </c>
      <c r="AI47" s="103"/>
      <c r="AJ47" s="188">
        <f t="shared" si="7"/>
        <v>26.139510388068736</v>
      </c>
      <c r="AK47" s="103"/>
      <c r="AL47" s="190">
        <v>9153884</v>
      </c>
      <c r="AM47" s="103"/>
      <c r="AN47" s="188">
        <f t="shared" si="31"/>
        <v>20.18897686420679</v>
      </c>
      <c r="AO47" s="103"/>
      <c r="AP47" s="188">
        <f t="shared" si="9"/>
        <v>66.336966064127537</v>
      </c>
      <c r="AQ47" s="103"/>
      <c r="AR47" s="190">
        <f t="shared" si="32"/>
        <v>226051248</v>
      </c>
      <c r="AS47" s="103"/>
      <c r="AT47" s="190">
        <v>17965447</v>
      </c>
      <c r="AU47" s="103"/>
      <c r="AV47" s="188">
        <f>IF(AR$47,AT47/AR$47*100,0)</f>
        <v>7.9475106459045071</v>
      </c>
      <c r="AW47" s="103"/>
      <c r="AX47" s="190">
        <v>3756225</v>
      </c>
      <c r="AY47" s="103"/>
      <c r="AZ47" s="188">
        <f t="shared" si="33"/>
        <v>1.6616696582006925</v>
      </c>
      <c r="BA47" s="103"/>
      <c r="BB47" s="190">
        <v>77116</v>
      </c>
      <c r="BC47" s="103"/>
      <c r="BD47" s="188">
        <f t="shared" si="34"/>
        <v>3.4114388078936859E-2</v>
      </c>
      <c r="BE47" s="103"/>
      <c r="BF47" s="190">
        <v>8555272</v>
      </c>
      <c r="BG47" s="103"/>
      <c r="BH47" s="103">
        <v>35</v>
      </c>
      <c r="BI47" s="103"/>
      <c r="BJ47" s="190">
        <v>453410</v>
      </c>
      <c r="BK47" s="103"/>
      <c r="BL47" s="190">
        <f t="shared" si="18"/>
        <v>453410</v>
      </c>
      <c r="BM47" s="103"/>
      <c r="BN47" s="190">
        <f t="shared" si="13"/>
        <v>453410</v>
      </c>
      <c r="BO47" s="103"/>
      <c r="BP47" s="190">
        <f t="shared" si="14"/>
        <v>453410</v>
      </c>
      <c r="BQ47" s="103"/>
      <c r="BR47" s="190">
        <f t="shared" si="15"/>
        <v>453410</v>
      </c>
      <c r="BS47" s="103"/>
      <c r="BT47" s="190">
        <f t="shared" si="16"/>
        <v>453410</v>
      </c>
    </row>
    <row r="48" spans="1:72" ht="9.75" customHeight="1" x14ac:dyDescent="0.25">
      <c r="A48" s="103">
        <v>36</v>
      </c>
      <c r="B48" s="103"/>
      <c r="C48" s="8" t="s">
        <v>118</v>
      </c>
      <c r="D48" s="103"/>
      <c r="E48" s="190">
        <v>7678389</v>
      </c>
      <c r="F48" s="103"/>
      <c r="G48" s="188">
        <f t="shared" si="27"/>
        <v>344.554139555755</v>
      </c>
      <c r="H48" s="103"/>
      <c r="I48" s="188">
        <f t="shared" si="1"/>
        <v>115.33018983247044</v>
      </c>
      <c r="J48" s="103"/>
      <c r="K48" s="190">
        <v>0</v>
      </c>
      <c r="L48" s="103"/>
      <c r="M48" s="190">
        <v>5128743</v>
      </c>
      <c r="N48" s="103"/>
      <c r="O48" s="188">
        <f t="shared" si="28"/>
        <v>230.14328023334082</v>
      </c>
      <c r="P48" s="103"/>
      <c r="Q48" s="188">
        <f t="shared" si="3"/>
        <v>97.068111209786949</v>
      </c>
      <c r="R48" s="103"/>
      <c r="S48" s="190">
        <v>4937527</v>
      </c>
      <c r="T48" s="103"/>
      <c r="U48" s="188">
        <f t="shared" si="29"/>
        <v>221.56280008974647</v>
      </c>
      <c r="V48" s="103"/>
      <c r="W48" s="188">
        <f t="shared" si="5"/>
        <v>141.65480642963939</v>
      </c>
      <c r="X48" s="103"/>
      <c r="Y48" s="190">
        <v>0</v>
      </c>
      <c r="Z48" s="103"/>
      <c r="AA48" s="190">
        <v>4637707</v>
      </c>
      <c r="AB48" s="103"/>
      <c r="AC48" s="190">
        <v>0</v>
      </c>
      <c r="AD48" s="103"/>
      <c r="AE48" s="103"/>
      <c r="AF48" s="190">
        <v>436589</v>
      </c>
      <c r="AG48" s="103"/>
      <c r="AH48" s="188">
        <f t="shared" si="30"/>
        <v>19.59115997307606</v>
      </c>
      <c r="AI48" s="103"/>
      <c r="AJ48" s="188">
        <f t="shared" si="7"/>
        <v>112.76179358402439</v>
      </c>
      <c r="AK48" s="103"/>
      <c r="AL48" s="190">
        <v>1372380</v>
      </c>
      <c r="AM48" s="103"/>
      <c r="AN48" s="188">
        <f t="shared" si="31"/>
        <v>61.583127664348218</v>
      </c>
      <c r="AO48" s="103"/>
      <c r="AP48" s="188">
        <f t="shared" si="9"/>
        <v>202.34991983350352</v>
      </c>
      <c r="AQ48" s="103"/>
      <c r="AR48" s="190">
        <f t="shared" si="32"/>
        <v>19553628</v>
      </c>
      <c r="AS48" s="103"/>
      <c r="AT48" s="190">
        <v>2111315</v>
      </c>
      <c r="AU48" s="103"/>
      <c r="AV48" s="188">
        <f>IF(AR$48,AT48/AR$48*100,0)</f>
        <v>10.797561455091607</v>
      </c>
      <c r="AW48" s="103"/>
      <c r="AX48" s="190">
        <v>80972</v>
      </c>
      <c r="AY48" s="103"/>
      <c r="AZ48" s="188">
        <f t="shared" si="33"/>
        <v>0.41410218093542539</v>
      </c>
      <c r="BA48" s="103"/>
      <c r="BB48" s="190">
        <v>705427</v>
      </c>
      <c r="BC48" s="103"/>
      <c r="BD48" s="188">
        <f t="shared" si="34"/>
        <v>3.6076527588639813</v>
      </c>
      <c r="BE48" s="103"/>
      <c r="BF48" s="190">
        <v>456130</v>
      </c>
      <c r="BG48" s="103"/>
      <c r="BH48" s="103">
        <v>36</v>
      </c>
      <c r="BI48" s="103"/>
      <c r="BJ48" s="190">
        <v>22285</v>
      </c>
      <c r="BK48" s="103"/>
      <c r="BL48" s="190">
        <f t="shared" si="18"/>
        <v>22285</v>
      </c>
      <c r="BM48" s="103"/>
      <c r="BN48" s="190">
        <f t="shared" si="13"/>
        <v>22285</v>
      </c>
      <c r="BO48" s="103"/>
      <c r="BP48" s="190">
        <f t="shared" si="14"/>
        <v>22285</v>
      </c>
      <c r="BQ48" s="103"/>
      <c r="BR48" s="190">
        <f t="shared" si="15"/>
        <v>22285</v>
      </c>
      <c r="BS48" s="103"/>
      <c r="BT48" s="190">
        <f t="shared" si="16"/>
        <v>22285</v>
      </c>
    </row>
    <row r="49" spans="1:72" ht="9.75" customHeight="1" x14ac:dyDescent="0.25">
      <c r="A49" s="103">
        <v>37</v>
      </c>
      <c r="B49" s="103"/>
      <c r="C49" s="8" t="s">
        <v>119</v>
      </c>
      <c r="D49" s="103"/>
      <c r="E49" s="190">
        <v>5352062</v>
      </c>
      <c r="F49" s="103"/>
      <c r="G49" s="188">
        <f t="shared" si="27"/>
        <v>352.50358954093394</v>
      </c>
      <c r="H49" s="103"/>
      <c r="I49" s="188">
        <f t="shared" si="1"/>
        <v>117.99105345476355</v>
      </c>
      <c r="J49" s="103"/>
      <c r="K49" s="190">
        <v>0</v>
      </c>
      <c r="L49" s="103"/>
      <c r="M49" s="190">
        <v>4670942</v>
      </c>
      <c r="N49" s="103"/>
      <c r="O49" s="188">
        <f t="shared" si="28"/>
        <v>307.64289007442534</v>
      </c>
      <c r="P49" s="103"/>
      <c r="Q49" s="188">
        <f t="shared" si="3"/>
        <v>129.75531693285751</v>
      </c>
      <c r="R49" s="103"/>
      <c r="S49" s="190">
        <v>2152756</v>
      </c>
      <c r="T49" s="103"/>
      <c r="U49" s="188">
        <f t="shared" si="29"/>
        <v>141.78726206941974</v>
      </c>
      <c r="V49" s="103"/>
      <c r="W49" s="188">
        <f t="shared" si="5"/>
        <v>90.650809407069303</v>
      </c>
      <c r="X49" s="103"/>
      <c r="Y49" s="190">
        <v>0</v>
      </c>
      <c r="Z49" s="103"/>
      <c r="AA49" s="190">
        <v>2152756</v>
      </c>
      <c r="AB49" s="103"/>
      <c r="AC49" s="190">
        <v>0</v>
      </c>
      <c r="AD49" s="103"/>
      <c r="AE49" s="103"/>
      <c r="AF49" s="190">
        <v>411344</v>
      </c>
      <c r="AG49" s="103"/>
      <c r="AH49" s="188">
        <f t="shared" si="30"/>
        <v>27.092405980372785</v>
      </c>
      <c r="AI49" s="103"/>
      <c r="AJ49" s="188">
        <f t="shared" si="7"/>
        <v>155.93708055326096</v>
      </c>
      <c r="AK49" s="103"/>
      <c r="AL49" s="190">
        <v>66370</v>
      </c>
      <c r="AM49" s="103"/>
      <c r="AN49" s="188">
        <f t="shared" si="31"/>
        <v>4.3713363630376074</v>
      </c>
      <c r="AO49" s="103"/>
      <c r="AP49" s="188">
        <f t="shared" si="9"/>
        <v>14.363342626035823</v>
      </c>
      <c r="AQ49" s="103"/>
      <c r="AR49" s="190">
        <f t="shared" si="32"/>
        <v>12653474</v>
      </c>
      <c r="AS49" s="103"/>
      <c r="AT49" s="190">
        <v>1325897</v>
      </c>
      <c r="AU49" s="103"/>
      <c r="AV49" s="188">
        <f>IF(AR$49,AT49/AR$49*100,0)</f>
        <v>10.478521550682444</v>
      </c>
      <c r="AW49" s="103"/>
      <c r="AX49" s="190">
        <v>303364</v>
      </c>
      <c r="AY49" s="103"/>
      <c r="AZ49" s="188">
        <f t="shared" si="33"/>
        <v>2.3974759816948294</v>
      </c>
      <c r="BA49" s="103"/>
      <c r="BB49" s="190">
        <v>6318</v>
      </c>
      <c r="BC49" s="103"/>
      <c r="BD49" s="188">
        <f t="shared" si="34"/>
        <v>4.9930951768660525E-2</v>
      </c>
      <c r="BE49" s="103"/>
      <c r="BF49" s="190">
        <v>783788</v>
      </c>
      <c r="BG49" s="103"/>
      <c r="BH49" s="103">
        <v>37</v>
      </c>
      <c r="BI49" s="103"/>
      <c r="BJ49" s="190">
        <v>15183</v>
      </c>
      <c r="BK49" s="103"/>
      <c r="BL49" s="190">
        <f t="shared" si="18"/>
        <v>15183</v>
      </c>
      <c r="BM49" s="103"/>
      <c r="BN49" s="190">
        <f t="shared" si="13"/>
        <v>15183</v>
      </c>
      <c r="BO49" s="103"/>
      <c r="BP49" s="190">
        <f t="shared" si="14"/>
        <v>15183</v>
      </c>
      <c r="BQ49" s="103"/>
      <c r="BR49" s="190">
        <f t="shared" si="15"/>
        <v>15183</v>
      </c>
      <c r="BS49" s="103"/>
      <c r="BT49" s="190">
        <f t="shared" si="16"/>
        <v>15183</v>
      </c>
    </row>
    <row r="50" spans="1:72" ht="9.75" customHeight="1" x14ac:dyDescent="0.25">
      <c r="A50" s="109">
        <v>38</v>
      </c>
      <c r="B50" s="103"/>
      <c r="C50" s="8" t="s">
        <v>120</v>
      </c>
      <c r="D50" s="103"/>
      <c r="E50" s="191">
        <v>8562133</v>
      </c>
      <c r="F50" s="103"/>
      <c r="G50" s="188">
        <f t="shared" si="27"/>
        <v>302.74142564175094</v>
      </c>
      <c r="H50" s="103"/>
      <c r="I50" s="188">
        <f t="shared" si="1"/>
        <v>101.33451345101589</v>
      </c>
      <c r="J50" s="103"/>
      <c r="K50" s="191">
        <v>0</v>
      </c>
      <c r="L50" s="103"/>
      <c r="M50" s="191">
        <v>7238995</v>
      </c>
      <c r="N50" s="103"/>
      <c r="O50" s="188">
        <f t="shared" si="28"/>
        <v>255.95767626051907</v>
      </c>
      <c r="P50" s="103"/>
      <c r="Q50" s="188">
        <f t="shared" si="3"/>
        <v>107.9559140682456</v>
      </c>
      <c r="R50" s="103"/>
      <c r="S50" s="191">
        <v>9177930</v>
      </c>
      <c r="T50" s="103"/>
      <c r="U50" s="188">
        <f t="shared" si="29"/>
        <v>324.51488579308392</v>
      </c>
      <c r="V50" s="103"/>
      <c r="W50" s="188">
        <f t="shared" si="5"/>
        <v>207.47658592478314</v>
      </c>
      <c r="X50" s="103"/>
      <c r="Y50" s="191">
        <v>0</v>
      </c>
      <c r="Z50" s="103"/>
      <c r="AA50" s="191">
        <v>9067623</v>
      </c>
      <c r="AB50" s="103"/>
      <c r="AC50" s="191">
        <v>110307</v>
      </c>
      <c r="AD50" s="103"/>
      <c r="AE50" s="103"/>
      <c r="AF50" s="191">
        <v>594237</v>
      </c>
      <c r="AG50" s="103"/>
      <c r="AH50" s="188">
        <f t="shared" si="30"/>
        <v>21.011137826179194</v>
      </c>
      <c r="AI50" s="103"/>
      <c r="AJ50" s="188">
        <f t="shared" si="7"/>
        <v>120.93482926876953</v>
      </c>
      <c r="AK50" s="103"/>
      <c r="AL50" s="191">
        <v>2962074</v>
      </c>
      <c r="AM50" s="103"/>
      <c r="AN50" s="188">
        <f t="shared" si="31"/>
        <v>104.73354076797963</v>
      </c>
      <c r="AO50" s="103"/>
      <c r="AP50" s="188">
        <f t="shared" si="9"/>
        <v>344.13360253134118</v>
      </c>
      <c r="AQ50" s="103"/>
      <c r="AR50" s="191">
        <f t="shared" si="32"/>
        <v>28535369</v>
      </c>
      <c r="AS50" s="103"/>
      <c r="AT50" s="191">
        <v>2987487</v>
      </c>
      <c r="AU50" s="103"/>
      <c r="AV50" s="188">
        <f>IF(AR$50,AT50/AR$50*100,0)</f>
        <v>10.469417795158002</v>
      </c>
      <c r="AW50" s="103"/>
      <c r="AX50" s="191">
        <v>335548</v>
      </c>
      <c r="AY50" s="103"/>
      <c r="AZ50" s="188">
        <f t="shared" si="33"/>
        <v>1.1759020883872222</v>
      </c>
      <c r="BA50" s="103"/>
      <c r="BB50" s="191">
        <v>13979</v>
      </c>
      <c r="BC50" s="103"/>
      <c r="BD50" s="188">
        <f t="shared" si="34"/>
        <v>4.8988327433228569E-2</v>
      </c>
      <c r="BE50" s="103"/>
      <c r="BF50" s="191">
        <v>2077569</v>
      </c>
      <c r="BG50" s="103"/>
      <c r="BH50" s="109">
        <v>38</v>
      </c>
      <c r="BI50" s="103"/>
      <c r="BJ50" s="191">
        <v>28282</v>
      </c>
      <c r="BK50" s="103"/>
      <c r="BL50" s="191">
        <f t="shared" si="18"/>
        <v>28282</v>
      </c>
      <c r="BM50" s="103"/>
      <c r="BN50" s="191">
        <f t="shared" si="13"/>
        <v>28282</v>
      </c>
      <c r="BO50" s="103"/>
      <c r="BP50" s="191">
        <f t="shared" si="14"/>
        <v>28282</v>
      </c>
      <c r="BQ50" s="103"/>
      <c r="BR50" s="191">
        <f t="shared" si="15"/>
        <v>28282</v>
      </c>
      <c r="BS50" s="103"/>
      <c r="BT50" s="191">
        <f t="shared" si="16"/>
        <v>28282</v>
      </c>
    </row>
    <row r="51" spans="1:72" ht="8.85" customHeight="1" x14ac:dyDescent="0.25">
      <c r="A51" s="103"/>
      <c r="B51" s="103"/>
      <c r="C51" s="103"/>
      <c r="D51" s="103"/>
      <c r="E51" s="103"/>
      <c r="F51" s="103"/>
      <c r="G51" s="112"/>
      <c r="H51" s="112"/>
      <c r="I51" s="112"/>
      <c r="J51" s="103"/>
      <c r="K51" s="103"/>
      <c r="L51" s="103"/>
      <c r="M51" s="103"/>
      <c r="N51" s="103"/>
      <c r="O51" s="112"/>
      <c r="P51" s="112"/>
      <c r="Q51" s="112"/>
      <c r="R51" s="103"/>
      <c r="S51" s="103"/>
      <c r="T51" s="103"/>
      <c r="U51" s="112"/>
      <c r="V51" s="112"/>
      <c r="W51" s="112"/>
      <c r="X51" s="103"/>
      <c r="Y51" s="103"/>
      <c r="Z51" s="103"/>
      <c r="AA51" s="103"/>
      <c r="AB51" s="103"/>
      <c r="AC51" s="103"/>
      <c r="AD51" s="103"/>
      <c r="AE51" s="103"/>
      <c r="AF51" s="103"/>
      <c r="AG51" s="103"/>
      <c r="AH51" s="112"/>
      <c r="AI51" s="112"/>
      <c r="AJ51" s="112"/>
      <c r="AK51" s="103"/>
      <c r="AL51" s="103"/>
      <c r="AM51" s="103"/>
      <c r="AN51" s="112"/>
      <c r="AO51" s="112"/>
      <c r="AP51" s="112"/>
      <c r="AQ51" s="103"/>
      <c r="AR51" s="103"/>
      <c r="AS51" s="103"/>
      <c r="AT51" s="103"/>
      <c r="AU51" s="103"/>
      <c r="AV51" s="112"/>
      <c r="AW51" s="103"/>
      <c r="AX51" s="103"/>
      <c r="AY51" s="103"/>
      <c r="AZ51" s="112"/>
      <c r="BA51" s="103"/>
      <c r="BB51" s="103"/>
      <c r="BC51" s="103"/>
      <c r="BD51" s="112"/>
      <c r="BE51" s="103"/>
      <c r="BF51" s="103"/>
      <c r="BG51" s="103"/>
      <c r="BH51" s="103"/>
      <c r="BI51" s="103"/>
      <c r="BJ51" s="103"/>
      <c r="BK51" s="103"/>
      <c r="BL51" s="103"/>
      <c r="BM51" s="103"/>
      <c r="BN51" s="103"/>
      <c r="BO51" s="103"/>
      <c r="BP51" s="103"/>
      <c r="BQ51" s="103"/>
      <c r="BR51" s="103"/>
      <c r="BS51" s="103"/>
      <c r="BT51" s="103"/>
    </row>
    <row r="52" spans="1:72" ht="8.85" customHeight="1" x14ac:dyDescent="0.25">
      <c r="A52" s="109">
        <f>A50</f>
        <v>38</v>
      </c>
      <c r="B52" s="103"/>
      <c r="C52" s="123" t="s">
        <v>63</v>
      </c>
      <c r="D52" s="103"/>
      <c r="E52" s="192">
        <f>SUM(E13:E50)</f>
        <v>753289173</v>
      </c>
      <c r="F52" s="103"/>
      <c r="G52" s="128">
        <f>IF(BL52=0,0,IF(ISNONTEXT(H52),E52/$BJ52,E52/BL52))</f>
        <v>298.75450656611002</v>
      </c>
      <c r="H52" s="175"/>
      <c r="I52" s="193">
        <f>IF(G$52,G52/G$52*100,0)</f>
        <v>100</v>
      </c>
      <c r="J52" s="103"/>
      <c r="K52" s="192">
        <f>SUM(K13:K50)</f>
        <v>243869</v>
      </c>
      <c r="L52" s="103"/>
      <c r="M52" s="192">
        <f>SUM(M13:M50)</f>
        <v>597817990</v>
      </c>
      <c r="N52" s="103"/>
      <c r="O52" s="128">
        <f>IF(BN52=0,0,IF(ISNONTEXT(P52),M52/$BJ52,M52/BN52))</f>
        <v>237.09463114611063</v>
      </c>
      <c r="P52" s="175"/>
      <c r="Q52" s="193">
        <f>IF(O$52,O52/O$52*100,0)</f>
        <v>100</v>
      </c>
      <c r="R52" s="103"/>
      <c r="S52" s="192">
        <f>SUM(S13:S50)</f>
        <v>394378100</v>
      </c>
      <c r="T52" s="103"/>
      <c r="U52" s="128">
        <f>IF(BP52=0,0,IF(ISNONTEXT(V52),S52/$BJ52,S52/BP52))</f>
        <v>156.41036522103312</v>
      </c>
      <c r="V52" s="175"/>
      <c r="W52" s="193">
        <f>IF(U$52,U52/U$52*100,0)</f>
        <v>100</v>
      </c>
      <c r="X52" s="103"/>
      <c r="Y52" s="192">
        <f>SUM(Y13:Y50)</f>
        <v>207171926</v>
      </c>
      <c r="Z52" s="103"/>
      <c r="AA52" s="192">
        <f>SUM(AA13:AA50)</f>
        <v>156260250</v>
      </c>
      <c r="AB52" s="103"/>
      <c r="AC52" s="192">
        <f>SUM(AC13:AC50)</f>
        <v>5948278</v>
      </c>
      <c r="AD52" s="103"/>
      <c r="AE52" s="103"/>
      <c r="AF52" s="192">
        <f>SUM(AF13:AF50)</f>
        <v>43807194</v>
      </c>
      <c r="AG52" s="103"/>
      <c r="AH52" s="128">
        <f>IF(BR52=0,0,IF(ISNONTEXT(AI52),AF52/$BJ52,AF52/BR52))</f>
        <v>17.373934335726684</v>
      </c>
      <c r="AI52" s="175"/>
      <c r="AJ52" s="193">
        <f>IF(AH$52,AH52/AH$52*100,0)</f>
        <v>100</v>
      </c>
      <c r="AK52" s="103"/>
      <c r="AL52" s="192">
        <f>SUM(AL13:AL50)</f>
        <v>76737203</v>
      </c>
      <c r="AM52" s="103"/>
      <c r="AN52" s="128">
        <f>IF(BT52=0,0,IF(ISNONTEXT(AO52),AL52/$BJ52,AL52/BT52))</f>
        <v>30.433976803657604</v>
      </c>
      <c r="AO52" s="175"/>
      <c r="AP52" s="193">
        <f>IF(AN$52,AN52/AN$52*100,0)</f>
        <v>100</v>
      </c>
      <c r="AQ52" s="103"/>
      <c r="AR52" s="192">
        <f>SUM(AR13:AR50)</f>
        <v>1866029660</v>
      </c>
      <c r="AS52" s="103"/>
      <c r="AT52" s="192">
        <f>SUM(AT13:AT50)</f>
        <v>227434692</v>
      </c>
      <c r="AU52" s="103"/>
      <c r="AV52" s="193">
        <f>IF(AR$52,AT52/AR$52*100,0)</f>
        <v>12.188160610480328</v>
      </c>
      <c r="AW52" s="103"/>
      <c r="AX52" s="192">
        <f>SUM(AX13:AX50)</f>
        <v>15330292</v>
      </c>
      <c r="AY52" s="103"/>
      <c r="AZ52" s="193">
        <f>IF($AR52,AX52/$AR52*100,0)</f>
        <v>0.8215459983631771</v>
      </c>
      <c r="BA52" s="103"/>
      <c r="BB52" s="192">
        <f>SUM(BB13:BB50)</f>
        <v>7158152</v>
      </c>
      <c r="BC52" s="103"/>
      <c r="BD52" s="193">
        <f>IF($AR52,BB52/$AR52*100,0)</f>
        <v>0.38360333457936568</v>
      </c>
      <c r="BE52" s="103"/>
      <c r="BF52" s="192">
        <f>SUM(BF13:BF50)</f>
        <v>93189194</v>
      </c>
      <c r="BG52" s="103"/>
      <c r="BH52" s="109">
        <f>BH50</f>
        <v>38</v>
      </c>
      <c r="BI52" s="103"/>
      <c r="BJ52" s="191">
        <f>SUM(BJ13:BJ50)</f>
        <v>2521432</v>
      </c>
      <c r="BK52" s="103"/>
      <c r="BL52" s="191">
        <f>SUM(BL13:BL50)</f>
        <v>2521432</v>
      </c>
      <c r="BM52" s="103"/>
      <c r="BN52" s="191">
        <f>SUM(BN13:BN50)</f>
        <v>2521432</v>
      </c>
      <c r="BO52" s="103"/>
      <c r="BP52" s="191">
        <f>SUM(BP13:BP50)</f>
        <v>2521432</v>
      </c>
      <c r="BQ52" s="103"/>
      <c r="BR52" s="191">
        <f>SUM(BR13:BR50)</f>
        <v>2514070</v>
      </c>
      <c r="BS52" s="103"/>
      <c r="BT52" s="191">
        <f>SUM(BT13:BT50)</f>
        <v>2496880</v>
      </c>
    </row>
    <row r="53" spans="1:72" ht="8.85" customHeight="1"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row>
    <row r="54" spans="1:72" ht="8.85" customHeight="1"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row>
    <row r="55" spans="1:72" ht="8.85" customHeight="1"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row>
    <row r="56" spans="1:72" ht="8.85" customHeight="1"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row>
    <row r="57" spans="1:72" ht="8.85" customHeight="1"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row>
    <row r="58" spans="1:72" ht="8.85" customHeight="1"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row>
    <row r="59" spans="1:72" ht="8.85" customHeight="1"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row>
    <row r="60" spans="1:72" ht="8.85" customHeight="1"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row>
    <row r="61" spans="1:72" ht="8.85" customHeight="1"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row>
    <row r="62" spans="1:72" ht="8.85" customHeight="1"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row>
    <row r="63" spans="1:72" ht="8.85" customHeight="1"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row>
    <row r="64" spans="1:72" ht="8.85" customHeight="1"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row>
    <row r="65" spans="1:72" ht="8.85" customHeight="1"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row>
    <row r="66" spans="1:72" ht="8.85" customHeight="1"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row>
    <row r="67" spans="1:72" ht="10.5" customHeight="1" x14ac:dyDescent="0.25">
      <c r="A67" s="163" t="s">
        <v>467</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64" t="s">
        <v>468</v>
      </c>
      <c r="BJ67" s="103"/>
      <c r="BK67" s="103"/>
      <c r="BL67" s="103"/>
      <c r="BM67" s="103"/>
      <c r="BN67" s="103"/>
      <c r="BO67" s="103"/>
      <c r="BP67" s="103"/>
      <c r="BQ67" s="103"/>
      <c r="BR67" s="103"/>
      <c r="BS67" s="103"/>
      <c r="BT67" s="103"/>
    </row>
    <row r="68" spans="1:72" ht="10.5" customHeight="1" x14ac:dyDescent="0.25">
      <c r="A68" s="174"/>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80" t="s">
        <v>40</v>
      </c>
      <c r="AD68" s="103"/>
      <c r="AE68" s="103"/>
      <c r="AF68" s="174" t="s">
        <v>41</v>
      </c>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80" t="s">
        <v>443</v>
      </c>
      <c r="BI68" s="103"/>
      <c r="BJ68" s="103"/>
      <c r="BK68" s="103"/>
      <c r="BL68" s="103"/>
      <c r="BM68" s="103"/>
      <c r="BN68" s="103"/>
      <c r="BO68" s="103"/>
      <c r="BP68" s="103"/>
      <c r="BQ68" s="103"/>
      <c r="BR68" s="103"/>
      <c r="BS68" s="103"/>
      <c r="BT68" s="103"/>
    </row>
    <row r="69" spans="1:72" ht="10.5" customHeight="1" x14ac:dyDescent="0.25">
      <c r="A69" s="168"/>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80" t="s">
        <v>444</v>
      </c>
      <c r="AD69" s="103"/>
      <c r="AE69" s="103"/>
      <c r="AF69" s="174" t="s">
        <v>388</v>
      </c>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80" t="s">
        <v>122</v>
      </c>
      <c r="BI69" s="103"/>
      <c r="BJ69" s="103"/>
      <c r="BK69" s="103"/>
      <c r="BL69" s="103"/>
      <c r="BM69" s="103"/>
      <c r="BN69" s="103"/>
      <c r="BO69" s="103"/>
      <c r="BP69" s="103"/>
      <c r="BQ69" s="103"/>
      <c r="BR69" s="103"/>
      <c r="BS69" s="103"/>
      <c r="BT69" s="103"/>
    </row>
    <row r="70" spans="1:72" ht="10.5" customHeight="1" x14ac:dyDescent="0.25">
      <c r="A70" s="108"/>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80" t="s">
        <v>46</v>
      </c>
      <c r="AD70" s="103"/>
      <c r="AE70" s="103"/>
      <c r="AF70" s="181" t="s">
        <v>47</v>
      </c>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row>
    <row r="71" spans="1:72" ht="8.85" customHeight="1"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82" t="s">
        <v>389</v>
      </c>
      <c r="AU71" s="182"/>
      <c r="AV71" s="182"/>
      <c r="AW71" s="182"/>
      <c r="AX71" s="182"/>
      <c r="AY71" s="182"/>
      <c r="AZ71" s="182"/>
      <c r="BA71" s="182"/>
      <c r="BB71" s="182"/>
      <c r="BC71" s="182"/>
      <c r="BD71" s="182"/>
      <c r="BE71" s="182"/>
      <c r="BF71" s="182"/>
      <c r="BG71" s="103"/>
      <c r="BH71" s="103"/>
      <c r="BI71" s="103"/>
      <c r="BJ71" s="103"/>
      <c r="BK71" s="103"/>
      <c r="BL71" s="103"/>
      <c r="BM71" s="103"/>
      <c r="BN71" s="103"/>
      <c r="BO71" s="103"/>
      <c r="BP71" s="103"/>
      <c r="BQ71" s="103"/>
      <c r="BR71" s="103"/>
      <c r="BS71" s="103"/>
      <c r="BT71" s="103"/>
    </row>
    <row r="72" spans="1:72" ht="8.4499999999999993" customHeight="1"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row>
    <row r="73" spans="1:72" ht="9.6" customHeight="1" x14ac:dyDescent="0.25">
      <c r="A73" s="103"/>
      <c r="B73" s="103"/>
      <c r="C73" s="103"/>
      <c r="D73" s="103"/>
      <c r="E73" s="182" t="s">
        <v>445</v>
      </c>
      <c r="F73" s="182"/>
      <c r="G73" s="182"/>
      <c r="H73" s="182"/>
      <c r="I73" s="182"/>
      <c r="J73" s="182"/>
      <c r="K73" s="182"/>
      <c r="L73" s="103"/>
      <c r="M73" s="182" t="s">
        <v>446</v>
      </c>
      <c r="N73" s="182"/>
      <c r="O73" s="182"/>
      <c r="P73" s="182"/>
      <c r="Q73" s="182"/>
      <c r="R73" s="103"/>
      <c r="S73" s="182" t="s">
        <v>447</v>
      </c>
      <c r="T73" s="182"/>
      <c r="U73" s="182"/>
      <c r="V73" s="182"/>
      <c r="W73" s="182"/>
      <c r="X73" s="182"/>
      <c r="Y73" s="182"/>
      <c r="Z73" s="182"/>
      <c r="AA73" s="182"/>
      <c r="AB73" s="182"/>
      <c r="AC73" s="182"/>
      <c r="AD73" s="103"/>
      <c r="AE73" s="103"/>
      <c r="AF73" s="182" t="s">
        <v>448</v>
      </c>
      <c r="AG73" s="182"/>
      <c r="AH73" s="182"/>
      <c r="AI73" s="182"/>
      <c r="AJ73" s="182"/>
      <c r="AK73" s="103"/>
      <c r="AL73" s="182" t="s">
        <v>449</v>
      </c>
      <c r="AM73" s="182"/>
      <c r="AN73" s="182"/>
      <c r="AO73" s="182"/>
      <c r="AP73" s="182"/>
      <c r="AQ73" s="103"/>
      <c r="AR73" s="103"/>
      <c r="AS73" s="103"/>
      <c r="AT73" s="103"/>
      <c r="AU73" s="103"/>
      <c r="AV73" s="103"/>
      <c r="AW73" s="103"/>
      <c r="AX73" s="182" t="s">
        <v>393</v>
      </c>
      <c r="AY73" s="182"/>
      <c r="AZ73" s="182"/>
      <c r="BA73" s="182"/>
      <c r="BB73" s="182"/>
      <c r="BC73" s="182"/>
      <c r="BD73" s="182"/>
      <c r="BE73" s="103"/>
      <c r="BF73" s="103"/>
      <c r="BG73" s="103"/>
      <c r="BH73" s="103"/>
      <c r="BI73" s="103"/>
      <c r="BJ73" s="103"/>
      <c r="BK73" s="103"/>
      <c r="BL73" s="103"/>
      <c r="BM73" s="103"/>
      <c r="BN73" s="103"/>
      <c r="BO73" s="103"/>
      <c r="BP73" s="103"/>
      <c r="BQ73" s="103"/>
      <c r="BR73" s="103"/>
      <c r="BS73" s="103"/>
      <c r="BT73" s="103"/>
    </row>
    <row r="74" spans="1:72" ht="8.4499999999999993" customHeight="1"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row>
    <row r="75" spans="1:72" ht="9.6" customHeight="1"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82" t="s">
        <v>395</v>
      </c>
      <c r="Z75" s="182"/>
      <c r="AA75" s="182"/>
      <c r="AB75" s="182"/>
      <c r="AC75" s="182"/>
      <c r="AD75" s="103"/>
      <c r="AE75" s="103"/>
      <c r="AF75" s="103"/>
      <c r="AG75" s="103"/>
      <c r="AH75" s="103"/>
      <c r="AI75" s="103"/>
      <c r="AJ75" s="103"/>
      <c r="AK75" s="103"/>
      <c r="AL75" s="103"/>
      <c r="AM75" s="103"/>
      <c r="AN75" s="103"/>
      <c r="AO75" s="103"/>
      <c r="AP75" s="103"/>
      <c r="AQ75" s="103"/>
      <c r="AR75" s="103"/>
      <c r="AS75" s="103"/>
      <c r="AT75" s="182" t="s">
        <v>428</v>
      </c>
      <c r="AU75" s="182"/>
      <c r="AV75" s="182"/>
      <c r="AW75" s="103"/>
      <c r="AX75" s="182" t="s">
        <v>57</v>
      </c>
      <c r="AY75" s="182"/>
      <c r="AZ75" s="182"/>
      <c r="BA75" s="103"/>
      <c r="BB75" s="182" t="s">
        <v>58</v>
      </c>
      <c r="BC75" s="182"/>
      <c r="BD75" s="182"/>
      <c r="BE75" s="103"/>
      <c r="BF75" s="103"/>
      <c r="BG75" s="103"/>
      <c r="BH75" s="103"/>
      <c r="BI75" s="103"/>
      <c r="BJ75" s="103"/>
      <c r="BK75" s="103"/>
      <c r="BL75" s="103"/>
      <c r="BM75" s="103"/>
      <c r="BN75" s="103"/>
      <c r="BO75" s="103"/>
      <c r="BP75" s="103"/>
      <c r="BQ75" s="103"/>
      <c r="BR75" s="103"/>
      <c r="BS75" s="103"/>
      <c r="BT75" s="103"/>
    </row>
    <row r="76" spans="1:72" ht="9.6" customHeight="1" x14ac:dyDescent="0.25">
      <c r="A76" s="103"/>
      <c r="B76" s="103"/>
      <c r="C76" s="103"/>
      <c r="D76" s="103"/>
      <c r="E76" s="103"/>
      <c r="F76" s="103"/>
      <c r="G76" s="103"/>
      <c r="H76" s="103"/>
      <c r="I76" s="103"/>
      <c r="J76" s="103"/>
      <c r="K76" s="173" t="s">
        <v>450</v>
      </c>
      <c r="L76" s="103"/>
      <c r="M76" s="103"/>
      <c r="N76" s="103"/>
      <c r="O76" s="103"/>
      <c r="P76" s="103"/>
      <c r="Q76" s="103"/>
      <c r="R76" s="103"/>
      <c r="S76" s="103"/>
      <c r="T76" s="103"/>
      <c r="U76" s="103"/>
      <c r="V76" s="103"/>
      <c r="W76" s="103"/>
      <c r="X76" s="103"/>
      <c r="Y76" s="103"/>
      <c r="Z76" s="103"/>
      <c r="AA76" s="123" t="s">
        <v>451</v>
      </c>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23" t="s">
        <v>452</v>
      </c>
      <c r="BG76" s="103"/>
      <c r="BH76" s="103"/>
      <c r="BI76" s="103"/>
      <c r="BJ76" s="103"/>
      <c r="BK76" s="103"/>
      <c r="BL76" s="123" t="s">
        <v>453</v>
      </c>
      <c r="BM76" s="103"/>
      <c r="BN76" s="123" t="s">
        <v>454</v>
      </c>
      <c r="BO76" s="103"/>
      <c r="BP76" s="123" t="s">
        <v>455</v>
      </c>
      <c r="BQ76" s="103"/>
      <c r="BR76" s="103"/>
      <c r="BS76" s="103"/>
      <c r="BT76" s="103"/>
    </row>
    <row r="77" spans="1:72" ht="9.6" customHeight="1" x14ac:dyDescent="0.25">
      <c r="A77" s="103"/>
      <c r="B77" s="103"/>
      <c r="C77" s="103"/>
      <c r="D77" s="103"/>
      <c r="E77" s="103"/>
      <c r="F77" s="103"/>
      <c r="G77" s="103"/>
      <c r="H77" s="103"/>
      <c r="I77" s="123" t="s">
        <v>62</v>
      </c>
      <c r="J77" s="103"/>
      <c r="K77" s="103"/>
      <c r="L77" s="103"/>
      <c r="M77" s="103"/>
      <c r="N77" s="103"/>
      <c r="O77" s="103"/>
      <c r="P77" s="103"/>
      <c r="Q77" s="123" t="s">
        <v>62</v>
      </c>
      <c r="R77" s="103"/>
      <c r="S77" s="103"/>
      <c r="T77" s="103"/>
      <c r="U77" s="103"/>
      <c r="V77" s="103"/>
      <c r="W77" s="123" t="s">
        <v>62</v>
      </c>
      <c r="X77" s="103"/>
      <c r="Y77" s="103"/>
      <c r="Z77" s="103"/>
      <c r="AA77" s="123" t="s">
        <v>456</v>
      </c>
      <c r="AB77" s="103"/>
      <c r="AC77" s="123" t="s">
        <v>457</v>
      </c>
      <c r="AD77" s="103"/>
      <c r="AE77" s="103"/>
      <c r="AF77" s="103"/>
      <c r="AG77" s="103"/>
      <c r="AH77" s="103"/>
      <c r="AI77" s="103"/>
      <c r="AJ77" s="123" t="s">
        <v>62</v>
      </c>
      <c r="AK77" s="103"/>
      <c r="AL77" s="103"/>
      <c r="AM77" s="103"/>
      <c r="AN77" s="103"/>
      <c r="AO77" s="103"/>
      <c r="AP77" s="123" t="s">
        <v>62</v>
      </c>
      <c r="AQ77" s="103"/>
      <c r="AR77" s="103"/>
      <c r="AS77" s="103"/>
      <c r="AT77" s="103"/>
      <c r="AU77" s="103"/>
      <c r="AV77" s="123" t="s">
        <v>269</v>
      </c>
      <c r="AW77" s="103"/>
      <c r="AX77" s="103"/>
      <c r="AY77" s="103"/>
      <c r="AZ77" s="123" t="s">
        <v>269</v>
      </c>
      <c r="BA77" s="103"/>
      <c r="BB77" s="103"/>
      <c r="BC77" s="103"/>
      <c r="BD77" s="123" t="s">
        <v>269</v>
      </c>
      <c r="BE77" s="103"/>
      <c r="BF77" s="123" t="s">
        <v>458</v>
      </c>
      <c r="BG77" s="103"/>
      <c r="BH77" s="103"/>
      <c r="BI77" s="103"/>
      <c r="BJ77" s="103"/>
      <c r="BK77" s="103"/>
      <c r="BL77" s="123" t="s">
        <v>459</v>
      </c>
      <c r="BM77" s="123"/>
      <c r="BN77" s="123" t="s">
        <v>460</v>
      </c>
      <c r="BO77" s="123"/>
      <c r="BP77" s="123" t="s">
        <v>267</v>
      </c>
      <c r="BQ77" s="123"/>
      <c r="BR77" s="103"/>
      <c r="BS77" s="123"/>
      <c r="BT77" s="123" t="s">
        <v>325</v>
      </c>
    </row>
    <row r="78" spans="1:72" ht="9.6" customHeight="1" x14ac:dyDescent="0.25">
      <c r="A78" s="173" t="s">
        <v>69</v>
      </c>
      <c r="B78" s="103"/>
      <c r="C78" s="173" t="s">
        <v>71</v>
      </c>
      <c r="D78" s="103"/>
      <c r="E78" s="173" t="s">
        <v>72</v>
      </c>
      <c r="F78" s="103"/>
      <c r="G78" s="173" t="s">
        <v>431</v>
      </c>
      <c r="H78" s="103"/>
      <c r="I78" s="173" t="s">
        <v>78</v>
      </c>
      <c r="J78" s="103"/>
      <c r="K78" s="173" t="s">
        <v>433</v>
      </c>
      <c r="L78" s="103"/>
      <c r="M78" s="173" t="s">
        <v>72</v>
      </c>
      <c r="N78" s="103"/>
      <c r="O78" s="173" t="s">
        <v>431</v>
      </c>
      <c r="P78" s="103"/>
      <c r="Q78" s="173" t="s">
        <v>78</v>
      </c>
      <c r="R78" s="103"/>
      <c r="S78" s="173" t="s">
        <v>72</v>
      </c>
      <c r="T78" s="103"/>
      <c r="U78" s="173" t="s">
        <v>431</v>
      </c>
      <c r="V78" s="103"/>
      <c r="W78" s="173" t="s">
        <v>78</v>
      </c>
      <c r="X78" s="103"/>
      <c r="Y78" s="173" t="s">
        <v>433</v>
      </c>
      <c r="Z78" s="103"/>
      <c r="AA78" s="173" t="s">
        <v>461</v>
      </c>
      <c r="AB78" s="103"/>
      <c r="AC78" s="173" t="s">
        <v>462</v>
      </c>
      <c r="AD78" s="103"/>
      <c r="AE78" s="103"/>
      <c r="AF78" s="173" t="s">
        <v>72</v>
      </c>
      <c r="AG78" s="103"/>
      <c r="AH78" s="173" t="s">
        <v>431</v>
      </c>
      <c r="AI78" s="103"/>
      <c r="AJ78" s="173" t="s">
        <v>78</v>
      </c>
      <c r="AK78" s="103"/>
      <c r="AL78" s="173" t="s">
        <v>72</v>
      </c>
      <c r="AM78" s="103"/>
      <c r="AN78" s="173" t="s">
        <v>431</v>
      </c>
      <c r="AO78" s="103"/>
      <c r="AP78" s="173" t="s">
        <v>78</v>
      </c>
      <c r="AQ78" s="103"/>
      <c r="AR78" s="173" t="s">
        <v>63</v>
      </c>
      <c r="AS78" s="103"/>
      <c r="AT78" s="173" t="s">
        <v>72</v>
      </c>
      <c r="AU78" s="103"/>
      <c r="AV78" s="173" t="s">
        <v>369</v>
      </c>
      <c r="AW78" s="103"/>
      <c r="AX78" s="173" t="s">
        <v>72</v>
      </c>
      <c r="AY78" s="103"/>
      <c r="AZ78" s="173" t="s">
        <v>369</v>
      </c>
      <c r="BA78" s="103"/>
      <c r="BB78" s="173" t="s">
        <v>72</v>
      </c>
      <c r="BC78" s="103"/>
      <c r="BD78" s="173" t="s">
        <v>369</v>
      </c>
      <c r="BE78" s="103"/>
      <c r="BF78" s="173" t="s">
        <v>414</v>
      </c>
      <c r="BG78" s="103"/>
      <c r="BH78" s="173" t="s">
        <v>69</v>
      </c>
      <c r="BI78" s="103"/>
      <c r="BJ78" s="103"/>
      <c r="BK78" s="103"/>
      <c r="BL78" s="187" t="s">
        <v>463</v>
      </c>
      <c r="BM78" s="201"/>
      <c r="BN78" s="187" t="s">
        <v>464</v>
      </c>
      <c r="BO78" s="201"/>
      <c r="BP78" s="187" t="s">
        <v>465</v>
      </c>
      <c r="BQ78" s="201"/>
      <c r="BR78" s="187" t="s">
        <v>448</v>
      </c>
      <c r="BS78" s="201"/>
      <c r="BT78" s="187" t="s">
        <v>466</v>
      </c>
    </row>
    <row r="79" spans="1:72" ht="9.75" customHeight="1" x14ac:dyDescent="0.25">
      <c r="A79" s="103"/>
      <c r="B79" s="13" t="s">
        <v>282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row>
    <row r="80" spans="1:72" ht="9.75" customHeight="1" x14ac:dyDescent="0.25">
      <c r="A80" s="103">
        <v>1</v>
      </c>
      <c r="B80" s="103"/>
      <c r="C80" s="13" t="s">
        <v>123</v>
      </c>
      <c r="D80" s="103"/>
      <c r="E80" s="189">
        <v>2849685</v>
      </c>
      <c r="F80" s="103"/>
      <c r="G80" s="105">
        <f t="shared" ref="G80:G111" si="35">(E80/$BJ80)</f>
        <v>86.962830724160028</v>
      </c>
      <c r="H80" s="103"/>
      <c r="I80" s="188">
        <f t="shared" ref="I80:I111" si="36">IF(G$192,G80/G$192*100,0)</f>
        <v>46.978648342195811</v>
      </c>
      <c r="J80" s="103"/>
      <c r="K80" s="189">
        <v>2849685</v>
      </c>
      <c r="L80" s="103"/>
      <c r="M80" s="189">
        <v>6114992</v>
      </c>
      <c r="N80" s="103"/>
      <c r="O80" s="105">
        <f t="shared" ref="O80:O111" si="37">(M80/$BJ80)</f>
        <v>186.60905123745002</v>
      </c>
      <c r="P80" s="103"/>
      <c r="Q80" s="188">
        <f t="shared" ref="Q80:Q111" si="38">IF(O$192,O80/O$192*100,0)</f>
        <v>99.823142339859928</v>
      </c>
      <c r="R80" s="103"/>
      <c r="S80" s="189">
        <v>2143202</v>
      </c>
      <c r="T80" s="103"/>
      <c r="U80" s="105">
        <f t="shared" ref="U80:U111" si="39">(S80/$BJ80)</f>
        <v>65.403338521163292</v>
      </c>
      <c r="V80" s="103"/>
      <c r="W80" s="188">
        <f t="shared" ref="W80:W111" si="40">IF(U$192,U80/U$192*100,0)</f>
        <v>58.24401852566362</v>
      </c>
      <c r="X80" s="103"/>
      <c r="Y80" s="189">
        <v>2055396</v>
      </c>
      <c r="Z80" s="103"/>
      <c r="AA80" s="189">
        <v>0</v>
      </c>
      <c r="AB80" s="103"/>
      <c r="AC80" s="189">
        <v>87806</v>
      </c>
      <c r="AD80" s="103"/>
      <c r="AE80" s="103"/>
      <c r="AF80" s="189">
        <v>435869</v>
      </c>
      <c r="AG80" s="103"/>
      <c r="AH80" s="105">
        <f t="shared" ref="AH80:AH111" si="41">(AF80/$BJ80)</f>
        <v>13.301260337514114</v>
      </c>
      <c r="AI80" s="103"/>
      <c r="AJ80" s="188">
        <f t="shared" ref="AJ80:AJ111" si="42">IF(AH$192,AH80/AH$192*100,0)</f>
        <v>80.32944233174625</v>
      </c>
      <c r="AK80" s="103"/>
      <c r="AL80" s="189">
        <v>1315684</v>
      </c>
      <c r="AM80" s="103"/>
      <c r="AN80" s="105">
        <f t="shared" ref="AN80:AN111" si="43">(AL80/$BJ80)</f>
        <v>40.150263968995084</v>
      </c>
      <c r="AO80" s="103"/>
      <c r="AP80" s="188">
        <f t="shared" ref="AP80:AP111" si="44">IF(AN$192,AN80/AN$192*100,0)</f>
        <v>102.92115139555484</v>
      </c>
      <c r="AQ80" s="103"/>
      <c r="AR80" s="189">
        <f t="shared" ref="AR80:AR111" si="45">(E80+M80+S80+AF80+AL80)</f>
        <v>12859432</v>
      </c>
      <c r="AS80" s="103"/>
      <c r="AT80" s="189">
        <v>2961734</v>
      </c>
      <c r="AU80" s="103"/>
      <c r="AV80" s="188">
        <f t="shared" ref="AV80:AV111" si="46">IF($AR80,AT80/$AR80*100,0)</f>
        <v>23.031608238995315</v>
      </c>
      <c r="AW80" s="103"/>
      <c r="AX80" s="189">
        <v>213261</v>
      </c>
      <c r="AY80" s="103"/>
      <c r="AZ80" s="188">
        <f t="shared" ref="AZ80:AZ111" si="47">IF($AR80,AX80/$AR80*100,0)</f>
        <v>1.6584013975111809</v>
      </c>
      <c r="BA80" s="103"/>
      <c r="BB80" s="189">
        <v>0</v>
      </c>
      <c r="BC80" s="103"/>
      <c r="BD80" s="188">
        <f t="shared" ref="BD80:BD111" si="48">IF($AR80,BB80/$AR80*100,0)</f>
        <v>0</v>
      </c>
      <c r="BE80" s="103"/>
      <c r="BF80" s="189">
        <v>356149</v>
      </c>
      <c r="BG80" s="103"/>
      <c r="BH80" s="103">
        <v>1</v>
      </c>
      <c r="BI80" s="103"/>
      <c r="BJ80" s="190">
        <v>32769</v>
      </c>
      <c r="BK80" s="103"/>
      <c r="BL80" s="190">
        <f t="shared" ref="BL80:BL111" si="49">IF(E80,$BJ80,0)</f>
        <v>32769</v>
      </c>
      <c r="BM80" s="103"/>
      <c r="BN80" s="190">
        <f t="shared" ref="BN80:BN111" si="50">IF(M80,$BJ80,0)</f>
        <v>32769</v>
      </c>
      <c r="BO80" s="103"/>
      <c r="BP80" s="190">
        <f t="shared" ref="BP80:BP111" si="51">IF(S80,$BJ80,0)</f>
        <v>32769</v>
      </c>
      <c r="BQ80" s="103"/>
      <c r="BR80" s="190">
        <f t="shared" ref="BR80:BR111" si="52">IF(AF80,$BJ80,0)</f>
        <v>32769</v>
      </c>
      <c r="BS80" s="103"/>
      <c r="BT80" s="190">
        <f t="shared" ref="BT80:BT111" si="53">IF(AL80,$BJ80,0)</f>
        <v>32769</v>
      </c>
    </row>
    <row r="81" spans="1:72" ht="9.75" customHeight="1" x14ac:dyDescent="0.25">
      <c r="A81" s="103">
        <v>2</v>
      </c>
      <c r="B81" s="103"/>
      <c r="C81" s="13" t="s">
        <v>124</v>
      </c>
      <c r="D81" s="103"/>
      <c r="E81" s="190">
        <v>19890041</v>
      </c>
      <c r="F81" s="103"/>
      <c r="G81" s="188">
        <f t="shared" si="35"/>
        <v>183.08380047680851</v>
      </c>
      <c r="H81" s="103"/>
      <c r="I81" s="188">
        <f t="shared" si="36"/>
        <v>98.904663154705588</v>
      </c>
      <c r="J81" s="103"/>
      <c r="K81" s="190">
        <v>0</v>
      </c>
      <c r="L81" s="103"/>
      <c r="M81" s="190">
        <v>16477120</v>
      </c>
      <c r="N81" s="103"/>
      <c r="O81" s="188">
        <f t="shared" si="37"/>
        <v>151.66855365016247</v>
      </c>
      <c r="P81" s="103"/>
      <c r="Q81" s="188">
        <f t="shared" si="38"/>
        <v>81.132354079845626</v>
      </c>
      <c r="R81" s="103"/>
      <c r="S81" s="190">
        <v>7207071</v>
      </c>
      <c r="T81" s="103"/>
      <c r="U81" s="188">
        <f t="shared" si="39"/>
        <v>66.339629414851018</v>
      </c>
      <c r="V81" s="103"/>
      <c r="W81" s="188">
        <f t="shared" si="40"/>
        <v>59.077819144873786</v>
      </c>
      <c r="X81" s="103"/>
      <c r="Y81" s="190">
        <v>0</v>
      </c>
      <c r="Z81" s="103"/>
      <c r="AA81" s="190">
        <v>6984439</v>
      </c>
      <c r="AB81" s="103"/>
      <c r="AC81" s="190">
        <v>0</v>
      </c>
      <c r="AD81" s="103"/>
      <c r="AE81" s="103"/>
      <c r="AF81" s="190">
        <v>1507221</v>
      </c>
      <c r="AG81" s="103"/>
      <c r="AH81" s="193">
        <f t="shared" si="41"/>
        <v>13.873664153756938</v>
      </c>
      <c r="AI81" s="103"/>
      <c r="AJ81" s="193">
        <f t="shared" si="42"/>
        <v>83.786323723479299</v>
      </c>
      <c r="AK81" s="103"/>
      <c r="AL81" s="190">
        <v>2762364</v>
      </c>
      <c r="AM81" s="103"/>
      <c r="AN81" s="188">
        <f t="shared" si="43"/>
        <v>25.42700135310524</v>
      </c>
      <c r="AO81" s="103"/>
      <c r="AP81" s="188">
        <f t="shared" si="44"/>
        <v>65.179552936907427</v>
      </c>
      <c r="AQ81" s="103"/>
      <c r="AR81" s="190">
        <f t="shared" si="45"/>
        <v>47843817</v>
      </c>
      <c r="AS81" s="103"/>
      <c r="AT81" s="190">
        <v>6049901</v>
      </c>
      <c r="AU81" s="103"/>
      <c r="AV81" s="188">
        <f t="shared" si="46"/>
        <v>12.6451052180891</v>
      </c>
      <c r="AW81" s="103"/>
      <c r="AX81" s="190">
        <v>265588</v>
      </c>
      <c r="AY81" s="103"/>
      <c r="AZ81" s="188">
        <f t="shared" si="47"/>
        <v>0.55511457206685655</v>
      </c>
      <c r="BA81" s="103"/>
      <c r="BB81" s="190">
        <v>23840</v>
      </c>
      <c r="BC81" s="103"/>
      <c r="BD81" s="188">
        <f t="shared" si="48"/>
        <v>4.9828800239746757E-2</v>
      </c>
      <c r="BE81" s="103"/>
      <c r="BF81" s="190">
        <v>3363200</v>
      </c>
      <c r="BG81" s="103"/>
      <c r="BH81" s="103">
        <v>2</v>
      </c>
      <c r="BI81" s="103"/>
      <c r="BJ81" s="190">
        <v>108639</v>
      </c>
      <c r="BK81" s="103"/>
      <c r="BL81" s="190">
        <f t="shared" si="49"/>
        <v>108639</v>
      </c>
      <c r="BM81" s="103"/>
      <c r="BN81" s="190">
        <f t="shared" si="50"/>
        <v>108639</v>
      </c>
      <c r="BO81" s="103"/>
      <c r="BP81" s="190">
        <f t="shared" si="51"/>
        <v>108639</v>
      </c>
      <c r="BQ81" s="103"/>
      <c r="BR81" s="190">
        <f t="shared" si="52"/>
        <v>108639</v>
      </c>
      <c r="BS81" s="103"/>
      <c r="BT81" s="190">
        <f t="shared" si="53"/>
        <v>108639</v>
      </c>
    </row>
    <row r="82" spans="1:72" ht="9.75" customHeight="1" x14ac:dyDescent="0.25">
      <c r="A82" s="103">
        <v>3</v>
      </c>
      <c r="B82" s="103"/>
      <c r="C82" s="13" t="s">
        <v>125</v>
      </c>
      <c r="D82" s="103"/>
      <c r="E82" s="190">
        <v>3010374</v>
      </c>
      <c r="F82" s="103"/>
      <c r="G82" s="188">
        <f t="shared" si="35"/>
        <v>198.78328050713154</v>
      </c>
      <c r="H82" s="103"/>
      <c r="I82" s="188">
        <f t="shared" si="36"/>
        <v>107.38576186501894</v>
      </c>
      <c r="J82" s="103"/>
      <c r="K82" s="190">
        <v>3010374</v>
      </c>
      <c r="L82" s="103"/>
      <c r="M82" s="190">
        <v>2568576</v>
      </c>
      <c r="N82" s="103"/>
      <c r="O82" s="188">
        <f t="shared" si="37"/>
        <v>169.61014263074486</v>
      </c>
      <c r="P82" s="103"/>
      <c r="Q82" s="188">
        <f t="shared" si="38"/>
        <v>90.729883131815384</v>
      </c>
      <c r="R82" s="103"/>
      <c r="S82" s="190">
        <v>2609440</v>
      </c>
      <c r="T82" s="103"/>
      <c r="U82" s="188">
        <f t="shared" si="39"/>
        <v>172.30850501848917</v>
      </c>
      <c r="V82" s="103"/>
      <c r="W82" s="188">
        <f t="shared" si="40"/>
        <v>153.44690325217641</v>
      </c>
      <c r="X82" s="103"/>
      <c r="Y82" s="190">
        <v>2518487</v>
      </c>
      <c r="Z82" s="103"/>
      <c r="AA82" s="190">
        <v>0</v>
      </c>
      <c r="AB82" s="103"/>
      <c r="AC82" s="190">
        <v>2940</v>
      </c>
      <c r="AD82" s="103"/>
      <c r="AE82" s="103"/>
      <c r="AF82" s="190">
        <v>109501</v>
      </c>
      <c r="AG82" s="103"/>
      <c r="AH82" s="193">
        <f t="shared" si="41"/>
        <v>7.230652403592182</v>
      </c>
      <c r="AI82" s="103"/>
      <c r="AJ82" s="193">
        <f t="shared" si="42"/>
        <v>43.667611980881901</v>
      </c>
      <c r="AK82" s="103"/>
      <c r="AL82" s="190">
        <v>884534</v>
      </c>
      <c r="AM82" s="103"/>
      <c r="AN82" s="188">
        <f t="shared" si="43"/>
        <v>58.408214474379292</v>
      </c>
      <c r="AO82" s="103"/>
      <c r="AP82" s="188">
        <f t="shared" si="44"/>
        <v>149.72356568573983</v>
      </c>
      <c r="AQ82" s="103"/>
      <c r="AR82" s="190">
        <f t="shared" si="45"/>
        <v>9182425</v>
      </c>
      <c r="AS82" s="103"/>
      <c r="AT82" s="190">
        <v>2313007</v>
      </c>
      <c r="AU82" s="103"/>
      <c r="AV82" s="188">
        <f t="shared" si="46"/>
        <v>25.189500594886425</v>
      </c>
      <c r="AW82" s="103"/>
      <c r="AX82" s="190">
        <v>128808</v>
      </c>
      <c r="AY82" s="103"/>
      <c r="AZ82" s="188">
        <f t="shared" si="47"/>
        <v>1.4027666983394911</v>
      </c>
      <c r="BA82" s="103"/>
      <c r="BB82" s="190">
        <v>0</v>
      </c>
      <c r="BC82" s="103"/>
      <c r="BD82" s="188">
        <f t="shared" si="48"/>
        <v>0</v>
      </c>
      <c r="BE82" s="103"/>
      <c r="BF82" s="190">
        <v>12105</v>
      </c>
      <c r="BG82" s="103"/>
      <c r="BH82" s="103">
        <v>3</v>
      </c>
      <c r="BI82" s="103"/>
      <c r="BJ82" s="190">
        <v>15144</v>
      </c>
      <c r="BK82" s="103"/>
      <c r="BL82" s="190">
        <f t="shared" si="49"/>
        <v>15144</v>
      </c>
      <c r="BM82" s="103"/>
      <c r="BN82" s="190">
        <f t="shared" si="50"/>
        <v>15144</v>
      </c>
      <c r="BO82" s="103"/>
      <c r="BP82" s="190">
        <f t="shared" si="51"/>
        <v>15144</v>
      </c>
      <c r="BQ82" s="103"/>
      <c r="BR82" s="190">
        <f t="shared" si="52"/>
        <v>15144</v>
      </c>
      <c r="BS82" s="103"/>
      <c r="BT82" s="190">
        <f t="shared" si="53"/>
        <v>15144</v>
      </c>
    </row>
    <row r="83" spans="1:72" ht="9.75" customHeight="1" x14ac:dyDescent="0.25">
      <c r="A83" s="103">
        <v>4</v>
      </c>
      <c r="B83" s="103"/>
      <c r="C83" s="13" t="s">
        <v>126</v>
      </c>
      <c r="D83" s="103"/>
      <c r="E83" s="190">
        <v>2304871</v>
      </c>
      <c r="F83" s="103"/>
      <c r="G83" s="188">
        <f t="shared" si="35"/>
        <v>177.36598691804539</v>
      </c>
      <c r="H83" s="103"/>
      <c r="I83" s="188">
        <f t="shared" si="36"/>
        <v>95.815813007734178</v>
      </c>
      <c r="J83" s="103"/>
      <c r="K83" s="190">
        <v>2304871</v>
      </c>
      <c r="L83" s="103"/>
      <c r="M83" s="190">
        <v>1002171</v>
      </c>
      <c r="N83" s="103"/>
      <c r="O83" s="188">
        <f t="shared" si="37"/>
        <v>77.119738360908045</v>
      </c>
      <c r="P83" s="103"/>
      <c r="Q83" s="188">
        <f t="shared" si="38"/>
        <v>41.253811476796812</v>
      </c>
      <c r="R83" s="103"/>
      <c r="S83" s="190">
        <v>1478617</v>
      </c>
      <c r="T83" s="103"/>
      <c r="U83" s="188">
        <f t="shared" si="39"/>
        <v>113.78353212774144</v>
      </c>
      <c r="V83" s="103"/>
      <c r="W83" s="188">
        <f t="shared" si="40"/>
        <v>101.32831600055361</v>
      </c>
      <c r="X83" s="103"/>
      <c r="Y83" s="190">
        <v>0</v>
      </c>
      <c r="Z83" s="103"/>
      <c r="AA83" s="190">
        <v>1478617</v>
      </c>
      <c r="AB83" s="103"/>
      <c r="AC83" s="190">
        <v>0</v>
      </c>
      <c r="AD83" s="103"/>
      <c r="AE83" s="103"/>
      <c r="AF83" s="190">
        <v>95575</v>
      </c>
      <c r="AG83" s="103"/>
      <c r="AH83" s="193">
        <f t="shared" si="41"/>
        <v>7.3547518276260098</v>
      </c>
      <c r="AI83" s="103"/>
      <c r="AJ83" s="193">
        <f t="shared" si="42"/>
        <v>44.417077615970086</v>
      </c>
      <c r="AK83" s="103"/>
      <c r="AL83" s="190">
        <v>505635</v>
      </c>
      <c r="AM83" s="103"/>
      <c r="AN83" s="188">
        <f t="shared" si="43"/>
        <v>38.90996537129665</v>
      </c>
      <c r="AO83" s="103"/>
      <c r="AP83" s="188">
        <f t="shared" si="44"/>
        <v>99.741771059525391</v>
      </c>
      <c r="AQ83" s="103"/>
      <c r="AR83" s="190">
        <f t="shared" si="45"/>
        <v>5386869</v>
      </c>
      <c r="AS83" s="103"/>
      <c r="AT83" s="190">
        <v>1270955</v>
      </c>
      <c r="AU83" s="103"/>
      <c r="AV83" s="188">
        <f t="shared" si="46"/>
        <v>23.593575414586841</v>
      </c>
      <c r="AW83" s="103"/>
      <c r="AX83" s="190">
        <v>31418</v>
      </c>
      <c r="AY83" s="103"/>
      <c r="AZ83" s="188">
        <f t="shared" si="47"/>
        <v>0.5832330431647772</v>
      </c>
      <c r="BA83" s="103"/>
      <c r="BB83" s="190">
        <v>0</v>
      </c>
      <c r="BC83" s="103"/>
      <c r="BD83" s="188">
        <f t="shared" si="48"/>
        <v>0</v>
      </c>
      <c r="BE83" s="103"/>
      <c r="BF83" s="190">
        <v>745189</v>
      </c>
      <c r="BG83" s="103"/>
      <c r="BH83" s="103">
        <v>4</v>
      </c>
      <c r="BI83" s="103"/>
      <c r="BJ83" s="190">
        <v>12995</v>
      </c>
      <c r="BK83" s="103"/>
      <c r="BL83" s="190">
        <f t="shared" si="49"/>
        <v>12995</v>
      </c>
      <c r="BM83" s="103"/>
      <c r="BN83" s="190">
        <f t="shared" si="50"/>
        <v>12995</v>
      </c>
      <c r="BO83" s="103"/>
      <c r="BP83" s="190">
        <f t="shared" si="51"/>
        <v>12995</v>
      </c>
      <c r="BQ83" s="103"/>
      <c r="BR83" s="190">
        <f t="shared" si="52"/>
        <v>12995</v>
      </c>
      <c r="BS83" s="103"/>
      <c r="BT83" s="190">
        <f t="shared" si="53"/>
        <v>12995</v>
      </c>
    </row>
    <row r="84" spans="1:72" ht="9.75" customHeight="1" x14ac:dyDescent="0.25">
      <c r="A84" s="103">
        <v>5</v>
      </c>
      <c r="B84" s="103"/>
      <c r="C84" s="13" t="s">
        <v>127</v>
      </c>
      <c r="D84" s="103"/>
      <c r="E84" s="190">
        <v>3959023</v>
      </c>
      <c r="F84" s="103"/>
      <c r="G84" s="188">
        <f t="shared" si="35"/>
        <v>124.23582389305551</v>
      </c>
      <c r="H84" s="103"/>
      <c r="I84" s="188">
        <f t="shared" si="36"/>
        <v>67.114088094574242</v>
      </c>
      <c r="J84" s="103"/>
      <c r="K84" s="190">
        <v>3959023</v>
      </c>
      <c r="L84" s="103"/>
      <c r="M84" s="190">
        <v>2732543</v>
      </c>
      <c r="N84" s="103"/>
      <c r="O84" s="188">
        <f t="shared" si="37"/>
        <v>85.748360372799453</v>
      </c>
      <c r="P84" s="103"/>
      <c r="Q84" s="188">
        <f t="shared" si="38"/>
        <v>45.86953701410679</v>
      </c>
      <c r="R84" s="103"/>
      <c r="S84" s="190">
        <v>3334897</v>
      </c>
      <c r="T84" s="103"/>
      <c r="U84" s="188">
        <f t="shared" si="39"/>
        <v>104.65048482756457</v>
      </c>
      <c r="V84" s="103"/>
      <c r="W84" s="188">
        <f t="shared" si="40"/>
        <v>93.195009839505943</v>
      </c>
      <c r="X84" s="103"/>
      <c r="Y84" s="190">
        <v>0</v>
      </c>
      <c r="Z84" s="103"/>
      <c r="AA84" s="190">
        <v>3334897</v>
      </c>
      <c r="AB84" s="103"/>
      <c r="AC84" s="190">
        <v>0</v>
      </c>
      <c r="AD84" s="103"/>
      <c r="AE84" s="103"/>
      <c r="AF84" s="190">
        <v>292430</v>
      </c>
      <c r="AG84" s="103"/>
      <c r="AH84" s="193">
        <f t="shared" si="41"/>
        <v>9.1765776508613932</v>
      </c>
      <c r="AI84" s="103"/>
      <c r="AJ84" s="193">
        <f t="shared" si="42"/>
        <v>55.41951262532978</v>
      </c>
      <c r="AK84" s="103"/>
      <c r="AL84" s="190">
        <v>2211072</v>
      </c>
      <c r="AM84" s="103"/>
      <c r="AN84" s="188">
        <f t="shared" si="43"/>
        <v>69.384378824489289</v>
      </c>
      <c r="AO84" s="103"/>
      <c r="AP84" s="188">
        <f t="shared" si="44"/>
        <v>177.85985574083202</v>
      </c>
      <c r="AQ84" s="103"/>
      <c r="AR84" s="190">
        <f t="shared" si="45"/>
        <v>12529965</v>
      </c>
      <c r="AS84" s="103"/>
      <c r="AT84" s="190">
        <v>3196700</v>
      </c>
      <c r="AU84" s="103"/>
      <c r="AV84" s="193">
        <f t="shared" si="46"/>
        <v>25.512441575056279</v>
      </c>
      <c r="AW84" s="103"/>
      <c r="AX84" s="190">
        <v>38854</v>
      </c>
      <c r="AY84" s="103"/>
      <c r="AZ84" s="193">
        <f t="shared" si="47"/>
        <v>0.31008865547509512</v>
      </c>
      <c r="BA84" s="103"/>
      <c r="BB84" s="190">
        <v>0</v>
      </c>
      <c r="BC84" s="103"/>
      <c r="BD84" s="193">
        <f t="shared" si="48"/>
        <v>0</v>
      </c>
      <c r="BE84" s="103"/>
      <c r="BF84" s="190">
        <v>1468568</v>
      </c>
      <c r="BG84" s="103"/>
      <c r="BH84" s="103">
        <v>5</v>
      </c>
      <c r="BI84" s="103"/>
      <c r="BJ84" s="190">
        <v>31867</v>
      </c>
      <c r="BK84" s="103"/>
      <c r="BL84" s="190">
        <f t="shared" si="49"/>
        <v>31867</v>
      </c>
      <c r="BM84" s="103"/>
      <c r="BN84" s="190">
        <f t="shared" si="50"/>
        <v>31867</v>
      </c>
      <c r="BO84" s="103"/>
      <c r="BP84" s="190">
        <f t="shared" si="51"/>
        <v>31867</v>
      </c>
      <c r="BQ84" s="103"/>
      <c r="BR84" s="190">
        <f t="shared" si="52"/>
        <v>31867</v>
      </c>
      <c r="BS84" s="103"/>
      <c r="BT84" s="190">
        <f t="shared" si="53"/>
        <v>31867</v>
      </c>
    </row>
    <row r="85" spans="1:72" ht="9.75" customHeight="1" x14ac:dyDescent="0.25">
      <c r="A85" s="103">
        <v>6</v>
      </c>
      <c r="B85" s="103"/>
      <c r="C85" s="13" t="s">
        <v>128</v>
      </c>
      <c r="D85" s="103"/>
      <c r="E85" s="190">
        <v>1719255</v>
      </c>
      <c r="F85" s="103"/>
      <c r="G85" s="188">
        <f t="shared" si="35"/>
        <v>109.65335799477008</v>
      </c>
      <c r="H85" s="103"/>
      <c r="I85" s="188">
        <f t="shared" si="36"/>
        <v>59.236417465721424</v>
      </c>
      <c r="J85" s="103"/>
      <c r="K85" s="190">
        <v>1719255</v>
      </c>
      <c r="L85" s="103"/>
      <c r="M85" s="190">
        <v>272397</v>
      </c>
      <c r="N85" s="103"/>
      <c r="O85" s="188">
        <f t="shared" si="37"/>
        <v>17.373365648319407</v>
      </c>
      <c r="P85" s="103"/>
      <c r="Q85" s="188">
        <f t="shared" si="38"/>
        <v>9.2935682408452038</v>
      </c>
      <c r="R85" s="103"/>
      <c r="S85" s="190">
        <v>2054290</v>
      </c>
      <c r="T85" s="103"/>
      <c r="U85" s="188">
        <f t="shared" si="39"/>
        <v>131.02174883602271</v>
      </c>
      <c r="V85" s="103"/>
      <c r="W85" s="188">
        <f t="shared" si="40"/>
        <v>116.67956619677493</v>
      </c>
      <c r="X85" s="103"/>
      <c r="Y85" s="190">
        <v>0</v>
      </c>
      <c r="Z85" s="103"/>
      <c r="AA85" s="190">
        <v>2054290</v>
      </c>
      <c r="AB85" s="103"/>
      <c r="AC85" s="190">
        <v>0</v>
      </c>
      <c r="AD85" s="103"/>
      <c r="AE85" s="103"/>
      <c r="AF85" s="190">
        <v>83081</v>
      </c>
      <c r="AG85" s="103"/>
      <c r="AH85" s="193">
        <f t="shared" si="41"/>
        <v>5.2988711014733081</v>
      </c>
      <c r="AI85" s="103"/>
      <c r="AJ85" s="193">
        <f t="shared" si="42"/>
        <v>32.001129950720745</v>
      </c>
      <c r="AK85" s="103"/>
      <c r="AL85" s="190">
        <v>1072745</v>
      </c>
      <c r="AM85" s="103"/>
      <c r="AN85" s="188">
        <f t="shared" si="43"/>
        <v>68.419223164742647</v>
      </c>
      <c r="AO85" s="103"/>
      <c r="AP85" s="188">
        <f t="shared" si="44"/>
        <v>175.38577657029981</v>
      </c>
      <c r="AQ85" s="103"/>
      <c r="AR85" s="190">
        <f t="shared" si="45"/>
        <v>5201768</v>
      </c>
      <c r="AS85" s="103"/>
      <c r="AT85" s="190">
        <v>1986971</v>
      </c>
      <c r="AU85" s="103"/>
      <c r="AV85" s="193">
        <f t="shared" si="46"/>
        <v>38.197993451457272</v>
      </c>
      <c r="AW85" s="103"/>
      <c r="AX85" s="190">
        <v>58221</v>
      </c>
      <c r="AY85" s="103"/>
      <c r="AZ85" s="193">
        <f t="shared" si="47"/>
        <v>1.119254069001155</v>
      </c>
      <c r="BA85" s="103"/>
      <c r="BB85" s="190">
        <v>3226</v>
      </c>
      <c r="BC85" s="103"/>
      <c r="BD85" s="193">
        <f t="shared" si="48"/>
        <v>6.2017375630747086E-2</v>
      </c>
      <c r="BE85" s="103"/>
      <c r="BF85" s="190">
        <v>172182</v>
      </c>
      <c r="BG85" s="103"/>
      <c r="BH85" s="103">
        <v>6</v>
      </c>
      <c r="BI85" s="103"/>
      <c r="BJ85" s="190">
        <v>15679</v>
      </c>
      <c r="BK85" s="103"/>
      <c r="BL85" s="190">
        <f t="shared" si="49"/>
        <v>15679</v>
      </c>
      <c r="BM85" s="103"/>
      <c r="BN85" s="190">
        <f t="shared" si="50"/>
        <v>15679</v>
      </c>
      <c r="BO85" s="103"/>
      <c r="BP85" s="190">
        <f t="shared" si="51"/>
        <v>15679</v>
      </c>
      <c r="BQ85" s="103"/>
      <c r="BR85" s="190">
        <f t="shared" si="52"/>
        <v>15679</v>
      </c>
      <c r="BS85" s="103"/>
      <c r="BT85" s="190">
        <f t="shared" si="53"/>
        <v>15679</v>
      </c>
    </row>
    <row r="86" spans="1:72" ht="9.75" customHeight="1" x14ac:dyDescent="0.25">
      <c r="A86" s="103">
        <v>7</v>
      </c>
      <c r="B86" s="103"/>
      <c r="C86" s="13" t="s">
        <v>129</v>
      </c>
      <c r="D86" s="103"/>
      <c r="E86" s="190">
        <v>83309900</v>
      </c>
      <c r="F86" s="103"/>
      <c r="G86" s="188">
        <f t="shared" si="35"/>
        <v>345.63977247739916</v>
      </c>
      <c r="H86" s="103"/>
      <c r="I86" s="188">
        <f t="shared" si="36"/>
        <v>186.71988008068772</v>
      </c>
      <c r="J86" s="103"/>
      <c r="K86" s="190">
        <v>0</v>
      </c>
      <c r="L86" s="103"/>
      <c r="M86" s="190">
        <v>92247003</v>
      </c>
      <c r="N86" s="103"/>
      <c r="O86" s="188">
        <f t="shared" si="37"/>
        <v>382.71841796283468</v>
      </c>
      <c r="P86" s="103"/>
      <c r="Q86" s="188">
        <f t="shared" si="38"/>
        <v>204.72830690177673</v>
      </c>
      <c r="R86" s="103"/>
      <c r="S86" s="190">
        <v>49441145</v>
      </c>
      <c r="T86" s="103"/>
      <c r="U86" s="188">
        <f t="shared" si="39"/>
        <v>205.12359406051505</v>
      </c>
      <c r="V86" s="103"/>
      <c r="W86" s="188">
        <f t="shared" si="40"/>
        <v>182.66991689797985</v>
      </c>
      <c r="X86" s="103"/>
      <c r="Y86" s="190">
        <v>33017909</v>
      </c>
      <c r="Z86" s="103"/>
      <c r="AA86" s="190">
        <v>9073160</v>
      </c>
      <c r="AB86" s="103"/>
      <c r="AC86" s="190">
        <v>5497869</v>
      </c>
      <c r="AD86" s="103"/>
      <c r="AE86" s="103"/>
      <c r="AF86" s="190">
        <v>1731344</v>
      </c>
      <c r="AG86" s="103"/>
      <c r="AH86" s="193">
        <f t="shared" si="41"/>
        <v>7.1830760358626069</v>
      </c>
      <c r="AI86" s="103"/>
      <c r="AJ86" s="193">
        <f t="shared" si="42"/>
        <v>43.380287096554355</v>
      </c>
      <c r="AK86" s="103"/>
      <c r="AL86" s="190">
        <v>8539605</v>
      </c>
      <c r="AM86" s="103"/>
      <c r="AN86" s="188">
        <f t="shared" si="43"/>
        <v>35.429488323078772</v>
      </c>
      <c r="AO86" s="103"/>
      <c r="AP86" s="188">
        <f t="shared" si="44"/>
        <v>90.819919250904462</v>
      </c>
      <c r="AQ86" s="103"/>
      <c r="AR86" s="190">
        <f t="shared" si="45"/>
        <v>235268997</v>
      </c>
      <c r="AS86" s="103"/>
      <c r="AT86" s="190">
        <v>16279487</v>
      </c>
      <c r="AU86" s="103"/>
      <c r="AV86" s="193">
        <f t="shared" si="46"/>
        <v>6.9195207220609696</v>
      </c>
      <c r="AW86" s="103"/>
      <c r="AX86" s="190">
        <v>1757824</v>
      </c>
      <c r="AY86" s="103"/>
      <c r="AZ86" s="193">
        <f t="shared" si="47"/>
        <v>0.74715496831909389</v>
      </c>
      <c r="BA86" s="103"/>
      <c r="BB86" s="190">
        <v>0</v>
      </c>
      <c r="BC86" s="103"/>
      <c r="BD86" s="193">
        <f t="shared" si="48"/>
        <v>0</v>
      </c>
      <c r="BE86" s="103"/>
      <c r="BF86" s="190">
        <v>9412791</v>
      </c>
      <c r="BG86" s="103"/>
      <c r="BH86" s="103">
        <v>7</v>
      </c>
      <c r="BI86" s="103"/>
      <c r="BJ86" s="190">
        <v>241031</v>
      </c>
      <c r="BK86" s="103"/>
      <c r="BL86" s="190">
        <f t="shared" si="49"/>
        <v>241031</v>
      </c>
      <c r="BM86" s="103"/>
      <c r="BN86" s="190">
        <f t="shared" si="50"/>
        <v>241031</v>
      </c>
      <c r="BO86" s="103"/>
      <c r="BP86" s="190">
        <f t="shared" si="51"/>
        <v>241031</v>
      </c>
      <c r="BQ86" s="103"/>
      <c r="BR86" s="190">
        <f t="shared" si="52"/>
        <v>241031</v>
      </c>
      <c r="BS86" s="103"/>
      <c r="BT86" s="190">
        <f t="shared" si="53"/>
        <v>241031</v>
      </c>
    </row>
    <row r="87" spans="1:72" ht="9.75" customHeight="1" x14ac:dyDescent="0.25">
      <c r="A87" s="103">
        <v>8</v>
      </c>
      <c r="B87" s="103"/>
      <c r="C87" s="13" t="s">
        <v>130</v>
      </c>
      <c r="D87" s="103"/>
      <c r="E87" s="190">
        <v>7430498</v>
      </c>
      <c r="F87" s="103"/>
      <c r="G87" s="188">
        <f t="shared" si="35"/>
        <v>98.738910888457752</v>
      </c>
      <c r="H87" s="103"/>
      <c r="I87" s="188">
        <f t="shared" si="36"/>
        <v>53.34026656783567</v>
      </c>
      <c r="J87" s="103"/>
      <c r="K87" s="190">
        <v>7430498</v>
      </c>
      <c r="L87" s="103"/>
      <c r="M87" s="190">
        <v>11084214</v>
      </c>
      <c r="N87" s="103"/>
      <c r="O87" s="188">
        <f t="shared" si="37"/>
        <v>147.29069551120207</v>
      </c>
      <c r="P87" s="103"/>
      <c r="Q87" s="188">
        <f t="shared" si="38"/>
        <v>78.790497919861807</v>
      </c>
      <c r="R87" s="103"/>
      <c r="S87" s="190">
        <v>7711978</v>
      </c>
      <c r="T87" s="103"/>
      <c r="U87" s="188">
        <f t="shared" si="39"/>
        <v>102.47931006989661</v>
      </c>
      <c r="V87" s="103"/>
      <c r="W87" s="188">
        <f t="shared" si="40"/>
        <v>91.261500852542738</v>
      </c>
      <c r="X87" s="103"/>
      <c r="Y87" s="190">
        <v>0</v>
      </c>
      <c r="Z87" s="103"/>
      <c r="AA87" s="190">
        <v>7711978</v>
      </c>
      <c r="AB87" s="103"/>
      <c r="AC87" s="190">
        <v>0</v>
      </c>
      <c r="AD87" s="103"/>
      <c r="AE87" s="103"/>
      <c r="AF87" s="190">
        <v>443947</v>
      </c>
      <c r="AG87" s="103"/>
      <c r="AH87" s="193">
        <f t="shared" si="41"/>
        <v>5.8993143221622768</v>
      </c>
      <c r="AI87" s="103"/>
      <c r="AJ87" s="193">
        <f t="shared" si="42"/>
        <v>35.627347906457473</v>
      </c>
      <c r="AK87" s="103"/>
      <c r="AL87" s="190">
        <v>2439015</v>
      </c>
      <c r="AM87" s="103"/>
      <c r="AN87" s="188">
        <f t="shared" si="43"/>
        <v>32.410436654529988</v>
      </c>
      <c r="AO87" s="103"/>
      <c r="AP87" s="188">
        <f t="shared" si="44"/>
        <v>83.080884855273595</v>
      </c>
      <c r="AQ87" s="103"/>
      <c r="AR87" s="190">
        <f t="shared" si="45"/>
        <v>29109652</v>
      </c>
      <c r="AS87" s="103"/>
      <c r="AT87" s="190">
        <v>6355481</v>
      </c>
      <c r="AU87" s="103"/>
      <c r="AV87" s="193">
        <f t="shared" si="46"/>
        <v>21.832899273409385</v>
      </c>
      <c r="AW87" s="103"/>
      <c r="AX87" s="190">
        <v>89636</v>
      </c>
      <c r="AY87" s="103"/>
      <c r="AZ87" s="193">
        <f t="shared" si="47"/>
        <v>0.3079253575412032</v>
      </c>
      <c r="BA87" s="103"/>
      <c r="BB87" s="190">
        <v>928097</v>
      </c>
      <c r="BC87" s="103"/>
      <c r="BD87" s="193">
        <f t="shared" si="48"/>
        <v>3.1882792690204607</v>
      </c>
      <c r="BE87" s="103"/>
      <c r="BF87" s="190">
        <v>2402740</v>
      </c>
      <c r="BG87" s="103"/>
      <c r="BH87" s="103">
        <v>8</v>
      </c>
      <c r="BI87" s="103"/>
      <c r="BJ87" s="190">
        <v>75254</v>
      </c>
      <c r="BK87" s="103"/>
      <c r="BL87" s="190">
        <f t="shared" si="49"/>
        <v>75254</v>
      </c>
      <c r="BM87" s="103"/>
      <c r="BN87" s="190">
        <f t="shared" si="50"/>
        <v>75254</v>
      </c>
      <c r="BO87" s="103"/>
      <c r="BP87" s="190">
        <f t="shared" si="51"/>
        <v>75254</v>
      </c>
      <c r="BQ87" s="103"/>
      <c r="BR87" s="190">
        <f t="shared" si="52"/>
        <v>75254</v>
      </c>
      <c r="BS87" s="103"/>
      <c r="BT87" s="190">
        <f t="shared" si="53"/>
        <v>75254</v>
      </c>
    </row>
    <row r="88" spans="1:72" ht="9.75" customHeight="1" x14ac:dyDescent="0.25">
      <c r="A88" s="103">
        <v>9</v>
      </c>
      <c r="B88" s="103"/>
      <c r="C88" s="13" t="s">
        <v>131</v>
      </c>
      <c r="D88" s="103"/>
      <c r="E88" s="190">
        <v>1000260</v>
      </c>
      <c r="F88" s="103"/>
      <c r="G88" s="188">
        <f t="shared" si="35"/>
        <v>225.84330548656581</v>
      </c>
      <c r="H88" s="103"/>
      <c r="I88" s="188">
        <f t="shared" si="36"/>
        <v>122.00400033602928</v>
      </c>
      <c r="J88" s="103"/>
      <c r="K88" s="190">
        <v>1000260</v>
      </c>
      <c r="L88" s="103"/>
      <c r="M88" s="190">
        <v>613389</v>
      </c>
      <c r="N88" s="103"/>
      <c r="O88" s="188">
        <f t="shared" si="37"/>
        <v>138.49379092345902</v>
      </c>
      <c r="P88" s="103"/>
      <c r="Q88" s="188">
        <f t="shared" si="38"/>
        <v>74.084752657296477</v>
      </c>
      <c r="R88" s="103"/>
      <c r="S88" s="190">
        <v>180437</v>
      </c>
      <c r="T88" s="103"/>
      <c r="U88" s="188">
        <f t="shared" si="39"/>
        <v>40.739896139083314</v>
      </c>
      <c r="V88" s="103"/>
      <c r="W88" s="188">
        <f t="shared" si="40"/>
        <v>36.280338574621368</v>
      </c>
      <c r="X88" s="103"/>
      <c r="Y88" s="190">
        <v>0</v>
      </c>
      <c r="Z88" s="103"/>
      <c r="AA88" s="190">
        <v>180437</v>
      </c>
      <c r="AB88" s="103"/>
      <c r="AC88" s="190">
        <v>0</v>
      </c>
      <c r="AD88" s="103"/>
      <c r="AE88" s="103"/>
      <c r="AF88" s="190">
        <v>201900</v>
      </c>
      <c r="AG88" s="103"/>
      <c r="AH88" s="193">
        <f t="shared" si="41"/>
        <v>45.585911040867011</v>
      </c>
      <c r="AI88" s="103"/>
      <c r="AJ88" s="193">
        <f t="shared" si="42"/>
        <v>275.30404782542701</v>
      </c>
      <c r="AK88" s="103"/>
      <c r="AL88" s="190">
        <v>625551</v>
      </c>
      <c r="AM88" s="103"/>
      <c r="AN88" s="188">
        <f t="shared" si="43"/>
        <v>141.23978324678257</v>
      </c>
      <c r="AO88" s="103"/>
      <c r="AP88" s="188">
        <f t="shared" si="44"/>
        <v>362.05393632885978</v>
      </c>
      <c r="AQ88" s="103"/>
      <c r="AR88" s="190">
        <f t="shared" si="45"/>
        <v>2621537</v>
      </c>
      <c r="AS88" s="103"/>
      <c r="AT88" s="190">
        <v>566244</v>
      </c>
      <c r="AU88" s="103"/>
      <c r="AV88" s="193">
        <f t="shared" si="46"/>
        <v>21.599695140675106</v>
      </c>
      <c r="AW88" s="103"/>
      <c r="AX88" s="190">
        <v>9030</v>
      </c>
      <c r="AY88" s="103"/>
      <c r="AZ88" s="193">
        <f t="shared" si="47"/>
        <v>0.34445441738949328</v>
      </c>
      <c r="BA88" s="103"/>
      <c r="BB88" s="190">
        <v>67531</v>
      </c>
      <c r="BC88" s="103"/>
      <c r="BD88" s="193">
        <f t="shared" si="48"/>
        <v>2.5760078915536955</v>
      </c>
      <c r="BE88" s="103"/>
      <c r="BF88" s="190">
        <v>20451</v>
      </c>
      <c r="BG88" s="103"/>
      <c r="BH88" s="103">
        <v>9</v>
      </c>
      <c r="BI88" s="103"/>
      <c r="BJ88" s="190">
        <v>4429</v>
      </c>
      <c r="BK88" s="103"/>
      <c r="BL88" s="190">
        <f t="shared" si="49"/>
        <v>4429</v>
      </c>
      <c r="BM88" s="103"/>
      <c r="BN88" s="190">
        <f t="shared" si="50"/>
        <v>4429</v>
      </c>
      <c r="BO88" s="103"/>
      <c r="BP88" s="190">
        <f t="shared" si="51"/>
        <v>4429</v>
      </c>
      <c r="BQ88" s="103"/>
      <c r="BR88" s="190">
        <f t="shared" si="52"/>
        <v>4429</v>
      </c>
      <c r="BS88" s="103"/>
      <c r="BT88" s="190">
        <f t="shared" si="53"/>
        <v>4429</v>
      </c>
    </row>
    <row r="89" spans="1:72" ht="9.75" customHeight="1" x14ac:dyDescent="0.25">
      <c r="A89" s="103">
        <v>10</v>
      </c>
      <c r="B89" s="103"/>
      <c r="C89" s="13" t="s">
        <v>132</v>
      </c>
      <c r="D89" s="103"/>
      <c r="E89" s="190">
        <v>10738829</v>
      </c>
      <c r="F89" s="103"/>
      <c r="G89" s="188">
        <f t="shared" si="35"/>
        <v>137.0990182435624</v>
      </c>
      <c r="H89" s="103"/>
      <c r="I89" s="188">
        <f t="shared" si="36"/>
        <v>74.062981994619477</v>
      </c>
      <c r="J89" s="103"/>
      <c r="K89" s="190">
        <v>10738829</v>
      </c>
      <c r="L89" s="103"/>
      <c r="M89" s="190">
        <v>6698141</v>
      </c>
      <c r="N89" s="103"/>
      <c r="O89" s="188">
        <f t="shared" si="37"/>
        <v>85.512913480320194</v>
      </c>
      <c r="P89" s="103"/>
      <c r="Q89" s="188">
        <f t="shared" si="38"/>
        <v>45.743588950464748</v>
      </c>
      <c r="R89" s="103"/>
      <c r="S89" s="190">
        <v>4090866</v>
      </c>
      <c r="T89" s="103"/>
      <c r="U89" s="188">
        <f t="shared" si="39"/>
        <v>52.22671041376757</v>
      </c>
      <c r="V89" s="103"/>
      <c r="W89" s="188">
        <f t="shared" si="40"/>
        <v>46.509758640067709</v>
      </c>
      <c r="X89" s="103"/>
      <c r="Y89" s="190">
        <v>0</v>
      </c>
      <c r="Z89" s="103"/>
      <c r="AA89" s="190">
        <v>4003808</v>
      </c>
      <c r="AB89" s="103"/>
      <c r="AC89" s="190">
        <v>0</v>
      </c>
      <c r="AD89" s="103"/>
      <c r="AE89" s="103"/>
      <c r="AF89" s="190">
        <v>504831</v>
      </c>
      <c r="AG89" s="103"/>
      <c r="AH89" s="193">
        <f t="shared" si="41"/>
        <v>6.4450075961648938</v>
      </c>
      <c r="AI89" s="103"/>
      <c r="AJ89" s="193">
        <f t="shared" si="42"/>
        <v>38.922918045866346</v>
      </c>
      <c r="AK89" s="103"/>
      <c r="AL89" s="190">
        <v>488694</v>
      </c>
      <c r="AM89" s="103"/>
      <c r="AN89" s="188">
        <f t="shared" si="43"/>
        <v>6.2389919442352131</v>
      </c>
      <c r="AO89" s="103"/>
      <c r="AP89" s="188">
        <f t="shared" si="44"/>
        <v>15.993026470364974</v>
      </c>
      <c r="AQ89" s="103"/>
      <c r="AR89" s="190">
        <f t="shared" si="45"/>
        <v>22521361</v>
      </c>
      <c r="AS89" s="103"/>
      <c r="AT89" s="190">
        <v>6580178</v>
      </c>
      <c r="AU89" s="103"/>
      <c r="AV89" s="193">
        <f t="shared" si="46"/>
        <v>29.217497113074113</v>
      </c>
      <c r="AW89" s="103"/>
      <c r="AX89" s="190">
        <v>15182</v>
      </c>
      <c r="AY89" s="103"/>
      <c r="AZ89" s="193">
        <f t="shared" si="47"/>
        <v>6.7411556521828314E-2</v>
      </c>
      <c r="BA89" s="103"/>
      <c r="BB89" s="190">
        <v>788556</v>
      </c>
      <c r="BC89" s="103"/>
      <c r="BD89" s="193">
        <f t="shared" si="48"/>
        <v>3.5013692112124128</v>
      </c>
      <c r="BE89" s="103"/>
      <c r="BF89" s="190">
        <v>2438481</v>
      </c>
      <c r="BG89" s="103"/>
      <c r="BH89" s="103">
        <v>10</v>
      </c>
      <c r="BI89" s="103"/>
      <c r="BJ89" s="190">
        <v>78329</v>
      </c>
      <c r="BK89" s="103"/>
      <c r="BL89" s="190">
        <f t="shared" si="49"/>
        <v>78329</v>
      </c>
      <c r="BM89" s="103"/>
      <c r="BN89" s="190">
        <f t="shared" si="50"/>
        <v>78329</v>
      </c>
      <c r="BO89" s="103"/>
      <c r="BP89" s="190">
        <f t="shared" si="51"/>
        <v>78329</v>
      </c>
      <c r="BQ89" s="103"/>
      <c r="BR89" s="190">
        <f t="shared" si="52"/>
        <v>78329</v>
      </c>
      <c r="BS89" s="103"/>
      <c r="BT89" s="190">
        <f t="shared" si="53"/>
        <v>78329</v>
      </c>
    </row>
    <row r="90" spans="1:72" ht="9.75" customHeight="1" x14ac:dyDescent="0.25">
      <c r="A90" s="103">
        <v>11</v>
      </c>
      <c r="B90" s="103"/>
      <c r="C90" s="13" t="s">
        <v>133</v>
      </c>
      <c r="D90" s="103"/>
      <c r="E90" s="190">
        <v>884940</v>
      </c>
      <c r="F90" s="103"/>
      <c r="G90" s="188">
        <f t="shared" si="35"/>
        <v>137.58395522388059</v>
      </c>
      <c r="H90" s="103"/>
      <c r="I90" s="188">
        <f t="shared" si="36"/>
        <v>74.324952352262926</v>
      </c>
      <c r="J90" s="103"/>
      <c r="K90" s="190">
        <v>884940</v>
      </c>
      <c r="L90" s="103"/>
      <c r="M90" s="190">
        <v>177030</v>
      </c>
      <c r="N90" s="103"/>
      <c r="O90" s="188">
        <f t="shared" si="37"/>
        <v>27.523320895522389</v>
      </c>
      <c r="P90" s="103"/>
      <c r="Q90" s="188">
        <f t="shared" si="38"/>
        <v>14.723103521508026</v>
      </c>
      <c r="R90" s="103"/>
      <c r="S90" s="190">
        <v>282962</v>
      </c>
      <c r="T90" s="103"/>
      <c r="U90" s="188">
        <f t="shared" si="39"/>
        <v>43.992848258706466</v>
      </c>
      <c r="V90" s="103"/>
      <c r="W90" s="188">
        <f t="shared" si="40"/>
        <v>39.17720909839624</v>
      </c>
      <c r="X90" s="103"/>
      <c r="Y90" s="190">
        <v>0</v>
      </c>
      <c r="Z90" s="103"/>
      <c r="AA90" s="190">
        <v>282962</v>
      </c>
      <c r="AB90" s="103"/>
      <c r="AC90" s="190">
        <v>0</v>
      </c>
      <c r="AD90" s="103"/>
      <c r="AE90" s="103"/>
      <c r="AF90" s="190">
        <v>93640</v>
      </c>
      <c r="AG90" s="103"/>
      <c r="AH90" s="193">
        <f t="shared" si="41"/>
        <v>14.558457711442786</v>
      </c>
      <c r="AI90" s="103"/>
      <c r="AJ90" s="193">
        <f t="shared" si="42"/>
        <v>87.921953220642976</v>
      </c>
      <c r="AK90" s="103"/>
      <c r="AL90" s="190">
        <v>309706</v>
      </c>
      <c r="AM90" s="103"/>
      <c r="AN90" s="188">
        <f t="shared" si="43"/>
        <v>48.150808457711442</v>
      </c>
      <c r="AO90" s="103"/>
      <c r="AP90" s="188">
        <f t="shared" si="44"/>
        <v>123.42974011133303</v>
      </c>
      <c r="AQ90" s="103"/>
      <c r="AR90" s="190">
        <f t="shared" si="45"/>
        <v>1748278</v>
      </c>
      <c r="AS90" s="103"/>
      <c r="AT90" s="190">
        <v>649175</v>
      </c>
      <c r="AU90" s="103"/>
      <c r="AV90" s="193">
        <f t="shared" si="46"/>
        <v>37.132252422097629</v>
      </c>
      <c r="AW90" s="103"/>
      <c r="AX90" s="190">
        <v>60669</v>
      </c>
      <c r="AY90" s="103"/>
      <c r="AZ90" s="193">
        <f t="shared" si="47"/>
        <v>3.4702146912561957</v>
      </c>
      <c r="BA90" s="103"/>
      <c r="BB90" s="190">
        <v>0</v>
      </c>
      <c r="BC90" s="103"/>
      <c r="BD90" s="193">
        <f t="shared" si="48"/>
        <v>0</v>
      </c>
      <c r="BE90" s="103"/>
      <c r="BF90" s="190">
        <v>17363</v>
      </c>
      <c r="BG90" s="103"/>
      <c r="BH90" s="103">
        <v>11</v>
      </c>
      <c r="BI90" s="103"/>
      <c r="BJ90" s="190">
        <v>6432</v>
      </c>
      <c r="BK90" s="103"/>
      <c r="BL90" s="190">
        <f t="shared" si="49"/>
        <v>6432</v>
      </c>
      <c r="BM90" s="103"/>
      <c r="BN90" s="190">
        <f t="shared" si="50"/>
        <v>6432</v>
      </c>
      <c r="BO90" s="103"/>
      <c r="BP90" s="190">
        <f t="shared" si="51"/>
        <v>6432</v>
      </c>
      <c r="BQ90" s="103"/>
      <c r="BR90" s="190">
        <f t="shared" si="52"/>
        <v>6432</v>
      </c>
      <c r="BS90" s="103"/>
      <c r="BT90" s="190">
        <f t="shared" si="53"/>
        <v>6432</v>
      </c>
    </row>
    <row r="91" spans="1:72" ht="9.75" customHeight="1" x14ac:dyDescent="0.25">
      <c r="A91" s="103">
        <v>12</v>
      </c>
      <c r="B91" s="103"/>
      <c r="C91" s="13" t="s">
        <v>134</v>
      </c>
      <c r="D91" s="103"/>
      <c r="E91" s="190">
        <v>3805285</v>
      </c>
      <c r="F91" s="103"/>
      <c r="G91" s="188">
        <f t="shared" si="35"/>
        <v>114.31401706320597</v>
      </c>
      <c r="H91" s="103"/>
      <c r="I91" s="188">
        <f t="shared" si="36"/>
        <v>61.754176623233384</v>
      </c>
      <c r="J91" s="103"/>
      <c r="K91" s="190">
        <v>3805285</v>
      </c>
      <c r="L91" s="103"/>
      <c r="M91" s="190">
        <v>4934747</v>
      </c>
      <c r="N91" s="103"/>
      <c r="O91" s="188">
        <f t="shared" si="37"/>
        <v>148.24402186974285</v>
      </c>
      <c r="P91" s="103"/>
      <c r="Q91" s="188">
        <f t="shared" si="38"/>
        <v>79.300462641047105</v>
      </c>
      <c r="R91" s="103"/>
      <c r="S91" s="190">
        <v>4517931</v>
      </c>
      <c r="T91" s="103"/>
      <c r="U91" s="188">
        <f t="shared" si="39"/>
        <v>135.72251261715934</v>
      </c>
      <c r="V91" s="103"/>
      <c r="W91" s="188">
        <f t="shared" si="40"/>
        <v>120.86576492827695</v>
      </c>
      <c r="X91" s="103"/>
      <c r="Y91" s="190">
        <v>4229025</v>
      </c>
      <c r="Z91" s="103"/>
      <c r="AA91" s="190">
        <v>288906</v>
      </c>
      <c r="AB91" s="103"/>
      <c r="AC91" s="190">
        <v>0</v>
      </c>
      <c r="AD91" s="103"/>
      <c r="AE91" s="103"/>
      <c r="AF91" s="190">
        <v>398464</v>
      </c>
      <c r="AG91" s="103"/>
      <c r="AH91" s="193">
        <f t="shared" si="41"/>
        <v>11.970199471280942</v>
      </c>
      <c r="AI91" s="103"/>
      <c r="AJ91" s="193">
        <f t="shared" si="42"/>
        <v>72.290852425152124</v>
      </c>
      <c r="AK91" s="103"/>
      <c r="AL91" s="190">
        <v>1549178</v>
      </c>
      <c r="AM91" s="103"/>
      <c r="AN91" s="188">
        <f t="shared" si="43"/>
        <v>46.538632540254746</v>
      </c>
      <c r="AO91" s="103"/>
      <c r="AP91" s="188">
        <f t="shared" si="44"/>
        <v>119.29708978044205</v>
      </c>
      <c r="AQ91" s="103"/>
      <c r="AR91" s="190">
        <f t="shared" si="45"/>
        <v>15205605</v>
      </c>
      <c r="AS91" s="103"/>
      <c r="AT91" s="190">
        <v>3686403</v>
      </c>
      <c r="AU91" s="103"/>
      <c r="AV91" s="193">
        <f t="shared" si="46"/>
        <v>24.243711447193323</v>
      </c>
      <c r="AW91" s="103"/>
      <c r="AX91" s="190">
        <v>32926</v>
      </c>
      <c r="AY91" s="103"/>
      <c r="AZ91" s="193">
        <f t="shared" si="47"/>
        <v>0.21653857245403912</v>
      </c>
      <c r="BA91" s="103"/>
      <c r="BB91" s="190">
        <v>0</v>
      </c>
      <c r="BC91" s="103"/>
      <c r="BD91" s="193">
        <f t="shared" si="48"/>
        <v>0</v>
      </c>
      <c r="BE91" s="103"/>
      <c r="BF91" s="190">
        <v>326982</v>
      </c>
      <c r="BG91" s="103"/>
      <c r="BH91" s="103">
        <v>12</v>
      </c>
      <c r="BI91" s="103"/>
      <c r="BJ91" s="190">
        <v>33288</v>
      </c>
      <c r="BK91" s="103"/>
      <c r="BL91" s="190">
        <f t="shared" si="49"/>
        <v>33288</v>
      </c>
      <c r="BM91" s="103"/>
      <c r="BN91" s="190">
        <f t="shared" si="50"/>
        <v>33288</v>
      </c>
      <c r="BO91" s="103"/>
      <c r="BP91" s="190">
        <f t="shared" si="51"/>
        <v>33288</v>
      </c>
      <c r="BQ91" s="103"/>
      <c r="BR91" s="190">
        <f t="shared" si="52"/>
        <v>33288</v>
      </c>
      <c r="BS91" s="103"/>
      <c r="BT91" s="190">
        <f t="shared" si="53"/>
        <v>33288</v>
      </c>
    </row>
    <row r="92" spans="1:72" ht="9.75" customHeight="1" x14ac:dyDescent="0.25">
      <c r="A92" s="103">
        <v>13</v>
      </c>
      <c r="B92" s="103"/>
      <c r="C92" s="13" t="s">
        <v>135</v>
      </c>
      <c r="D92" s="103"/>
      <c r="E92" s="190">
        <v>3644995</v>
      </c>
      <c r="F92" s="103"/>
      <c r="G92" s="188">
        <f t="shared" si="35"/>
        <v>221.16346095503914</v>
      </c>
      <c r="H92" s="103"/>
      <c r="I92" s="188">
        <f t="shared" si="36"/>
        <v>119.47587689855636</v>
      </c>
      <c r="J92" s="103"/>
      <c r="K92" s="190">
        <v>3644995</v>
      </c>
      <c r="L92" s="103"/>
      <c r="M92" s="190">
        <v>828012</v>
      </c>
      <c r="N92" s="103"/>
      <c r="O92" s="188">
        <f t="shared" si="37"/>
        <v>50.240398034099876</v>
      </c>
      <c r="P92" s="103"/>
      <c r="Q92" s="188">
        <f t="shared" si="38"/>
        <v>26.875193732096385</v>
      </c>
      <c r="R92" s="103"/>
      <c r="S92" s="190">
        <v>5780633</v>
      </c>
      <c r="T92" s="103"/>
      <c r="U92" s="188">
        <f t="shared" si="39"/>
        <v>350.74528244645347</v>
      </c>
      <c r="V92" s="103"/>
      <c r="W92" s="188">
        <f t="shared" si="40"/>
        <v>312.35125286440802</v>
      </c>
      <c r="X92" s="103"/>
      <c r="Y92" s="190">
        <v>0</v>
      </c>
      <c r="Z92" s="103"/>
      <c r="AA92" s="190">
        <v>5700798</v>
      </c>
      <c r="AB92" s="103"/>
      <c r="AC92" s="190">
        <v>79835</v>
      </c>
      <c r="AD92" s="103"/>
      <c r="AE92" s="103"/>
      <c r="AF92" s="190">
        <v>138991</v>
      </c>
      <c r="AG92" s="103"/>
      <c r="AH92" s="193">
        <f t="shared" si="41"/>
        <v>8.4334081669801595</v>
      </c>
      <c r="AI92" s="103"/>
      <c r="AJ92" s="193">
        <f t="shared" si="42"/>
        <v>50.931337168017578</v>
      </c>
      <c r="AK92" s="103"/>
      <c r="AL92" s="190">
        <v>1135487</v>
      </c>
      <c r="AM92" s="103"/>
      <c r="AN92" s="188">
        <f t="shared" si="43"/>
        <v>68.896729567380618</v>
      </c>
      <c r="AO92" s="103"/>
      <c r="AP92" s="188">
        <f t="shared" si="44"/>
        <v>176.60981606344487</v>
      </c>
      <c r="AQ92" s="103"/>
      <c r="AR92" s="190">
        <f t="shared" si="45"/>
        <v>11528118</v>
      </c>
      <c r="AS92" s="103"/>
      <c r="AT92" s="190">
        <v>3619382</v>
      </c>
      <c r="AU92" s="103"/>
      <c r="AV92" s="193">
        <f t="shared" si="46"/>
        <v>31.396122073004456</v>
      </c>
      <c r="AW92" s="103"/>
      <c r="AX92" s="190">
        <v>0</v>
      </c>
      <c r="AY92" s="103"/>
      <c r="AZ92" s="193">
        <f t="shared" si="47"/>
        <v>0</v>
      </c>
      <c r="BA92" s="103"/>
      <c r="BB92" s="190">
        <v>3438</v>
      </c>
      <c r="BC92" s="103"/>
      <c r="BD92" s="193">
        <f t="shared" si="48"/>
        <v>2.9822734291928658E-2</v>
      </c>
      <c r="BE92" s="103"/>
      <c r="BF92" s="190">
        <v>794285</v>
      </c>
      <c r="BG92" s="103"/>
      <c r="BH92" s="103">
        <v>13</v>
      </c>
      <c r="BI92" s="103"/>
      <c r="BJ92" s="190">
        <v>16481</v>
      </c>
      <c r="BK92" s="103"/>
      <c r="BL92" s="190">
        <f t="shared" si="49"/>
        <v>16481</v>
      </c>
      <c r="BM92" s="103"/>
      <c r="BN92" s="190">
        <f t="shared" si="50"/>
        <v>16481</v>
      </c>
      <c r="BO92" s="103"/>
      <c r="BP92" s="190">
        <f t="shared" si="51"/>
        <v>16481</v>
      </c>
      <c r="BQ92" s="103"/>
      <c r="BR92" s="190">
        <f t="shared" si="52"/>
        <v>16481</v>
      </c>
      <c r="BS92" s="103"/>
      <c r="BT92" s="190">
        <f t="shared" si="53"/>
        <v>16481</v>
      </c>
    </row>
    <row r="93" spans="1:72" ht="9.75" customHeight="1" x14ac:dyDescent="0.25">
      <c r="A93" s="103">
        <v>14</v>
      </c>
      <c r="B93" s="103"/>
      <c r="C93" s="13" t="s">
        <v>136</v>
      </c>
      <c r="D93" s="103"/>
      <c r="E93" s="190">
        <v>2539324</v>
      </c>
      <c r="F93" s="103"/>
      <c r="G93" s="188">
        <f t="shared" si="35"/>
        <v>117.69206525769373</v>
      </c>
      <c r="H93" s="103"/>
      <c r="I93" s="188">
        <f t="shared" si="36"/>
        <v>63.579049812046698</v>
      </c>
      <c r="J93" s="103"/>
      <c r="K93" s="190">
        <v>2539324</v>
      </c>
      <c r="L93" s="103"/>
      <c r="M93" s="190">
        <v>587429</v>
      </c>
      <c r="N93" s="103"/>
      <c r="O93" s="188">
        <f t="shared" si="37"/>
        <v>27.226038190582127</v>
      </c>
      <c r="P93" s="103"/>
      <c r="Q93" s="188">
        <f t="shared" si="38"/>
        <v>14.564077506565859</v>
      </c>
      <c r="R93" s="103"/>
      <c r="S93" s="190">
        <v>4107156</v>
      </c>
      <c r="T93" s="103"/>
      <c r="U93" s="188">
        <f t="shared" si="39"/>
        <v>190.35761957730813</v>
      </c>
      <c r="V93" s="103"/>
      <c r="W93" s="188">
        <f t="shared" si="40"/>
        <v>169.52028706568788</v>
      </c>
      <c r="X93" s="103"/>
      <c r="Y93" s="190">
        <v>0</v>
      </c>
      <c r="Z93" s="103"/>
      <c r="AA93" s="190">
        <v>3887767</v>
      </c>
      <c r="AB93" s="103"/>
      <c r="AC93" s="190">
        <v>0</v>
      </c>
      <c r="AD93" s="103"/>
      <c r="AE93" s="103"/>
      <c r="AF93" s="190">
        <v>120109</v>
      </c>
      <c r="AG93" s="103"/>
      <c r="AH93" s="193">
        <f t="shared" si="41"/>
        <v>5.566787170930664</v>
      </c>
      <c r="AI93" s="103"/>
      <c r="AJ93" s="193">
        <f t="shared" si="42"/>
        <v>33.619138162358006</v>
      </c>
      <c r="AK93" s="103"/>
      <c r="AL93" s="190">
        <v>1553086</v>
      </c>
      <c r="AM93" s="103"/>
      <c r="AN93" s="188">
        <f t="shared" si="43"/>
        <v>71.98210975157582</v>
      </c>
      <c r="AO93" s="103"/>
      <c r="AP93" s="188">
        <f t="shared" si="44"/>
        <v>184.51887691782977</v>
      </c>
      <c r="AQ93" s="103"/>
      <c r="AR93" s="190">
        <f t="shared" si="45"/>
        <v>8907104</v>
      </c>
      <c r="AS93" s="103"/>
      <c r="AT93" s="190">
        <v>3315604</v>
      </c>
      <c r="AU93" s="103"/>
      <c r="AV93" s="193">
        <f t="shared" si="46"/>
        <v>37.224265036088049</v>
      </c>
      <c r="AW93" s="103"/>
      <c r="AX93" s="190">
        <v>97772</v>
      </c>
      <c r="AY93" s="103"/>
      <c r="AZ93" s="193">
        <f t="shared" si="47"/>
        <v>1.0976856226221228</v>
      </c>
      <c r="BA93" s="103"/>
      <c r="BB93" s="190">
        <v>1824</v>
      </c>
      <c r="BC93" s="103"/>
      <c r="BD93" s="193">
        <f t="shared" si="48"/>
        <v>2.0478036407793151E-2</v>
      </c>
      <c r="BE93" s="103"/>
      <c r="BF93" s="190">
        <v>444880</v>
      </c>
      <c r="BG93" s="103"/>
      <c r="BH93" s="103">
        <v>14</v>
      </c>
      <c r="BI93" s="103"/>
      <c r="BJ93" s="190">
        <v>21576</v>
      </c>
      <c r="BK93" s="103"/>
      <c r="BL93" s="190">
        <f t="shared" si="49"/>
        <v>21576</v>
      </c>
      <c r="BM93" s="103"/>
      <c r="BN93" s="190">
        <f t="shared" si="50"/>
        <v>21576</v>
      </c>
      <c r="BO93" s="103"/>
      <c r="BP93" s="190">
        <f t="shared" si="51"/>
        <v>21576</v>
      </c>
      <c r="BQ93" s="103"/>
      <c r="BR93" s="190">
        <f t="shared" si="52"/>
        <v>21576</v>
      </c>
      <c r="BS93" s="103"/>
      <c r="BT93" s="190">
        <f t="shared" si="53"/>
        <v>21576</v>
      </c>
    </row>
    <row r="94" spans="1:72" ht="9.75" customHeight="1" x14ac:dyDescent="0.25">
      <c r="A94" s="103">
        <v>15</v>
      </c>
      <c r="B94" s="103"/>
      <c r="C94" s="13" t="s">
        <v>137</v>
      </c>
      <c r="D94" s="103"/>
      <c r="E94" s="190">
        <v>2030243</v>
      </c>
      <c r="F94" s="103"/>
      <c r="G94" s="188">
        <f t="shared" si="35"/>
        <v>119.76421661160924</v>
      </c>
      <c r="H94" s="103"/>
      <c r="I94" s="188">
        <f t="shared" si="36"/>
        <v>64.698457597611764</v>
      </c>
      <c r="J94" s="103"/>
      <c r="K94" s="190">
        <v>2030243</v>
      </c>
      <c r="L94" s="103"/>
      <c r="M94" s="190">
        <v>922081</v>
      </c>
      <c r="N94" s="103"/>
      <c r="O94" s="188">
        <f t="shared" si="37"/>
        <v>54.393640868334117</v>
      </c>
      <c r="P94" s="103"/>
      <c r="Q94" s="188">
        <f t="shared" si="38"/>
        <v>29.096895990719553</v>
      </c>
      <c r="R94" s="103"/>
      <c r="S94" s="190">
        <v>2014210</v>
      </c>
      <c r="T94" s="103"/>
      <c r="U94" s="188">
        <f t="shared" si="39"/>
        <v>118.81842850401132</v>
      </c>
      <c r="V94" s="103"/>
      <c r="W94" s="188">
        <f t="shared" si="40"/>
        <v>105.81207179108361</v>
      </c>
      <c r="X94" s="103"/>
      <c r="Y94" s="190">
        <v>0</v>
      </c>
      <c r="Z94" s="103"/>
      <c r="AA94" s="190">
        <v>2014210</v>
      </c>
      <c r="AB94" s="103"/>
      <c r="AC94" s="190">
        <v>0</v>
      </c>
      <c r="AD94" s="103"/>
      <c r="AE94" s="103"/>
      <c r="AF94" s="190">
        <v>157664</v>
      </c>
      <c r="AG94" s="103"/>
      <c r="AH94" s="193">
        <f t="shared" si="41"/>
        <v>9.3006134969325149</v>
      </c>
      <c r="AI94" s="103"/>
      <c r="AJ94" s="193">
        <f t="shared" si="42"/>
        <v>56.168594298134757</v>
      </c>
      <c r="AK94" s="103"/>
      <c r="AL94" s="190">
        <v>174837</v>
      </c>
      <c r="AM94" s="103"/>
      <c r="AN94" s="188">
        <f t="shared" si="43"/>
        <v>10.313650306748466</v>
      </c>
      <c r="AO94" s="103"/>
      <c r="AP94" s="188">
        <f t="shared" si="44"/>
        <v>26.438002138202066</v>
      </c>
      <c r="AQ94" s="103"/>
      <c r="AR94" s="190">
        <f t="shared" si="45"/>
        <v>5299035</v>
      </c>
      <c r="AS94" s="103"/>
      <c r="AT94" s="190">
        <v>1397581</v>
      </c>
      <c r="AU94" s="103"/>
      <c r="AV94" s="193">
        <f t="shared" si="46"/>
        <v>26.374254935096676</v>
      </c>
      <c r="AW94" s="103"/>
      <c r="AX94" s="190">
        <v>92991</v>
      </c>
      <c r="AY94" s="103"/>
      <c r="AZ94" s="193">
        <f t="shared" si="47"/>
        <v>1.754866687991304</v>
      </c>
      <c r="BA94" s="103"/>
      <c r="BB94" s="190">
        <v>0</v>
      </c>
      <c r="BC94" s="103"/>
      <c r="BD94" s="193">
        <f t="shared" si="48"/>
        <v>0</v>
      </c>
      <c r="BE94" s="103"/>
      <c r="BF94" s="190">
        <v>1053990</v>
      </c>
      <c r="BG94" s="103"/>
      <c r="BH94" s="103">
        <v>15</v>
      </c>
      <c r="BI94" s="103"/>
      <c r="BJ94" s="190">
        <v>16952</v>
      </c>
      <c r="BK94" s="103"/>
      <c r="BL94" s="190">
        <f t="shared" si="49"/>
        <v>16952</v>
      </c>
      <c r="BM94" s="103"/>
      <c r="BN94" s="190">
        <f t="shared" si="50"/>
        <v>16952</v>
      </c>
      <c r="BO94" s="103"/>
      <c r="BP94" s="190">
        <f t="shared" si="51"/>
        <v>16952</v>
      </c>
      <c r="BQ94" s="103"/>
      <c r="BR94" s="190">
        <f t="shared" si="52"/>
        <v>16952</v>
      </c>
      <c r="BS94" s="103"/>
      <c r="BT94" s="190">
        <f t="shared" si="53"/>
        <v>16952</v>
      </c>
    </row>
    <row r="95" spans="1:72" ht="9.75" customHeight="1" x14ac:dyDescent="0.25">
      <c r="A95" s="103">
        <v>16</v>
      </c>
      <c r="B95" s="103"/>
      <c r="C95" s="13" t="s">
        <v>138</v>
      </c>
      <c r="D95" s="103"/>
      <c r="E95" s="190">
        <v>5161090</v>
      </c>
      <c r="F95" s="103"/>
      <c r="G95" s="188">
        <f t="shared" si="35"/>
        <v>93.118448353631038</v>
      </c>
      <c r="H95" s="103"/>
      <c r="I95" s="188">
        <f t="shared" si="36"/>
        <v>50.304006929719336</v>
      </c>
      <c r="J95" s="103"/>
      <c r="K95" s="190">
        <v>5161090</v>
      </c>
      <c r="L95" s="103"/>
      <c r="M95" s="190">
        <v>6260879</v>
      </c>
      <c r="N95" s="103"/>
      <c r="O95" s="188">
        <f t="shared" si="37"/>
        <v>112.96128101037438</v>
      </c>
      <c r="P95" s="103"/>
      <c r="Q95" s="188">
        <f t="shared" si="38"/>
        <v>60.426597522556506</v>
      </c>
      <c r="R95" s="103"/>
      <c r="S95" s="190">
        <v>5953516</v>
      </c>
      <c r="T95" s="103"/>
      <c r="U95" s="188">
        <f t="shared" si="39"/>
        <v>107.4157149300857</v>
      </c>
      <c r="V95" s="103"/>
      <c r="W95" s="188">
        <f t="shared" si="40"/>
        <v>95.657546415782519</v>
      </c>
      <c r="X95" s="103"/>
      <c r="Y95" s="190">
        <v>0</v>
      </c>
      <c r="Z95" s="103"/>
      <c r="AA95" s="190">
        <v>5817909</v>
      </c>
      <c r="AB95" s="103"/>
      <c r="AC95" s="190">
        <v>4396</v>
      </c>
      <c r="AD95" s="103"/>
      <c r="AE95" s="103"/>
      <c r="AF95" s="190">
        <v>281099</v>
      </c>
      <c r="AG95" s="103"/>
      <c r="AH95" s="193">
        <f t="shared" si="41"/>
        <v>5.0717004961659899</v>
      </c>
      <c r="AI95" s="103"/>
      <c r="AJ95" s="193">
        <f t="shared" si="42"/>
        <v>30.629193188680603</v>
      </c>
      <c r="AK95" s="103"/>
      <c r="AL95" s="190">
        <v>568739</v>
      </c>
      <c r="AM95" s="103"/>
      <c r="AN95" s="188">
        <f t="shared" si="43"/>
        <v>10.261416328371674</v>
      </c>
      <c r="AO95" s="103"/>
      <c r="AP95" s="188">
        <f t="shared" si="44"/>
        <v>26.304105603906269</v>
      </c>
      <c r="AQ95" s="103"/>
      <c r="AR95" s="190">
        <f t="shared" si="45"/>
        <v>18225323</v>
      </c>
      <c r="AS95" s="103"/>
      <c r="AT95" s="190">
        <v>5134392</v>
      </c>
      <c r="AU95" s="103"/>
      <c r="AV95" s="193">
        <f t="shared" si="46"/>
        <v>28.171747628286205</v>
      </c>
      <c r="AW95" s="103"/>
      <c r="AX95" s="190">
        <v>269474</v>
      </c>
      <c r="AY95" s="103"/>
      <c r="AZ95" s="193">
        <f t="shared" si="47"/>
        <v>1.47856913153199</v>
      </c>
      <c r="BA95" s="103"/>
      <c r="BB95" s="190">
        <v>6476</v>
      </c>
      <c r="BC95" s="103"/>
      <c r="BD95" s="193">
        <f t="shared" si="48"/>
        <v>3.5532977934053626E-2</v>
      </c>
      <c r="BE95" s="103"/>
      <c r="BF95" s="190">
        <v>2834558</v>
      </c>
      <c r="BG95" s="103"/>
      <c r="BH95" s="103">
        <v>16</v>
      </c>
      <c r="BI95" s="103"/>
      <c r="BJ95" s="190">
        <v>55425</v>
      </c>
      <c r="BK95" s="103"/>
      <c r="BL95" s="190">
        <f t="shared" si="49"/>
        <v>55425</v>
      </c>
      <c r="BM95" s="103"/>
      <c r="BN95" s="190">
        <f t="shared" si="50"/>
        <v>55425</v>
      </c>
      <c r="BO95" s="103"/>
      <c r="BP95" s="190">
        <f t="shared" si="51"/>
        <v>55425</v>
      </c>
      <c r="BQ95" s="103"/>
      <c r="BR95" s="190">
        <f t="shared" si="52"/>
        <v>55425</v>
      </c>
      <c r="BS95" s="103"/>
      <c r="BT95" s="190">
        <f t="shared" si="53"/>
        <v>55425</v>
      </c>
    </row>
    <row r="96" spans="1:72" ht="9.75" customHeight="1" x14ac:dyDescent="0.25">
      <c r="A96" s="103">
        <v>17</v>
      </c>
      <c r="B96" s="103"/>
      <c r="C96" s="13" t="s">
        <v>139</v>
      </c>
      <c r="D96" s="103"/>
      <c r="E96" s="190">
        <v>5524883</v>
      </c>
      <c r="F96" s="103"/>
      <c r="G96" s="188">
        <f t="shared" si="35"/>
        <v>182.38752806021392</v>
      </c>
      <c r="H96" s="103"/>
      <c r="I96" s="188">
        <f t="shared" si="36"/>
        <v>98.52852616908558</v>
      </c>
      <c r="J96" s="103"/>
      <c r="K96" s="190">
        <v>5524883</v>
      </c>
      <c r="L96" s="103"/>
      <c r="M96" s="190">
        <v>4217875</v>
      </c>
      <c r="N96" s="103"/>
      <c r="O96" s="188">
        <f t="shared" si="37"/>
        <v>139.24055856331705</v>
      </c>
      <c r="P96" s="103"/>
      <c r="Q96" s="188">
        <f t="shared" si="38"/>
        <v>74.484222521775322</v>
      </c>
      <c r="R96" s="103"/>
      <c r="S96" s="190">
        <v>3552306</v>
      </c>
      <c r="T96" s="103"/>
      <c r="U96" s="188">
        <f t="shared" si="39"/>
        <v>117.26878383731679</v>
      </c>
      <c r="V96" s="103"/>
      <c r="W96" s="188">
        <f t="shared" si="40"/>
        <v>104.43205764018599</v>
      </c>
      <c r="X96" s="103"/>
      <c r="Y96" s="190">
        <v>0</v>
      </c>
      <c r="Z96" s="103"/>
      <c r="AA96" s="190">
        <v>3552306</v>
      </c>
      <c r="AB96" s="103"/>
      <c r="AC96" s="190">
        <v>0</v>
      </c>
      <c r="AD96" s="103"/>
      <c r="AE96" s="103"/>
      <c r="AF96" s="190">
        <v>300486</v>
      </c>
      <c r="AG96" s="103"/>
      <c r="AH96" s="193">
        <f t="shared" si="41"/>
        <v>9.9196487521457808</v>
      </c>
      <c r="AI96" s="103"/>
      <c r="AJ96" s="193">
        <f t="shared" si="42"/>
        <v>59.907093926980103</v>
      </c>
      <c r="AK96" s="103"/>
      <c r="AL96" s="190">
        <v>677371</v>
      </c>
      <c r="AM96" s="103"/>
      <c r="AN96" s="188">
        <f t="shared" si="43"/>
        <v>22.361382543245742</v>
      </c>
      <c r="AO96" s="103"/>
      <c r="AP96" s="188">
        <f t="shared" si="44"/>
        <v>57.321148372138964</v>
      </c>
      <c r="AQ96" s="103"/>
      <c r="AR96" s="190">
        <f t="shared" si="45"/>
        <v>14272921</v>
      </c>
      <c r="AS96" s="103"/>
      <c r="AT96" s="190">
        <v>2948429</v>
      </c>
      <c r="AU96" s="103"/>
      <c r="AV96" s="193">
        <f t="shared" si="46"/>
        <v>20.657502413136037</v>
      </c>
      <c r="AW96" s="103"/>
      <c r="AX96" s="190">
        <v>129657</v>
      </c>
      <c r="AY96" s="103"/>
      <c r="AZ96" s="193">
        <f t="shared" si="47"/>
        <v>0.90841251065566753</v>
      </c>
      <c r="BA96" s="103"/>
      <c r="BB96" s="190">
        <v>0</v>
      </c>
      <c r="BC96" s="103"/>
      <c r="BD96" s="193">
        <f t="shared" si="48"/>
        <v>0</v>
      </c>
      <c r="BE96" s="103"/>
      <c r="BF96" s="190">
        <v>772875</v>
      </c>
      <c r="BG96" s="103"/>
      <c r="BH96" s="103">
        <v>17</v>
      </c>
      <c r="BI96" s="103"/>
      <c r="BJ96" s="190">
        <v>30292</v>
      </c>
      <c r="BK96" s="103"/>
      <c r="BL96" s="190">
        <f t="shared" si="49"/>
        <v>30292</v>
      </c>
      <c r="BM96" s="103"/>
      <c r="BN96" s="190">
        <f t="shared" si="50"/>
        <v>30292</v>
      </c>
      <c r="BO96" s="103"/>
      <c r="BP96" s="190">
        <f t="shared" si="51"/>
        <v>30292</v>
      </c>
      <c r="BQ96" s="103"/>
      <c r="BR96" s="190">
        <f t="shared" si="52"/>
        <v>30292</v>
      </c>
      <c r="BS96" s="103"/>
      <c r="BT96" s="190">
        <f t="shared" si="53"/>
        <v>30292</v>
      </c>
    </row>
    <row r="97" spans="1:72" ht="9.75" customHeight="1" x14ac:dyDescent="0.25">
      <c r="A97" s="103">
        <v>18</v>
      </c>
      <c r="B97" s="103"/>
      <c r="C97" s="13" t="s">
        <v>140</v>
      </c>
      <c r="D97" s="103"/>
      <c r="E97" s="190">
        <v>3270079</v>
      </c>
      <c r="F97" s="103"/>
      <c r="G97" s="188">
        <f t="shared" si="35"/>
        <v>112.21574414055797</v>
      </c>
      <c r="H97" s="103"/>
      <c r="I97" s="188">
        <f t="shared" si="36"/>
        <v>60.620657567584182</v>
      </c>
      <c r="J97" s="103"/>
      <c r="K97" s="190">
        <v>3270079</v>
      </c>
      <c r="L97" s="103"/>
      <c r="M97" s="190">
        <v>3190467</v>
      </c>
      <c r="N97" s="103"/>
      <c r="O97" s="188">
        <f t="shared" si="37"/>
        <v>109.48378573144367</v>
      </c>
      <c r="P97" s="103"/>
      <c r="Q97" s="188">
        <f t="shared" si="38"/>
        <v>58.566374216597026</v>
      </c>
      <c r="R97" s="103"/>
      <c r="S97" s="190">
        <v>4554225</v>
      </c>
      <c r="T97" s="103"/>
      <c r="U97" s="188">
        <f t="shared" si="39"/>
        <v>156.28238564222229</v>
      </c>
      <c r="V97" s="103"/>
      <c r="W97" s="188">
        <f t="shared" si="40"/>
        <v>139.17506919979473</v>
      </c>
      <c r="X97" s="103"/>
      <c r="Y97" s="190">
        <v>0</v>
      </c>
      <c r="Z97" s="103"/>
      <c r="AA97" s="190">
        <v>4350636</v>
      </c>
      <c r="AB97" s="103"/>
      <c r="AC97" s="190">
        <v>0</v>
      </c>
      <c r="AD97" s="103"/>
      <c r="AE97" s="103"/>
      <c r="AF97" s="190">
        <v>301574</v>
      </c>
      <c r="AG97" s="103"/>
      <c r="AH97" s="193">
        <f t="shared" si="41"/>
        <v>10.3487869325006</v>
      </c>
      <c r="AI97" s="103"/>
      <c r="AJ97" s="193">
        <f t="shared" si="42"/>
        <v>62.498760418458275</v>
      </c>
      <c r="AK97" s="103"/>
      <c r="AL97" s="190">
        <v>768214</v>
      </c>
      <c r="AM97" s="103"/>
      <c r="AN97" s="188">
        <f t="shared" si="43"/>
        <v>26.361964242819397</v>
      </c>
      <c r="AO97" s="103"/>
      <c r="AP97" s="188">
        <f t="shared" si="44"/>
        <v>67.576235987255615</v>
      </c>
      <c r="AQ97" s="103"/>
      <c r="AR97" s="190">
        <f t="shared" si="45"/>
        <v>12084559</v>
      </c>
      <c r="AS97" s="103"/>
      <c r="AT97" s="190">
        <v>4444234</v>
      </c>
      <c r="AU97" s="103"/>
      <c r="AV97" s="193">
        <f t="shared" si="46"/>
        <v>36.776137217750353</v>
      </c>
      <c r="AW97" s="103"/>
      <c r="AX97" s="190">
        <v>89144</v>
      </c>
      <c r="AY97" s="103"/>
      <c r="AZ97" s="193">
        <f t="shared" si="47"/>
        <v>0.73766862324061644</v>
      </c>
      <c r="BA97" s="103"/>
      <c r="BB97" s="190">
        <v>0</v>
      </c>
      <c r="BC97" s="103"/>
      <c r="BD97" s="193">
        <f t="shared" si="48"/>
        <v>0</v>
      </c>
      <c r="BE97" s="103"/>
      <c r="BF97" s="190">
        <v>1853117</v>
      </c>
      <c r="BG97" s="103"/>
      <c r="BH97" s="103">
        <v>18</v>
      </c>
      <c r="BI97" s="103"/>
      <c r="BJ97" s="190">
        <v>29141</v>
      </c>
      <c r="BK97" s="103"/>
      <c r="BL97" s="190">
        <f t="shared" si="49"/>
        <v>29141</v>
      </c>
      <c r="BM97" s="103"/>
      <c r="BN97" s="190">
        <f t="shared" si="50"/>
        <v>29141</v>
      </c>
      <c r="BO97" s="103"/>
      <c r="BP97" s="190">
        <f t="shared" si="51"/>
        <v>29141</v>
      </c>
      <c r="BQ97" s="103"/>
      <c r="BR97" s="190">
        <f t="shared" si="52"/>
        <v>29141</v>
      </c>
      <c r="BS97" s="103"/>
      <c r="BT97" s="190">
        <f t="shared" si="53"/>
        <v>29141</v>
      </c>
    </row>
    <row r="98" spans="1:72" ht="9.75" customHeight="1" x14ac:dyDescent="0.25">
      <c r="A98" s="103">
        <v>19</v>
      </c>
      <c r="B98" s="103"/>
      <c r="C98" s="13" t="s">
        <v>141</v>
      </c>
      <c r="D98" s="103"/>
      <c r="E98" s="190">
        <v>1034477</v>
      </c>
      <c r="F98" s="103"/>
      <c r="G98" s="188">
        <f t="shared" si="35"/>
        <v>147.42439789083653</v>
      </c>
      <c r="H98" s="103"/>
      <c r="I98" s="188">
        <f t="shared" si="36"/>
        <v>79.640909661067838</v>
      </c>
      <c r="J98" s="103"/>
      <c r="K98" s="190">
        <v>1034477</v>
      </c>
      <c r="L98" s="103"/>
      <c r="M98" s="190">
        <v>1114432</v>
      </c>
      <c r="N98" s="103"/>
      <c r="O98" s="188">
        <f t="shared" si="37"/>
        <v>158.81886846230583</v>
      </c>
      <c r="P98" s="103"/>
      <c r="Q98" s="188">
        <f t="shared" si="38"/>
        <v>84.957285874601737</v>
      </c>
      <c r="R98" s="103"/>
      <c r="S98" s="190">
        <v>617102</v>
      </c>
      <c r="T98" s="103"/>
      <c r="U98" s="188">
        <f t="shared" si="39"/>
        <v>87.943850648425254</v>
      </c>
      <c r="V98" s="103"/>
      <c r="W98" s="188">
        <f t="shared" si="40"/>
        <v>78.317152949732474</v>
      </c>
      <c r="X98" s="103"/>
      <c r="Y98" s="190">
        <v>0</v>
      </c>
      <c r="Z98" s="103"/>
      <c r="AA98" s="190">
        <v>617102</v>
      </c>
      <c r="AB98" s="103"/>
      <c r="AC98" s="190">
        <v>0</v>
      </c>
      <c r="AD98" s="103"/>
      <c r="AE98" s="103"/>
      <c r="AF98" s="190">
        <v>163765</v>
      </c>
      <c r="AG98" s="103"/>
      <c r="AH98" s="193">
        <f t="shared" si="41"/>
        <v>23.338321219894542</v>
      </c>
      <c r="AI98" s="103"/>
      <c r="AJ98" s="193">
        <f t="shared" si="42"/>
        <v>140.94561575235383</v>
      </c>
      <c r="AK98" s="103"/>
      <c r="AL98" s="190">
        <v>186661</v>
      </c>
      <c r="AM98" s="103"/>
      <c r="AN98" s="188">
        <f t="shared" si="43"/>
        <v>26.601254097192534</v>
      </c>
      <c r="AO98" s="103"/>
      <c r="AP98" s="188">
        <f t="shared" si="44"/>
        <v>68.189631389795849</v>
      </c>
      <c r="AQ98" s="103"/>
      <c r="AR98" s="190">
        <f t="shared" si="45"/>
        <v>3116437</v>
      </c>
      <c r="AS98" s="103"/>
      <c r="AT98" s="190">
        <v>776979</v>
      </c>
      <c r="AU98" s="103"/>
      <c r="AV98" s="193">
        <f t="shared" si="46"/>
        <v>24.931644695528902</v>
      </c>
      <c r="AW98" s="103"/>
      <c r="AX98" s="190">
        <v>12686</v>
      </c>
      <c r="AY98" s="103"/>
      <c r="AZ98" s="193">
        <f t="shared" si="47"/>
        <v>0.40706742988868377</v>
      </c>
      <c r="BA98" s="103"/>
      <c r="BB98" s="190">
        <v>0</v>
      </c>
      <c r="BC98" s="103"/>
      <c r="BD98" s="193">
        <f t="shared" si="48"/>
        <v>0</v>
      </c>
      <c r="BE98" s="103"/>
      <c r="BF98" s="190">
        <v>185926</v>
      </c>
      <c r="BG98" s="103"/>
      <c r="BH98" s="103">
        <v>19</v>
      </c>
      <c r="BI98" s="103"/>
      <c r="BJ98" s="190">
        <v>7017</v>
      </c>
      <c r="BK98" s="103"/>
      <c r="BL98" s="190">
        <f t="shared" si="49"/>
        <v>7017</v>
      </c>
      <c r="BM98" s="103"/>
      <c r="BN98" s="190">
        <f t="shared" si="50"/>
        <v>7017</v>
      </c>
      <c r="BO98" s="103"/>
      <c r="BP98" s="190">
        <f t="shared" si="51"/>
        <v>7017</v>
      </c>
      <c r="BQ98" s="103"/>
      <c r="BR98" s="190">
        <f t="shared" si="52"/>
        <v>7017</v>
      </c>
      <c r="BS98" s="103"/>
      <c r="BT98" s="190">
        <f t="shared" si="53"/>
        <v>7017</v>
      </c>
    </row>
    <row r="99" spans="1:72" ht="9.75" customHeight="1" x14ac:dyDescent="0.25">
      <c r="A99" s="103">
        <v>20</v>
      </c>
      <c r="B99" s="103"/>
      <c r="C99" s="13" t="s">
        <v>142</v>
      </c>
      <c r="D99" s="103"/>
      <c r="E99" s="190">
        <v>1962698</v>
      </c>
      <c r="F99" s="103"/>
      <c r="G99" s="188">
        <f t="shared" si="35"/>
        <v>163.27243989684717</v>
      </c>
      <c r="H99" s="103"/>
      <c r="I99" s="188">
        <f t="shared" si="36"/>
        <v>88.202263817929236</v>
      </c>
      <c r="J99" s="103"/>
      <c r="K99" s="190">
        <v>1962698</v>
      </c>
      <c r="L99" s="103"/>
      <c r="M99" s="190">
        <v>609762</v>
      </c>
      <c r="N99" s="103"/>
      <c r="O99" s="188">
        <f t="shared" si="37"/>
        <v>50.72473171949089</v>
      </c>
      <c r="P99" s="103"/>
      <c r="Q99" s="188">
        <f t="shared" si="38"/>
        <v>27.134279291431106</v>
      </c>
      <c r="R99" s="103"/>
      <c r="S99" s="190">
        <v>1674871</v>
      </c>
      <c r="T99" s="103"/>
      <c r="U99" s="188">
        <f t="shared" si="39"/>
        <v>139.3287580068214</v>
      </c>
      <c r="V99" s="103"/>
      <c r="W99" s="188">
        <f t="shared" si="40"/>
        <v>124.07725577924629</v>
      </c>
      <c r="X99" s="103"/>
      <c r="Y99" s="190">
        <v>1674871</v>
      </c>
      <c r="Z99" s="103"/>
      <c r="AA99" s="190">
        <v>0</v>
      </c>
      <c r="AB99" s="103"/>
      <c r="AC99" s="190">
        <v>0</v>
      </c>
      <c r="AD99" s="103"/>
      <c r="AE99" s="103"/>
      <c r="AF99" s="190">
        <v>98942</v>
      </c>
      <c r="AG99" s="103"/>
      <c r="AH99" s="193">
        <f t="shared" si="41"/>
        <v>8.2307628317111714</v>
      </c>
      <c r="AI99" s="103"/>
      <c r="AJ99" s="193">
        <f t="shared" si="42"/>
        <v>49.707514285055353</v>
      </c>
      <c r="AK99" s="103"/>
      <c r="AL99" s="190">
        <v>21803</v>
      </c>
      <c r="AM99" s="103"/>
      <c r="AN99" s="188">
        <f t="shared" si="43"/>
        <v>1.8137426170867648</v>
      </c>
      <c r="AO99" s="103"/>
      <c r="AP99" s="188">
        <f t="shared" si="44"/>
        <v>4.6493462316937535</v>
      </c>
      <c r="AQ99" s="103"/>
      <c r="AR99" s="190">
        <f t="shared" si="45"/>
        <v>4368076</v>
      </c>
      <c r="AS99" s="103"/>
      <c r="AT99" s="190">
        <v>1538608</v>
      </c>
      <c r="AU99" s="103"/>
      <c r="AV99" s="193">
        <f t="shared" si="46"/>
        <v>35.223929253978184</v>
      </c>
      <c r="AW99" s="103"/>
      <c r="AX99" s="190">
        <v>55219</v>
      </c>
      <c r="AY99" s="103"/>
      <c r="AZ99" s="193">
        <f t="shared" si="47"/>
        <v>1.2641492501504095</v>
      </c>
      <c r="BA99" s="103"/>
      <c r="BB99" s="190">
        <v>0</v>
      </c>
      <c r="BC99" s="103"/>
      <c r="BD99" s="193">
        <f t="shared" si="48"/>
        <v>0</v>
      </c>
      <c r="BE99" s="103"/>
      <c r="BF99" s="190">
        <v>334358</v>
      </c>
      <c r="BG99" s="103"/>
      <c r="BH99" s="103">
        <v>20</v>
      </c>
      <c r="BI99" s="103"/>
      <c r="BJ99" s="190">
        <v>12021</v>
      </c>
      <c r="BK99" s="103"/>
      <c r="BL99" s="190">
        <f t="shared" si="49"/>
        <v>12021</v>
      </c>
      <c r="BM99" s="103"/>
      <c r="BN99" s="190">
        <f t="shared" si="50"/>
        <v>12021</v>
      </c>
      <c r="BO99" s="103"/>
      <c r="BP99" s="190">
        <f t="shared" si="51"/>
        <v>12021</v>
      </c>
      <c r="BQ99" s="103"/>
      <c r="BR99" s="190">
        <f t="shared" si="52"/>
        <v>12021</v>
      </c>
      <c r="BS99" s="103"/>
      <c r="BT99" s="190">
        <f t="shared" si="53"/>
        <v>12021</v>
      </c>
    </row>
    <row r="100" spans="1:72" ht="9.75" customHeight="1" x14ac:dyDescent="0.25">
      <c r="A100" s="103">
        <v>21</v>
      </c>
      <c r="B100" s="103"/>
      <c r="C100" s="13" t="s">
        <v>143</v>
      </c>
      <c r="D100" s="103"/>
      <c r="E100" s="190">
        <v>71359361</v>
      </c>
      <c r="F100" s="103"/>
      <c r="G100" s="188">
        <f t="shared" si="35"/>
        <v>206.02834936207438</v>
      </c>
      <c r="H100" s="103"/>
      <c r="I100" s="188">
        <f t="shared" si="36"/>
        <v>111.2996586312243</v>
      </c>
      <c r="J100" s="103"/>
      <c r="K100" s="190">
        <v>0</v>
      </c>
      <c r="L100" s="103"/>
      <c r="M100" s="190">
        <v>68070836</v>
      </c>
      <c r="N100" s="103"/>
      <c r="O100" s="188">
        <f t="shared" si="37"/>
        <v>196.53373831047156</v>
      </c>
      <c r="P100" s="103"/>
      <c r="Q100" s="188">
        <f t="shared" si="38"/>
        <v>105.13217447843593</v>
      </c>
      <c r="R100" s="103"/>
      <c r="S100" s="190">
        <v>43796335</v>
      </c>
      <c r="T100" s="103"/>
      <c r="U100" s="188">
        <f t="shared" si="39"/>
        <v>126.44853431574936</v>
      </c>
      <c r="V100" s="103"/>
      <c r="W100" s="188">
        <f t="shared" si="40"/>
        <v>112.60695465639547</v>
      </c>
      <c r="X100" s="103"/>
      <c r="Y100" s="190">
        <v>24262981</v>
      </c>
      <c r="Z100" s="103"/>
      <c r="AA100" s="190">
        <v>13052363</v>
      </c>
      <c r="AB100" s="103"/>
      <c r="AC100" s="190">
        <v>110339</v>
      </c>
      <c r="AD100" s="103"/>
      <c r="AE100" s="103"/>
      <c r="AF100" s="190">
        <v>5225300</v>
      </c>
      <c r="AG100" s="103"/>
      <c r="AH100" s="193">
        <f t="shared" si="41"/>
        <v>15.086457037103335</v>
      </c>
      <c r="AI100" s="103"/>
      <c r="AJ100" s="193">
        <f t="shared" si="42"/>
        <v>91.110665440809683</v>
      </c>
      <c r="AK100" s="103"/>
      <c r="AL100" s="190">
        <v>7518028</v>
      </c>
      <c r="AM100" s="103"/>
      <c r="AN100" s="188">
        <f t="shared" si="43"/>
        <v>21.706008540321115</v>
      </c>
      <c r="AO100" s="103"/>
      <c r="AP100" s="188">
        <f t="shared" si="44"/>
        <v>55.64116322863395</v>
      </c>
      <c r="AQ100" s="103"/>
      <c r="AR100" s="190">
        <f t="shared" si="45"/>
        <v>195969860</v>
      </c>
      <c r="AS100" s="103"/>
      <c r="AT100" s="190">
        <v>26558521</v>
      </c>
      <c r="AU100" s="103"/>
      <c r="AV100" s="193">
        <f t="shared" si="46"/>
        <v>13.552349835837003</v>
      </c>
      <c r="AW100" s="103"/>
      <c r="AX100" s="190">
        <v>1461925</v>
      </c>
      <c r="AY100" s="103"/>
      <c r="AZ100" s="193">
        <f t="shared" si="47"/>
        <v>0.74599481777452914</v>
      </c>
      <c r="BA100" s="103"/>
      <c r="BB100" s="190">
        <v>254243</v>
      </c>
      <c r="BC100" s="103"/>
      <c r="BD100" s="193">
        <f t="shared" si="48"/>
        <v>0.12973576651021743</v>
      </c>
      <c r="BE100" s="103"/>
      <c r="BF100" s="190">
        <v>12371171</v>
      </c>
      <c r="BG100" s="103"/>
      <c r="BH100" s="103">
        <v>21</v>
      </c>
      <c r="BI100" s="103"/>
      <c r="BJ100" s="190">
        <v>346357</v>
      </c>
      <c r="BK100" s="103"/>
      <c r="BL100" s="190">
        <f t="shared" si="49"/>
        <v>346357</v>
      </c>
      <c r="BM100" s="103"/>
      <c r="BN100" s="190">
        <f t="shared" si="50"/>
        <v>346357</v>
      </c>
      <c r="BO100" s="103"/>
      <c r="BP100" s="190">
        <f t="shared" si="51"/>
        <v>346357</v>
      </c>
      <c r="BQ100" s="103"/>
      <c r="BR100" s="190">
        <f t="shared" si="52"/>
        <v>346357</v>
      </c>
      <c r="BS100" s="103"/>
      <c r="BT100" s="190">
        <f t="shared" si="53"/>
        <v>346357</v>
      </c>
    </row>
    <row r="101" spans="1:72" ht="9.75" customHeight="1" x14ac:dyDescent="0.25">
      <c r="A101" s="103">
        <v>22</v>
      </c>
      <c r="B101" s="103"/>
      <c r="C101" s="13" t="s">
        <v>144</v>
      </c>
      <c r="D101" s="103"/>
      <c r="E101" s="190">
        <v>2646467</v>
      </c>
      <c r="F101" s="103"/>
      <c r="G101" s="188">
        <f t="shared" si="35"/>
        <v>183.78243055555555</v>
      </c>
      <c r="H101" s="103"/>
      <c r="I101" s="188">
        <f t="shared" si="36"/>
        <v>99.282073785401849</v>
      </c>
      <c r="J101" s="103"/>
      <c r="K101" s="190">
        <v>2646467</v>
      </c>
      <c r="L101" s="103"/>
      <c r="M101" s="190">
        <v>1418351</v>
      </c>
      <c r="N101" s="103"/>
      <c r="O101" s="188">
        <f t="shared" si="37"/>
        <v>98.496597222222221</v>
      </c>
      <c r="P101" s="103"/>
      <c r="Q101" s="188">
        <f t="shared" si="38"/>
        <v>52.688976120428052</v>
      </c>
      <c r="R101" s="103"/>
      <c r="S101" s="190">
        <v>887246</v>
      </c>
      <c r="T101" s="103"/>
      <c r="U101" s="188">
        <f t="shared" si="39"/>
        <v>61.614305555555553</v>
      </c>
      <c r="V101" s="103"/>
      <c r="W101" s="188">
        <f t="shared" si="40"/>
        <v>54.869748782968507</v>
      </c>
      <c r="X101" s="103"/>
      <c r="Y101" s="190">
        <v>0</v>
      </c>
      <c r="Z101" s="103"/>
      <c r="AA101" s="190">
        <v>887246</v>
      </c>
      <c r="AB101" s="103"/>
      <c r="AC101" s="190">
        <v>0</v>
      </c>
      <c r="AD101" s="103"/>
      <c r="AE101" s="103"/>
      <c r="AF101" s="190">
        <v>198835</v>
      </c>
      <c r="AG101" s="103"/>
      <c r="AH101" s="193">
        <f t="shared" si="41"/>
        <v>13.807986111111111</v>
      </c>
      <c r="AI101" s="103"/>
      <c r="AJ101" s="193">
        <f t="shared" si="42"/>
        <v>83.389678563148124</v>
      </c>
      <c r="AK101" s="103"/>
      <c r="AL101" s="190">
        <v>109906</v>
      </c>
      <c r="AM101" s="103"/>
      <c r="AN101" s="188">
        <f t="shared" si="43"/>
        <v>7.6323611111111109</v>
      </c>
      <c r="AO101" s="103"/>
      <c r="AP101" s="188">
        <f t="shared" si="44"/>
        <v>19.564787768987433</v>
      </c>
      <c r="AQ101" s="103"/>
      <c r="AR101" s="190">
        <f t="shared" si="45"/>
        <v>5260805</v>
      </c>
      <c r="AS101" s="103"/>
      <c r="AT101" s="190">
        <v>1133860</v>
      </c>
      <c r="AU101" s="103"/>
      <c r="AV101" s="193">
        <f t="shared" si="46"/>
        <v>21.552975257588905</v>
      </c>
      <c r="AW101" s="103"/>
      <c r="AX101" s="190">
        <v>104806</v>
      </c>
      <c r="AY101" s="103"/>
      <c r="AZ101" s="193">
        <f t="shared" si="47"/>
        <v>1.9922046150731683</v>
      </c>
      <c r="BA101" s="103"/>
      <c r="BB101" s="190">
        <v>1301</v>
      </c>
      <c r="BC101" s="103"/>
      <c r="BD101" s="193">
        <f t="shared" si="48"/>
        <v>2.4730055571343171E-2</v>
      </c>
      <c r="BE101" s="103"/>
      <c r="BF101" s="190">
        <v>627293</v>
      </c>
      <c r="BG101" s="103"/>
      <c r="BH101" s="103">
        <v>22</v>
      </c>
      <c r="BI101" s="103"/>
      <c r="BJ101" s="190">
        <v>14400</v>
      </c>
      <c r="BK101" s="103"/>
      <c r="BL101" s="190">
        <f t="shared" si="49"/>
        <v>14400</v>
      </c>
      <c r="BM101" s="103"/>
      <c r="BN101" s="190">
        <f t="shared" si="50"/>
        <v>14400</v>
      </c>
      <c r="BO101" s="103"/>
      <c r="BP101" s="190">
        <f t="shared" si="51"/>
        <v>14400</v>
      </c>
      <c r="BQ101" s="103"/>
      <c r="BR101" s="190">
        <f t="shared" si="52"/>
        <v>14400</v>
      </c>
      <c r="BS101" s="103"/>
      <c r="BT101" s="190">
        <f t="shared" si="53"/>
        <v>14400</v>
      </c>
    </row>
    <row r="102" spans="1:72" ht="9.75" customHeight="1" x14ac:dyDescent="0.25">
      <c r="A102" s="103">
        <v>23</v>
      </c>
      <c r="B102" s="103"/>
      <c r="C102" s="13" t="s">
        <v>145</v>
      </c>
      <c r="D102" s="103"/>
      <c r="E102" s="190">
        <v>695651</v>
      </c>
      <c r="F102" s="103"/>
      <c r="G102" s="188">
        <f t="shared" si="35"/>
        <v>136.56281900274834</v>
      </c>
      <c r="H102" s="103"/>
      <c r="I102" s="188">
        <f t="shared" si="36"/>
        <v>73.773318981516141</v>
      </c>
      <c r="J102" s="103"/>
      <c r="K102" s="190">
        <v>695651</v>
      </c>
      <c r="L102" s="103"/>
      <c r="M102" s="190">
        <v>845969</v>
      </c>
      <c r="N102" s="103"/>
      <c r="O102" s="188">
        <f t="shared" si="37"/>
        <v>166.07165292500983</v>
      </c>
      <c r="P102" s="103"/>
      <c r="Q102" s="188">
        <f t="shared" si="38"/>
        <v>88.837031958619818</v>
      </c>
      <c r="R102" s="103"/>
      <c r="S102" s="190">
        <v>114690</v>
      </c>
      <c r="T102" s="103"/>
      <c r="U102" s="188">
        <f t="shared" si="39"/>
        <v>22.51472320376914</v>
      </c>
      <c r="V102" s="103"/>
      <c r="W102" s="188">
        <f t="shared" si="40"/>
        <v>20.050168462825347</v>
      </c>
      <c r="X102" s="103"/>
      <c r="Y102" s="190">
        <v>0</v>
      </c>
      <c r="Z102" s="103"/>
      <c r="AA102" s="190">
        <v>114690</v>
      </c>
      <c r="AB102" s="103"/>
      <c r="AC102" s="190">
        <v>0</v>
      </c>
      <c r="AD102" s="103"/>
      <c r="AE102" s="103"/>
      <c r="AF102" s="190">
        <v>64642</v>
      </c>
      <c r="AG102" s="103"/>
      <c r="AH102" s="193">
        <f t="shared" si="41"/>
        <v>12.689831173930115</v>
      </c>
      <c r="AI102" s="103"/>
      <c r="AJ102" s="193">
        <f t="shared" si="42"/>
        <v>76.636877680745059</v>
      </c>
      <c r="AK102" s="103"/>
      <c r="AL102" s="190">
        <v>43714</v>
      </c>
      <c r="AM102" s="103"/>
      <c r="AN102" s="188">
        <f t="shared" si="43"/>
        <v>8.5814683941892422</v>
      </c>
      <c r="AO102" s="103"/>
      <c r="AP102" s="188">
        <f t="shared" si="44"/>
        <v>21.997728544862312</v>
      </c>
      <c r="AQ102" s="103"/>
      <c r="AR102" s="190">
        <f t="shared" si="45"/>
        <v>1764666</v>
      </c>
      <c r="AS102" s="103"/>
      <c r="AT102" s="190">
        <v>455055</v>
      </c>
      <c r="AU102" s="103"/>
      <c r="AV102" s="193">
        <f t="shared" si="46"/>
        <v>25.787032786940983</v>
      </c>
      <c r="AW102" s="103"/>
      <c r="AX102" s="190">
        <v>37148</v>
      </c>
      <c r="AY102" s="103"/>
      <c r="AZ102" s="193">
        <f t="shared" si="47"/>
        <v>2.1051009086138679</v>
      </c>
      <c r="BA102" s="103"/>
      <c r="BB102" s="190">
        <v>630</v>
      </c>
      <c r="BC102" s="103"/>
      <c r="BD102" s="193">
        <f t="shared" si="48"/>
        <v>3.5700806838234546E-2</v>
      </c>
      <c r="BE102" s="103"/>
      <c r="BF102" s="190">
        <v>196348</v>
      </c>
      <c r="BG102" s="103"/>
      <c r="BH102" s="103">
        <v>23</v>
      </c>
      <c r="BI102" s="103"/>
      <c r="BJ102" s="190">
        <v>5094</v>
      </c>
      <c r="BK102" s="103"/>
      <c r="BL102" s="190">
        <f t="shared" si="49"/>
        <v>5094</v>
      </c>
      <c r="BM102" s="103"/>
      <c r="BN102" s="190">
        <f t="shared" si="50"/>
        <v>5094</v>
      </c>
      <c r="BO102" s="103"/>
      <c r="BP102" s="190">
        <f t="shared" si="51"/>
        <v>5094</v>
      </c>
      <c r="BQ102" s="103"/>
      <c r="BR102" s="190">
        <f t="shared" si="52"/>
        <v>5094</v>
      </c>
      <c r="BS102" s="103"/>
      <c r="BT102" s="190">
        <f t="shared" si="53"/>
        <v>5094</v>
      </c>
    </row>
    <row r="103" spans="1:72" ht="9.75" customHeight="1" x14ac:dyDescent="0.25">
      <c r="A103" s="103">
        <v>24</v>
      </c>
      <c r="B103" s="103"/>
      <c r="C103" s="13" t="s">
        <v>146</v>
      </c>
      <c r="D103" s="103"/>
      <c r="E103" s="190">
        <v>8497667</v>
      </c>
      <c r="F103" s="103"/>
      <c r="G103" s="188">
        <f t="shared" si="35"/>
        <v>165.70467220467219</v>
      </c>
      <c r="H103" s="103"/>
      <c r="I103" s="188">
        <f t="shared" si="36"/>
        <v>89.516192830178994</v>
      </c>
      <c r="J103" s="103"/>
      <c r="K103" s="190">
        <v>8497667</v>
      </c>
      <c r="L103" s="103"/>
      <c r="M103" s="190">
        <v>1974683</v>
      </c>
      <c r="N103" s="103"/>
      <c r="O103" s="188">
        <f t="shared" si="37"/>
        <v>38.506357006357007</v>
      </c>
      <c r="P103" s="103"/>
      <c r="Q103" s="188">
        <f t="shared" si="38"/>
        <v>20.598280367140262</v>
      </c>
      <c r="R103" s="103"/>
      <c r="S103" s="190">
        <v>4084261</v>
      </c>
      <c r="T103" s="103"/>
      <c r="U103" s="188">
        <f t="shared" si="39"/>
        <v>79.643169143169146</v>
      </c>
      <c r="V103" s="103"/>
      <c r="W103" s="188">
        <f t="shared" si="40"/>
        <v>70.925098380357085</v>
      </c>
      <c r="X103" s="103"/>
      <c r="Y103" s="190">
        <v>3651199</v>
      </c>
      <c r="Z103" s="103"/>
      <c r="AA103" s="190">
        <v>0</v>
      </c>
      <c r="AB103" s="103"/>
      <c r="AC103" s="190">
        <v>433062</v>
      </c>
      <c r="AD103" s="103"/>
      <c r="AE103" s="103"/>
      <c r="AF103" s="190">
        <v>638444</v>
      </c>
      <c r="AG103" s="103"/>
      <c r="AH103" s="193">
        <f t="shared" si="41"/>
        <v>12.44967044967045</v>
      </c>
      <c r="AI103" s="103"/>
      <c r="AJ103" s="193">
        <f t="shared" si="42"/>
        <v>75.186490532441738</v>
      </c>
      <c r="AK103" s="103"/>
      <c r="AL103" s="190">
        <v>3124627</v>
      </c>
      <c r="AM103" s="103"/>
      <c r="AN103" s="188">
        <f t="shared" si="43"/>
        <v>60.930287430287429</v>
      </c>
      <c r="AO103" s="103"/>
      <c r="AP103" s="188">
        <f t="shared" si="44"/>
        <v>156.18864528586661</v>
      </c>
      <c r="AQ103" s="103"/>
      <c r="AR103" s="190">
        <f t="shared" si="45"/>
        <v>18319682</v>
      </c>
      <c r="AS103" s="103"/>
      <c r="AT103" s="190">
        <v>3029280</v>
      </c>
      <c r="AU103" s="103"/>
      <c r="AV103" s="193">
        <f t="shared" si="46"/>
        <v>16.535658206294194</v>
      </c>
      <c r="AW103" s="103"/>
      <c r="AX103" s="190">
        <v>143218</v>
      </c>
      <c r="AY103" s="103"/>
      <c r="AZ103" s="193">
        <f t="shared" si="47"/>
        <v>0.78177121196754384</v>
      </c>
      <c r="BA103" s="103"/>
      <c r="BB103" s="190">
        <v>0</v>
      </c>
      <c r="BC103" s="103"/>
      <c r="BD103" s="193">
        <f t="shared" si="48"/>
        <v>0</v>
      </c>
      <c r="BE103" s="103"/>
      <c r="BF103" s="190">
        <v>888913</v>
      </c>
      <c r="BG103" s="103"/>
      <c r="BH103" s="103">
        <v>24</v>
      </c>
      <c r="BI103" s="103"/>
      <c r="BJ103" s="190">
        <v>51282</v>
      </c>
      <c r="BK103" s="103"/>
      <c r="BL103" s="190">
        <f t="shared" si="49"/>
        <v>51282</v>
      </c>
      <c r="BM103" s="103"/>
      <c r="BN103" s="190">
        <f t="shared" si="50"/>
        <v>51282</v>
      </c>
      <c r="BO103" s="103"/>
      <c r="BP103" s="190">
        <f t="shared" si="51"/>
        <v>51282</v>
      </c>
      <c r="BQ103" s="103"/>
      <c r="BR103" s="190">
        <f t="shared" si="52"/>
        <v>51282</v>
      </c>
      <c r="BS103" s="103"/>
      <c r="BT103" s="190">
        <f t="shared" si="53"/>
        <v>51282</v>
      </c>
    </row>
    <row r="104" spans="1:72" ht="9.75" customHeight="1" x14ac:dyDescent="0.25">
      <c r="A104" s="103">
        <v>25</v>
      </c>
      <c r="B104" s="103"/>
      <c r="C104" s="13" t="s">
        <v>147</v>
      </c>
      <c r="D104" s="103"/>
      <c r="E104" s="190">
        <v>1485738</v>
      </c>
      <c r="F104" s="103"/>
      <c r="G104" s="188">
        <f t="shared" si="35"/>
        <v>151.29714867617108</v>
      </c>
      <c r="H104" s="103"/>
      <c r="I104" s="188">
        <f t="shared" si="36"/>
        <v>81.733028739370212</v>
      </c>
      <c r="J104" s="103"/>
      <c r="K104" s="190">
        <v>1485738</v>
      </c>
      <c r="L104" s="103"/>
      <c r="M104" s="190">
        <v>767073</v>
      </c>
      <c r="N104" s="103"/>
      <c r="O104" s="188">
        <f t="shared" si="37"/>
        <v>78.113340122199588</v>
      </c>
      <c r="P104" s="103"/>
      <c r="Q104" s="188">
        <f t="shared" si="38"/>
        <v>41.785320797426358</v>
      </c>
      <c r="R104" s="103"/>
      <c r="S104" s="190">
        <v>1315037</v>
      </c>
      <c r="T104" s="103"/>
      <c r="U104" s="188">
        <f t="shared" si="39"/>
        <v>133.9141547861507</v>
      </c>
      <c r="V104" s="103"/>
      <c r="W104" s="188">
        <f t="shared" si="40"/>
        <v>119.25535742627741</v>
      </c>
      <c r="X104" s="103"/>
      <c r="Y104" s="190">
        <v>0</v>
      </c>
      <c r="Z104" s="103"/>
      <c r="AA104" s="190">
        <v>992384</v>
      </c>
      <c r="AB104" s="103"/>
      <c r="AC104" s="190">
        <v>0</v>
      </c>
      <c r="AD104" s="103"/>
      <c r="AE104" s="103"/>
      <c r="AF104" s="190">
        <v>137928</v>
      </c>
      <c r="AG104" s="103"/>
      <c r="AH104" s="193">
        <f t="shared" si="41"/>
        <v>14.04562118126273</v>
      </c>
      <c r="AI104" s="103"/>
      <c r="AJ104" s="193">
        <f t="shared" si="42"/>
        <v>84.824812691746985</v>
      </c>
      <c r="AK104" s="103"/>
      <c r="AL104" s="190">
        <v>121038</v>
      </c>
      <c r="AM104" s="103"/>
      <c r="AN104" s="188">
        <f t="shared" si="43"/>
        <v>12.325661914460285</v>
      </c>
      <c r="AO104" s="103"/>
      <c r="AP104" s="188">
        <f t="shared" si="44"/>
        <v>31.59559092633139</v>
      </c>
      <c r="AQ104" s="103"/>
      <c r="AR104" s="190">
        <f t="shared" si="45"/>
        <v>3826814</v>
      </c>
      <c r="AS104" s="103"/>
      <c r="AT104" s="190">
        <v>919808</v>
      </c>
      <c r="AU104" s="103"/>
      <c r="AV104" s="193">
        <f t="shared" si="46"/>
        <v>24.035869002256185</v>
      </c>
      <c r="AW104" s="103"/>
      <c r="AX104" s="190">
        <v>1200</v>
      </c>
      <c r="AY104" s="103"/>
      <c r="AZ104" s="193">
        <f t="shared" si="47"/>
        <v>3.1357677692200353E-2</v>
      </c>
      <c r="BA104" s="103"/>
      <c r="BB104" s="190">
        <v>25000</v>
      </c>
      <c r="BC104" s="103"/>
      <c r="BD104" s="193">
        <f t="shared" si="48"/>
        <v>0.65328495192084068</v>
      </c>
      <c r="BE104" s="103"/>
      <c r="BF104" s="190">
        <v>817397</v>
      </c>
      <c r="BG104" s="103"/>
      <c r="BH104" s="103">
        <v>25</v>
      </c>
      <c r="BI104" s="103"/>
      <c r="BJ104" s="190">
        <v>9820</v>
      </c>
      <c r="BK104" s="103"/>
      <c r="BL104" s="190">
        <f t="shared" si="49"/>
        <v>9820</v>
      </c>
      <c r="BM104" s="103"/>
      <c r="BN104" s="190">
        <f t="shared" si="50"/>
        <v>9820</v>
      </c>
      <c r="BO104" s="103"/>
      <c r="BP104" s="190">
        <f t="shared" si="51"/>
        <v>9820</v>
      </c>
      <c r="BQ104" s="103"/>
      <c r="BR104" s="190">
        <f t="shared" si="52"/>
        <v>9820</v>
      </c>
      <c r="BS104" s="103"/>
      <c r="BT104" s="190">
        <f t="shared" si="53"/>
        <v>9820</v>
      </c>
    </row>
    <row r="105" spans="1:72" ht="9.75" customHeight="1" x14ac:dyDescent="0.25">
      <c r="A105" s="103">
        <v>26</v>
      </c>
      <c r="B105" s="103"/>
      <c r="C105" s="13" t="s">
        <v>148</v>
      </c>
      <c r="D105" s="103"/>
      <c r="E105" s="190">
        <v>1536830</v>
      </c>
      <c r="F105" s="103"/>
      <c r="G105" s="188">
        <f t="shared" si="35"/>
        <v>105.87145219068614</v>
      </c>
      <c r="H105" s="103"/>
      <c r="I105" s="188">
        <f t="shared" si="36"/>
        <v>57.193374232723173</v>
      </c>
      <c r="J105" s="103"/>
      <c r="K105" s="190">
        <v>1536830</v>
      </c>
      <c r="L105" s="103"/>
      <c r="M105" s="190">
        <v>428025</v>
      </c>
      <c r="N105" s="103"/>
      <c r="O105" s="188">
        <f t="shared" si="37"/>
        <v>29.486428768255717</v>
      </c>
      <c r="P105" s="103"/>
      <c r="Q105" s="188">
        <f t="shared" si="38"/>
        <v>15.773232629977722</v>
      </c>
      <c r="R105" s="103"/>
      <c r="S105" s="190">
        <v>1871983</v>
      </c>
      <c r="T105" s="103"/>
      <c r="U105" s="188">
        <f t="shared" si="39"/>
        <v>128.95997519977956</v>
      </c>
      <c r="V105" s="103"/>
      <c r="W105" s="188">
        <f t="shared" si="40"/>
        <v>114.8434828319141</v>
      </c>
      <c r="X105" s="103"/>
      <c r="Y105" s="190">
        <v>0</v>
      </c>
      <c r="Z105" s="103"/>
      <c r="AA105" s="190">
        <v>1871983</v>
      </c>
      <c r="AB105" s="103"/>
      <c r="AC105" s="190">
        <v>0</v>
      </c>
      <c r="AD105" s="103"/>
      <c r="AE105" s="103"/>
      <c r="AF105" s="190">
        <v>63520</v>
      </c>
      <c r="AG105" s="103"/>
      <c r="AH105" s="193">
        <f t="shared" si="41"/>
        <v>4.3758611187655001</v>
      </c>
      <c r="AI105" s="103"/>
      <c r="AJ105" s="193">
        <f t="shared" si="42"/>
        <v>26.42685538604367</v>
      </c>
      <c r="AK105" s="103"/>
      <c r="AL105" s="190">
        <v>1015162</v>
      </c>
      <c r="AM105" s="103"/>
      <c r="AN105" s="188">
        <f t="shared" si="43"/>
        <v>69.934003857812073</v>
      </c>
      <c r="AO105" s="103"/>
      <c r="AP105" s="188">
        <f t="shared" si="44"/>
        <v>179.26876406853526</v>
      </c>
      <c r="AQ105" s="103"/>
      <c r="AR105" s="190">
        <f t="shared" si="45"/>
        <v>4915520</v>
      </c>
      <c r="AS105" s="103"/>
      <c r="AT105" s="190">
        <v>1798156</v>
      </c>
      <c r="AU105" s="103"/>
      <c r="AV105" s="193">
        <f t="shared" si="46"/>
        <v>36.581195885684522</v>
      </c>
      <c r="AW105" s="103"/>
      <c r="AX105" s="190">
        <v>64372</v>
      </c>
      <c r="AY105" s="103"/>
      <c r="AZ105" s="193">
        <f t="shared" si="47"/>
        <v>1.309566434476922</v>
      </c>
      <c r="BA105" s="103"/>
      <c r="BB105" s="190">
        <v>0</v>
      </c>
      <c r="BC105" s="103"/>
      <c r="BD105" s="193">
        <f t="shared" si="48"/>
        <v>0</v>
      </c>
      <c r="BE105" s="103"/>
      <c r="BF105" s="190">
        <v>145698</v>
      </c>
      <c r="BG105" s="103"/>
      <c r="BH105" s="103">
        <v>26</v>
      </c>
      <c r="BI105" s="103"/>
      <c r="BJ105" s="190">
        <v>14516</v>
      </c>
      <c r="BK105" s="103"/>
      <c r="BL105" s="190">
        <f t="shared" si="49"/>
        <v>14516</v>
      </c>
      <c r="BM105" s="103"/>
      <c r="BN105" s="190">
        <f t="shared" si="50"/>
        <v>14516</v>
      </c>
      <c r="BO105" s="103"/>
      <c r="BP105" s="190">
        <f t="shared" si="51"/>
        <v>14516</v>
      </c>
      <c r="BQ105" s="103"/>
      <c r="BR105" s="190">
        <f t="shared" si="52"/>
        <v>14516</v>
      </c>
      <c r="BS105" s="103"/>
      <c r="BT105" s="190">
        <f t="shared" si="53"/>
        <v>14516</v>
      </c>
    </row>
    <row r="106" spans="1:72" ht="9.75" customHeight="1" x14ac:dyDescent="0.25">
      <c r="A106" s="103">
        <v>27</v>
      </c>
      <c r="B106" s="103"/>
      <c r="C106" s="13" t="s">
        <v>149</v>
      </c>
      <c r="D106" s="103"/>
      <c r="E106" s="190">
        <v>4133432</v>
      </c>
      <c r="F106" s="103"/>
      <c r="G106" s="188">
        <f t="shared" si="35"/>
        <v>145.02252473510632</v>
      </c>
      <c r="H106" s="103"/>
      <c r="I106" s="188">
        <f t="shared" si="36"/>
        <v>78.343381126106507</v>
      </c>
      <c r="J106" s="103"/>
      <c r="K106" s="190">
        <v>4133432</v>
      </c>
      <c r="L106" s="103"/>
      <c r="M106" s="190">
        <v>3445578</v>
      </c>
      <c r="N106" s="103"/>
      <c r="O106" s="188">
        <f t="shared" si="37"/>
        <v>120.8889902462985</v>
      </c>
      <c r="P106" s="103"/>
      <c r="Q106" s="188">
        <f t="shared" si="38"/>
        <v>64.667382426819813</v>
      </c>
      <c r="R106" s="103"/>
      <c r="S106" s="190">
        <v>4239642</v>
      </c>
      <c r="T106" s="103"/>
      <c r="U106" s="188">
        <f t="shared" si="39"/>
        <v>148.74892989965616</v>
      </c>
      <c r="V106" s="103"/>
      <c r="W106" s="188">
        <f t="shared" si="40"/>
        <v>132.46625668726054</v>
      </c>
      <c r="X106" s="103"/>
      <c r="Y106" s="190">
        <v>0</v>
      </c>
      <c r="Z106" s="103"/>
      <c r="AA106" s="190">
        <v>3785603</v>
      </c>
      <c r="AB106" s="103"/>
      <c r="AC106" s="190">
        <v>247840</v>
      </c>
      <c r="AD106" s="103"/>
      <c r="AE106" s="103"/>
      <c r="AF106" s="190">
        <v>284278</v>
      </c>
      <c r="AG106" s="103"/>
      <c r="AH106" s="193">
        <f t="shared" si="41"/>
        <v>9.9739667391761984</v>
      </c>
      <c r="AI106" s="103"/>
      <c r="AJ106" s="193">
        <f t="shared" si="42"/>
        <v>60.235133037261292</v>
      </c>
      <c r="AK106" s="103"/>
      <c r="AL106" s="190">
        <v>1657013</v>
      </c>
      <c r="AM106" s="103"/>
      <c r="AN106" s="188">
        <f t="shared" si="43"/>
        <v>58.136727247210722</v>
      </c>
      <c r="AO106" s="103"/>
      <c r="AP106" s="188">
        <f t="shared" si="44"/>
        <v>149.02763556605362</v>
      </c>
      <c r="AQ106" s="103"/>
      <c r="AR106" s="190">
        <f t="shared" si="45"/>
        <v>13759943</v>
      </c>
      <c r="AS106" s="103"/>
      <c r="AT106" s="190">
        <v>3213942</v>
      </c>
      <c r="AU106" s="103"/>
      <c r="AV106" s="193">
        <f t="shared" si="46"/>
        <v>23.357233383888289</v>
      </c>
      <c r="AW106" s="103"/>
      <c r="AX106" s="190">
        <v>11091</v>
      </c>
      <c r="AY106" s="103"/>
      <c r="AZ106" s="193">
        <f t="shared" si="47"/>
        <v>8.0603531569861886E-2</v>
      </c>
      <c r="BA106" s="103"/>
      <c r="BB106" s="190">
        <v>0</v>
      </c>
      <c r="BC106" s="103"/>
      <c r="BD106" s="193">
        <f t="shared" si="48"/>
        <v>0</v>
      </c>
      <c r="BE106" s="103"/>
      <c r="BF106" s="190">
        <v>1210921</v>
      </c>
      <c r="BG106" s="103"/>
      <c r="BH106" s="103">
        <v>27</v>
      </c>
      <c r="BI106" s="103"/>
      <c r="BJ106" s="190">
        <v>28502</v>
      </c>
      <c r="BK106" s="103"/>
      <c r="BL106" s="190">
        <f t="shared" si="49"/>
        <v>28502</v>
      </c>
      <c r="BM106" s="103"/>
      <c r="BN106" s="190">
        <f t="shared" si="50"/>
        <v>28502</v>
      </c>
      <c r="BO106" s="103"/>
      <c r="BP106" s="190">
        <f t="shared" si="51"/>
        <v>28502</v>
      </c>
      <c r="BQ106" s="103"/>
      <c r="BR106" s="190">
        <f t="shared" si="52"/>
        <v>28502</v>
      </c>
      <c r="BS106" s="103"/>
      <c r="BT106" s="190">
        <f t="shared" si="53"/>
        <v>28502</v>
      </c>
    </row>
    <row r="107" spans="1:72" ht="9.75" customHeight="1" x14ac:dyDescent="0.25">
      <c r="A107" s="103">
        <v>28</v>
      </c>
      <c r="B107" s="103"/>
      <c r="C107" s="13" t="s">
        <v>150</v>
      </c>
      <c r="D107" s="103"/>
      <c r="E107" s="190">
        <v>1032519</v>
      </c>
      <c r="F107" s="103"/>
      <c r="G107" s="188">
        <f t="shared" si="35"/>
        <v>95.780983302411869</v>
      </c>
      <c r="H107" s="103"/>
      <c r="I107" s="188">
        <f t="shared" si="36"/>
        <v>51.742348943381842</v>
      </c>
      <c r="J107" s="103"/>
      <c r="K107" s="190">
        <v>1032519</v>
      </c>
      <c r="L107" s="103"/>
      <c r="M107" s="190">
        <v>1357980</v>
      </c>
      <c r="N107" s="103"/>
      <c r="O107" s="188">
        <f t="shared" si="37"/>
        <v>125.97217068645639</v>
      </c>
      <c r="P107" s="103"/>
      <c r="Q107" s="188">
        <f t="shared" si="38"/>
        <v>67.386538015748926</v>
      </c>
      <c r="R107" s="103"/>
      <c r="S107" s="190">
        <v>1532356</v>
      </c>
      <c r="T107" s="103"/>
      <c r="U107" s="188">
        <f t="shared" si="39"/>
        <v>142.14805194805194</v>
      </c>
      <c r="V107" s="103"/>
      <c r="W107" s="188">
        <f t="shared" si="40"/>
        <v>126.58793814279549</v>
      </c>
      <c r="X107" s="103"/>
      <c r="Y107" s="190">
        <v>434829</v>
      </c>
      <c r="Z107" s="103"/>
      <c r="AA107" s="190">
        <v>1097527</v>
      </c>
      <c r="AB107" s="103"/>
      <c r="AC107" s="190">
        <v>0</v>
      </c>
      <c r="AD107" s="103"/>
      <c r="AE107" s="103"/>
      <c r="AF107" s="190">
        <v>232076</v>
      </c>
      <c r="AG107" s="103"/>
      <c r="AH107" s="193">
        <f t="shared" si="41"/>
        <v>21.52838589981447</v>
      </c>
      <c r="AI107" s="103"/>
      <c r="AJ107" s="193">
        <f t="shared" si="42"/>
        <v>130.01499029060642</v>
      </c>
      <c r="AK107" s="103"/>
      <c r="AL107" s="190">
        <v>229860</v>
      </c>
      <c r="AM107" s="103"/>
      <c r="AN107" s="188">
        <f t="shared" si="43"/>
        <v>21.32282003710575</v>
      </c>
      <c r="AO107" s="103"/>
      <c r="AP107" s="188">
        <f t="shared" si="44"/>
        <v>54.658898156032684</v>
      </c>
      <c r="AQ107" s="103"/>
      <c r="AR107" s="190">
        <f t="shared" si="45"/>
        <v>4384791</v>
      </c>
      <c r="AS107" s="103"/>
      <c r="AT107" s="190">
        <v>1049457</v>
      </c>
      <c r="AU107" s="103"/>
      <c r="AV107" s="193">
        <f t="shared" si="46"/>
        <v>23.934025589817164</v>
      </c>
      <c r="AW107" s="103"/>
      <c r="AX107" s="190">
        <v>37186</v>
      </c>
      <c r="AY107" s="103"/>
      <c r="AZ107" s="193">
        <f t="shared" si="47"/>
        <v>0.84806778703933661</v>
      </c>
      <c r="BA107" s="103"/>
      <c r="BB107" s="190">
        <v>0</v>
      </c>
      <c r="BC107" s="103"/>
      <c r="BD107" s="193">
        <f t="shared" si="48"/>
        <v>0</v>
      </c>
      <c r="BE107" s="103"/>
      <c r="BF107" s="190">
        <v>359222</v>
      </c>
      <c r="BG107" s="103"/>
      <c r="BH107" s="103">
        <v>28</v>
      </c>
      <c r="BI107" s="103"/>
      <c r="BJ107" s="190">
        <v>10780</v>
      </c>
      <c r="BK107" s="103"/>
      <c r="BL107" s="190">
        <f t="shared" si="49"/>
        <v>10780</v>
      </c>
      <c r="BM107" s="103"/>
      <c r="BN107" s="190">
        <f t="shared" si="50"/>
        <v>10780</v>
      </c>
      <c r="BO107" s="103"/>
      <c r="BP107" s="190">
        <f t="shared" si="51"/>
        <v>10780</v>
      </c>
      <c r="BQ107" s="103"/>
      <c r="BR107" s="190">
        <f t="shared" si="52"/>
        <v>10780</v>
      </c>
      <c r="BS107" s="103"/>
      <c r="BT107" s="190">
        <f t="shared" si="53"/>
        <v>10780</v>
      </c>
    </row>
    <row r="108" spans="1:72" ht="9.75" customHeight="1" x14ac:dyDescent="0.25">
      <c r="A108" s="103">
        <v>29</v>
      </c>
      <c r="B108" s="103"/>
      <c r="C108" s="13" t="s">
        <v>92</v>
      </c>
      <c r="D108" s="103"/>
      <c r="E108" s="190">
        <v>262480436</v>
      </c>
      <c r="F108" s="103"/>
      <c r="G108" s="188">
        <f t="shared" si="35"/>
        <v>229.04491709264926</v>
      </c>
      <c r="H108" s="103"/>
      <c r="I108" s="188">
        <f t="shared" si="36"/>
        <v>123.73355978709601</v>
      </c>
      <c r="J108" s="103"/>
      <c r="K108" s="190">
        <v>0</v>
      </c>
      <c r="L108" s="103"/>
      <c r="M108" s="190">
        <v>295570893</v>
      </c>
      <c r="N108" s="103"/>
      <c r="O108" s="188">
        <f t="shared" si="37"/>
        <v>257.92021574585203</v>
      </c>
      <c r="P108" s="103"/>
      <c r="Q108" s="188">
        <f t="shared" si="38"/>
        <v>137.96976212029847</v>
      </c>
      <c r="R108" s="103"/>
      <c r="S108" s="190">
        <v>97145316</v>
      </c>
      <c r="T108" s="103"/>
      <c r="U108" s="188">
        <f t="shared" si="39"/>
        <v>84.77066400925672</v>
      </c>
      <c r="V108" s="103"/>
      <c r="W108" s="188">
        <f t="shared" si="40"/>
        <v>75.49131644694728</v>
      </c>
      <c r="X108" s="103"/>
      <c r="Y108" s="190">
        <v>67598992</v>
      </c>
      <c r="Z108" s="103"/>
      <c r="AA108" s="190">
        <v>0</v>
      </c>
      <c r="AB108" s="103"/>
      <c r="AC108" s="190">
        <v>11533598</v>
      </c>
      <c r="AD108" s="103"/>
      <c r="AE108" s="103"/>
      <c r="AF108" s="190">
        <v>22002084</v>
      </c>
      <c r="AG108" s="103"/>
      <c r="AH108" s="193">
        <f t="shared" si="41"/>
        <v>19.199394752778851</v>
      </c>
      <c r="AI108" s="103"/>
      <c r="AJ108" s="193">
        <f t="shared" si="42"/>
        <v>115.94966450269612</v>
      </c>
      <c r="AK108" s="103"/>
      <c r="AL108" s="190">
        <v>91763317</v>
      </c>
      <c r="AM108" s="103"/>
      <c r="AN108" s="188">
        <f t="shared" si="43"/>
        <v>80.074239645089179</v>
      </c>
      <c r="AO108" s="103"/>
      <c r="AP108" s="188">
        <f t="shared" si="44"/>
        <v>205.26223557982831</v>
      </c>
      <c r="AQ108" s="103"/>
      <c r="AR108" s="190">
        <f t="shared" si="45"/>
        <v>768962046</v>
      </c>
      <c r="AS108" s="103"/>
      <c r="AT108" s="190">
        <v>42847938</v>
      </c>
      <c r="AU108" s="103"/>
      <c r="AV108" s="193">
        <f t="shared" si="46"/>
        <v>5.5721785259606946</v>
      </c>
      <c r="AW108" s="103"/>
      <c r="AX108" s="190">
        <v>7516562</v>
      </c>
      <c r="AY108" s="103"/>
      <c r="AZ108" s="193">
        <f t="shared" si="47"/>
        <v>0.97749453813745191</v>
      </c>
      <c r="BA108" s="103"/>
      <c r="BB108" s="190">
        <v>5736343</v>
      </c>
      <c r="BC108" s="103"/>
      <c r="BD108" s="193">
        <f t="shared" si="48"/>
        <v>0.74598519261638563</v>
      </c>
      <c r="BE108" s="103"/>
      <c r="BF108" s="190">
        <v>22435010</v>
      </c>
      <c r="BG108" s="103"/>
      <c r="BH108" s="103">
        <v>29</v>
      </c>
      <c r="BI108" s="103"/>
      <c r="BJ108" s="190">
        <v>1145978</v>
      </c>
      <c r="BK108" s="103"/>
      <c r="BL108" s="190">
        <f t="shared" si="49"/>
        <v>1145978</v>
      </c>
      <c r="BM108" s="103"/>
      <c r="BN108" s="190">
        <f t="shared" si="50"/>
        <v>1145978</v>
      </c>
      <c r="BO108" s="103"/>
      <c r="BP108" s="190">
        <f t="shared" si="51"/>
        <v>1145978</v>
      </c>
      <c r="BQ108" s="103"/>
      <c r="BR108" s="190">
        <f t="shared" si="52"/>
        <v>1145978</v>
      </c>
      <c r="BS108" s="103"/>
      <c r="BT108" s="190">
        <f t="shared" si="53"/>
        <v>1145978</v>
      </c>
    </row>
    <row r="109" spans="1:72" ht="9.75" customHeight="1" x14ac:dyDescent="0.25">
      <c r="A109" s="103">
        <v>30</v>
      </c>
      <c r="B109" s="103"/>
      <c r="C109" s="13" t="s">
        <v>151</v>
      </c>
      <c r="D109" s="103"/>
      <c r="E109" s="190">
        <v>12782678</v>
      </c>
      <c r="F109" s="103"/>
      <c r="G109" s="188">
        <f t="shared" si="35"/>
        <v>182.21921596578761</v>
      </c>
      <c r="H109" s="103"/>
      <c r="I109" s="188">
        <f t="shared" si="36"/>
        <v>98.437601406978047</v>
      </c>
      <c r="J109" s="103"/>
      <c r="K109" s="190">
        <v>12782678</v>
      </c>
      <c r="L109" s="103"/>
      <c r="M109" s="190">
        <v>17945072</v>
      </c>
      <c r="N109" s="103"/>
      <c r="O109" s="188">
        <f t="shared" si="37"/>
        <v>255.81000712758376</v>
      </c>
      <c r="P109" s="103"/>
      <c r="Q109" s="188">
        <f t="shared" si="38"/>
        <v>136.84094412421877</v>
      </c>
      <c r="R109" s="103"/>
      <c r="S109" s="190">
        <v>7288220</v>
      </c>
      <c r="T109" s="103"/>
      <c r="U109" s="188">
        <f t="shared" si="39"/>
        <v>103.89479686386315</v>
      </c>
      <c r="V109" s="103"/>
      <c r="W109" s="188">
        <f t="shared" si="40"/>
        <v>92.522042606446348</v>
      </c>
      <c r="X109" s="103"/>
      <c r="Y109" s="190">
        <v>3369335</v>
      </c>
      <c r="Z109" s="103"/>
      <c r="AA109" s="190">
        <v>3802348</v>
      </c>
      <c r="AB109" s="103"/>
      <c r="AC109" s="190">
        <v>4520</v>
      </c>
      <c r="AD109" s="103"/>
      <c r="AE109" s="103"/>
      <c r="AF109" s="190">
        <v>1137890</v>
      </c>
      <c r="AG109" s="103"/>
      <c r="AH109" s="193">
        <f t="shared" si="41"/>
        <v>16.2208125445474</v>
      </c>
      <c r="AI109" s="103"/>
      <c r="AJ109" s="193">
        <f t="shared" si="42"/>
        <v>97.961305380690504</v>
      </c>
      <c r="AK109" s="103"/>
      <c r="AL109" s="190">
        <v>2970874</v>
      </c>
      <c r="AM109" s="103"/>
      <c r="AN109" s="188">
        <f t="shared" si="43"/>
        <v>42.350306486101211</v>
      </c>
      <c r="AO109" s="103"/>
      <c r="AP109" s="188">
        <f t="shared" si="44"/>
        <v>108.56073845168459</v>
      </c>
      <c r="AQ109" s="103"/>
      <c r="AR109" s="190">
        <f t="shared" si="45"/>
        <v>42124734</v>
      </c>
      <c r="AS109" s="103"/>
      <c r="AT109" s="190">
        <v>5379063</v>
      </c>
      <c r="AU109" s="103"/>
      <c r="AV109" s="193">
        <f t="shared" si="46"/>
        <v>12.769369653467722</v>
      </c>
      <c r="AW109" s="103"/>
      <c r="AX109" s="190">
        <v>46641</v>
      </c>
      <c r="AY109" s="103"/>
      <c r="AZ109" s="193">
        <f t="shared" si="47"/>
        <v>0.11072117393073629</v>
      </c>
      <c r="BA109" s="103"/>
      <c r="BB109" s="190">
        <v>944777</v>
      </c>
      <c r="BC109" s="103"/>
      <c r="BD109" s="193">
        <f t="shared" si="48"/>
        <v>2.2428082275842973</v>
      </c>
      <c r="BE109" s="103"/>
      <c r="BF109" s="190">
        <v>2244806</v>
      </c>
      <c r="BG109" s="103"/>
      <c r="BH109" s="103">
        <v>30</v>
      </c>
      <c r="BI109" s="103"/>
      <c r="BJ109" s="190">
        <v>70150</v>
      </c>
      <c r="BK109" s="103"/>
      <c r="BL109" s="190">
        <f t="shared" si="49"/>
        <v>70150</v>
      </c>
      <c r="BM109" s="103"/>
      <c r="BN109" s="190">
        <f t="shared" si="50"/>
        <v>70150</v>
      </c>
      <c r="BO109" s="103"/>
      <c r="BP109" s="190">
        <f t="shared" si="51"/>
        <v>70150</v>
      </c>
      <c r="BQ109" s="103"/>
      <c r="BR109" s="190">
        <f t="shared" si="52"/>
        <v>70150</v>
      </c>
      <c r="BS109" s="103"/>
      <c r="BT109" s="190">
        <f t="shared" si="53"/>
        <v>70150</v>
      </c>
    </row>
    <row r="110" spans="1:72" ht="9.75" customHeight="1" x14ac:dyDescent="0.25">
      <c r="A110" s="103">
        <v>31</v>
      </c>
      <c r="B110" s="103"/>
      <c r="C110" s="13" t="s">
        <v>152</v>
      </c>
      <c r="D110" s="103"/>
      <c r="E110" s="190">
        <v>1741571</v>
      </c>
      <c r="F110" s="103"/>
      <c r="G110" s="188">
        <f t="shared" si="35"/>
        <v>111.33228920283833</v>
      </c>
      <c r="H110" s="103"/>
      <c r="I110" s="188">
        <f t="shared" si="36"/>
        <v>60.14340172736258</v>
      </c>
      <c r="J110" s="103"/>
      <c r="K110" s="190">
        <v>1741571</v>
      </c>
      <c r="L110" s="103"/>
      <c r="M110" s="190">
        <v>2010140</v>
      </c>
      <c r="N110" s="103"/>
      <c r="O110" s="188">
        <f t="shared" si="37"/>
        <v>128.50092693217414</v>
      </c>
      <c r="P110" s="103"/>
      <c r="Q110" s="188">
        <f t="shared" si="38"/>
        <v>68.739250507373413</v>
      </c>
      <c r="R110" s="103"/>
      <c r="S110" s="190">
        <v>953626</v>
      </c>
      <c r="T110" s="103"/>
      <c r="U110" s="188">
        <f t="shared" si="39"/>
        <v>60.961835964968358</v>
      </c>
      <c r="V110" s="103"/>
      <c r="W110" s="188">
        <f t="shared" si="40"/>
        <v>54.288701212907597</v>
      </c>
      <c r="X110" s="103"/>
      <c r="Y110" s="190">
        <v>0</v>
      </c>
      <c r="Z110" s="103"/>
      <c r="AA110" s="190">
        <v>953626</v>
      </c>
      <c r="AB110" s="103"/>
      <c r="AC110" s="190">
        <v>0</v>
      </c>
      <c r="AD110" s="103"/>
      <c r="AE110" s="103"/>
      <c r="AF110" s="190">
        <v>128283</v>
      </c>
      <c r="AG110" s="103"/>
      <c r="AH110" s="193">
        <f t="shared" si="41"/>
        <v>8.2006648341111035</v>
      </c>
      <c r="AI110" s="103"/>
      <c r="AJ110" s="193">
        <f t="shared" si="42"/>
        <v>49.525745392396601</v>
      </c>
      <c r="AK110" s="103"/>
      <c r="AL110" s="190">
        <v>163298</v>
      </c>
      <c r="AM110" s="103"/>
      <c r="AN110" s="188">
        <f t="shared" si="43"/>
        <v>10.439046218755992</v>
      </c>
      <c r="AO110" s="103"/>
      <c r="AP110" s="188">
        <f t="shared" si="44"/>
        <v>26.759441908911334</v>
      </c>
      <c r="AQ110" s="103"/>
      <c r="AR110" s="190">
        <f t="shared" si="45"/>
        <v>4996918</v>
      </c>
      <c r="AS110" s="103"/>
      <c r="AT110" s="190">
        <v>1436608</v>
      </c>
      <c r="AU110" s="103"/>
      <c r="AV110" s="193">
        <f t="shared" si="46"/>
        <v>28.74988142691155</v>
      </c>
      <c r="AW110" s="103"/>
      <c r="AX110" s="190">
        <v>54056</v>
      </c>
      <c r="AY110" s="103"/>
      <c r="AZ110" s="193">
        <f t="shared" si="47"/>
        <v>1.0817868133917745</v>
      </c>
      <c r="BA110" s="103"/>
      <c r="BB110" s="190">
        <v>0</v>
      </c>
      <c r="BC110" s="103"/>
      <c r="BD110" s="193">
        <f t="shared" si="48"/>
        <v>0</v>
      </c>
      <c r="BE110" s="103"/>
      <c r="BF110" s="190">
        <v>550153</v>
      </c>
      <c r="BG110" s="103"/>
      <c r="BH110" s="103">
        <v>31</v>
      </c>
      <c r="BI110" s="103"/>
      <c r="BJ110" s="190">
        <v>15643</v>
      </c>
      <c r="BK110" s="103"/>
      <c r="BL110" s="190">
        <f t="shared" si="49"/>
        <v>15643</v>
      </c>
      <c r="BM110" s="103"/>
      <c r="BN110" s="190">
        <f t="shared" si="50"/>
        <v>15643</v>
      </c>
      <c r="BO110" s="103"/>
      <c r="BP110" s="190">
        <f t="shared" si="51"/>
        <v>15643</v>
      </c>
      <c r="BQ110" s="103"/>
      <c r="BR110" s="190">
        <f t="shared" si="52"/>
        <v>15643</v>
      </c>
      <c r="BS110" s="103"/>
      <c r="BT110" s="190">
        <f t="shared" si="53"/>
        <v>15643</v>
      </c>
    </row>
    <row r="111" spans="1:72" ht="9.75" customHeight="1" x14ac:dyDescent="0.25">
      <c r="A111" s="103">
        <v>32</v>
      </c>
      <c r="B111" s="103"/>
      <c r="C111" s="13" t="s">
        <v>153</v>
      </c>
      <c r="D111" s="103"/>
      <c r="E111" s="190">
        <v>1794494</v>
      </c>
      <c r="F111" s="103"/>
      <c r="G111" s="188">
        <f t="shared" si="35"/>
        <v>67.229656826015287</v>
      </c>
      <c r="H111" s="103"/>
      <c r="I111" s="188">
        <f t="shared" si="36"/>
        <v>36.318486644184425</v>
      </c>
      <c r="J111" s="103"/>
      <c r="K111" s="190">
        <v>1794494</v>
      </c>
      <c r="L111" s="103"/>
      <c r="M111" s="190">
        <v>1166588</v>
      </c>
      <c r="N111" s="103"/>
      <c r="O111" s="188">
        <f t="shared" si="37"/>
        <v>43.705529746740595</v>
      </c>
      <c r="P111" s="103"/>
      <c r="Q111" s="188">
        <f t="shared" si="38"/>
        <v>23.379483942589737</v>
      </c>
      <c r="R111" s="103"/>
      <c r="S111" s="190">
        <v>2233785</v>
      </c>
      <c r="T111" s="103"/>
      <c r="U111" s="188">
        <f t="shared" si="39"/>
        <v>83.68743443728458</v>
      </c>
      <c r="V111" s="103"/>
      <c r="W111" s="188">
        <f t="shared" si="40"/>
        <v>74.526661665034624</v>
      </c>
      <c r="X111" s="103"/>
      <c r="Y111" s="190">
        <v>0</v>
      </c>
      <c r="Z111" s="103"/>
      <c r="AA111" s="190">
        <v>821398</v>
      </c>
      <c r="AB111" s="103"/>
      <c r="AC111" s="190">
        <v>0</v>
      </c>
      <c r="AD111" s="103"/>
      <c r="AE111" s="103"/>
      <c r="AF111" s="190">
        <v>224144</v>
      </c>
      <c r="AG111" s="103"/>
      <c r="AH111" s="193">
        <f t="shared" si="41"/>
        <v>8.3974224486737601</v>
      </c>
      <c r="AI111" s="103"/>
      <c r="AJ111" s="193">
        <f t="shared" si="42"/>
        <v>50.714010944027535</v>
      </c>
      <c r="AK111" s="103"/>
      <c r="AL111" s="190">
        <v>2045652</v>
      </c>
      <c r="AM111" s="103"/>
      <c r="AN111" s="188">
        <f t="shared" si="43"/>
        <v>76.639142814326391</v>
      </c>
      <c r="AO111" s="103"/>
      <c r="AP111" s="188">
        <f t="shared" si="44"/>
        <v>196.45671138077597</v>
      </c>
      <c r="AQ111" s="103"/>
      <c r="AR111" s="190">
        <f t="shared" si="45"/>
        <v>7464663</v>
      </c>
      <c r="AS111" s="103"/>
      <c r="AT111" s="190">
        <v>1437682</v>
      </c>
      <c r="AU111" s="103"/>
      <c r="AV111" s="193">
        <f t="shared" si="46"/>
        <v>19.259837985988113</v>
      </c>
      <c r="AW111" s="103"/>
      <c r="AX111" s="190">
        <v>125554</v>
      </c>
      <c r="AY111" s="103"/>
      <c r="AZ111" s="193">
        <f t="shared" si="47"/>
        <v>1.681978141545037</v>
      </c>
      <c r="BA111" s="103"/>
      <c r="BB111" s="190">
        <v>0</v>
      </c>
      <c r="BC111" s="103"/>
      <c r="BD111" s="193">
        <f t="shared" si="48"/>
        <v>0</v>
      </c>
      <c r="BE111" s="103"/>
      <c r="BF111" s="190">
        <v>1021789</v>
      </c>
      <c r="BG111" s="103"/>
      <c r="BH111" s="103">
        <v>32</v>
      </c>
      <c r="BI111" s="103"/>
      <c r="BJ111" s="190">
        <v>26692</v>
      </c>
      <c r="BK111" s="103"/>
      <c r="BL111" s="190">
        <f t="shared" si="49"/>
        <v>26692</v>
      </c>
      <c r="BM111" s="103"/>
      <c r="BN111" s="190">
        <f t="shared" si="50"/>
        <v>26692</v>
      </c>
      <c r="BO111" s="103"/>
      <c r="BP111" s="190">
        <f t="shared" si="51"/>
        <v>26692</v>
      </c>
      <c r="BQ111" s="103"/>
      <c r="BR111" s="190">
        <f t="shared" si="52"/>
        <v>26692</v>
      </c>
      <c r="BS111" s="103"/>
      <c r="BT111" s="190">
        <f t="shared" si="53"/>
        <v>26692</v>
      </c>
    </row>
    <row r="112" spans="1:72" ht="9.75" customHeight="1" x14ac:dyDescent="0.25">
      <c r="A112" s="103">
        <v>33</v>
      </c>
      <c r="B112" s="103"/>
      <c r="C112" s="13" t="s">
        <v>94</v>
      </c>
      <c r="D112" s="103"/>
      <c r="E112" s="190">
        <v>4678688</v>
      </c>
      <c r="F112" s="103"/>
      <c r="G112" s="188">
        <f t="shared" ref="G112:G129" si="54">(E112/$BJ112)</f>
        <v>83.358953801200855</v>
      </c>
      <c r="H112" s="103"/>
      <c r="I112" s="188">
        <f t="shared" ref="I112:I129" si="55">IF(G$192,G112/G$192*100,0)</f>
        <v>45.031779027772529</v>
      </c>
      <c r="J112" s="103"/>
      <c r="K112" s="190">
        <v>4678688</v>
      </c>
      <c r="L112" s="103"/>
      <c r="M112" s="190">
        <v>4966411</v>
      </c>
      <c r="N112" s="103"/>
      <c r="O112" s="188">
        <f t="shared" ref="O112:O129" si="56">(M112/$BJ112)</f>
        <v>88.485238833360057</v>
      </c>
      <c r="P112" s="103"/>
      <c r="Q112" s="188">
        <f t="shared" ref="Q112:Q129" si="57">IF(O$192,O112/O$192*100,0)</f>
        <v>47.333580726476349</v>
      </c>
      <c r="R112" s="103"/>
      <c r="S112" s="190">
        <v>6677931</v>
      </c>
      <c r="T112" s="103"/>
      <c r="U112" s="188">
        <f t="shared" ref="U112:U129" si="58">(S112/$BJ112)</f>
        <v>118.97894061681544</v>
      </c>
      <c r="V112" s="103"/>
      <c r="W112" s="188">
        <f t="shared" ref="W112:W129" si="59">IF(U$192,U112/U$192*100,0)</f>
        <v>105.95501358401258</v>
      </c>
      <c r="X112" s="103"/>
      <c r="Y112" s="190">
        <v>0</v>
      </c>
      <c r="Z112" s="103"/>
      <c r="AA112" s="190">
        <v>6677931</v>
      </c>
      <c r="AB112" s="103"/>
      <c r="AC112" s="190">
        <v>0</v>
      </c>
      <c r="AD112" s="103"/>
      <c r="AE112" s="103"/>
      <c r="AF112" s="190">
        <v>495857</v>
      </c>
      <c r="AG112" s="103"/>
      <c r="AH112" s="193">
        <f t="shared" ref="AH112:AH129" si="60">(AF112/$BJ112)</f>
        <v>8.8345537798207641</v>
      </c>
      <c r="AI112" s="103"/>
      <c r="AJ112" s="193">
        <f t="shared" ref="AJ112:AJ129" si="61">IF(AH$192,AH112/AH$192*100,0)</f>
        <v>53.353949954749538</v>
      </c>
      <c r="AK112" s="103"/>
      <c r="AL112" s="190">
        <v>1440464</v>
      </c>
      <c r="AM112" s="103"/>
      <c r="AN112" s="188">
        <f t="shared" ref="AN112:AN129" si="62">(AL112/$BJ112)</f>
        <v>25.664368307588148</v>
      </c>
      <c r="AO112" s="103"/>
      <c r="AP112" s="188">
        <f t="shared" ref="AP112:AP129" si="63">IF(AN$192,AN112/AN$192*100,0)</f>
        <v>65.78801917955785</v>
      </c>
      <c r="AQ112" s="103"/>
      <c r="AR112" s="190">
        <f t="shared" ref="AR112:AR129" si="64">(E112+M112+S112+AF112+AL112)</f>
        <v>18259351</v>
      </c>
      <c r="AS112" s="103"/>
      <c r="AT112" s="190">
        <v>4913769</v>
      </c>
      <c r="AU112" s="103"/>
      <c r="AV112" s="193">
        <f t="shared" ref="AV112:AV129" si="65">IF($AR112,AT112/$AR112*100,0)</f>
        <v>26.910972903691921</v>
      </c>
      <c r="AW112" s="103"/>
      <c r="AX112" s="190">
        <v>383991</v>
      </c>
      <c r="AY112" s="103"/>
      <c r="AZ112" s="193">
        <f t="shared" ref="AZ112:AZ129" si="66">IF($AR112,AX112/$AR112*100,0)</f>
        <v>2.102982740186111</v>
      </c>
      <c r="BA112" s="103"/>
      <c r="BB112" s="190">
        <v>0</v>
      </c>
      <c r="BC112" s="103"/>
      <c r="BD112" s="193">
        <f t="shared" ref="BD112:BD129" si="67">IF($AR112,BB112/$AR112*100,0)</f>
        <v>0</v>
      </c>
      <c r="BE112" s="103"/>
      <c r="BF112" s="190">
        <v>3930015</v>
      </c>
      <c r="BG112" s="103"/>
      <c r="BH112" s="103">
        <v>33</v>
      </c>
      <c r="BI112" s="103"/>
      <c r="BJ112" s="190">
        <v>56127</v>
      </c>
      <c r="BK112" s="103"/>
      <c r="BL112" s="190">
        <f t="shared" ref="BL112:BL129" si="68">IF(E112,$BJ112,0)</f>
        <v>56127</v>
      </c>
      <c r="BM112" s="103"/>
      <c r="BN112" s="190">
        <f t="shared" ref="BN112:BN129" si="69">IF(M112,$BJ112,0)</f>
        <v>56127</v>
      </c>
      <c r="BO112" s="103"/>
      <c r="BP112" s="190">
        <f t="shared" ref="BP112:BP129" si="70">IF(S112,$BJ112,0)</f>
        <v>56127</v>
      </c>
      <c r="BQ112" s="103"/>
      <c r="BR112" s="190">
        <f t="shared" ref="BR112:BR129" si="71">IF(AF112,$BJ112,0)</f>
        <v>56127</v>
      </c>
      <c r="BS112" s="103"/>
      <c r="BT112" s="190">
        <f t="shared" ref="BT112:BT129" si="72">IF(AL112,$BJ112,0)</f>
        <v>56127</v>
      </c>
    </row>
    <row r="113" spans="1:72" ht="9.75" customHeight="1" x14ac:dyDescent="0.25">
      <c r="A113" s="103">
        <v>34</v>
      </c>
      <c r="B113" s="103"/>
      <c r="C113" s="13" t="s">
        <v>154</v>
      </c>
      <c r="D113" s="103"/>
      <c r="E113" s="190">
        <v>15292874</v>
      </c>
      <c r="F113" s="103"/>
      <c r="G113" s="188">
        <f t="shared" si="54"/>
        <v>174.22614382063435</v>
      </c>
      <c r="H113" s="103"/>
      <c r="I113" s="188">
        <f t="shared" si="55"/>
        <v>94.119621847733626</v>
      </c>
      <c r="J113" s="103"/>
      <c r="K113" s="190">
        <v>15292874</v>
      </c>
      <c r="L113" s="103"/>
      <c r="M113" s="190">
        <v>15800518</v>
      </c>
      <c r="N113" s="103"/>
      <c r="O113" s="188">
        <f t="shared" si="56"/>
        <v>180.0095470288006</v>
      </c>
      <c r="P113" s="103"/>
      <c r="Q113" s="188">
        <f t="shared" si="57"/>
        <v>96.292856731396853</v>
      </c>
      <c r="R113" s="103"/>
      <c r="S113" s="190">
        <v>9216617</v>
      </c>
      <c r="T113" s="103"/>
      <c r="U113" s="188">
        <f t="shared" si="58"/>
        <v>105.00156079110462</v>
      </c>
      <c r="V113" s="103"/>
      <c r="W113" s="188">
        <f t="shared" si="59"/>
        <v>93.50765557574347</v>
      </c>
      <c r="X113" s="103"/>
      <c r="Y113" s="190">
        <v>0</v>
      </c>
      <c r="Z113" s="103"/>
      <c r="AA113" s="190">
        <v>9216617</v>
      </c>
      <c r="AB113" s="103"/>
      <c r="AC113" s="190">
        <v>0</v>
      </c>
      <c r="AD113" s="103"/>
      <c r="AE113" s="103"/>
      <c r="AF113" s="190">
        <v>1376295</v>
      </c>
      <c r="AG113" s="103"/>
      <c r="AH113" s="193">
        <f t="shared" si="60"/>
        <v>15.679627688662048</v>
      </c>
      <c r="AI113" s="103"/>
      <c r="AJ113" s="193">
        <f t="shared" si="61"/>
        <v>94.6929626395859</v>
      </c>
      <c r="AK113" s="103"/>
      <c r="AL113" s="190">
        <v>1431536</v>
      </c>
      <c r="AM113" s="103"/>
      <c r="AN113" s="188">
        <f t="shared" si="62"/>
        <v>16.308968282901933</v>
      </c>
      <c r="AO113" s="103"/>
      <c r="AP113" s="188">
        <f t="shared" si="63"/>
        <v>41.806394972796582</v>
      </c>
      <c r="AQ113" s="103"/>
      <c r="AR113" s="190">
        <f t="shared" si="64"/>
        <v>43117840</v>
      </c>
      <c r="AS113" s="103"/>
      <c r="AT113" s="190">
        <v>6336064</v>
      </c>
      <c r="AU113" s="103"/>
      <c r="AV113" s="193">
        <f t="shared" si="65"/>
        <v>14.69476207528021</v>
      </c>
      <c r="AW113" s="103"/>
      <c r="AX113" s="190">
        <v>226643</v>
      </c>
      <c r="AY113" s="103"/>
      <c r="AZ113" s="193">
        <f t="shared" si="66"/>
        <v>0.52563625636163591</v>
      </c>
      <c r="BA113" s="103"/>
      <c r="BB113" s="190">
        <v>60442</v>
      </c>
      <c r="BC113" s="103"/>
      <c r="BD113" s="193">
        <f t="shared" si="67"/>
        <v>0.14017863603557135</v>
      </c>
      <c r="BE113" s="103"/>
      <c r="BF113" s="190">
        <v>2995033</v>
      </c>
      <c r="BG113" s="103"/>
      <c r="BH113" s="103">
        <v>34</v>
      </c>
      <c r="BI113" s="103"/>
      <c r="BJ113" s="190">
        <v>87776</v>
      </c>
      <c r="BK113" s="103"/>
      <c r="BL113" s="190">
        <f t="shared" si="68"/>
        <v>87776</v>
      </c>
      <c r="BM113" s="103"/>
      <c r="BN113" s="190">
        <f t="shared" si="69"/>
        <v>87776</v>
      </c>
      <c r="BO113" s="103"/>
      <c r="BP113" s="190">
        <f t="shared" si="70"/>
        <v>87776</v>
      </c>
      <c r="BQ113" s="103"/>
      <c r="BR113" s="190">
        <f t="shared" si="71"/>
        <v>87776</v>
      </c>
      <c r="BS113" s="103"/>
      <c r="BT113" s="190">
        <f t="shared" si="72"/>
        <v>87776</v>
      </c>
    </row>
    <row r="114" spans="1:72" ht="9.75" customHeight="1" x14ac:dyDescent="0.25">
      <c r="A114" s="103">
        <v>35</v>
      </c>
      <c r="B114" s="103"/>
      <c r="C114" s="13" t="s">
        <v>155</v>
      </c>
      <c r="D114" s="103"/>
      <c r="E114" s="190">
        <v>1853919</v>
      </c>
      <c r="F114" s="103"/>
      <c r="G114" s="188">
        <f t="shared" si="54"/>
        <v>109.49849388695293</v>
      </c>
      <c r="H114" s="103"/>
      <c r="I114" s="188">
        <f t="shared" si="55"/>
        <v>59.152757511216883</v>
      </c>
      <c r="J114" s="103"/>
      <c r="K114" s="190">
        <v>1853919</v>
      </c>
      <c r="L114" s="103"/>
      <c r="M114" s="190">
        <v>869370</v>
      </c>
      <c r="N114" s="103"/>
      <c r="O114" s="188">
        <f t="shared" si="56"/>
        <v>51.347823518988839</v>
      </c>
      <c r="P114" s="103"/>
      <c r="Q114" s="188">
        <f t="shared" si="57"/>
        <v>27.467590998337215</v>
      </c>
      <c r="R114" s="103"/>
      <c r="S114" s="190">
        <v>2023486</v>
      </c>
      <c r="T114" s="103"/>
      <c r="U114" s="188">
        <f t="shared" si="58"/>
        <v>119.51367314393715</v>
      </c>
      <c r="V114" s="103"/>
      <c r="W114" s="188">
        <f t="shared" si="59"/>
        <v>106.43121207663042</v>
      </c>
      <c r="X114" s="103"/>
      <c r="Y114" s="190">
        <v>0</v>
      </c>
      <c r="Z114" s="103"/>
      <c r="AA114" s="190">
        <v>2023486</v>
      </c>
      <c r="AB114" s="103"/>
      <c r="AC114" s="190">
        <v>0</v>
      </c>
      <c r="AD114" s="103"/>
      <c r="AE114" s="103"/>
      <c r="AF114" s="190">
        <v>124808</v>
      </c>
      <c r="AG114" s="103"/>
      <c r="AH114" s="193">
        <f t="shared" si="60"/>
        <v>7.371566948201524</v>
      </c>
      <c r="AI114" s="103"/>
      <c r="AJ114" s="193">
        <f t="shared" si="61"/>
        <v>44.518628087451546</v>
      </c>
      <c r="AK114" s="103"/>
      <c r="AL114" s="190">
        <v>486558</v>
      </c>
      <c r="AM114" s="103"/>
      <c r="AN114" s="188">
        <f t="shared" si="62"/>
        <v>28.737700076782232</v>
      </c>
      <c r="AO114" s="103"/>
      <c r="AP114" s="188">
        <f t="shared" si="63"/>
        <v>73.666195137510584</v>
      </c>
      <c r="AQ114" s="103"/>
      <c r="AR114" s="190">
        <f t="shared" si="64"/>
        <v>5358141</v>
      </c>
      <c r="AS114" s="103"/>
      <c r="AT114" s="190">
        <v>2283070</v>
      </c>
      <c r="AU114" s="103"/>
      <c r="AV114" s="193">
        <f t="shared" si="65"/>
        <v>42.609367689278798</v>
      </c>
      <c r="AW114" s="103"/>
      <c r="AX114" s="190">
        <v>61500</v>
      </c>
      <c r="AY114" s="103"/>
      <c r="AZ114" s="193">
        <f t="shared" si="66"/>
        <v>1.1477861444855595</v>
      </c>
      <c r="BA114" s="103"/>
      <c r="BB114" s="190">
        <v>0</v>
      </c>
      <c r="BC114" s="103"/>
      <c r="BD114" s="193">
        <f t="shared" si="67"/>
        <v>0</v>
      </c>
      <c r="BE114" s="103"/>
      <c r="BF114" s="190">
        <v>74302</v>
      </c>
      <c r="BG114" s="103"/>
      <c r="BH114" s="103">
        <v>35</v>
      </c>
      <c r="BI114" s="103"/>
      <c r="BJ114" s="190">
        <v>16931</v>
      </c>
      <c r="BK114" s="103"/>
      <c r="BL114" s="190">
        <f t="shared" si="68"/>
        <v>16931</v>
      </c>
      <c r="BM114" s="103"/>
      <c r="BN114" s="190">
        <f t="shared" si="69"/>
        <v>16931</v>
      </c>
      <c r="BO114" s="103"/>
      <c r="BP114" s="190">
        <f t="shared" si="70"/>
        <v>16931</v>
      </c>
      <c r="BQ114" s="103"/>
      <c r="BR114" s="190">
        <f t="shared" si="71"/>
        <v>16931</v>
      </c>
      <c r="BS114" s="103"/>
      <c r="BT114" s="190">
        <f t="shared" si="72"/>
        <v>16931</v>
      </c>
    </row>
    <row r="115" spans="1:72" ht="9.75" customHeight="1" x14ac:dyDescent="0.25">
      <c r="A115" s="103">
        <v>36</v>
      </c>
      <c r="B115" s="103"/>
      <c r="C115" s="13" t="s">
        <v>156</v>
      </c>
      <c r="D115" s="103"/>
      <c r="E115" s="190">
        <v>3729462</v>
      </c>
      <c r="F115" s="103"/>
      <c r="G115" s="188">
        <f t="shared" si="54"/>
        <v>100.2705275044362</v>
      </c>
      <c r="H115" s="103"/>
      <c r="I115" s="188">
        <f t="shared" si="55"/>
        <v>54.167669238585269</v>
      </c>
      <c r="J115" s="103"/>
      <c r="K115" s="190">
        <v>3729462</v>
      </c>
      <c r="L115" s="103"/>
      <c r="M115" s="190">
        <v>3459662</v>
      </c>
      <c r="N115" s="103"/>
      <c r="O115" s="188">
        <f t="shared" si="56"/>
        <v>93.016669355272356</v>
      </c>
      <c r="P115" s="103"/>
      <c r="Q115" s="188">
        <f t="shared" si="57"/>
        <v>49.757587659647328</v>
      </c>
      <c r="R115" s="103"/>
      <c r="S115" s="190">
        <v>7865454</v>
      </c>
      <c r="T115" s="103"/>
      <c r="U115" s="188">
        <f t="shared" si="58"/>
        <v>211.4710437167285</v>
      </c>
      <c r="V115" s="103"/>
      <c r="W115" s="188">
        <f t="shared" si="59"/>
        <v>188.3225484566515</v>
      </c>
      <c r="X115" s="103"/>
      <c r="Y115" s="190">
        <v>2039968</v>
      </c>
      <c r="Z115" s="103"/>
      <c r="AA115" s="190">
        <v>5825486</v>
      </c>
      <c r="AB115" s="103"/>
      <c r="AC115" s="190">
        <v>0</v>
      </c>
      <c r="AD115" s="103"/>
      <c r="AE115" s="103"/>
      <c r="AF115" s="190">
        <v>589706</v>
      </c>
      <c r="AG115" s="103"/>
      <c r="AH115" s="193">
        <f t="shared" si="60"/>
        <v>15.854869064902941</v>
      </c>
      <c r="AI115" s="103"/>
      <c r="AJ115" s="193">
        <f t="shared" si="61"/>
        <v>95.751286563009657</v>
      </c>
      <c r="AK115" s="103"/>
      <c r="AL115" s="190">
        <v>793670</v>
      </c>
      <c r="AM115" s="103"/>
      <c r="AN115" s="188">
        <f t="shared" si="62"/>
        <v>21.33865677259773</v>
      </c>
      <c r="AO115" s="103"/>
      <c r="AP115" s="188">
        <f t="shared" si="63"/>
        <v>54.699494029883979</v>
      </c>
      <c r="AQ115" s="103"/>
      <c r="AR115" s="190">
        <f t="shared" si="64"/>
        <v>16437954</v>
      </c>
      <c r="AS115" s="103"/>
      <c r="AT115" s="190">
        <v>3489587</v>
      </c>
      <c r="AU115" s="103"/>
      <c r="AV115" s="193">
        <f t="shared" si="65"/>
        <v>21.228840280244125</v>
      </c>
      <c r="AW115" s="103"/>
      <c r="AX115" s="190">
        <v>98048</v>
      </c>
      <c r="AY115" s="103"/>
      <c r="AZ115" s="193">
        <f t="shared" si="66"/>
        <v>0.59647325938495754</v>
      </c>
      <c r="BA115" s="103"/>
      <c r="BB115" s="190">
        <v>0</v>
      </c>
      <c r="BC115" s="103"/>
      <c r="BD115" s="193">
        <f t="shared" si="67"/>
        <v>0</v>
      </c>
      <c r="BE115" s="103"/>
      <c r="BF115" s="190">
        <v>1001301</v>
      </c>
      <c r="BG115" s="103"/>
      <c r="BH115" s="103">
        <v>36</v>
      </c>
      <c r="BI115" s="103"/>
      <c r="BJ115" s="190">
        <v>37194</v>
      </c>
      <c r="BK115" s="103"/>
      <c r="BL115" s="190">
        <f t="shared" si="68"/>
        <v>37194</v>
      </c>
      <c r="BM115" s="103"/>
      <c r="BN115" s="190">
        <f t="shared" si="69"/>
        <v>37194</v>
      </c>
      <c r="BO115" s="103"/>
      <c r="BP115" s="190">
        <f t="shared" si="70"/>
        <v>37194</v>
      </c>
      <c r="BQ115" s="103"/>
      <c r="BR115" s="190">
        <f t="shared" si="71"/>
        <v>37194</v>
      </c>
      <c r="BS115" s="103"/>
      <c r="BT115" s="190">
        <f t="shared" si="72"/>
        <v>37194</v>
      </c>
    </row>
    <row r="116" spans="1:72" ht="9.75" customHeight="1" x14ac:dyDescent="0.25">
      <c r="A116" s="103">
        <v>37</v>
      </c>
      <c r="B116" s="103"/>
      <c r="C116" s="13" t="s">
        <v>157</v>
      </c>
      <c r="D116" s="103"/>
      <c r="E116" s="190">
        <v>3463174</v>
      </c>
      <c r="F116" s="103"/>
      <c r="G116" s="188">
        <f t="shared" si="54"/>
        <v>149.42932343803935</v>
      </c>
      <c r="H116" s="103"/>
      <c r="I116" s="188">
        <f t="shared" si="55"/>
        <v>80.724001039878701</v>
      </c>
      <c r="J116" s="103"/>
      <c r="K116" s="190">
        <v>3463174</v>
      </c>
      <c r="L116" s="103"/>
      <c r="M116" s="190">
        <v>4681525</v>
      </c>
      <c r="N116" s="103"/>
      <c r="O116" s="188">
        <f t="shared" si="56"/>
        <v>201.99883500172592</v>
      </c>
      <c r="P116" s="103"/>
      <c r="Q116" s="188">
        <f t="shared" si="57"/>
        <v>108.05562926958648</v>
      </c>
      <c r="R116" s="103"/>
      <c r="S116" s="190">
        <v>492725</v>
      </c>
      <c r="T116" s="103"/>
      <c r="U116" s="188">
        <f t="shared" si="58"/>
        <v>21.260139799792888</v>
      </c>
      <c r="V116" s="103"/>
      <c r="W116" s="188">
        <f t="shared" si="59"/>
        <v>18.932916948217446</v>
      </c>
      <c r="X116" s="103"/>
      <c r="Y116" s="190">
        <v>0</v>
      </c>
      <c r="Z116" s="103"/>
      <c r="AA116" s="190">
        <v>492725</v>
      </c>
      <c r="AB116" s="103"/>
      <c r="AC116" s="190">
        <v>0</v>
      </c>
      <c r="AD116" s="103"/>
      <c r="AE116" s="103"/>
      <c r="AF116" s="190">
        <v>685021</v>
      </c>
      <c r="AG116" s="103"/>
      <c r="AH116" s="193">
        <f t="shared" si="60"/>
        <v>29.557343803935105</v>
      </c>
      <c r="AI116" s="103"/>
      <c r="AJ116" s="193">
        <f t="shared" si="61"/>
        <v>178.50375711250399</v>
      </c>
      <c r="AK116" s="103"/>
      <c r="AL116" s="190">
        <v>1822782</v>
      </c>
      <c r="AM116" s="103"/>
      <c r="AN116" s="188">
        <f t="shared" si="62"/>
        <v>78.649551259924053</v>
      </c>
      <c r="AO116" s="103"/>
      <c r="AP116" s="188">
        <f t="shared" si="63"/>
        <v>201.61019062454986</v>
      </c>
      <c r="AQ116" s="103"/>
      <c r="AR116" s="190">
        <f t="shared" si="64"/>
        <v>11145227</v>
      </c>
      <c r="AS116" s="103"/>
      <c r="AT116" s="190">
        <v>1143923</v>
      </c>
      <c r="AU116" s="103"/>
      <c r="AV116" s="193">
        <f t="shared" si="65"/>
        <v>10.263792742848574</v>
      </c>
      <c r="AW116" s="103"/>
      <c r="AX116" s="190">
        <v>49956</v>
      </c>
      <c r="AY116" s="103"/>
      <c r="AZ116" s="193">
        <f t="shared" si="66"/>
        <v>0.44822774807547666</v>
      </c>
      <c r="BA116" s="103"/>
      <c r="BB116" s="190">
        <v>0</v>
      </c>
      <c r="BC116" s="103"/>
      <c r="BD116" s="193">
        <f t="shared" si="67"/>
        <v>0</v>
      </c>
      <c r="BE116" s="103"/>
      <c r="BF116" s="190">
        <v>646800</v>
      </c>
      <c r="BG116" s="103"/>
      <c r="BH116" s="103">
        <v>37</v>
      </c>
      <c r="BI116" s="103"/>
      <c r="BJ116" s="190">
        <v>23176</v>
      </c>
      <c r="BK116" s="103"/>
      <c r="BL116" s="190">
        <f t="shared" si="68"/>
        <v>23176</v>
      </c>
      <c r="BM116" s="103"/>
      <c r="BN116" s="190">
        <f t="shared" si="69"/>
        <v>23176</v>
      </c>
      <c r="BO116" s="103"/>
      <c r="BP116" s="190">
        <f t="shared" si="70"/>
        <v>23176</v>
      </c>
      <c r="BQ116" s="103"/>
      <c r="BR116" s="190">
        <f t="shared" si="71"/>
        <v>23176</v>
      </c>
      <c r="BS116" s="103"/>
      <c r="BT116" s="190">
        <f t="shared" si="72"/>
        <v>23176</v>
      </c>
    </row>
    <row r="117" spans="1:72" ht="9.75" customHeight="1" x14ac:dyDescent="0.25">
      <c r="A117" s="103">
        <v>38</v>
      </c>
      <c r="B117" s="103"/>
      <c r="C117" s="13" t="s">
        <v>158</v>
      </c>
      <c r="D117" s="103"/>
      <c r="E117" s="190">
        <v>1522961</v>
      </c>
      <c r="F117" s="103"/>
      <c r="G117" s="188">
        <f t="shared" si="54"/>
        <v>99.345140247879968</v>
      </c>
      <c r="H117" s="103"/>
      <c r="I117" s="188">
        <f t="shared" si="55"/>
        <v>53.667760919777216</v>
      </c>
      <c r="J117" s="103"/>
      <c r="K117" s="190">
        <v>1522961</v>
      </c>
      <c r="L117" s="103"/>
      <c r="M117" s="190">
        <v>688596</v>
      </c>
      <c r="N117" s="103"/>
      <c r="O117" s="188">
        <f t="shared" si="56"/>
        <v>44.918199608610564</v>
      </c>
      <c r="P117" s="103"/>
      <c r="Q117" s="188">
        <f t="shared" si="57"/>
        <v>24.02817978788757</v>
      </c>
      <c r="R117" s="103"/>
      <c r="S117" s="190">
        <v>1793080</v>
      </c>
      <c r="T117" s="103"/>
      <c r="U117" s="188">
        <f t="shared" si="58"/>
        <v>116.96542726679714</v>
      </c>
      <c r="V117" s="103"/>
      <c r="W117" s="188">
        <f t="shared" si="59"/>
        <v>104.16190773480294</v>
      </c>
      <c r="X117" s="103"/>
      <c r="Y117" s="190">
        <v>0</v>
      </c>
      <c r="Z117" s="103"/>
      <c r="AA117" s="190">
        <v>1793080</v>
      </c>
      <c r="AB117" s="103"/>
      <c r="AC117" s="190">
        <v>0</v>
      </c>
      <c r="AD117" s="103"/>
      <c r="AE117" s="103"/>
      <c r="AF117" s="190">
        <v>161768</v>
      </c>
      <c r="AG117" s="103"/>
      <c r="AH117" s="193">
        <f t="shared" si="60"/>
        <v>10.552380952380952</v>
      </c>
      <c r="AI117" s="103"/>
      <c r="AJ117" s="193">
        <f t="shared" si="61"/>
        <v>63.728312631111507</v>
      </c>
      <c r="AK117" s="103"/>
      <c r="AL117" s="190">
        <v>150315</v>
      </c>
      <c r="AM117" s="103"/>
      <c r="AN117" s="188">
        <f t="shared" si="62"/>
        <v>9.8052837573385521</v>
      </c>
      <c r="AO117" s="103"/>
      <c r="AP117" s="188">
        <f t="shared" si="63"/>
        <v>25.134855771925185</v>
      </c>
      <c r="AQ117" s="103"/>
      <c r="AR117" s="190">
        <f t="shared" si="64"/>
        <v>4316720</v>
      </c>
      <c r="AS117" s="103"/>
      <c r="AT117" s="190">
        <v>2225578</v>
      </c>
      <c r="AU117" s="103"/>
      <c r="AV117" s="193">
        <f t="shared" si="65"/>
        <v>51.557154506199154</v>
      </c>
      <c r="AW117" s="103"/>
      <c r="AX117" s="190">
        <v>93290</v>
      </c>
      <c r="AY117" s="103"/>
      <c r="AZ117" s="193">
        <f t="shared" si="66"/>
        <v>2.1611315999184568</v>
      </c>
      <c r="BA117" s="103"/>
      <c r="BB117" s="190">
        <v>0</v>
      </c>
      <c r="BC117" s="103"/>
      <c r="BD117" s="193">
        <f t="shared" si="67"/>
        <v>0</v>
      </c>
      <c r="BE117" s="103"/>
      <c r="BF117" s="190">
        <v>17922</v>
      </c>
      <c r="BG117" s="103"/>
      <c r="BH117" s="103">
        <v>38</v>
      </c>
      <c r="BI117" s="103"/>
      <c r="BJ117" s="190">
        <v>15330</v>
      </c>
      <c r="BK117" s="103"/>
      <c r="BL117" s="190">
        <f t="shared" si="68"/>
        <v>15330</v>
      </c>
      <c r="BM117" s="103"/>
      <c r="BN117" s="190">
        <f t="shared" si="69"/>
        <v>15330</v>
      </c>
      <c r="BO117" s="103"/>
      <c r="BP117" s="190">
        <f t="shared" si="70"/>
        <v>15330</v>
      </c>
      <c r="BQ117" s="103"/>
      <c r="BR117" s="190">
        <f t="shared" si="71"/>
        <v>15330</v>
      </c>
      <c r="BS117" s="103"/>
      <c r="BT117" s="190">
        <f t="shared" si="72"/>
        <v>15330</v>
      </c>
    </row>
    <row r="118" spans="1:72" ht="9.75" customHeight="1" x14ac:dyDescent="0.25">
      <c r="A118" s="103">
        <v>39</v>
      </c>
      <c r="B118" s="103"/>
      <c r="C118" s="13" t="s">
        <v>159</v>
      </c>
      <c r="D118" s="103"/>
      <c r="E118" s="190">
        <v>3468964</v>
      </c>
      <c r="F118" s="103"/>
      <c r="G118" s="188">
        <f t="shared" si="54"/>
        <v>173.80449922340799</v>
      </c>
      <c r="H118" s="103"/>
      <c r="I118" s="188">
        <f t="shared" si="55"/>
        <v>93.891843001374369</v>
      </c>
      <c r="J118" s="103"/>
      <c r="K118" s="190">
        <v>3468964</v>
      </c>
      <c r="L118" s="103"/>
      <c r="M118" s="190">
        <v>1929489</v>
      </c>
      <c r="N118" s="103"/>
      <c r="O118" s="188">
        <f t="shared" si="56"/>
        <v>96.672628889222906</v>
      </c>
      <c r="P118" s="103"/>
      <c r="Q118" s="188">
        <f t="shared" si="57"/>
        <v>51.713277196281517</v>
      </c>
      <c r="R118" s="103"/>
      <c r="S118" s="190">
        <v>2338539</v>
      </c>
      <c r="T118" s="103"/>
      <c r="U118" s="188">
        <f t="shared" si="58"/>
        <v>117.16714264241695</v>
      </c>
      <c r="V118" s="103"/>
      <c r="W118" s="188">
        <f t="shared" si="59"/>
        <v>104.34154251094986</v>
      </c>
      <c r="X118" s="103"/>
      <c r="Y118" s="190">
        <v>0</v>
      </c>
      <c r="Z118" s="103"/>
      <c r="AA118" s="190">
        <v>2206461</v>
      </c>
      <c r="AB118" s="103"/>
      <c r="AC118" s="190">
        <v>0</v>
      </c>
      <c r="AD118" s="103"/>
      <c r="AE118" s="103"/>
      <c r="AF118" s="190">
        <v>314740</v>
      </c>
      <c r="AG118" s="103"/>
      <c r="AH118" s="193">
        <f t="shared" si="60"/>
        <v>15.769327120597225</v>
      </c>
      <c r="AI118" s="103"/>
      <c r="AJ118" s="193">
        <f t="shared" si="61"/>
        <v>95.234678624536983</v>
      </c>
      <c r="AK118" s="103"/>
      <c r="AL118" s="190">
        <v>400101</v>
      </c>
      <c r="AM118" s="103"/>
      <c r="AN118" s="188">
        <f t="shared" si="62"/>
        <v>20.046144596422668</v>
      </c>
      <c r="AO118" s="103"/>
      <c r="AP118" s="188">
        <f t="shared" si="63"/>
        <v>51.386269452644896</v>
      </c>
      <c r="AQ118" s="103"/>
      <c r="AR118" s="190">
        <f t="shared" si="64"/>
        <v>8451833</v>
      </c>
      <c r="AS118" s="103"/>
      <c r="AT118" s="190">
        <v>1635711</v>
      </c>
      <c r="AU118" s="103"/>
      <c r="AV118" s="193">
        <f t="shared" si="65"/>
        <v>19.353328443664232</v>
      </c>
      <c r="AW118" s="103"/>
      <c r="AX118" s="190">
        <v>124874</v>
      </c>
      <c r="AY118" s="103"/>
      <c r="AZ118" s="193">
        <f t="shared" si="66"/>
        <v>1.4774783174253443</v>
      </c>
      <c r="BA118" s="103"/>
      <c r="BB118" s="190">
        <v>0</v>
      </c>
      <c r="BC118" s="103"/>
      <c r="BD118" s="193">
        <f t="shared" si="67"/>
        <v>0</v>
      </c>
      <c r="BE118" s="103"/>
      <c r="BF118" s="190">
        <v>850449</v>
      </c>
      <c r="BG118" s="103"/>
      <c r="BH118" s="103">
        <v>39</v>
      </c>
      <c r="BI118" s="103"/>
      <c r="BJ118" s="190">
        <v>19959</v>
      </c>
      <c r="BK118" s="103"/>
      <c r="BL118" s="190">
        <f t="shared" si="68"/>
        <v>19959</v>
      </c>
      <c r="BM118" s="103"/>
      <c r="BN118" s="190">
        <f t="shared" si="69"/>
        <v>19959</v>
      </c>
      <c r="BO118" s="103"/>
      <c r="BP118" s="190">
        <f t="shared" si="70"/>
        <v>19959</v>
      </c>
      <c r="BQ118" s="103"/>
      <c r="BR118" s="190">
        <f t="shared" si="71"/>
        <v>19959</v>
      </c>
      <c r="BS118" s="103"/>
      <c r="BT118" s="190">
        <f t="shared" si="72"/>
        <v>19959</v>
      </c>
    </row>
    <row r="119" spans="1:72" ht="9.75" customHeight="1" x14ac:dyDescent="0.25">
      <c r="A119" s="112">
        <v>40</v>
      </c>
      <c r="B119" s="112"/>
      <c r="C119" s="14" t="s">
        <v>160</v>
      </c>
      <c r="D119" s="112"/>
      <c r="E119" s="196">
        <v>1945373</v>
      </c>
      <c r="F119" s="112"/>
      <c r="G119" s="188">
        <f t="shared" si="54"/>
        <v>169.56096923211018</v>
      </c>
      <c r="H119" s="103"/>
      <c r="I119" s="188">
        <f t="shared" si="55"/>
        <v>91.599423337356285</v>
      </c>
      <c r="J119" s="112"/>
      <c r="K119" s="196">
        <v>1945373</v>
      </c>
      <c r="L119" s="112"/>
      <c r="M119" s="196">
        <v>229769</v>
      </c>
      <c r="N119" s="112"/>
      <c r="O119" s="188">
        <f t="shared" si="56"/>
        <v>20.02693279874488</v>
      </c>
      <c r="P119" s="103"/>
      <c r="Q119" s="188">
        <f t="shared" si="57"/>
        <v>10.713046072219221</v>
      </c>
      <c r="R119" s="112"/>
      <c r="S119" s="196">
        <v>2163964</v>
      </c>
      <c r="T119" s="112"/>
      <c r="U119" s="188">
        <f t="shared" si="58"/>
        <v>188.61361457334613</v>
      </c>
      <c r="V119" s="103"/>
      <c r="W119" s="188">
        <f t="shared" si="59"/>
        <v>167.96718806407125</v>
      </c>
      <c r="X119" s="112"/>
      <c r="Y119" s="196">
        <v>0</v>
      </c>
      <c r="Z119" s="112"/>
      <c r="AA119" s="196">
        <v>2122214</v>
      </c>
      <c r="AB119" s="112"/>
      <c r="AC119" s="196">
        <v>41750</v>
      </c>
      <c r="AD119" s="112"/>
      <c r="AE119" s="112"/>
      <c r="AF119" s="196">
        <v>164149</v>
      </c>
      <c r="AG119" s="112"/>
      <c r="AH119" s="193">
        <f t="shared" si="60"/>
        <v>14.307417414799966</v>
      </c>
      <c r="AI119" s="103"/>
      <c r="AJ119" s="193">
        <f t="shared" si="61"/>
        <v>86.405861773636332</v>
      </c>
      <c r="AK119" s="112"/>
      <c r="AL119" s="196">
        <v>168614</v>
      </c>
      <c r="AM119" s="112"/>
      <c r="AN119" s="188">
        <f t="shared" si="62"/>
        <v>14.696591998605422</v>
      </c>
      <c r="AO119" s="103"/>
      <c r="AP119" s="188">
        <f t="shared" si="63"/>
        <v>37.673231021724384</v>
      </c>
      <c r="AQ119" s="112"/>
      <c r="AR119" s="196">
        <f t="shared" si="64"/>
        <v>4671869</v>
      </c>
      <c r="AS119" s="112"/>
      <c r="AT119" s="196">
        <v>2492549</v>
      </c>
      <c r="AU119" s="112"/>
      <c r="AV119" s="193">
        <f t="shared" si="65"/>
        <v>53.352287917319593</v>
      </c>
      <c r="AW119" s="112"/>
      <c r="AX119" s="196">
        <v>11040</v>
      </c>
      <c r="AY119" s="112"/>
      <c r="AZ119" s="193">
        <f t="shared" si="66"/>
        <v>0.23630799579354642</v>
      </c>
      <c r="BA119" s="112"/>
      <c r="BB119" s="196">
        <v>0</v>
      </c>
      <c r="BC119" s="112"/>
      <c r="BD119" s="193">
        <f t="shared" si="67"/>
        <v>0</v>
      </c>
      <c r="BE119" s="112"/>
      <c r="BF119" s="196">
        <v>106608</v>
      </c>
      <c r="BG119" s="112"/>
      <c r="BH119" s="112">
        <v>40</v>
      </c>
      <c r="BI119" s="112"/>
      <c r="BJ119" s="196">
        <v>11473</v>
      </c>
      <c r="BK119" s="112"/>
      <c r="BL119" s="196">
        <f t="shared" si="68"/>
        <v>11473</v>
      </c>
      <c r="BM119" s="112"/>
      <c r="BN119" s="190">
        <f t="shared" si="69"/>
        <v>11473</v>
      </c>
      <c r="BO119" s="103"/>
      <c r="BP119" s="190">
        <f t="shared" si="70"/>
        <v>11473</v>
      </c>
      <c r="BQ119" s="103"/>
      <c r="BR119" s="190">
        <f t="shared" si="71"/>
        <v>11473</v>
      </c>
      <c r="BS119" s="103"/>
      <c r="BT119" s="190">
        <f t="shared" si="72"/>
        <v>11473</v>
      </c>
    </row>
    <row r="120" spans="1:72" ht="9.75" customHeight="1" x14ac:dyDescent="0.25">
      <c r="A120" s="103">
        <v>41</v>
      </c>
      <c r="B120" s="103"/>
      <c r="C120" s="13" t="s">
        <v>161</v>
      </c>
      <c r="D120" s="103"/>
      <c r="E120" s="190">
        <v>3999371</v>
      </c>
      <c r="F120" s="103"/>
      <c r="G120" s="188">
        <f t="shared" si="54"/>
        <v>115.43195659075822</v>
      </c>
      <c r="H120" s="103"/>
      <c r="I120" s="188">
        <f t="shared" si="55"/>
        <v>62.358104617473877</v>
      </c>
      <c r="J120" s="103"/>
      <c r="K120" s="190">
        <v>3999371</v>
      </c>
      <c r="L120" s="103"/>
      <c r="M120" s="190">
        <v>1145270</v>
      </c>
      <c r="N120" s="103"/>
      <c r="O120" s="188">
        <f t="shared" si="56"/>
        <v>33.055387190810173</v>
      </c>
      <c r="P120" s="103"/>
      <c r="Q120" s="188">
        <f t="shared" si="57"/>
        <v>17.682382493058949</v>
      </c>
      <c r="R120" s="103"/>
      <c r="S120" s="190">
        <v>6046721</v>
      </c>
      <c r="T120" s="103"/>
      <c r="U120" s="188">
        <f t="shared" si="58"/>
        <v>174.52365284151585</v>
      </c>
      <c r="V120" s="103"/>
      <c r="W120" s="188">
        <f t="shared" si="59"/>
        <v>155.41957183085611</v>
      </c>
      <c r="X120" s="103"/>
      <c r="Y120" s="190">
        <v>0</v>
      </c>
      <c r="Z120" s="103"/>
      <c r="AA120" s="190">
        <v>5531779</v>
      </c>
      <c r="AB120" s="103"/>
      <c r="AC120" s="190">
        <v>0</v>
      </c>
      <c r="AD120" s="103"/>
      <c r="AE120" s="103"/>
      <c r="AF120" s="190">
        <v>187837</v>
      </c>
      <c r="AG120" s="103"/>
      <c r="AH120" s="193">
        <f t="shared" si="60"/>
        <v>5.4214506306462322</v>
      </c>
      <c r="AI120" s="103"/>
      <c r="AJ120" s="193">
        <f t="shared" si="61"/>
        <v>32.741416582956475</v>
      </c>
      <c r="AK120" s="103"/>
      <c r="AL120" s="190">
        <v>273474</v>
      </c>
      <c r="AM120" s="103"/>
      <c r="AN120" s="188">
        <f t="shared" si="62"/>
        <v>7.8931509221577629</v>
      </c>
      <c r="AO120" s="103"/>
      <c r="AP120" s="188">
        <f t="shared" si="63"/>
        <v>20.233296141581885</v>
      </c>
      <c r="AQ120" s="103"/>
      <c r="AR120" s="190">
        <f t="shared" si="64"/>
        <v>11652673</v>
      </c>
      <c r="AS120" s="103"/>
      <c r="AT120" s="190">
        <v>4817845</v>
      </c>
      <c r="AU120" s="103"/>
      <c r="AV120" s="193">
        <f t="shared" si="65"/>
        <v>41.345406328659529</v>
      </c>
      <c r="AW120" s="103"/>
      <c r="AX120" s="190">
        <v>19664</v>
      </c>
      <c r="AY120" s="103"/>
      <c r="AZ120" s="193">
        <f t="shared" si="66"/>
        <v>0.16875098099809374</v>
      </c>
      <c r="BA120" s="103"/>
      <c r="BB120" s="190">
        <v>91125</v>
      </c>
      <c r="BC120" s="103"/>
      <c r="BD120" s="193">
        <f t="shared" si="67"/>
        <v>0.7820094153504521</v>
      </c>
      <c r="BE120" s="103"/>
      <c r="BF120" s="190">
        <v>478003</v>
      </c>
      <c r="BG120" s="103"/>
      <c r="BH120" s="103">
        <v>41</v>
      </c>
      <c r="BI120" s="103"/>
      <c r="BJ120" s="190">
        <v>34647</v>
      </c>
      <c r="BK120" s="103"/>
      <c r="BL120" s="190">
        <f t="shared" si="68"/>
        <v>34647</v>
      </c>
      <c r="BM120" s="103"/>
      <c r="BN120" s="190">
        <f t="shared" si="69"/>
        <v>34647</v>
      </c>
      <c r="BO120" s="103"/>
      <c r="BP120" s="190">
        <f t="shared" si="70"/>
        <v>34647</v>
      </c>
      <c r="BQ120" s="103"/>
      <c r="BR120" s="190">
        <f t="shared" si="71"/>
        <v>34647</v>
      </c>
      <c r="BS120" s="103"/>
      <c r="BT120" s="190">
        <f t="shared" si="72"/>
        <v>34647</v>
      </c>
    </row>
    <row r="121" spans="1:72" ht="9.75" customHeight="1" x14ac:dyDescent="0.25">
      <c r="A121" s="103">
        <v>42</v>
      </c>
      <c r="B121" s="103"/>
      <c r="C121" s="13" t="s">
        <v>162</v>
      </c>
      <c r="D121" s="103"/>
      <c r="E121" s="190">
        <v>26788707</v>
      </c>
      <c r="F121" s="103"/>
      <c r="G121" s="188">
        <f t="shared" si="54"/>
        <v>249.52920629302236</v>
      </c>
      <c r="H121" s="103"/>
      <c r="I121" s="188">
        <f t="shared" si="55"/>
        <v>134.79948543453258</v>
      </c>
      <c r="J121" s="103"/>
      <c r="K121" s="190">
        <v>26788707</v>
      </c>
      <c r="L121" s="103"/>
      <c r="M121" s="190">
        <v>29604717</v>
      </c>
      <c r="N121" s="103"/>
      <c r="O121" s="188">
        <f t="shared" si="56"/>
        <v>275.75954059819111</v>
      </c>
      <c r="P121" s="103"/>
      <c r="Q121" s="188">
        <f t="shared" si="57"/>
        <v>147.51258682345878</v>
      </c>
      <c r="R121" s="103"/>
      <c r="S121" s="190">
        <v>11169834</v>
      </c>
      <c r="T121" s="103"/>
      <c r="U121" s="188">
        <f t="shared" si="58"/>
        <v>104.0438350550034</v>
      </c>
      <c r="V121" s="103"/>
      <c r="W121" s="188">
        <f t="shared" si="59"/>
        <v>92.654766460642193</v>
      </c>
      <c r="X121" s="103"/>
      <c r="Y121" s="190">
        <v>0</v>
      </c>
      <c r="Z121" s="103"/>
      <c r="AA121" s="190">
        <v>10131716</v>
      </c>
      <c r="AB121" s="103"/>
      <c r="AC121" s="190">
        <v>531348</v>
      </c>
      <c r="AD121" s="103"/>
      <c r="AE121" s="103"/>
      <c r="AF121" s="190">
        <v>1846060</v>
      </c>
      <c r="AG121" s="103"/>
      <c r="AH121" s="193">
        <f t="shared" si="60"/>
        <v>17.195525210279722</v>
      </c>
      <c r="AI121" s="103"/>
      <c r="AJ121" s="193">
        <f t="shared" si="61"/>
        <v>103.84782461910731</v>
      </c>
      <c r="AK121" s="103"/>
      <c r="AL121" s="190">
        <v>1098330</v>
      </c>
      <c r="AM121" s="103"/>
      <c r="AN121" s="188">
        <f t="shared" si="62"/>
        <v>10.230632376090986</v>
      </c>
      <c r="AO121" s="103"/>
      <c r="AP121" s="188">
        <f t="shared" si="63"/>
        <v>26.225194047666417</v>
      </c>
      <c r="AQ121" s="103"/>
      <c r="AR121" s="190">
        <f t="shared" si="64"/>
        <v>70507648</v>
      </c>
      <c r="AS121" s="103"/>
      <c r="AT121" s="190">
        <v>8060806</v>
      </c>
      <c r="AU121" s="103"/>
      <c r="AV121" s="193">
        <f t="shared" si="65"/>
        <v>11.432527149395197</v>
      </c>
      <c r="AW121" s="103"/>
      <c r="AX121" s="190">
        <v>748437</v>
      </c>
      <c r="AY121" s="103"/>
      <c r="AZ121" s="193">
        <f t="shared" si="66"/>
        <v>1.0614976122873934</v>
      </c>
      <c r="BA121" s="103"/>
      <c r="BB121" s="190">
        <v>59826</v>
      </c>
      <c r="BC121" s="103"/>
      <c r="BD121" s="193">
        <f t="shared" si="67"/>
        <v>8.4850369707411041E-2</v>
      </c>
      <c r="BE121" s="103"/>
      <c r="BF121" s="190">
        <v>3433630</v>
      </c>
      <c r="BG121" s="103"/>
      <c r="BH121" s="103">
        <v>42</v>
      </c>
      <c r="BI121" s="103"/>
      <c r="BJ121" s="190">
        <v>107357</v>
      </c>
      <c r="BK121" s="103"/>
      <c r="BL121" s="190">
        <f t="shared" si="68"/>
        <v>107357</v>
      </c>
      <c r="BM121" s="103"/>
      <c r="BN121" s="190">
        <f t="shared" si="69"/>
        <v>107357</v>
      </c>
      <c r="BO121" s="103"/>
      <c r="BP121" s="190">
        <f t="shared" si="70"/>
        <v>107357</v>
      </c>
      <c r="BQ121" s="103"/>
      <c r="BR121" s="190">
        <f t="shared" si="71"/>
        <v>107357</v>
      </c>
      <c r="BS121" s="103"/>
      <c r="BT121" s="190">
        <f t="shared" si="72"/>
        <v>107357</v>
      </c>
    </row>
    <row r="122" spans="1:72" ht="9.75" customHeight="1" x14ac:dyDescent="0.25">
      <c r="A122" s="103">
        <v>43</v>
      </c>
      <c r="B122" s="103"/>
      <c r="C122" s="13" t="s">
        <v>163</v>
      </c>
      <c r="D122" s="103"/>
      <c r="E122" s="190">
        <v>78696556</v>
      </c>
      <c r="F122" s="103"/>
      <c r="G122" s="188">
        <f t="shared" si="54"/>
        <v>240.66740266611211</v>
      </c>
      <c r="H122" s="103"/>
      <c r="I122" s="188">
        <f t="shared" si="55"/>
        <v>130.01220387067991</v>
      </c>
      <c r="J122" s="103"/>
      <c r="K122" s="190">
        <v>0</v>
      </c>
      <c r="L122" s="103"/>
      <c r="M122" s="190">
        <v>62097604</v>
      </c>
      <c r="N122" s="103"/>
      <c r="O122" s="188">
        <f t="shared" si="56"/>
        <v>189.90499490814787</v>
      </c>
      <c r="P122" s="103"/>
      <c r="Q122" s="188">
        <f t="shared" si="57"/>
        <v>101.58624789129205</v>
      </c>
      <c r="R122" s="103"/>
      <c r="S122" s="190">
        <v>47048718</v>
      </c>
      <c r="T122" s="103"/>
      <c r="U122" s="188">
        <f t="shared" si="58"/>
        <v>143.88295162281761</v>
      </c>
      <c r="V122" s="103"/>
      <c r="W122" s="188">
        <f t="shared" si="59"/>
        <v>128.13292852221662</v>
      </c>
      <c r="X122" s="103"/>
      <c r="Y122" s="190">
        <v>39315090</v>
      </c>
      <c r="Z122" s="103"/>
      <c r="AA122" s="190">
        <v>1230056</v>
      </c>
      <c r="AB122" s="103"/>
      <c r="AC122" s="190">
        <v>636163</v>
      </c>
      <c r="AD122" s="103"/>
      <c r="AE122" s="103"/>
      <c r="AF122" s="190">
        <v>5292767</v>
      </c>
      <c r="AG122" s="103"/>
      <c r="AH122" s="193">
        <f t="shared" si="60"/>
        <v>16.186178297394747</v>
      </c>
      <c r="AI122" s="103"/>
      <c r="AJ122" s="193">
        <f t="shared" si="61"/>
        <v>97.752141009138001</v>
      </c>
      <c r="AK122" s="103"/>
      <c r="AL122" s="190">
        <v>3047582</v>
      </c>
      <c r="AM122" s="103"/>
      <c r="AN122" s="188">
        <f t="shared" si="62"/>
        <v>9.3200221411467528</v>
      </c>
      <c r="AO122" s="103"/>
      <c r="AP122" s="188">
        <f t="shared" si="63"/>
        <v>23.890936571167369</v>
      </c>
      <c r="AQ122" s="103"/>
      <c r="AR122" s="190">
        <f t="shared" si="64"/>
        <v>196183227</v>
      </c>
      <c r="AS122" s="103"/>
      <c r="AT122" s="190">
        <v>17982449</v>
      </c>
      <c r="AU122" s="103"/>
      <c r="AV122" s="193">
        <f t="shared" si="65"/>
        <v>9.1661500705154584</v>
      </c>
      <c r="AW122" s="103"/>
      <c r="AX122" s="190">
        <v>723540</v>
      </c>
      <c r="AY122" s="103"/>
      <c r="AZ122" s="193">
        <f t="shared" si="66"/>
        <v>0.36880828757088391</v>
      </c>
      <c r="BA122" s="103"/>
      <c r="BB122" s="190">
        <v>148011</v>
      </c>
      <c r="BC122" s="103"/>
      <c r="BD122" s="193">
        <f t="shared" si="67"/>
        <v>7.5445287685068002E-2</v>
      </c>
      <c r="BE122" s="103"/>
      <c r="BF122" s="190">
        <v>1752585</v>
      </c>
      <c r="BG122" s="103"/>
      <c r="BH122" s="103">
        <v>43</v>
      </c>
      <c r="BI122" s="103"/>
      <c r="BJ122" s="190">
        <v>326993</v>
      </c>
      <c r="BK122" s="103"/>
      <c r="BL122" s="190">
        <f t="shared" si="68"/>
        <v>326993</v>
      </c>
      <c r="BM122" s="103"/>
      <c r="BN122" s="190">
        <f t="shared" si="69"/>
        <v>326993</v>
      </c>
      <c r="BO122" s="103"/>
      <c r="BP122" s="190">
        <f t="shared" si="70"/>
        <v>326993</v>
      </c>
      <c r="BQ122" s="103"/>
      <c r="BR122" s="190">
        <f t="shared" si="71"/>
        <v>326993</v>
      </c>
      <c r="BS122" s="103"/>
      <c r="BT122" s="190">
        <f t="shared" si="72"/>
        <v>326993</v>
      </c>
    </row>
    <row r="123" spans="1:72" ht="9.75" customHeight="1" x14ac:dyDescent="0.25">
      <c r="A123" s="103">
        <v>44</v>
      </c>
      <c r="B123" s="103"/>
      <c r="C123" s="13" t="s">
        <v>164</v>
      </c>
      <c r="D123" s="103"/>
      <c r="E123" s="190">
        <v>6100842</v>
      </c>
      <c r="F123" s="103"/>
      <c r="G123" s="188">
        <f t="shared" si="54"/>
        <v>118.60573894785956</v>
      </c>
      <c r="H123" s="103"/>
      <c r="I123" s="188">
        <f t="shared" si="55"/>
        <v>64.072630283523822</v>
      </c>
      <c r="J123" s="103"/>
      <c r="K123" s="190">
        <v>6100842</v>
      </c>
      <c r="L123" s="103"/>
      <c r="M123" s="190">
        <v>2506329</v>
      </c>
      <c r="N123" s="103"/>
      <c r="O123" s="188">
        <f t="shared" si="56"/>
        <v>48.725242038959522</v>
      </c>
      <c r="P123" s="103"/>
      <c r="Q123" s="188">
        <f t="shared" si="57"/>
        <v>26.064688391830053</v>
      </c>
      <c r="R123" s="103"/>
      <c r="S123" s="190">
        <v>3760637</v>
      </c>
      <c r="T123" s="103"/>
      <c r="U123" s="188">
        <f t="shared" si="58"/>
        <v>73.110093705042971</v>
      </c>
      <c r="V123" s="103"/>
      <c r="W123" s="188">
        <f t="shared" si="59"/>
        <v>65.107160405758862</v>
      </c>
      <c r="X123" s="103"/>
      <c r="Y123" s="190">
        <v>3365064</v>
      </c>
      <c r="Z123" s="103"/>
      <c r="AA123" s="190">
        <v>0</v>
      </c>
      <c r="AB123" s="103"/>
      <c r="AC123" s="190">
        <v>395573</v>
      </c>
      <c r="AD123" s="103"/>
      <c r="AE123" s="103"/>
      <c r="AF123" s="190">
        <v>362182</v>
      </c>
      <c r="AG123" s="103"/>
      <c r="AH123" s="193">
        <f t="shared" si="60"/>
        <v>7.0411369026789536</v>
      </c>
      <c r="AI123" s="103"/>
      <c r="AJ123" s="193">
        <f t="shared" si="61"/>
        <v>42.523083258393463</v>
      </c>
      <c r="AK123" s="103"/>
      <c r="AL123" s="190">
        <v>1815665</v>
      </c>
      <c r="AM123" s="103"/>
      <c r="AN123" s="188">
        <f t="shared" si="62"/>
        <v>35.298125899140715</v>
      </c>
      <c r="AO123" s="103"/>
      <c r="AP123" s="188">
        <f t="shared" si="63"/>
        <v>90.483184928752664</v>
      </c>
      <c r="AQ123" s="103"/>
      <c r="AR123" s="190">
        <f t="shared" si="64"/>
        <v>14545655</v>
      </c>
      <c r="AS123" s="103"/>
      <c r="AT123" s="190">
        <v>4894533</v>
      </c>
      <c r="AU123" s="103"/>
      <c r="AV123" s="193">
        <f t="shared" si="65"/>
        <v>33.649450643508324</v>
      </c>
      <c r="AW123" s="103"/>
      <c r="AX123" s="190">
        <v>142175</v>
      </c>
      <c r="AY123" s="103"/>
      <c r="AZ123" s="193">
        <f t="shared" si="66"/>
        <v>0.97743965465975935</v>
      </c>
      <c r="BA123" s="103"/>
      <c r="BB123" s="190">
        <v>0</v>
      </c>
      <c r="BC123" s="103"/>
      <c r="BD123" s="193">
        <f t="shared" si="67"/>
        <v>0</v>
      </c>
      <c r="BE123" s="103"/>
      <c r="BF123" s="190">
        <v>77690</v>
      </c>
      <c r="BG123" s="103"/>
      <c r="BH123" s="103">
        <v>44</v>
      </c>
      <c r="BI123" s="103"/>
      <c r="BJ123" s="190">
        <v>51438</v>
      </c>
      <c r="BK123" s="103"/>
      <c r="BL123" s="190">
        <f t="shared" si="68"/>
        <v>51438</v>
      </c>
      <c r="BM123" s="103"/>
      <c r="BN123" s="190">
        <f t="shared" si="69"/>
        <v>51438</v>
      </c>
      <c r="BO123" s="103"/>
      <c r="BP123" s="190">
        <f t="shared" si="70"/>
        <v>51438</v>
      </c>
      <c r="BQ123" s="103"/>
      <c r="BR123" s="190">
        <f t="shared" si="71"/>
        <v>51438</v>
      </c>
      <c r="BS123" s="103"/>
      <c r="BT123" s="190">
        <f t="shared" si="72"/>
        <v>51438</v>
      </c>
    </row>
    <row r="124" spans="1:72" ht="9.75" customHeight="1" x14ac:dyDescent="0.25">
      <c r="A124" s="103">
        <v>45</v>
      </c>
      <c r="B124" s="103"/>
      <c r="C124" s="13" t="s">
        <v>165</v>
      </c>
      <c r="D124" s="103"/>
      <c r="E124" s="190">
        <v>737879</v>
      </c>
      <c r="F124" s="103"/>
      <c r="G124" s="188">
        <f t="shared" si="54"/>
        <v>325.77439293598235</v>
      </c>
      <c r="H124" s="103"/>
      <c r="I124" s="188">
        <f t="shared" si="55"/>
        <v>175.98829887652164</v>
      </c>
      <c r="J124" s="103"/>
      <c r="K124" s="190">
        <v>737879</v>
      </c>
      <c r="L124" s="103"/>
      <c r="M124" s="190">
        <v>104477</v>
      </c>
      <c r="N124" s="103"/>
      <c r="O124" s="188">
        <f t="shared" si="56"/>
        <v>46.126710816777042</v>
      </c>
      <c r="P124" s="103"/>
      <c r="Q124" s="188">
        <f t="shared" si="57"/>
        <v>24.674651036479975</v>
      </c>
      <c r="R124" s="103"/>
      <c r="S124" s="190">
        <v>113616</v>
      </c>
      <c r="T124" s="103"/>
      <c r="U124" s="188">
        <f t="shared" si="58"/>
        <v>50.161589403973508</v>
      </c>
      <c r="V124" s="103"/>
      <c r="W124" s="188">
        <f t="shared" si="59"/>
        <v>44.670694319012263</v>
      </c>
      <c r="X124" s="103"/>
      <c r="Y124" s="190">
        <v>0</v>
      </c>
      <c r="Z124" s="103"/>
      <c r="AA124" s="190">
        <v>113616</v>
      </c>
      <c r="AB124" s="103"/>
      <c r="AC124" s="190">
        <v>0</v>
      </c>
      <c r="AD124" s="103"/>
      <c r="AE124" s="103"/>
      <c r="AF124" s="190">
        <v>57470</v>
      </c>
      <c r="AG124" s="103"/>
      <c r="AH124" s="193">
        <f t="shared" si="60"/>
        <v>25.373068432671083</v>
      </c>
      <c r="AI124" s="103"/>
      <c r="AJ124" s="193">
        <f t="shared" si="61"/>
        <v>153.23393315543697</v>
      </c>
      <c r="AK124" s="103"/>
      <c r="AL124" s="190">
        <v>167202</v>
      </c>
      <c r="AM124" s="103"/>
      <c r="AN124" s="188">
        <f t="shared" si="62"/>
        <v>73.819867549668871</v>
      </c>
      <c r="AO124" s="103"/>
      <c r="AP124" s="188">
        <f t="shared" si="63"/>
        <v>189.22978364342336</v>
      </c>
      <c r="AQ124" s="103"/>
      <c r="AR124" s="190">
        <f t="shared" si="64"/>
        <v>1180644</v>
      </c>
      <c r="AS124" s="103"/>
      <c r="AT124" s="190">
        <v>568169</v>
      </c>
      <c r="AU124" s="103"/>
      <c r="AV124" s="193">
        <f t="shared" si="65"/>
        <v>48.123651159875457</v>
      </c>
      <c r="AW124" s="103"/>
      <c r="AX124" s="190">
        <v>506</v>
      </c>
      <c r="AY124" s="103"/>
      <c r="AZ124" s="193">
        <f t="shared" si="66"/>
        <v>4.2857965652643812E-2</v>
      </c>
      <c r="BA124" s="103"/>
      <c r="BB124" s="190">
        <v>22358</v>
      </c>
      <c r="BC124" s="103"/>
      <c r="BD124" s="193">
        <f t="shared" si="67"/>
        <v>1.8937122451814434</v>
      </c>
      <c r="BE124" s="103"/>
      <c r="BF124" s="190">
        <v>27897</v>
      </c>
      <c r="BG124" s="103"/>
      <c r="BH124" s="103">
        <v>45</v>
      </c>
      <c r="BI124" s="103"/>
      <c r="BJ124" s="190">
        <v>2265</v>
      </c>
      <c r="BK124" s="103"/>
      <c r="BL124" s="190">
        <f t="shared" si="68"/>
        <v>2265</v>
      </c>
      <c r="BM124" s="103"/>
      <c r="BN124" s="190">
        <f t="shared" si="69"/>
        <v>2265</v>
      </c>
      <c r="BO124" s="103"/>
      <c r="BP124" s="190">
        <f t="shared" si="70"/>
        <v>2265</v>
      </c>
      <c r="BQ124" s="103"/>
      <c r="BR124" s="190">
        <f t="shared" si="71"/>
        <v>2265</v>
      </c>
      <c r="BS124" s="103"/>
      <c r="BT124" s="190">
        <f t="shared" si="72"/>
        <v>2265</v>
      </c>
    </row>
    <row r="125" spans="1:72" ht="9.75" customHeight="1" x14ac:dyDescent="0.25">
      <c r="A125" s="103">
        <v>46</v>
      </c>
      <c r="B125" s="103"/>
      <c r="C125" s="13" t="s">
        <v>166</v>
      </c>
      <c r="D125" s="103"/>
      <c r="E125" s="190">
        <v>3754973</v>
      </c>
      <c r="F125" s="103"/>
      <c r="G125" s="188">
        <f t="shared" si="54"/>
        <v>100.15397951563</v>
      </c>
      <c r="H125" s="103"/>
      <c r="I125" s="188">
        <f t="shared" si="55"/>
        <v>54.104708236332669</v>
      </c>
      <c r="J125" s="103"/>
      <c r="K125" s="190">
        <v>3754973</v>
      </c>
      <c r="L125" s="103"/>
      <c r="M125" s="190">
        <v>4652845</v>
      </c>
      <c r="N125" s="103"/>
      <c r="O125" s="188">
        <f t="shared" si="56"/>
        <v>124.10234183292435</v>
      </c>
      <c r="P125" s="103"/>
      <c r="Q125" s="188">
        <f t="shared" si="57"/>
        <v>66.386306834251727</v>
      </c>
      <c r="R125" s="103"/>
      <c r="S125" s="190">
        <v>1305956</v>
      </c>
      <c r="T125" s="103"/>
      <c r="U125" s="188">
        <f t="shared" si="58"/>
        <v>34.832924357196205</v>
      </c>
      <c r="V125" s="103"/>
      <c r="W125" s="188">
        <f t="shared" si="59"/>
        <v>31.019968359980442</v>
      </c>
      <c r="X125" s="103"/>
      <c r="Y125" s="190">
        <v>0</v>
      </c>
      <c r="Z125" s="103"/>
      <c r="AA125" s="190">
        <v>1305956</v>
      </c>
      <c r="AB125" s="103"/>
      <c r="AC125" s="190">
        <v>0</v>
      </c>
      <c r="AD125" s="103"/>
      <c r="AE125" s="103"/>
      <c r="AF125" s="190">
        <v>487040</v>
      </c>
      <c r="AG125" s="103"/>
      <c r="AH125" s="193">
        <f t="shared" si="60"/>
        <v>12.990504640990078</v>
      </c>
      <c r="AI125" s="103"/>
      <c r="AJ125" s="193">
        <f t="shared" si="61"/>
        <v>78.452715527686536</v>
      </c>
      <c r="AK125" s="103"/>
      <c r="AL125" s="190">
        <v>3954184</v>
      </c>
      <c r="AM125" s="103"/>
      <c r="AN125" s="188">
        <f t="shared" si="62"/>
        <v>105.46740638002774</v>
      </c>
      <c r="AO125" s="103"/>
      <c r="AP125" s="188">
        <f t="shared" si="63"/>
        <v>270.35505688624306</v>
      </c>
      <c r="AQ125" s="103"/>
      <c r="AR125" s="190">
        <f t="shared" si="64"/>
        <v>14154998</v>
      </c>
      <c r="AS125" s="103"/>
      <c r="AT125" s="190">
        <v>2579349</v>
      </c>
      <c r="AU125" s="103"/>
      <c r="AV125" s="193">
        <f t="shared" si="65"/>
        <v>18.222178484235744</v>
      </c>
      <c r="AW125" s="103"/>
      <c r="AX125" s="190">
        <v>135035</v>
      </c>
      <c r="AY125" s="103"/>
      <c r="AZ125" s="193">
        <f t="shared" si="66"/>
        <v>0.95397399561624807</v>
      </c>
      <c r="BA125" s="103"/>
      <c r="BB125" s="190">
        <v>0</v>
      </c>
      <c r="BC125" s="103"/>
      <c r="BD125" s="193">
        <f t="shared" si="67"/>
        <v>0</v>
      </c>
      <c r="BE125" s="103"/>
      <c r="BF125" s="190">
        <v>1716913</v>
      </c>
      <c r="BG125" s="103"/>
      <c r="BH125" s="103">
        <v>46</v>
      </c>
      <c r="BI125" s="103"/>
      <c r="BJ125" s="190">
        <v>37492</v>
      </c>
      <c r="BK125" s="103"/>
      <c r="BL125" s="190">
        <f t="shared" si="68"/>
        <v>37492</v>
      </c>
      <c r="BM125" s="103"/>
      <c r="BN125" s="190">
        <f t="shared" si="69"/>
        <v>37492</v>
      </c>
      <c r="BO125" s="103"/>
      <c r="BP125" s="190">
        <f t="shared" si="70"/>
        <v>37492</v>
      </c>
      <c r="BQ125" s="103"/>
      <c r="BR125" s="190">
        <f t="shared" si="71"/>
        <v>37492</v>
      </c>
      <c r="BS125" s="103"/>
      <c r="BT125" s="190">
        <f t="shared" si="72"/>
        <v>37492</v>
      </c>
    </row>
    <row r="126" spans="1:72" ht="9.75" customHeight="1" x14ac:dyDescent="0.25">
      <c r="A126" s="103">
        <v>47</v>
      </c>
      <c r="B126" s="103"/>
      <c r="C126" s="13" t="s">
        <v>167</v>
      </c>
      <c r="D126" s="103"/>
      <c r="E126" s="190">
        <v>15653431</v>
      </c>
      <c r="F126" s="103"/>
      <c r="G126" s="188">
        <f t="shared" si="54"/>
        <v>206.40889011959862</v>
      </c>
      <c r="H126" s="103"/>
      <c r="I126" s="188">
        <f t="shared" si="55"/>
        <v>111.50523255606939</v>
      </c>
      <c r="J126" s="103"/>
      <c r="K126" s="190">
        <v>0</v>
      </c>
      <c r="L126" s="103"/>
      <c r="M126" s="190">
        <v>12521332</v>
      </c>
      <c r="N126" s="103"/>
      <c r="O126" s="188">
        <f t="shared" si="56"/>
        <v>165.10848266677215</v>
      </c>
      <c r="P126" s="103"/>
      <c r="Q126" s="188">
        <f t="shared" si="57"/>
        <v>88.321801421044029</v>
      </c>
      <c r="R126" s="103"/>
      <c r="S126" s="190">
        <v>5296355</v>
      </c>
      <c r="T126" s="103"/>
      <c r="U126" s="188">
        <f t="shared" si="58"/>
        <v>69.838667141368987</v>
      </c>
      <c r="V126" s="103"/>
      <c r="W126" s="188">
        <f t="shared" si="59"/>
        <v>62.193837727004166</v>
      </c>
      <c r="X126" s="103"/>
      <c r="Y126" s="190">
        <v>0</v>
      </c>
      <c r="Z126" s="103"/>
      <c r="AA126" s="190">
        <v>5296355</v>
      </c>
      <c r="AB126" s="103"/>
      <c r="AC126" s="190">
        <v>0</v>
      </c>
      <c r="AD126" s="103"/>
      <c r="AE126" s="103"/>
      <c r="AF126" s="190">
        <v>1359184</v>
      </c>
      <c r="AG126" s="103"/>
      <c r="AH126" s="193">
        <f t="shared" si="60"/>
        <v>17.922438915041472</v>
      </c>
      <c r="AI126" s="103"/>
      <c r="AJ126" s="193">
        <f t="shared" si="61"/>
        <v>108.23782759966156</v>
      </c>
      <c r="AK126" s="103"/>
      <c r="AL126" s="190">
        <v>533561</v>
      </c>
      <c r="AM126" s="103"/>
      <c r="AN126" s="188">
        <f t="shared" si="62"/>
        <v>7.0356290465076414</v>
      </c>
      <c r="AO126" s="103"/>
      <c r="AP126" s="188">
        <f t="shared" si="63"/>
        <v>18.035125318671717</v>
      </c>
      <c r="AQ126" s="103"/>
      <c r="AR126" s="190">
        <f t="shared" si="64"/>
        <v>35363863</v>
      </c>
      <c r="AS126" s="103"/>
      <c r="AT126" s="190">
        <v>4369451</v>
      </c>
      <c r="AU126" s="103"/>
      <c r="AV126" s="193">
        <f t="shared" si="65"/>
        <v>12.355694851549448</v>
      </c>
      <c r="AW126" s="103"/>
      <c r="AX126" s="190">
        <v>665563</v>
      </c>
      <c r="AY126" s="103"/>
      <c r="AZ126" s="193">
        <f t="shared" si="66"/>
        <v>1.8820426942610879</v>
      </c>
      <c r="BA126" s="103"/>
      <c r="BB126" s="190">
        <v>150560</v>
      </c>
      <c r="BC126" s="103"/>
      <c r="BD126" s="193">
        <f t="shared" si="67"/>
        <v>0.42574534348806858</v>
      </c>
      <c r="BE126" s="103"/>
      <c r="BF126" s="190">
        <v>2194818</v>
      </c>
      <c r="BG126" s="103"/>
      <c r="BH126" s="103">
        <v>47</v>
      </c>
      <c r="BI126" s="103"/>
      <c r="BJ126" s="190">
        <v>75837</v>
      </c>
      <c r="BK126" s="103"/>
      <c r="BL126" s="190">
        <f t="shared" si="68"/>
        <v>75837</v>
      </c>
      <c r="BM126" s="103"/>
      <c r="BN126" s="190">
        <f t="shared" si="69"/>
        <v>75837</v>
      </c>
      <c r="BO126" s="103"/>
      <c r="BP126" s="190">
        <f t="shared" si="70"/>
        <v>75837</v>
      </c>
      <c r="BQ126" s="103"/>
      <c r="BR126" s="190">
        <f t="shared" si="71"/>
        <v>75837</v>
      </c>
      <c r="BS126" s="103"/>
      <c r="BT126" s="190">
        <f t="shared" si="72"/>
        <v>75837</v>
      </c>
    </row>
    <row r="127" spans="1:72" ht="9.75" customHeight="1" x14ac:dyDescent="0.25">
      <c r="A127" s="103">
        <v>48</v>
      </c>
      <c r="B127" s="103"/>
      <c r="C127" s="13" t="s">
        <v>168</v>
      </c>
      <c r="D127" s="103"/>
      <c r="E127" s="190">
        <v>1674317</v>
      </c>
      <c r="F127" s="103"/>
      <c r="G127" s="188">
        <f t="shared" si="54"/>
        <v>241.25605187319886</v>
      </c>
      <c r="H127" s="103"/>
      <c r="I127" s="188">
        <f t="shared" si="55"/>
        <v>130.33020115602997</v>
      </c>
      <c r="J127" s="103"/>
      <c r="K127" s="190">
        <v>1674317</v>
      </c>
      <c r="L127" s="103"/>
      <c r="M127" s="190">
        <v>1089120</v>
      </c>
      <c r="N127" s="103"/>
      <c r="O127" s="188">
        <f t="shared" si="56"/>
        <v>156.93371757925073</v>
      </c>
      <c r="P127" s="103"/>
      <c r="Q127" s="188">
        <f t="shared" si="57"/>
        <v>83.94885845008271</v>
      </c>
      <c r="R127" s="103"/>
      <c r="S127" s="190">
        <v>656261</v>
      </c>
      <c r="T127" s="103"/>
      <c r="U127" s="188">
        <f t="shared" si="58"/>
        <v>94.562103746397696</v>
      </c>
      <c r="V127" s="103"/>
      <c r="W127" s="188">
        <f t="shared" si="59"/>
        <v>84.21094468516668</v>
      </c>
      <c r="X127" s="103"/>
      <c r="Y127" s="190">
        <v>0</v>
      </c>
      <c r="Z127" s="103"/>
      <c r="AA127" s="190">
        <v>656261</v>
      </c>
      <c r="AB127" s="103"/>
      <c r="AC127" s="190">
        <v>0</v>
      </c>
      <c r="AD127" s="103"/>
      <c r="AE127" s="103"/>
      <c r="AF127" s="190">
        <v>89742</v>
      </c>
      <c r="AG127" s="103"/>
      <c r="AH127" s="193">
        <f t="shared" si="60"/>
        <v>12.931123919308357</v>
      </c>
      <c r="AI127" s="103"/>
      <c r="AJ127" s="193">
        <f t="shared" si="61"/>
        <v>78.094101371064383</v>
      </c>
      <c r="AK127" s="103"/>
      <c r="AL127" s="190">
        <v>208089</v>
      </c>
      <c r="AM127" s="103"/>
      <c r="AN127" s="188">
        <f t="shared" si="62"/>
        <v>29.98400576368876</v>
      </c>
      <c r="AO127" s="103"/>
      <c r="AP127" s="188">
        <f t="shared" si="63"/>
        <v>76.860974040740246</v>
      </c>
      <c r="AQ127" s="103"/>
      <c r="AR127" s="190">
        <f t="shared" si="64"/>
        <v>3717529</v>
      </c>
      <c r="AS127" s="103"/>
      <c r="AT127" s="190">
        <v>833249</v>
      </c>
      <c r="AU127" s="103"/>
      <c r="AV127" s="193">
        <f t="shared" si="65"/>
        <v>22.414055142542264</v>
      </c>
      <c r="AW127" s="103"/>
      <c r="AX127" s="190">
        <v>29262</v>
      </c>
      <c r="AY127" s="103"/>
      <c r="AZ127" s="193">
        <f t="shared" si="66"/>
        <v>0.78713575603579689</v>
      </c>
      <c r="BA127" s="103"/>
      <c r="BB127" s="190">
        <v>390</v>
      </c>
      <c r="BC127" s="103"/>
      <c r="BD127" s="193">
        <f t="shared" si="67"/>
        <v>1.0490839479665122E-2</v>
      </c>
      <c r="BE127" s="103"/>
      <c r="BF127" s="190">
        <v>145842</v>
      </c>
      <c r="BG127" s="103"/>
      <c r="BH127" s="103">
        <v>48</v>
      </c>
      <c r="BI127" s="103"/>
      <c r="BJ127" s="190">
        <v>6940</v>
      </c>
      <c r="BK127" s="103"/>
      <c r="BL127" s="190">
        <f t="shared" si="68"/>
        <v>6940</v>
      </c>
      <c r="BM127" s="103"/>
      <c r="BN127" s="190">
        <f t="shared" si="69"/>
        <v>6940</v>
      </c>
      <c r="BO127" s="103"/>
      <c r="BP127" s="190">
        <f t="shared" si="70"/>
        <v>6940</v>
      </c>
      <c r="BQ127" s="103"/>
      <c r="BR127" s="190">
        <f t="shared" si="71"/>
        <v>6940</v>
      </c>
      <c r="BS127" s="103"/>
      <c r="BT127" s="190">
        <f t="shared" si="72"/>
        <v>6940</v>
      </c>
    </row>
    <row r="128" spans="1:72" ht="9.75" customHeight="1" x14ac:dyDescent="0.25">
      <c r="A128" s="103">
        <v>49</v>
      </c>
      <c r="B128" s="103"/>
      <c r="C128" s="13" t="s">
        <v>169</v>
      </c>
      <c r="D128" s="103"/>
      <c r="E128" s="190">
        <v>3571921</v>
      </c>
      <c r="F128" s="103"/>
      <c r="G128" s="188">
        <f t="shared" si="54"/>
        <v>138.10930673162432</v>
      </c>
      <c r="H128" s="103"/>
      <c r="I128" s="188">
        <f t="shared" si="55"/>
        <v>74.608755254408777</v>
      </c>
      <c r="J128" s="103"/>
      <c r="K128" s="190">
        <v>3571921</v>
      </c>
      <c r="L128" s="103"/>
      <c r="M128" s="190">
        <v>4782044</v>
      </c>
      <c r="N128" s="103"/>
      <c r="O128" s="188">
        <f t="shared" si="56"/>
        <v>184.8990449677145</v>
      </c>
      <c r="P128" s="103"/>
      <c r="Q128" s="188">
        <f t="shared" si="57"/>
        <v>98.908405363631175</v>
      </c>
      <c r="R128" s="103"/>
      <c r="S128" s="190">
        <v>2063207</v>
      </c>
      <c r="T128" s="103"/>
      <c r="U128" s="188">
        <f t="shared" si="58"/>
        <v>79.774465452577047</v>
      </c>
      <c r="V128" s="103"/>
      <c r="W128" s="188">
        <f t="shared" si="59"/>
        <v>71.042022452589734</v>
      </c>
      <c r="X128" s="103"/>
      <c r="Y128" s="190">
        <v>0</v>
      </c>
      <c r="Z128" s="103"/>
      <c r="AA128" s="190">
        <v>2063207</v>
      </c>
      <c r="AB128" s="103"/>
      <c r="AC128" s="190">
        <v>0</v>
      </c>
      <c r="AD128" s="103"/>
      <c r="AE128" s="103"/>
      <c r="AF128" s="190">
        <v>595744</v>
      </c>
      <c r="AG128" s="103"/>
      <c r="AH128" s="193">
        <f t="shared" si="60"/>
        <v>23.034605420871515</v>
      </c>
      <c r="AI128" s="103"/>
      <c r="AJ128" s="193">
        <f t="shared" si="61"/>
        <v>139.11140454651405</v>
      </c>
      <c r="AK128" s="103"/>
      <c r="AL128" s="190">
        <v>1021595</v>
      </c>
      <c r="AM128" s="103"/>
      <c r="AN128" s="188">
        <f t="shared" si="62"/>
        <v>39.500251324285657</v>
      </c>
      <c r="AO128" s="103"/>
      <c r="AP128" s="188">
        <f t="shared" si="63"/>
        <v>101.25490955298997</v>
      </c>
      <c r="AQ128" s="103"/>
      <c r="AR128" s="190">
        <f t="shared" si="64"/>
        <v>12034511</v>
      </c>
      <c r="AS128" s="103"/>
      <c r="AT128" s="190">
        <v>1864611</v>
      </c>
      <c r="AU128" s="103"/>
      <c r="AV128" s="193">
        <f t="shared" si="65"/>
        <v>15.493865932732954</v>
      </c>
      <c r="AW128" s="103"/>
      <c r="AX128" s="190">
        <v>337710</v>
      </c>
      <c r="AY128" s="103"/>
      <c r="AZ128" s="193">
        <f t="shared" si="66"/>
        <v>2.806179661142858</v>
      </c>
      <c r="BA128" s="103"/>
      <c r="BB128" s="190">
        <v>0</v>
      </c>
      <c r="BC128" s="103"/>
      <c r="BD128" s="193">
        <f t="shared" si="67"/>
        <v>0</v>
      </c>
      <c r="BE128" s="103"/>
      <c r="BF128" s="190">
        <v>220934</v>
      </c>
      <c r="BG128" s="103"/>
      <c r="BH128" s="103">
        <v>49</v>
      </c>
      <c r="BI128" s="103"/>
      <c r="BJ128" s="190">
        <v>25863</v>
      </c>
      <c r="BK128" s="103"/>
      <c r="BL128" s="190">
        <f t="shared" si="68"/>
        <v>25863</v>
      </c>
      <c r="BM128" s="103"/>
      <c r="BN128" s="190">
        <f t="shared" si="69"/>
        <v>25863</v>
      </c>
      <c r="BO128" s="103"/>
      <c r="BP128" s="190">
        <f t="shared" si="70"/>
        <v>25863</v>
      </c>
      <c r="BQ128" s="103"/>
      <c r="BR128" s="190">
        <f t="shared" si="71"/>
        <v>25863</v>
      </c>
      <c r="BS128" s="103"/>
      <c r="BT128" s="190">
        <f t="shared" si="72"/>
        <v>25863</v>
      </c>
    </row>
    <row r="129" spans="1:72" ht="9.75" customHeight="1" x14ac:dyDescent="0.25">
      <c r="A129" s="103">
        <v>50</v>
      </c>
      <c r="B129" s="103"/>
      <c r="C129" s="13" t="s">
        <v>170</v>
      </c>
      <c r="D129" s="103"/>
      <c r="E129" s="196">
        <v>1003787</v>
      </c>
      <c r="F129" s="112"/>
      <c r="G129" s="188">
        <f t="shared" si="54"/>
        <v>59.33950106408134</v>
      </c>
      <c r="H129" s="103"/>
      <c r="I129" s="188">
        <f t="shared" si="55"/>
        <v>32.056104085815541</v>
      </c>
      <c r="J129" s="112"/>
      <c r="K129" s="196">
        <v>1003787</v>
      </c>
      <c r="L129" s="112"/>
      <c r="M129" s="196">
        <v>1507870</v>
      </c>
      <c r="N129" s="112"/>
      <c r="O129" s="188">
        <f t="shared" si="56"/>
        <v>89.138685268384961</v>
      </c>
      <c r="P129" s="103"/>
      <c r="Q129" s="188">
        <f t="shared" si="57"/>
        <v>47.68313009754069</v>
      </c>
      <c r="R129" s="112"/>
      <c r="S129" s="196">
        <v>1038689</v>
      </c>
      <c r="T129" s="112"/>
      <c r="U129" s="188">
        <f t="shared" si="58"/>
        <v>61.402754788366046</v>
      </c>
      <c r="V129" s="103"/>
      <c r="W129" s="188">
        <f t="shared" si="59"/>
        <v>54.681355237900206</v>
      </c>
      <c r="X129" s="112"/>
      <c r="Y129" s="196">
        <v>0</v>
      </c>
      <c r="Z129" s="112"/>
      <c r="AA129" s="196">
        <v>1038689</v>
      </c>
      <c r="AB129" s="112"/>
      <c r="AC129" s="196">
        <v>0</v>
      </c>
      <c r="AD129" s="112"/>
      <c r="AE129" s="112"/>
      <c r="AF129" s="196">
        <v>177533</v>
      </c>
      <c r="AG129" s="112"/>
      <c r="AH129" s="193">
        <f t="shared" si="60"/>
        <v>10.494975171435328</v>
      </c>
      <c r="AI129" s="103"/>
      <c r="AJ129" s="193">
        <f t="shared" si="61"/>
        <v>63.381625606501167</v>
      </c>
      <c r="AK129" s="112"/>
      <c r="AL129" s="196">
        <v>1069490</v>
      </c>
      <c r="AM129" s="112"/>
      <c r="AN129" s="188">
        <f t="shared" si="62"/>
        <v>63.223575313312843</v>
      </c>
      <c r="AO129" s="103"/>
      <c r="AP129" s="188">
        <f t="shared" si="63"/>
        <v>162.06725743109973</v>
      </c>
      <c r="AQ129" s="112"/>
      <c r="AR129" s="196">
        <f t="shared" si="64"/>
        <v>4797369</v>
      </c>
      <c r="AS129" s="112"/>
      <c r="AT129" s="196">
        <v>755422</v>
      </c>
      <c r="AU129" s="112"/>
      <c r="AV129" s="193">
        <f t="shared" si="65"/>
        <v>15.746589432666113</v>
      </c>
      <c r="AW129" s="112"/>
      <c r="AX129" s="196">
        <v>54374</v>
      </c>
      <c r="AY129" s="112"/>
      <c r="AZ129" s="193">
        <f t="shared" si="66"/>
        <v>1.1334129186226867</v>
      </c>
      <c r="BA129" s="112"/>
      <c r="BB129" s="196">
        <v>0</v>
      </c>
      <c r="BC129" s="112"/>
      <c r="BD129" s="193">
        <f t="shared" si="67"/>
        <v>0</v>
      </c>
      <c r="BE129" s="112"/>
      <c r="BF129" s="196">
        <v>356401</v>
      </c>
      <c r="BG129" s="103"/>
      <c r="BH129" s="103">
        <v>50</v>
      </c>
      <c r="BI129" s="103"/>
      <c r="BJ129" s="190">
        <v>16916</v>
      </c>
      <c r="BK129" s="103"/>
      <c r="BL129" s="190">
        <f t="shared" si="68"/>
        <v>16916</v>
      </c>
      <c r="BM129" s="103"/>
      <c r="BN129" s="190">
        <f t="shared" si="69"/>
        <v>16916</v>
      </c>
      <c r="BO129" s="103"/>
      <c r="BP129" s="190">
        <f t="shared" si="70"/>
        <v>16916</v>
      </c>
      <c r="BQ129" s="103"/>
      <c r="BR129" s="190">
        <f t="shared" si="71"/>
        <v>16916</v>
      </c>
      <c r="BS129" s="103"/>
      <c r="BT129" s="190">
        <f t="shared" si="72"/>
        <v>16916</v>
      </c>
    </row>
    <row r="130" spans="1:72" ht="8.85" customHeight="1" x14ac:dyDescent="0.25">
      <c r="A130" s="103"/>
      <c r="B130" s="103"/>
      <c r="C130" s="103"/>
      <c r="D130" s="103"/>
      <c r="E130" s="190"/>
      <c r="F130" s="103"/>
      <c r="G130" s="193"/>
      <c r="H130" s="103"/>
      <c r="I130" s="193"/>
      <c r="J130" s="103"/>
      <c r="K130" s="190"/>
      <c r="L130" s="103"/>
      <c r="M130" s="190"/>
      <c r="N130" s="103"/>
      <c r="O130" s="193"/>
      <c r="P130" s="103"/>
      <c r="Q130" s="193"/>
      <c r="R130" s="103"/>
      <c r="S130" s="190"/>
      <c r="T130" s="103"/>
      <c r="U130" s="193"/>
      <c r="V130" s="103"/>
      <c r="W130" s="193"/>
      <c r="X130" s="103"/>
      <c r="Y130" s="190"/>
      <c r="Z130" s="103"/>
      <c r="AA130" s="190"/>
      <c r="AB130" s="103"/>
      <c r="AC130" s="190"/>
      <c r="AD130" s="103"/>
      <c r="AE130" s="103"/>
      <c r="AF130" s="190"/>
      <c r="AG130" s="103"/>
      <c r="AH130" s="193"/>
      <c r="AI130" s="103"/>
      <c r="AJ130" s="193"/>
      <c r="AK130" s="103"/>
      <c r="AL130" s="190"/>
      <c r="AM130" s="103"/>
      <c r="AN130" s="193"/>
      <c r="AO130" s="103"/>
      <c r="AP130" s="193"/>
      <c r="AQ130" s="103"/>
      <c r="AR130" s="190"/>
      <c r="AS130" s="103"/>
      <c r="AT130" s="190"/>
      <c r="AU130" s="103"/>
      <c r="AV130" s="193"/>
      <c r="AW130" s="103"/>
      <c r="AX130" s="190"/>
      <c r="AY130" s="103"/>
      <c r="AZ130" s="193"/>
      <c r="BA130" s="103"/>
      <c r="BB130" s="190"/>
      <c r="BC130" s="103"/>
      <c r="BD130" s="193"/>
      <c r="BE130" s="103"/>
      <c r="BF130" s="190"/>
      <c r="BG130" s="103"/>
      <c r="BH130" s="103"/>
      <c r="BI130" s="103"/>
      <c r="BJ130" s="190"/>
      <c r="BK130" s="103"/>
      <c r="BL130" s="190"/>
      <c r="BM130" s="103"/>
      <c r="BN130" s="190"/>
      <c r="BO130" s="103"/>
      <c r="BP130" s="190"/>
      <c r="BQ130" s="103"/>
      <c r="BR130" s="190"/>
      <c r="BS130" s="103"/>
      <c r="BT130" s="190"/>
    </row>
    <row r="131" spans="1:72" ht="9" customHeight="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row>
    <row r="132" spans="1:72" ht="9.75" customHeight="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row>
    <row r="133" spans="1:72" ht="13.5" customHeight="1" x14ac:dyDescent="0.25">
      <c r="A133" s="163" t="s">
        <v>469</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64" t="s">
        <v>470</v>
      </c>
      <c r="BJ133" s="103"/>
      <c r="BK133" s="103"/>
      <c r="BL133" s="103"/>
      <c r="BM133" s="103"/>
      <c r="BN133" s="103"/>
      <c r="BO133" s="103"/>
      <c r="BP133" s="103"/>
      <c r="BQ133" s="103"/>
      <c r="BR133" s="103"/>
      <c r="BS133" s="103"/>
      <c r="BT133" s="103"/>
    </row>
    <row r="134" spans="1:72" ht="10.5" customHeight="1" x14ac:dyDescent="0.25">
      <c r="A134" s="174"/>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80" t="s">
        <v>40</v>
      </c>
      <c r="AD134" s="103"/>
      <c r="AE134" s="103"/>
      <c r="AF134" s="174" t="s">
        <v>41</v>
      </c>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80" t="s">
        <v>443</v>
      </c>
      <c r="BI134" s="103"/>
      <c r="BJ134" s="103"/>
      <c r="BK134" s="103"/>
      <c r="BL134" s="103"/>
      <c r="BM134" s="103"/>
      <c r="BN134" s="103"/>
      <c r="BO134" s="103"/>
      <c r="BP134" s="103"/>
      <c r="BQ134" s="103"/>
      <c r="BR134" s="103"/>
      <c r="BS134" s="103"/>
      <c r="BT134" s="103"/>
    </row>
    <row r="135" spans="1:72" ht="10.5" customHeight="1" x14ac:dyDescent="0.25">
      <c r="A135" s="168"/>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80" t="s">
        <v>444</v>
      </c>
      <c r="AD135" s="103"/>
      <c r="AE135" s="103"/>
      <c r="AF135" s="174" t="s">
        <v>388</v>
      </c>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80" t="s">
        <v>171</v>
      </c>
      <c r="BI135" s="103"/>
      <c r="BJ135" s="103"/>
      <c r="BK135" s="103"/>
      <c r="BL135" s="103"/>
      <c r="BM135" s="103"/>
      <c r="BN135" s="103"/>
      <c r="BO135" s="103"/>
      <c r="BP135" s="103"/>
      <c r="BQ135" s="103"/>
      <c r="BR135" s="103"/>
      <c r="BS135" s="103"/>
      <c r="BT135" s="103"/>
    </row>
    <row r="136" spans="1:72" ht="10.5" customHeight="1" x14ac:dyDescent="0.25">
      <c r="A136" s="108"/>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80" t="s">
        <v>46</v>
      </c>
      <c r="AD136" s="103"/>
      <c r="AE136" s="103"/>
      <c r="AF136" s="181" t="s">
        <v>47</v>
      </c>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row>
    <row r="137" spans="1:72" ht="9.6" customHeight="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82" t="s">
        <v>389</v>
      </c>
      <c r="AU137" s="182"/>
      <c r="AV137" s="182"/>
      <c r="AW137" s="182"/>
      <c r="AX137" s="182"/>
      <c r="AY137" s="182"/>
      <c r="AZ137" s="182"/>
      <c r="BA137" s="182"/>
      <c r="BB137" s="182"/>
      <c r="BC137" s="182"/>
      <c r="BD137" s="182"/>
      <c r="BE137" s="182"/>
      <c r="BF137" s="182"/>
      <c r="BG137" s="103"/>
      <c r="BH137" s="103"/>
      <c r="BI137" s="103"/>
      <c r="BJ137" s="103"/>
      <c r="BK137" s="103"/>
      <c r="BL137" s="103"/>
      <c r="BM137" s="103"/>
      <c r="BN137" s="103"/>
      <c r="BO137" s="103"/>
      <c r="BP137" s="103"/>
      <c r="BQ137" s="103"/>
      <c r="BR137" s="103"/>
      <c r="BS137" s="103"/>
      <c r="BT137" s="103"/>
    </row>
    <row r="138" spans="1:72" ht="9.6" customHeight="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row>
    <row r="139" spans="1:72" ht="9.6" customHeight="1" x14ac:dyDescent="0.25">
      <c r="A139" s="103"/>
      <c r="B139" s="103"/>
      <c r="C139" s="103"/>
      <c r="D139" s="103"/>
      <c r="E139" s="182" t="s">
        <v>445</v>
      </c>
      <c r="F139" s="182"/>
      <c r="G139" s="182"/>
      <c r="H139" s="182"/>
      <c r="I139" s="182"/>
      <c r="J139" s="182"/>
      <c r="K139" s="182"/>
      <c r="L139" s="103"/>
      <c r="M139" s="182" t="s">
        <v>446</v>
      </c>
      <c r="N139" s="182"/>
      <c r="O139" s="182"/>
      <c r="P139" s="182"/>
      <c r="Q139" s="182"/>
      <c r="R139" s="103"/>
      <c r="S139" s="182" t="s">
        <v>447</v>
      </c>
      <c r="T139" s="182"/>
      <c r="U139" s="182"/>
      <c r="V139" s="182"/>
      <c r="W139" s="182"/>
      <c r="X139" s="182"/>
      <c r="Y139" s="182"/>
      <c r="Z139" s="182"/>
      <c r="AA139" s="182"/>
      <c r="AB139" s="182"/>
      <c r="AC139" s="182"/>
      <c r="AD139" s="103"/>
      <c r="AE139" s="103"/>
      <c r="AF139" s="182" t="s">
        <v>448</v>
      </c>
      <c r="AG139" s="182"/>
      <c r="AH139" s="182"/>
      <c r="AI139" s="182"/>
      <c r="AJ139" s="182"/>
      <c r="AK139" s="103"/>
      <c r="AL139" s="182" t="s">
        <v>449</v>
      </c>
      <c r="AM139" s="182"/>
      <c r="AN139" s="182"/>
      <c r="AO139" s="182"/>
      <c r="AP139" s="182"/>
      <c r="AQ139" s="103"/>
      <c r="AR139" s="103"/>
      <c r="AS139" s="103"/>
      <c r="AT139" s="103"/>
      <c r="AU139" s="103"/>
      <c r="AV139" s="103"/>
      <c r="AW139" s="103"/>
      <c r="AX139" s="182" t="s">
        <v>393</v>
      </c>
      <c r="AY139" s="182"/>
      <c r="AZ139" s="182"/>
      <c r="BA139" s="182"/>
      <c r="BB139" s="182"/>
      <c r="BC139" s="182"/>
      <c r="BD139" s="182"/>
      <c r="BE139" s="103"/>
      <c r="BF139" s="103"/>
      <c r="BG139" s="103"/>
      <c r="BH139" s="103"/>
      <c r="BI139" s="103"/>
      <c r="BJ139" s="103"/>
      <c r="BK139" s="103"/>
      <c r="BL139" s="103"/>
      <c r="BM139" s="103"/>
      <c r="BN139" s="103"/>
      <c r="BO139" s="103"/>
      <c r="BP139" s="103"/>
      <c r="BQ139" s="103"/>
      <c r="BR139" s="103"/>
      <c r="BS139" s="103"/>
      <c r="BT139" s="103"/>
    </row>
    <row r="140" spans="1:72" ht="9.6" customHeight="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row>
    <row r="141" spans="1:72" ht="9.6" customHeight="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82" t="s">
        <v>395</v>
      </c>
      <c r="Z141" s="182"/>
      <c r="AA141" s="182"/>
      <c r="AB141" s="182"/>
      <c r="AC141" s="182"/>
      <c r="AD141" s="103"/>
      <c r="AE141" s="103"/>
      <c r="AF141" s="103"/>
      <c r="AG141" s="103"/>
      <c r="AH141" s="103"/>
      <c r="AI141" s="103"/>
      <c r="AJ141" s="103"/>
      <c r="AK141" s="103"/>
      <c r="AL141" s="103"/>
      <c r="AM141" s="103"/>
      <c r="AN141" s="103"/>
      <c r="AO141" s="103"/>
      <c r="AP141" s="103"/>
      <c r="AQ141" s="103"/>
      <c r="AR141" s="103"/>
      <c r="AS141" s="103"/>
      <c r="AT141" s="182" t="s">
        <v>428</v>
      </c>
      <c r="AU141" s="182"/>
      <c r="AV141" s="182"/>
      <c r="AW141" s="103"/>
      <c r="AX141" s="182" t="s">
        <v>57</v>
      </c>
      <c r="AY141" s="182"/>
      <c r="AZ141" s="182"/>
      <c r="BA141" s="103"/>
      <c r="BB141" s="182" t="s">
        <v>58</v>
      </c>
      <c r="BC141" s="182"/>
      <c r="BD141" s="182"/>
      <c r="BE141" s="103"/>
      <c r="BF141" s="103"/>
      <c r="BG141" s="103"/>
      <c r="BH141" s="103"/>
      <c r="BI141" s="103"/>
      <c r="BJ141" s="103"/>
      <c r="BK141" s="103"/>
      <c r="BL141" s="103"/>
      <c r="BM141" s="103"/>
      <c r="BN141" s="103"/>
      <c r="BO141" s="103"/>
      <c r="BP141" s="103"/>
      <c r="BQ141" s="103"/>
      <c r="BR141" s="103"/>
      <c r="BS141" s="103"/>
      <c r="BT141" s="103"/>
    </row>
    <row r="142" spans="1:72" ht="9.6" customHeight="1" x14ac:dyDescent="0.25">
      <c r="A142" s="103"/>
      <c r="B142" s="103"/>
      <c r="C142" s="103"/>
      <c r="D142" s="103"/>
      <c r="E142" s="103"/>
      <c r="F142" s="103"/>
      <c r="G142" s="103"/>
      <c r="H142" s="103"/>
      <c r="I142" s="103"/>
      <c r="J142" s="103"/>
      <c r="K142" s="173" t="s">
        <v>450</v>
      </c>
      <c r="L142" s="103"/>
      <c r="M142" s="103"/>
      <c r="N142" s="103"/>
      <c r="O142" s="103"/>
      <c r="P142" s="103"/>
      <c r="Q142" s="103"/>
      <c r="R142" s="103"/>
      <c r="S142" s="103"/>
      <c r="T142" s="103"/>
      <c r="U142" s="103"/>
      <c r="V142" s="103"/>
      <c r="W142" s="103"/>
      <c r="X142" s="103"/>
      <c r="Y142" s="103"/>
      <c r="Z142" s="103"/>
      <c r="AA142" s="123" t="s">
        <v>451</v>
      </c>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23" t="s">
        <v>452</v>
      </c>
      <c r="BG142" s="103"/>
      <c r="BH142" s="103"/>
      <c r="BI142" s="103"/>
      <c r="BJ142" s="103"/>
      <c r="BK142" s="103"/>
      <c r="BL142" s="123" t="s">
        <v>453</v>
      </c>
      <c r="BM142" s="103"/>
      <c r="BN142" s="123" t="s">
        <v>454</v>
      </c>
      <c r="BO142" s="103"/>
      <c r="BP142" s="123" t="s">
        <v>455</v>
      </c>
      <c r="BQ142" s="103"/>
      <c r="BR142" s="103"/>
      <c r="BS142" s="103"/>
      <c r="BT142" s="103"/>
    </row>
    <row r="143" spans="1:72" ht="9.6" customHeight="1" x14ac:dyDescent="0.25">
      <c r="A143" s="103"/>
      <c r="B143" s="103"/>
      <c r="C143" s="103"/>
      <c r="D143" s="103"/>
      <c r="E143" s="103"/>
      <c r="F143" s="103"/>
      <c r="G143" s="103"/>
      <c r="H143" s="103"/>
      <c r="I143" s="123" t="s">
        <v>62</v>
      </c>
      <c r="J143" s="103"/>
      <c r="K143" s="103"/>
      <c r="L143" s="103"/>
      <c r="M143" s="103"/>
      <c r="N143" s="103"/>
      <c r="O143" s="103"/>
      <c r="P143" s="103"/>
      <c r="Q143" s="123" t="s">
        <v>62</v>
      </c>
      <c r="R143" s="103"/>
      <c r="S143" s="103"/>
      <c r="T143" s="103"/>
      <c r="U143" s="103"/>
      <c r="V143" s="103"/>
      <c r="W143" s="123" t="s">
        <v>62</v>
      </c>
      <c r="X143" s="103"/>
      <c r="Y143" s="103"/>
      <c r="Z143" s="103"/>
      <c r="AA143" s="123" t="s">
        <v>456</v>
      </c>
      <c r="AB143" s="103"/>
      <c r="AC143" s="123" t="s">
        <v>457</v>
      </c>
      <c r="AD143" s="103"/>
      <c r="AE143" s="103"/>
      <c r="AF143" s="103"/>
      <c r="AG143" s="103"/>
      <c r="AH143" s="103"/>
      <c r="AI143" s="103"/>
      <c r="AJ143" s="123" t="s">
        <v>62</v>
      </c>
      <c r="AK143" s="103"/>
      <c r="AL143" s="103"/>
      <c r="AM143" s="103"/>
      <c r="AN143" s="103"/>
      <c r="AO143" s="103"/>
      <c r="AP143" s="123" t="s">
        <v>62</v>
      </c>
      <c r="AQ143" s="103"/>
      <c r="AR143" s="103"/>
      <c r="AS143" s="103"/>
      <c r="AT143" s="103"/>
      <c r="AU143" s="103"/>
      <c r="AV143" s="123" t="s">
        <v>269</v>
      </c>
      <c r="AW143" s="103"/>
      <c r="AX143" s="103"/>
      <c r="AY143" s="103"/>
      <c r="AZ143" s="123" t="s">
        <v>269</v>
      </c>
      <c r="BA143" s="103"/>
      <c r="BB143" s="103"/>
      <c r="BC143" s="103"/>
      <c r="BD143" s="123" t="s">
        <v>269</v>
      </c>
      <c r="BE143" s="103"/>
      <c r="BF143" s="123" t="s">
        <v>458</v>
      </c>
      <c r="BG143" s="103"/>
      <c r="BH143" s="103"/>
      <c r="BI143" s="103"/>
      <c r="BJ143" s="103"/>
      <c r="BK143" s="103"/>
      <c r="BL143" s="123" t="s">
        <v>459</v>
      </c>
      <c r="BM143" s="123"/>
      <c r="BN143" s="123" t="s">
        <v>460</v>
      </c>
      <c r="BO143" s="123"/>
      <c r="BP143" s="123" t="s">
        <v>267</v>
      </c>
      <c r="BQ143" s="123"/>
      <c r="BR143" s="103"/>
      <c r="BS143" s="123"/>
      <c r="BT143" s="123" t="s">
        <v>325</v>
      </c>
    </row>
    <row r="144" spans="1:72" ht="9.6" customHeight="1" x14ac:dyDescent="0.25">
      <c r="A144" s="173" t="s">
        <v>69</v>
      </c>
      <c r="B144" s="103"/>
      <c r="C144" s="173" t="s">
        <v>71</v>
      </c>
      <c r="D144" s="103"/>
      <c r="E144" s="173" t="s">
        <v>72</v>
      </c>
      <c r="F144" s="103"/>
      <c r="G144" s="173" t="s">
        <v>431</v>
      </c>
      <c r="H144" s="103"/>
      <c r="I144" s="173" t="s">
        <v>78</v>
      </c>
      <c r="J144" s="103"/>
      <c r="K144" s="173" t="s">
        <v>433</v>
      </c>
      <c r="L144" s="103"/>
      <c r="M144" s="173" t="s">
        <v>72</v>
      </c>
      <c r="N144" s="103"/>
      <c r="O144" s="173" t="s">
        <v>431</v>
      </c>
      <c r="P144" s="103"/>
      <c r="Q144" s="173" t="s">
        <v>78</v>
      </c>
      <c r="R144" s="103"/>
      <c r="S144" s="173" t="s">
        <v>72</v>
      </c>
      <c r="T144" s="103"/>
      <c r="U144" s="173" t="s">
        <v>431</v>
      </c>
      <c r="V144" s="103"/>
      <c r="W144" s="173" t="s">
        <v>78</v>
      </c>
      <c r="X144" s="103"/>
      <c r="Y144" s="173" t="s">
        <v>433</v>
      </c>
      <c r="Z144" s="103"/>
      <c r="AA144" s="173" t="s">
        <v>461</v>
      </c>
      <c r="AB144" s="103"/>
      <c r="AC144" s="173" t="s">
        <v>462</v>
      </c>
      <c r="AD144" s="103"/>
      <c r="AE144" s="103"/>
      <c r="AF144" s="173" t="s">
        <v>72</v>
      </c>
      <c r="AG144" s="103"/>
      <c r="AH144" s="173" t="s">
        <v>431</v>
      </c>
      <c r="AI144" s="103"/>
      <c r="AJ144" s="173" t="s">
        <v>78</v>
      </c>
      <c r="AK144" s="103"/>
      <c r="AL144" s="173" t="s">
        <v>72</v>
      </c>
      <c r="AM144" s="103"/>
      <c r="AN144" s="173" t="s">
        <v>431</v>
      </c>
      <c r="AO144" s="103"/>
      <c r="AP144" s="173" t="s">
        <v>78</v>
      </c>
      <c r="AQ144" s="103"/>
      <c r="AR144" s="173" t="s">
        <v>63</v>
      </c>
      <c r="AS144" s="103"/>
      <c r="AT144" s="173" t="s">
        <v>72</v>
      </c>
      <c r="AU144" s="103"/>
      <c r="AV144" s="173" t="s">
        <v>369</v>
      </c>
      <c r="AW144" s="103"/>
      <c r="AX144" s="173" t="s">
        <v>72</v>
      </c>
      <c r="AY144" s="103"/>
      <c r="AZ144" s="173" t="s">
        <v>369</v>
      </c>
      <c r="BA144" s="103"/>
      <c r="BB144" s="173" t="s">
        <v>72</v>
      </c>
      <c r="BC144" s="103"/>
      <c r="BD144" s="173" t="s">
        <v>369</v>
      </c>
      <c r="BE144" s="103"/>
      <c r="BF144" s="173" t="s">
        <v>414</v>
      </c>
      <c r="BG144" s="103"/>
      <c r="BH144" s="173" t="s">
        <v>69</v>
      </c>
      <c r="BI144" s="103"/>
      <c r="BJ144" s="103"/>
      <c r="BK144" s="103"/>
      <c r="BL144" s="187" t="s">
        <v>463</v>
      </c>
      <c r="BM144" s="201"/>
      <c r="BN144" s="187" t="s">
        <v>464</v>
      </c>
      <c r="BO144" s="201"/>
      <c r="BP144" s="187" t="s">
        <v>465</v>
      </c>
      <c r="BQ144" s="201"/>
      <c r="BR144" s="187" t="s">
        <v>448</v>
      </c>
      <c r="BS144" s="201"/>
      <c r="BT144" s="187" t="s">
        <v>466</v>
      </c>
    </row>
    <row r="145" spans="1:72" ht="9.75" customHeight="1" x14ac:dyDescent="0.25">
      <c r="A145" s="103"/>
      <c r="B145" s="13" t="s">
        <v>282</v>
      </c>
      <c r="C145" s="1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row>
    <row r="146" spans="1:72" ht="9.75" customHeight="1" x14ac:dyDescent="0.25">
      <c r="A146" s="103">
        <v>51</v>
      </c>
      <c r="B146" s="103"/>
      <c r="C146" s="13" t="s">
        <v>172</v>
      </c>
      <c r="D146" s="103"/>
      <c r="E146" s="189">
        <v>2164771</v>
      </c>
      <c r="F146" s="103"/>
      <c r="G146" s="105">
        <f>(E146/$BJ146)</f>
        <v>197.17378631933693</v>
      </c>
      <c r="H146" s="103"/>
      <c r="I146" s="188">
        <f t="shared" ref="I146:I190" si="73">IF(G$192,G146/G$192*100,0)</f>
        <v>106.5162885414441</v>
      </c>
      <c r="J146" s="103"/>
      <c r="K146" s="189">
        <v>2164771</v>
      </c>
      <c r="L146" s="103"/>
      <c r="M146" s="189">
        <v>1928198</v>
      </c>
      <c r="N146" s="103"/>
      <c r="O146" s="105">
        <f>(M146/$BJ146)</f>
        <v>175.62601329811457</v>
      </c>
      <c r="P146" s="103"/>
      <c r="Q146" s="188">
        <f t="shared" ref="Q146:Q190" si="74">IF(O$192,O146/O$192*100,0)</f>
        <v>93.947964516104193</v>
      </c>
      <c r="R146" s="103"/>
      <c r="S146" s="189">
        <v>1193543</v>
      </c>
      <c r="T146" s="103"/>
      <c r="U146" s="105">
        <f>(S146/$BJ146)</f>
        <v>108.71144913015758</v>
      </c>
      <c r="V146" s="103"/>
      <c r="W146" s="188">
        <f t="shared" ref="W146:W190" si="75">IF(U$192,U146/U$192*100,0)</f>
        <v>96.81144419011251</v>
      </c>
      <c r="X146" s="103"/>
      <c r="Y146" s="189">
        <v>1044837</v>
      </c>
      <c r="Z146" s="103"/>
      <c r="AA146" s="189">
        <v>77299</v>
      </c>
      <c r="AB146" s="103"/>
      <c r="AC146" s="189">
        <v>71407</v>
      </c>
      <c r="AD146" s="103"/>
      <c r="AE146" s="103"/>
      <c r="AF146" s="189">
        <v>151993</v>
      </c>
      <c r="AG146" s="103"/>
      <c r="AH146" s="105">
        <f>(AF146/$BJ146)</f>
        <v>13.843974861098461</v>
      </c>
      <c r="AI146" s="103"/>
      <c r="AJ146" s="188">
        <f t="shared" ref="AJ146:AJ190" si="76">IF(AH$192,AH146/AH$192*100,0)</f>
        <v>83.607023096173094</v>
      </c>
      <c r="AK146" s="103"/>
      <c r="AL146" s="189">
        <v>220083</v>
      </c>
      <c r="AM146" s="103"/>
      <c r="AN146" s="105">
        <f>(AL146/$BJ146)</f>
        <v>20.045814737225612</v>
      </c>
      <c r="AO146" s="103"/>
      <c r="AP146" s="188">
        <f t="shared" ref="AP146:AP190" si="77">IF(AN$192,AN146/AN$192*100,0)</f>
        <v>51.385423891868868</v>
      </c>
      <c r="AQ146" s="103"/>
      <c r="AR146" s="189">
        <f t="shared" ref="AR146:AR190" si="78">(E146+M146+S146+AF146+AL146)</f>
        <v>5658588</v>
      </c>
      <c r="AS146" s="103"/>
      <c r="AT146" s="189">
        <v>1565996</v>
      </c>
      <c r="AU146" s="103"/>
      <c r="AV146" s="188">
        <f t="shared" ref="AV146:AV190" si="79">IF($AR146,AT146/$AR146*100,0)</f>
        <v>27.674677852496067</v>
      </c>
      <c r="AW146" s="103"/>
      <c r="AX146" s="189">
        <v>145503</v>
      </c>
      <c r="AY146" s="103"/>
      <c r="AZ146" s="188">
        <f t="shared" ref="AZ146:AZ190" si="80">IF($AR146,AX146/$AR146*100,0)</f>
        <v>2.5713658601757188</v>
      </c>
      <c r="BA146" s="103"/>
      <c r="BB146" s="189">
        <v>0</v>
      </c>
      <c r="BC146" s="103"/>
      <c r="BD146" s="188">
        <f t="shared" ref="BD146:BD190" si="81">IF($AR146,BB146/$AR146*100,0)</f>
        <v>0</v>
      </c>
      <c r="BE146" s="103"/>
      <c r="BF146" s="189">
        <v>314266</v>
      </c>
      <c r="BG146" s="103"/>
      <c r="BH146" s="103">
        <v>51</v>
      </c>
      <c r="BI146" s="103"/>
      <c r="BJ146" s="190">
        <v>10979</v>
      </c>
      <c r="BK146" s="103"/>
      <c r="BL146" s="190">
        <f t="shared" ref="BL146:BL190" si="82">IF(E146,$BJ146,0)</f>
        <v>10979</v>
      </c>
      <c r="BM146" s="103"/>
      <c r="BN146" s="190">
        <f t="shared" ref="BN146:BN190" si="83">IF(M146,$BJ146,0)</f>
        <v>10979</v>
      </c>
      <c r="BO146" s="103"/>
      <c r="BP146" s="190">
        <f t="shared" ref="BP146:BP190" si="84">IF(S146,$BJ146,0)</f>
        <v>10979</v>
      </c>
      <c r="BQ146" s="103"/>
      <c r="BR146" s="190">
        <f t="shared" ref="BR146:BR190" si="85">IF(AF146,$BJ146,0)</f>
        <v>10979</v>
      </c>
      <c r="BS146" s="103"/>
      <c r="BT146" s="190">
        <f t="shared" ref="BT146:BT190" si="86">IF(AL146,$BJ146,0)</f>
        <v>10979</v>
      </c>
    </row>
    <row r="147" spans="1:72" ht="9.75" customHeight="1" x14ac:dyDescent="0.25">
      <c r="A147" s="103">
        <v>52</v>
      </c>
      <c r="B147" s="103"/>
      <c r="C147" s="13" t="s">
        <v>173</v>
      </c>
      <c r="D147" s="103"/>
      <c r="E147" s="190">
        <v>0</v>
      </c>
      <c r="F147" s="103"/>
      <c r="G147" s="188">
        <v>0</v>
      </c>
      <c r="H147" s="103"/>
      <c r="I147" s="188">
        <f t="shared" si="73"/>
        <v>0</v>
      </c>
      <c r="J147" s="103"/>
      <c r="K147" s="190">
        <v>0</v>
      </c>
      <c r="L147" s="103"/>
      <c r="M147" s="190">
        <v>0</v>
      </c>
      <c r="N147" s="103"/>
      <c r="O147" s="188">
        <v>0</v>
      </c>
      <c r="P147" s="103"/>
      <c r="Q147" s="188">
        <f t="shared" si="74"/>
        <v>0</v>
      </c>
      <c r="R147" s="103"/>
      <c r="S147" s="190">
        <v>0</v>
      </c>
      <c r="T147" s="103"/>
      <c r="U147" s="188">
        <v>0</v>
      </c>
      <c r="V147" s="103"/>
      <c r="W147" s="188">
        <f t="shared" si="75"/>
        <v>0</v>
      </c>
      <c r="X147" s="103"/>
      <c r="Y147" s="190">
        <v>0</v>
      </c>
      <c r="Z147" s="103"/>
      <c r="AA147" s="190">
        <v>0</v>
      </c>
      <c r="AB147" s="103"/>
      <c r="AC147" s="190">
        <v>0</v>
      </c>
      <c r="AD147" s="103"/>
      <c r="AE147" s="103"/>
      <c r="AF147" s="190">
        <v>0</v>
      </c>
      <c r="AG147" s="103"/>
      <c r="AH147" s="193">
        <v>0</v>
      </c>
      <c r="AI147" s="103"/>
      <c r="AJ147" s="193">
        <f t="shared" si="76"/>
        <v>0</v>
      </c>
      <c r="AK147" s="103"/>
      <c r="AL147" s="190">
        <v>0</v>
      </c>
      <c r="AM147" s="103"/>
      <c r="AN147" s="188">
        <v>0</v>
      </c>
      <c r="AO147" s="103"/>
      <c r="AP147" s="188">
        <f t="shared" si="77"/>
        <v>0</v>
      </c>
      <c r="AQ147" s="103"/>
      <c r="AR147" s="190">
        <f t="shared" si="78"/>
        <v>0</v>
      </c>
      <c r="AS147" s="103"/>
      <c r="AT147" s="190">
        <v>0</v>
      </c>
      <c r="AU147" s="103"/>
      <c r="AV147" s="188">
        <f t="shared" si="79"/>
        <v>0</v>
      </c>
      <c r="AW147" s="103"/>
      <c r="AX147" s="190">
        <v>0</v>
      </c>
      <c r="AY147" s="103"/>
      <c r="AZ147" s="188">
        <f t="shared" si="80"/>
        <v>0</v>
      </c>
      <c r="BA147" s="103"/>
      <c r="BB147" s="190">
        <v>0</v>
      </c>
      <c r="BC147" s="103"/>
      <c r="BD147" s="188">
        <f t="shared" si="81"/>
        <v>0</v>
      </c>
      <c r="BE147" s="103"/>
      <c r="BF147" s="190">
        <v>0</v>
      </c>
      <c r="BG147" s="103"/>
      <c r="BH147" s="103">
        <v>52</v>
      </c>
      <c r="BI147" s="103"/>
      <c r="BJ147" s="190">
        <v>0</v>
      </c>
      <c r="BK147" s="103"/>
      <c r="BL147" s="190">
        <f t="shared" si="82"/>
        <v>0</v>
      </c>
      <c r="BM147" s="103"/>
      <c r="BN147" s="190">
        <f t="shared" si="83"/>
        <v>0</v>
      </c>
      <c r="BO147" s="103"/>
      <c r="BP147" s="190">
        <f t="shared" si="84"/>
        <v>0</v>
      </c>
      <c r="BQ147" s="103"/>
      <c r="BR147" s="190">
        <f t="shared" si="85"/>
        <v>0</v>
      </c>
      <c r="BS147" s="103"/>
      <c r="BT147" s="190">
        <f t="shared" si="86"/>
        <v>0</v>
      </c>
    </row>
    <row r="148" spans="1:72" ht="9.75" customHeight="1" x14ac:dyDescent="0.25">
      <c r="A148" s="103">
        <v>53</v>
      </c>
      <c r="B148" s="103"/>
      <c r="C148" s="13" t="s">
        <v>174</v>
      </c>
      <c r="D148" s="103"/>
      <c r="E148" s="190">
        <v>62348396</v>
      </c>
      <c r="F148" s="103"/>
      <c r="G148" s="188">
        <f t="shared" ref="G148:G165" si="87">(E148/$BJ148)</f>
        <v>153.43331815776844</v>
      </c>
      <c r="H148" s="103"/>
      <c r="I148" s="188">
        <f t="shared" si="73"/>
        <v>82.887020094522967</v>
      </c>
      <c r="J148" s="103"/>
      <c r="K148" s="190">
        <v>59151548</v>
      </c>
      <c r="L148" s="103"/>
      <c r="M148" s="190">
        <v>90360314</v>
      </c>
      <c r="N148" s="103"/>
      <c r="O148" s="188">
        <f t="shared" ref="O148:O165" si="88">(M148/$BJ148)</f>
        <v>222.3679147543404</v>
      </c>
      <c r="P148" s="103"/>
      <c r="Q148" s="188">
        <f t="shared" si="74"/>
        <v>118.95170067659406</v>
      </c>
      <c r="R148" s="103"/>
      <c r="S148" s="190">
        <v>31020675</v>
      </c>
      <c r="T148" s="103"/>
      <c r="U148" s="188">
        <f t="shared" ref="U148:U165" si="89">(S148/$BJ148)</f>
        <v>76.338853957746309</v>
      </c>
      <c r="V148" s="103"/>
      <c r="W148" s="188">
        <f t="shared" si="75"/>
        <v>67.982487204444041</v>
      </c>
      <c r="X148" s="103"/>
      <c r="Y148" s="190">
        <v>23276041</v>
      </c>
      <c r="Z148" s="103"/>
      <c r="AA148" s="190">
        <v>2868182</v>
      </c>
      <c r="AB148" s="103"/>
      <c r="AC148" s="190">
        <v>1937656</v>
      </c>
      <c r="AD148" s="103"/>
      <c r="AE148" s="103"/>
      <c r="AF148" s="190">
        <v>8738172</v>
      </c>
      <c r="AG148" s="103"/>
      <c r="AH148" s="193">
        <f t="shared" ref="AH148:AH165" si="90">(AF148/$BJ148)</f>
        <v>21.503788559264681</v>
      </c>
      <c r="AI148" s="103"/>
      <c r="AJ148" s="193">
        <f t="shared" si="76"/>
        <v>129.86644116074416</v>
      </c>
      <c r="AK148" s="103"/>
      <c r="AL148" s="190">
        <v>10772127</v>
      </c>
      <c r="AM148" s="103"/>
      <c r="AN148" s="188">
        <f t="shared" ref="AN148:AN165" si="91">(AL148/$BJ148)</f>
        <v>26.509153326524835</v>
      </c>
      <c r="AO148" s="103"/>
      <c r="AP148" s="188">
        <f t="shared" si="77"/>
        <v>67.953540355155141</v>
      </c>
      <c r="AQ148" s="103"/>
      <c r="AR148" s="190">
        <f t="shared" si="78"/>
        <v>203239684</v>
      </c>
      <c r="AS148" s="103"/>
      <c r="AT148" s="190">
        <v>16050202</v>
      </c>
      <c r="AU148" s="103"/>
      <c r="AV148" s="188">
        <f t="shared" si="79"/>
        <v>7.8971791749095619</v>
      </c>
      <c r="AW148" s="103"/>
      <c r="AX148" s="190">
        <v>1005405</v>
      </c>
      <c r="AY148" s="103"/>
      <c r="AZ148" s="188">
        <f t="shared" si="80"/>
        <v>0.4946893147108023</v>
      </c>
      <c r="BA148" s="103"/>
      <c r="BB148" s="190">
        <v>1859656</v>
      </c>
      <c r="BC148" s="103"/>
      <c r="BD148" s="188">
        <f t="shared" si="81"/>
        <v>0.91500634295416439</v>
      </c>
      <c r="BE148" s="103"/>
      <c r="BF148" s="190">
        <v>5518405</v>
      </c>
      <c r="BG148" s="103"/>
      <c r="BH148" s="103">
        <v>53</v>
      </c>
      <c r="BI148" s="103"/>
      <c r="BJ148" s="190">
        <v>406355</v>
      </c>
      <c r="BK148" s="103"/>
      <c r="BL148" s="190">
        <f t="shared" si="82"/>
        <v>406355</v>
      </c>
      <c r="BM148" s="103"/>
      <c r="BN148" s="190">
        <f t="shared" si="83"/>
        <v>406355</v>
      </c>
      <c r="BO148" s="103"/>
      <c r="BP148" s="190">
        <f t="shared" si="84"/>
        <v>406355</v>
      </c>
      <c r="BQ148" s="103"/>
      <c r="BR148" s="190">
        <f t="shared" si="85"/>
        <v>406355</v>
      </c>
      <c r="BS148" s="103"/>
      <c r="BT148" s="190">
        <f t="shared" si="86"/>
        <v>406355</v>
      </c>
    </row>
    <row r="149" spans="1:72" ht="9.75" customHeight="1" x14ac:dyDescent="0.25">
      <c r="A149" s="103">
        <v>54</v>
      </c>
      <c r="B149" s="103"/>
      <c r="C149" s="13" t="s">
        <v>175</v>
      </c>
      <c r="D149" s="103"/>
      <c r="E149" s="190">
        <v>4933870</v>
      </c>
      <c r="F149" s="103"/>
      <c r="G149" s="188">
        <f t="shared" si="87"/>
        <v>136.97204408539463</v>
      </c>
      <c r="H149" s="103"/>
      <c r="I149" s="188">
        <f t="shared" si="73"/>
        <v>73.994388616558552</v>
      </c>
      <c r="J149" s="103"/>
      <c r="K149" s="190">
        <v>4933870</v>
      </c>
      <c r="L149" s="103"/>
      <c r="M149" s="190">
        <v>4871592</v>
      </c>
      <c r="N149" s="103"/>
      <c r="O149" s="188">
        <f t="shared" si="88"/>
        <v>135.24310818689099</v>
      </c>
      <c r="P149" s="103"/>
      <c r="Q149" s="188">
        <f t="shared" si="74"/>
        <v>72.345858625295563</v>
      </c>
      <c r="R149" s="103"/>
      <c r="S149" s="190">
        <v>5020317</v>
      </c>
      <c r="T149" s="103"/>
      <c r="U149" s="188">
        <f t="shared" si="89"/>
        <v>139.37194969601066</v>
      </c>
      <c r="V149" s="103"/>
      <c r="W149" s="188">
        <f t="shared" si="75"/>
        <v>124.11571952746121</v>
      </c>
      <c r="X149" s="103"/>
      <c r="Y149" s="190">
        <v>0</v>
      </c>
      <c r="Z149" s="103"/>
      <c r="AA149" s="190">
        <v>1920778</v>
      </c>
      <c r="AB149" s="103"/>
      <c r="AC149" s="190">
        <v>0</v>
      </c>
      <c r="AD149" s="103"/>
      <c r="AE149" s="103"/>
      <c r="AF149" s="190">
        <v>672800</v>
      </c>
      <c r="AG149" s="103"/>
      <c r="AH149" s="193">
        <f t="shared" si="90"/>
        <v>18.677993392743122</v>
      </c>
      <c r="AI149" s="103"/>
      <c r="AJ149" s="193">
        <f t="shared" si="76"/>
        <v>112.8007989501171</v>
      </c>
      <c r="AK149" s="103"/>
      <c r="AL149" s="190">
        <v>528091</v>
      </c>
      <c r="AM149" s="103"/>
      <c r="AN149" s="188">
        <f t="shared" si="91"/>
        <v>14.660642403042669</v>
      </c>
      <c r="AO149" s="103"/>
      <c r="AP149" s="188">
        <f t="shared" si="77"/>
        <v>37.581077860032089</v>
      </c>
      <c r="AQ149" s="103"/>
      <c r="AR149" s="190">
        <f t="shared" si="78"/>
        <v>16026670</v>
      </c>
      <c r="AS149" s="103"/>
      <c r="AT149" s="190">
        <v>2904879</v>
      </c>
      <c r="AU149" s="103"/>
      <c r="AV149" s="188">
        <f t="shared" si="79"/>
        <v>18.125281171946511</v>
      </c>
      <c r="AW149" s="103"/>
      <c r="AX149" s="190">
        <v>95743</v>
      </c>
      <c r="AY149" s="103"/>
      <c r="AZ149" s="188">
        <f t="shared" si="80"/>
        <v>0.59739796227163844</v>
      </c>
      <c r="BA149" s="103"/>
      <c r="BB149" s="190">
        <v>8473</v>
      </c>
      <c r="BC149" s="103"/>
      <c r="BD149" s="188">
        <f t="shared" si="81"/>
        <v>5.2868125443401533E-2</v>
      </c>
      <c r="BE149" s="103"/>
      <c r="BF149" s="190">
        <v>2115510</v>
      </c>
      <c r="BG149" s="103"/>
      <c r="BH149" s="103">
        <v>54</v>
      </c>
      <c r="BI149" s="103"/>
      <c r="BJ149" s="190">
        <v>36021</v>
      </c>
      <c r="BK149" s="103"/>
      <c r="BL149" s="190">
        <f t="shared" si="82"/>
        <v>36021</v>
      </c>
      <c r="BM149" s="103"/>
      <c r="BN149" s="190">
        <f t="shared" si="83"/>
        <v>36021</v>
      </c>
      <c r="BO149" s="103"/>
      <c r="BP149" s="190">
        <f t="shared" si="84"/>
        <v>36021</v>
      </c>
      <c r="BQ149" s="103"/>
      <c r="BR149" s="190">
        <f t="shared" si="85"/>
        <v>36021</v>
      </c>
      <c r="BS149" s="103"/>
      <c r="BT149" s="190">
        <f t="shared" si="86"/>
        <v>36021</v>
      </c>
    </row>
    <row r="150" spans="1:72" ht="9.75" customHeight="1" x14ac:dyDescent="0.25">
      <c r="A150" s="103">
        <v>55</v>
      </c>
      <c r="B150" s="103"/>
      <c r="C150" s="13" t="s">
        <v>176</v>
      </c>
      <c r="D150" s="103"/>
      <c r="E150" s="190">
        <v>923633</v>
      </c>
      <c r="F150" s="103"/>
      <c r="G150" s="188">
        <f t="shared" si="87"/>
        <v>75.484880679960767</v>
      </c>
      <c r="H150" s="103"/>
      <c r="I150" s="188">
        <f t="shared" si="73"/>
        <v>40.778084557352017</v>
      </c>
      <c r="J150" s="103"/>
      <c r="K150" s="190">
        <v>923633</v>
      </c>
      <c r="L150" s="103"/>
      <c r="M150" s="190">
        <v>265840</v>
      </c>
      <c r="N150" s="103"/>
      <c r="O150" s="188">
        <f t="shared" si="88"/>
        <v>21.726054266100032</v>
      </c>
      <c r="P150" s="103"/>
      <c r="Q150" s="188">
        <f t="shared" si="74"/>
        <v>11.62196041996264</v>
      </c>
      <c r="R150" s="103"/>
      <c r="S150" s="190">
        <v>1645394</v>
      </c>
      <c r="T150" s="103"/>
      <c r="U150" s="188">
        <f t="shared" si="89"/>
        <v>134.47155933311541</v>
      </c>
      <c r="V150" s="103"/>
      <c r="W150" s="188">
        <f t="shared" si="75"/>
        <v>119.75174616565647</v>
      </c>
      <c r="X150" s="103"/>
      <c r="Y150" s="190">
        <v>0</v>
      </c>
      <c r="Z150" s="103"/>
      <c r="AA150" s="190">
        <v>1645394</v>
      </c>
      <c r="AB150" s="103"/>
      <c r="AC150" s="190">
        <v>0</v>
      </c>
      <c r="AD150" s="103"/>
      <c r="AE150" s="103"/>
      <c r="AF150" s="190">
        <v>87669</v>
      </c>
      <c r="AG150" s="103"/>
      <c r="AH150" s="193">
        <f t="shared" si="90"/>
        <v>7.1648414514547234</v>
      </c>
      <c r="AI150" s="103"/>
      <c r="AJ150" s="193">
        <f t="shared" si="76"/>
        <v>43.270164148843513</v>
      </c>
      <c r="AK150" s="103"/>
      <c r="AL150" s="190">
        <v>433080</v>
      </c>
      <c r="AM150" s="103"/>
      <c r="AN150" s="188">
        <f t="shared" si="91"/>
        <v>35.393919581562599</v>
      </c>
      <c r="AO150" s="103"/>
      <c r="AP150" s="188">
        <f t="shared" si="77"/>
        <v>90.728742370140694</v>
      </c>
      <c r="AQ150" s="103"/>
      <c r="AR150" s="190">
        <f t="shared" si="78"/>
        <v>3355616</v>
      </c>
      <c r="AS150" s="103"/>
      <c r="AT150" s="190">
        <v>1356369</v>
      </c>
      <c r="AU150" s="103"/>
      <c r="AV150" s="193">
        <f t="shared" si="79"/>
        <v>40.420864604293222</v>
      </c>
      <c r="AW150" s="103"/>
      <c r="AX150" s="190">
        <v>131577</v>
      </c>
      <c r="AY150" s="103"/>
      <c r="AZ150" s="193">
        <f t="shared" si="80"/>
        <v>3.9210982424687448</v>
      </c>
      <c r="BA150" s="103"/>
      <c r="BB150" s="190">
        <v>0</v>
      </c>
      <c r="BC150" s="103"/>
      <c r="BD150" s="193">
        <f t="shared" si="81"/>
        <v>0</v>
      </c>
      <c r="BE150" s="103"/>
      <c r="BF150" s="190">
        <v>840461</v>
      </c>
      <c r="BG150" s="103"/>
      <c r="BH150" s="103">
        <v>55</v>
      </c>
      <c r="BI150" s="103"/>
      <c r="BJ150" s="190">
        <v>12236</v>
      </c>
      <c r="BK150" s="103"/>
      <c r="BL150" s="190">
        <f t="shared" si="82"/>
        <v>12236</v>
      </c>
      <c r="BM150" s="103"/>
      <c r="BN150" s="190">
        <f t="shared" si="83"/>
        <v>12236</v>
      </c>
      <c r="BO150" s="103"/>
      <c r="BP150" s="190">
        <f t="shared" si="84"/>
        <v>12236</v>
      </c>
      <c r="BQ150" s="103"/>
      <c r="BR150" s="190">
        <f t="shared" si="85"/>
        <v>12236</v>
      </c>
      <c r="BS150" s="103"/>
      <c r="BT150" s="190">
        <f t="shared" si="86"/>
        <v>12236</v>
      </c>
    </row>
    <row r="151" spans="1:72" ht="9.75" customHeight="1" x14ac:dyDescent="0.25">
      <c r="A151" s="103">
        <v>56</v>
      </c>
      <c r="B151" s="103"/>
      <c r="C151" s="13" t="s">
        <v>177</v>
      </c>
      <c r="D151" s="103"/>
      <c r="E151" s="190">
        <v>1909127</v>
      </c>
      <c r="F151" s="103"/>
      <c r="G151" s="188">
        <f t="shared" si="87"/>
        <v>143.78121705076066</v>
      </c>
      <c r="H151" s="103"/>
      <c r="I151" s="188">
        <f t="shared" si="73"/>
        <v>77.67280777078058</v>
      </c>
      <c r="J151" s="103"/>
      <c r="K151" s="190">
        <v>1909127</v>
      </c>
      <c r="L151" s="103"/>
      <c r="M151" s="190">
        <v>1874883</v>
      </c>
      <c r="N151" s="103"/>
      <c r="O151" s="188">
        <f t="shared" si="88"/>
        <v>141.20221418888386</v>
      </c>
      <c r="P151" s="103"/>
      <c r="Q151" s="188">
        <f t="shared" si="74"/>
        <v>75.533574776846663</v>
      </c>
      <c r="R151" s="103"/>
      <c r="S151" s="190">
        <v>1853548</v>
      </c>
      <c r="T151" s="103"/>
      <c r="U151" s="188">
        <f t="shared" si="89"/>
        <v>139.59542099713812</v>
      </c>
      <c r="V151" s="103"/>
      <c r="W151" s="188">
        <f t="shared" si="75"/>
        <v>124.31472873550969</v>
      </c>
      <c r="X151" s="103"/>
      <c r="Y151" s="190">
        <v>0</v>
      </c>
      <c r="Z151" s="103"/>
      <c r="AA151" s="190">
        <v>1627852</v>
      </c>
      <c r="AB151" s="103"/>
      <c r="AC151" s="190">
        <v>225655</v>
      </c>
      <c r="AD151" s="103"/>
      <c r="AE151" s="103"/>
      <c r="AF151" s="190">
        <v>275040</v>
      </c>
      <c r="AG151" s="103"/>
      <c r="AH151" s="193">
        <f t="shared" si="90"/>
        <v>20.713962946226843</v>
      </c>
      <c r="AI151" s="103"/>
      <c r="AJ151" s="193">
        <f t="shared" si="76"/>
        <v>125.09649835647329</v>
      </c>
      <c r="AK151" s="103"/>
      <c r="AL151" s="190">
        <v>337084</v>
      </c>
      <c r="AM151" s="103"/>
      <c r="AN151" s="188">
        <f t="shared" si="91"/>
        <v>25.386654616659136</v>
      </c>
      <c r="AO151" s="103"/>
      <c r="AP151" s="188">
        <f t="shared" si="77"/>
        <v>65.076128148136618</v>
      </c>
      <c r="AQ151" s="103"/>
      <c r="AR151" s="190">
        <f t="shared" si="78"/>
        <v>6249682</v>
      </c>
      <c r="AS151" s="103"/>
      <c r="AT151" s="190">
        <v>1145552</v>
      </c>
      <c r="AU151" s="103"/>
      <c r="AV151" s="193">
        <f t="shared" si="79"/>
        <v>18.329764618423784</v>
      </c>
      <c r="AW151" s="103"/>
      <c r="AX151" s="190">
        <v>45835</v>
      </c>
      <c r="AY151" s="103"/>
      <c r="AZ151" s="193">
        <f t="shared" si="80"/>
        <v>0.7333973152554002</v>
      </c>
      <c r="BA151" s="103"/>
      <c r="BB151" s="190">
        <v>0</v>
      </c>
      <c r="BC151" s="103"/>
      <c r="BD151" s="193">
        <f t="shared" si="81"/>
        <v>0</v>
      </c>
      <c r="BE151" s="103"/>
      <c r="BF151" s="190">
        <v>577697</v>
      </c>
      <c r="BG151" s="103"/>
      <c r="BH151" s="103">
        <v>56</v>
      </c>
      <c r="BI151" s="103"/>
      <c r="BJ151" s="190">
        <v>13278</v>
      </c>
      <c r="BK151" s="103"/>
      <c r="BL151" s="190">
        <f t="shared" si="82"/>
        <v>13278</v>
      </c>
      <c r="BM151" s="103"/>
      <c r="BN151" s="190">
        <f t="shared" si="83"/>
        <v>13278</v>
      </c>
      <c r="BO151" s="103"/>
      <c r="BP151" s="190">
        <f t="shared" si="84"/>
        <v>13278</v>
      </c>
      <c r="BQ151" s="103"/>
      <c r="BR151" s="190">
        <f t="shared" si="85"/>
        <v>13278</v>
      </c>
      <c r="BS151" s="103"/>
      <c r="BT151" s="190">
        <f t="shared" si="86"/>
        <v>13278</v>
      </c>
    </row>
    <row r="152" spans="1:72" ht="9.75" customHeight="1" x14ac:dyDescent="0.25">
      <c r="A152" s="103">
        <v>57</v>
      </c>
      <c r="B152" s="103"/>
      <c r="C152" s="13" t="s">
        <v>178</v>
      </c>
      <c r="D152" s="103"/>
      <c r="E152" s="190">
        <v>1361313</v>
      </c>
      <c r="F152" s="103"/>
      <c r="G152" s="188">
        <f t="shared" si="87"/>
        <v>156.40085018382354</v>
      </c>
      <c r="H152" s="103"/>
      <c r="I152" s="188">
        <f t="shared" si="73"/>
        <v>84.490126184048123</v>
      </c>
      <c r="J152" s="103"/>
      <c r="K152" s="190">
        <v>1361313</v>
      </c>
      <c r="L152" s="103"/>
      <c r="M152" s="190">
        <v>549243</v>
      </c>
      <c r="N152" s="103"/>
      <c r="O152" s="188">
        <f t="shared" si="88"/>
        <v>63.102366727941174</v>
      </c>
      <c r="P152" s="103"/>
      <c r="Q152" s="188">
        <f t="shared" si="74"/>
        <v>33.755471634921264</v>
      </c>
      <c r="R152" s="103"/>
      <c r="S152" s="190">
        <v>609876</v>
      </c>
      <c r="T152" s="103"/>
      <c r="U152" s="188">
        <f t="shared" si="89"/>
        <v>70.068474264705884</v>
      </c>
      <c r="V152" s="103"/>
      <c r="W152" s="188">
        <f t="shared" si="75"/>
        <v>62.398489211952949</v>
      </c>
      <c r="X152" s="103"/>
      <c r="Y152" s="190">
        <v>0</v>
      </c>
      <c r="Z152" s="103"/>
      <c r="AA152" s="190">
        <v>609876</v>
      </c>
      <c r="AB152" s="103"/>
      <c r="AC152" s="190">
        <v>0</v>
      </c>
      <c r="AD152" s="103"/>
      <c r="AE152" s="103"/>
      <c r="AF152" s="190">
        <v>147957</v>
      </c>
      <c r="AG152" s="103"/>
      <c r="AH152" s="193">
        <f t="shared" si="90"/>
        <v>16.998736213235293</v>
      </c>
      <c r="AI152" s="103"/>
      <c r="AJ152" s="193">
        <f t="shared" si="76"/>
        <v>102.65936954128144</v>
      </c>
      <c r="AK152" s="103"/>
      <c r="AL152" s="190">
        <v>111457</v>
      </c>
      <c r="AM152" s="103"/>
      <c r="AN152" s="188">
        <f t="shared" si="91"/>
        <v>12.805261948529411</v>
      </c>
      <c r="AO152" s="103"/>
      <c r="AP152" s="188">
        <f t="shared" si="77"/>
        <v>32.824997232448318</v>
      </c>
      <c r="AQ152" s="103"/>
      <c r="AR152" s="190">
        <f t="shared" si="78"/>
        <v>2779846</v>
      </c>
      <c r="AS152" s="103"/>
      <c r="AT152" s="190">
        <v>668369</v>
      </c>
      <c r="AU152" s="103"/>
      <c r="AV152" s="193">
        <f t="shared" si="79"/>
        <v>24.043382259305012</v>
      </c>
      <c r="AW152" s="103"/>
      <c r="AX152" s="190">
        <v>103683</v>
      </c>
      <c r="AY152" s="103"/>
      <c r="AZ152" s="193">
        <f t="shared" si="80"/>
        <v>3.7298109319724904</v>
      </c>
      <c r="BA152" s="103"/>
      <c r="BB152" s="190">
        <v>0</v>
      </c>
      <c r="BC152" s="103"/>
      <c r="BD152" s="193">
        <f t="shared" si="81"/>
        <v>0</v>
      </c>
      <c r="BE152" s="103"/>
      <c r="BF152" s="190">
        <v>39604</v>
      </c>
      <c r="BG152" s="103"/>
      <c r="BH152" s="103">
        <v>57</v>
      </c>
      <c r="BI152" s="103"/>
      <c r="BJ152" s="190">
        <v>8704</v>
      </c>
      <c r="BK152" s="103"/>
      <c r="BL152" s="190">
        <f t="shared" si="82"/>
        <v>8704</v>
      </c>
      <c r="BM152" s="103"/>
      <c r="BN152" s="190">
        <f t="shared" si="83"/>
        <v>8704</v>
      </c>
      <c r="BO152" s="103"/>
      <c r="BP152" s="190">
        <f t="shared" si="84"/>
        <v>8704</v>
      </c>
      <c r="BQ152" s="103"/>
      <c r="BR152" s="190">
        <f t="shared" si="85"/>
        <v>8704</v>
      </c>
      <c r="BS152" s="103"/>
      <c r="BT152" s="190">
        <f t="shared" si="86"/>
        <v>8704</v>
      </c>
    </row>
    <row r="153" spans="1:72" ht="9.75" customHeight="1" x14ac:dyDescent="0.25">
      <c r="A153" s="103">
        <v>58</v>
      </c>
      <c r="B153" s="103"/>
      <c r="C153" s="13" t="s">
        <v>179</v>
      </c>
      <c r="D153" s="103"/>
      <c r="E153" s="190">
        <v>8991996</v>
      </c>
      <c r="F153" s="103"/>
      <c r="G153" s="188">
        <f t="shared" si="87"/>
        <v>290.20480877844119</v>
      </c>
      <c r="H153" s="103"/>
      <c r="I153" s="188">
        <f t="shared" si="73"/>
        <v>156.77306666868799</v>
      </c>
      <c r="J153" s="103"/>
      <c r="K153" s="190">
        <v>8991996</v>
      </c>
      <c r="L153" s="103"/>
      <c r="M153" s="190">
        <v>1303817</v>
      </c>
      <c r="N153" s="103"/>
      <c r="O153" s="188">
        <f t="shared" si="88"/>
        <v>42.078973696950136</v>
      </c>
      <c r="P153" s="103"/>
      <c r="Q153" s="188">
        <f t="shared" si="74"/>
        <v>22.509387154651041</v>
      </c>
      <c r="R153" s="103"/>
      <c r="S153" s="190">
        <v>3555763</v>
      </c>
      <c r="T153" s="103"/>
      <c r="U153" s="188">
        <f t="shared" si="89"/>
        <v>114.75756010973052</v>
      </c>
      <c r="V153" s="103"/>
      <c r="W153" s="188">
        <f t="shared" si="75"/>
        <v>102.19572285026861</v>
      </c>
      <c r="X153" s="103"/>
      <c r="Y153" s="190">
        <v>0</v>
      </c>
      <c r="Z153" s="103"/>
      <c r="AA153" s="190">
        <v>3555763</v>
      </c>
      <c r="AB153" s="103"/>
      <c r="AC153" s="190">
        <v>0</v>
      </c>
      <c r="AD153" s="103"/>
      <c r="AE153" s="103"/>
      <c r="AF153" s="190">
        <v>248436</v>
      </c>
      <c r="AG153" s="103"/>
      <c r="AH153" s="193">
        <f t="shared" si="90"/>
        <v>8.0179441665321924</v>
      </c>
      <c r="AI153" s="103"/>
      <c r="AJ153" s="193">
        <f t="shared" si="76"/>
        <v>48.422252267936678</v>
      </c>
      <c r="AK153" s="103"/>
      <c r="AL153" s="190">
        <v>1334783</v>
      </c>
      <c r="AM153" s="103"/>
      <c r="AN153" s="188">
        <f t="shared" si="91"/>
        <v>43.078360497014685</v>
      </c>
      <c r="AO153" s="103"/>
      <c r="AP153" s="188">
        <f t="shared" si="77"/>
        <v>110.4270314638359</v>
      </c>
      <c r="AQ153" s="103"/>
      <c r="AR153" s="190">
        <f t="shared" si="78"/>
        <v>15434795</v>
      </c>
      <c r="AS153" s="103"/>
      <c r="AT153" s="190">
        <v>5124029</v>
      </c>
      <c r="AU153" s="103"/>
      <c r="AV153" s="193">
        <f t="shared" si="79"/>
        <v>33.197907714355779</v>
      </c>
      <c r="AW153" s="103"/>
      <c r="AX153" s="190">
        <v>43996</v>
      </c>
      <c r="AY153" s="103"/>
      <c r="AZ153" s="193">
        <f t="shared" si="80"/>
        <v>0.28504427820388933</v>
      </c>
      <c r="BA153" s="103"/>
      <c r="BB153" s="190">
        <v>2701</v>
      </c>
      <c r="BC153" s="103"/>
      <c r="BD153" s="193">
        <f t="shared" si="81"/>
        <v>1.7499422570886103E-2</v>
      </c>
      <c r="BE153" s="103"/>
      <c r="BF153" s="190">
        <v>707270</v>
      </c>
      <c r="BG153" s="103"/>
      <c r="BH153" s="103">
        <v>58</v>
      </c>
      <c r="BI153" s="103"/>
      <c r="BJ153" s="190">
        <v>30985</v>
      </c>
      <c r="BK153" s="103"/>
      <c r="BL153" s="190">
        <f t="shared" si="82"/>
        <v>30985</v>
      </c>
      <c r="BM153" s="103"/>
      <c r="BN153" s="190">
        <f t="shared" si="83"/>
        <v>30985</v>
      </c>
      <c r="BO153" s="103"/>
      <c r="BP153" s="190">
        <f t="shared" si="84"/>
        <v>30985</v>
      </c>
      <c r="BQ153" s="103"/>
      <c r="BR153" s="190">
        <f t="shared" si="85"/>
        <v>30985</v>
      </c>
      <c r="BS153" s="103"/>
      <c r="BT153" s="190">
        <f t="shared" si="86"/>
        <v>30985</v>
      </c>
    </row>
    <row r="154" spans="1:72" ht="9.75" customHeight="1" x14ac:dyDescent="0.25">
      <c r="A154" s="103">
        <v>59</v>
      </c>
      <c r="B154" s="103"/>
      <c r="C154" s="13" t="s">
        <v>180</v>
      </c>
      <c r="D154" s="103"/>
      <c r="E154" s="190">
        <v>1817665</v>
      </c>
      <c r="F154" s="103"/>
      <c r="G154" s="188">
        <f t="shared" si="87"/>
        <v>166.92671503352005</v>
      </c>
      <c r="H154" s="103"/>
      <c r="I154" s="188">
        <f t="shared" si="73"/>
        <v>90.176359016554031</v>
      </c>
      <c r="J154" s="103"/>
      <c r="K154" s="190">
        <v>1817665</v>
      </c>
      <c r="L154" s="103"/>
      <c r="M154" s="190">
        <v>537724</v>
      </c>
      <c r="N154" s="103"/>
      <c r="O154" s="188">
        <f t="shared" si="88"/>
        <v>49.382312425383411</v>
      </c>
      <c r="P154" s="103"/>
      <c r="Q154" s="188">
        <f t="shared" si="74"/>
        <v>26.416176330257208</v>
      </c>
      <c r="R154" s="103"/>
      <c r="S154" s="190">
        <v>953505</v>
      </c>
      <c r="T154" s="103"/>
      <c r="U154" s="188">
        <f t="shared" si="89"/>
        <v>87.565892184773631</v>
      </c>
      <c r="V154" s="103"/>
      <c r="W154" s="188">
        <f t="shared" si="75"/>
        <v>77.980567383053284</v>
      </c>
      <c r="X154" s="103"/>
      <c r="Y154" s="190">
        <v>0</v>
      </c>
      <c r="Z154" s="103"/>
      <c r="AA154" s="190">
        <v>953505</v>
      </c>
      <c r="AB154" s="103"/>
      <c r="AC154" s="190">
        <v>0</v>
      </c>
      <c r="AD154" s="103"/>
      <c r="AE154" s="103"/>
      <c r="AF154" s="190">
        <v>89646</v>
      </c>
      <c r="AG154" s="103"/>
      <c r="AH154" s="193">
        <f t="shared" si="90"/>
        <v>8.2327119111029479</v>
      </c>
      <c r="AI154" s="103"/>
      <c r="AJ154" s="193">
        <f t="shared" si="76"/>
        <v>49.719285234320978</v>
      </c>
      <c r="AK154" s="103"/>
      <c r="AL154" s="190">
        <v>803526</v>
      </c>
      <c r="AM154" s="103"/>
      <c r="AN154" s="188">
        <f t="shared" si="91"/>
        <v>73.792451097437777</v>
      </c>
      <c r="AO154" s="103"/>
      <c r="AP154" s="188">
        <f t="shared" si="77"/>
        <v>189.15950433385308</v>
      </c>
      <c r="AQ154" s="103"/>
      <c r="AR154" s="190">
        <f t="shared" si="78"/>
        <v>4202066</v>
      </c>
      <c r="AS154" s="103"/>
      <c r="AT154" s="190">
        <v>995471</v>
      </c>
      <c r="AU154" s="103"/>
      <c r="AV154" s="193">
        <f t="shared" si="79"/>
        <v>23.69003723406534</v>
      </c>
      <c r="AW154" s="103"/>
      <c r="AX154" s="190">
        <v>19399</v>
      </c>
      <c r="AY154" s="103"/>
      <c r="AZ154" s="193">
        <f t="shared" si="80"/>
        <v>0.46165386264756431</v>
      </c>
      <c r="BA154" s="103"/>
      <c r="BB154" s="190">
        <v>0</v>
      </c>
      <c r="BC154" s="103"/>
      <c r="BD154" s="193">
        <f t="shared" si="81"/>
        <v>0</v>
      </c>
      <c r="BE154" s="103"/>
      <c r="BF154" s="190">
        <v>43833</v>
      </c>
      <c r="BG154" s="103"/>
      <c r="BH154" s="103">
        <v>59</v>
      </c>
      <c r="BI154" s="103"/>
      <c r="BJ154" s="190">
        <v>10889</v>
      </c>
      <c r="BK154" s="103"/>
      <c r="BL154" s="190">
        <f t="shared" si="82"/>
        <v>10889</v>
      </c>
      <c r="BM154" s="103"/>
      <c r="BN154" s="190">
        <f t="shared" si="83"/>
        <v>10889</v>
      </c>
      <c r="BO154" s="103"/>
      <c r="BP154" s="190">
        <f t="shared" si="84"/>
        <v>10889</v>
      </c>
      <c r="BQ154" s="103"/>
      <c r="BR154" s="190">
        <f t="shared" si="85"/>
        <v>10889</v>
      </c>
      <c r="BS154" s="103"/>
      <c r="BT154" s="190">
        <f t="shared" si="86"/>
        <v>10889</v>
      </c>
    </row>
    <row r="155" spans="1:72" ht="9.75" customHeight="1" x14ac:dyDescent="0.25">
      <c r="A155" s="103">
        <v>60</v>
      </c>
      <c r="B155" s="103"/>
      <c r="C155" s="13" t="s">
        <v>181</v>
      </c>
      <c r="D155" s="103"/>
      <c r="E155" s="190">
        <v>6517936</v>
      </c>
      <c r="F155" s="103"/>
      <c r="G155" s="188">
        <f t="shared" si="87"/>
        <v>65.55103436484869</v>
      </c>
      <c r="H155" s="103"/>
      <c r="I155" s="188">
        <f t="shared" si="73"/>
        <v>35.411669172331493</v>
      </c>
      <c r="J155" s="103"/>
      <c r="K155" s="190">
        <v>6517936</v>
      </c>
      <c r="L155" s="103"/>
      <c r="M155" s="190">
        <v>2628313</v>
      </c>
      <c r="N155" s="103"/>
      <c r="O155" s="188">
        <f t="shared" si="88"/>
        <v>26.433005139138917</v>
      </c>
      <c r="P155" s="103"/>
      <c r="Q155" s="188">
        <f t="shared" si="74"/>
        <v>14.139858795579016</v>
      </c>
      <c r="R155" s="103"/>
      <c r="S155" s="190">
        <v>9154025</v>
      </c>
      <c r="T155" s="103"/>
      <c r="U155" s="188">
        <f t="shared" si="89"/>
        <v>92.062242917341322</v>
      </c>
      <c r="V155" s="103"/>
      <c r="W155" s="188">
        <f t="shared" si="75"/>
        <v>81.984728963899997</v>
      </c>
      <c r="X155" s="103"/>
      <c r="Y155" s="190">
        <v>2398196</v>
      </c>
      <c r="Z155" s="103"/>
      <c r="AA155" s="190">
        <v>6755829</v>
      </c>
      <c r="AB155" s="103"/>
      <c r="AC155" s="190">
        <v>0</v>
      </c>
      <c r="AD155" s="103"/>
      <c r="AE155" s="103"/>
      <c r="AF155" s="190">
        <v>367005</v>
      </c>
      <c r="AG155" s="103"/>
      <c r="AH155" s="193">
        <f t="shared" si="90"/>
        <v>3.6909778443776213</v>
      </c>
      <c r="AI155" s="103"/>
      <c r="AJ155" s="193">
        <f t="shared" si="76"/>
        <v>22.290684068596864</v>
      </c>
      <c r="AK155" s="103"/>
      <c r="AL155" s="190">
        <v>832212</v>
      </c>
      <c r="AM155" s="103"/>
      <c r="AN155" s="188">
        <f t="shared" si="91"/>
        <v>8.3695754930455681</v>
      </c>
      <c r="AO155" s="103"/>
      <c r="AP155" s="188">
        <f t="shared" si="77"/>
        <v>21.45456246816871</v>
      </c>
      <c r="AQ155" s="103"/>
      <c r="AR155" s="190">
        <f t="shared" si="78"/>
        <v>19499491</v>
      </c>
      <c r="AS155" s="103"/>
      <c r="AT155" s="190">
        <v>7242913</v>
      </c>
      <c r="AU155" s="103"/>
      <c r="AV155" s="193">
        <f t="shared" si="79"/>
        <v>37.144113146338029</v>
      </c>
      <c r="AW155" s="103"/>
      <c r="AX155" s="190">
        <v>62303</v>
      </c>
      <c r="AY155" s="103"/>
      <c r="AZ155" s="193">
        <f t="shared" si="80"/>
        <v>0.3195109041564213</v>
      </c>
      <c r="BA155" s="103"/>
      <c r="BB155" s="190">
        <v>0</v>
      </c>
      <c r="BC155" s="103"/>
      <c r="BD155" s="193">
        <f t="shared" si="81"/>
        <v>0</v>
      </c>
      <c r="BE155" s="103"/>
      <c r="BF155" s="190">
        <v>3608507</v>
      </c>
      <c r="BG155" s="103"/>
      <c r="BH155" s="103">
        <v>60</v>
      </c>
      <c r="BI155" s="103"/>
      <c r="BJ155" s="190">
        <v>99433</v>
      </c>
      <c r="BK155" s="103"/>
      <c r="BL155" s="190">
        <f t="shared" si="82"/>
        <v>99433</v>
      </c>
      <c r="BM155" s="103"/>
      <c r="BN155" s="190">
        <f t="shared" si="83"/>
        <v>99433</v>
      </c>
      <c r="BO155" s="103"/>
      <c r="BP155" s="190">
        <f t="shared" si="84"/>
        <v>99433</v>
      </c>
      <c r="BQ155" s="103"/>
      <c r="BR155" s="190">
        <f t="shared" si="85"/>
        <v>99433</v>
      </c>
      <c r="BS155" s="103"/>
      <c r="BT155" s="190">
        <f t="shared" si="86"/>
        <v>99433</v>
      </c>
    </row>
    <row r="156" spans="1:72" ht="9.75" customHeight="1" x14ac:dyDescent="0.25">
      <c r="A156" s="103">
        <v>61</v>
      </c>
      <c r="B156" s="103"/>
      <c r="C156" s="13" t="s">
        <v>182</v>
      </c>
      <c r="D156" s="103"/>
      <c r="E156" s="190">
        <v>1669977</v>
      </c>
      <c r="F156" s="103"/>
      <c r="G156" s="188">
        <f t="shared" si="87"/>
        <v>112.56248314909679</v>
      </c>
      <c r="H156" s="103"/>
      <c r="I156" s="188">
        <f t="shared" si="73"/>
        <v>60.807971271761254</v>
      </c>
      <c r="J156" s="103"/>
      <c r="K156" s="190">
        <v>1669977</v>
      </c>
      <c r="L156" s="103"/>
      <c r="M156" s="190">
        <v>1563981</v>
      </c>
      <c r="N156" s="103"/>
      <c r="O156" s="188">
        <f t="shared" si="88"/>
        <v>105.41796980318145</v>
      </c>
      <c r="P156" s="103"/>
      <c r="Q156" s="188">
        <f t="shared" si="74"/>
        <v>56.391439402646604</v>
      </c>
      <c r="R156" s="103"/>
      <c r="S156" s="190">
        <v>1104255</v>
      </c>
      <c r="T156" s="103"/>
      <c r="U156" s="188">
        <f t="shared" si="89"/>
        <v>74.430776489619845</v>
      </c>
      <c r="V156" s="103"/>
      <c r="W156" s="188">
        <f t="shared" si="75"/>
        <v>66.283275789326481</v>
      </c>
      <c r="X156" s="103"/>
      <c r="Y156" s="190">
        <v>0</v>
      </c>
      <c r="Z156" s="103"/>
      <c r="AA156" s="190">
        <v>1104255</v>
      </c>
      <c r="AB156" s="103"/>
      <c r="AC156" s="190">
        <v>0</v>
      </c>
      <c r="AD156" s="103"/>
      <c r="AE156" s="103"/>
      <c r="AF156" s="190">
        <v>293097</v>
      </c>
      <c r="AG156" s="103"/>
      <c r="AH156" s="193">
        <f t="shared" si="90"/>
        <v>19.755796710703695</v>
      </c>
      <c r="AI156" s="103"/>
      <c r="AJ156" s="193">
        <f t="shared" si="76"/>
        <v>119.30990690516516</v>
      </c>
      <c r="AK156" s="103"/>
      <c r="AL156" s="190">
        <v>230454</v>
      </c>
      <c r="AM156" s="103"/>
      <c r="AN156" s="188">
        <f t="shared" si="91"/>
        <v>15.53343219196549</v>
      </c>
      <c r="AO156" s="103"/>
      <c r="AP156" s="188">
        <f t="shared" si="77"/>
        <v>39.818386438416226</v>
      </c>
      <c r="AQ156" s="103"/>
      <c r="AR156" s="190">
        <f t="shared" si="78"/>
        <v>4861764</v>
      </c>
      <c r="AS156" s="103"/>
      <c r="AT156" s="190">
        <v>1427287</v>
      </c>
      <c r="AU156" s="103"/>
      <c r="AV156" s="193">
        <f t="shared" si="79"/>
        <v>29.357389622367521</v>
      </c>
      <c r="AW156" s="103"/>
      <c r="AX156" s="190">
        <v>17511</v>
      </c>
      <c r="AY156" s="103"/>
      <c r="AZ156" s="193">
        <f t="shared" si="80"/>
        <v>0.36017791073363498</v>
      </c>
      <c r="BA156" s="103"/>
      <c r="BB156" s="190">
        <v>0</v>
      </c>
      <c r="BC156" s="103"/>
      <c r="BD156" s="193">
        <f t="shared" si="81"/>
        <v>0</v>
      </c>
      <c r="BE156" s="103"/>
      <c r="BF156" s="190">
        <v>58943</v>
      </c>
      <c r="BG156" s="103"/>
      <c r="BH156" s="103">
        <v>61</v>
      </c>
      <c r="BI156" s="103"/>
      <c r="BJ156" s="190">
        <v>14836</v>
      </c>
      <c r="BK156" s="103"/>
      <c r="BL156" s="190">
        <f t="shared" si="82"/>
        <v>14836</v>
      </c>
      <c r="BM156" s="103"/>
      <c r="BN156" s="190">
        <f t="shared" si="83"/>
        <v>14836</v>
      </c>
      <c r="BO156" s="103"/>
      <c r="BP156" s="190">
        <f t="shared" si="84"/>
        <v>14836</v>
      </c>
      <c r="BQ156" s="103"/>
      <c r="BR156" s="190">
        <f t="shared" si="85"/>
        <v>14836</v>
      </c>
      <c r="BS156" s="103"/>
      <c r="BT156" s="190">
        <f t="shared" si="86"/>
        <v>14836</v>
      </c>
    </row>
    <row r="157" spans="1:72" ht="9.75" customHeight="1" x14ac:dyDescent="0.25">
      <c r="A157" s="103">
        <v>62</v>
      </c>
      <c r="B157" s="103"/>
      <c r="C157" s="13" t="s">
        <v>183</v>
      </c>
      <c r="D157" s="103"/>
      <c r="E157" s="190">
        <v>2999208</v>
      </c>
      <c r="F157" s="103"/>
      <c r="G157" s="188">
        <f t="shared" si="87"/>
        <v>133.52363992520702</v>
      </c>
      <c r="H157" s="103"/>
      <c r="I157" s="188">
        <f t="shared" si="73"/>
        <v>72.131508061335197</v>
      </c>
      <c r="J157" s="103"/>
      <c r="K157" s="190">
        <v>2999208</v>
      </c>
      <c r="L157" s="103"/>
      <c r="M157" s="190">
        <v>3159776</v>
      </c>
      <c r="N157" s="103"/>
      <c r="O157" s="188">
        <f t="shared" si="88"/>
        <v>140.67206838215654</v>
      </c>
      <c r="P157" s="103"/>
      <c r="Q157" s="188">
        <f t="shared" si="74"/>
        <v>75.249982850437476</v>
      </c>
      <c r="R157" s="103"/>
      <c r="S157" s="190">
        <v>1151432</v>
      </c>
      <c r="T157" s="103"/>
      <c r="U157" s="188">
        <f t="shared" si="89"/>
        <v>51.261330246638771</v>
      </c>
      <c r="V157" s="103"/>
      <c r="W157" s="188">
        <f t="shared" si="75"/>
        <v>45.650052979624029</v>
      </c>
      <c r="X157" s="103"/>
      <c r="Y157" s="190">
        <v>0</v>
      </c>
      <c r="Z157" s="103"/>
      <c r="AA157" s="190">
        <v>85837</v>
      </c>
      <c r="AB157" s="103"/>
      <c r="AC157" s="190">
        <v>121863</v>
      </c>
      <c r="AD157" s="103"/>
      <c r="AE157" s="103"/>
      <c r="AF157" s="190">
        <v>461433</v>
      </c>
      <c r="AG157" s="103"/>
      <c r="AH157" s="193">
        <f t="shared" si="90"/>
        <v>20.542827887098209</v>
      </c>
      <c r="AI157" s="103"/>
      <c r="AJ157" s="193">
        <f t="shared" si="76"/>
        <v>124.0629734487289</v>
      </c>
      <c r="AK157" s="103"/>
      <c r="AL157" s="190">
        <v>1231729</v>
      </c>
      <c r="AM157" s="103"/>
      <c r="AN157" s="188">
        <f t="shared" si="91"/>
        <v>54.836123230344583</v>
      </c>
      <c r="AO157" s="103"/>
      <c r="AP157" s="188">
        <f t="shared" si="77"/>
        <v>140.56687012802357</v>
      </c>
      <c r="AQ157" s="103"/>
      <c r="AR157" s="190">
        <f t="shared" si="78"/>
        <v>9003578</v>
      </c>
      <c r="AS157" s="103"/>
      <c r="AT157" s="190">
        <v>910762</v>
      </c>
      <c r="AU157" s="103"/>
      <c r="AV157" s="193">
        <f t="shared" si="79"/>
        <v>10.115556282180261</v>
      </c>
      <c r="AW157" s="103"/>
      <c r="AX157" s="190">
        <v>192502</v>
      </c>
      <c r="AY157" s="103"/>
      <c r="AZ157" s="193">
        <f t="shared" si="80"/>
        <v>2.138061113037506</v>
      </c>
      <c r="BA157" s="103"/>
      <c r="BB157" s="190">
        <v>0</v>
      </c>
      <c r="BC157" s="103"/>
      <c r="BD157" s="193">
        <f t="shared" si="81"/>
        <v>0</v>
      </c>
      <c r="BE157" s="103"/>
      <c r="BF157" s="190">
        <v>9243</v>
      </c>
      <c r="BG157" s="103"/>
      <c r="BH157" s="103">
        <v>62</v>
      </c>
      <c r="BI157" s="103"/>
      <c r="BJ157" s="190">
        <v>22462</v>
      </c>
      <c r="BK157" s="103"/>
      <c r="BL157" s="190">
        <f t="shared" si="82"/>
        <v>22462</v>
      </c>
      <c r="BM157" s="103"/>
      <c r="BN157" s="190">
        <f t="shared" si="83"/>
        <v>22462</v>
      </c>
      <c r="BO157" s="103"/>
      <c r="BP157" s="190">
        <f t="shared" si="84"/>
        <v>22462</v>
      </c>
      <c r="BQ157" s="103"/>
      <c r="BR157" s="190">
        <f t="shared" si="85"/>
        <v>22462</v>
      </c>
      <c r="BS157" s="103"/>
      <c r="BT157" s="190">
        <f t="shared" si="86"/>
        <v>22462</v>
      </c>
    </row>
    <row r="158" spans="1:72" ht="9.75" customHeight="1" x14ac:dyDescent="0.25">
      <c r="A158" s="103">
        <v>63</v>
      </c>
      <c r="B158" s="103"/>
      <c r="C158" s="13" t="s">
        <v>184</v>
      </c>
      <c r="D158" s="103"/>
      <c r="E158" s="190">
        <v>2454420</v>
      </c>
      <c r="F158" s="103"/>
      <c r="G158" s="188">
        <f t="shared" si="87"/>
        <v>206.91451694486597</v>
      </c>
      <c r="H158" s="103"/>
      <c r="I158" s="188">
        <f t="shared" si="73"/>
        <v>111.77837988371284</v>
      </c>
      <c r="J158" s="103"/>
      <c r="K158" s="190">
        <v>2454420</v>
      </c>
      <c r="L158" s="103"/>
      <c r="M158" s="190">
        <v>2162981</v>
      </c>
      <c r="N158" s="103"/>
      <c r="O158" s="188">
        <f t="shared" si="88"/>
        <v>182.34538863598044</v>
      </c>
      <c r="P158" s="103"/>
      <c r="Q158" s="188">
        <f t="shared" si="74"/>
        <v>97.542373020615784</v>
      </c>
      <c r="R158" s="103"/>
      <c r="S158" s="190">
        <v>4028087</v>
      </c>
      <c r="T158" s="103"/>
      <c r="U158" s="188">
        <f t="shared" si="89"/>
        <v>339.57907604113979</v>
      </c>
      <c r="V158" s="103"/>
      <c r="W158" s="188">
        <f t="shared" si="75"/>
        <v>302.40734560465819</v>
      </c>
      <c r="X158" s="103"/>
      <c r="Y158" s="190">
        <v>4009023</v>
      </c>
      <c r="Z158" s="103"/>
      <c r="AA158" s="190">
        <v>0</v>
      </c>
      <c r="AB158" s="103"/>
      <c r="AC158" s="190">
        <v>19064</v>
      </c>
      <c r="AD158" s="103"/>
      <c r="AE158" s="103"/>
      <c r="AF158" s="190">
        <v>-3185</v>
      </c>
      <c r="AG158" s="103"/>
      <c r="AH158" s="193">
        <f t="shared" si="90"/>
        <v>-0.26850446804923284</v>
      </c>
      <c r="AI158" s="103"/>
      <c r="AJ158" s="193">
        <f t="shared" si="76"/>
        <v>-1.6215616892442595</v>
      </c>
      <c r="AK158" s="103"/>
      <c r="AL158" s="190">
        <v>459577</v>
      </c>
      <c r="AM158" s="103"/>
      <c r="AN158" s="188">
        <f t="shared" si="91"/>
        <v>38.743635137413591</v>
      </c>
      <c r="AO158" s="103"/>
      <c r="AP158" s="188">
        <f t="shared" si="77"/>
        <v>99.315400284071558</v>
      </c>
      <c r="AQ158" s="103"/>
      <c r="AR158" s="190">
        <f t="shared" si="78"/>
        <v>9101880</v>
      </c>
      <c r="AS158" s="103"/>
      <c r="AT158" s="190">
        <v>3147435</v>
      </c>
      <c r="AU158" s="103"/>
      <c r="AV158" s="193">
        <f t="shared" si="79"/>
        <v>34.580053791084921</v>
      </c>
      <c r="AW158" s="103"/>
      <c r="AX158" s="190">
        <v>25013</v>
      </c>
      <c r="AY158" s="103"/>
      <c r="AZ158" s="193">
        <f t="shared" si="80"/>
        <v>0.27481135765358367</v>
      </c>
      <c r="BA158" s="103"/>
      <c r="BB158" s="190">
        <v>0</v>
      </c>
      <c r="BC158" s="103"/>
      <c r="BD158" s="193">
        <f t="shared" si="81"/>
        <v>0</v>
      </c>
      <c r="BE158" s="103"/>
      <c r="BF158" s="190">
        <v>543167</v>
      </c>
      <c r="BG158" s="103"/>
      <c r="BH158" s="103">
        <v>63</v>
      </c>
      <c r="BI158" s="103"/>
      <c r="BJ158" s="190">
        <v>11862</v>
      </c>
      <c r="BK158" s="103"/>
      <c r="BL158" s="190">
        <f t="shared" si="82"/>
        <v>11862</v>
      </c>
      <c r="BM158" s="103"/>
      <c r="BN158" s="190">
        <f t="shared" si="83"/>
        <v>11862</v>
      </c>
      <c r="BO158" s="103"/>
      <c r="BP158" s="190">
        <f t="shared" si="84"/>
        <v>11862</v>
      </c>
      <c r="BQ158" s="103"/>
      <c r="BR158" s="190">
        <f t="shared" si="85"/>
        <v>11862</v>
      </c>
      <c r="BS158" s="103"/>
      <c r="BT158" s="190">
        <f t="shared" si="86"/>
        <v>11862</v>
      </c>
    </row>
    <row r="159" spans="1:72" ht="9.75" customHeight="1" x14ac:dyDescent="0.25">
      <c r="A159" s="103">
        <v>64</v>
      </c>
      <c r="B159" s="103"/>
      <c r="C159" s="13" t="s">
        <v>185</v>
      </c>
      <c r="D159" s="103"/>
      <c r="E159" s="190">
        <v>1966170</v>
      </c>
      <c r="F159" s="103"/>
      <c r="G159" s="188">
        <f t="shared" si="87"/>
        <v>162.82981366459629</v>
      </c>
      <c r="H159" s="103"/>
      <c r="I159" s="188">
        <f t="shared" si="73"/>
        <v>87.963150372118093</v>
      </c>
      <c r="J159" s="103"/>
      <c r="K159" s="190">
        <v>1966170</v>
      </c>
      <c r="L159" s="103"/>
      <c r="M159" s="190">
        <v>2010176</v>
      </c>
      <c r="N159" s="103"/>
      <c r="O159" s="188">
        <f t="shared" si="88"/>
        <v>166.47420289855071</v>
      </c>
      <c r="P159" s="103"/>
      <c r="Q159" s="188">
        <f t="shared" si="74"/>
        <v>89.052368798077552</v>
      </c>
      <c r="R159" s="103"/>
      <c r="S159" s="190">
        <v>1955881</v>
      </c>
      <c r="T159" s="103"/>
      <c r="U159" s="188">
        <f t="shared" si="89"/>
        <v>161.97772256728777</v>
      </c>
      <c r="V159" s="103"/>
      <c r="W159" s="188">
        <f t="shared" si="75"/>
        <v>144.24697098453422</v>
      </c>
      <c r="X159" s="103"/>
      <c r="Y159" s="190">
        <v>0</v>
      </c>
      <c r="Z159" s="103"/>
      <c r="AA159" s="190">
        <v>1955881</v>
      </c>
      <c r="AB159" s="103"/>
      <c r="AC159" s="190">
        <v>0</v>
      </c>
      <c r="AD159" s="103"/>
      <c r="AE159" s="103"/>
      <c r="AF159" s="190">
        <v>217040</v>
      </c>
      <c r="AG159" s="103"/>
      <c r="AH159" s="193">
        <f t="shared" si="90"/>
        <v>17.974327122153209</v>
      </c>
      <c r="AI159" s="103"/>
      <c r="AJ159" s="193">
        <f t="shared" si="76"/>
        <v>108.5511926970369</v>
      </c>
      <c r="AK159" s="103"/>
      <c r="AL159" s="190">
        <v>385177</v>
      </c>
      <c r="AM159" s="103"/>
      <c r="AN159" s="188">
        <f t="shared" si="91"/>
        <v>31.898716356107659</v>
      </c>
      <c r="AO159" s="103"/>
      <c r="AP159" s="188">
        <f t="shared" si="77"/>
        <v>81.769141491723772</v>
      </c>
      <c r="AQ159" s="103"/>
      <c r="AR159" s="190">
        <f t="shared" si="78"/>
        <v>6534444</v>
      </c>
      <c r="AS159" s="103"/>
      <c r="AT159" s="190">
        <v>1351431</v>
      </c>
      <c r="AU159" s="103"/>
      <c r="AV159" s="193">
        <f t="shared" si="79"/>
        <v>20.681652486424245</v>
      </c>
      <c r="AW159" s="103"/>
      <c r="AX159" s="190">
        <v>1994</v>
      </c>
      <c r="AY159" s="103"/>
      <c r="AZ159" s="193">
        <f t="shared" si="80"/>
        <v>3.0515220575767422E-2</v>
      </c>
      <c r="BA159" s="103"/>
      <c r="BB159" s="190">
        <v>0</v>
      </c>
      <c r="BC159" s="103"/>
      <c r="BD159" s="193">
        <f t="shared" si="81"/>
        <v>0</v>
      </c>
      <c r="BE159" s="103"/>
      <c r="BF159" s="190">
        <v>1284140</v>
      </c>
      <c r="BG159" s="103"/>
      <c r="BH159" s="103">
        <v>64</v>
      </c>
      <c r="BI159" s="103"/>
      <c r="BJ159" s="190">
        <v>12075</v>
      </c>
      <c r="BK159" s="103"/>
      <c r="BL159" s="190">
        <f t="shared" si="82"/>
        <v>12075</v>
      </c>
      <c r="BM159" s="103"/>
      <c r="BN159" s="190">
        <f t="shared" si="83"/>
        <v>12075</v>
      </c>
      <c r="BO159" s="103"/>
      <c r="BP159" s="190">
        <f t="shared" si="84"/>
        <v>12075</v>
      </c>
      <c r="BQ159" s="103"/>
      <c r="BR159" s="190">
        <f t="shared" si="85"/>
        <v>12075</v>
      </c>
      <c r="BS159" s="103"/>
      <c r="BT159" s="190">
        <f t="shared" si="86"/>
        <v>12075</v>
      </c>
    </row>
    <row r="160" spans="1:72" ht="9.75" customHeight="1" x14ac:dyDescent="0.25">
      <c r="A160" s="103">
        <v>65</v>
      </c>
      <c r="B160" s="103"/>
      <c r="C160" s="13" t="s">
        <v>186</v>
      </c>
      <c r="D160" s="103"/>
      <c r="E160" s="190">
        <v>1685321</v>
      </c>
      <c r="F160" s="103"/>
      <c r="G160" s="188">
        <f t="shared" si="87"/>
        <v>107.62634906443579</v>
      </c>
      <c r="H160" s="103"/>
      <c r="I160" s="188">
        <f t="shared" si="73"/>
        <v>58.141396306316949</v>
      </c>
      <c r="J160" s="103"/>
      <c r="K160" s="190">
        <v>1685321</v>
      </c>
      <c r="L160" s="103"/>
      <c r="M160" s="190">
        <v>391162</v>
      </c>
      <c r="N160" s="103"/>
      <c r="O160" s="188">
        <f t="shared" si="88"/>
        <v>24.980011494986908</v>
      </c>
      <c r="P160" s="103"/>
      <c r="Q160" s="188">
        <f t="shared" si="74"/>
        <v>13.362606082501669</v>
      </c>
      <c r="R160" s="103"/>
      <c r="S160" s="190">
        <v>2865876</v>
      </c>
      <c r="T160" s="103"/>
      <c r="U160" s="188">
        <f t="shared" si="89"/>
        <v>183.01781722970816</v>
      </c>
      <c r="V160" s="103"/>
      <c r="W160" s="188">
        <f t="shared" si="75"/>
        <v>162.98392984640017</v>
      </c>
      <c r="X160" s="103"/>
      <c r="Y160" s="190">
        <v>0</v>
      </c>
      <c r="Z160" s="103"/>
      <c r="AA160" s="190">
        <v>2865876</v>
      </c>
      <c r="AB160" s="103"/>
      <c r="AC160" s="190">
        <v>0</v>
      </c>
      <c r="AD160" s="103"/>
      <c r="AE160" s="103"/>
      <c r="AF160" s="190">
        <v>80660</v>
      </c>
      <c r="AG160" s="103"/>
      <c r="AH160" s="193">
        <f t="shared" si="90"/>
        <v>5.1510313557698444</v>
      </c>
      <c r="AI160" s="103"/>
      <c r="AJ160" s="193">
        <f t="shared" si="76"/>
        <v>31.108290924532199</v>
      </c>
      <c r="AK160" s="103"/>
      <c r="AL160" s="190">
        <v>108013</v>
      </c>
      <c r="AM160" s="103"/>
      <c r="AN160" s="188">
        <f t="shared" si="91"/>
        <v>6.8978223385912258</v>
      </c>
      <c r="AO160" s="103"/>
      <c r="AP160" s="188">
        <f t="shared" si="77"/>
        <v>17.681871724629573</v>
      </c>
      <c r="AQ160" s="103"/>
      <c r="AR160" s="190">
        <f t="shared" si="78"/>
        <v>5131032</v>
      </c>
      <c r="AS160" s="103"/>
      <c r="AT160" s="190">
        <v>1725128</v>
      </c>
      <c r="AU160" s="103"/>
      <c r="AV160" s="193">
        <f t="shared" si="79"/>
        <v>33.621462505008736</v>
      </c>
      <c r="AW160" s="103"/>
      <c r="AX160" s="190">
        <v>44615</v>
      </c>
      <c r="AY160" s="103"/>
      <c r="AZ160" s="193">
        <f t="shared" si="80"/>
        <v>0.86951318954939272</v>
      </c>
      <c r="BA160" s="103"/>
      <c r="BB160" s="190">
        <v>0</v>
      </c>
      <c r="BC160" s="103"/>
      <c r="BD160" s="193">
        <f t="shared" si="81"/>
        <v>0</v>
      </c>
      <c r="BE160" s="103"/>
      <c r="BF160" s="190">
        <v>1476804</v>
      </c>
      <c r="BG160" s="103"/>
      <c r="BH160" s="103">
        <v>65</v>
      </c>
      <c r="BI160" s="103"/>
      <c r="BJ160" s="190">
        <v>15659</v>
      </c>
      <c r="BK160" s="103"/>
      <c r="BL160" s="190">
        <f t="shared" si="82"/>
        <v>15659</v>
      </c>
      <c r="BM160" s="103"/>
      <c r="BN160" s="190">
        <f t="shared" si="83"/>
        <v>15659</v>
      </c>
      <c r="BO160" s="103"/>
      <c r="BP160" s="190">
        <f t="shared" si="84"/>
        <v>15659</v>
      </c>
      <c r="BQ160" s="103"/>
      <c r="BR160" s="190">
        <f t="shared" si="85"/>
        <v>15659</v>
      </c>
      <c r="BS160" s="103"/>
      <c r="BT160" s="190">
        <f t="shared" si="86"/>
        <v>15659</v>
      </c>
    </row>
    <row r="161" spans="1:72" ht="9.75" customHeight="1" x14ac:dyDescent="0.25">
      <c r="A161" s="103">
        <v>66</v>
      </c>
      <c r="B161" s="103"/>
      <c r="C161" s="13" t="s">
        <v>187</v>
      </c>
      <c r="D161" s="103"/>
      <c r="E161" s="190">
        <v>3553934</v>
      </c>
      <c r="F161" s="103"/>
      <c r="G161" s="188">
        <f t="shared" si="87"/>
        <v>99.880107919734698</v>
      </c>
      <c r="H161" s="103"/>
      <c r="I161" s="188">
        <f t="shared" si="73"/>
        <v>53.956758620533108</v>
      </c>
      <c r="J161" s="103"/>
      <c r="K161" s="190">
        <v>3553934</v>
      </c>
      <c r="L161" s="103"/>
      <c r="M161" s="190">
        <v>7256680</v>
      </c>
      <c r="N161" s="103"/>
      <c r="O161" s="188">
        <f t="shared" si="88"/>
        <v>203.94244280816142</v>
      </c>
      <c r="P161" s="103"/>
      <c r="Q161" s="188">
        <f t="shared" si="74"/>
        <v>109.09532716970492</v>
      </c>
      <c r="R161" s="103"/>
      <c r="S161" s="190">
        <v>4235131</v>
      </c>
      <c r="T161" s="103"/>
      <c r="U161" s="188">
        <f t="shared" si="89"/>
        <v>119.02453487718509</v>
      </c>
      <c r="V161" s="103"/>
      <c r="W161" s="188">
        <f t="shared" si="75"/>
        <v>105.99561690802753</v>
      </c>
      <c r="X161" s="103"/>
      <c r="Y161" s="190">
        <v>0</v>
      </c>
      <c r="Z161" s="103"/>
      <c r="AA161" s="190">
        <v>4229657</v>
      </c>
      <c r="AB161" s="103"/>
      <c r="AC161" s="190">
        <v>0</v>
      </c>
      <c r="AD161" s="103"/>
      <c r="AE161" s="103"/>
      <c r="AF161" s="190">
        <v>357702</v>
      </c>
      <c r="AG161" s="103"/>
      <c r="AH161" s="193">
        <f t="shared" si="90"/>
        <v>10.052891911640717</v>
      </c>
      <c r="AI161" s="103"/>
      <c r="AJ161" s="193">
        <f t="shared" si="76"/>
        <v>60.711780732978561</v>
      </c>
      <c r="AK161" s="103"/>
      <c r="AL161" s="190">
        <v>1984348</v>
      </c>
      <c r="AM161" s="103"/>
      <c r="AN161" s="188">
        <f t="shared" si="91"/>
        <v>55.768309819571691</v>
      </c>
      <c r="AO161" s="103"/>
      <c r="AP161" s="188">
        <f t="shared" si="77"/>
        <v>142.95643641214158</v>
      </c>
      <c r="AQ161" s="103"/>
      <c r="AR161" s="190">
        <f t="shared" si="78"/>
        <v>17387795</v>
      </c>
      <c r="AS161" s="103"/>
      <c r="AT161" s="190">
        <v>2895196</v>
      </c>
      <c r="AU161" s="103"/>
      <c r="AV161" s="193">
        <f t="shared" si="79"/>
        <v>16.650736910574341</v>
      </c>
      <c r="AW161" s="103"/>
      <c r="AX161" s="190">
        <v>75815</v>
      </c>
      <c r="AY161" s="103"/>
      <c r="AZ161" s="193">
        <f t="shared" si="80"/>
        <v>0.43602423424016673</v>
      </c>
      <c r="BA161" s="103"/>
      <c r="BB161" s="190">
        <v>0</v>
      </c>
      <c r="BC161" s="103"/>
      <c r="BD161" s="193">
        <f t="shared" si="81"/>
        <v>0</v>
      </c>
      <c r="BE161" s="103"/>
      <c r="BF161" s="190">
        <v>1994714</v>
      </c>
      <c r="BG161" s="103"/>
      <c r="BH161" s="103">
        <v>66</v>
      </c>
      <c r="BI161" s="103"/>
      <c r="BJ161" s="190">
        <v>35582</v>
      </c>
      <c r="BK161" s="103"/>
      <c r="BL161" s="190">
        <f t="shared" si="82"/>
        <v>35582</v>
      </c>
      <c r="BM161" s="103"/>
      <c r="BN161" s="190">
        <f t="shared" si="83"/>
        <v>35582</v>
      </c>
      <c r="BO161" s="103"/>
      <c r="BP161" s="190">
        <f t="shared" si="84"/>
        <v>35582</v>
      </c>
      <c r="BQ161" s="103"/>
      <c r="BR161" s="190">
        <f t="shared" si="85"/>
        <v>35582</v>
      </c>
      <c r="BS161" s="103"/>
      <c r="BT161" s="190">
        <f t="shared" si="86"/>
        <v>35582</v>
      </c>
    </row>
    <row r="162" spans="1:72" ht="9.75" customHeight="1" x14ac:dyDescent="0.25">
      <c r="A162" s="103">
        <v>67</v>
      </c>
      <c r="B162" s="103"/>
      <c r="C162" s="13" t="s">
        <v>188</v>
      </c>
      <c r="D162" s="103"/>
      <c r="E162" s="190">
        <v>3383127</v>
      </c>
      <c r="F162" s="103"/>
      <c r="G162" s="188">
        <f t="shared" si="87"/>
        <v>141.95136994923007</v>
      </c>
      <c r="H162" s="103"/>
      <c r="I162" s="188">
        <f t="shared" si="73"/>
        <v>76.684296440285109</v>
      </c>
      <c r="J162" s="103"/>
      <c r="K162" s="190">
        <v>3383127</v>
      </c>
      <c r="L162" s="103"/>
      <c r="M162" s="190">
        <v>1840442</v>
      </c>
      <c r="N162" s="103"/>
      <c r="O162" s="188">
        <f t="shared" si="88"/>
        <v>77.222422691226456</v>
      </c>
      <c r="P162" s="103"/>
      <c r="Q162" s="188">
        <f t="shared" si="74"/>
        <v>41.3087406051187</v>
      </c>
      <c r="R162" s="103"/>
      <c r="S162" s="190">
        <v>3777452</v>
      </c>
      <c r="T162" s="103"/>
      <c r="U162" s="188">
        <f t="shared" si="89"/>
        <v>158.49670624763982</v>
      </c>
      <c r="V162" s="103"/>
      <c r="W162" s="188">
        <f t="shared" si="75"/>
        <v>141.14700111152681</v>
      </c>
      <c r="X162" s="103"/>
      <c r="Y162" s="190">
        <v>3484386</v>
      </c>
      <c r="Z162" s="103"/>
      <c r="AA162" s="190">
        <v>90053</v>
      </c>
      <c r="AB162" s="103"/>
      <c r="AC162" s="190">
        <v>0</v>
      </c>
      <c r="AD162" s="103"/>
      <c r="AE162" s="103"/>
      <c r="AF162" s="190">
        <v>756</v>
      </c>
      <c r="AG162" s="103"/>
      <c r="AH162" s="193">
        <f t="shared" si="90"/>
        <v>3.1720723366760371E-2</v>
      </c>
      <c r="AI162" s="103"/>
      <c r="AJ162" s="193">
        <f t="shared" si="76"/>
        <v>0.19156891555794264</v>
      </c>
      <c r="AK162" s="103"/>
      <c r="AL162" s="190">
        <v>1219997</v>
      </c>
      <c r="AM162" s="103"/>
      <c r="AN162" s="188">
        <f t="shared" si="91"/>
        <v>51.189401250367141</v>
      </c>
      <c r="AO162" s="103"/>
      <c r="AP162" s="188">
        <f t="shared" si="77"/>
        <v>131.21886620733727</v>
      </c>
      <c r="AQ162" s="103"/>
      <c r="AR162" s="190">
        <f t="shared" si="78"/>
        <v>10221774</v>
      </c>
      <c r="AS162" s="103"/>
      <c r="AT162" s="190">
        <v>2679827</v>
      </c>
      <c r="AU162" s="103"/>
      <c r="AV162" s="193">
        <f t="shared" si="79"/>
        <v>26.216848464855513</v>
      </c>
      <c r="AW162" s="103"/>
      <c r="AX162" s="190">
        <v>23396</v>
      </c>
      <c r="AY162" s="103"/>
      <c r="AZ162" s="193">
        <f t="shared" si="80"/>
        <v>0.2288839491070728</v>
      </c>
      <c r="BA162" s="103"/>
      <c r="BB162" s="190">
        <v>2059</v>
      </c>
      <c r="BC162" s="103"/>
      <c r="BD162" s="193">
        <f t="shared" si="81"/>
        <v>2.0143274543146815E-2</v>
      </c>
      <c r="BE162" s="103"/>
      <c r="BF162" s="190">
        <v>665212</v>
      </c>
      <c r="BG162" s="103"/>
      <c r="BH162" s="103">
        <v>67</v>
      </c>
      <c r="BI162" s="103"/>
      <c r="BJ162" s="190">
        <v>23833</v>
      </c>
      <c r="BK162" s="103"/>
      <c r="BL162" s="190">
        <f t="shared" si="82"/>
        <v>23833</v>
      </c>
      <c r="BM162" s="103"/>
      <c r="BN162" s="190">
        <f t="shared" si="83"/>
        <v>23833</v>
      </c>
      <c r="BO162" s="103"/>
      <c r="BP162" s="190">
        <f t="shared" si="84"/>
        <v>23833</v>
      </c>
      <c r="BQ162" s="103"/>
      <c r="BR162" s="190">
        <f t="shared" si="85"/>
        <v>23833</v>
      </c>
      <c r="BS162" s="103"/>
      <c r="BT162" s="190">
        <f t="shared" si="86"/>
        <v>23833</v>
      </c>
    </row>
    <row r="163" spans="1:72" ht="9.75" customHeight="1" x14ac:dyDescent="0.25">
      <c r="A163" s="103">
        <v>68</v>
      </c>
      <c r="B163" s="103"/>
      <c r="C163" s="13" t="s">
        <v>189</v>
      </c>
      <c r="D163" s="103"/>
      <c r="E163" s="190">
        <v>2554953</v>
      </c>
      <c r="F163" s="103"/>
      <c r="G163" s="188">
        <f t="shared" si="87"/>
        <v>143.61736930860033</v>
      </c>
      <c r="H163" s="103"/>
      <c r="I163" s="188">
        <f t="shared" si="73"/>
        <v>77.584294719899944</v>
      </c>
      <c r="J163" s="103"/>
      <c r="K163" s="190">
        <v>2554953</v>
      </c>
      <c r="L163" s="103"/>
      <c r="M163" s="190">
        <v>1532033</v>
      </c>
      <c r="N163" s="103"/>
      <c r="O163" s="188">
        <f t="shared" si="88"/>
        <v>86.117650365373805</v>
      </c>
      <c r="P163" s="103"/>
      <c r="Q163" s="188">
        <f t="shared" si="74"/>
        <v>46.067082027325512</v>
      </c>
      <c r="R163" s="103"/>
      <c r="S163" s="190">
        <v>1625333</v>
      </c>
      <c r="T163" s="103"/>
      <c r="U163" s="188">
        <f t="shared" si="89"/>
        <v>91.362169758291174</v>
      </c>
      <c r="V163" s="103"/>
      <c r="W163" s="188">
        <f t="shared" si="75"/>
        <v>81.361288708906855</v>
      </c>
      <c r="X163" s="103"/>
      <c r="Y163" s="190">
        <v>1605451</v>
      </c>
      <c r="Z163" s="103"/>
      <c r="AA163" s="190">
        <v>0</v>
      </c>
      <c r="AB163" s="103"/>
      <c r="AC163" s="190">
        <v>0</v>
      </c>
      <c r="AD163" s="103"/>
      <c r="AE163" s="103"/>
      <c r="AF163" s="190">
        <v>156245</v>
      </c>
      <c r="AG163" s="103"/>
      <c r="AH163" s="193">
        <f t="shared" si="90"/>
        <v>8.7827431141090493</v>
      </c>
      <c r="AI163" s="103"/>
      <c r="AJ163" s="193">
        <f t="shared" si="76"/>
        <v>53.041053148142382</v>
      </c>
      <c r="AK163" s="103"/>
      <c r="AL163" s="190">
        <v>448715</v>
      </c>
      <c r="AM163" s="103"/>
      <c r="AN163" s="188">
        <f t="shared" si="91"/>
        <v>25.222878021360316</v>
      </c>
      <c r="AO163" s="103"/>
      <c r="AP163" s="188">
        <f t="shared" si="77"/>
        <v>64.656303367586844</v>
      </c>
      <c r="AQ163" s="103"/>
      <c r="AR163" s="190">
        <f t="shared" si="78"/>
        <v>6317279</v>
      </c>
      <c r="AS163" s="103"/>
      <c r="AT163" s="190">
        <v>2017705</v>
      </c>
      <c r="AU163" s="103"/>
      <c r="AV163" s="193">
        <f t="shared" si="79"/>
        <v>31.939463177105203</v>
      </c>
      <c r="AW163" s="103"/>
      <c r="AX163" s="190">
        <v>172975</v>
      </c>
      <c r="AY163" s="103"/>
      <c r="AZ163" s="193">
        <f t="shared" si="80"/>
        <v>2.7381250693534351</v>
      </c>
      <c r="BA163" s="103"/>
      <c r="BB163" s="190">
        <v>0</v>
      </c>
      <c r="BC163" s="103"/>
      <c r="BD163" s="193">
        <f t="shared" si="81"/>
        <v>0</v>
      </c>
      <c r="BE163" s="103"/>
      <c r="BF163" s="190">
        <v>246350</v>
      </c>
      <c r="BG163" s="103"/>
      <c r="BH163" s="103">
        <v>68</v>
      </c>
      <c r="BI163" s="103"/>
      <c r="BJ163" s="190">
        <v>17790</v>
      </c>
      <c r="BK163" s="103"/>
      <c r="BL163" s="190">
        <f t="shared" si="82"/>
        <v>17790</v>
      </c>
      <c r="BM163" s="103"/>
      <c r="BN163" s="190">
        <f t="shared" si="83"/>
        <v>17790</v>
      </c>
      <c r="BO163" s="103"/>
      <c r="BP163" s="190">
        <f t="shared" si="84"/>
        <v>17790</v>
      </c>
      <c r="BQ163" s="103"/>
      <c r="BR163" s="190">
        <f t="shared" si="85"/>
        <v>17790</v>
      </c>
      <c r="BS163" s="103"/>
      <c r="BT163" s="190">
        <f t="shared" si="86"/>
        <v>17790</v>
      </c>
    </row>
    <row r="164" spans="1:72" ht="9.75" customHeight="1" x14ac:dyDescent="0.25">
      <c r="A164" s="103">
        <v>69</v>
      </c>
      <c r="B164" s="103"/>
      <c r="C164" s="13" t="s">
        <v>190</v>
      </c>
      <c r="D164" s="103"/>
      <c r="E164" s="190">
        <v>7348284</v>
      </c>
      <c r="F164" s="103"/>
      <c r="G164" s="188">
        <f t="shared" si="87"/>
        <v>119.21291369240753</v>
      </c>
      <c r="H164" s="103"/>
      <c r="I164" s="188">
        <f t="shared" si="73"/>
        <v>64.400635346938316</v>
      </c>
      <c r="J164" s="103"/>
      <c r="K164" s="190">
        <v>7348284</v>
      </c>
      <c r="L164" s="103"/>
      <c r="M164" s="190">
        <v>3636004</v>
      </c>
      <c r="N164" s="103"/>
      <c r="O164" s="188">
        <f t="shared" si="88"/>
        <v>58.98773523685918</v>
      </c>
      <c r="P164" s="103"/>
      <c r="Q164" s="188">
        <f t="shared" si="74"/>
        <v>31.554423817108241</v>
      </c>
      <c r="R164" s="103"/>
      <c r="S164" s="190">
        <v>4692672</v>
      </c>
      <c r="T164" s="103"/>
      <c r="U164" s="188">
        <f t="shared" si="89"/>
        <v>76.130304996755356</v>
      </c>
      <c r="V164" s="103"/>
      <c r="W164" s="188">
        <f t="shared" si="75"/>
        <v>67.796766875449904</v>
      </c>
      <c r="X164" s="103"/>
      <c r="Y164" s="190">
        <v>4692672</v>
      </c>
      <c r="Z164" s="103"/>
      <c r="AA164" s="190">
        <v>0</v>
      </c>
      <c r="AB164" s="103"/>
      <c r="AC164" s="190">
        <v>0</v>
      </c>
      <c r="AD164" s="103"/>
      <c r="AE164" s="103"/>
      <c r="AF164" s="190">
        <v>129269</v>
      </c>
      <c r="AG164" s="103"/>
      <c r="AH164" s="193">
        <f t="shared" si="90"/>
        <v>2.0971609344581439</v>
      </c>
      <c r="AI164" s="103"/>
      <c r="AJ164" s="193">
        <f t="shared" si="76"/>
        <v>12.665248560681199</v>
      </c>
      <c r="AK164" s="103"/>
      <c r="AL164" s="190">
        <v>1925762</v>
      </c>
      <c r="AM164" s="103"/>
      <c r="AN164" s="188">
        <f t="shared" si="91"/>
        <v>31.24208306294614</v>
      </c>
      <c r="AO164" s="103"/>
      <c r="AP164" s="188">
        <f t="shared" si="77"/>
        <v>80.085928284731494</v>
      </c>
      <c r="AQ164" s="103"/>
      <c r="AR164" s="190">
        <f t="shared" si="78"/>
        <v>17731991</v>
      </c>
      <c r="AS164" s="103"/>
      <c r="AT164" s="190">
        <v>4765075</v>
      </c>
      <c r="AU164" s="103"/>
      <c r="AV164" s="193">
        <f t="shared" si="79"/>
        <v>26.87275783074783</v>
      </c>
      <c r="AW164" s="103"/>
      <c r="AX164" s="190">
        <v>239479</v>
      </c>
      <c r="AY164" s="103"/>
      <c r="AZ164" s="193">
        <f t="shared" si="80"/>
        <v>1.3505477190914432</v>
      </c>
      <c r="BA164" s="103"/>
      <c r="BB164" s="190">
        <v>0</v>
      </c>
      <c r="BC164" s="103"/>
      <c r="BD164" s="193">
        <f t="shared" si="81"/>
        <v>0</v>
      </c>
      <c r="BE164" s="103"/>
      <c r="BF164" s="190">
        <v>100339</v>
      </c>
      <c r="BG164" s="103"/>
      <c r="BH164" s="103">
        <v>69</v>
      </c>
      <c r="BI164" s="103"/>
      <c r="BJ164" s="190">
        <v>61640</v>
      </c>
      <c r="BK164" s="103"/>
      <c r="BL164" s="190">
        <f t="shared" si="82"/>
        <v>61640</v>
      </c>
      <c r="BM164" s="103"/>
      <c r="BN164" s="190">
        <f t="shared" si="83"/>
        <v>61640</v>
      </c>
      <c r="BO164" s="103"/>
      <c r="BP164" s="190">
        <f t="shared" si="84"/>
        <v>61640</v>
      </c>
      <c r="BQ164" s="103"/>
      <c r="BR164" s="190">
        <f t="shared" si="85"/>
        <v>61640</v>
      </c>
      <c r="BS164" s="103"/>
      <c r="BT164" s="190">
        <f t="shared" si="86"/>
        <v>61640</v>
      </c>
    </row>
    <row r="165" spans="1:72" ht="9.75" customHeight="1" x14ac:dyDescent="0.25">
      <c r="A165" s="103">
        <v>70</v>
      </c>
      <c r="B165" s="103"/>
      <c r="C165" s="13" t="s">
        <v>191</v>
      </c>
      <c r="D165" s="103"/>
      <c r="E165" s="190">
        <v>4785076</v>
      </c>
      <c r="F165" s="103"/>
      <c r="G165" s="188">
        <f t="shared" si="87"/>
        <v>162.07410919929549</v>
      </c>
      <c r="H165" s="103"/>
      <c r="I165" s="188">
        <f t="shared" si="73"/>
        <v>87.554907286763566</v>
      </c>
      <c r="J165" s="103"/>
      <c r="K165" s="190">
        <v>4785076</v>
      </c>
      <c r="L165" s="103"/>
      <c r="M165" s="190">
        <v>1844172</v>
      </c>
      <c r="N165" s="103"/>
      <c r="O165" s="188">
        <f t="shared" si="88"/>
        <v>62.463487332339788</v>
      </c>
      <c r="P165" s="103"/>
      <c r="Q165" s="188">
        <f t="shared" si="74"/>
        <v>33.413714638557941</v>
      </c>
      <c r="R165" s="103"/>
      <c r="S165" s="190">
        <v>825779</v>
      </c>
      <c r="T165" s="103"/>
      <c r="U165" s="188">
        <f t="shared" si="89"/>
        <v>27.969753420945672</v>
      </c>
      <c r="V165" s="103"/>
      <c r="W165" s="188">
        <f t="shared" si="75"/>
        <v>24.908068506023838</v>
      </c>
      <c r="X165" s="103"/>
      <c r="Y165" s="190">
        <v>0</v>
      </c>
      <c r="Z165" s="103"/>
      <c r="AA165" s="190">
        <v>825779</v>
      </c>
      <c r="AB165" s="103"/>
      <c r="AC165" s="190">
        <v>0</v>
      </c>
      <c r="AD165" s="103"/>
      <c r="AE165" s="103"/>
      <c r="AF165" s="190">
        <v>323555</v>
      </c>
      <c r="AG165" s="103"/>
      <c r="AH165" s="193">
        <f t="shared" si="90"/>
        <v>10.959050264191845</v>
      </c>
      <c r="AI165" s="103"/>
      <c r="AJ165" s="193">
        <f t="shared" si="76"/>
        <v>66.184284336219065</v>
      </c>
      <c r="AK165" s="103"/>
      <c r="AL165" s="190">
        <v>2303395</v>
      </c>
      <c r="AM165" s="103"/>
      <c r="AN165" s="188">
        <f t="shared" si="91"/>
        <v>78.017714401842568</v>
      </c>
      <c r="AO165" s="103"/>
      <c r="AP165" s="188">
        <f t="shared" si="77"/>
        <v>199.99054057746392</v>
      </c>
      <c r="AQ165" s="103"/>
      <c r="AR165" s="190">
        <f t="shared" si="78"/>
        <v>10081977</v>
      </c>
      <c r="AS165" s="103"/>
      <c r="AT165" s="190">
        <v>1518225</v>
      </c>
      <c r="AU165" s="103"/>
      <c r="AV165" s="193">
        <f t="shared" si="79"/>
        <v>15.058802455113716</v>
      </c>
      <c r="AW165" s="103"/>
      <c r="AX165" s="190">
        <v>45602</v>
      </c>
      <c r="AY165" s="103"/>
      <c r="AZ165" s="193">
        <f t="shared" si="80"/>
        <v>0.45231208125152439</v>
      </c>
      <c r="BA165" s="103"/>
      <c r="BB165" s="190">
        <v>0</v>
      </c>
      <c r="BC165" s="103"/>
      <c r="BD165" s="193">
        <f t="shared" si="81"/>
        <v>0</v>
      </c>
      <c r="BE165" s="103"/>
      <c r="BF165" s="190">
        <v>648029</v>
      </c>
      <c r="BG165" s="103"/>
      <c r="BH165" s="103">
        <v>70</v>
      </c>
      <c r="BI165" s="103"/>
      <c r="BJ165" s="190">
        <v>29524</v>
      </c>
      <c r="BK165" s="103"/>
      <c r="BL165" s="190">
        <f t="shared" si="82"/>
        <v>29524</v>
      </c>
      <c r="BM165" s="103"/>
      <c r="BN165" s="190">
        <f t="shared" si="83"/>
        <v>29524</v>
      </c>
      <c r="BO165" s="103"/>
      <c r="BP165" s="190">
        <f t="shared" si="84"/>
        <v>29524</v>
      </c>
      <c r="BQ165" s="103"/>
      <c r="BR165" s="190">
        <f t="shared" si="85"/>
        <v>29524</v>
      </c>
      <c r="BS165" s="103"/>
      <c r="BT165" s="190">
        <f t="shared" si="86"/>
        <v>29524</v>
      </c>
    </row>
    <row r="166" spans="1:72" ht="9.75" customHeight="1" x14ac:dyDescent="0.25">
      <c r="A166" s="103">
        <v>71</v>
      </c>
      <c r="B166" s="103"/>
      <c r="C166" s="13" t="s">
        <v>192</v>
      </c>
      <c r="D166" s="103"/>
      <c r="E166" s="190">
        <v>0</v>
      </c>
      <c r="F166" s="103"/>
      <c r="G166" s="188">
        <v>0</v>
      </c>
      <c r="H166" s="103"/>
      <c r="I166" s="188">
        <f t="shared" si="73"/>
        <v>0</v>
      </c>
      <c r="J166" s="103"/>
      <c r="K166" s="190">
        <v>0</v>
      </c>
      <c r="L166" s="103"/>
      <c r="M166" s="190">
        <v>0</v>
      </c>
      <c r="N166" s="103"/>
      <c r="O166" s="188">
        <v>0</v>
      </c>
      <c r="P166" s="103"/>
      <c r="Q166" s="188">
        <f t="shared" si="74"/>
        <v>0</v>
      </c>
      <c r="R166" s="103"/>
      <c r="S166" s="190">
        <v>0</v>
      </c>
      <c r="T166" s="103"/>
      <c r="U166" s="188">
        <v>0</v>
      </c>
      <c r="V166" s="103"/>
      <c r="W166" s="188">
        <f t="shared" si="75"/>
        <v>0</v>
      </c>
      <c r="X166" s="103"/>
      <c r="Y166" s="190">
        <v>0</v>
      </c>
      <c r="Z166" s="103"/>
      <c r="AA166" s="190">
        <v>0</v>
      </c>
      <c r="AB166" s="103"/>
      <c r="AC166" s="190">
        <v>0</v>
      </c>
      <c r="AD166" s="103"/>
      <c r="AE166" s="103"/>
      <c r="AF166" s="190">
        <v>0</v>
      </c>
      <c r="AG166" s="103"/>
      <c r="AH166" s="193">
        <v>0</v>
      </c>
      <c r="AI166" s="103"/>
      <c r="AJ166" s="193">
        <f t="shared" si="76"/>
        <v>0</v>
      </c>
      <c r="AK166" s="103"/>
      <c r="AL166" s="190">
        <v>0</v>
      </c>
      <c r="AM166" s="103"/>
      <c r="AN166" s="188">
        <v>0</v>
      </c>
      <c r="AO166" s="103"/>
      <c r="AP166" s="188">
        <f t="shared" si="77"/>
        <v>0</v>
      </c>
      <c r="AQ166" s="103"/>
      <c r="AR166" s="190">
        <f t="shared" si="78"/>
        <v>0</v>
      </c>
      <c r="AS166" s="103"/>
      <c r="AT166" s="190">
        <v>0</v>
      </c>
      <c r="AU166" s="103"/>
      <c r="AV166" s="193">
        <f t="shared" si="79"/>
        <v>0</v>
      </c>
      <c r="AW166" s="103"/>
      <c r="AX166" s="190">
        <v>0</v>
      </c>
      <c r="AY166" s="103"/>
      <c r="AZ166" s="193">
        <f t="shared" si="80"/>
        <v>0</v>
      </c>
      <c r="BA166" s="103"/>
      <c r="BB166" s="190">
        <v>0</v>
      </c>
      <c r="BC166" s="103"/>
      <c r="BD166" s="193">
        <f t="shared" si="81"/>
        <v>0</v>
      </c>
      <c r="BE166" s="103"/>
      <c r="BF166" s="190">
        <v>0</v>
      </c>
      <c r="BG166" s="103"/>
      <c r="BH166" s="103">
        <v>71</v>
      </c>
      <c r="BI166" s="103"/>
      <c r="BJ166" s="190">
        <v>0</v>
      </c>
      <c r="BK166" s="103"/>
      <c r="BL166" s="190">
        <f t="shared" si="82"/>
        <v>0</v>
      </c>
      <c r="BM166" s="103"/>
      <c r="BN166" s="190">
        <f t="shared" si="83"/>
        <v>0</v>
      </c>
      <c r="BO166" s="103"/>
      <c r="BP166" s="190">
        <f t="shared" si="84"/>
        <v>0</v>
      </c>
      <c r="BQ166" s="103"/>
      <c r="BR166" s="190">
        <f t="shared" si="85"/>
        <v>0</v>
      </c>
      <c r="BS166" s="103"/>
      <c r="BT166" s="190">
        <f t="shared" si="86"/>
        <v>0</v>
      </c>
    </row>
    <row r="167" spans="1:72" ht="9.75" customHeight="1" x14ac:dyDescent="0.25">
      <c r="A167" s="103">
        <v>72</v>
      </c>
      <c r="B167" s="103"/>
      <c r="C167" s="13" t="s">
        <v>193</v>
      </c>
      <c r="D167" s="103"/>
      <c r="E167" s="190">
        <v>7133443</v>
      </c>
      <c r="F167" s="103"/>
      <c r="G167" s="188">
        <f t="shared" ref="G167:G187" si="92">(E167/$BJ167)</f>
        <v>191.69738256476404</v>
      </c>
      <c r="H167" s="103"/>
      <c r="I167" s="188">
        <f t="shared" si="73"/>
        <v>103.55785165497686</v>
      </c>
      <c r="J167" s="103"/>
      <c r="K167" s="190">
        <v>0</v>
      </c>
      <c r="L167" s="103"/>
      <c r="M167" s="190">
        <v>4411165</v>
      </c>
      <c r="N167" s="103"/>
      <c r="O167" s="188">
        <f t="shared" ref="O167:O187" si="93">(M167/$BJ167)</f>
        <v>118.54146511877889</v>
      </c>
      <c r="P167" s="103"/>
      <c r="Q167" s="188">
        <f t="shared" si="74"/>
        <v>63.411616249365707</v>
      </c>
      <c r="R167" s="103"/>
      <c r="S167" s="190">
        <v>4733565</v>
      </c>
      <c r="T167" s="103"/>
      <c r="U167" s="188">
        <f t="shared" ref="U167:U187" si="94">(S167/$BJ167)</f>
        <v>127.20533698806837</v>
      </c>
      <c r="V167" s="103"/>
      <c r="W167" s="188">
        <f t="shared" si="75"/>
        <v>113.28091457745602</v>
      </c>
      <c r="X167" s="103"/>
      <c r="Y167" s="190">
        <v>0</v>
      </c>
      <c r="Z167" s="103"/>
      <c r="AA167" s="190">
        <v>1695318</v>
      </c>
      <c r="AB167" s="103"/>
      <c r="AC167" s="190">
        <v>835739</v>
      </c>
      <c r="AD167" s="103"/>
      <c r="AE167" s="103"/>
      <c r="AF167" s="190">
        <v>1171782</v>
      </c>
      <c r="AG167" s="103"/>
      <c r="AH167" s="193">
        <f t="shared" ref="AH167:AH187" si="95">(AF167/$BJ167)</f>
        <v>31.489358271525315</v>
      </c>
      <c r="AI167" s="103"/>
      <c r="AJ167" s="193">
        <f t="shared" si="76"/>
        <v>190.17164728383435</v>
      </c>
      <c r="AK167" s="103"/>
      <c r="AL167" s="190">
        <v>508054</v>
      </c>
      <c r="AM167" s="103"/>
      <c r="AN167" s="188">
        <f t="shared" ref="AN167:AN187" si="96">(AL167/$BJ167)</f>
        <v>13.652961410297753</v>
      </c>
      <c r="AO167" s="103"/>
      <c r="AP167" s="188">
        <f t="shared" si="77"/>
        <v>34.997989288240611</v>
      </c>
      <c r="AQ167" s="103"/>
      <c r="AR167" s="190">
        <f t="shared" si="78"/>
        <v>17958009</v>
      </c>
      <c r="AS167" s="103"/>
      <c r="AT167" s="190">
        <v>3751426</v>
      </c>
      <c r="AU167" s="103"/>
      <c r="AV167" s="193">
        <f t="shared" si="79"/>
        <v>20.889988416867372</v>
      </c>
      <c r="AW167" s="103"/>
      <c r="AX167" s="190">
        <v>580538</v>
      </c>
      <c r="AY167" s="103"/>
      <c r="AZ167" s="193">
        <f t="shared" si="80"/>
        <v>3.2327525840977138</v>
      </c>
      <c r="BA167" s="103"/>
      <c r="BB167" s="190">
        <v>8902</v>
      </c>
      <c r="BC167" s="103"/>
      <c r="BD167" s="193">
        <f t="shared" si="81"/>
        <v>4.957119689604788E-2</v>
      </c>
      <c r="BE167" s="103"/>
      <c r="BF167" s="190">
        <v>1284393</v>
      </c>
      <c r="BG167" s="103"/>
      <c r="BH167" s="103">
        <v>72</v>
      </c>
      <c r="BI167" s="103"/>
      <c r="BJ167" s="190">
        <v>37212</v>
      </c>
      <c r="BK167" s="103"/>
      <c r="BL167" s="190">
        <f t="shared" si="82"/>
        <v>37212</v>
      </c>
      <c r="BM167" s="103"/>
      <c r="BN167" s="190">
        <f t="shared" si="83"/>
        <v>37212</v>
      </c>
      <c r="BO167" s="103"/>
      <c r="BP167" s="190">
        <f t="shared" si="84"/>
        <v>37212</v>
      </c>
      <c r="BQ167" s="103"/>
      <c r="BR167" s="190">
        <f t="shared" si="85"/>
        <v>37212</v>
      </c>
      <c r="BS167" s="103"/>
      <c r="BT167" s="190">
        <f t="shared" si="86"/>
        <v>37212</v>
      </c>
    </row>
    <row r="168" spans="1:72" ht="9.75" customHeight="1" x14ac:dyDescent="0.25">
      <c r="A168" s="103">
        <v>73</v>
      </c>
      <c r="B168" s="103"/>
      <c r="C168" s="13" t="s">
        <v>194</v>
      </c>
      <c r="D168" s="103"/>
      <c r="E168" s="190">
        <v>107116000</v>
      </c>
      <c r="F168" s="103"/>
      <c r="G168" s="188">
        <f t="shared" si="92"/>
        <v>231.32906881821677</v>
      </c>
      <c r="H168" s="103"/>
      <c r="I168" s="188">
        <f t="shared" si="73"/>
        <v>124.96749340887546</v>
      </c>
      <c r="J168" s="103"/>
      <c r="K168" s="190">
        <v>0</v>
      </c>
      <c r="L168" s="103"/>
      <c r="M168" s="190">
        <v>126654000</v>
      </c>
      <c r="N168" s="103"/>
      <c r="O168" s="188">
        <f t="shared" si="93"/>
        <v>273.52358081054581</v>
      </c>
      <c r="P168" s="103"/>
      <c r="Q168" s="188">
        <f t="shared" si="74"/>
        <v>146.31650051002316</v>
      </c>
      <c r="R168" s="103"/>
      <c r="S168" s="190">
        <v>48442000</v>
      </c>
      <c r="T168" s="103"/>
      <c r="U168" s="188">
        <f t="shared" si="94"/>
        <v>104.61595608211711</v>
      </c>
      <c r="V168" s="103"/>
      <c r="W168" s="188">
        <f t="shared" si="75"/>
        <v>93.164260753373895</v>
      </c>
      <c r="X168" s="103"/>
      <c r="Y168" s="190">
        <v>0</v>
      </c>
      <c r="Z168" s="103"/>
      <c r="AA168" s="190">
        <v>43391000</v>
      </c>
      <c r="AB168" s="103"/>
      <c r="AC168" s="190">
        <v>892000</v>
      </c>
      <c r="AD168" s="103"/>
      <c r="AE168" s="103"/>
      <c r="AF168" s="190">
        <v>17108000</v>
      </c>
      <c r="AG168" s="103"/>
      <c r="AH168" s="193">
        <f t="shared" si="95"/>
        <v>36.946653248273392</v>
      </c>
      <c r="AI168" s="103"/>
      <c r="AJ168" s="193">
        <f t="shared" si="76"/>
        <v>223.12953631075817</v>
      </c>
      <c r="AK168" s="103"/>
      <c r="AL168" s="190">
        <v>13683000</v>
      </c>
      <c r="AM168" s="103"/>
      <c r="AN168" s="188">
        <f t="shared" si="96"/>
        <v>29.549979915602339</v>
      </c>
      <c r="AO168" s="103"/>
      <c r="AP168" s="188">
        <f t="shared" si="77"/>
        <v>75.748392562945185</v>
      </c>
      <c r="AQ168" s="103"/>
      <c r="AR168" s="190">
        <f t="shared" si="78"/>
        <v>313003000</v>
      </c>
      <c r="AS168" s="103"/>
      <c r="AT168" s="190">
        <v>15253000</v>
      </c>
      <c r="AU168" s="103"/>
      <c r="AV168" s="193">
        <f t="shared" si="79"/>
        <v>4.8731162321127908</v>
      </c>
      <c r="AW168" s="103"/>
      <c r="AX168" s="190">
        <v>576000</v>
      </c>
      <c r="AY168" s="103"/>
      <c r="AZ168" s="193">
        <f t="shared" si="80"/>
        <v>0.18402379529908658</v>
      </c>
      <c r="BA168" s="103"/>
      <c r="BB168" s="190">
        <v>1331000</v>
      </c>
      <c r="BC168" s="103"/>
      <c r="BD168" s="193">
        <f t="shared" si="81"/>
        <v>0.42523554087341014</v>
      </c>
      <c r="BE168" s="103"/>
      <c r="BF168" s="190">
        <v>9045000</v>
      </c>
      <c r="BG168" s="103"/>
      <c r="BH168" s="103">
        <v>73</v>
      </c>
      <c r="BI168" s="103"/>
      <c r="BJ168" s="190">
        <v>463046</v>
      </c>
      <c r="BK168" s="103"/>
      <c r="BL168" s="190">
        <f t="shared" si="82"/>
        <v>463046</v>
      </c>
      <c r="BM168" s="103"/>
      <c r="BN168" s="190">
        <f t="shared" si="83"/>
        <v>463046</v>
      </c>
      <c r="BO168" s="103"/>
      <c r="BP168" s="190">
        <f t="shared" si="84"/>
        <v>463046</v>
      </c>
      <c r="BQ168" s="103"/>
      <c r="BR168" s="190">
        <f t="shared" si="85"/>
        <v>463046</v>
      </c>
      <c r="BS168" s="103"/>
      <c r="BT168" s="190">
        <f t="shared" si="86"/>
        <v>463046</v>
      </c>
    </row>
    <row r="169" spans="1:72" ht="9.75" customHeight="1" x14ac:dyDescent="0.25">
      <c r="A169" s="103">
        <v>74</v>
      </c>
      <c r="B169" s="103"/>
      <c r="C169" s="13" t="s">
        <v>195</v>
      </c>
      <c r="D169" s="103"/>
      <c r="E169" s="190">
        <v>2991035</v>
      </c>
      <c r="F169" s="103"/>
      <c r="G169" s="188">
        <f t="shared" si="92"/>
        <v>87.500658221923175</v>
      </c>
      <c r="H169" s="103"/>
      <c r="I169" s="188">
        <f t="shared" si="73"/>
        <v>47.269190964552728</v>
      </c>
      <c r="J169" s="103"/>
      <c r="K169" s="190">
        <v>2991035</v>
      </c>
      <c r="L169" s="103"/>
      <c r="M169" s="190">
        <v>1428565</v>
      </c>
      <c r="N169" s="103"/>
      <c r="O169" s="188">
        <f t="shared" si="93"/>
        <v>41.791680074891026</v>
      </c>
      <c r="P169" s="103"/>
      <c r="Q169" s="188">
        <f t="shared" si="74"/>
        <v>22.355704619222205</v>
      </c>
      <c r="R169" s="103"/>
      <c r="S169" s="190">
        <v>4548853</v>
      </c>
      <c r="T169" s="103"/>
      <c r="U169" s="188">
        <f t="shared" si="94"/>
        <v>133.07354532954977</v>
      </c>
      <c r="V169" s="103"/>
      <c r="W169" s="188">
        <f t="shared" si="75"/>
        <v>118.50676455823492</v>
      </c>
      <c r="X169" s="103"/>
      <c r="Y169" s="190">
        <v>0</v>
      </c>
      <c r="Z169" s="103"/>
      <c r="AA169" s="190">
        <v>3646832</v>
      </c>
      <c r="AB169" s="103"/>
      <c r="AC169" s="190">
        <v>0</v>
      </c>
      <c r="AD169" s="103"/>
      <c r="AE169" s="103"/>
      <c r="AF169" s="190">
        <v>252209</v>
      </c>
      <c r="AG169" s="103"/>
      <c r="AH169" s="193">
        <f t="shared" si="95"/>
        <v>7.3781996899043385</v>
      </c>
      <c r="AI169" s="103"/>
      <c r="AJ169" s="193">
        <f t="shared" si="76"/>
        <v>44.558684775960593</v>
      </c>
      <c r="AK169" s="103"/>
      <c r="AL169" s="190">
        <v>1772057</v>
      </c>
      <c r="AM169" s="103"/>
      <c r="AN169" s="188">
        <f t="shared" si="96"/>
        <v>51.840300734283126</v>
      </c>
      <c r="AO169" s="103"/>
      <c r="AP169" s="188">
        <f t="shared" si="77"/>
        <v>132.88738137274535</v>
      </c>
      <c r="AQ169" s="103"/>
      <c r="AR169" s="190">
        <f t="shared" si="78"/>
        <v>10992719</v>
      </c>
      <c r="AS169" s="103"/>
      <c r="AT169" s="190">
        <v>5174364</v>
      </c>
      <c r="AU169" s="103"/>
      <c r="AV169" s="193">
        <f t="shared" si="79"/>
        <v>47.070829337127599</v>
      </c>
      <c r="AW169" s="103"/>
      <c r="AX169" s="190">
        <v>221808</v>
      </c>
      <c r="AY169" s="103"/>
      <c r="AZ169" s="193">
        <f t="shared" si="80"/>
        <v>2.0177719452302929</v>
      </c>
      <c r="BA169" s="103"/>
      <c r="BB169" s="190">
        <v>0</v>
      </c>
      <c r="BC169" s="103"/>
      <c r="BD169" s="193">
        <f t="shared" si="81"/>
        <v>0</v>
      </c>
      <c r="BE169" s="103"/>
      <c r="BF169" s="190">
        <v>195000</v>
      </c>
      <c r="BG169" s="103"/>
      <c r="BH169" s="103">
        <v>74</v>
      </c>
      <c r="BI169" s="103"/>
      <c r="BJ169" s="190">
        <v>34183</v>
      </c>
      <c r="BK169" s="103"/>
      <c r="BL169" s="190">
        <f t="shared" si="82"/>
        <v>34183</v>
      </c>
      <c r="BM169" s="103"/>
      <c r="BN169" s="190">
        <f t="shared" si="83"/>
        <v>34183</v>
      </c>
      <c r="BO169" s="103"/>
      <c r="BP169" s="190">
        <f t="shared" si="84"/>
        <v>34183</v>
      </c>
      <c r="BQ169" s="103"/>
      <c r="BR169" s="190">
        <f t="shared" si="85"/>
        <v>34183</v>
      </c>
      <c r="BS169" s="103"/>
      <c r="BT169" s="190">
        <f t="shared" si="86"/>
        <v>34183</v>
      </c>
    </row>
    <row r="170" spans="1:72" ht="9.75" customHeight="1" x14ac:dyDescent="0.25">
      <c r="A170" s="103">
        <v>75</v>
      </c>
      <c r="B170" s="103"/>
      <c r="C170" s="13" t="s">
        <v>196</v>
      </c>
      <c r="D170" s="103"/>
      <c r="E170" s="190">
        <v>1686352</v>
      </c>
      <c r="F170" s="103"/>
      <c r="G170" s="188">
        <f t="shared" si="92"/>
        <v>233.59911345061644</v>
      </c>
      <c r="H170" s="103"/>
      <c r="I170" s="188">
        <f t="shared" si="73"/>
        <v>126.19380616362994</v>
      </c>
      <c r="J170" s="103"/>
      <c r="K170" s="190">
        <v>1686352</v>
      </c>
      <c r="L170" s="103"/>
      <c r="M170" s="190">
        <v>1091327</v>
      </c>
      <c r="N170" s="103"/>
      <c r="O170" s="188">
        <f t="shared" si="93"/>
        <v>151.17426236320821</v>
      </c>
      <c r="P170" s="103"/>
      <c r="Q170" s="188">
        <f t="shared" si="74"/>
        <v>80.867941881360125</v>
      </c>
      <c r="R170" s="103"/>
      <c r="S170" s="190">
        <v>543176</v>
      </c>
      <c r="T170" s="103"/>
      <c r="U170" s="188">
        <f t="shared" si="94"/>
        <v>75.242554370411412</v>
      </c>
      <c r="V170" s="103"/>
      <c r="W170" s="188">
        <f t="shared" si="75"/>
        <v>67.006193105118371</v>
      </c>
      <c r="X170" s="103"/>
      <c r="Y170" s="190">
        <v>0</v>
      </c>
      <c r="Z170" s="103"/>
      <c r="AA170" s="190">
        <v>543176</v>
      </c>
      <c r="AB170" s="103"/>
      <c r="AC170" s="190">
        <v>0</v>
      </c>
      <c r="AD170" s="103"/>
      <c r="AE170" s="103"/>
      <c r="AF170" s="190">
        <v>209389</v>
      </c>
      <c r="AG170" s="103"/>
      <c r="AH170" s="193">
        <f t="shared" si="95"/>
        <v>29.005263886964954</v>
      </c>
      <c r="AI170" s="103"/>
      <c r="AJ170" s="193">
        <f t="shared" si="76"/>
        <v>175.16961653278076</v>
      </c>
      <c r="AK170" s="103"/>
      <c r="AL170" s="190">
        <v>539112</v>
      </c>
      <c r="AM170" s="103"/>
      <c r="AN170" s="188">
        <f t="shared" si="96"/>
        <v>74.679595511843743</v>
      </c>
      <c r="AO170" s="103"/>
      <c r="AP170" s="188">
        <f t="shared" si="77"/>
        <v>191.43360954659352</v>
      </c>
      <c r="AQ170" s="103"/>
      <c r="AR170" s="190">
        <f t="shared" si="78"/>
        <v>4069356</v>
      </c>
      <c r="AS170" s="103"/>
      <c r="AT170" s="190">
        <v>986426</v>
      </c>
      <c r="AU170" s="103"/>
      <c r="AV170" s="193">
        <f t="shared" si="79"/>
        <v>24.240346629786139</v>
      </c>
      <c r="AW170" s="103"/>
      <c r="AX170" s="190">
        <v>16374</v>
      </c>
      <c r="AY170" s="103"/>
      <c r="AZ170" s="193">
        <f t="shared" si="80"/>
        <v>0.40237325021453024</v>
      </c>
      <c r="BA170" s="103"/>
      <c r="BB170" s="190">
        <v>0</v>
      </c>
      <c r="BC170" s="103"/>
      <c r="BD170" s="193">
        <f t="shared" si="81"/>
        <v>0</v>
      </c>
      <c r="BE170" s="103"/>
      <c r="BF170" s="190">
        <v>165615</v>
      </c>
      <c r="BG170" s="103"/>
      <c r="BH170" s="103">
        <v>75</v>
      </c>
      <c r="BI170" s="103"/>
      <c r="BJ170" s="190">
        <v>7219</v>
      </c>
      <c r="BK170" s="103"/>
      <c r="BL170" s="190">
        <f t="shared" si="82"/>
        <v>7219</v>
      </c>
      <c r="BM170" s="103"/>
      <c r="BN170" s="190">
        <f t="shared" si="83"/>
        <v>7219</v>
      </c>
      <c r="BO170" s="103"/>
      <c r="BP170" s="190">
        <f t="shared" si="84"/>
        <v>7219</v>
      </c>
      <c r="BQ170" s="103"/>
      <c r="BR170" s="190">
        <f t="shared" si="85"/>
        <v>7219</v>
      </c>
      <c r="BS170" s="103"/>
      <c r="BT170" s="190">
        <f t="shared" si="86"/>
        <v>7219</v>
      </c>
    </row>
    <row r="171" spans="1:72" ht="9.75" customHeight="1" x14ac:dyDescent="0.25">
      <c r="A171" s="103">
        <v>76</v>
      </c>
      <c r="B171" s="103"/>
      <c r="C171" s="13" t="s">
        <v>112</v>
      </c>
      <c r="D171" s="103"/>
      <c r="E171" s="190">
        <v>1222666</v>
      </c>
      <c r="F171" s="103"/>
      <c r="G171" s="188">
        <f t="shared" si="92"/>
        <v>133.69775833788955</v>
      </c>
      <c r="H171" s="103"/>
      <c r="I171" s="188">
        <f t="shared" si="73"/>
        <v>72.225569485177985</v>
      </c>
      <c r="J171" s="103"/>
      <c r="K171" s="190">
        <v>1222666</v>
      </c>
      <c r="L171" s="103"/>
      <c r="M171" s="190">
        <v>976893</v>
      </c>
      <c r="N171" s="103"/>
      <c r="O171" s="188">
        <f t="shared" si="93"/>
        <v>106.82263531984691</v>
      </c>
      <c r="P171" s="103"/>
      <c r="Q171" s="188">
        <f t="shared" si="74"/>
        <v>57.142839856591188</v>
      </c>
      <c r="R171" s="103"/>
      <c r="S171" s="190">
        <v>1936938</v>
      </c>
      <c r="T171" s="103"/>
      <c r="U171" s="188">
        <f t="shared" si="94"/>
        <v>211.80295243302351</v>
      </c>
      <c r="V171" s="103"/>
      <c r="W171" s="188">
        <f t="shared" si="75"/>
        <v>188.61812507181864</v>
      </c>
      <c r="X171" s="103"/>
      <c r="Y171" s="190">
        <v>0</v>
      </c>
      <c r="Z171" s="103"/>
      <c r="AA171" s="190">
        <v>1936938</v>
      </c>
      <c r="AB171" s="103"/>
      <c r="AC171" s="190">
        <v>0</v>
      </c>
      <c r="AD171" s="103"/>
      <c r="AE171" s="103"/>
      <c r="AF171" s="190">
        <v>101115</v>
      </c>
      <c r="AG171" s="103"/>
      <c r="AH171" s="193">
        <f t="shared" si="95"/>
        <v>11.056861673045381</v>
      </c>
      <c r="AI171" s="103"/>
      <c r="AJ171" s="193">
        <f t="shared" si="76"/>
        <v>66.774990459361945</v>
      </c>
      <c r="AK171" s="103"/>
      <c r="AL171" s="190">
        <v>493858</v>
      </c>
      <c r="AM171" s="103"/>
      <c r="AN171" s="188">
        <f t="shared" si="96"/>
        <v>54.003061782394752</v>
      </c>
      <c r="AO171" s="103"/>
      <c r="AP171" s="188">
        <f t="shared" si="77"/>
        <v>138.43140114399762</v>
      </c>
      <c r="AQ171" s="103"/>
      <c r="AR171" s="190">
        <f t="shared" si="78"/>
        <v>4731470</v>
      </c>
      <c r="AS171" s="103"/>
      <c r="AT171" s="190">
        <v>1214615</v>
      </c>
      <c r="AU171" s="103"/>
      <c r="AV171" s="193">
        <f t="shared" si="79"/>
        <v>25.670985972646982</v>
      </c>
      <c r="AW171" s="103"/>
      <c r="AX171" s="190">
        <v>64756</v>
      </c>
      <c r="AY171" s="103"/>
      <c r="AZ171" s="193">
        <f t="shared" si="80"/>
        <v>1.3686232819821322</v>
      </c>
      <c r="BA171" s="103"/>
      <c r="BB171" s="190">
        <v>25000</v>
      </c>
      <c r="BC171" s="103"/>
      <c r="BD171" s="193">
        <f t="shared" si="81"/>
        <v>0.52837701602250464</v>
      </c>
      <c r="BE171" s="103"/>
      <c r="BF171" s="190">
        <v>1320429</v>
      </c>
      <c r="BG171" s="103"/>
      <c r="BH171" s="103">
        <v>76</v>
      </c>
      <c r="BI171" s="103"/>
      <c r="BJ171" s="190">
        <v>9145</v>
      </c>
      <c r="BK171" s="103"/>
      <c r="BL171" s="190">
        <f t="shared" si="82"/>
        <v>9145</v>
      </c>
      <c r="BM171" s="103"/>
      <c r="BN171" s="190">
        <f t="shared" si="83"/>
        <v>9145</v>
      </c>
      <c r="BO171" s="103"/>
      <c r="BP171" s="190">
        <f t="shared" si="84"/>
        <v>9145</v>
      </c>
      <c r="BQ171" s="103"/>
      <c r="BR171" s="190">
        <f t="shared" si="85"/>
        <v>9145</v>
      </c>
      <c r="BS171" s="103"/>
      <c r="BT171" s="190">
        <f t="shared" si="86"/>
        <v>9145</v>
      </c>
    </row>
    <row r="172" spans="1:72" ht="9.75" customHeight="1" x14ac:dyDescent="0.25">
      <c r="A172" s="103">
        <v>77</v>
      </c>
      <c r="B172" s="103"/>
      <c r="C172" s="13" t="s">
        <v>113</v>
      </c>
      <c r="D172" s="103"/>
      <c r="E172" s="190">
        <v>16320553</v>
      </c>
      <c r="F172" s="103"/>
      <c r="G172" s="188">
        <f t="shared" si="92"/>
        <v>174.23085874113929</v>
      </c>
      <c r="H172" s="103"/>
      <c r="I172" s="188">
        <f t="shared" si="73"/>
        <v>94.122168919747253</v>
      </c>
      <c r="J172" s="103"/>
      <c r="K172" s="190">
        <v>0</v>
      </c>
      <c r="L172" s="103"/>
      <c r="M172" s="190">
        <v>17345990</v>
      </c>
      <c r="N172" s="103"/>
      <c r="O172" s="188">
        <f t="shared" si="93"/>
        <v>185.17796139721582</v>
      </c>
      <c r="P172" s="103"/>
      <c r="Q172" s="188">
        <f t="shared" si="74"/>
        <v>99.057606671169069</v>
      </c>
      <c r="R172" s="103"/>
      <c r="S172" s="190">
        <v>14974589</v>
      </c>
      <c r="T172" s="103"/>
      <c r="U172" s="188">
        <f t="shared" si="94"/>
        <v>159.86195447946025</v>
      </c>
      <c r="V172" s="103"/>
      <c r="W172" s="188">
        <f t="shared" si="75"/>
        <v>142.36280362412407</v>
      </c>
      <c r="X172" s="103"/>
      <c r="Y172" s="190">
        <v>9091704</v>
      </c>
      <c r="Z172" s="103"/>
      <c r="AA172" s="190">
        <v>5230291</v>
      </c>
      <c r="AB172" s="103"/>
      <c r="AC172" s="190">
        <v>652594</v>
      </c>
      <c r="AD172" s="103"/>
      <c r="AE172" s="103"/>
      <c r="AF172" s="190">
        <v>1075608</v>
      </c>
      <c r="AG172" s="103"/>
      <c r="AH172" s="193">
        <f t="shared" si="95"/>
        <v>11.482705611068409</v>
      </c>
      <c r="AI172" s="103"/>
      <c r="AJ172" s="193">
        <f t="shared" si="76"/>
        <v>69.346762245924666</v>
      </c>
      <c r="AK172" s="103"/>
      <c r="AL172" s="190">
        <v>48440</v>
      </c>
      <c r="AM172" s="103"/>
      <c r="AN172" s="188">
        <f t="shared" si="96"/>
        <v>0.51712358015201987</v>
      </c>
      <c r="AO172" s="103"/>
      <c r="AP172" s="188">
        <f t="shared" si="77"/>
        <v>1.3255941311902035</v>
      </c>
      <c r="AQ172" s="103"/>
      <c r="AR172" s="190">
        <f t="shared" si="78"/>
        <v>49765180</v>
      </c>
      <c r="AS172" s="103"/>
      <c r="AT172" s="190">
        <v>8743303</v>
      </c>
      <c r="AU172" s="103"/>
      <c r="AV172" s="193">
        <f t="shared" si="79"/>
        <v>17.569117603915029</v>
      </c>
      <c r="AW172" s="103"/>
      <c r="AX172" s="190">
        <v>399499</v>
      </c>
      <c r="AY172" s="103"/>
      <c r="AZ172" s="193">
        <f t="shared" si="80"/>
        <v>0.802768120199706</v>
      </c>
      <c r="BA172" s="103"/>
      <c r="BB172" s="190">
        <v>595297</v>
      </c>
      <c r="BC172" s="103"/>
      <c r="BD172" s="193">
        <f t="shared" si="81"/>
        <v>1.1962118895179321</v>
      </c>
      <c r="BE172" s="103"/>
      <c r="BF172" s="190">
        <v>7705306</v>
      </c>
      <c r="BG172" s="103"/>
      <c r="BH172" s="103">
        <v>77</v>
      </c>
      <c r="BI172" s="103"/>
      <c r="BJ172" s="190">
        <v>93672</v>
      </c>
      <c r="BK172" s="103"/>
      <c r="BL172" s="190">
        <f t="shared" si="82"/>
        <v>93672</v>
      </c>
      <c r="BM172" s="103"/>
      <c r="BN172" s="190">
        <f t="shared" si="83"/>
        <v>93672</v>
      </c>
      <c r="BO172" s="103"/>
      <c r="BP172" s="190">
        <f t="shared" si="84"/>
        <v>93672</v>
      </c>
      <c r="BQ172" s="103"/>
      <c r="BR172" s="190">
        <f t="shared" si="85"/>
        <v>93672</v>
      </c>
      <c r="BS172" s="103"/>
      <c r="BT172" s="190">
        <f t="shared" si="86"/>
        <v>93672</v>
      </c>
    </row>
    <row r="173" spans="1:72" ht="9.75" customHeight="1" x14ac:dyDescent="0.25">
      <c r="A173" s="103">
        <v>78</v>
      </c>
      <c r="B173" s="103"/>
      <c r="C173" s="13" t="s">
        <v>197</v>
      </c>
      <c r="D173" s="103"/>
      <c r="E173" s="190">
        <v>2813754</v>
      </c>
      <c r="F173" s="103"/>
      <c r="G173" s="188">
        <f t="shared" si="92"/>
        <v>124.83934513509917</v>
      </c>
      <c r="H173" s="103"/>
      <c r="I173" s="188">
        <f t="shared" si="73"/>
        <v>67.440119480177898</v>
      </c>
      <c r="J173" s="103"/>
      <c r="K173" s="190">
        <v>2813754</v>
      </c>
      <c r="L173" s="103"/>
      <c r="M173" s="190">
        <v>5069907</v>
      </c>
      <c r="N173" s="103"/>
      <c r="O173" s="188">
        <f t="shared" si="93"/>
        <v>224.93930520431252</v>
      </c>
      <c r="P173" s="103"/>
      <c r="Q173" s="188">
        <f t="shared" si="74"/>
        <v>120.32721956593404</v>
      </c>
      <c r="R173" s="103"/>
      <c r="S173" s="190">
        <v>3438472</v>
      </c>
      <c r="T173" s="103"/>
      <c r="U173" s="188">
        <f t="shared" si="94"/>
        <v>152.55654643063136</v>
      </c>
      <c r="V173" s="103"/>
      <c r="W173" s="188">
        <f t="shared" si="75"/>
        <v>135.8570757613814</v>
      </c>
      <c r="X173" s="103"/>
      <c r="Y173" s="190">
        <v>0</v>
      </c>
      <c r="Z173" s="103"/>
      <c r="AA173" s="190">
        <v>3074678</v>
      </c>
      <c r="AB173" s="103"/>
      <c r="AC173" s="190">
        <v>0</v>
      </c>
      <c r="AD173" s="103"/>
      <c r="AE173" s="103"/>
      <c r="AF173" s="190">
        <v>258238</v>
      </c>
      <c r="AG173" s="103"/>
      <c r="AH173" s="193">
        <f t="shared" si="95"/>
        <v>11.457384977150717</v>
      </c>
      <c r="AI173" s="103"/>
      <c r="AJ173" s="193">
        <f t="shared" si="76"/>
        <v>69.193844977148416</v>
      </c>
      <c r="AK173" s="103"/>
      <c r="AL173" s="190">
        <v>575865</v>
      </c>
      <c r="AM173" s="103"/>
      <c r="AN173" s="188">
        <f t="shared" si="96"/>
        <v>25.549713829362439</v>
      </c>
      <c r="AO173" s="103"/>
      <c r="AP173" s="188">
        <f t="shared" si="77"/>
        <v>65.494113990771069</v>
      </c>
      <c r="AQ173" s="103"/>
      <c r="AR173" s="190">
        <f t="shared" si="78"/>
        <v>12156236</v>
      </c>
      <c r="AS173" s="103"/>
      <c r="AT173" s="190">
        <v>2846116</v>
      </c>
      <c r="AU173" s="103"/>
      <c r="AV173" s="193">
        <f t="shared" si="79"/>
        <v>23.412806398296315</v>
      </c>
      <c r="AW173" s="103"/>
      <c r="AX173" s="190">
        <v>35467</v>
      </c>
      <c r="AY173" s="103"/>
      <c r="AZ173" s="193">
        <f t="shared" si="80"/>
        <v>0.29175971904461218</v>
      </c>
      <c r="BA173" s="103"/>
      <c r="BB173" s="190">
        <v>227233</v>
      </c>
      <c r="BC173" s="103"/>
      <c r="BD173" s="193">
        <f t="shared" si="81"/>
        <v>1.8692710473867076</v>
      </c>
      <c r="BE173" s="103"/>
      <c r="BF173" s="190">
        <v>239248</v>
      </c>
      <c r="BG173" s="103"/>
      <c r="BH173" s="103">
        <v>78</v>
      </c>
      <c r="BI173" s="103"/>
      <c r="BJ173" s="190">
        <v>22539</v>
      </c>
      <c r="BK173" s="103"/>
      <c r="BL173" s="190">
        <f t="shared" si="82"/>
        <v>22539</v>
      </c>
      <c r="BM173" s="103"/>
      <c r="BN173" s="190">
        <f t="shared" si="83"/>
        <v>22539</v>
      </c>
      <c r="BO173" s="103"/>
      <c r="BP173" s="190">
        <f t="shared" si="84"/>
        <v>22539</v>
      </c>
      <c r="BQ173" s="103"/>
      <c r="BR173" s="190">
        <f t="shared" si="85"/>
        <v>22539</v>
      </c>
      <c r="BS173" s="103"/>
      <c r="BT173" s="190">
        <f t="shared" si="86"/>
        <v>22539</v>
      </c>
    </row>
    <row r="174" spans="1:72" ht="9.75" customHeight="1" x14ac:dyDescent="0.25">
      <c r="A174" s="103">
        <v>79</v>
      </c>
      <c r="B174" s="103"/>
      <c r="C174" s="13" t="s">
        <v>198</v>
      </c>
      <c r="D174" s="103"/>
      <c r="E174" s="190">
        <v>5714866</v>
      </c>
      <c r="F174" s="103"/>
      <c r="G174" s="188">
        <f t="shared" si="92"/>
        <v>70.188229225516451</v>
      </c>
      <c r="H174" s="103"/>
      <c r="I174" s="188">
        <f t="shared" si="73"/>
        <v>37.916752606707618</v>
      </c>
      <c r="J174" s="103"/>
      <c r="K174" s="190">
        <v>5714866</v>
      </c>
      <c r="L174" s="103"/>
      <c r="M174" s="190">
        <v>9068622</v>
      </c>
      <c r="N174" s="103"/>
      <c r="O174" s="188">
        <f t="shared" si="93"/>
        <v>111.37803050772519</v>
      </c>
      <c r="P174" s="103"/>
      <c r="Q174" s="188">
        <f t="shared" si="74"/>
        <v>59.579666255088128</v>
      </c>
      <c r="R174" s="103"/>
      <c r="S174" s="190">
        <v>11826927</v>
      </c>
      <c r="T174" s="103"/>
      <c r="U174" s="188">
        <f t="shared" si="94"/>
        <v>145.2546854658446</v>
      </c>
      <c r="V174" s="103"/>
      <c r="W174" s="188">
        <f t="shared" si="75"/>
        <v>129.35450670418803</v>
      </c>
      <c r="X174" s="103"/>
      <c r="Y174" s="190">
        <v>7805344</v>
      </c>
      <c r="Z174" s="103"/>
      <c r="AA174" s="190">
        <v>2634568</v>
      </c>
      <c r="AB174" s="103"/>
      <c r="AC174" s="190">
        <v>1387015</v>
      </c>
      <c r="AD174" s="103"/>
      <c r="AE174" s="103"/>
      <c r="AF174" s="190">
        <v>790056</v>
      </c>
      <c r="AG174" s="103"/>
      <c r="AH174" s="193">
        <f t="shared" si="95"/>
        <v>9.7032251725577847</v>
      </c>
      <c r="AI174" s="103"/>
      <c r="AJ174" s="193">
        <f t="shared" si="76"/>
        <v>58.600060983138547</v>
      </c>
      <c r="AK174" s="103"/>
      <c r="AL174" s="190">
        <v>6502796</v>
      </c>
      <c r="AM174" s="103"/>
      <c r="AN174" s="188">
        <f t="shared" si="96"/>
        <v>79.865343518950652</v>
      </c>
      <c r="AO174" s="103"/>
      <c r="AP174" s="188">
        <f t="shared" si="77"/>
        <v>204.72675143355099</v>
      </c>
      <c r="AQ174" s="103"/>
      <c r="AR174" s="190">
        <f t="shared" si="78"/>
        <v>33903267</v>
      </c>
      <c r="AS174" s="103"/>
      <c r="AT174" s="190">
        <v>8016484</v>
      </c>
      <c r="AU174" s="103"/>
      <c r="AV174" s="193">
        <f t="shared" si="79"/>
        <v>23.645166703256059</v>
      </c>
      <c r="AW174" s="103"/>
      <c r="AX174" s="190">
        <v>304994</v>
      </c>
      <c r="AY174" s="103"/>
      <c r="AZ174" s="193">
        <f t="shared" si="80"/>
        <v>0.89960061960990367</v>
      </c>
      <c r="BA174" s="103"/>
      <c r="BB174" s="190">
        <v>1123413</v>
      </c>
      <c r="BC174" s="103"/>
      <c r="BD174" s="193">
        <f t="shared" si="81"/>
        <v>3.3135833192712667</v>
      </c>
      <c r="BE174" s="103"/>
      <c r="BF174" s="190">
        <v>1184728</v>
      </c>
      <c r="BG174" s="103"/>
      <c r="BH174" s="103">
        <v>79</v>
      </c>
      <c r="BI174" s="103"/>
      <c r="BJ174" s="190">
        <v>81422</v>
      </c>
      <c r="BK174" s="103"/>
      <c r="BL174" s="190">
        <f t="shared" si="82"/>
        <v>81422</v>
      </c>
      <c r="BM174" s="103"/>
      <c r="BN174" s="190">
        <f t="shared" si="83"/>
        <v>81422</v>
      </c>
      <c r="BO174" s="103"/>
      <c r="BP174" s="190">
        <f t="shared" si="84"/>
        <v>81422</v>
      </c>
      <c r="BQ174" s="103"/>
      <c r="BR174" s="190">
        <f t="shared" si="85"/>
        <v>81422</v>
      </c>
      <c r="BS174" s="103"/>
      <c r="BT174" s="190">
        <f t="shared" si="86"/>
        <v>81422</v>
      </c>
    </row>
    <row r="175" spans="1:72" ht="9.75" customHeight="1" x14ac:dyDescent="0.25">
      <c r="A175" s="103">
        <v>80</v>
      </c>
      <c r="B175" s="103"/>
      <c r="C175" s="13" t="s">
        <v>199</v>
      </c>
      <c r="D175" s="103"/>
      <c r="E175" s="190">
        <v>2291170</v>
      </c>
      <c r="F175" s="103"/>
      <c r="G175" s="188">
        <f t="shared" si="92"/>
        <v>84.679380566951252</v>
      </c>
      <c r="H175" s="103"/>
      <c r="I175" s="188">
        <f t="shared" si="73"/>
        <v>45.745093718350752</v>
      </c>
      <c r="J175" s="103"/>
      <c r="K175" s="190">
        <v>2291170</v>
      </c>
      <c r="L175" s="103"/>
      <c r="M175" s="190">
        <v>478465</v>
      </c>
      <c r="N175" s="103"/>
      <c r="O175" s="188">
        <f t="shared" si="93"/>
        <v>17.683593894371143</v>
      </c>
      <c r="P175" s="103"/>
      <c r="Q175" s="188">
        <f t="shared" si="74"/>
        <v>9.4595192392459317</v>
      </c>
      <c r="R175" s="103"/>
      <c r="S175" s="190">
        <v>4750345</v>
      </c>
      <c r="T175" s="103"/>
      <c r="U175" s="188">
        <f t="shared" si="94"/>
        <v>175.56806002143622</v>
      </c>
      <c r="V175" s="103"/>
      <c r="W175" s="188">
        <f t="shared" si="75"/>
        <v>156.3496538803517</v>
      </c>
      <c r="X175" s="103"/>
      <c r="Y175" s="190">
        <v>0</v>
      </c>
      <c r="Z175" s="103"/>
      <c r="AA175" s="190">
        <v>4540592</v>
      </c>
      <c r="AB175" s="103"/>
      <c r="AC175" s="190">
        <v>209753</v>
      </c>
      <c r="AD175" s="103"/>
      <c r="AE175" s="103"/>
      <c r="AF175" s="190">
        <v>114174</v>
      </c>
      <c r="AG175" s="103"/>
      <c r="AH175" s="193">
        <f t="shared" si="95"/>
        <v>4.2197582880585429</v>
      </c>
      <c r="AI175" s="103"/>
      <c r="AJ175" s="193">
        <f t="shared" si="76"/>
        <v>25.484113644365948</v>
      </c>
      <c r="AK175" s="103"/>
      <c r="AL175" s="190">
        <v>755132</v>
      </c>
      <c r="AM175" s="103"/>
      <c r="AN175" s="188">
        <f t="shared" si="96"/>
        <v>27.908932993310419</v>
      </c>
      <c r="AO175" s="103"/>
      <c r="AP175" s="188">
        <f t="shared" si="77"/>
        <v>71.54173432361597</v>
      </c>
      <c r="AQ175" s="103"/>
      <c r="AR175" s="190">
        <f t="shared" si="78"/>
        <v>8389286</v>
      </c>
      <c r="AS175" s="103"/>
      <c r="AT175" s="190">
        <v>3665162</v>
      </c>
      <c r="AU175" s="103"/>
      <c r="AV175" s="193">
        <f t="shared" si="79"/>
        <v>43.688604727506011</v>
      </c>
      <c r="AW175" s="103"/>
      <c r="AX175" s="190">
        <v>73700</v>
      </c>
      <c r="AY175" s="103"/>
      <c r="AZ175" s="193">
        <f t="shared" si="80"/>
        <v>0.8785014600765787</v>
      </c>
      <c r="BA175" s="103"/>
      <c r="BB175" s="190">
        <v>52497</v>
      </c>
      <c r="BC175" s="103"/>
      <c r="BD175" s="193">
        <f t="shared" si="81"/>
        <v>0.62576243079566007</v>
      </c>
      <c r="BE175" s="103"/>
      <c r="BF175" s="190">
        <v>571528</v>
      </c>
      <c r="BG175" s="103"/>
      <c r="BH175" s="103">
        <v>80</v>
      </c>
      <c r="BI175" s="103"/>
      <c r="BJ175" s="190">
        <v>27057</v>
      </c>
      <c r="BK175" s="103"/>
      <c r="BL175" s="190">
        <f t="shared" si="82"/>
        <v>27057</v>
      </c>
      <c r="BM175" s="103"/>
      <c r="BN175" s="190">
        <f t="shared" si="83"/>
        <v>27057</v>
      </c>
      <c r="BO175" s="103"/>
      <c r="BP175" s="190">
        <f t="shared" si="84"/>
        <v>27057</v>
      </c>
      <c r="BQ175" s="103"/>
      <c r="BR175" s="190">
        <f t="shared" si="85"/>
        <v>27057</v>
      </c>
      <c r="BS175" s="103"/>
      <c r="BT175" s="190">
        <f t="shared" si="86"/>
        <v>27057</v>
      </c>
    </row>
    <row r="176" spans="1:72" ht="9.75" customHeight="1" x14ac:dyDescent="0.25">
      <c r="A176" s="103">
        <v>81</v>
      </c>
      <c r="B176" s="103"/>
      <c r="C176" s="13" t="s">
        <v>200</v>
      </c>
      <c r="D176" s="103"/>
      <c r="E176" s="190">
        <v>3421913</v>
      </c>
      <c r="F176" s="103"/>
      <c r="G176" s="188">
        <f t="shared" si="92"/>
        <v>154.69070114370959</v>
      </c>
      <c r="H176" s="103"/>
      <c r="I176" s="188">
        <f t="shared" si="73"/>
        <v>83.566277573104315</v>
      </c>
      <c r="J176" s="103"/>
      <c r="K176" s="190">
        <v>3421913</v>
      </c>
      <c r="L176" s="103"/>
      <c r="M176" s="190">
        <v>712739</v>
      </c>
      <c r="N176" s="103"/>
      <c r="O176" s="188">
        <f t="shared" si="93"/>
        <v>32.220017178246913</v>
      </c>
      <c r="P176" s="103"/>
      <c r="Q176" s="188">
        <f t="shared" si="74"/>
        <v>17.235516389203973</v>
      </c>
      <c r="R176" s="103"/>
      <c r="S176" s="190">
        <v>4846316</v>
      </c>
      <c r="T176" s="103"/>
      <c r="U176" s="188">
        <f t="shared" si="94"/>
        <v>219.08213914380002</v>
      </c>
      <c r="V176" s="103"/>
      <c r="W176" s="188">
        <f t="shared" si="75"/>
        <v>195.10050189264473</v>
      </c>
      <c r="X176" s="103"/>
      <c r="Y176" s="190">
        <v>0</v>
      </c>
      <c r="Z176" s="103"/>
      <c r="AA176" s="190">
        <v>4846316</v>
      </c>
      <c r="AB176" s="103"/>
      <c r="AC176" s="190">
        <v>0</v>
      </c>
      <c r="AD176" s="103"/>
      <c r="AE176" s="103"/>
      <c r="AF176" s="190">
        <v>90112</v>
      </c>
      <c r="AG176" s="103"/>
      <c r="AH176" s="193">
        <f t="shared" si="95"/>
        <v>4.0735952262555939</v>
      </c>
      <c r="AI176" s="103"/>
      <c r="AJ176" s="193">
        <f t="shared" si="76"/>
        <v>24.601400506948639</v>
      </c>
      <c r="AK176" s="103"/>
      <c r="AL176" s="190">
        <v>225200</v>
      </c>
      <c r="AM176" s="103"/>
      <c r="AN176" s="188">
        <f t="shared" si="96"/>
        <v>10.180371592604313</v>
      </c>
      <c r="AO176" s="103"/>
      <c r="AP176" s="188">
        <f t="shared" si="77"/>
        <v>26.096355599418963</v>
      </c>
      <c r="AQ176" s="103"/>
      <c r="AR176" s="190">
        <f t="shared" si="78"/>
        <v>9296280</v>
      </c>
      <c r="AS176" s="103"/>
      <c r="AT176" s="190">
        <v>3802839</v>
      </c>
      <c r="AU176" s="103"/>
      <c r="AV176" s="193">
        <f t="shared" si="79"/>
        <v>40.907104777394835</v>
      </c>
      <c r="AW176" s="103"/>
      <c r="AX176" s="190">
        <v>1021</v>
      </c>
      <c r="AY176" s="103"/>
      <c r="AZ176" s="193">
        <f t="shared" si="80"/>
        <v>1.0982887778767421E-2</v>
      </c>
      <c r="BA176" s="103"/>
      <c r="BB176" s="190">
        <v>2735</v>
      </c>
      <c r="BC176" s="103"/>
      <c r="BD176" s="193">
        <f t="shared" si="81"/>
        <v>2.9420370298657097E-2</v>
      </c>
      <c r="BE176" s="103"/>
      <c r="BF176" s="190">
        <v>555645</v>
      </c>
      <c r="BG176" s="103"/>
      <c r="BH176" s="103">
        <v>81</v>
      </c>
      <c r="BI176" s="103"/>
      <c r="BJ176" s="190">
        <v>22121</v>
      </c>
      <c r="BK176" s="103"/>
      <c r="BL176" s="190">
        <f t="shared" si="82"/>
        <v>22121</v>
      </c>
      <c r="BM176" s="103"/>
      <c r="BN176" s="190">
        <f t="shared" si="83"/>
        <v>22121</v>
      </c>
      <c r="BO176" s="103"/>
      <c r="BP176" s="190">
        <f t="shared" si="84"/>
        <v>22121</v>
      </c>
      <c r="BQ176" s="103"/>
      <c r="BR176" s="190">
        <f t="shared" si="85"/>
        <v>22121</v>
      </c>
      <c r="BS176" s="103"/>
      <c r="BT176" s="190">
        <f t="shared" si="86"/>
        <v>22121</v>
      </c>
    </row>
    <row r="177" spans="1:72" ht="9.75" customHeight="1" x14ac:dyDescent="0.25">
      <c r="A177" s="103">
        <v>82</v>
      </c>
      <c r="B177" s="103"/>
      <c r="C177" s="13" t="s">
        <v>201</v>
      </c>
      <c r="D177" s="103"/>
      <c r="E177" s="190">
        <v>5466423</v>
      </c>
      <c r="F177" s="103"/>
      <c r="G177" s="188">
        <f t="shared" si="92"/>
        <v>127.30374941779228</v>
      </c>
      <c r="H177" s="103"/>
      <c r="I177" s="188">
        <f t="shared" si="73"/>
        <v>68.771428284244649</v>
      </c>
      <c r="J177" s="103"/>
      <c r="K177" s="190">
        <v>5466423</v>
      </c>
      <c r="L177" s="103"/>
      <c r="M177" s="190">
        <v>5865381</v>
      </c>
      <c r="N177" s="103"/>
      <c r="O177" s="188">
        <f t="shared" si="93"/>
        <v>136.59480670703306</v>
      </c>
      <c r="P177" s="103"/>
      <c r="Q177" s="188">
        <f t="shared" si="74"/>
        <v>73.068925340880682</v>
      </c>
      <c r="R177" s="103"/>
      <c r="S177" s="190">
        <v>8418960</v>
      </c>
      <c r="T177" s="103"/>
      <c r="U177" s="188">
        <f t="shared" si="94"/>
        <v>196.06334420121098</v>
      </c>
      <c r="V177" s="103"/>
      <c r="W177" s="188">
        <f t="shared" si="75"/>
        <v>174.6014394687781</v>
      </c>
      <c r="X177" s="103"/>
      <c r="Y177" s="190">
        <v>0</v>
      </c>
      <c r="Z177" s="103"/>
      <c r="AA177" s="190">
        <v>7858025</v>
      </c>
      <c r="AB177" s="103"/>
      <c r="AC177" s="190">
        <v>560935</v>
      </c>
      <c r="AD177" s="103"/>
      <c r="AE177" s="103"/>
      <c r="AF177" s="190">
        <v>456009</v>
      </c>
      <c r="AG177" s="103"/>
      <c r="AH177" s="193">
        <f t="shared" si="95"/>
        <v>10.619678621332092</v>
      </c>
      <c r="AI177" s="103"/>
      <c r="AJ177" s="193">
        <f t="shared" si="76"/>
        <v>64.134739095964974</v>
      </c>
      <c r="AK177" s="103"/>
      <c r="AL177" s="190">
        <v>1878840</v>
      </c>
      <c r="AM177" s="103"/>
      <c r="AN177" s="188">
        <f t="shared" si="96"/>
        <v>43.755006986492781</v>
      </c>
      <c r="AO177" s="103"/>
      <c r="AP177" s="188">
        <f t="shared" si="77"/>
        <v>112.16154648068921</v>
      </c>
      <c r="AQ177" s="103"/>
      <c r="AR177" s="190">
        <f t="shared" si="78"/>
        <v>22085613</v>
      </c>
      <c r="AS177" s="103"/>
      <c r="AT177" s="190">
        <v>5275917</v>
      </c>
      <c r="AU177" s="103"/>
      <c r="AV177" s="193">
        <f t="shared" si="79"/>
        <v>23.888478893476943</v>
      </c>
      <c r="AW177" s="103"/>
      <c r="AX177" s="190">
        <v>132457</v>
      </c>
      <c r="AY177" s="103"/>
      <c r="AZ177" s="193">
        <f t="shared" si="80"/>
        <v>0.59974337139747946</v>
      </c>
      <c r="BA177" s="103"/>
      <c r="BB177" s="190">
        <v>5465</v>
      </c>
      <c r="BC177" s="103"/>
      <c r="BD177" s="193">
        <f t="shared" si="81"/>
        <v>2.4744615420002152E-2</v>
      </c>
      <c r="BE177" s="103"/>
      <c r="BF177" s="190">
        <v>1957008</v>
      </c>
      <c r="BG177" s="103"/>
      <c r="BH177" s="103">
        <v>82</v>
      </c>
      <c r="BI177" s="103"/>
      <c r="BJ177" s="190">
        <v>42940</v>
      </c>
      <c r="BK177" s="103"/>
      <c r="BL177" s="190">
        <f t="shared" si="82"/>
        <v>42940</v>
      </c>
      <c r="BM177" s="103"/>
      <c r="BN177" s="190">
        <f t="shared" si="83"/>
        <v>42940</v>
      </c>
      <c r="BO177" s="103"/>
      <c r="BP177" s="190">
        <f t="shared" si="84"/>
        <v>42940</v>
      </c>
      <c r="BQ177" s="103"/>
      <c r="BR177" s="190">
        <f t="shared" si="85"/>
        <v>42940</v>
      </c>
      <c r="BS177" s="103"/>
      <c r="BT177" s="190">
        <f t="shared" si="86"/>
        <v>42940</v>
      </c>
    </row>
    <row r="178" spans="1:72" ht="9.75" customHeight="1" x14ac:dyDescent="0.25">
      <c r="A178" s="103">
        <v>83</v>
      </c>
      <c r="B178" s="103"/>
      <c r="C178" s="13" t="s">
        <v>202</v>
      </c>
      <c r="D178" s="103"/>
      <c r="E178" s="190">
        <v>4339780</v>
      </c>
      <c r="F178" s="103"/>
      <c r="G178" s="188">
        <f t="shared" si="92"/>
        <v>142.40459392945036</v>
      </c>
      <c r="H178" s="103"/>
      <c r="I178" s="188">
        <f t="shared" si="73"/>
        <v>76.929134951287082</v>
      </c>
      <c r="J178" s="103"/>
      <c r="K178" s="190">
        <v>4339780</v>
      </c>
      <c r="L178" s="103"/>
      <c r="M178" s="190">
        <v>426202</v>
      </c>
      <c r="N178" s="103"/>
      <c r="O178" s="188">
        <f t="shared" si="93"/>
        <v>13.985299425758818</v>
      </c>
      <c r="P178" s="103"/>
      <c r="Q178" s="188">
        <f t="shared" si="74"/>
        <v>7.4811833937608778</v>
      </c>
      <c r="R178" s="103"/>
      <c r="S178" s="190">
        <v>5175059</v>
      </c>
      <c r="T178" s="103"/>
      <c r="U178" s="188">
        <f t="shared" si="94"/>
        <v>169.81325676784249</v>
      </c>
      <c r="V178" s="103"/>
      <c r="W178" s="188">
        <f t="shared" si="75"/>
        <v>151.22479519740534</v>
      </c>
      <c r="X178" s="103"/>
      <c r="Y178" s="190">
        <v>0</v>
      </c>
      <c r="Z178" s="103"/>
      <c r="AA178" s="190">
        <v>5175059</v>
      </c>
      <c r="AB178" s="103"/>
      <c r="AC178" s="190">
        <v>0</v>
      </c>
      <c r="AD178" s="103"/>
      <c r="AE178" s="103"/>
      <c r="AF178" s="190">
        <v>271951</v>
      </c>
      <c r="AG178" s="103"/>
      <c r="AH178" s="193">
        <f t="shared" si="95"/>
        <v>8.9237407711238728</v>
      </c>
      <c r="AI178" s="103"/>
      <c r="AJ178" s="193">
        <f t="shared" si="76"/>
        <v>53.892571190093605</v>
      </c>
      <c r="AK178" s="103"/>
      <c r="AL178" s="190">
        <v>775343</v>
      </c>
      <c r="AM178" s="103"/>
      <c r="AN178" s="188">
        <f t="shared" si="96"/>
        <v>25.441936013125513</v>
      </c>
      <c r="AO178" s="103"/>
      <c r="AP178" s="188">
        <f t="shared" si="77"/>
        <v>65.217836431286813</v>
      </c>
      <c r="AQ178" s="103"/>
      <c r="AR178" s="190">
        <f t="shared" si="78"/>
        <v>10988335</v>
      </c>
      <c r="AS178" s="103"/>
      <c r="AT178" s="190">
        <v>4425955</v>
      </c>
      <c r="AU178" s="103"/>
      <c r="AV178" s="193">
        <f t="shared" si="79"/>
        <v>40.278668242276922</v>
      </c>
      <c r="AW178" s="103"/>
      <c r="AX178" s="190">
        <v>104123</v>
      </c>
      <c r="AY178" s="103"/>
      <c r="AZ178" s="193">
        <f t="shared" si="80"/>
        <v>0.94757759023546329</v>
      </c>
      <c r="BA178" s="103"/>
      <c r="BB178" s="190">
        <v>2647</v>
      </c>
      <c r="BC178" s="103"/>
      <c r="BD178" s="193">
        <f t="shared" si="81"/>
        <v>2.4089181846021258E-2</v>
      </c>
      <c r="BE178" s="103"/>
      <c r="BF178" s="190">
        <v>770632</v>
      </c>
      <c r="BG178" s="103"/>
      <c r="BH178" s="103">
        <v>83</v>
      </c>
      <c r="BI178" s="103"/>
      <c r="BJ178" s="190">
        <v>30475</v>
      </c>
      <c r="BK178" s="103"/>
      <c r="BL178" s="190">
        <f t="shared" si="82"/>
        <v>30475</v>
      </c>
      <c r="BM178" s="103"/>
      <c r="BN178" s="190">
        <f t="shared" si="83"/>
        <v>30475</v>
      </c>
      <c r="BO178" s="103"/>
      <c r="BP178" s="190">
        <f t="shared" si="84"/>
        <v>30475</v>
      </c>
      <c r="BQ178" s="103"/>
      <c r="BR178" s="190">
        <f t="shared" si="85"/>
        <v>30475</v>
      </c>
      <c r="BS178" s="103"/>
      <c r="BT178" s="190">
        <f t="shared" si="86"/>
        <v>30475</v>
      </c>
    </row>
    <row r="179" spans="1:72" ht="9.75" customHeight="1" x14ac:dyDescent="0.25">
      <c r="A179" s="103">
        <v>84</v>
      </c>
      <c r="B179" s="103"/>
      <c r="C179" s="13" t="s">
        <v>203</v>
      </c>
      <c r="D179" s="103"/>
      <c r="E179" s="190">
        <v>2480744</v>
      </c>
      <c r="F179" s="103"/>
      <c r="G179" s="188">
        <f t="shared" si="92"/>
        <v>138.96946949750713</v>
      </c>
      <c r="H179" s="103"/>
      <c r="I179" s="188">
        <f t="shared" si="73"/>
        <v>75.073428307930172</v>
      </c>
      <c r="J179" s="103"/>
      <c r="K179" s="190">
        <v>2480744</v>
      </c>
      <c r="L179" s="103"/>
      <c r="M179" s="190">
        <v>2659126</v>
      </c>
      <c r="N179" s="103"/>
      <c r="O179" s="188">
        <f t="shared" si="93"/>
        <v>148.96229903086663</v>
      </c>
      <c r="P179" s="103"/>
      <c r="Q179" s="188">
        <f t="shared" si="74"/>
        <v>79.684692038382678</v>
      </c>
      <c r="R179" s="103"/>
      <c r="S179" s="190">
        <v>3210376</v>
      </c>
      <c r="T179" s="103"/>
      <c r="U179" s="188">
        <f t="shared" si="94"/>
        <v>179.84292196515602</v>
      </c>
      <c r="V179" s="103"/>
      <c r="W179" s="188">
        <f t="shared" si="75"/>
        <v>160.15657175143411</v>
      </c>
      <c r="X179" s="103"/>
      <c r="Y179" s="190">
        <v>3066589</v>
      </c>
      <c r="Z179" s="103"/>
      <c r="AA179" s="190">
        <v>0</v>
      </c>
      <c r="AB179" s="103"/>
      <c r="AC179" s="190">
        <v>143787</v>
      </c>
      <c r="AD179" s="103"/>
      <c r="AE179" s="103"/>
      <c r="AF179" s="190">
        <v>223825</v>
      </c>
      <c r="AG179" s="103"/>
      <c r="AH179" s="193">
        <f t="shared" si="95"/>
        <v>12.538513248557503</v>
      </c>
      <c r="AI179" s="103"/>
      <c r="AJ179" s="193">
        <f t="shared" si="76"/>
        <v>75.723033108761413</v>
      </c>
      <c r="AK179" s="103"/>
      <c r="AL179" s="190">
        <v>278221</v>
      </c>
      <c r="AM179" s="103"/>
      <c r="AN179" s="188">
        <f t="shared" si="96"/>
        <v>15.585737493697833</v>
      </c>
      <c r="AO179" s="103"/>
      <c r="AP179" s="188">
        <f t="shared" si="77"/>
        <v>39.952465802939003</v>
      </c>
      <c r="AQ179" s="103"/>
      <c r="AR179" s="190">
        <f t="shared" si="78"/>
        <v>8852292</v>
      </c>
      <c r="AS179" s="103"/>
      <c r="AT179" s="190">
        <v>2959961</v>
      </c>
      <c r="AU179" s="103"/>
      <c r="AV179" s="193">
        <f t="shared" si="79"/>
        <v>33.437227330503781</v>
      </c>
      <c r="AW179" s="103"/>
      <c r="AX179" s="190">
        <v>28699</v>
      </c>
      <c r="AY179" s="103"/>
      <c r="AZ179" s="193">
        <f t="shared" si="80"/>
        <v>0.32419852395289261</v>
      </c>
      <c r="BA179" s="103"/>
      <c r="BB179" s="190">
        <v>0</v>
      </c>
      <c r="BC179" s="103"/>
      <c r="BD179" s="193">
        <f t="shared" si="81"/>
        <v>0</v>
      </c>
      <c r="BE179" s="103"/>
      <c r="BF179" s="190">
        <v>128322</v>
      </c>
      <c r="BG179" s="103"/>
      <c r="BH179" s="103">
        <v>84</v>
      </c>
      <c r="BI179" s="103"/>
      <c r="BJ179" s="190">
        <v>17851</v>
      </c>
      <c r="BK179" s="103"/>
      <c r="BL179" s="190">
        <f t="shared" si="82"/>
        <v>17851</v>
      </c>
      <c r="BM179" s="103"/>
      <c r="BN179" s="190">
        <f t="shared" si="83"/>
        <v>17851</v>
      </c>
      <c r="BO179" s="103"/>
      <c r="BP179" s="190">
        <f t="shared" si="84"/>
        <v>17851</v>
      </c>
      <c r="BQ179" s="103"/>
      <c r="BR179" s="190">
        <f t="shared" si="85"/>
        <v>17851</v>
      </c>
      <c r="BS179" s="103"/>
      <c r="BT179" s="190">
        <f t="shared" si="86"/>
        <v>17851</v>
      </c>
    </row>
    <row r="180" spans="1:72" ht="9.75" customHeight="1" x14ac:dyDescent="0.25">
      <c r="A180" s="103">
        <v>85</v>
      </c>
      <c r="B180" s="103"/>
      <c r="C180" s="13" t="s">
        <v>204</v>
      </c>
      <c r="D180" s="103"/>
      <c r="E180" s="190">
        <v>21669313</v>
      </c>
      <c r="F180" s="103"/>
      <c r="G180" s="188">
        <f t="shared" si="92"/>
        <v>162.38871860972264</v>
      </c>
      <c r="H180" s="103"/>
      <c r="I180" s="188">
        <f t="shared" si="73"/>
        <v>87.724864091694215</v>
      </c>
      <c r="J180" s="103"/>
      <c r="K180" s="190">
        <v>21669313</v>
      </c>
      <c r="L180" s="103"/>
      <c r="M180" s="190">
        <v>31675558</v>
      </c>
      <c r="N180" s="103"/>
      <c r="O180" s="188">
        <f t="shared" si="93"/>
        <v>237.37500468371789</v>
      </c>
      <c r="P180" s="103"/>
      <c r="Q180" s="188">
        <f t="shared" si="74"/>
        <v>126.97947244968523</v>
      </c>
      <c r="R180" s="103"/>
      <c r="S180" s="190">
        <v>14100101</v>
      </c>
      <c r="T180" s="103"/>
      <c r="U180" s="188">
        <f t="shared" si="94"/>
        <v>105.66543266312453</v>
      </c>
      <c r="V180" s="103"/>
      <c r="W180" s="188">
        <f t="shared" si="75"/>
        <v>94.098857286342437</v>
      </c>
      <c r="X180" s="103"/>
      <c r="Y180" s="190">
        <v>0</v>
      </c>
      <c r="Z180" s="103"/>
      <c r="AA180" s="190">
        <v>14100101</v>
      </c>
      <c r="AB180" s="103"/>
      <c r="AC180" s="190">
        <v>0</v>
      </c>
      <c r="AD180" s="103"/>
      <c r="AE180" s="103"/>
      <c r="AF180" s="190">
        <v>2562874</v>
      </c>
      <c r="AG180" s="103"/>
      <c r="AH180" s="193">
        <f t="shared" si="95"/>
        <v>19.206046117759907</v>
      </c>
      <c r="AI180" s="103"/>
      <c r="AJ180" s="193">
        <f t="shared" si="76"/>
        <v>115.98983366156645</v>
      </c>
      <c r="AK180" s="103"/>
      <c r="AL180" s="190">
        <v>4304636</v>
      </c>
      <c r="AM180" s="103"/>
      <c r="AN180" s="188">
        <f t="shared" si="96"/>
        <v>32.2587210827257</v>
      </c>
      <c r="AO180" s="103"/>
      <c r="AP180" s="188">
        <f t="shared" si="77"/>
        <v>82.691977291756942</v>
      </c>
      <c r="AQ180" s="103"/>
      <c r="AR180" s="190">
        <f t="shared" si="78"/>
        <v>74312482</v>
      </c>
      <c r="AS180" s="103"/>
      <c r="AT180" s="190">
        <v>9742810</v>
      </c>
      <c r="AU180" s="103"/>
      <c r="AV180" s="193">
        <f t="shared" si="79"/>
        <v>13.110596951936015</v>
      </c>
      <c r="AW180" s="103"/>
      <c r="AX180" s="190">
        <v>285120</v>
      </c>
      <c r="AY180" s="103"/>
      <c r="AZ180" s="193">
        <f t="shared" si="80"/>
        <v>0.38367713246342655</v>
      </c>
      <c r="BA180" s="103"/>
      <c r="BB180" s="190">
        <v>838077</v>
      </c>
      <c r="BC180" s="103"/>
      <c r="BD180" s="193">
        <f t="shared" si="81"/>
        <v>1.1277742008401765</v>
      </c>
      <c r="BE180" s="103"/>
      <c r="BF180" s="190">
        <v>4976085</v>
      </c>
      <c r="BG180" s="103"/>
      <c r="BH180" s="103">
        <v>85</v>
      </c>
      <c r="BI180" s="103"/>
      <c r="BJ180" s="190">
        <v>133441</v>
      </c>
      <c r="BK180" s="103"/>
      <c r="BL180" s="190">
        <f t="shared" si="82"/>
        <v>133441</v>
      </c>
      <c r="BM180" s="103"/>
      <c r="BN180" s="190">
        <f t="shared" si="83"/>
        <v>133441</v>
      </c>
      <c r="BO180" s="103"/>
      <c r="BP180" s="190">
        <f t="shared" si="84"/>
        <v>133441</v>
      </c>
      <c r="BQ180" s="103"/>
      <c r="BR180" s="190">
        <f t="shared" si="85"/>
        <v>133441</v>
      </c>
      <c r="BS180" s="103"/>
      <c r="BT180" s="190">
        <f t="shared" si="86"/>
        <v>133441</v>
      </c>
    </row>
    <row r="181" spans="1:72" ht="9.75" customHeight="1" x14ac:dyDescent="0.25">
      <c r="A181" s="103">
        <v>86</v>
      </c>
      <c r="B181" s="103"/>
      <c r="C181" s="13" t="s">
        <v>205</v>
      </c>
      <c r="D181" s="103"/>
      <c r="E181" s="190">
        <v>23802064</v>
      </c>
      <c r="F181" s="103"/>
      <c r="G181" s="188">
        <f t="shared" si="92"/>
        <v>159.62755013077594</v>
      </c>
      <c r="H181" s="103"/>
      <c r="I181" s="188">
        <f t="shared" si="73"/>
        <v>86.233238739738482</v>
      </c>
      <c r="J181" s="103"/>
      <c r="K181" s="190">
        <v>23802064</v>
      </c>
      <c r="L181" s="103"/>
      <c r="M181" s="190">
        <v>20673922</v>
      </c>
      <c r="N181" s="103"/>
      <c r="O181" s="188">
        <f t="shared" si="93"/>
        <v>138.64879619073167</v>
      </c>
      <c r="P181" s="103"/>
      <c r="Q181" s="188">
        <f t="shared" si="74"/>
        <v>74.167669926077281</v>
      </c>
      <c r="R181" s="103"/>
      <c r="S181" s="190">
        <v>17103105</v>
      </c>
      <c r="T181" s="103"/>
      <c r="U181" s="188">
        <f t="shared" si="94"/>
        <v>114.70126081416404</v>
      </c>
      <c r="V181" s="103"/>
      <c r="W181" s="188">
        <f t="shared" si="75"/>
        <v>102.14558630849415</v>
      </c>
      <c r="X181" s="103"/>
      <c r="Y181" s="190">
        <v>0</v>
      </c>
      <c r="Z181" s="103"/>
      <c r="AA181" s="190">
        <v>16783279</v>
      </c>
      <c r="AB181" s="103"/>
      <c r="AC181" s="190">
        <v>319826</v>
      </c>
      <c r="AD181" s="103"/>
      <c r="AE181" s="103"/>
      <c r="AF181" s="190">
        <v>4479726</v>
      </c>
      <c r="AG181" s="103"/>
      <c r="AH181" s="188">
        <f t="shared" si="95"/>
        <v>30.043095701160219</v>
      </c>
      <c r="AI181" s="103"/>
      <c r="AJ181" s="188">
        <f t="shared" si="76"/>
        <v>181.43732716718753</v>
      </c>
      <c r="AK181" s="103"/>
      <c r="AL181" s="190">
        <v>997676</v>
      </c>
      <c r="AM181" s="103"/>
      <c r="AN181" s="188">
        <f t="shared" si="96"/>
        <v>6.690872510227349</v>
      </c>
      <c r="AO181" s="103"/>
      <c r="AP181" s="188">
        <f t="shared" si="77"/>
        <v>17.151376716358378</v>
      </c>
      <c r="AQ181" s="103"/>
      <c r="AR181" s="190">
        <f t="shared" si="78"/>
        <v>67056493</v>
      </c>
      <c r="AS181" s="103"/>
      <c r="AT181" s="190">
        <v>11755236</v>
      </c>
      <c r="AU181" s="103"/>
      <c r="AV181" s="193">
        <f t="shared" si="79"/>
        <v>17.530347135809802</v>
      </c>
      <c r="AW181" s="103"/>
      <c r="AX181" s="190">
        <v>974326</v>
      </c>
      <c r="AY181" s="103"/>
      <c r="AZ181" s="193">
        <f t="shared" si="80"/>
        <v>1.4529927772989857</v>
      </c>
      <c r="BA181" s="103"/>
      <c r="BB181" s="190">
        <v>0</v>
      </c>
      <c r="BC181" s="103"/>
      <c r="BD181" s="193">
        <f t="shared" si="81"/>
        <v>0</v>
      </c>
      <c r="BE181" s="103"/>
      <c r="BF181" s="190">
        <v>3995962</v>
      </c>
      <c r="BG181" s="103"/>
      <c r="BH181" s="103">
        <v>86</v>
      </c>
      <c r="BI181" s="103"/>
      <c r="BJ181" s="190">
        <v>149110</v>
      </c>
      <c r="BK181" s="103"/>
      <c r="BL181" s="190">
        <f t="shared" si="82"/>
        <v>149110</v>
      </c>
      <c r="BM181" s="103"/>
      <c r="BN181" s="190">
        <f t="shared" si="83"/>
        <v>149110</v>
      </c>
      <c r="BO181" s="103"/>
      <c r="BP181" s="190">
        <f t="shared" si="84"/>
        <v>149110</v>
      </c>
      <c r="BQ181" s="103"/>
      <c r="BR181" s="190">
        <f t="shared" si="85"/>
        <v>149110</v>
      </c>
      <c r="BS181" s="103"/>
      <c r="BT181" s="190">
        <f t="shared" si="86"/>
        <v>149110</v>
      </c>
    </row>
    <row r="182" spans="1:72" ht="9.75" customHeight="1" x14ac:dyDescent="0.25">
      <c r="A182" s="103">
        <v>87</v>
      </c>
      <c r="B182" s="103"/>
      <c r="C182" s="13" t="s">
        <v>206</v>
      </c>
      <c r="D182" s="103"/>
      <c r="E182" s="190">
        <v>1388360</v>
      </c>
      <c r="F182" s="103"/>
      <c r="G182" s="188">
        <f t="shared" si="92"/>
        <v>210.86877278250304</v>
      </c>
      <c r="H182" s="103"/>
      <c r="I182" s="188">
        <f t="shared" si="73"/>
        <v>113.91452923516006</v>
      </c>
      <c r="J182" s="103"/>
      <c r="K182" s="190">
        <v>1388360</v>
      </c>
      <c r="L182" s="103"/>
      <c r="M182" s="190">
        <v>721288</v>
      </c>
      <c r="N182" s="103"/>
      <c r="O182" s="188">
        <f t="shared" si="93"/>
        <v>109.55164034021871</v>
      </c>
      <c r="P182" s="103"/>
      <c r="Q182" s="188">
        <f t="shared" si="74"/>
        <v>58.602671814303299</v>
      </c>
      <c r="R182" s="103"/>
      <c r="S182" s="190">
        <v>413710</v>
      </c>
      <c r="T182" s="103"/>
      <c r="U182" s="188">
        <f t="shared" si="94"/>
        <v>62.835662211421628</v>
      </c>
      <c r="V182" s="103"/>
      <c r="W182" s="188">
        <f t="shared" si="75"/>
        <v>55.957410686767005</v>
      </c>
      <c r="X182" s="103"/>
      <c r="Y182" s="190">
        <v>0</v>
      </c>
      <c r="Z182" s="103"/>
      <c r="AA182" s="190">
        <v>413710</v>
      </c>
      <c r="AB182" s="103"/>
      <c r="AC182" s="190">
        <v>0</v>
      </c>
      <c r="AD182" s="103"/>
      <c r="AE182" s="103"/>
      <c r="AF182" s="190">
        <v>126122</v>
      </c>
      <c r="AG182" s="103"/>
      <c r="AH182" s="188">
        <f t="shared" si="95"/>
        <v>19.155832320777641</v>
      </c>
      <c r="AI182" s="103"/>
      <c r="AJ182" s="188">
        <f t="shared" si="76"/>
        <v>115.68658072112376</v>
      </c>
      <c r="AK182" s="103"/>
      <c r="AL182" s="190">
        <v>623711</v>
      </c>
      <c r="AM182" s="103"/>
      <c r="AN182" s="188">
        <f t="shared" si="96"/>
        <v>94.731318347509117</v>
      </c>
      <c r="AO182" s="103"/>
      <c r="AP182" s="188">
        <f t="shared" si="77"/>
        <v>242.83417825281401</v>
      </c>
      <c r="AQ182" s="103"/>
      <c r="AR182" s="190">
        <f t="shared" si="78"/>
        <v>3273191</v>
      </c>
      <c r="AS182" s="103"/>
      <c r="AT182" s="190">
        <v>648368</v>
      </c>
      <c r="AU182" s="103"/>
      <c r="AV182" s="193">
        <f t="shared" si="79"/>
        <v>19.80843769886939</v>
      </c>
      <c r="AW182" s="103"/>
      <c r="AX182" s="190">
        <v>62573</v>
      </c>
      <c r="AY182" s="103"/>
      <c r="AZ182" s="193">
        <f t="shared" si="80"/>
        <v>1.9116819030725676</v>
      </c>
      <c r="BA182" s="103"/>
      <c r="BB182" s="190">
        <v>0</v>
      </c>
      <c r="BC182" s="103"/>
      <c r="BD182" s="193">
        <f t="shared" si="81"/>
        <v>0</v>
      </c>
      <c r="BE182" s="103"/>
      <c r="BF182" s="190">
        <v>245450</v>
      </c>
      <c r="BG182" s="103"/>
      <c r="BH182" s="103">
        <v>87</v>
      </c>
      <c r="BI182" s="103"/>
      <c r="BJ182" s="190">
        <v>6584</v>
      </c>
      <c r="BK182" s="103"/>
      <c r="BL182" s="190">
        <f t="shared" si="82"/>
        <v>6584</v>
      </c>
      <c r="BM182" s="103"/>
      <c r="BN182" s="190">
        <f t="shared" si="83"/>
        <v>6584</v>
      </c>
      <c r="BO182" s="103"/>
      <c r="BP182" s="190">
        <f t="shared" si="84"/>
        <v>6584</v>
      </c>
      <c r="BQ182" s="103"/>
      <c r="BR182" s="190">
        <f t="shared" si="85"/>
        <v>6584</v>
      </c>
      <c r="BS182" s="103"/>
      <c r="BT182" s="190">
        <f t="shared" si="86"/>
        <v>6584</v>
      </c>
    </row>
    <row r="183" spans="1:72" ht="9.75" customHeight="1" x14ac:dyDescent="0.25">
      <c r="A183" s="103">
        <v>88</v>
      </c>
      <c r="B183" s="103"/>
      <c r="C183" s="13" t="s">
        <v>207</v>
      </c>
      <c r="D183" s="103"/>
      <c r="E183" s="190">
        <v>2157750</v>
      </c>
      <c r="F183" s="103"/>
      <c r="G183" s="188">
        <f t="shared" si="92"/>
        <v>188.071995118975</v>
      </c>
      <c r="H183" s="103"/>
      <c r="I183" s="188">
        <f t="shared" si="73"/>
        <v>101.59936202783761</v>
      </c>
      <c r="J183" s="103"/>
      <c r="K183" s="190">
        <v>2157750</v>
      </c>
      <c r="L183" s="103"/>
      <c r="M183" s="190">
        <v>1156404</v>
      </c>
      <c r="N183" s="103"/>
      <c r="O183" s="188">
        <f t="shared" si="93"/>
        <v>100.7935152096226</v>
      </c>
      <c r="P183" s="103"/>
      <c r="Q183" s="188">
        <f t="shared" si="74"/>
        <v>53.917670922093919</v>
      </c>
      <c r="R183" s="103"/>
      <c r="S183" s="190">
        <v>1848519</v>
      </c>
      <c r="T183" s="103"/>
      <c r="U183" s="188">
        <f t="shared" si="94"/>
        <v>161.11906214590778</v>
      </c>
      <c r="V183" s="103"/>
      <c r="W183" s="188">
        <f t="shared" si="75"/>
        <v>143.48230308499072</v>
      </c>
      <c r="X183" s="103"/>
      <c r="Y183" s="190">
        <v>1692922</v>
      </c>
      <c r="Z183" s="103"/>
      <c r="AA183" s="190">
        <v>155597</v>
      </c>
      <c r="AB183" s="103"/>
      <c r="AC183" s="190">
        <v>0</v>
      </c>
      <c r="AD183" s="103"/>
      <c r="AE183" s="103"/>
      <c r="AF183" s="190">
        <v>186544</v>
      </c>
      <c r="AG183" s="103"/>
      <c r="AH183" s="188">
        <f t="shared" si="95"/>
        <v>16.259391615096312</v>
      </c>
      <c r="AI183" s="103"/>
      <c r="AJ183" s="188">
        <f t="shared" si="76"/>
        <v>98.194293469355358</v>
      </c>
      <c r="AK183" s="103"/>
      <c r="AL183" s="190">
        <v>407994</v>
      </c>
      <c r="AM183" s="103"/>
      <c r="AN183" s="188">
        <f t="shared" si="96"/>
        <v>35.561230715593133</v>
      </c>
      <c r="AO183" s="103"/>
      <c r="AP183" s="188">
        <f t="shared" si="77"/>
        <v>91.157627584171067</v>
      </c>
      <c r="AQ183" s="103"/>
      <c r="AR183" s="190">
        <f t="shared" si="78"/>
        <v>5757211</v>
      </c>
      <c r="AS183" s="103"/>
      <c r="AT183" s="190">
        <v>1617617</v>
      </c>
      <c r="AU183" s="103"/>
      <c r="AV183" s="193">
        <f t="shared" si="79"/>
        <v>28.097233191557507</v>
      </c>
      <c r="AW183" s="103"/>
      <c r="AX183" s="190">
        <v>17058</v>
      </c>
      <c r="AY183" s="103"/>
      <c r="AZ183" s="193">
        <f t="shared" si="80"/>
        <v>0.29628929702246454</v>
      </c>
      <c r="BA183" s="103"/>
      <c r="BB183" s="190">
        <v>3150</v>
      </c>
      <c r="BC183" s="103"/>
      <c r="BD183" s="193">
        <f t="shared" si="81"/>
        <v>5.4713992591204318E-2</v>
      </c>
      <c r="BE183" s="103"/>
      <c r="BF183" s="190">
        <v>10734</v>
      </c>
      <c r="BG183" s="103"/>
      <c r="BH183" s="103">
        <v>88</v>
      </c>
      <c r="BI183" s="103"/>
      <c r="BJ183" s="190">
        <v>11473</v>
      </c>
      <c r="BK183" s="103"/>
      <c r="BL183" s="190">
        <f t="shared" si="82"/>
        <v>11473</v>
      </c>
      <c r="BM183" s="103"/>
      <c r="BN183" s="190">
        <f t="shared" si="83"/>
        <v>11473</v>
      </c>
      <c r="BO183" s="103"/>
      <c r="BP183" s="190">
        <f t="shared" si="84"/>
        <v>11473</v>
      </c>
      <c r="BQ183" s="103"/>
      <c r="BR183" s="190">
        <f t="shared" si="85"/>
        <v>11473</v>
      </c>
      <c r="BS183" s="103"/>
      <c r="BT183" s="190">
        <f t="shared" si="86"/>
        <v>11473</v>
      </c>
    </row>
    <row r="184" spans="1:72" ht="9.75" customHeight="1" x14ac:dyDescent="0.25">
      <c r="A184" s="103">
        <v>89</v>
      </c>
      <c r="B184" s="103"/>
      <c r="C184" s="13" t="s">
        <v>208</v>
      </c>
      <c r="D184" s="103"/>
      <c r="E184" s="190">
        <v>5410753</v>
      </c>
      <c r="F184" s="103"/>
      <c r="G184" s="188">
        <f t="shared" si="92"/>
        <v>128.91032330307578</v>
      </c>
      <c r="H184" s="103"/>
      <c r="I184" s="188">
        <f t="shared" si="73"/>
        <v>69.639324015834731</v>
      </c>
      <c r="J184" s="103"/>
      <c r="K184" s="190">
        <v>5410753</v>
      </c>
      <c r="L184" s="103"/>
      <c r="M184" s="190">
        <v>1119025</v>
      </c>
      <c r="N184" s="103"/>
      <c r="O184" s="188">
        <f t="shared" si="93"/>
        <v>26.660591332523289</v>
      </c>
      <c r="P184" s="103"/>
      <c r="Q184" s="188">
        <f t="shared" si="74"/>
        <v>14.261601920181729</v>
      </c>
      <c r="R184" s="103"/>
      <c r="S184" s="190">
        <v>8134466</v>
      </c>
      <c r="T184" s="103"/>
      <c r="U184" s="188">
        <f t="shared" si="94"/>
        <v>193.8023491292021</v>
      </c>
      <c r="V184" s="103"/>
      <c r="W184" s="188">
        <f t="shared" si="75"/>
        <v>172.58794227065101</v>
      </c>
      <c r="X184" s="103"/>
      <c r="Y184" s="190">
        <v>0</v>
      </c>
      <c r="Z184" s="103"/>
      <c r="AA184" s="190">
        <v>7797109</v>
      </c>
      <c r="AB184" s="103"/>
      <c r="AC184" s="190">
        <v>337357</v>
      </c>
      <c r="AD184" s="103"/>
      <c r="AE184" s="103"/>
      <c r="AF184" s="190">
        <v>189419</v>
      </c>
      <c r="AG184" s="103"/>
      <c r="AH184" s="188">
        <f t="shared" si="95"/>
        <v>4.512877325899983</v>
      </c>
      <c r="AI184" s="103"/>
      <c r="AJ184" s="188">
        <f t="shared" si="76"/>
        <v>27.254328514923198</v>
      </c>
      <c r="AK184" s="103"/>
      <c r="AL184" s="190">
        <v>816096</v>
      </c>
      <c r="AM184" s="103"/>
      <c r="AN184" s="188">
        <f t="shared" si="96"/>
        <v>19.443356443427916</v>
      </c>
      <c r="AO184" s="103"/>
      <c r="AP184" s="188">
        <f t="shared" si="77"/>
        <v>49.841082830665819</v>
      </c>
      <c r="AQ184" s="103"/>
      <c r="AR184" s="190">
        <f t="shared" si="78"/>
        <v>15669759</v>
      </c>
      <c r="AS184" s="103"/>
      <c r="AT184" s="190">
        <v>5559240</v>
      </c>
      <c r="AU184" s="103"/>
      <c r="AV184" s="193">
        <f t="shared" si="79"/>
        <v>35.477507982094679</v>
      </c>
      <c r="AW184" s="103"/>
      <c r="AX184" s="190">
        <v>219220</v>
      </c>
      <c r="AY184" s="103"/>
      <c r="AZ184" s="193">
        <f t="shared" si="80"/>
        <v>1.3990004568672689</v>
      </c>
      <c r="BA184" s="103"/>
      <c r="BB184" s="190">
        <v>3889</v>
      </c>
      <c r="BC184" s="103"/>
      <c r="BD184" s="193">
        <f t="shared" si="81"/>
        <v>2.481850550477515E-2</v>
      </c>
      <c r="BE184" s="103"/>
      <c r="BF184" s="190">
        <v>831464</v>
      </c>
      <c r="BG184" s="103"/>
      <c r="BH184" s="103">
        <v>89</v>
      </c>
      <c r="BI184" s="103"/>
      <c r="BJ184" s="190">
        <v>41973</v>
      </c>
      <c r="BK184" s="103"/>
      <c r="BL184" s="190">
        <f t="shared" si="82"/>
        <v>41973</v>
      </c>
      <c r="BM184" s="103"/>
      <c r="BN184" s="190">
        <f t="shared" si="83"/>
        <v>41973</v>
      </c>
      <c r="BO184" s="103"/>
      <c r="BP184" s="190">
        <f t="shared" si="84"/>
        <v>41973</v>
      </c>
      <c r="BQ184" s="103"/>
      <c r="BR184" s="190">
        <f t="shared" si="85"/>
        <v>41973</v>
      </c>
      <c r="BS184" s="103"/>
      <c r="BT184" s="190">
        <f t="shared" si="86"/>
        <v>41973</v>
      </c>
    </row>
    <row r="185" spans="1:72" ht="9.75" customHeight="1" x14ac:dyDescent="0.25">
      <c r="A185" s="103">
        <v>90</v>
      </c>
      <c r="B185" s="103"/>
      <c r="C185" s="13" t="s">
        <v>209</v>
      </c>
      <c r="D185" s="103"/>
      <c r="E185" s="196">
        <v>5151222</v>
      </c>
      <c r="F185" s="112"/>
      <c r="G185" s="188">
        <f t="shared" si="92"/>
        <v>129.98289174867526</v>
      </c>
      <c r="H185" s="103"/>
      <c r="I185" s="188">
        <f t="shared" si="73"/>
        <v>70.218741859172638</v>
      </c>
      <c r="J185" s="112"/>
      <c r="K185" s="196">
        <v>5151222</v>
      </c>
      <c r="L185" s="112"/>
      <c r="M185" s="196">
        <v>4525028</v>
      </c>
      <c r="N185" s="112"/>
      <c r="O185" s="188">
        <f t="shared" si="93"/>
        <v>114.1818824123139</v>
      </c>
      <c r="P185" s="103"/>
      <c r="Q185" s="188">
        <f t="shared" si="74"/>
        <v>61.079536201993875</v>
      </c>
      <c r="R185" s="112"/>
      <c r="S185" s="196">
        <v>7354963</v>
      </c>
      <c r="T185" s="112"/>
      <c r="U185" s="188">
        <f t="shared" si="94"/>
        <v>185.59078980570274</v>
      </c>
      <c r="V185" s="103"/>
      <c r="W185" s="188">
        <f t="shared" si="75"/>
        <v>165.27525420033604</v>
      </c>
      <c r="X185" s="112"/>
      <c r="Y185" s="196">
        <v>0</v>
      </c>
      <c r="Z185" s="112"/>
      <c r="AA185" s="196">
        <v>7291733</v>
      </c>
      <c r="AB185" s="112"/>
      <c r="AC185" s="196">
        <v>63230</v>
      </c>
      <c r="AD185" s="112"/>
      <c r="AE185" s="112"/>
      <c r="AF185" s="196">
        <v>650795</v>
      </c>
      <c r="AG185" s="112"/>
      <c r="AH185" s="188">
        <f t="shared" si="95"/>
        <v>16.421776431995962</v>
      </c>
      <c r="AI185" s="103"/>
      <c r="AJ185" s="188">
        <f t="shared" si="76"/>
        <v>99.1749736044477</v>
      </c>
      <c r="AK185" s="112"/>
      <c r="AL185" s="196">
        <v>663621</v>
      </c>
      <c r="AM185" s="112"/>
      <c r="AN185" s="188">
        <f t="shared" si="96"/>
        <v>16.74542013626041</v>
      </c>
      <c r="AO185" s="103"/>
      <c r="AP185" s="188">
        <f t="shared" si="77"/>
        <v>42.925195270375369</v>
      </c>
      <c r="AQ185" s="112"/>
      <c r="AR185" s="196">
        <f t="shared" si="78"/>
        <v>18345629</v>
      </c>
      <c r="AS185" s="112"/>
      <c r="AT185" s="196">
        <v>4750083</v>
      </c>
      <c r="AU185" s="112"/>
      <c r="AV185" s="193">
        <f t="shared" si="79"/>
        <v>25.892178458421895</v>
      </c>
      <c r="AW185" s="112"/>
      <c r="AX185" s="196">
        <v>100403</v>
      </c>
      <c r="AY185" s="112"/>
      <c r="AZ185" s="193">
        <f t="shared" si="80"/>
        <v>0.54728567769467051</v>
      </c>
      <c r="BA185" s="112"/>
      <c r="BB185" s="196">
        <v>12168</v>
      </c>
      <c r="BC185" s="112"/>
      <c r="BD185" s="193">
        <f t="shared" si="81"/>
        <v>6.6326425766050315E-2</v>
      </c>
      <c r="BE185" s="112"/>
      <c r="BF185" s="196">
        <v>1999829</v>
      </c>
      <c r="BG185" s="103"/>
      <c r="BH185" s="103">
        <v>90</v>
      </c>
      <c r="BI185" s="103"/>
      <c r="BJ185" s="190">
        <v>39630</v>
      </c>
      <c r="BK185" s="103"/>
      <c r="BL185" s="190">
        <f t="shared" si="82"/>
        <v>39630</v>
      </c>
      <c r="BM185" s="103"/>
      <c r="BN185" s="190">
        <f t="shared" si="83"/>
        <v>39630</v>
      </c>
      <c r="BO185" s="103"/>
      <c r="BP185" s="190">
        <f t="shared" si="84"/>
        <v>39630</v>
      </c>
      <c r="BQ185" s="103"/>
      <c r="BR185" s="190">
        <f t="shared" si="85"/>
        <v>39630</v>
      </c>
      <c r="BS185" s="103"/>
      <c r="BT185" s="190">
        <f t="shared" si="86"/>
        <v>39630</v>
      </c>
    </row>
    <row r="186" spans="1:72" ht="9.75" customHeight="1" x14ac:dyDescent="0.25">
      <c r="A186" s="103">
        <v>91</v>
      </c>
      <c r="B186" s="103"/>
      <c r="C186" s="13" t="s">
        <v>210</v>
      </c>
      <c r="D186" s="103"/>
      <c r="E186" s="190">
        <v>6015624</v>
      </c>
      <c r="F186" s="103"/>
      <c r="G186" s="188">
        <f t="shared" si="92"/>
        <v>111.41695065935694</v>
      </c>
      <c r="H186" s="103"/>
      <c r="I186" s="188">
        <f t="shared" si="73"/>
        <v>60.189137138236468</v>
      </c>
      <c r="J186" s="103"/>
      <c r="K186" s="190">
        <v>6015624</v>
      </c>
      <c r="L186" s="103"/>
      <c r="M186" s="190">
        <v>1691233</v>
      </c>
      <c r="N186" s="103"/>
      <c r="O186" s="188">
        <f t="shared" si="93"/>
        <v>31.323770188176027</v>
      </c>
      <c r="P186" s="103"/>
      <c r="Q186" s="188">
        <f t="shared" si="74"/>
        <v>16.756085245493392</v>
      </c>
      <c r="R186" s="103"/>
      <c r="S186" s="190">
        <v>6584618</v>
      </c>
      <c r="T186" s="103"/>
      <c r="U186" s="188">
        <f t="shared" si="94"/>
        <v>121.95543784264335</v>
      </c>
      <c r="V186" s="103"/>
      <c r="W186" s="188">
        <f t="shared" si="75"/>
        <v>108.60569111030752</v>
      </c>
      <c r="X186" s="103"/>
      <c r="Y186" s="190">
        <v>0</v>
      </c>
      <c r="Z186" s="103"/>
      <c r="AA186" s="190">
        <v>6584618</v>
      </c>
      <c r="AB186" s="103"/>
      <c r="AC186" s="190">
        <v>0</v>
      </c>
      <c r="AD186" s="103"/>
      <c r="AE186" s="103"/>
      <c r="AF186" s="190">
        <v>319494</v>
      </c>
      <c r="AG186" s="103"/>
      <c r="AH186" s="188">
        <f t="shared" si="95"/>
        <v>5.9174322121795822</v>
      </c>
      <c r="AI186" s="103"/>
      <c r="AJ186" s="188">
        <f t="shared" si="76"/>
        <v>35.736766109273439</v>
      </c>
      <c r="AK186" s="103"/>
      <c r="AL186" s="190">
        <v>700571</v>
      </c>
      <c r="AM186" s="103"/>
      <c r="AN186" s="188">
        <f t="shared" si="96"/>
        <v>12.97545932730775</v>
      </c>
      <c r="AO186" s="103"/>
      <c r="AP186" s="188">
        <f t="shared" si="77"/>
        <v>33.261281043730328</v>
      </c>
      <c r="AQ186" s="103"/>
      <c r="AR186" s="190">
        <f t="shared" si="78"/>
        <v>15311540</v>
      </c>
      <c r="AS186" s="103"/>
      <c r="AT186" s="190">
        <v>5062217</v>
      </c>
      <c r="AU186" s="103"/>
      <c r="AV186" s="193">
        <f t="shared" si="79"/>
        <v>33.061449076970703</v>
      </c>
      <c r="AW186" s="103"/>
      <c r="AX186" s="190">
        <v>119309</v>
      </c>
      <c r="AY186" s="103"/>
      <c r="AZ186" s="193">
        <f t="shared" si="80"/>
        <v>0.77920966800204294</v>
      </c>
      <c r="BA186" s="103"/>
      <c r="BB186" s="190">
        <v>3222</v>
      </c>
      <c r="BC186" s="103"/>
      <c r="BD186" s="193">
        <f t="shared" si="81"/>
        <v>2.1042951917312043E-2</v>
      </c>
      <c r="BE186" s="103"/>
      <c r="BF186" s="190">
        <v>730346</v>
      </c>
      <c r="BG186" s="103"/>
      <c r="BH186" s="103">
        <v>91</v>
      </c>
      <c r="BI186" s="103"/>
      <c r="BJ186" s="190">
        <v>53992</v>
      </c>
      <c r="BK186" s="103"/>
      <c r="BL186" s="190">
        <f t="shared" si="82"/>
        <v>53992</v>
      </c>
      <c r="BM186" s="103"/>
      <c r="BN186" s="190">
        <f t="shared" si="83"/>
        <v>53992</v>
      </c>
      <c r="BO186" s="103"/>
      <c r="BP186" s="190">
        <f t="shared" si="84"/>
        <v>53992</v>
      </c>
      <c r="BQ186" s="103"/>
      <c r="BR186" s="190">
        <f t="shared" si="85"/>
        <v>53992</v>
      </c>
      <c r="BS186" s="103"/>
      <c r="BT186" s="190">
        <f t="shared" si="86"/>
        <v>53992</v>
      </c>
    </row>
    <row r="187" spans="1:72" ht="9.75" customHeight="1" x14ac:dyDescent="0.25">
      <c r="A187" s="103">
        <v>92</v>
      </c>
      <c r="B187" s="103"/>
      <c r="C187" s="13" t="s">
        <v>211</v>
      </c>
      <c r="D187" s="103"/>
      <c r="E187" s="190">
        <v>2781662</v>
      </c>
      <c r="F187" s="103"/>
      <c r="G187" s="188">
        <f t="shared" si="92"/>
        <v>155.30467310591257</v>
      </c>
      <c r="H187" s="103"/>
      <c r="I187" s="188">
        <f t="shared" si="73"/>
        <v>83.897954597231902</v>
      </c>
      <c r="J187" s="103"/>
      <c r="K187" s="190">
        <v>2781662</v>
      </c>
      <c r="L187" s="103"/>
      <c r="M187" s="190">
        <v>1739476</v>
      </c>
      <c r="N187" s="103"/>
      <c r="O187" s="188">
        <f t="shared" si="93"/>
        <v>97.117748869409866</v>
      </c>
      <c r="P187" s="103"/>
      <c r="Q187" s="188">
        <f t="shared" si="74"/>
        <v>51.951386092103405</v>
      </c>
      <c r="R187" s="103"/>
      <c r="S187" s="190">
        <v>5104663</v>
      </c>
      <c r="T187" s="103"/>
      <c r="U187" s="188">
        <f t="shared" si="94"/>
        <v>285.00156328513202</v>
      </c>
      <c r="V187" s="103"/>
      <c r="W187" s="188">
        <f t="shared" si="75"/>
        <v>253.80411317154693</v>
      </c>
      <c r="X187" s="103"/>
      <c r="Y187" s="190">
        <v>0</v>
      </c>
      <c r="Z187" s="103"/>
      <c r="AA187" s="190">
        <v>4867859</v>
      </c>
      <c r="AB187" s="103"/>
      <c r="AC187" s="190">
        <v>0</v>
      </c>
      <c r="AD187" s="103"/>
      <c r="AE187" s="103"/>
      <c r="AF187" s="190">
        <v>107845</v>
      </c>
      <c r="AG187" s="103"/>
      <c r="AH187" s="188">
        <f t="shared" si="95"/>
        <v>6.0211601808944222</v>
      </c>
      <c r="AI187" s="103"/>
      <c r="AJ187" s="188">
        <f t="shared" si="76"/>
        <v>36.363203730193291</v>
      </c>
      <c r="AK187" s="103"/>
      <c r="AL187" s="190">
        <v>577509</v>
      </c>
      <c r="AM187" s="103"/>
      <c r="AN187" s="188">
        <f t="shared" si="96"/>
        <v>32.243258332868066</v>
      </c>
      <c r="AO187" s="103"/>
      <c r="AP187" s="188">
        <f t="shared" si="77"/>
        <v>82.652340092352276</v>
      </c>
      <c r="AQ187" s="103"/>
      <c r="AR187" s="190">
        <f t="shared" si="78"/>
        <v>10311155</v>
      </c>
      <c r="AS187" s="103"/>
      <c r="AT187" s="190">
        <v>2833876</v>
      </c>
      <c r="AU187" s="103"/>
      <c r="AV187" s="193">
        <f t="shared" si="79"/>
        <v>27.483594223925451</v>
      </c>
      <c r="AW187" s="103"/>
      <c r="AX187" s="190">
        <v>115565</v>
      </c>
      <c r="AY187" s="103"/>
      <c r="AZ187" s="193">
        <f t="shared" si="80"/>
        <v>1.1207764794535626</v>
      </c>
      <c r="BA187" s="103"/>
      <c r="BB187" s="190">
        <v>0</v>
      </c>
      <c r="BC187" s="103"/>
      <c r="BD187" s="193">
        <f t="shared" si="81"/>
        <v>0</v>
      </c>
      <c r="BE187" s="103"/>
      <c r="BF187" s="190">
        <v>2769877</v>
      </c>
      <c r="BG187" s="103"/>
      <c r="BH187" s="103">
        <v>92</v>
      </c>
      <c r="BI187" s="103"/>
      <c r="BJ187" s="190">
        <v>17911</v>
      </c>
      <c r="BK187" s="103"/>
      <c r="BL187" s="190">
        <f t="shared" si="82"/>
        <v>17911</v>
      </c>
      <c r="BM187" s="103"/>
      <c r="BN187" s="190">
        <f t="shared" si="83"/>
        <v>17911</v>
      </c>
      <c r="BO187" s="103"/>
      <c r="BP187" s="190">
        <f t="shared" si="84"/>
        <v>17911</v>
      </c>
      <c r="BQ187" s="103"/>
      <c r="BR187" s="190">
        <f t="shared" si="85"/>
        <v>17911</v>
      </c>
      <c r="BS187" s="103"/>
      <c r="BT187" s="190">
        <f t="shared" si="86"/>
        <v>17911</v>
      </c>
    </row>
    <row r="188" spans="1:72" ht="9.75" customHeight="1" x14ac:dyDescent="0.25">
      <c r="A188" s="103">
        <v>93</v>
      </c>
      <c r="B188" s="103"/>
      <c r="C188" s="13" t="s">
        <v>212</v>
      </c>
      <c r="D188" s="103"/>
      <c r="E188" s="190">
        <v>0</v>
      </c>
      <c r="F188" s="103"/>
      <c r="G188" s="188">
        <v>0</v>
      </c>
      <c r="H188" s="103"/>
      <c r="I188" s="188">
        <f t="shared" si="73"/>
        <v>0</v>
      </c>
      <c r="J188" s="103"/>
      <c r="K188" s="190">
        <v>0</v>
      </c>
      <c r="L188" s="103"/>
      <c r="M188" s="190">
        <v>0</v>
      </c>
      <c r="N188" s="103"/>
      <c r="O188" s="188">
        <v>0</v>
      </c>
      <c r="P188" s="103"/>
      <c r="Q188" s="188">
        <f t="shared" si="74"/>
        <v>0</v>
      </c>
      <c r="R188" s="103"/>
      <c r="S188" s="190">
        <v>0</v>
      </c>
      <c r="T188" s="103"/>
      <c r="U188" s="188">
        <v>0</v>
      </c>
      <c r="V188" s="103"/>
      <c r="W188" s="188">
        <f t="shared" si="75"/>
        <v>0</v>
      </c>
      <c r="X188" s="103"/>
      <c r="Y188" s="190">
        <v>0</v>
      </c>
      <c r="Z188" s="103"/>
      <c r="AA188" s="190">
        <v>0</v>
      </c>
      <c r="AB188" s="103"/>
      <c r="AC188" s="190">
        <v>0</v>
      </c>
      <c r="AD188" s="103"/>
      <c r="AE188" s="103"/>
      <c r="AF188" s="190">
        <v>0</v>
      </c>
      <c r="AG188" s="103"/>
      <c r="AH188" s="188">
        <v>0</v>
      </c>
      <c r="AI188" s="103"/>
      <c r="AJ188" s="188">
        <f t="shared" si="76"/>
        <v>0</v>
      </c>
      <c r="AK188" s="103"/>
      <c r="AL188" s="190">
        <v>0</v>
      </c>
      <c r="AM188" s="103"/>
      <c r="AN188" s="188">
        <v>0</v>
      </c>
      <c r="AO188" s="103"/>
      <c r="AP188" s="188">
        <f t="shared" si="77"/>
        <v>0</v>
      </c>
      <c r="AQ188" s="103"/>
      <c r="AR188" s="190">
        <f t="shared" si="78"/>
        <v>0</v>
      </c>
      <c r="AS188" s="103"/>
      <c r="AT188" s="190">
        <v>0</v>
      </c>
      <c r="AU188" s="103"/>
      <c r="AV188" s="193">
        <f t="shared" si="79"/>
        <v>0</v>
      </c>
      <c r="AW188" s="103"/>
      <c r="AX188" s="190">
        <v>0</v>
      </c>
      <c r="AY188" s="103"/>
      <c r="AZ188" s="193">
        <f t="shared" si="80"/>
        <v>0</v>
      </c>
      <c r="BA188" s="103"/>
      <c r="BB188" s="190">
        <v>0</v>
      </c>
      <c r="BC188" s="103"/>
      <c r="BD188" s="193">
        <f t="shared" si="81"/>
        <v>0</v>
      </c>
      <c r="BE188" s="103"/>
      <c r="BF188" s="190">
        <v>0</v>
      </c>
      <c r="BG188" s="103"/>
      <c r="BH188" s="103">
        <v>93</v>
      </c>
      <c r="BI188" s="103"/>
      <c r="BJ188" s="190">
        <v>0</v>
      </c>
      <c r="BK188" s="103"/>
      <c r="BL188" s="190">
        <f t="shared" si="82"/>
        <v>0</v>
      </c>
      <c r="BM188" s="103"/>
      <c r="BN188" s="190">
        <f t="shared" si="83"/>
        <v>0</v>
      </c>
      <c r="BO188" s="103"/>
      <c r="BP188" s="190">
        <f t="shared" si="84"/>
        <v>0</v>
      </c>
      <c r="BQ188" s="103"/>
      <c r="BR188" s="190">
        <f t="shared" si="85"/>
        <v>0</v>
      </c>
      <c r="BS188" s="103"/>
      <c r="BT188" s="190">
        <f t="shared" si="86"/>
        <v>0</v>
      </c>
    </row>
    <row r="189" spans="1:72" ht="9.75" customHeight="1" x14ac:dyDescent="0.25">
      <c r="A189" s="103">
        <v>94</v>
      </c>
      <c r="B189" s="103"/>
      <c r="C189" s="13" t="s">
        <v>213</v>
      </c>
      <c r="D189" s="103"/>
      <c r="E189" s="190">
        <v>2737040</v>
      </c>
      <c r="F189" s="103"/>
      <c r="G189" s="188">
        <f>(E189/$BJ189)</f>
        <v>95.533682373472956</v>
      </c>
      <c r="H189" s="103"/>
      <c r="I189" s="188">
        <f t="shared" si="73"/>
        <v>51.608753207380907</v>
      </c>
      <c r="J189" s="103"/>
      <c r="K189" s="190">
        <v>2737040</v>
      </c>
      <c r="L189" s="103"/>
      <c r="M189" s="190">
        <v>794524</v>
      </c>
      <c r="N189" s="103"/>
      <c r="O189" s="188">
        <f>(M189/$BJ189)</f>
        <v>27.732076788830714</v>
      </c>
      <c r="P189" s="103"/>
      <c r="Q189" s="188">
        <f t="shared" si="74"/>
        <v>14.834773717105804</v>
      </c>
      <c r="R189" s="103"/>
      <c r="S189" s="190">
        <v>2900473</v>
      </c>
      <c r="T189" s="103"/>
      <c r="U189" s="188">
        <f>(S189/$BJ189)</f>
        <v>101.23815008726004</v>
      </c>
      <c r="V189" s="103"/>
      <c r="W189" s="188">
        <f t="shared" si="75"/>
        <v>90.156203376044573</v>
      </c>
      <c r="X189" s="103"/>
      <c r="Y189" s="190">
        <v>0</v>
      </c>
      <c r="Z189" s="103"/>
      <c r="AA189" s="190">
        <v>2898725</v>
      </c>
      <c r="AB189" s="103"/>
      <c r="AC189" s="190">
        <v>1748</v>
      </c>
      <c r="AD189" s="103"/>
      <c r="AE189" s="103"/>
      <c r="AF189" s="190">
        <v>95871</v>
      </c>
      <c r="AG189" s="103"/>
      <c r="AH189" s="188">
        <f>(AF189/$BJ189)</f>
        <v>3.3462827225130889</v>
      </c>
      <c r="AI189" s="103"/>
      <c r="AJ189" s="188">
        <f t="shared" si="76"/>
        <v>20.208989085471224</v>
      </c>
      <c r="AK189" s="103"/>
      <c r="AL189" s="190">
        <v>748641</v>
      </c>
      <c r="AM189" s="103"/>
      <c r="AN189" s="188">
        <f>(AL189/$BJ189)</f>
        <v>26.130575916230367</v>
      </c>
      <c r="AO189" s="103"/>
      <c r="AP189" s="188">
        <f t="shared" si="77"/>
        <v>66.983095354097543</v>
      </c>
      <c r="AQ189" s="103"/>
      <c r="AR189" s="190">
        <f t="shared" si="78"/>
        <v>7276549</v>
      </c>
      <c r="AS189" s="103"/>
      <c r="AT189" s="190">
        <v>3472610</v>
      </c>
      <c r="AU189" s="103"/>
      <c r="AV189" s="193">
        <f t="shared" si="79"/>
        <v>47.723309497400486</v>
      </c>
      <c r="AW189" s="103"/>
      <c r="AX189" s="190">
        <v>135820</v>
      </c>
      <c r="AY189" s="103"/>
      <c r="AZ189" s="193">
        <f t="shared" si="80"/>
        <v>1.866544154378676</v>
      </c>
      <c r="BA189" s="103"/>
      <c r="BB189" s="190">
        <v>28477</v>
      </c>
      <c r="BC189" s="103"/>
      <c r="BD189" s="193">
        <f t="shared" si="81"/>
        <v>0.39135309883847413</v>
      </c>
      <c r="BE189" s="103"/>
      <c r="BF189" s="190">
        <v>14283</v>
      </c>
      <c r="BG189" s="103"/>
      <c r="BH189" s="103">
        <v>94</v>
      </c>
      <c r="BI189" s="103"/>
      <c r="BJ189" s="190">
        <v>28650</v>
      </c>
      <c r="BK189" s="103"/>
      <c r="BL189" s="190">
        <f t="shared" si="82"/>
        <v>28650</v>
      </c>
      <c r="BM189" s="103"/>
      <c r="BN189" s="190">
        <f t="shared" si="83"/>
        <v>28650</v>
      </c>
      <c r="BO189" s="103"/>
      <c r="BP189" s="190">
        <f t="shared" si="84"/>
        <v>28650</v>
      </c>
      <c r="BQ189" s="103"/>
      <c r="BR189" s="190">
        <f t="shared" si="85"/>
        <v>28650</v>
      </c>
      <c r="BS189" s="103"/>
      <c r="BT189" s="190">
        <f t="shared" si="86"/>
        <v>28650</v>
      </c>
    </row>
    <row r="190" spans="1:72" ht="9.75" customHeight="1" x14ac:dyDescent="0.25">
      <c r="A190" s="109">
        <v>95</v>
      </c>
      <c r="B190" s="103"/>
      <c r="C190" s="13" t="s">
        <v>214</v>
      </c>
      <c r="D190" s="103"/>
      <c r="E190" s="191">
        <v>11632997</v>
      </c>
      <c r="F190" s="103"/>
      <c r="G190" s="188">
        <f>(E190/$BJ190)</f>
        <v>169.26878137504548</v>
      </c>
      <c r="H190" s="103"/>
      <c r="I190" s="188">
        <f t="shared" si="73"/>
        <v>91.441578997739029</v>
      </c>
      <c r="J190" s="103"/>
      <c r="K190" s="191">
        <v>11632997</v>
      </c>
      <c r="L190" s="103"/>
      <c r="M190" s="191">
        <v>13715321</v>
      </c>
      <c r="N190" s="103"/>
      <c r="O190" s="188">
        <f>(M190/$BJ190)</f>
        <v>199.56814841760641</v>
      </c>
      <c r="P190" s="103"/>
      <c r="Q190" s="188">
        <f t="shared" si="74"/>
        <v>106.75537737257959</v>
      </c>
      <c r="R190" s="103"/>
      <c r="S190" s="191">
        <v>5655350</v>
      </c>
      <c r="T190" s="103"/>
      <c r="U190" s="188">
        <f>(S190/$BJ190)</f>
        <v>82.289559839941802</v>
      </c>
      <c r="V190" s="103"/>
      <c r="W190" s="188">
        <f t="shared" si="75"/>
        <v>73.28180420385408</v>
      </c>
      <c r="X190" s="103"/>
      <c r="Y190" s="191">
        <v>0</v>
      </c>
      <c r="Z190" s="103"/>
      <c r="AA190" s="191">
        <v>2810457</v>
      </c>
      <c r="AB190" s="103"/>
      <c r="AC190" s="191">
        <v>0</v>
      </c>
      <c r="AD190" s="103"/>
      <c r="AE190" s="103"/>
      <c r="AF190" s="191">
        <v>1100837</v>
      </c>
      <c r="AG190" s="103"/>
      <c r="AH190" s="188">
        <f>(AF190/$BJ190)</f>
        <v>16.017999272462713</v>
      </c>
      <c r="AI190" s="103"/>
      <c r="AJ190" s="188">
        <f t="shared" si="76"/>
        <v>96.73646828776549</v>
      </c>
      <c r="AK190" s="103"/>
      <c r="AL190" s="191">
        <v>6316884</v>
      </c>
      <c r="AM190" s="103"/>
      <c r="AN190" s="188">
        <f>(AL190/$BJ190)</f>
        <v>91.915372862859215</v>
      </c>
      <c r="AO190" s="103"/>
      <c r="AP190" s="188">
        <f t="shared" si="77"/>
        <v>235.61578607060852</v>
      </c>
      <c r="AQ190" s="103"/>
      <c r="AR190" s="191">
        <f t="shared" si="78"/>
        <v>38421389</v>
      </c>
      <c r="AS190" s="103"/>
      <c r="AT190" s="191">
        <v>5618181</v>
      </c>
      <c r="AU190" s="103"/>
      <c r="AV190" s="193">
        <f t="shared" si="79"/>
        <v>14.622534859424267</v>
      </c>
      <c r="AW190" s="103"/>
      <c r="AX190" s="191">
        <v>767469</v>
      </c>
      <c r="AY190" s="103"/>
      <c r="AZ190" s="193">
        <f t="shared" si="80"/>
        <v>1.997504567052482</v>
      </c>
      <c r="BA190" s="103"/>
      <c r="BB190" s="191">
        <v>101013</v>
      </c>
      <c r="BC190" s="103"/>
      <c r="BD190" s="193">
        <f t="shared" si="81"/>
        <v>0.2629082462375319</v>
      </c>
      <c r="BE190" s="103"/>
      <c r="BF190" s="191">
        <v>2355236</v>
      </c>
      <c r="BG190" s="103"/>
      <c r="BH190" s="109">
        <v>95</v>
      </c>
      <c r="BI190" s="103"/>
      <c r="BJ190" s="191">
        <v>68725</v>
      </c>
      <c r="BK190" s="103"/>
      <c r="BL190" s="191">
        <f t="shared" si="82"/>
        <v>68725</v>
      </c>
      <c r="BM190" s="103"/>
      <c r="BN190" s="191">
        <f t="shared" si="83"/>
        <v>68725</v>
      </c>
      <c r="BO190" s="103"/>
      <c r="BP190" s="191">
        <f t="shared" si="84"/>
        <v>68725</v>
      </c>
      <c r="BQ190" s="103"/>
      <c r="BR190" s="191">
        <f t="shared" si="85"/>
        <v>68725</v>
      </c>
      <c r="BS190" s="103"/>
      <c r="BT190" s="191">
        <f t="shared" si="86"/>
        <v>68725</v>
      </c>
    </row>
    <row r="191" spans="1:72" ht="8.85" customHeight="1" x14ac:dyDescent="0.25">
      <c r="A191" s="103"/>
      <c r="B191" s="103"/>
      <c r="C191" s="103"/>
      <c r="D191" s="103"/>
      <c r="E191" s="103"/>
      <c r="F191" s="103"/>
      <c r="G191" s="112"/>
      <c r="H191" s="112"/>
      <c r="I191" s="112"/>
      <c r="J191" s="103"/>
      <c r="K191" s="103"/>
      <c r="L191" s="103"/>
      <c r="M191" s="103"/>
      <c r="N191" s="103"/>
      <c r="O191" s="112"/>
      <c r="P191" s="112"/>
      <c r="Q191" s="112"/>
      <c r="R191" s="103"/>
      <c r="S191" s="103"/>
      <c r="T191" s="103"/>
      <c r="U191" s="112"/>
      <c r="V191" s="112"/>
      <c r="W191" s="112"/>
      <c r="X191" s="103"/>
      <c r="Y191" s="103"/>
      <c r="Z191" s="103"/>
      <c r="AA191" s="103"/>
      <c r="AB191" s="103"/>
      <c r="AC191" s="103"/>
      <c r="AD191" s="103"/>
      <c r="AE191" s="103"/>
      <c r="AF191" s="103"/>
      <c r="AG191" s="103"/>
      <c r="AH191" s="112"/>
      <c r="AI191" s="112"/>
      <c r="AJ191" s="112"/>
      <c r="AK191" s="103"/>
      <c r="AL191" s="103"/>
      <c r="AM191" s="103"/>
      <c r="AN191" s="112"/>
      <c r="AO191" s="112"/>
      <c r="AP191" s="112"/>
      <c r="AQ191" s="103"/>
      <c r="AR191" s="103"/>
      <c r="AS191" s="103"/>
      <c r="AT191" s="103"/>
      <c r="AU191" s="103"/>
      <c r="AV191" s="112"/>
      <c r="AW191" s="103"/>
      <c r="AX191" s="103"/>
      <c r="AY191" s="103"/>
      <c r="AZ191" s="112"/>
      <c r="BA191" s="103"/>
      <c r="BB191" s="103"/>
      <c r="BC191" s="103"/>
      <c r="BD191" s="112"/>
      <c r="BE191" s="103"/>
      <c r="BF191" s="103"/>
      <c r="BG191" s="103"/>
      <c r="BH191" s="103"/>
      <c r="BI191" s="103"/>
      <c r="BJ191" s="103"/>
      <c r="BK191" s="103"/>
      <c r="BL191" s="103"/>
      <c r="BM191" s="103"/>
      <c r="BN191" s="103"/>
      <c r="BO191" s="103"/>
      <c r="BP191" s="103"/>
      <c r="BQ191" s="103"/>
      <c r="BR191" s="103"/>
      <c r="BS191" s="103"/>
      <c r="BT191" s="103"/>
    </row>
    <row r="192" spans="1:72" ht="8.85" customHeight="1" x14ac:dyDescent="0.25">
      <c r="A192" s="109">
        <f>A190</f>
        <v>95</v>
      </c>
      <c r="B192" s="103"/>
      <c r="C192" s="123" t="s">
        <v>63</v>
      </c>
      <c r="D192" s="103"/>
      <c r="E192" s="192">
        <f>SUM(E80:E190)</f>
        <v>1083309454</v>
      </c>
      <c r="F192" s="103"/>
      <c r="G192" s="128">
        <f>IF(BL192=0,0,IF(ISNONTEXT(H192),E192/$BJ192,E192/BL192))</f>
        <v>185.11139377769362</v>
      </c>
      <c r="H192" s="175"/>
      <c r="I192" s="193">
        <f>IF(G$192,G192/G$192*100,0)</f>
        <v>100</v>
      </c>
      <c r="J192" s="103"/>
      <c r="K192" s="192">
        <f>SUM(K80:K190)</f>
        <v>418152885</v>
      </c>
      <c r="L192" s="103"/>
      <c r="M192" s="192">
        <f>SUM(M80:M190)</f>
        <v>1094008888</v>
      </c>
      <c r="N192" s="103"/>
      <c r="O192" s="128">
        <f>IF(BN192=0,0,IF(ISNONTEXT(P192),M192/$BJ192,M192/BN192))</f>
        <v>186.93966836078653</v>
      </c>
      <c r="P192" s="175"/>
      <c r="Q192" s="193">
        <f>IF(O$192,O192/O$192*100,0)</f>
        <v>100</v>
      </c>
      <c r="R192" s="103"/>
      <c r="S192" s="192">
        <f>SUM(S80:S190)</f>
        <v>657155230</v>
      </c>
      <c r="T192" s="103"/>
      <c r="U192" s="128">
        <f>IF(BP192=0,0,IF(ISNONTEXT(V192),S192/$BJ192,S192/BP192))</f>
        <v>112.29194031717628</v>
      </c>
      <c r="V192" s="175"/>
      <c r="W192" s="193">
        <f>IF(U$192,U192/U$192*100,0)</f>
        <v>100</v>
      </c>
      <c r="X192" s="103"/>
      <c r="Y192" s="192">
        <f>SUM(Y80:Y190)</f>
        <v>249700311</v>
      </c>
      <c r="Z192" s="103"/>
      <c r="AA192" s="192">
        <f>SUM(AA80:AA190)</f>
        <v>325886822</v>
      </c>
      <c r="AB192" s="103"/>
      <c r="AC192" s="192">
        <f>SUM(AC80:AC190)</f>
        <v>27386668</v>
      </c>
      <c r="AD192" s="103"/>
      <c r="AE192" s="103"/>
      <c r="AF192" s="192">
        <f>SUM(AF80:AF190)</f>
        <v>96903045</v>
      </c>
      <c r="AG192" s="103"/>
      <c r="AH192" s="128">
        <f>IF(BR192=0,0,IF(ISNONTEXT(AI192),AF192/$BJ192,AF192/BR192))</f>
        <v>16.558387499545042</v>
      </c>
      <c r="AI192" s="175"/>
      <c r="AJ192" s="193">
        <f>IF(AH$192,AH192/AH$192*100,0)</f>
        <v>100</v>
      </c>
      <c r="AK192" s="103"/>
      <c r="AL192" s="192">
        <f>SUM(AL80:AL190)</f>
        <v>228298549</v>
      </c>
      <c r="AM192" s="103"/>
      <c r="AN192" s="128">
        <f>IF(BT192=0,0,IF(ISNONTEXT(AO192),AL192/$BJ192,AL192/BT192))</f>
        <v>39.010702294503453</v>
      </c>
      <c r="AO192" s="175"/>
      <c r="AP192" s="193">
        <f>IF(AN$192,AN192/AN$192*100,0)</f>
        <v>100</v>
      </c>
      <c r="AQ192" s="103"/>
      <c r="AR192" s="192">
        <f>SUM(AR80:AR190)</f>
        <v>3159675166</v>
      </c>
      <c r="AS192" s="103"/>
      <c r="AT192" s="192">
        <f>SUM(AT80:AT190)</f>
        <v>412244607</v>
      </c>
      <c r="AU192" s="103"/>
      <c r="AV192" s="193">
        <f>IF($AR192,AT192/$AR192*100,0)</f>
        <v>13.047056591006545</v>
      </c>
      <c r="AW192" s="103"/>
      <c r="AX192" s="192">
        <f>SUM(AX80:AX190)</f>
        <v>24786372</v>
      </c>
      <c r="AY192" s="103"/>
      <c r="AZ192" s="193">
        <f>IF($AR192,AX192/$AR192*100,0)</f>
        <v>0.78445949972061146</v>
      </c>
      <c r="BA192" s="103"/>
      <c r="BB192" s="192">
        <f>SUM(BB80:BB190)</f>
        <v>15555068</v>
      </c>
      <c r="BC192" s="103"/>
      <c r="BD192" s="193">
        <f>IF($AR192,BB192/$AR192*100,0)</f>
        <v>0.49229959355891584</v>
      </c>
      <c r="BE192" s="103"/>
      <c r="BF192" s="192">
        <f>SUM(BF80:BF190)</f>
        <v>155750668</v>
      </c>
      <c r="BG192" s="103"/>
      <c r="BH192" s="109">
        <f>BH190</f>
        <v>95</v>
      </c>
      <c r="BI192" s="103"/>
      <c r="BJ192" s="191">
        <f>SUM(BJ80:BJ190)</f>
        <v>5852203</v>
      </c>
      <c r="BK192" s="103"/>
      <c r="BL192" s="191">
        <f>SUM(BL80:BL190)</f>
        <v>5852203</v>
      </c>
      <c r="BM192" s="103"/>
      <c r="BN192" s="191">
        <f>SUM(BN80:BN190)</f>
        <v>5852203</v>
      </c>
      <c r="BO192" s="103"/>
      <c r="BP192" s="191">
        <f>SUM(BP80:BP190)</f>
        <v>5852203</v>
      </c>
      <c r="BQ192" s="103"/>
      <c r="BR192" s="191">
        <f>SUM(BR80:BR190)</f>
        <v>5852203</v>
      </c>
      <c r="BS192" s="103"/>
      <c r="BT192" s="191">
        <f>SUM(BT80:BT190)</f>
        <v>5852203</v>
      </c>
    </row>
    <row r="193" spans="1:72" ht="8.85" customHeight="1" x14ac:dyDescent="0.25">
      <c r="A193" s="103"/>
      <c r="B193" s="103"/>
      <c r="C193" s="123"/>
      <c r="D193" s="103"/>
      <c r="E193" s="199"/>
      <c r="F193" s="103"/>
      <c r="G193" s="128"/>
      <c r="H193" s="112"/>
      <c r="I193" s="193"/>
      <c r="J193" s="103"/>
      <c r="K193" s="199"/>
      <c r="L193" s="103"/>
      <c r="M193" s="199"/>
      <c r="N193" s="103"/>
      <c r="O193" s="128"/>
      <c r="P193" s="112"/>
      <c r="Q193" s="193"/>
      <c r="R193" s="103"/>
      <c r="S193" s="199"/>
      <c r="T193" s="103"/>
      <c r="U193" s="128"/>
      <c r="V193" s="112"/>
      <c r="W193" s="193"/>
      <c r="X193" s="103"/>
      <c r="Y193" s="199"/>
      <c r="Z193" s="103"/>
      <c r="AA193" s="199"/>
      <c r="AB193" s="103"/>
      <c r="AC193" s="199"/>
      <c r="AD193" s="103"/>
      <c r="AE193" s="103"/>
      <c r="AF193" s="199"/>
      <c r="AG193" s="103"/>
      <c r="AH193" s="128"/>
      <c r="AI193" s="112"/>
      <c r="AJ193" s="193"/>
      <c r="AK193" s="103"/>
      <c r="AL193" s="199"/>
      <c r="AM193" s="103"/>
      <c r="AN193" s="128"/>
      <c r="AO193" s="112"/>
      <c r="AP193" s="193"/>
      <c r="AQ193" s="103"/>
      <c r="AR193" s="199"/>
      <c r="AS193" s="103"/>
      <c r="AT193" s="199"/>
      <c r="AU193" s="103"/>
      <c r="AV193" s="193"/>
      <c r="AW193" s="103"/>
      <c r="AX193" s="199"/>
      <c r="AY193" s="103"/>
      <c r="AZ193" s="193"/>
      <c r="BA193" s="103"/>
      <c r="BB193" s="199"/>
      <c r="BC193" s="103"/>
      <c r="BD193" s="193"/>
      <c r="BE193" s="103"/>
      <c r="BF193" s="199"/>
      <c r="BG193" s="103"/>
      <c r="BH193" s="112"/>
      <c r="BI193" s="103"/>
      <c r="BJ193" s="196"/>
      <c r="BK193" s="103"/>
      <c r="BL193" s="196"/>
      <c r="BM193" s="103"/>
      <c r="BN193" s="196"/>
      <c r="BO193" s="103"/>
      <c r="BP193" s="196"/>
      <c r="BQ193" s="103"/>
      <c r="BR193" s="196"/>
      <c r="BS193" s="103"/>
      <c r="BT193" s="196"/>
    </row>
    <row r="194" spans="1:72" ht="8.85" customHeight="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row>
    <row r="195" spans="1:72" ht="8.85" customHeight="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row>
    <row r="196" spans="1:72" ht="8.85" customHeight="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row>
    <row r="197" spans="1:72" ht="6.6" customHeight="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row>
    <row r="198" spans="1:72" ht="8.85" hidden="1" customHeight="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row>
    <row r="199" spans="1:72" ht="8.85" customHeight="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row>
    <row r="200" spans="1:72" ht="10.5" customHeight="1" x14ac:dyDescent="0.25">
      <c r="A200" s="163" t="s">
        <v>471</v>
      </c>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64" t="s">
        <v>472</v>
      </c>
      <c r="BJ200" s="103"/>
      <c r="BK200" s="103"/>
      <c r="BL200" s="103"/>
      <c r="BM200" s="103"/>
      <c r="BN200" s="103"/>
      <c r="BO200" s="103"/>
      <c r="BP200" s="103"/>
      <c r="BQ200" s="103"/>
      <c r="BR200" s="103"/>
      <c r="BS200" s="103"/>
      <c r="BT200" s="103"/>
    </row>
    <row r="201" spans="1:72" ht="10.5" customHeight="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80" t="s">
        <v>40</v>
      </c>
      <c r="AD201" s="103"/>
      <c r="AE201" s="103"/>
      <c r="AF201" s="174" t="s">
        <v>41</v>
      </c>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80" t="s">
        <v>443</v>
      </c>
      <c r="BI201" s="103"/>
      <c r="BJ201" s="103"/>
      <c r="BK201" s="103"/>
      <c r="BL201" s="103"/>
      <c r="BM201" s="103"/>
      <c r="BN201" s="103"/>
      <c r="BO201" s="103"/>
      <c r="BP201" s="103"/>
      <c r="BQ201" s="103"/>
      <c r="BR201" s="103"/>
      <c r="BS201" s="103"/>
      <c r="BT201" s="103"/>
    </row>
    <row r="202" spans="1:72" ht="10.5" customHeight="1" x14ac:dyDescent="0.25">
      <c r="A202" s="168"/>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80" t="s">
        <v>444</v>
      </c>
      <c r="AD202" s="103"/>
      <c r="AE202" s="103"/>
      <c r="AF202" s="174" t="s">
        <v>388</v>
      </c>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80" t="s">
        <v>215</v>
      </c>
      <c r="BI202" s="103"/>
      <c r="BJ202" s="103"/>
      <c r="BK202" s="103"/>
      <c r="BL202" s="103"/>
      <c r="BM202" s="103"/>
      <c r="BN202" s="103"/>
      <c r="BO202" s="103"/>
      <c r="BP202" s="103"/>
      <c r="BQ202" s="103"/>
      <c r="BR202" s="103"/>
      <c r="BS202" s="103"/>
      <c r="BT202" s="103"/>
    </row>
    <row r="203" spans="1:72" ht="10.5" customHeight="1" x14ac:dyDescent="0.25">
      <c r="A203" s="108"/>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80" t="s">
        <v>46</v>
      </c>
      <c r="AD203" s="103"/>
      <c r="AE203" s="103"/>
      <c r="AF203" s="181" t="s">
        <v>47</v>
      </c>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row>
    <row r="204" spans="1:72" ht="9.6" customHeight="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82" t="s">
        <v>389</v>
      </c>
      <c r="AU204" s="182"/>
      <c r="AV204" s="182"/>
      <c r="AW204" s="182"/>
      <c r="AX204" s="182"/>
      <c r="AY204" s="182"/>
      <c r="AZ204" s="182"/>
      <c r="BA204" s="182"/>
      <c r="BB204" s="182"/>
      <c r="BC204" s="182"/>
      <c r="BD204" s="182"/>
      <c r="BE204" s="182"/>
      <c r="BF204" s="182"/>
      <c r="BG204" s="103"/>
      <c r="BH204" s="103"/>
      <c r="BI204" s="103"/>
      <c r="BJ204" s="103"/>
      <c r="BK204" s="103"/>
      <c r="BL204" s="103"/>
      <c r="BM204" s="103"/>
      <c r="BN204" s="103"/>
      <c r="BO204" s="103"/>
      <c r="BP204" s="103"/>
      <c r="BQ204" s="103"/>
      <c r="BR204" s="103"/>
      <c r="BS204" s="103"/>
      <c r="BT204" s="103"/>
    </row>
    <row r="205" spans="1:72" ht="9.6" customHeight="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row>
    <row r="206" spans="1:72" ht="9.6" customHeight="1" x14ac:dyDescent="0.25">
      <c r="A206" s="103"/>
      <c r="B206" s="103"/>
      <c r="C206" s="103"/>
      <c r="D206" s="103"/>
      <c r="E206" s="182" t="s">
        <v>445</v>
      </c>
      <c r="F206" s="182"/>
      <c r="G206" s="182"/>
      <c r="H206" s="182"/>
      <c r="I206" s="182"/>
      <c r="J206" s="182"/>
      <c r="K206" s="182"/>
      <c r="L206" s="103"/>
      <c r="M206" s="182" t="s">
        <v>446</v>
      </c>
      <c r="N206" s="182"/>
      <c r="O206" s="182"/>
      <c r="P206" s="182"/>
      <c r="Q206" s="182"/>
      <c r="R206" s="103"/>
      <c r="S206" s="182" t="s">
        <v>447</v>
      </c>
      <c r="T206" s="182"/>
      <c r="U206" s="182"/>
      <c r="V206" s="182"/>
      <c r="W206" s="182"/>
      <c r="X206" s="182"/>
      <c r="Y206" s="182"/>
      <c r="Z206" s="182"/>
      <c r="AA206" s="182"/>
      <c r="AB206" s="182"/>
      <c r="AC206" s="182"/>
      <c r="AD206" s="103"/>
      <c r="AE206" s="103"/>
      <c r="AF206" s="182" t="s">
        <v>448</v>
      </c>
      <c r="AG206" s="182"/>
      <c r="AH206" s="182"/>
      <c r="AI206" s="182"/>
      <c r="AJ206" s="182"/>
      <c r="AK206" s="103"/>
      <c r="AL206" s="182" t="s">
        <v>449</v>
      </c>
      <c r="AM206" s="182"/>
      <c r="AN206" s="182"/>
      <c r="AO206" s="182"/>
      <c r="AP206" s="182"/>
      <c r="AQ206" s="103"/>
      <c r="AR206" s="103"/>
      <c r="AS206" s="103"/>
      <c r="AT206" s="103"/>
      <c r="AU206" s="103"/>
      <c r="AV206" s="103"/>
      <c r="AW206" s="103"/>
      <c r="AX206" s="182" t="s">
        <v>393</v>
      </c>
      <c r="AY206" s="182"/>
      <c r="AZ206" s="182"/>
      <c r="BA206" s="182"/>
      <c r="BB206" s="182"/>
      <c r="BC206" s="182"/>
      <c r="BD206" s="182"/>
      <c r="BE206" s="103"/>
      <c r="BF206" s="103"/>
      <c r="BG206" s="103"/>
      <c r="BH206" s="103"/>
      <c r="BI206" s="103"/>
      <c r="BJ206" s="103"/>
      <c r="BK206" s="103"/>
      <c r="BL206" s="103"/>
      <c r="BM206" s="103"/>
      <c r="BN206" s="103"/>
      <c r="BO206" s="103"/>
      <c r="BP206" s="103"/>
      <c r="BQ206" s="103"/>
      <c r="BR206" s="103"/>
      <c r="BS206" s="103"/>
      <c r="BT206" s="103"/>
    </row>
    <row r="207" spans="1:72" ht="9.6" customHeight="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03"/>
      <c r="AK207" s="103"/>
      <c r="AL207" s="103"/>
      <c r="AM207" s="103"/>
      <c r="AN207" s="103"/>
      <c r="AO207" s="103"/>
      <c r="AP207" s="103"/>
      <c r="AQ207" s="103"/>
      <c r="AR207" s="103"/>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row>
    <row r="208" spans="1:72" ht="9.6" customHeight="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82" t="s">
        <v>395</v>
      </c>
      <c r="Z208" s="182"/>
      <c r="AA208" s="182"/>
      <c r="AB208" s="182"/>
      <c r="AC208" s="182"/>
      <c r="AD208" s="103"/>
      <c r="AE208" s="103"/>
      <c r="AF208" s="103"/>
      <c r="AG208" s="103"/>
      <c r="AH208" s="103"/>
      <c r="AI208" s="103"/>
      <c r="AJ208" s="103"/>
      <c r="AK208" s="103"/>
      <c r="AL208" s="103"/>
      <c r="AM208" s="103"/>
      <c r="AN208" s="103"/>
      <c r="AO208" s="103"/>
      <c r="AP208" s="103"/>
      <c r="AQ208" s="103"/>
      <c r="AR208" s="103"/>
      <c r="AS208" s="103"/>
      <c r="AT208" s="182" t="s">
        <v>428</v>
      </c>
      <c r="AU208" s="182"/>
      <c r="AV208" s="182"/>
      <c r="AW208" s="103"/>
      <c r="AX208" s="182" t="s">
        <v>57</v>
      </c>
      <c r="AY208" s="182"/>
      <c r="AZ208" s="182"/>
      <c r="BA208" s="103"/>
      <c r="BB208" s="182" t="s">
        <v>58</v>
      </c>
      <c r="BC208" s="182"/>
      <c r="BD208" s="182"/>
      <c r="BE208" s="103"/>
      <c r="BF208" s="103"/>
      <c r="BG208" s="103"/>
      <c r="BH208" s="103"/>
      <c r="BI208" s="103"/>
      <c r="BJ208" s="103"/>
      <c r="BK208" s="103"/>
      <c r="BL208" s="103"/>
      <c r="BM208" s="103"/>
      <c r="BN208" s="103"/>
      <c r="BO208" s="103"/>
      <c r="BP208" s="103"/>
      <c r="BQ208" s="103"/>
      <c r="BR208" s="103"/>
      <c r="BS208" s="103"/>
      <c r="BT208" s="103"/>
    </row>
    <row r="209" spans="1:72" ht="9.6" customHeight="1" x14ac:dyDescent="0.25">
      <c r="A209" s="103"/>
      <c r="B209" s="103"/>
      <c r="C209" s="103"/>
      <c r="D209" s="103"/>
      <c r="E209" s="103"/>
      <c r="F209" s="103"/>
      <c r="G209" s="103"/>
      <c r="H209" s="103"/>
      <c r="I209" s="103"/>
      <c r="J209" s="103"/>
      <c r="K209" s="173" t="s">
        <v>450</v>
      </c>
      <c r="L209" s="103"/>
      <c r="M209" s="103"/>
      <c r="N209" s="103"/>
      <c r="O209" s="103"/>
      <c r="P209" s="103"/>
      <c r="Q209" s="103"/>
      <c r="R209" s="103"/>
      <c r="S209" s="103"/>
      <c r="T209" s="103"/>
      <c r="U209" s="103"/>
      <c r="V209" s="103"/>
      <c r="W209" s="103"/>
      <c r="X209" s="103"/>
      <c r="Y209" s="103"/>
      <c r="Z209" s="103"/>
      <c r="AA209" s="123" t="s">
        <v>451</v>
      </c>
      <c r="AB209" s="103"/>
      <c r="AC209" s="103"/>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23" t="s">
        <v>452</v>
      </c>
      <c r="BG209" s="103"/>
      <c r="BH209" s="103"/>
      <c r="BI209" s="103"/>
      <c r="BJ209" s="103"/>
      <c r="BK209" s="103"/>
      <c r="BL209" s="123" t="s">
        <v>453</v>
      </c>
      <c r="BM209" s="103"/>
      <c r="BN209" s="123" t="s">
        <v>454</v>
      </c>
      <c r="BO209" s="103"/>
      <c r="BP209" s="123" t="s">
        <v>455</v>
      </c>
      <c r="BQ209" s="103"/>
      <c r="BR209" s="103"/>
      <c r="BS209" s="103"/>
      <c r="BT209" s="103"/>
    </row>
    <row r="210" spans="1:72" ht="9.6" customHeight="1" x14ac:dyDescent="0.25">
      <c r="A210" s="103"/>
      <c r="B210" s="103"/>
      <c r="C210" s="103"/>
      <c r="D210" s="103"/>
      <c r="E210" s="103"/>
      <c r="F210" s="103"/>
      <c r="G210" s="103"/>
      <c r="H210" s="103"/>
      <c r="I210" s="123" t="s">
        <v>62</v>
      </c>
      <c r="J210" s="103"/>
      <c r="K210" s="103"/>
      <c r="L210" s="103"/>
      <c r="M210" s="103"/>
      <c r="N210" s="103"/>
      <c r="O210" s="103"/>
      <c r="P210" s="103"/>
      <c r="Q210" s="123" t="s">
        <v>62</v>
      </c>
      <c r="R210" s="103"/>
      <c r="S210" s="103"/>
      <c r="T210" s="103"/>
      <c r="U210" s="103"/>
      <c r="V210" s="103"/>
      <c r="W210" s="123" t="s">
        <v>62</v>
      </c>
      <c r="X210" s="103"/>
      <c r="Y210" s="103"/>
      <c r="Z210" s="103"/>
      <c r="AA210" s="123" t="s">
        <v>456</v>
      </c>
      <c r="AB210" s="103"/>
      <c r="AC210" s="123" t="s">
        <v>457</v>
      </c>
      <c r="AD210" s="103"/>
      <c r="AE210" s="103"/>
      <c r="AF210" s="103"/>
      <c r="AG210" s="103"/>
      <c r="AH210" s="103"/>
      <c r="AI210" s="103"/>
      <c r="AJ210" s="123" t="s">
        <v>62</v>
      </c>
      <c r="AK210" s="103"/>
      <c r="AL210" s="103"/>
      <c r="AM210" s="103"/>
      <c r="AN210" s="103"/>
      <c r="AO210" s="103"/>
      <c r="AP210" s="123" t="s">
        <v>62</v>
      </c>
      <c r="AQ210" s="103"/>
      <c r="AR210" s="103"/>
      <c r="AS210" s="103"/>
      <c r="AT210" s="103"/>
      <c r="AU210" s="103"/>
      <c r="AV210" s="123" t="s">
        <v>269</v>
      </c>
      <c r="AW210" s="103"/>
      <c r="AX210" s="103"/>
      <c r="AY210" s="103"/>
      <c r="AZ210" s="123" t="s">
        <v>269</v>
      </c>
      <c r="BA210" s="103"/>
      <c r="BB210" s="103"/>
      <c r="BC210" s="103"/>
      <c r="BD210" s="123" t="s">
        <v>269</v>
      </c>
      <c r="BE210" s="103"/>
      <c r="BF210" s="123" t="s">
        <v>458</v>
      </c>
      <c r="BG210" s="103"/>
      <c r="BH210" s="103"/>
      <c r="BI210" s="103"/>
      <c r="BJ210" s="103"/>
      <c r="BK210" s="103"/>
      <c r="BL210" s="123" t="s">
        <v>459</v>
      </c>
      <c r="BM210" s="123"/>
      <c r="BN210" s="123" t="s">
        <v>460</v>
      </c>
      <c r="BO210" s="123"/>
      <c r="BP210" s="123" t="s">
        <v>267</v>
      </c>
      <c r="BQ210" s="123"/>
      <c r="BR210" s="103"/>
      <c r="BS210" s="123"/>
      <c r="BT210" s="123" t="s">
        <v>325</v>
      </c>
    </row>
    <row r="211" spans="1:72" ht="9.6" customHeight="1" x14ac:dyDescent="0.25">
      <c r="A211" s="173" t="s">
        <v>69</v>
      </c>
      <c r="B211" s="103"/>
      <c r="C211" s="173" t="s">
        <v>71</v>
      </c>
      <c r="D211" s="103"/>
      <c r="E211" s="173" t="s">
        <v>72</v>
      </c>
      <c r="F211" s="103"/>
      <c r="G211" s="173" t="s">
        <v>431</v>
      </c>
      <c r="H211" s="103"/>
      <c r="I211" s="173" t="s">
        <v>78</v>
      </c>
      <c r="J211" s="103"/>
      <c r="K211" s="173" t="s">
        <v>433</v>
      </c>
      <c r="L211" s="103"/>
      <c r="M211" s="173" t="s">
        <v>72</v>
      </c>
      <c r="N211" s="103"/>
      <c r="O211" s="173" t="s">
        <v>431</v>
      </c>
      <c r="P211" s="103"/>
      <c r="Q211" s="173" t="s">
        <v>78</v>
      </c>
      <c r="R211" s="103"/>
      <c r="S211" s="173" t="s">
        <v>72</v>
      </c>
      <c r="T211" s="103"/>
      <c r="U211" s="173" t="s">
        <v>431</v>
      </c>
      <c r="V211" s="103"/>
      <c r="W211" s="173" t="s">
        <v>78</v>
      </c>
      <c r="X211" s="103"/>
      <c r="Y211" s="173" t="s">
        <v>433</v>
      </c>
      <c r="Z211" s="103"/>
      <c r="AA211" s="173" t="s">
        <v>461</v>
      </c>
      <c r="AB211" s="103"/>
      <c r="AC211" s="173" t="s">
        <v>462</v>
      </c>
      <c r="AD211" s="103"/>
      <c r="AE211" s="103"/>
      <c r="AF211" s="173" t="s">
        <v>72</v>
      </c>
      <c r="AG211" s="103"/>
      <c r="AH211" s="173" t="s">
        <v>431</v>
      </c>
      <c r="AI211" s="103"/>
      <c r="AJ211" s="173" t="s">
        <v>78</v>
      </c>
      <c r="AK211" s="103"/>
      <c r="AL211" s="173" t="s">
        <v>72</v>
      </c>
      <c r="AM211" s="103"/>
      <c r="AN211" s="173" t="s">
        <v>431</v>
      </c>
      <c r="AO211" s="103"/>
      <c r="AP211" s="173" t="s">
        <v>78</v>
      </c>
      <c r="AQ211" s="103"/>
      <c r="AR211" s="173" t="s">
        <v>63</v>
      </c>
      <c r="AS211" s="103"/>
      <c r="AT211" s="173" t="s">
        <v>72</v>
      </c>
      <c r="AU211" s="103"/>
      <c r="AV211" s="173" t="s">
        <v>369</v>
      </c>
      <c r="AW211" s="103"/>
      <c r="AX211" s="173" t="s">
        <v>72</v>
      </c>
      <c r="AY211" s="103"/>
      <c r="AZ211" s="173" t="s">
        <v>369</v>
      </c>
      <c r="BA211" s="103"/>
      <c r="BB211" s="173" t="s">
        <v>72</v>
      </c>
      <c r="BC211" s="103"/>
      <c r="BD211" s="173" t="s">
        <v>369</v>
      </c>
      <c r="BE211" s="103"/>
      <c r="BF211" s="173" t="s">
        <v>414</v>
      </c>
      <c r="BG211" s="103"/>
      <c r="BH211" s="173" t="s">
        <v>69</v>
      </c>
      <c r="BI211" s="103"/>
      <c r="BJ211" s="103"/>
      <c r="BK211" s="103"/>
      <c r="BL211" s="187" t="s">
        <v>463</v>
      </c>
      <c r="BM211" s="201"/>
      <c r="BN211" s="187" t="s">
        <v>464</v>
      </c>
      <c r="BO211" s="201"/>
      <c r="BP211" s="187" t="s">
        <v>465</v>
      </c>
      <c r="BQ211" s="201"/>
      <c r="BR211" s="187" t="s">
        <v>448</v>
      </c>
      <c r="BS211" s="201"/>
      <c r="BT211" s="187" t="s">
        <v>466</v>
      </c>
    </row>
    <row r="212" spans="1:72" ht="9.75" customHeight="1" x14ac:dyDescent="0.25">
      <c r="A212" s="103"/>
      <c r="B212" s="13" t="s">
        <v>287</v>
      </c>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row>
    <row r="213" spans="1:72" ht="9.75" customHeight="1" x14ac:dyDescent="0.25">
      <c r="A213" s="94">
        <v>1</v>
      </c>
      <c r="B213" s="95"/>
      <c r="C213" s="8" t="s">
        <v>216</v>
      </c>
      <c r="D213" s="103"/>
      <c r="E213" s="189">
        <v>2143518</v>
      </c>
      <c r="F213" s="103"/>
      <c r="G213" s="105">
        <f t="shared" ref="G213:G250" si="97">(E213/$BJ213)</f>
        <v>261.69185691612745</v>
      </c>
      <c r="H213" s="103"/>
      <c r="I213" s="188">
        <f t="shared" ref="I213:I250" si="98">IF(G$252,G213/G$252*100,0)</f>
        <v>78.7330115455579</v>
      </c>
      <c r="J213" s="103"/>
      <c r="K213" s="189">
        <v>0</v>
      </c>
      <c r="L213" s="103"/>
      <c r="M213" s="189">
        <v>1369805</v>
      </c>
      <c r="N213" s="103"/>
      <c r="O213" s="105">
        <f t="shared" ref="O213:O250" si="99">(M213/$BJ213)</f>
        <v>167.23293859113662</v>
      </c>
      <c r="P213" s="103"/>
      <c r="Q213" s="188">
        <f t="shared" ref="Q213:Q250" si="100">IF(O$252,O213/O$252*100,0)</f>
        <v>342.57756393853384</v>
      </c>
      <c r="R213" s="103"/>
      <c r="S213" s="189">
        <v>0</v>
      </c>
      <c r="T213" s="103"/>
      <c r="U213" s="105">
        <f t="shared" ref="U213:U242" si="101">(S213/$BJ213)</f>
        <v>0</v>
      </c>
      <c r="V213" s="103"/>
      <c r="W213" s="188">
        <f t="shared" ref="W213:W250" si="102">IF(U$252,U213/U$252*100,0)</f>
        <v>0</v>
      </c>
      <c r="X213" s="103"/>
      <c r="Y213" s="189">
        <v>0</v>
      </c>
      <c r="Z213" s="103"/>
      <c r="AA213" s="189">
        <v>0</v>
      </c>
      <c r="AB213" s="103"/>
      <c r="AC213" s="189">
        <v>0</v>
      </c>
      <c r="AD213" s="103"/>
      <c r="AE213" s="103"/>
      <c r="AF213" s="189">
        <v>269788</v>
      </c>
      <c r="AG213" s="103"/>
      <c r="AH213" s="105">
        <f t="shared" ref="AH213:AH250" si="103">(AF213/$BJ213)</f>
        <v>32.937126114027592</v>
      </c>
      <c r="AI213" s="103"/>
      <c r="AJ213" s="188">
        <f t="shared" ref="AJ213:AJ250" si="104">IF(AH$252,AH213/AH$252*100,0)</f>
        <v>144.4973187070685</v>
      </c>
      <c r="AK213" s="103"/>
      <c r="AL213" s="189">
        <v>0</v>
      </c>
      <c r="AM213" s="103"/>
      <c r="AN213" s="105">
        <f t="shared" ref="AN213:AN250" si="105">(AL213/$BJ213)</f>
        <v>0</v>
      </c>
      <c r="AO213" s="103"/>
      <c r="AP213" s="188">
        <f t="shared" ref="AP213:AP250" si="106">IF(AN$252,AN213/AN$252*100,0)</f>
        <v>0</v>
      </c>
      <c r="AQ213" s="103"/>
      <c r="AR213" s="189">
        <f t="shared" ref="AR213:AR242" si="107">(E213+M213+S213+AF213+AL213)</f>
        <v>3783111</v>
      </c>
      <c r="AS213" s="103"/>
      <c r="AT213" s="189">
        <v>243216</v>
      </c>
      <c r="AU213" s="103"/>
      <c r="AV213" s="188">
        <f t="shared" ref="AV213:AV242" si="108">IF($AR213,AT213/$AR213*100,0)</f>
        <v>6.4289945497237584</v>
      </c>
      <c r="AW213" s="103"/>
      <c r="AX213" s="189">
        <v>0</v>
      </c>
      <c r="AY213" s="103"/>
      <c r="AZ213" s="188">
        <f t="shared" ref="AZ213:AZ242" si="109">IF($AR213,AX213/$AR213*100,0)</f>
        <v>0</v>
      </c>
      <c r="BA213" s="103"/>
      <c r="BB213" s="189">
        <v>0</v>
      </c>
      <c r="BC213" s="103"/>
      <c r="BD213" s="188">
        <f t="shared" ref="BD213:BD242" si="110">IF($AR213,BB213/$AR213*100,0)</f>
        <v>0</v>
      </c>
      <c r="BE213" s="103"/>
      <c r="BF213" s="189">
        <v>10512</v>
      </c>
      <c r="BG213" s="103"/>
      <c r="BH213" s="103">
        <v>1</v>
      </c>
      <c r="BI213" s="103"/>
      <c r="BJ213" s="190">
        <v>8191</v>
      </c>
      <c r="BK213" s="103"/>
      <c r="BL213" s="190">
        <f t="shared" ref="BL213:BL242" si="111">IF(E213,$BJ213,0)</f>
        <v>8191</v>
      </c>
      <c r="BM213" s="103"/>
      <c r="BN213" s="190">
        <f t="shared" ref="BN213:BN242" si="112">IF(M213,$BJ213,0)</f>
        <v>8191</v>
      </c>
      <c r="BO213" s="103"/>
      <c r="BP213" s="190">
        <f t="shared" ref="BP213:BP242" si="113">IF(S213,$BJ213,0)</f>
        <v>0</v>
      </c>
      <c r="BQ213" s="103"/>
      <c r="BR213" s="190">
        <f t="shared" ref="BR213:BR242" si="114">IF(AF213,$BJ213,0)</f>
        <v>8191</v>
      </c>
      <c r="BS213" s="103"/>
      <c r="BT213" s="190">
        <f t="shared" ref="BT213:BT242" si="115">IF(AL213,$BJ213,0)</f>
        <v>0</v>
      </c>
    </row>
    <row r="214" spans="1:72" ht="9.75" customHeight="1" x14ac:dyDescent="0.25">
      <c r="A214" s="94">
        <v>2</v>
      </c>
      <c r="B214" s="95"/>
      <c r="C214" s="8" t="s">
        <v>217</v>
      </c>
      <c r="D214" s="103"/>
      <c r="E214" s="190">
        <v>2999535</v>
      </c>
      <c r="F214" s="103"/>
      <c r="G214" s="188">
        <f t="shared" si="97"/>
        <v>415.160553633218</v>
      </c>
      <c r="H214" s="103"/>
      <c r="I214" s="188">
        <f t="shared" si="98"/>
        <v>124.90583791050302</v>
      </c>
      <c r="J214" s="103"/>
      <c r="K214" s="190">
        <v>0</v>
      </c>
      <c r="L214" s="103"/>
      <c r="M214" s="190">
        <v>35008</v>
      </c>
      <c r="N214" s="103"/>
      <c r="O214" s="188">
        <f t="shared" si="99"/>
        <v>4.8453979238754323</v>
      </c>
      <c r="P214" s="103"/>
      <c r="Q214" s="188">
        <f t="shared" si="100"/>
        <v>9.9258234116927202</v>
      </c>
      <c r="R214" s="103"/>
      <c r="S214" s="190">
        <v>0</v>
      </c>
      <c r="T214" s="103"/>
      <c r="U214" s="188">
        <f t="shared" si="101"/>
        <v>0</v>
      </c>
      <c r="V214" s="103"/>
      <c r="W214" s="188">
        <f t="shared" si="102"/>
        <v>0</v>
      </c>
      <c r="X214" s="103"/>
      <c r="Y214" s="190">
        <v>0</v>
      </c>
      <c r="Z214" s="103"/>
      <c r="AA214" s="190">
        <v>0</v>
      </c>
      <c r="AB214" s="103"/>
      <c r="AC214" s="190">
        <v>0</v>
      </c>
      <c r="AD214" s="103"/>
      <c r="AE214" s="103"/>
      <c r="AF214" s="190">
        <v>0</v>
      </c>
      <c r="AG214" s="103"/>
      <c r="AH214" s="188">
        <f t="shared" si="103"/>
        <v>0</v>
      </c>
      <c r="AI214" s="103"/>
      <c r="AJ214" s="188">
        <f t="shared" si="104"/>
        <v>0</v>
      </c>
      <c r="AK214" s="103"/>
      <c r="AL214" s="190">
        <v>0</v>
      </c>
      <c r="AM214" s="103"/>
      <c r="AN214" s="188">
        <f t="shared" si="105"/>
        <v>0</v>
      </c>
      <c r="AO214" s="103"/>
      <c r="AP214" s="188">
        <f t="shared" si="106"/>
        <v>0</v>
      </c>
      <c r="AQ214" s="103"/>
      <c r="AR214" s="190">
        <f t="shared" si="107"/>
        <v>3034543</v>
      </c>
      <c r="AS214" s="103"/>
      <c r="AT214" s="190">
        <v>201964</v>
      </c>
      <c r="AU214" s="103"/>
      <c r="AV214" s="188">
        <f t="shared" si="108"/>
        <v>6.6554996913868081</v>
      </c>
      <c r="AW214" s="103"/>
      <c r="AX214" s="190">
        <v>10423</v>
      </c>
      <c r="AY214" s="103"/>
      <c r="AZ214" s="188">
        <f t="shared" si="109"/>
        <v>0.34347840844568689</v>
      </c>
      <c r="BA214" s="103"/>
      <c r="BB214" s="190">
        <v>0</v>
      </c>
      <c r="BC214" s="103"/>
      <c r="BD214" s="188">
        <f t="shared" si="110"/>
        <v>0</v>
      </c>
      <c r="BE214" s="103"/>
      <c r="BF214" s="190">
        <v>0</v>
      </c>
      <c r="BG214" s="103"/>
      <c r="BH214" s="103">
        <v>2</v>
      </c>
      <c r="BI214" s="103"/>
      <c r="BJ214" s="190">
        <v>7225</v>
      </c>
      <c r="BK214" s="103"/>
      <c r="BL214" s="190">
        <f t="shared" si="111"/>
        <v>7225</v>
      </c>
      <c r="BM214" s="103"/>
      <c r="BN214" s="190">
        <f t="shared" si="112"/>
        <v>7225</v>
      </c>
      <c r="BO214" s="103"/>
      <c r="BP214" s="190">
        <f t="shared" si="113"/>
        <v>0</v>
      </c>
      <c r="BQ214" s="103"/>
      <c r="BR214" s="190">
        <f t="shared" si="114"/>
        <v>0</v>
      </c>
      <c r="BS214" s="103"/>
      <c r="BT214" s="190">
        <f t="shared" si="115"/>
        <v>0</v>
      </c>
    </row>
    <row r="215" spans="1:72" ht="9.75" customHeight="1" x14ac:dyDescent="0.25">
      <c r="A215" s="94">
        <v>3</v>
      </c>
      <c r="B215" s="95"/>
      <c r="C215" s="9" t="s">
        <v>132</v>
      </c>
      <c r="D215" s="103"/>
      <c r="E215" s="190">
        <v>2216340</v>
      </c>
      <c r="F215" s="103"/>
      <c r="G215" s="188">
        <f t="shared" si="97"/>
        <v>359.09591704471808</v>
      </c>
      <c r="H215" s="103"/>
      <c r="I215" s="188">
        <f t="shared" si="98"/>
        <v>108.03814576357233</v>
      </c>
      <c r="J215" s="103"/>
      <c r="K215" s="190">
        <v>0</v>
      </c>
      <c r="L215" s="103"/>
      <c r="M215" s="190">
        <v>264334</v>
      </c>
      <c r="N215" s="103"/>
      <c r="O215" s="188">
        <f t="shared" si="99"/>
        <v>42.827932598833442</v>
      </c>
      <c r="P215" s="103"/>
      <c r="Q215" s="188">
        <f t="shared" si="100"/>
        <v>87.733247659439826</v>
      </c>
      <c r="R215" s="103"/>
      <c r="S215" s="190">
        <v>0</v>
      </c>
      <c r="T215" s="103"/>
      <c r="U215" s="188">
        <f t="shared" si="101"/>
        <v>0</v>
      </c>
      <c r="V215" s="103"/>
      <c r="W215" s="188">
        <f t="shared" si="102"/>
        <v>0</v>
      </c>
      <c r="X215" s="103"/>
      <c r="Y215" s="190">
        <v>0</v>
      </c>
      <c r="Z215" s="103"/>
      <c r="AA215" s="190">
        <v>0</v>
      </c>
      <c r="AB215" s="103"/>
      <c r="AC215" s="190">
        <v>0</v>
      </c>
      <c r="AD215" s="103"/>
      <c r="AE215" s="103"/>
      <c r="AF215" s="190">
        <v>256644</v>
      </c>
      <c r="AG215" s="103"/>
      <c r="AH215" s="188">
        <f t="shared" si="103"/>
        <v>41.581983149708357</v>
      </c>
      <c r="AI215" s="103"/>
      <c r="AJ215" s="188">
        <f t="shared" si="104"/>
        <v>182.42286989016952</v>
      </c>
      <c r="AK215" s="103"/>
      <c r="AL215" s="190">
        <v>2425</v>
      </c>
      <c r="AM215" s="103"/>
      <c r="AN215" s="188">
        <f t="shared" si="105"/>
        <v>0.39290343486714191</v>
      </c>
      <c r="AO215" s="103"/>
      <c r="AP215" s="188">
        <f t="shared" si="106"/>
        <v>1.7000226588714462</v>
      </c>
      <c r="AQ215" s="103"/>
      <c r="AR215" s="190">
        <f t="shared" si="107"/>
        <v>2739743</v>
      </c>
      <c r="AS215" s="103"/>
      <c r="AT215" s="190">
        <v>294733</v>
      </c>
      <c r="AU215" s="103"/>
      <c r="AV215" s="188">
        <f t="shared" si="108"/>
        <v>10.757687856123731</v>
      </c>
      <c r="AW215" s="103"/>
      <c r="AX215" s="190">
        <v>0</v>
      </c>
      <c r="AY215" s="103"/>
      <c r="AZ215" s="188">
        <f t="shared" si="109"/>
        <v>0</v>
      </c>
      <c r="BA215" s="103"/>
      <c r="BB215" s="190">
        <v>0</v>
      </c>
      <c r="BC215" s="103"/>
      <c r="BD215" s="188">
        <f t="shared" si="110"/>
        <v>0</v>
      </c>
      <c r="BE215" s="103"/>
      <c r="BF215" s="190">
        <v>6757</v>
      </c>
      <c r="BG215" s="103"/>
      <c r="BH215" s="103">
        <v>3</v>
      </c>
      <c r="BI215" s="103"/>
      <c r="BJ215" s="190">
        <v>6172</v>
      </c>
      <c r="BK215" s="103"/>
      <c r="BL215" s="190">
        <f t="shared" si="111"/>
        <v>6172</v>
      </c>
      <c r="BM215" s="103"/>
      <c r="BN215" s="190">
        <f t="shared" si="112"/>
        <v>6172</v>
      </c>
      <c r="BO215" s="103"/>
      <c r="BP215" s="190">
        <f t="shared" si="113"/>
        <v>0</v>
      </c>
      <c r="BQ215" s="103"/>
      <c r="BR215" s="190">
        <f t="shared" si="114"/>
        <v>6172</v>
      </c>
      <c r="BS215" s="103"/>
      <c r="BT215" s="190">
        <f t="shared" si="115"/>
        <v>6172</v>
      </c>
    </row>
    <row r="216" spans="1:72" ht="9.75" customHeight="1" x14ac:dyDescent="0.25">
      <c r="A216" s="94">
        <v>4</v>
      </c>
      <c r="B216" s="95"/>
      <c r="C216" s="9" t="s">
        <v>218</v>
      </c>
      <c r="D216" s="103"/>
      <c r="E216" s="190">
        <v>723312</v>
      </c>
      <c r="F216" s="103"/>
      <c r="G216" s="188">
        <f t="shared" si="97"/>
        <v>172.83440860215055</v>
      </c>
      <c r="H216" s="103"/>
      <c r="I216" s="188">
        <f t="shared" si="98"/>
        <v>51.99922400452872</v>
      </c>
      <c r="J216" s="103"/>
      <c r="K216" s="190">
        <v>0</v>
      </c>
      <c r="L216" s="103"/>
      <c r="M216" s="190">
        <v>60986</v>
      </c>
      <c r="N216" s="103"/>
      <c r="O216" s="188">
        <f t="shared" si="99"/>
        <v>14.57252090800478</v>
      </c>
      <c r="P216" s="103"/>
      <c r="Q216" s="188">
        <f t="shared" si="100"/>
        <v>29.851886567113262</v>
      </c>
      <c r="R216" s="103"/>
      <c r="S216" s="190">
        <v>349</v>
      </c>
      <c r="T216" s="103"/>
      <c r="U216" s="188">
        <f t="shared" si="101"/>
        <v>8.3393070489844678E-2</v>
      </c>
      <c r="V216" s="103"/>
      <c r="W216" s="188">
        <f t="shared" si="102"/>
        <v>8578.2317801672634</v>
      </c>
      <c r="X216" s="103"/>
      <c r="Y216" s="190">
        <v>0</v>
      </c>
      <c r="Z216" s="103"/>
      <c r="AA216" s="190">
        <v>0</v>
      </c>
      <c r="AB216" s="103"/>
      <c r="AC216" s="190">
        <v>0</v>
      </c>
      <c r="AD216" s="103"/>
      <c r="AE216" s="103"/>
      <c r="AF216" s="190">
        <v>0</v>
      </c>
      <c r="AG216" s="103"/>
      <c r="AH216" s="188">
        <f t="shared" si="103"/>
        <v>0</v>
      </c>
      <c r="AI216" s="103"/>
      <c r="AJ216" s="188">
        <f t="shared" si="104"/>
        <v>0</v>
      </c>
      <c r="AK216" s="103"/>
      <c r="AL216" s="190">
        <v>0</v>
      </c>
      <c r="AM216" s="103"/>
      <c r="AN216" s="188">
        <f t="shared" si="105"/>
        <v>0</v>
      </c>
      <c r="AO216" s="103"/>
      <c r="AP216" s="188">
        <f t="shared" si="106"/>
        <v>0</v>
      </c>
      <c r="AQ216" s="103"/>
      <c r="AR216" s="190">
        <f t="shared" si="107"/>
        <v>784647</v>
      </c>
      <c r="AS216" s="103"/>
      <c r="AT216" s="190">
        <v>123396</v>
      </c>
      <c r="AU216" s="103"/>
      <c r="AV216" s="188">
        <f t="shared" si="108"/>
        <v>15.726307498786079</v>
      </c>
      <c r="AW216" s="103"/>
      <c r="AX216" s="190">
        <v>3667</v>
      </c>
      <c r="AY216" s="103"/>
      <c r="AZ216" s="188">
        <f t="shared" si="109"/>
        <v>0.46734391388739138</v>
      </c>
      <c r="BA216" s="103"/>
      <c r="BB216" s="190">
        <v>0</v>
      </c>
      <c r="BC216" s="103"/>
      <c r="BD216" s="188">
        <f t="shared" si="110"/>
        <v>0</v>
      </c>
      <c r="BE216" s="103"/>
      <c r="BF216" s="190">
        <v>0</v>
      </c>
      <c r="BG216" s="103"/>
      <c r="BH216" s="103">
        <v>4</v>
      </c>
      <c r="BI216" s="103"/>
      <c r="BJ216" s="190">
        <v>4185</v>
      </c>
      <c r="BK216" s="103"/>
      <c r="BL216" s="190">
        <f t="shared" si="111"/>
        <v>4185</v>
      </c>
      <c r="BM216" s="103"/>
      <c r="BN216" s="190">
        <f t="shared" si="112"/>
        <v>4185</v>
      </c>
      <c r="BO216" s="103"/>
      <c r="BP216" s="190">
        <f t="shared" si="113"/>
        <v>4185</v>
      </c>
      <c r="BQ216" s="103"/>
      <c r="BR216" s="190">
        <f t="shared" si="114"/>
        <v>0</v>
      </c>
      <c r="BS216" s="103"/>
      <c r="BT216" s="190">
        <f t="shared" si="115"/>
        <v>0</v>
      </c>
    </row>
    <row r="217" spans="1:72" ht="9.75" customHeight="1" x14ac:dyDescent="0.25">
      <c r="A217" s="94">
        <v>5</v>
      </c>
      <c r="B217" s="95"/>
      <c r="C217" s="8" t="s">
        <v>219</v>
      </c>
      <c r="D217" s="103"/>
      <c r="E217" s="190">
        <v>1328675</v>
      </c>
      <c r="F217" s="103"/>
      <c r="G217" s="188">
        <f t="shared" si="97"/>
        <v>236.67171357320984</v>
      </c>
      <c r="H217" s="103"/>
      <c r="I217" s="188">
        <f t="shared" si="98"/>
        <v>71.205413026048731</v>
      </c>
      <c r="J217" s="103"/>
      <c r="K217" s="190">
        <v>0</v>
      </c>
      <c r="L217" s="103"/>
      <c r="M217" s="190">
        <v>164802</v>
      </c>
      <c r="N217" s="103"/>
      <c r="O217" s="188">
        <f t="shared" si="99"/>
        <v>29.355539722123265</v>
      </c>
      <c r="P217" s="103"/>
      <c r="Q217" s="188">
        <f t="shared" si="100"/>
        <v>60.134979214189634</v>
      </c>
      <c r="R217" s="103"/>
      <c r="S217" s="190">
        <v>0</v>
      </c>
      <c r="T217" s="103"/>
      <c r="U217" s="193">
        <f t="shared" si="101"/>
        <v>0</v>
      </c>
      <c r="V217" s="103"/>
      <c r="W217" s="193">
        <f t="shared" si="102"/>
        <v>0</v>
      </c>
      <c r="X217" s="103"/>
      <c r="Y217" s="190">
        <v>0</v>
      </c>
      <c r="Z217" s="103"/>
      <c r="AA217" s="190">
        <v>0</v>
      </c>
      <c r="AB217" s="103"/>
      <c r="AC217" s="190">
        <v>0</v>
      </c>
      <c r="AD217" s="103"/>
      <c r="AE217" s="103"/>
      <c r="AF217" s="190">
        <v>62914</v>
      </c>
      <c r="AG217" s="103"/>
      <c r="AH217" s="188">
        <f t="shared" si="103"/>
        <v>11.206626291414322</v>
      </c>
      <c r="AI217" s="103"/>
      <c r="AJ217" s="188">
        <f t="shared" si="104"/>
        <v>49.1641998532426</v>
      </c>
      <c r="AK217" s="103"/>
      <c r="AL217" s="190">
        <v>0</v>
      </c>
      <c r="AM217" s="103"/>
      <c r="AN217" s="188">
        <f t="shared" si="105"/>
        <v>0</v>
      </c>
      <c r="AO217" s="103"/>
      <c r="AP217" s="188">
        <f t="shared" si="106"/>
        <v>0</v>
      </c>
      <c r="AQ217" s="103"/>
      <c r="AR217" s="190">
        <f t="shared" si="107"/>
        <v>1556391</v>
      </c>
      <c r="AS217" s="103"/>
      <c r="AT217" s="190">
        <v>19432</v>
      </c>
      <c r="AU217" s="103"/>
      <c r="AV217" s="193">
        <f t="shared" si="108"/>
        <v>1.248529450504404</v>
      </c>
      <c r="AW217" s="103"/>
      <c r="AX217" s="190">
        <v>11735</v>
      </c>
      <c r="AY217" s="103"/>
      <c r="AZ217" s="193">
        <f t="shared" si="109"/>
        <v>0.75398791177795299</v>
      </c>
      <c r="BA217" s="103"/>
      <c r="BB217" s="190">
        <v>182594</v>
      </c>
      <c r="BC217" s="103"/>
      <c r="BD217" s="193">
        <f t="shared" si="110"/>
        <v>11.731884854127273</v>
      </c>
      <c r="BE217" s="103"/>
      <c r="BF217" s="190">
        <v>77833</v>
      </c>
      <c r="BG217" s="103"/>
      <c r="BH217" s="103">
        <v>5</v>
      </c>
      <c r="BI217" s="103"/>
      <c r="BJ217" s="190">
        <v>5614</v>
      </c>
      <c r="BK217" s="103"/>
      <c r="BL217" s="190">
        <f t="shared" si="111"/>
        <v>5614</v>
      </c>
      <c r="BM217" s="103"/>
      <c r="BN217" s="190">
        <f t="shared" si="112"/>
        <v>5614</v>
      </c>
      <c r="BO217" s="103"/>
      <c r="BP217" s="190">
        <f t="shared" si="113"/>
        <v>0</v>
      </c>
      <c r="BQ217" s="103"/>
      <c r="BR217" s="190">
        <f t="shared" si="114"/>
        <v>5614</v>
      </c>
      <c r="BS217" s="103"/>
      <c r="BT217" s="190">
        <f t="shared" si="115"/>
        <v>0</v>
      </c>
    </row>
    <row r="218" spans="1:72" ht="9.75" customHeight="1" x14ac:dyDescent="0.25">
      <c r="A218" s="94">
        <v>6</v>
      </c>
      <c r="B218" s="95"/>
      <c r="C218" s="8" t="s">
        <v>220</v>
      </c>
      <c r="D218" s="103"/>
      <c r="E218" s="190">
        <v>7679986</v>
      </c>
      <c r="F218" s="103"/>
      <c r="G218" s="188">
        <f t="shared" si="97"/>
        <v>180.19676208352885</v>
      </c>
      <c r="H218" s="103"/>
      <c r="I218" s="188">
        <f t="shared" si="98"/>
        <v>54.214272911601213</v>
      </c>
      <c r="J218" s="103"/>
      <c r="K218" s="190">
        <v>0</v>
      </c>
      <c r="L218" s="103"/>
      <c r="M218" s="190">
        <v>2898557</v>
      </c>
      <c r="N218" s="103"/>
      <c r="O218" s="188">
        <f t="shared" si="99"/>
        <v>68.009314875645231</v>
      </c>
      <c r="P218" s="103"/>
      <c r="Q218" s="188">
        <f t="shared" si="100"/>
        <v>139.31744315148964</v>
      </c>
      <c r="R218" s="103"/>
      <c r="S218" s="190">
        <v>0</v>
      </c>
      <c r="T218" s="103"/>
      <c r="U218" s="193">
        <f t="shared" si="101"/>
        <v>0</v>
      </c>
      <c r="V218" s="103"/>
      <c r="W218" s="193">
        <f t="shared" si="102"/>
        <v>0</v>
      </c>
      <c r="X218" s="103"/>
      <c r="Y218" s="190">
        <v>0</v>
      </c>
      <c r="Z218" s="103"/>
      <c r="AA218" s="190">
        <v>0</v>
      </c>
      <c r="AB218" s="103"/>
      <c r="AC218" s="190">
        <v>0</v>
      </c>
      <c r="AD218" s="103"/>
      <c r="AE218" s="103"/>
      <c r="AF218" s="190">
        <v>0</v>
      </c>
      <c r="AG218" s="103"/>
      <c r="AH218" s="188">
        <f t="shared" si="103"/>
        <v>0</v>
      </c>
      <c r="AI218" s="103"/>
      <c r="AJ218" s="188">
        <f t="shared" si="104"/>
        <v>0</v>
      </c>
      <c r="AK218" s="103"/>
      <c r="AL218" s="190">
        <v>781744</v>
      </c>
      <c r="AM218" s="103"/>
      <c r="AN218" s="188">
        <f t="shared" si="105"/>
        <v>18.342186766776162</v>
      </c>
      <c r="AO218" s="103"/>
      <c r="AP218" s="188">
        <f t="shared" si="106"/>
        <v>79.363350761531336</v>
      </c>
      <c r="AQ218" s="103"/>
      <c r="AR218" s="190">
        <f t="shared" si="107"/>
        <v>11360287</v>
      </c>
      <c r="AS218" s="103"/>
      <c r="AT218" s="190">
        <v>227347</v>
      </c>
      <c r="AU218" s="103"/>
      <c r="AV218" s="193">
        <f t="shared" si="108"/>
        <v>2.0012434545007536</v>
      </c>
      <c r="AW218" s="103"/>
      <c r="AX218" s="190">
        <v>0</v>
      </c>
      <c r="AY218" s="103"/>
      <c r="AZ218" s="193">
        <f t="shared" si="109"/>
        <v>0</v>
      </c>
      <c r="BA218" s="103"/>
      <c r="BB218" s="190">
        <v>0</v>
      </c>
      <c r="BC218" s="103"/>
      <c r="BD218" s="193">
        <f t="shared" si="110"/>
        <v>0</v>
      </c>
      <c r="BE218" s="103"/>
      <c r="BF218" s="190">
        <v>400481</v>
      </c>
      <c r="BG218" s="103"/>
      <c r="BH218" s="103">
        <v>6</v>
      </c>
      <c r="BI218" s="103"/>
      <c r="BJ218" s="190">
        <v>42620</v>
      </c>
      <c r="BK218" s="103"/>
      <c r="BL218" s="190">
        <f t="shared" si="111"/>
        <v>42620</v>
      </c>
      <c r="BM218" s="103"/>
      <c r="BN218" s="190">
        <f t="shared" si="112"/>
        <v>42620</v>
      </c>
      <c r="BO218" s="103"/>
      <c r="BP218" s="190">
        <f t="shared" si="113"/>
        <v>0</v>
      </c>
      <c r="BQ218" s="103"/>
      <c r="BR218" s="190">
        <f t="shared" si="114"/>
        <v>0</v>
      </c>
      <c r="BS218" s="103"/>
      <c r="BT218" s="190">
        <f t="shared" si="115"/>
        <v>42620</v>
      </c>
    </row>
    <row r="219" spans="1:72" ht="9.75" customHeight="1" x14ac:dyDescent="0.25">
      <c r="A219" s="94">
        <v>7</v>
      </c>
      <c r="B219" s="95"/>
      <c r="C219" s="8" t="s">
        <v>221</v>
      </c>
      <c r="D219" s="103"/>
      <c r="E219" s="190">
        <v>1059160</v>
      </c>
      <c r="F219" s="103"/>
      <c r="G219" s="188">
        <f t="shared" si="97"/>
        <v>292.50483291908313</v>
      </c>
      <c r="H219" s="103"/>
      <c r="I219" s="188">
        <f t="shared" si="98"/>
        <v>88.003450541950684</v>
      </c>
      <c r="J219" s="103"/>
      <c r="K219" s="190">
        <v>0</v>
      </c>
      <c r="L219" s="103"/>
      <c r="M219" s="190">
        <v>175793</v>
      </c>
      <c r="N219" s="103"/>
      <c r="O219" s="188">
        <f t="shared" si="99"/>
        <v>48.548191107428885</v>
      </c>
      <c r="P219" s="103"/>
      <c r="Q219" s="188">
        <f t="shared" si="100"/>
        <v>99.451227630863698</v>
      </c>
      <c r="R219" s="103"/>
      <c r="S219" s="190">
        <v>0</v>
      </c>
      <c r="T219" s="103"/>
      <c r="U219" s="193">
        <f t="shared" si="101"/>
        <v>0</v>
      </c>
      <c r="V219" s="103"/>
      <c r="W219" s="193">
        <f t="shared" si="102"/>
        <v>0</v>
      </c>
      <c r="X219" s="103"/>
      <c r="Y219" s="190">
        <v>0</v>
      </c>
      <c r="Z219" s="103"/>
      <c r="AA219" s="190">
        <v>0</v>
      </c>
      <c r="AB219" s="103"/>
      <c r="AC219" s="190">
        <v>0</v>
      </c>
      <c r="AD219" s="103"/>
      <c r="AE219" s="103"/>
      <c r="AF219" s="190">
        <v>0</v>
      </c>
      <c r="AG219" s="103"/>
      <c r="AH219" s="188">
        <f t="shared" si="103"/>
        <v>0</v>
      </c>
      <c r="AI219" s="103"/>
      <c r="AJ219" s="188">
        <f t="shared" si="104"/>
        <v>0</v>
      </c>
      <c r="AK219" s="103"/>
      <c r="AL219" s="190">
        <v>0</v>
      </c>
      <c r="AM219" s="103"/>
      <c r="AN219" s="188">
        <f t="shared" si="105"/>
        <v>0</v>
      </c>
      <c r="AO219" s="103"/>
      <c r="AP219" s="188">
        <f t="shared" si="106"/>
        <v>0</v>
      </c>
      <c r="AQ219" s="103"/>
      <c r="AR219" s="190">
        <f t="shared" si="107"/>
        <v>1234953</v>
      </c>
      <c r="AS219" s="103"/>
      <c r="AT219" s="190">
        <v>128040</v>
      </c>
      <c r="AU219" s="103"/>
      <c r="AV219" s="193">
        <f t="shared" si="108"/>
        <v>10.368005907917144</v>
      </c>
      <c r="AW219" s="103"/>
      <c r="AX219" s="190">
        <v>64660</v>
      </c>
      <c r="AY219" s="103"/>
      <c r="AZ219" s="193">
        <f t="shared" si="109"/>
        <v>5.2358267885498471</v>
      </c>
      <c r="BA219" s="103"/>
      <c r="BB219" s="190">
        <v>0</v>
      </c>
      <c r="BC219" s="103"/>
      <c r="BD219" s="193">
        <f t="shared" si="110"/>
        <v>0</v>
      </c>
      <c r="BE219" s="103"/>
      <c r="BF219" s="190">
        <v>13888</v>
      </c>
      <c r="BG219" s="103"/>
      <c r="BH219" s="103">
        <v>7</v>
      </c>
      <c r="BI219" s="103"/>
      <c r="BJ219" s="190">
        <v>3621</v>
      </c>
      <c r="BK219" s="103"/>
      <c r="BL219" s="190">
        <f t="shared" si="111"/>
        <v>3621</v>
      </c>
      <c r="BM219" s="103"/>
      <c r="BN219" s="190">
        <f t="shared" si="112"/>
        <v>3621</v>
      </c>
      <c r="BO219" s="103"/>
      <c r="BP219" s="190">
        <f t="shared" si="113"/>
        <v>0</v>
      </c>
      <c r="BQ219" s="103"/>
      <c r="BR219" s="190">
        <f t="shared" si="114"/>
        <v>0</v>
      </c>
      <c r="BS219" s="103"/>
      <c r="BT219" s="190">
        <f t="shared" si="115"/>
        <v>0</v>
      </c>
    </row>
    <row r="220" spans="1:72" ht="9.75" customHeight="1" x14ac:dyDescent="0.25">
      <c r="A220" s="94">
        <v>8</v>
      </c>
      <c r="B220" s="95"/>
      <c r="C220" s="8" t="s">
        <v>222</v>
      </c>
      <c r="D220" s="103"/>
      <c r="E220" s="190">
        <v>1794458</v>
      </c>
      <c r="F220" s="103"/>
      <c r="G220" s="188">
        <f t="shared" si="97"/>
        <v>329.62123438648052</v>
      </c>
      <c r="H220" s="103"/>
      <c r="I220" s="188">
        <f t="shared" si="98"/>
        <v>99.170347745782124</v>
      </c>
      <c r="J220" s="103"/>
      <c r="K220" s="190">
        <v>0</v>
      </c>
      <c r="L220" s="103"/>
      <c r="M220" s="190">
        <v>170654</v>
      </c>
      <c r="N220" s="103"/>
      <c r="O220" s="188">
        <f t="shared" si="99"/>
        <v>31.347171197648787</v>
      </c>
      <c r="P220" s="103"/>
      <c r="Q220" s="188">
        <f t="shared" si="100"/>
        <v>64.214846881987725</v>
      </c>
      <c r="R220" s="103"/>
      <c r="S220" s="190">
        <v>0</v>
      </c>
      <c r="T220" s="103"/>
      <c r="U220" s="193">
        <f t="shared" si="101"/>
        <v>0</v>
      </c>
      <c r="V220" s="103"/>
      <c r="W220" s="193">
        <f t="shared" si="102"/>
        <v>0</v>
      </c>
      <c r="X220" s="103"/>
      <c r="Y220" s="190">
        <v>0</v>
      </c>
      <c r="Z220" s="103"/>
      <c r="AA220" s="190">
        <v>0</v>
      </c>
      <c r="AB220" s="103"/>
      <c r="AC220" s="190">
        <v>0</v>
      </c>
      <c r="AD220" s="103"/>
      <c r="AE220" s="103"/>
      <c r="AF220" s="190">
        <v>126846</v>
      </c>
      <c r="AG220" s="103"/>
      <c r="AH220" s="188">
        <f t="shared" si="103"/>
        <v>23.300146950771492</v>
      </c>
      <c r="AI220" s="103"/>
      <c r="AJ220" s="188">
        <f t="shared" si="104"/>
        <v>102.21926309573404</v>
      </c>
      <c r="AK220" s="103"/>
      <c r="AL220" s="190">
        <v>0</v>
      </c>
      <c r="AM220" s="103"/>
      <c r="AN220" s="188">
        <f t="shared" si="105"/>
        <v>0</v>
      </c>
      <c r="AO220" s="103"/>
      <c r="AP220" s="188">
        <f t="shared" si="106"/>
        <v>0</v>
      </c>
      <c r="AQ220" s="103"/>
      <c r="AR220" s="190">
        <f t="shared" si="107"/>
        <v>2091958</v>
      </c>
      <c r="AS220" s="103"/>
      <c r="AT220" s="190">
        <v>191444</v>
      </c>
      <c r="AU220" s="103"/>
      <c r="AV220" s="193">
        <f t="shared" si="108"/>
        <v>9.1514265582769827</v>
      </c>
      <c r="AW220" s="103"/>
      <c r="AX220" s="190">
        <v>5647</v>
      </c>
      <c r="AY220" s="103"/>
      <c r="AZ220" s="193">
        <f t="shared" si="109"/>
        <v>0.26993849780922941</v>
      </c>
      <c r="BA220" s="103"/>
      <c r="BB220" s="190">
        <v>0</v>
      </c>
      <c r="BC220" s="103"/>
      <c r="BD220" s="193">
        <f t="shared" si="110"/>
        <v>0</v>
      </c>
      <c r="BE220" s="103"/>
      <c r="BF220" s="190">
        <v>0</v>
      </c>
      <c r="BG220" s="103"/>
      <c r="BH220" s="103">
        <v>8</v>
      </c>
      <c r="BI220" s="103"/>
      <c r="BJ220" s="190">
        <v>5444</v>
      </c>
      <c r="BK220" s="103"/>
      <c r="BL220" s="190">
        <f t="shared" si="111"/>
        <v>5444</v>
      </c>
      <c r="BM220" s="103"/>
      <c r="BN220" s="190">
        <f t="shared" si="112"/>
        <v>5444</v>
      </c>
      <c r="BO220" s="103"/>
      <c r="BP220" s="190">
        <f t="shared" si="113"/>
        <v>0</v>
      </c>
      <c r="BQ220" s="103"/>
      <c r="BR220" s="190">
        <f t="shared" si="114"/>
        <v>5444</v>
      </c>
      <c r="BS220" s="103"/>
      <c r="BT220" s="190">
        <f t="shared" si="115"/>
        <v>0</v>
      </c>
    </row>
    <row r="221" spans="1:72" ht="9.75" customHeight="1" x14ac:dyDescent="0.25">
      <c r="A221" s="94">
        <v>9</v>
      </c>
      <c r="B221" s="95"/>
      <c r="C221" s="8" t="s">
        <v>223</v>
      </c>
      <c r="D221" s="103"/>
      <c r="E221" s="190">
        <v>738286</v>
      </c>
      <c r="F221" s="103"/>
      <c r="G221" s="188">
        <f t="shared" si="97"/>
        <v>130.80900070871724</v>
      </c>
      <c r="H221" s="103"/>
      <c r="I221" s="188">
        <f t="shared" si="98"/>
        <v>39.355395633740201</v>
      </c>
      <c r="J221" s="103"/>
      <c r="K221" s="190">
        <v>0</v>
      </c>
      <c r="L221" s="103"/>
      <c r="M221" s="190">
        <v>30544</v>
      </c>
      <c r="N221" s="103"/>
      <c r="O221" s="188">
        <f t="shared" si="99"/>
        <v>5.4117647058823533</v>
      </c>
      <c r="P221" s="103"/>
      <c r="Q221" s="188">
        <f t="shared" si="100"/>
        <v>11.08602877619931</v>
      </c>
      <c r="R221" s="103"/>
      <c r="S221" s="190">
        <v>0</v>
      </c>
      <c r="T221" s="103"/>
      <c r="U221" s="193">
        <f t="shared" si="101"/>
        <v>0</v>
      </c>
      <c r="V221" s="103"/>
      <c r="W221" s="193">
        <f t="shared" si="102"/>
        <v>0</v>
      </c>
      <c r="X221" s="103"/>
      <c r="Y221" s="190">
        <v>0</v>
      </c>
      <c r="Z221" s="103"/>
      <c r="AA221" s="190">
        <v>0</v>
      </c>
      <c r="AB221" s="103"/>
      <c r="AC221" s="190">
        <v>0</v>
      </c>
      <c r="AD221" s="103"/>
      <c r="AE221" s="103"/>
      <c r="AF221" s="190">
        <v>0</v>
      </c>
      <c r="AG221" s="103"/>
      <c r="AH221" s="188">
        <f t="shared" si="103"/>
        <v>0</v>
      </c>
      <c r="AI221" s="103"/>
      <c r="AJ221" s="188">
        <f t="shared" si="104"/>
        <v>0</v>
      </c>
      <c r="AK221" s="103"/>
      <c r="AL221" s="190">
        <v>0</v>
      </c>
      <c r="AM221" s="103"/>
      <c r="AN221" s="188">
        <f t="shared" si="105"/>
        <v>0</v>
      </c>
      <c r="AO221" s="103"/>
      <c r="AP221" s="188">
        <f t="shared" si="106"/>
        <v>0</v>
      </c>
      <c r="AQ221" s="103"/>
      <c r="AR221" s="190">
        <f t="shared" si="107"/>
        <v>768830</v>
      </c>
      <c r="AS221" s="103"/>
      <c r="AT221" s="190">
        <v>135928</v>
      </c>
      <c r="AU221" s="103"/>
      <c r="AV221" s="193">
        <f t="shared" si="108"/>
        <v>17.679851202476492</v>
      </c>
      <c r="AW221" s="103"/>
      <c r="AX221" s="190">
        <v>0</v>
      </c>
      <c r="AY221" s="103"/>
      <c r="AZ221" s="193">
        <f t="shared" si="109"/>
        <v>0</v>
      </c>
      <c r="BA221" s="103"/>
      <c r="BB221" s="190">
        <v>0</v>
      </c>
      <c r="BC221" s="103"/>
      <c r="BD221" s="193">
        <f t="shared" si="110"/>
        <v>0</v>
      </c>
      <c r="BE221" s="103"/>
      <c r="BF221" s="190">
        <v>0</v>
      </c>
      <c r="BG221" s="103"/>
      <c r="BH221" s="103">
        <v>9</v>
      </c>
      <c r="BI221" s="103"/>
      <c r="BJ221" s="190">
        <v>5644</v>
      </c>
      <c r="BK221" s="103"/>
      <c r="BL221" s="190">
        <f t="shared" si="111"/>
        <v>5644</v>
      </c>
      <c r="BM221" s="103"/>
      <c r="BN221" s="190">
        <f t="shared" si="112"/>
        <v>5644</v>
      </c>
      <c r="BO221" s="103"/>
      <c r="BP221" s="190">
        <f t="shared" si="113"/>
        <v>0</v>
      </c>
      <c r="BQ221" s="103"/>
      <c r="BR221" s="190">
        <f t="shared" si="114"/>
        <v>0</v>
      </c>
      <c r="BS221" s="103"/>
      <c r="BT221" s="190">
        <f t="shared" si="115"/>
        <v>0</v>
      </c>
    </row>
    <row r="222" spans="1:72" ht="9.75" customHeight="1" x14ac:dyDescent="0.25">
      <c r="A222" s="94">
        <v>10</v>
      </c>
      <c r="B222" s="95"/>
      <c r="C222" s="8" t="s">
        <v>224</v>
      </c>
      <c r="D222" s="103"/>
      <c r="E222" s="190">
        <v>546566</v>
      </c>
      <c r="F222" s="103"/>
      <c r="G222" s="188">
        <f t="shared" si="97"/>
        <v>148.08073692766189</v>
      </c>
      <c r="H222" s="103"/>
      <c r="I222" s="188">
        <f t="shared" si="98"/>
        <v>44.551796557953267</v>
      </c>
      <c r="J222" s="103"/>
      <c r="K222" s="190">
        <v>0</v>
      </c>
      <c r="L222" s="103"/>
      <c r="M222" s="190">
        <v>42776</v>
      </c>
      <c r="N222" s="103"/>
      <c r="O222" s="188">
        <f t="shared" si="99"/>
        <v>11.589271200216743</v>
      </c>
      <c r="P222" s="103"/>
      <c r="Q222" s="188">
        <f t="shared" si="100"/>
        <v>23.740683677752958</v>
      </c>
      <c r="R222" s="103"/>
      <c r="S222" s="190">
        <v>0</v>
      </c>
      <c r="T222" s="103"/>
      <c r="U222" s="193">
        <f t="shared" si="101"/>
        <v>0</v>
      </c>
      <c r="V222" s="103"/>
      <c r="W222" s="193">
        <f t="shared" si="102"/>
        <v>0</v>
      </c>
      <c r="X222" s="103"/>
      <c r="Y222" s="190">
        <v>0</v>
      </c>
      <c r="Z222" s="103"/>
      <c r="AA222" s="190">
        <v>0</v>
      </c>
      <c r="AB222" s="103"/>
      <c r="AC222" s="190">
        <v>0</v>
      </c>
      <c r="AD222" s="103"/>
      <c r="AE222" s="103"/>
      <c r="AF222" s="190">
        <v>0</v>
      </c>
      <c r="AG222" s="103"/>
      <c r="AH222" s="188">
        <f t="shared" si="103"/>
        <v>0</v>
      </c>
      <c r="AI222" s="103"/>
      <c r="AJ222" s="188">
        <f t="shared" si="104"/>
        <v>0</v>
      </c>
      <c r="AK222" s="103"/>
      <c r="AL222" s="190">
        <v>0</v>
      </c>
      <c r="AM222" s="103"/>
      <c r="AN222" s="188">
        <f t="shared" si="105"/>
        <v>0</v>
      </c>
      <c r="AO222" s="103"/>
      <c r="AP222" s="188">
        <f t="shared" si="106"/>
        <v>0</v>
      </c>
      <c r="AQ222" s="103"/>
      <c r="AR222" s="190">
        <f t="shared" si="107"/>
        <v>589342</v>
      </c>
      <c r="AS222" s="103"/>
      <c r="AT222" s="190">
        <v>75704</v>
      </c>
      <c r="AU222" s="103"/>
      <c r="AV222" s="193">
        <f t="shared" si="108"/>
        <v>12.845512452871169</v>
      </c>
      <c r="AW222" s="103"/>
      <c r="AX222" s="190">
        <v>2880</v>
      </c>
      <c r="AY222" s="103"/>
      <c r="AZ222" s="193">
        <f t="shared" si="109"/>
        <v>0.48868059632607214</v>
      </c>
      <c r="BA222" s="103"/>
      <c r="BB222" s="190">
        <v>0</v>
      </c>
      <c r="BC222" s="103"/>
      <c r="BD222" s="193">
        <f t="shared" si="110"/>
        <v>0</v>
      </c>
      <c r="BE222" s="103"/>
      <c r="BF222" s="190">
        <v>0</v>
      </c>
      <c r="BG222" s="103"/>
      <c r="BH222" s="103">
        <v>10</v>
      </c>
      <c r="BI222" s="103"/>
      <c r="BJ222" s="190">
        <v>3691</v>
      </c>
      <c r="BK222" s="103"/>
      <c r="BL222" s="190">
        <f t="shared" si="111"/>
        <v>3691</v>
      </c>
      <c r="BM222" s="103"/>
      <c r="BN222" s="190">
        <f t="shared" si="112"/>
        <v>3691</v>
      </c>
      <c r="BO222" s="103"/>
      <c r="BP222" s="190">
        <f t="shared" si="113"/>
        <v>0</v>
      </c>
      <c r="BQ222" s="103"/>
      <c r="BR222" s="190">
        <f t="shared" si="114"/>
        <v>0</v>
      </c>
      <c r="BS222" s="103"/>
      <c r="BT222" s="190">
        <f t="shared" si="115"/>
        <v>0</v>
      </c>
    </row>
    <row r="223" spans="1:72" ht="9.75" customHeight="1" x14ac:dyDescent="0.25">
      <c r="A223" s="94">
        <v>11</v>
      </c>
      <c r="B223" s="95"/>
      <c r="C223" s="8" t="s">
        <v>225</v>
      </c>
      <c r="D223" s="103"/>
      <c r="E223" s="190">
        <v>7101958</v>
      </c>
      <c r="F223" s="103"/>
      <c r="G223" s="188">
        <f t="shared" si="97"/>
        <v>337.52949004324887</v>
      </c>
      <c r="H223" s="103"/>
      <c r="I223" s="188">
        <f t="shared" si="98"/>
        <v>101.54963761466453</v>
      </c>
      <c r="J223" s="103"/>
      <c r="K223" s="190">
        <v>0</v>
      </c>
      <c r="L223" s="103"/>
      <c r="M223" s="190">
        <v>2876116</v>
      </c>
      <c r="N223" s="103"/>
      <c r="O223" s="188">
        <f t="shared" si="99"/>
        <v>136.69103179506678</v>
      </c>
      <c r="P223" s="103"/>
      <c r="Q223" s="188">
        <f t="shared" si="100"/>
        <v>280.0123054650461</v>
      </c>
      <c r="R223" s="103"/>
      <c r="S223" s="190">
        <v>0</v>
      </c>
      <c r="T223" s="103"/>
      <c r="U223" s="193">
        <f t="shared" si="101"/>
        <v>0</v>
      </c>
      <c r="V223" s="103"/>
      <c r="W223" s="193">
        <f t="shared" si="102"/>
        <v>0</v>
      </c>
      <c r="X223" s="103"/>
      <c r="Y223" s="190">
        <v>0</v>
      </c>
      <c r="Z223" s="103"/>
      <c r="AA223" s="190">
        <v>0</v>
      </c>
      <c r="AB223" s="103"/>
      <c r="AC223" s="190">
        <v>0</v>
      </c>
      <c r="AD223" s="103"/>
      <c r="AE223" s="103"/>
      <c r="AF223" s="190">
        <v>456260</v>
      </c>
      <c r="AG223" s="103"/>
      <c r="AH223" s="188">
        <f t="shared" si="103"/>
        <v>21.68433059265244</v>
      </c>
      <c r="AI223" s="103"/>
      <c r="AJ223" s="188">
        <f t="shared" si="104"/>
        <v>95.130571433233897</v>
      </c>
      <c r="AK223" s="103"/>
      <c r="AL223" s="190">
        <v>-396</v>
      </c>
      <c r="AM223" s="103"/>
      <c r="AN223" s="188">
        <f t="shared" si="105"/>
        <v>-1.8820398270044201E-2</v>
      </c>
      <c r="AO223" s="103"/>
      <c r="AP223" s="188">
        <f t="shared" si="106"/>
        <v>-8.1432486124431741E-2</v>
      </c>
      <c r="AQ223" s="103"/>
      <c r="AR223" s="190">
        <f t="shared" si="107"/>
        <v>10433938</v>
      </c>
      <c r="AS223" s="103"/>
      <c r="AT223" s="190">
        <v>626854</v>
      </c>
      <c r="AU223" s="103"/>
      <c r="AV223" s="193">
        <f t="shared" si="108"/>
        <v>6.0078371176827003</v>
      </c>
      <c r="AW223" s="103"/>
      <c r="AX223" s="190">
        <v>76877</v>
      </c>
      <c r="AY223" s="103"/>
      <c r="AZ223" s="193">
        <f t="shared" si="109"/>
        <v>0.73679755428870675</v>
      </c>
      <c r="BA223" s="103"/>
      <c r="BB223" s="190">
        <v>25561</v>
      </c>
      <c r="BC223" s="103"/>
      <c r="BD223" s="193">
        <f t="shared" si="110"/>
        <v>0.24497941237527002</v>
      </c>
      <c r="BE223" s="103"/>
      <c r="BF223" s="190">
        <v>894672</v>
      </c>
      <c r="BG223" s="103"/>
      <c r="BH223" s="103">
        <v>11</v>
      </c>
      <c r="BI223" s="103"/>
      <c r="BJ223" s="190">
        <v>21041</v>
      </c>
      <c r="BK223" s="103"/>
      <c r="BL223" s="190">
        <f t="shared" si="111"/>
        <v>21041</v>
      </c>
      <c r="BM223" s="103"/>
      <c r="BN223" s="190">
        <f t="shared" si="112"/>
        <v>21041</v>
      </c>
      <c r="BO223" s="103"/>
      <c r="BP223" s="190">
        <f t="shared" si="113"/>
        <v>0</v>
      </c>
      <c r="BQ223" s="103"/>
      <c r="BR223" s="190">
        <f t="shared" si="114"/>
        <v>21041</v>
      </c>
      <c r="BS223" s="103"/>
      <c r="BT223" s="190">
        <f t="shared" si="115"/>
        <v>21041</v>
      </c>
    </row>
    <row r="224" spans="1:72" ht="9.75" customHeight="1" x14ac:dyDescent="0.25">
      <c r="A224" s="94">
        <v>12</v>
      </c>
      <c r="B224" s="95"/>
      <c r="C224" s="9" t="s">
        <v>226</v>
      </c>
      <c r="D224" s="103"/>
      <c r="E224" s="190">
        <v>841635</v>
      </c>
      <c r="F224" s="103"/>
      <c r="G224" s="188">
        <f t="shared" si="97"/>
        <v>216.69284243048403</v>
      </c>
      <c r="H224" s="103"/>
      <c r="I224" s="188">
        <f t="shared" si="98"/>
        <v>65.194539356213483</v>
      </c>
      <c r="J224" s="103"/>
      <c r="K224" s="190">
        <v>0</v>
      </c>
      <c r="L224" s="103"/>
      <c r="M224" s="190">
        <v>239974</v>
      </c>
      <c r="N224" s="103"/>
      <c r="O224" s="188">
        <f t="shared" si="99"/>
        <v>61.785272914521116</v>
      </c>
      <c r="P224" s="103"/>
      <c r="Q224" s="188">
        <f t="shared" si="100"/>
        <v>126.56746009877229</v>
      </c>
      <c r="R224" s="103"/>
      <c r="S224" s="190">
        <v>0</v>
      </c>
      <c r="T224" s="103"/>
      <c r="U224" s="193">
        <f t="shared" si="101"/>
        <v>0</v>
      </c>
      <c r="V224" s="103"/>
      <c r="W224" s="193">
        <f t="shared" si="102"/>
        <v>0</v>
      </c>
      <c r="X224" s="103"/>
      <c r="Y224" s="190">
        <v>0</v>
      </c>
      <c r="Z224" s="103"/>
      <c r="AA224" s="190">
        <v>0</v>
      </c>
      <c r="AB224" s="103"/>
      <c r="AC224" s="190">
        <v>0</v>
      </c>
      <c r="AD224" s="103"/>
      <c r="AE224" s="103"/>
      <c r="AF224" s="190">
        <v>0</v>
      </c>
      <c r="AG224" s="103"/>
      <c r="AH224" s="188">
        <f t="shared" si="103"/>
        <v>0</v>
      </c>
      <c r="AI224" s="103"/>
      <c r="AJ224" s="188">
        <f t="shared" si="104"/>
        <v>0</v>
      </c>
      <c r="AK224" s="103"/>
      <c r="AL224" s="190">
        <v>0</v>
      </c>
      <c r="AM224" s="103"/>
      <c r="AN224" s="188">
        <f t="shared" si="105"/>
        <v>0</v>
      </c>
      <c r="AO224" s="103"/>
      <c r="AP224" s="188">
        <f t="shared" si="106"/>
        <v>0</v>
      </c>
      <c r="AQ224" s="103"/>
      <c r="AR224" s="190">
        <f t="shared" si="107"/>
        <v>1081609</v>
      </c>
      <c r="AS224" s="103"/>
      <c r="AT224" s="190">
        <v>216984</v>
      </c>
      <c r="AU224" s="103"/>
      <c r="AV224" s="193">
        <f t="shared" si="108"/>
        <v>20.061223602984075</v>
      </c>
      <c r="AW224" s="103"/>
      <c r="AX224" s="190">
        <v>0</v>
      </c>
      <c r="AY224" s="103"/>
      <c r="AZ224" s="193">
        <f t="shared" si="109"/>
        <v>0</v>
      </c>
      <c r="BA224" s="103"/>
      <c r="BB224" s="190">
        <v>0</v>
      </c>
      <c r="BC224" s="103"/>
      <c r="BD224" s="193">
        <f t="shared" si="110"/>
        <v>0</v>
      </c>
      <c r="BE224" s="103"/>
      <c r="BF224" s="190">
        <v>71000</v>
      </c>
      <c r="BG224" s="103"/>
      <c r="BH224" s="103">
        <v>12</v>
      </c>
      <c r="BI224" s="103"/>
      <c r="BJ224" s="190">
        <v>3884</v>
      </c>
      <c r="BK224" s="103"/>
      <c r="BL224" s="190">
        <f t="shared" si="111"/>
        <v>3884</v>
      </c>
      <c r="BM224" s="103"/>
      <c r="BN224" s="190">
        <f t="shared" si="112"/>
        <v>3884</v>
      </c>
      <c r="BO224" s="103"/>
      <c r="BP224" s="190">
        <f t="shared" si="113"/>
        <v>0</v>
      </c>
      <c r="BQ224" s="103"/>
      <c r="BR224" s="190">
        <f t="shared" si="114"/>
        <v>0</v>
      </c>
      <c r="BS224" s="103"/>
      <c r="BT224" s="190">
        <f t="shared" si="115"/>
        <v>0</v>
      </c>
    </row>
    <row r="225" spans="1:72" ht="9.75" customHeight="1" x14ac:dyDescent="0.25">
      <c r="A225" s="94">
        <v>13</v>
      </c>
      <c r="B225" s="95"/>
      <c r="C225" s="8" t="s">
        <v>227</v>
      </c>
      <c r="D225" s="103"/>
      <c r="E225" s="190">
        <v>891720</v>
      </c>
      <c r="F225" s="103"/>
      <c r="G225" s="188">
        <f t="shared" si="97"/>
        <v>251.75607001693959</v>
      </c>
      <c r="H225" s="103"/>
      <c r="I225" s="188">
        <f t="shared" si="98"/>
        <v>75.743715532045798</v>
      </c>
      <c r="J225" s="103"/>
      <c r="K225" s="190">
        <v>0</v>
      </c>
      <c r="L225" s="103"/>
      <c r="M225" s="190">
        <v>111180</v>
      </c>
      <c r="N225" s="103"/>
      <c r="O225" s="188">
        <f t="shared" si="99"/>
        <v>31.389045736871825</v>
      </c>
      <c r="P225" s="103"/>
      <c r="Q225" s="188">
        <f t="shared" si="100"/>
        <v>64.300627098247318</v>
      </c>
      <c r="R225" s="103"/>
      <c r="S225" s="190">
        <v>0</v>
      </c>
      <c r="T225" s="103"/>
      <c r="U225" s="193">
        <f t="shared" si="101"/>
        <v>0</v>
      </c>
      <c r="V225" s="103"/>
      <c r="W225" s="193">
        <f t="shared" si="102"/>
        <v>0</v>
      </c>
      <c r="X225" s="103"/>
      <c r="Y225" s="190">
        <v>0</v>
      </c>
      <c r="Z225" s="103"/>
      <c r="AA225" s="190">
        <v>0</v>
      </c>
      <c r="AB225" s="103"/>
      <c r="AC225" s="190">
        <v>0</v>
      </c>
      <c r="AD225" s="103"/>
      <c r="AE225" s="103"/>
      <c r="AF225" s="190">
        <v>0</v>
      </c>
      <c r="AG225" s="103"/>
      <c r="AH225" s="188">
        <f t="shared" si="103"/>
        <v>0</v>
      </c>
      <c r="AI225" s="103"/>
      <c r="AJ225" s="188">
        <f t="shared" si="104"/>
        <v>0</v>
      </c>
      <c r="AK225" s="103"/>
      <c r="AL225" s="190">
        <v>336559</v>
      </c>
      <c r="AM225" s="103"/>
      <c r="AN225" s="188">
        <f t="shared" si="105"/>
        <v>95.019480519480524</v>
      </c>
      <c r="AO225" s="103"/>
      <c r="AP225" s="188">
        <f t="shared" si="106"/>
        <v>411.13224162047118</v>
      </c>
      <c r="AQ225" s="103"/>
      <c r="AR225" s="190">
        <f t="shared" si="107"/>
        <v>1339459</v>
      </c>
      <c r="AS225" s="103"/>
      <c r="AT225" s="190">
        <v>107290</v>
      </c>
      <c r="AU225" s="103"/>
      <c r="AV225" s="193">
        <f t="shared" si="108"/>
        <v>8.0099502858990093</v>
      </c>
      <c r="AW225" s="103"/>
      <c r="AX225" s="190">
        <v>0</v>
      </c>
      <c r="AY225" s="103"/>
      <c r="AZ225" s="193">
        <f t="shared" si="109"/>
        <v>0</v>
      </c>
      <c r="BA225" s="103"/>
      <c r="BB225" s="190">
        <v>0</v>
      </c>
      <c r="BC225" s="103"/>
      <c r="BD225" s="193">
        <f t="shared" si="110"/>
        <v>0</v>
      </c>
      <c r="BE225" s="103"/>
      <c r="BF225" s="190">
        <v>140399</v>
      </c>
      <c r="BG225" s="103"/>
      <c r="BH225" s="103">
        <v>13</v>
      </c>
      <c r="BI225" s="103"/>
      <c r="BJ225" s="190">
        <v>3542</v>
      </c>
      <c r="BK225" s="103"/>
      <c r="BL225" s="190">
        <f t="shared" si="111"/>
        <v>3542</v>
      </c>
      <c r="BM225" s="103"/>
      <c r="BN225" s="190">
        <f t="shared" si="112"/>
        <v>3542</v>
      </c>
      <c r="BO225" s="103"/>
      <c r="BP225" s="190">
        <f t="shared" si="113"/>
        <v>0</v>
      </c>
      <c r="BQ225" s="103"/>
      <c r="BR225" s="190">
        <f t="shared" si="114"/>
        <v>0</v>
      </c>
      <c r="BS225" s="103"/>
      <c r="BT225" s="190">
        <f t="shared" si="115"/>
        <v>3542</v>
      </c>
    </row>
    <row r="226" spans="1:72" ht="9.75" customHeight="1" x14ac:dyDescent="0.25">
      <c r="A226" s="94">
        <v>14</v>
      </c>
      <c r="B226" s="95"/>
      <c r="C226" s="8" t="s">
        <v>146</v>
      </c>
      <c r="D226" s="103"/>
      <c r="E226" s="190">
        <v>5167514</v>
      </c>
      <c r="F226" s="103"/>
      <c r="G226" s="188">
        <f t="shared" si="97"/>
        <v>315.49630624580254</v>
      </c>
      <c r="H226" s="103"/>
      <c r="I226" s="188">
        <f t="shared" si="98"/>
        <v>94.920700303612747</v>
      </c>
      <c r="J226" s="103"/>
      <c r="K226" s="190">
        <v>0</v>
      </c>
      <c r="L226" s="103"/>
      <c r="M226" s="190">
        <v>0</v>
      </c>
      <c r="N226" s="103"/>
      <c r="O226" s="188">
        <f t="shared" si="99"/>
        <v>0</v>
      </c>
      <c r="P226" s="103"/>
      <c r="Q226" s="188">
        <f t="shared" si="100"/>
        <v>0</v>
      </c>
      <c r="R226" s="103"/>
      <c r="S226" s="190">
        <v>0</v>
      </c>
      <c r="T226" s="103"/>
      <c r="U226" s="193">
        <f t="shared" si="101"/>
        <v>0</v>
      </c>
      <c r="V226" s="103"/>
      <c r="W226" s="193">
        <f t="shared" si="102"/>
        <v>0</v>
      </c>
      <c r="X226" s="103"/>
      <c r="Y226" s="190">
        <v>0</v>
      </c>
      <c r="Z226" s="103"/>
      <c r="AA226" s="190">
        <v>0</v>
      </c>
      <c r="AB226" s="103"/>
      <c r="AC226" s="190">
        <v>0</v>
      </c>
      <c r="AD226" s="103"/>
      <c r="AE226" s="103"/>
      <c r="AF226" s="190">
        <v>0</v>
      </c>
      <c r="AG226" s="103"/>
      <c r="AH226" s="188">
        <f t="shared" si="103"/>
        <v>0</v>
      </c>
      <c r="AI226" s="103"/>
      <c r="AJ226" s="188">
        <f t="shared" si="104"/>
        <v>0</v>
      </c>
      <c r="AK226" s="103"/>
      <c r="AL226" s="190">
        <v>418088</v>
      </c>
      <c r="AM226" s="103"/>
      <c r="AN226" s="188">
        <f t="shared" si="105"/>
        <v>25.525856279382136</v>
      </c>
      <c r="AO226" s="103"/>
      <c r="AP226" s="188">
        <f t="shared" si="106"/>
        <v>110.44579968286415</v>
      </c>
      <c r="AQ226" s="103"/>
      <c r="AR226" s="190">
        <f t="shared" si="107"/>
        <v>5585602</v>
      </c>
      <c r="AS226" s="103"/>
      <c r="AT226" s="190">
        <v>56693</v>
      </c>
      <c r="AU226" s="103"/>
      <c r="AV226" s="193">
        <f t="shared" si="108"/>
        <v>1.0149845979001011</v>
      </c>
      <c r="AW226" s="103"/>
      <c r="AX226" s="190">
        <v>71542</v>
      </c>
      <c r="AY226" s="103"/>
      <c r="AZ226" s="193">
        <f t="shared" si="109"/>
        <v>1.2808288166611226</v>
      </c>
      <c r="BA226" s="103"/>
      <c r="BB226" s="190">
        <v>0</v>
      </c>
      <c r="BC226" s="103"/>
      <c r="BD226" s="193">
        <f t="shared" si="110"/>
        <v>0</v>
      </c>
      <c r="BE226" s="103"/>
      <c r="BF226" s="190">
        <v>0</v>
      </c>
      <c r="BG226" s="103"/>
      <c r="BH226" s="103">
        <v>14</v>
      </c>
      <c r="BI226" s="103"/>
      <c r="BJ226" s="190">
        <v>16379</v>
      </c>
      <c r="BK226" s="103"/>
      <c r="BL226" s="190">
        <f t="shared" si="111"/>
        <v>16379</v>
      </c>
      <c r="BM226" s="103"/>
      <c r="BN226" s="190">
        <f t="shared" si="112"/>
        <v>0</v>
      </c>
      <c r="BO226" s="103"/>
      <c r="BP226" s="190">
        <f t="shared" si="113"/>
        <v>0</v>
      </c>
      <c r="BQ226" s="103"/>
      <c r="BR226" s="190">
        <f t="shared" si="114"/>
        <v>0</v>
      </c>
      <c r="BS226" s="103"/>
      <c r="BT226" s="190">
        <f t="shared" si="115"/>
        <v>16379</v>
      </c>
    </row>
    <row r="227" spans="1:72" ht="9.75" customHeight="1" x14ac:dyDescent="0.25">
      <c r="A227" s="94">
        <v>15</v>
      </c>
      <c r="B227" s="95"/>
      <c r="C227" s="8" t="s">
        <v>228</v>
      </c>
      <c r="D227" s="103"/>
      <c r="E227" s="190">
        <v>1006750</v>
      </c>
      <c r="F227" s="103"/>
      <c r="G227" s="188">
        <f t="shared" si="97"/>
        <v>202.93287643620238</v>
      </c>
      <c r="H227" s="103"/>
      <c r="I227" s="188">
        <f t="shared" si="98"/>
        <v>61.054694982525227</v>
      </c>
      <c r="J227" s="103"/>
      <c r="K227" s="190">
        <v>0</v>
      </c>
      <c r="L227" s="103"/>
      <c r="M227" s="190">
        <v>0</v>
      </c>
      <c r="N227" s="103"/>
      <c r="O227" s="188">
        <f t="shared" si="99"/>
        <v>0</v>
      </c>
      <c r="P227" s="103"/>
      <c r="Q227" s="188">
        <f t="shared" si="100"/>
        <v>0</v>
      </c>
      <c r="R227" s="103"/>
      <c r="S227" s="190">
        <v>0</v>
      </c>
      <c r="T227" s="103"/>
      <c r="U227" s="193">
        <f t="shared" si="101"/>
        <v>0</v>
      </c>
      <c r="V227" s="103"/>
      <c r="W227" s="193">
        <f t="shared" si="102"/>
        <v>0</v>
      </c>
      <c r="X227" s="103"/>
      <c r="Y227" s="190">
        <v>0</v>
      </c>
      <c r="Z227" s="103"/>
      <c r="AA227" s="190">
        <v>0</v>
      </c>
      <c r="AB227" s="103"/>
      <c r="AC227" s="190">
        <v>0</v>
      </c>
      <c r="AD227" s="103"/>
      <c r="AE227" s="103"/>
      <c r="AF227" s="190">
        <v>0</v>
      </c>
      <c r="AG227" s="103"/>
      <c r="AH227" s="188">
        <f t="shared" si="103"/>
        <v>0</v>
      </c>
      <c r="AI227" s="103"/>
      <c r="AJ227" s="188">
        <f t="shared" si="104"/>
        <v>0</v>
      </c>
      <c r="AK227" s="103"/>
      <c r="AL227" s="190">
        <v>251688</v>
      </c>
      <c r="AM227" s="103"/>
      <c r="AN227" s="188">
        <f t="shared" si="105"/>
        <v>50.733319895182426</v>
      </c>
      <c r="AO227" s="103"/>
      <c r="AP227" s="188">
        <f t="shared" si="106"/>
        <v>219.51397144376674</v>
      </c>
      <c r="AQ227" s="103"/>
      <c r="AR227" s="190">
        <f t="shared" si="107"/>
        <v>1258438</v>
      </c>
      <c r="AS227" s="103"/>
      <c r="AT227" s="190">
        <v>180139</v>
      </c>
      <c r="AU227" s="103"/>
      <c r="AV227" s="193">
        <f t="shared" si="108"/>
        <v>14.314491456869549</v>
      </c>
      <c r="AW227" s="103"/>
      <c r="AX227" s="190">
        <v>4491</v>
      </c>
      <c r="AY227" s="103"/>
      <c r="AZ227" s="193">
        <f t="shared" si="109"/>
        <v>0.35687097814910229</v>
      </c>
      <c r="BA227" s="103"/>
      <c r="BB227" s="190">
        <v>0</v>
      </c>
      <c r="BC227" s="103"/>
      <c r="BD227" s="193">
        <f t="shared" si="110"/>
        <v>0</v>
      </c>
      <c r="BE227" s="103"/>
      <c r="BF227" s="190">
        <v>0</v>
      </c>
      <c r="BG227" s="103"/>
      <c r="BH227" s="103">
        <v>15</v>
      </c>
      <c r="BI227" s="103"/>
      <c r="BJ227" s="190">
        <v>4961</v>
      </c>
      <c r="BK227" s="103"/>
      <c r="BL227" s="190">
        <f t="shared" si="111"/>
        <v>4961</v>
      </c>
      <c r="BM227" s="103"/>
      <c r="BN227" s="190">
        <f t="shared" si="112"/>
        <v>0</v>
      </c>
      <c r="BO227" s="103"/>
      <c r="BP227" s="190">
        <f t="shared" si="113"/>
        <v>0</v>
      </c>
      <c r="BQ227" s="103"/>
      <c r="BR227" s="190">
        <f t="shared" si="114"/>
        <v>0</v>
      </c>
      <c r="BS227" s="103"/>
      <c r="BT227" s="190">
        <f t="shared" si="115"/>
        <v>4961</v>
      </c>
    </row>
    <row r="228" spans="1:72" ht="9.75" customHeight="1" x14ac:dyDescent="0.25">
      <c r="A228" s="94">
        <v>16</v>
      </c>
      <c r="B228" s="95"/>
      <c r="C228" s="8" t="s">
        <v>229</v>
      </c>
      <c r="D228" s="103"/>
      <c r="E228" s="190">
        <v>2697454</v>
      </c>
      <c r="F228" s="103"/>
      <c r="G228" s="188">
        <f t="shared" si="97"/>
        <v>328.31718597857838</v>
      </c>
      <c r="H228" s="103"/>
      <c r="I228" s="188">
        <f t="shared" si="98"/>
        <v>98.778009751145063</v>
      </c>
      <c r="J228" s="103"/>
      <c r="K228" s="190">
        <v>0</v>
      </c>
      <c r="L228" s="103"/>
      <c r="M228" s="190">
        <v>202045</v>
      </c>
      <c r="N228" s="103"/>
      <c r="O228" s="188">
        <f t="shared" si="99"/>
        <v>24.591650438169424</v>
      </c>
      <c r="P228" s="103"/>
      <c r="Q228" s="188">
        <f t="shared" si="100"/>
        <v>50.37612668478554</v>
      </c>
      <c r="R228" s="103"/>
      <c r="S228" s="190">
        <v>0</v>
      </c>
      <c r="T228" s="103"/>
      <c r="U228" s="193">
        <f t="shared" si="101"/>
        <v>0</v>
      </c>
      <c r="V228" s="103"/>
      <c r="W228" s="193">
        <f t="shared" si="102"/>
        <v>0</v>
      </c>
      <c r="X228" s="103"/>
      <c r="Y228" s="190">
        <v>0</v>
      </c>
      <c r="Z228" s="103"/>
      <c r="AA228" s="190">
        <v>0</v>
      </c>
      <c r="AB228" s="103"/>
      <c r="AC228" s="190">
        <v>0</v>
      </c>
      <c r="AD228" s="103"/>
      <c r="AE228" s="103"/>
      <c r="AF228" s="190">
        <v>126481</v>
      </c>
      <c r="AG228" s="103"/>
      <c r="AH228" s="188">
        <f t="shared" si="103"/>
        <v>15.394474196689387</v>
      </c>
      <c r="AI228" s="103"/>
      <c r="AJ228" s="188">
        <f t="shared" si="104"/>
        <v>67.536561527127077</v>
      </c>
      <c r="AK228" s="103"/>
      <c r="AL228" s="190">
        <v>1186877</v>
      </c>
      <c r="AM228" s="103"/>
      <c r="AN228" s="188">
        <f t="shared" si="105"/>
        <v>144.45922590068159</v>
      </c>
      <c r="AO228" s="103"/>
      <c r="AP228" s="188">
        <f t="shared" si="106"/>
        <v>625.04914826522304</v>
      </c>
      <c r="AQ228" s="103"/>
      <c r="AR228" s="190">
        <f t="shared" si="107"/>
        <v>4212857</v>
      </c>
      <c r="AS228" s="103"/>
      <c r="AT228" s="190">
        <v>372173</v>
      </c>
      <c r="AU228" s="103"/>
      <c r="AV228" s="193">
        <f t="shared" si="108"/>
        <v>8.8342186786781518</v>
      </c>
      <c r="AW228" s="103"/>
      <c r="AX228" s="190">
        <v>50025</v>
      </c>
      <c r="AY228" s="103"/>
      <c r="AZ228" s="193">
        <f t="shared" si="109"/>
        <v>1.18743645939086</v>
      </c>
      <c r="BA228" s="103"/>
      <c r="BB228" s="190">
        <v>0</v>
      </c>
      <c r="BC228" s="103"/>
      <c r="BD228" s="193">
        <f t="shared" si="110"/>
        <v>0</v>
      </c>
      <c r="BE228" s="103"/>
      <c r="BF228" s="190">
        <v>0</v>
      </c>
      <c r="BG228" s="103"/>
      <c r="BH228" s="103">
        <v>16</v>
      </c>
      <c r="BI228" s="103"/>
      <c r="BJ228" s="190">
        <v>8216</v>
      </c>
      <c r="BK228" s="103"/>
      <c r="BL228" s="190">
        <f t="shared" si="111"/>
        <v>8216</v>
      </c>
      <c r="BM228" s="103"/>
      <c r="BN228" s="190">
        <f t="shared" si="112"/>
        <v>8216</v>
      </c>
      <c r="BO228" s="103"/>
      <c r="BP228" s="190">
        <f t="shared" si="113"/>
        <v>0</v>
      </c>
      <c r="BQ228" s="103"/>
      <c r="BR228" s="190">
        <f t="shared" si="114"/>
        <v>8216</v>
      </c>
      <c r="BS228" s="103"/>
      <c r="BT228" s="190">
        <f t="shared" si="115"/>
        <v>8216</v>
      </c>
    </row>
    <row r="229" spans="1:72" ht="9.75" customHeight="1" x14ac:dyDescent="0.25">
      <c r="A229" s="94">
        <v>17</v>
      </c>
      <c r="B229" s="95"/>
      <c r="C229" s="8" t="s">
        <v>230</v>
      </c>
      <c r="D229" s="103"/>
      <c r="E229" s="190">
        <v>11482129</v>
      </c>
      <c r="F229" s="103"/>
      <c r="G229" s="188">
        <f t="shared" si="97"/>
        <v>795.16128808864266</v>
      </c>
      <c r="H229" s="103"/>
      <c r="I229" s="188">
        <f t="shared" si="98"/>
        <v>239.23343895155637</v>
      </c>
      <c r="J229" s="103"/>
      <c r="K229" s="190">
        <v>0</v>
      </c>
      <c r="L229" s="103"/>
      <c r="M229" s="190">
        <v>0</v>
      </c>
      <c r="N229" s="103"/>
      <c r="O229" s="188">
        <f t="shared" si="99"/>
        <v>0</v>
      </c>
      <c r="P229" s="103"/>
      <c r="Q229" s="188">
        <f t="shared" si="100"/>
        <v>0</v>
      </c>
      <c r="R229" s="103"/>
      <c r="S229" s="190">
        <v>0</v>
      </c>
      <c r="T229" s="103"/>
      <c r="U229" s="193">
        <f t="shared" si="101"/>
        <v>0</v>
      </c>
      <c r="V229" s="103"/>
      <c r="W229" s="193">
        <f t="shared" si="102"/>
        <v>0</v>
      </c>
      <c r="X229" s="103"/>
      <c r="Y229" s="190">
        <v>0</v>
      </c>
      <c r="Z229" s="103"/>
      <c r="AA229" s="190">
        <v>0</v>
      </c>
      <c r="AB229" s="103"/>
      <c r="AC229" s="190">
        <v>0</v>
      </c>
      <c r="AD229" s="103"/>
      <c r="AE229" s="103"/>
      <c r="AF229" s="190">
        <v>0</v>
      </c>
      <c r="AG229" s="103"/>
      <c r="AH229" s="188">
        <f t="shared" si="103"/>
        <v>0</v>
      </c>
      <c r="AI229" s="103"/>
      <c r="AJ229" s="188">
        <f t="shared" si="104"/>
        <v>0</v>
      </c>
      <c r="AK229" s="103"/>
      <c r="AL229" s="190">
        <v>0</v>
      </c>
      <c r="AM229" s="103"/>
      <c r="AN229" s="188">
        <f t="shared" si="105"/>
        <v>0</v>
      </c>
      <c r="AO229" s="103"/>
      <c r="AP229" s="188">
        <f t="shared" si="106"/>
        <v>0</v>
      </c>
      <c r="AQ229" s="103"/>
      <c r="AR229" s="190">
        <f t="shared" si="107"/>
        <v>11482129</v>
      </c>
      <c r="AS229" s="103"/>
      <c r="AT229" s="190">
        <v>0</v>
      </c>
      <c r="AU229" s="103"/>
      <c r="AV229" s="193">
        <f t="shared" si="108"/>
        <v>0</v>
      </c>
      <c r="AW229" s="103"/>
      <c r="AX229" s="190">
        <v>0</v>
      </c>
      <c r="AY229" s="103"/>
      <c r="AZ229" s="193">
        <f t="shared" si="109"/>
        <v>0</v>
      </c>
      <c r="BA229" s="103"/>
      <c r="BB229" s="190">
        <v>0</v>
      </c>
      <c r="BC229" s="103"/>
      <c r="BD229" s="193">
        <f t="shared" si="110"/>
        <v>0</v>
      </c>
      <c r="BE229" s="103"/>
      <c r="BF229" s="190">
        <v>0</v>
      </c>
      <c r="BG229" s="103"/>
      <c r="BH229" s="103">
        <v>17</v>
      </c>
      <c r="BI229" s="103"/>
      <c r="BJ229" s="190">
        <v>14440</v>
      </c>
      <c r="BK229" s="103"/>
      <c r="BL229" s="190">
        <f t="shared" si="111"/>
        <v>14440</v>
      </c>
      <c r="BM229" s="103"/>
      <c r="BN229" s="190">
        <f t="shared" si="112"/>
        <v>0</v>
      </c>
      <c r="BO229" s="103"/>
      <c r="BP229" s="190">
        <f t="shared" si="113"/>
        <v>0</v>
      </c>
      <c r="BQ229" s="103"/>
      <c r="BR229" s="190">
        <f t="shared" si="114"/>
        <v>0</v>
      </c>
      <c r="BS229" s="103"/>
      <c r="BT229" s="190">
        <f t="shared" si="115"/>
        <v>0</v>
      </c>
    </row>
    <row r="230" spans="1:72" ht="9.75" customHeight="1" x14ac:dyDescent="0.25">
      <c r="A230" s="94">
        <v>18</v>
      </c>
      <c r="B230" s="95"/>
      <c r="C230" s="8" t="s">
        <v>231</v>
      </c>
      <c r="D230" s="103"/>
      <c r="E230" s="190">
        <v>10751683</v>
      </c>
      <c r="F230" s="103"/>
      <c r="G230" s="188">
        <f t="shared" si="97"/>
        <v>461.60411300017171</v>
      </c>
      <c r="H230" s="103"/>
      <c r="I230" s="188">
        <f t="shared" si="98"/>
        <v>138.87891807794256</v>
      </c>
      <c r="J230" s="103"/>
      <c r="K230" s="190">
        <v>0</v>
      </c>
      <c r="L230" s="103"/>
      <c r="M230" s="190">
        <v>80621</v>
      </c>
      <c r="N230" s="103"/>
      <c r="O230" s="188">
        <f t="shared" si="99"/>
        <v>3.4613171904516573</v>
      </c>
      <c r="P230" s="103"/>
      <c r="Q230" s="188">
        <f t="shared" si="100"/>
        <v>7.0905266696446425</v>
      </c>
      <c r="R230" s="103"/>
      <c r="S230" s="190">
        <v>0</v>
      </c>
      <c r="T230" s="103"/>
      <c r="U230" s="193">
        <f t="shared" si="101"/>
        <v>0</v>
      </c>
      <c r="V230" s="103"/>
      <c r="W230" s="193">
        <f t="shared" si="102"/>
        <v>0</v>
      </c>
      <c r="X230" s="103"/>
      <c r="Y230" s="190">
        <v>0</v>
      </c>
      <c r="Z230" s="103"/>
      <c r="AA230" s="190">
        <v>0</v>
      </c>
      <c r="AB230" s="103"/>
      <c r="AC230" s="190">
        <v>0</v>
      </c>
      <c r="AD230" s="103"/>
      <c r="AE230" s="103"/>
      <c r="AF230" s="190">
        <v>449542</v>
      </c>
      <c r="AG230" s="103"/>
      <c r="AH230" s="188">
        <f t="shared" si="103"/>
        <v>19.30027477245406</v>
      </c>
      <c r="AI230" s="103"/>
      <c r="AJ230" s="188">
        <f t="shared" si="104"/>
        <v>84.671563186004562</v>
      </c>
      <c r="AK230" s="103"/>
      <c r="AL230" s="190">
        <v>0</v>
      </c>
      <c r="AM230" s="103"/>
      <c r="AN230" s="188">
        <f t="shared" si="105"/>
        <v>0</v>
      </c>
      <c r="AO230" s="103"/>
      <c r="AP230" s="188">
        <f t="shared" si="106"/>
        <v>0</v>
      </c>
      <c r="AQ230" s="103"/>
      <c r="AR230" s="190">
        <f t="shared" si="107"/>
        <v>11281846</v>
      </c>
      <c r="AS230" s="103"/>
      <c r="AT230" s="190">
        <v>120621</v>
      </c>
      <c r="AU230" s="103"/>
      <c r="AV230" s="193">
        <f t="shared" si="108"/>
        <v>1.0691601356728322</v>
      </c>
      <c r="AW230" s="103"/>
      <c r="AX230" s="190">
        <v>53850</v>
      </c>
      <c r="AY230" s="103"/>
      <c r="AZ230" s="193">
        <f t="shared" si="109"/>
        <v>0.47731550315435972</v>
      </c>
      <c r="BA230" s="103"/>
      <c r="BB230" s="190">
        <v>82092</v>
      </c>
      <c r="BC230" s="103"/>
      <c r="BD230" s="193">
        <f t="shared" si="110"/>
        <v>0.72764687622929791</v>
      </c>
      <c r="BE230" s="103"/>
      <c r="BF230" s="190">
        <v>0</v>
      </c>
      <c r="BG230" s="103"/>
      <c r="BH230" s="103">
        <v>18</v>
      </c>
      <c r="BI230" s="103"/>
      <c r="BJ230" s="190">
        <v>23292</v>
      </c>
      <c r="BK230" s="103"/>
      <c r="BL230" s="190">
        <f t="shared" si="111"/>
        <v>23292</v>
      </c>
      <c r="BM230" s="103"/>
      <c r="BN230" s="190">
        <f t="shared" si="112"/>
        <v>23292</v>
      </c>
      <c r="BO230" s="103"/>
      <c r="BP230" s="190">
        <f t="shared" si="113"/>
        <v>0</v>
      </c>
      <c r="BQ230" s="103"/>
      <c r="BR230" s="190">
        <f t="shared" si="114"/>
        <v>23292</v>
      </c>
      <c r="BS230" s="103"/>
      <c r="BT230" s="190">
        <f t="shared" si="115"/>
        <v>0</v>
      </c>
    </row>
    <row r="231" spans="1:72" ht="9.75" customHeight="1" x14ac:dyDescent="0.25">
      <c r="A231" s="94">
        <v>19</v>
      </c>
      <c r="B231" s="95"/>
      <c r="C231" s="8" t="s">
        <v>232</v>
      </c>
      <c r="D231" s="103"/>
      <c r="E231" s="190">
        <v>13805792</v>
      </c>
      <c r="F231" s="103"/>
      <c r="G231" s="188">
        <f t="shared" si="97"/>
        <v>323.95795006570302</v>
      </c>
      <c r="H231" s="103"/>
      <c r="I231" s="188">
        <f t="shared" si="98"/>
        <v>97.466483380004547</v>
      </c>
      <c r="J231" s="103"/>
      <c r="K231" s="190">
        <v>0</v>
      </c>
      <c r="L231" s="103"/>
      <c r="M231" s="190">
        <v>644905</v>
      </c>
      <c r="N231" s="103"/>
      <c r="O231" s="188">
        <f t="shared" si="99"/>
        <v>15.132931293410925</v>
      </c>
      <c r="P231" s="103"/>
      <c r="Q231" s="188">
        <f t="shared" si="100"/>
        <v>30.999890221510967</v>
      </c>
      <c r="R231" s="103"/>
      <c r="S231" s="190">
        <v>0</v>
      </c>
      <c r="T231" s="103"/>
      <c r="U231" s="193">
        <f t="shared" si="101"/>
        <v>0</v>
      </c>
      <c r="V231" s="103"/>
      <c r="W231" s="193">
        <f t="shared" si="102"/>
        <v>0</v>
      </c>
      <c r="X231" s="103"/>
      <c r="Y231" s="190">
        <v>0</v>
      </c>
      <c r="Z231" s="103"/>
      <c r="AA231" s="190">
        <v>0</v>
      </c>
      <c r="AB231" s="103"/>
      <c r="AC231" s="190">
        <v>0</v>
      </c>
      <c r="AD231" s="103"/>
      <c r="AE231" s="103"/>
      <c r="AF231" s="190">
        <v>0</v>
      </c>
      <c r="AG231" s="103"/>
      <c r="AH231" s="188">
        <f t="shared" si="103"/>
        <v>0</v>
      </c>
      <c r="AI231" s="103"/>
      <c r="AJ231" s="188">
        <f t="shared" si="104"/>
        <v>0</v>
      </c>
      <c r="AK231" s="103"/>
      <c r="AL231" s="190">
        <v>0</v>
      </c>
      <c r="AM231" s="103"/>
      <c r="AN231" s="188">
        <f t="shared" si="105"/>
        <v>0</v>
      </c>
      <c r="AO231" s="103"/>
      <c r="AP231" s="188">
        <f t="shared" si="106"/>
        <v>0</v>
      </c>
      <c r="AQ231" s="103"/>
      <c r="AR231" s="190">
        <f t="shared" si="107"/>
        <v>14450697</v>
      </c>
      <c r="AS231" s="103"/>
      <c r="AT231" s="190">
        <v>1048402</v>
      </c>
      <c r="AU231" s="103"/>
      <c r="AV231" s="193">
        <f t="shared" si="108"/>
        <v>7.2550272142582459</v>
      </c>
      <c r="AW231" s="103"/>
      <c r="AX231" s="190">
        <v>29240</v>
      </c>
      <c r="AY231" s="103"/>
      <c r="AZ231" s="193">
        <f t="shared" si="109"/>
        <v>0.20234318109361785</v>
      </c>
      <c r="BA231" s="103"/>
      <c r="BB231" s="190">
        <v>15505</v>
      </c>
      <c r="BC231" s="103"/>
      <c r="BD231" s="193">
        <f t="shared" si="110"/>
        <v>0.1072958626147929</v>
      </c>
      <c r="BE231" s="103"/>
      <c r="BF231" s="190">
        <v>166439</v>
      </c>
      <c r="BG231" s="103"/>
      <c r="BH231" s="103">
        <v>19</v>
      </c>
      <c r="BI231" s="103"/>
      <c r="BJ231" s="190">
        <v>42616</v>
      </c>
      <c r="BK231" s="103"/>
      <c r="BL231" s="190">
        <f t="shared" si="111"/>
        <v>42616</v>
      </c>
      <c r="BM231" s="103"/>
      <c r="BN231" s="190">
        <f t="shared" si="112"/>
        <v>42616</v>
      </c>
      <c r="BO231" s="103"/>
      <c r="BP231" s="190">
        <f t="shared" si="113"/>
        <v>0</v>
      </c>
      <c r="BQ231" s="103"/>
      <c r="BR231" s="190">
        <f t="shared" si="114"/>
        <v>0</v>
      </c>
      <c r="BS231" s="103"/>
      <c r="BT231" s="190">
        <f t="shared" si="115"/>
        <v>0</v>
      </c>
    </row>
    <row r="232" spans="1:72" ht="9.75" customHeight="1" x14ac:dyDescent="0.25">
      <c r="A232" s="94">
        <v>20</v>
      </c>
      <c r="B232" s="95"/>
      <c r="C232" s="8" t="s">
        <v>233</v>
      </c>
      <c r="D232" s="103"/>
      <c r="E232" s="190">
        <v>1242059</v>
      </c>
      <c r="F232" s="103"/>
      <c r="G232" s="188">
        <f t="shared" si="97"/>
        <v>253.74034729315628</v>
      </c>
      <c r="H232" s="103"/>
      <c r="I232" s="188">
        <f t="shared" si="98"/>
        <v>76.34070822237635</v>
      </c>
      <c r="J232" s="103"/>
      <c r="K232" s="190">
        <v>0</v>
      </c>
      <c r="L232" s="103"/>
      <c r="M232" s="190">
        <v>16943</v>
      </c>
      <c r="N232" s="103"/>
      <c r="O232" s="188">
        <f t="shared" si="99"/>
        <v>3.4612870275791625</v>
      </c>
      <c r="P232" s="103"/>
      <c r="Q232" s="188">
        <f t="shared" si="100"/>
        <v>7.0904648808399502</v>
      </c>
      <c r="R232" s="103"/>
      <c r="S232" s="190">
        <v>0</v>
      </c>
      <c r="T232" s="103"/>
      <c r="U232" s="193">
        <f t="shared" si="101"/>
        <v>0</v>
      </c>
      <c r="V232" s="103"/>
      <c r="W232" s="193">
        <f t="shared" si="102"/>
        <v>0</v>
      </c>
      <c r="X232" s="103"/>
      <c r="Y232" s="190">
        <v>0</v>
      </c>
      <c r="Z232" s="103"/>
      <c r="AA232" s="190">
        <v>0</v>
      </c>
      <c r="AB232" s="103"/>
      <c r="AC232" s="190">
        <v>0</v>
      </c>
      <c r="AD232" s="103"/>
      <c r="AE232" s="103"/>
      <c r="AF232" s="190">
        <v>0</v>
      </c>
      <c r="AG232" s="103"/>
      <c r="AH232" s="188">
        <f t="shared" si="103"/>
        <v>0</v>
      </c>
      <c r="AI232" s="103"/>
      <c r="AJ232" s="188">
        <f t="shared" si="104"/>
        <v>0</v>
      </c>
      <c r="AK232" s="103"/>
      <c r="AL232" s="190">
        <v>31698</v>
      </c>
      <c r="AM232" s="103"/>
      <c r="AN232" s="188">
        <f t="shared" si="105"/>
        <v>6.4755873340143006</v>
      </c>
      <c r="AO232" s="103"/>
      <c r="AP232" s="188">
        <f t="shared" si="106"/>
        <v>28.018704395006782</v>
      </c>
      <c r="AQ232" s="103"/>
      <c r="AR232" s="190">
        <f t="shared" si="107"/>
        <v>1290700</v>
      </c>
      <c r="AS232" s="103"/>
      <c r="AT232" s="190">
        <v>143047</v>
      </c>
      <c r="AU232" s="103"/>
      <c r="AV232" s="193">
        <f t="shared" si="108"/>
        <v>11.082900751530179</v>
      </c>
      <c r="AW232" s="103"/>
      <c r="AX232" s="190">
        <v>5428</v>
      </c>
      <c r="AY232" s="103"/>
      <c r="AZ232" s="193">
        <f t="shared" si="109"/>
        <v>0.42054699000542339</v>
      </c>
      <c r="BA232" s="103"/>
      <c r="BB232" s="190">
        <v>0</v>
      </c>
      <c r="BC232" s="103"/>
      <c r="BD232" s="193">
        <f t="shared" si="110"/>
        <v>0</v>
      </c>
      <c r="BE232" s="103"/>
      <c r="BF232" s="190">
        <v>0</v>
      </c>
      <c r="BG232" s="103"/>
      <c r="BH232" s="103">
        <v>20</v>
      </c>
      <c r="BI232" s="103"/>
      <c r="BJ232" s="190">
        <v>4895</v>
      </c>
      <c r="BK232" s="103"/>
      <c r="BL232" s="190">
        <f t="shared" si="111"/>
        <v>4895</v>
      </c>
      <c r="BM232" s="103"/>
      <c r="BN232" s="190">
        <f t="shared" si="112"/>
        <v>4895</v>
      </c>
      <c r="BO232" s="103"/>
      <c r="BP232" s="190">
        <f t="shared" si="113"/>
        <v>0</v>
      </c>
      <c r="BQ232" s="103"/>
      <c r="BR232" s="190">
        <f t="shared" si="114"/>
        <v>0</v>
      </c>
      <c r="BS232" s="103"/>
      <c r="BT232" s="190">
        <f t="shared" si="115"/>
        <v>4895</v>
      </c>
    </row>
    <row r="233" spans="1:72" ht="9.75" customHeight="1" x14ac:dyDescent="0.25">
      <c r="A233" s="94">
        <v>21</v>
      </c>
      <c r="B233" s="95"/>
      <c r="C233" s="8" t="s">
        <v>234</v>
      </c>
      <c r="D233" s="103"/>
      <c r="E233" s="190">
        <v>1828382</v>
      </c>
      <c r="F233" s="103"/>
      <c r="G233" s="188">
        <f t="shared" si="97"/>
        <v>306.36427613941021</v>
      </c>
      <c r="H233" s="103"/>
      <c r="I233" s="188">
        <f t="shared" si="98"/>
        <v>92.173223785719387</v>
      </c>
      <c r="J233" s="103"/>
      <c r="K233" s="190">
        <v>0</v>
      </c>
      <c r="L233" s="103"/>
      <c r="M233" s="190">
        <v>707291</v>
      </c>
      <c r="N233" s="103"/>
      <c r="O233" s="188">
        <f t="shared" si="99"/>
        <v>118.51390750670241</v>
      </c>
      <c r="P233" s="103"/>
      <c r="Q233" s="188">
        <f t="shared" si="100"/>
        <v>242.77636970636024</v>
      </c>
      <c r="R233" s="103"/>
      <c r="S233" s="190">
        <v>0</v>
      </c>
      <c r="T233" s="103"/>
      <c r="U233" s="193">
        <f t="shared" si="101"/>
        <v>0</v>
      </c>
      <c r="V233" s="103"/>
      <c r="W233" s="193">
        <f t="shared" si="102"/>
        <v>0</v>
      </c>
      <c r="X233" s="103"/>
      <c r="Y233" s="190">
        <v>0</v>
      </c>
      <c r="Z233" s="103"/>
      <c r="AA233" s="190">
        <v>0</v>
      </c>
      <c r="AB233" s="103"/>
      <c r="AC233" s="190">
        <v>0</v>
      </c>
      <c r="AD233" s="103"/>
      <c r="AE233" s="103"/>
      <c r="AF233" s="190">
        <v>0</v>
      </c>
      <c r="AG233" s="103"/>
      <c r="AH233" s="188">
        <f t="shared" si="103"/>
        <v>0</v>
      </c>
      <c r="AI233" s="103"/>
      <c r="AJ233" s="188">
        <f t="shared" si="104"/>
        <v>0</v>
      </c>
      <c r="AK233" s="103"/>
      <c r="AL233" s="190">
        <v>0</v>
      </c>
      <c r="AM233" s="103"/>
      <c r="AN233" s="188">
        <f t="shared" si="105"/>
        <v>0</v>
      </c>
      <c r="AO233" s="103"/>
      <c r="AP233" s="188">
        <f t="shared" si="106"/>
        <v>0</v>
      </c>
      <c r="AQ233" s="103"/>
      <c r="AR233" s="190">
        <f t="shared" si="107"/>
        <v>2535673</v>
      </c>
      <c r="AS233" s="103"/>
      <c r="AT233" s="190">
        <v>256387</v>
      </c>
      <c r="AU233" s="103"/>
      <c r="AV233" s="193">
        <f t="shared" si="108"/>
        <v>10.111201247163967</v>
      </c>
      <c r="AW233" s="103"/>
      <c r="AX233" s="190">
        <v>10190</v>
      </c>
      <c r="AY233" s="103"/>
      <c r="AZ233" s="193">
        <f t="shared" si="109"/>
        <v>0.40186569798235028</v>
      </c>
      <c r="BA233" s="103"/>
      <c r="BB233" s="190">
        <v>0</v>
      </c>
      <c r="BC233" s="103"/>
      <c r="BD233" s="193">
        <f t="shared" si="110"/>
        <v>0</v>
      </c>
      <c r="BE233" s="103"/>
      <c r="BF233" s="190">
        <v>482432</v>
      </c>
      <c r="BG233" s="103"/>
      <c r="BH233" s="103">
        <v>21</v>
      </c>
      <c r="BI233" s="103"/>
      <c r="BJ233" s="190">
        <v>5968</v>
      </c>
      <c r="BK233" s="103"/>
      <c r="BL233" s="190">
        <f t="shared" si="111"/>
        <v>5968</v>
      </c>
      <c r="BM233" s="103"/>
      <c r="BN233" s="190">
        <f t="shared" si="112"/>
        <v>5968</v>
      </c>
      <c r="BO233" s="103"/>
      <c r="BP233" s="190">
        <f t="shared" si="113"/>
        <v>0</v>
      </c>
      <c r="BQ233" s="103"/>
      <c r="BR233" s="190">
        <f t="shared" si="114"/>
        <v>0</v>
      </c>
      <c r="BS233" s="103"/>
      <c r="BT233" s="190">
        <f t="shared" si="115"/>
        <v>0</v>
      </c>
    </row>
    <row r="234" spans="1:72" ht="9.75" customHeight="1" x14ac:dyDescent="0.25">
      <c r="A234" s="94">
        <v>22</v>
      </c>
      <c r="B234" s="95"/>
      <c r="C234" s="9" t="s">
        <v>187</v>
      </c>
      <c r="D234" s="103"/>
      <c r="E234" s="190">
        <v>1498186</v>
      </c>
      <c r="F234" s="103"/>
      <c r="G234" s="188">
        <f t="shared" si="97"/>
        <v>317.34505401398008</v>
      </c>
      <c r="H234" s="103"/>
      <c r="I234" s="188">
        <f t="shared" si="98"/>
        <v>95.476917379268258</v>
      </c>
      <c r="J234" s="103"/>
      <c r="K234" s="190">
        <v>0</v>
      </c>
      <c r="L234" s="103"/>
      <c r="M234" s="190">
        <v>56341</v>
      </c>
      <c r="N234" s="103"/>
      <c r="O234" s="188">
        <f t="shared" si="99"/>
        <v>11.93412412624444</v>
      </c>
      <c r="P234" s="103"/>
      <c r="Q234" s="188">
        <f t="shared" si="100"/>
        <v>24.44711673042136</v>
      </c>
      <c r="R234" s="103"/>
      <c r="S234" s="190">
        <v>0</v>
      </c>
      <c r="T234" s="103"/>
      <c r="U234" s="193">
        <f t="shared" si="101"/>
        <v>0</v>
      </c>
      <c r="V234" s="103"/>
      <c r="W234" s="193">
        <f t="shared" si="102"/>
        <v>0</v>
      </c>
      <c r="X234" s="103"/>
      <c r="Y234" s="190">
        <v>0</v>
      </c>
      <c r="Z234" s="103"/>
      <c r="AA234" s="190">
        <v>0</v>
      </c>
      <c r="AB234" s="103"/>
      <c r="AC234" s="190">
        <v>0</v>
      </c>
      <c r="AD234" s="103"/>
      <c r="AE234" s="103"/>
      <c r="AF234" s="190">
        <v>0</v>
      </c>
      <c r="AG234" s="103"/>
      <c r="AH234" s="188">
        <f t="shared" si="103"/>
        <v>0</v>
      </c>
      <c r="AI234" s="103"/>
      <c r="AJ234" s="188">
        <f t="shared" si="104"/>
        <v>0</v>
      </c>
      <c r="AK234" s="103"/>
      <c r="AL234" s="190">
        <v>0</v>
      </c>
      <c r="AM234" s="103"/>
      <c r="AN234" s="188">
        <f t="shared" si="105"/>
        <v>0</v>
      </c>
      <c r="AO234" s="103"/>
      <c r="AP234" s="188">
        <f t="shared" si="106"/>
        <v>0</v>
      </c>
      <c r="AQ234" s="103"/>
      <c r="AR234" s="190">
        <f t="shared" si="107"/>
        <v>1554527</v>
      </c>
      <c r="AS234" s="103"/>
      <c r="AT234" s="190">
        <v>132745</v>
      </c>
      <c r="AU234" s="103"/>
      <c r="AV234" s="193">
        <f t="shared" si="108"/>
        <v>8.5392534192072578</v>
      </c>
      <c r="AW234" s="103"/>
      <c r="AX234" s="190">
        <v>0</v>
      </c>
      <c r="AY234" s="103"/>
      <c r="AZ234" s="193">
        <f t="shared" si="109"/>
        <v>0</v>
      </c>
      <c r="BA234" s="103"/>
      <c r="BB234" s="190">
        <v>0</v>
      </c>
      <c r="BC234" s="103"/>
      <c r="BD234" s="193">
        <f t="shared" si="110"/>
        <v>0</v>
      </c>
      <c r="BE234" s="103"/>
      <c r="BF234" s="190">
        <v>0</v>
      </c>
      <c r="BG234" s="103"/>
      <c r="BH234" s="103">
        <v>22</v>
      </c>
      <c r="BI234" s="103"/>
      <c r="BJ234" s="190">
        <v>4721</v>
      </c>
      <c r="BK234" s="103"/>
      <c r="BL234" s="190">
        <f t="shared" si="111"/>
        <v>4721</v>
      </c>
      <c r="BM234" s="103"/>
      <c r="BN234" s="190">
        <f t="shared" si="112"/>
        <v>4721</v>
      </c>
      <c r="BO234" s="103"/>
      <c r="BP234" s="190">
        <f t="shared" si="113"/>
        <v>0</v>
      </c>
      <c r="BQ234" s="103"/>
      <c r="BR234" s="190">
        <f t="shared" si="114"/>
        <v>0</v>
      </c>
      <c r="BS234" s="103"/>
      <c r="BT234" s="190">
        <f t="shared" si="115"/>
        <v>0</v>
      </c>
    </row>
    <row r="235" spans="1:72" ht="9.75" customHeight="1" x14ac:dyDescent="0.25">
      <c r="A235" s="94">
        <v>23</v>
      </c>
      <c r="B235" s="95"/>
      <c r="C235" s="8" t="s">
        <v>195</v>
      </c>
      <c r="D235" s="103"/>
      <c r="E235" s="190">
        <v>2539845</v>
      </c>
      <c r="F235" s="103"/>
      <c r="G235" s="188">
        <f t="shared" si="97"/>
        <v>279.53389830508473</v>
      </c>
      <c r="H235" s="103"/>
      <c r="I235" s="188">
        <f t="shared" si="98"/>
        <v>84.100995353794332</v>
      </c>
      <c r="J235" s="103"/>
      <c r="K235" s="190">
        <v>0</v>
      </c>
      <c r="L235" s="103"/>
      <c r="M235" s="190">
        <v>843705</v>
      </c>
      <c r="N235" s="103"/>
      <c r="O235" s="188">
        <f t="shared" si="99"/>
        <v>92.85769315430332</v>
      </c>
      <c r="P235" s="103"/>
      <c r="Q235" s="188">
        <f t="shared" si="100"/>
        <v>190.21947818262572</v>
      </c>
      <c r="R235" s="103"/>
      <c r="S235" s="190">
        <v>0</v>
      </c>
      <c r="T235" s="103"/>
      <c r="U235" s="193">
        <f t="shared" si="101"/>
        <v>0</v>
      </c>
      <c r="V235" s="103"/>
      <c r="W235" s="193">
        <f t="shared" si="102"/>
        <v>0</v>
      </c>
      <c r="X235" s="103"/>
      <c r="Y235" s="190">
        <v>0</v>
      </c>
      <c r="Z235" s="103"/>
      <c r="AA235" s="190">
        <v>0</v>
      </c>
      <c r="AB235" s="103"/>
      <c r="AC235" s="190">
        <v>0</v>
      </c>
      <c r="AD235" s="103"/>
      <c r="AE235" s="103"/>
      <c r="AF235" s="190">
        <v>127834</v>
      </c>
      <c r="AG235" s="103"/>
      <c r="AH235" s="188">
        <f t="shared" si="103"/>
        <v>14.069337442218798</v>
      </c>
      <c r="AI235" s="103"/>
      <c r="AJ235" s="188">
        <f t="shared" si="104"/>
        <v>61.72310022882521</v>
      </c>
      <c r="AK235" s="103"/>
      <c r="AL235" s="190">
        <v>128481</v>
      </c>
      <c r="AM235" s="103"/>
      <c r="AN235" s="188">
        <f t="shared" si="105"/>
        <v>14.140545894783182</v>
      </c>
      <c r="AO235" s="103"/>
      <c r="AP235" s="188">
        <f t="shared" si="106"/>
        <v>61.183604663756007</v>
      </c>
      <c r="AQ235" s="103"/>
      <c r="AR235" s="190">
        <f t="shared" si="107"/>
        <v>3639865</v>
      </c>
      <c r="AS235" s="103"/>
      <c r="AT235" s="190">
        <v>272559</v>
      </c>
      <c r="AU235" s="103"/>
      <c r="AV235" s="193">
        <f t="shared" si="108"/>
        <v>7.4881623356910216</v>
      </c>
      <c r="AW235" s="103"/>
      <c r="AX235" s="190">
        <v>25000</v>
      </c>
      <c r="AY235" s="103"/>
      <c r="AZ235" s="193">
        <f t="shared" si="109"/>
        <v>0.68683866022503581</v>
      </c>
      <c r="BA235" s="103"/>
      <c r="BB235" s="190">
        <v>0</v>
      </c>
      <c r="BC235" s="103"/>
      <c r="BD235" s="193">
        <f t="shared" si="110"/>
        <v>0</v>
      </c>
      <c r="BE235" s="103"/>
      <c r="BF235" s="190">
        <v>22571</v>
      </c>
      <c r="BG235" s="103"/>
      <c r="BH235" s="103">
        <v>23</v>
      </c>
      <c r="BI235" s="103"/>
      <c r="BJ235" s="190">
        <v>9086</v>
      </c>
      <c r="BK235" s="103"/>
      <c r="BL235" s="190">
        <f t="shared" si="111"/>
        <v>9086</v>
      </c>
      <c r="BM235" s="103"/>
      <c r="BN235" s="190">
        <f t="shared" si="112"/>
        <v>9086</v>
      </c>
      <c r="BO235" s="103"/>
      <c r="BP235" s="190">
        <f t="shared" si="113"/>
        <v>0</v>
      </c>
      <c r="BQ235" s="103"/>
      <c r="BR235" s="190">
        <f t="shared" si="114"/>
        <v>9086</v>
      </c>
      <c r="BS235" s="103"/>
      <c r="BT235" s="190">
        <f t="shared" si="115"/>
        <v>9086</v>
      </c>
    </row>
    <row r="236" spans="1:72" ht="9.75" customHeight="1" x14ac:dyDescent="0.25">
      <c r="A236" s="94">
        <v>24</v>
      </c>
      <c r="B236" s="95"/>
      <c r="C236" s="272" t="s">
        <v>235</v>
      </c>
      <c r="D236" s="103"/>
      <c r="E236" s="190">
        <v>2441115</v>
      </c>
      <c r="F236" s="103"/>
      <c r="G236" s="188">
        <f t="shared" si="97"/>
        <v>315.92015012294553</v>
      </c>
      <c r="H236" s="103"/>
      <c r="I236" s="188">
        <f t="shared" si="98"/>
        <v>95.048218619489532</v>
      </c>
      <c r="J236" s="103"/>
      <c r="K236" s="190">
        <v>0</v>
      </c>
      <c r="L236" s="103"/>
      <c r="M236" s="190">
        <v>116745</v>
      </c>
      <c r="N236" s="103"/>
      <c r="O236" s="188">
        <f t="shared" si="99"/>
        <v>15.108709719166558</v>
      </c>
      <c r="P236" s="103"/>
      <c r="Q236" s="188">
        <f t="shared" si="100"/>
        <v>30.950272197877009</v>
      </c>
      <c r="R236" s="103"/>
      <c r="S236" s="190">
        <v>0</v>
      </c>
      <c r="T236" s="103"/>
      <c r="U236" s="193">
        <f t="shared" si="101"/>
        <v>0</v>
      </c>
      <c r="V236" s="103"/>
      <c r="W236" s="193">
        <f t="shared" si="102"/>
        <v>0</v>
      </c>
      <c r="X236" s="103"/>
      <c r="Y236" s="190">
        <v>0</v>
      </c>
      <c r="Z236" s="103"/>
      <c r="AA236" s="190">
        <v>0</v>
      </c>
      <c r="AB236" s="103"/>
      <c r="AC236" s="190">
        <v>0</v>
      </c>
      <c r="AD236" s="103"/>
      <c r="AE236" s="103"/>
      <c r="AF236" s="190">
        <v>0</v>
      </c>
      <c r="AG236" s="103"/>
      <c r="AH236" s="188">
        <f t="shared" si="103"/>
        <v>0</v>
      </c>
      <c r="AI236" s="103"/>
      <c r="AJ236" s="188">
        <f t="shared" si="104"/>
        <v>0</v>
      </c>
      <c r="AK236" s="103"/>
      <c r="AL236" s="190">
        <v>0</v>
      </c>
      <c r="AM236" s="103"/>
      <c r="AN236" s="188">
        <f t="shared" si="105"/>
        <v>0</v>
      </c>
      <c r="AO236" s="103"/>
      <c r="AP236" s="188">
        <f t="shared" si="106"/>
        <v>0</v>
      </c>
      <c r="AQ236" s="103"/>
      <c r="AR236" s="190">
        <f t="shared" si="107"/>
        <v>2557860</v>
      </c>
      <c r="AS236" s="103"/>
      <c r="AT236" s="190">
        <v>160587</v>
      </c>
      <c r="AU236" s="103"/>
      <c r="AV236" s="193">
        <f t="shared" si="108"/>
        <v>6.278177851797988</v>
      </c>
      <c r="AW236" s="103"/>
      <c r="AX236" s="190">
        <v>32640</v>
      </c>
      <c r="AY236" s="103"/>
      <c r="AZ236" s="193">
        <f t="shared" si="109"/>
        <v>1.2760667120170768</v>
      </c>
      <c r="BA236" s="103"/>
      <c r="BB236" s="190">
        <v>0</v>
      </c>
      <c r="BC236" s="103"/>
      <c r="BD236" s="193">
        <f t="shared" si="110"/>
        <v>0</v>
      </c>
      <c r="BE236" s="103"/>
      <c r="BF236" s="190">
        <v>0</v>
      </c>
      <c r="BG236" s="103"/>
      <c r="BH236" s="103">
        <v>24</v>
      </c>
      <c r="BI236" s="103"/>
      <c r="BJ236" s="190">
        <v>7727</v>
      </c>
      <c r="BK236" s="103"/>
      <c r="BL236" s="190">
        <f t="shared" si="111"/>
        <v>7727</v>
      </c>
      <c r="BM236" s="103"/>
      <c r="BN236" s="190">
        <f t="shared" si="112"/>
        <v>7727</v>
      </c>
      <c r="BO236" s="103"/>
      <c r="BP236" s="190">
        <f t="shared" si="113"/>
        <v>0</v>
      </c>
      <c r="BQ236" s="103"/>
      <c r="BR236" s="190">
        <f t="shared" si="114"/>
        <v>0</v>
      </c>
      <c r="BS236" s="103"/>
      <c r="BT236" s="190">
        <f t="shared" si="115"/>
        <v>0</v>
      </c>
    </row>
    <row r="237" spans="1:72" ht="9.75" customHeight="1" x14ac:dyDescent="0.25">
      <c r="A237" s="94">
        <v>25</v>
      </c>
      <c r="B237" s="95"/>
      <c r="C237" s="8" t="s">
        <v>236</v>
      </c>
      <c r="D237" s="103"/>
      <c r="E237" s="190">
        <v>1899446</v>
      </c>
      <c r="F237" s="103"/>
      <c r="G237" s="188">
        <f t="shared" si="97"/>
        <v>326.19714923578908</v>
      </c>
      <c r="H237" s="103"/>
      <c r="I237" s="188">
        <f t="shared" si="98"/>
        <v>98.140172260464041</v>
      </c>
      <c r="J237" s="103"/>
      <c r="K237" s="190">
        <v>0</v>
      </c>
      <c r="L237" s="103"/>
      <c r="M237" s="190">
        <v>836123</v>
      </c>
      <c r="N237" s="103"/>
      <c r="O237" s="188">
        <f t="shared" si="99"/>
        <v>143.58973037952944</v>
      </c>
      <c r="P237" s="103"/>
      <c r="Q237" s="188">
        <f t="shared" si="100"/>
        <v>294.14432619805194</v>
      </c>
      <c r="R237" s="103"/>
      <c r="S237" s="190">
        <v>0</v>
      </c>
      <c r="T237" s="103"/>
      <c r="U237" s="193">
        <f t="shared" si="101"/>
        <v>0</v>
      </c>
      <c r="V237" s="103"/>
      <c r="W237" s="193">
        <f t="shared" si="102"/>
        <v>0</v>
      </c>
      <c r="X237" s="103"/>
      <c r="Y237" s="190">
        <v>0</v>
      </c>
      <c r="Z237" s="103"/>
      <c r="AA237" s="190">
        <v>0</v>
      </c>
      <c r="AB237" s="103"/>
      <c r="AC237" s="190">
        <v>0</v>
      </c>
      <c r="AD237" s="103"/>
      <c r="AE237" s="103"/>
      <c r="AF237" s="190">
        <v>0</v>
      </c>
      <c r="AG237" s="103"/>
      <c r="AH237" s="188">
        <f t="shared" si="103"/>
        <v>0</v>
      </c>
      <c r="AI237" s="103"/>
      <c r="AJ237" s="188">
        <f t="shared" si="104"/>
        <v>0</v>
      </c>
      <c r="AK237" s="103"/>
      <c r="AL237" s="190">
        <v>0</v>
      </c>
      <c r="AM237" s="103"/>
      <c r="AN237" s="188">
        <f t="shared" si="105"/>
        <v>0</v>
      </c>
      <c r="AO237" s="103"/>
      <c r="AP237" s="188">
        <f t="shared" si="106"/>
        <v>0</v>
      </c>
      <c r="AQ237" s="103"/>
      <c r="AR237" s="190">
        <f t="shared" si="107"/>
        <v>2735569</v>
      </c>
      <c r="AS237" s="103"/>
      <c r="AT237" s="190">
        <v>352268</v>
      </c>
      <c r="AU237" s="103"/>
      <c r="AV237" s="193">
        <f t="shared" si="108"/>
        <v>12.877320952240648</v>
      </c>
      <c r="AW237" s="103"/>
      <c r="AX237" s="190">
        <v>44161</v>
      </c>
      <c r="AY237" s="103"/>
      <c r="AZ237" s="193">
        <f t="shared" si="109"/>
        <v>1.6143259409651154</v>
      </c>
      <c r="BA237" s="103"/>
      <c r="BB237" s="190">
        <v>0</v>
      </c>
      <c r="BC237" s="103"/>
      <c r="BD237" s="193">
        <f t="shared" si="110"/>
        <v>0</v>
      </c>
      <c r="BE237" s="103"/>
      <c r="BF237" s="190">
        <v>613127</v>
      </c>
      <c r="BG237" s="103"/>
      <c r="BH237" s="103">
        <v>25</v>
      </c>
      <c r="BI237" s="103"/>
      <c r="BJ237" s="190">
        <v>5823</v>
      </c>
      <c r="BK237" s="103"/>
      <c r="BL237" s="190">
        <f t="shared" si="111"/>
        <v>5823</v>
      </c>
      <c r="BM237" s="103"/>
      <c r="BN237" s="190">
        <f t="shared" si="112"/>
        <v>5823</v>
      </c>
      <c r="BO237" s="103"/>
      <c r="BP237" s="190">
        <f t="shared" si="113"/>
        <v>0</v>
      </c>
      <c r="BQ237" s="103"/>
      <c r="BR237" s="190">
        <f t="shared" si="114"/>
        <v>0</v>
      </c>
      <c r="BS237" s="103"/>
      <c r="BT237" s="190">
        <f t="shared" si="115"/>
        <v>0</v>
      </c>
    </row>
    <row r="238" spans="1:72" ht="9.75" customHeight="1" x14ac:dyDescent="0.25">
      <c r="A238" s="94">
        <v>26</v>
      </c>
      <c r="B238" s="95"/>
      <c r="C238" s="8" t="s">
        <v>237</v>
      </c>
      <c r="D238" s="103"/>
      <c r="E238" s="190">
        <v>2161727</v>
      </c>
      <c r="F238" s="103"/>
      <c r="G238" s="188">
        <f t="shared" si="97"/>
        <v>450.45363617420298</v>
      </c>
      <c r="H238" s="103"/>
      <c r="I238" s="188">
        <f t="shared" si="98"/>
        <v>135.52416859882965</v>
      </c>
      <c r="J238" s="103"/>
      <c r="K238" s="190">
        <v>0</v>
      </c>
      <c r="L238" s="103"/>
      <c r="M238" s="190">
        <v>178615</v>
      </c>
      <c r="N238" s="103"/>
      <c r="O238" s="188">
        <f t="shared" si="99"/>
        <v>37.219212335903315</v>
      </c>
      <c r="P238" s="103"/>
      <c r="Q238" s="188">
        <f t="shared" si="100"/>
        <v>76.243754377348253</v>
      </c>
      <c r="R238" s="103"/>
      <c r="S238" s="190">
        <v>0</v>
      </c>
      <c r="T238" s="103"/>
      <c r="U238" s="193">
        <f t="shared" si="101"/>
        <v>0</v>
      </c>
      <c r="V238" s="103"/>
      <c r="W238" s="193">
        <f t="shared" si="102"/>
        <v>0</v>
      </c>
      <c r="X238" s="103"/>
      <c r="Y238" s="190">
        <v>0</v>
      </c>
      <c r="Z238" s="103"/>
      <c r="AA238" s="190">
        <v>0</v>
      </c>
      <c r="AB238" s="103"/>
      <c r="AC238" s="190">
        <v>0</v>
      </c>
      <c r="AD238" s="103"/>
      <c r="AE238" s="103"/>
      <c r="AF238" s="190">
        <v>0</v>
      </c>
      <c r="AG238" s="103"/>
      <c r="AH238" s="188">
        <f t="shared" si="103"/>
        <v>0</v>
      </c>
      <c r="AI238" s="103"/>
      <c r="AJ238" s="188">
        <f t="shared" si="104"/>
        <v>0</v>
      </c>
      <c r="AK238" s="103"/>
      <c r="AL238" s="190">
        <v>0</v>
      </c>
      <c r="AM238" s="103"/>
      <c r="AN238" s="188">
        <f t="shared" si="105"/>
        <v>0</v>
      </c>
      <c r="AO238" s="103"/>
      <c r="AP238" s="188">
        <f t="shared" si="106"/>
        <v>0</v>
      </c>
      <c r="AQ238" s="103"/>
      <c r="AR238" s="190">
        <f t="shared" si="107"/>
        <v>2340342</v>
      </c>
      <c r="AS238" s="103"/>
      <c r="AT238" s="190">
        <v>163930</v>
      </c>
      <c r="AU238" s="103"/>
      <c r="AV238" s="193">
        <f t="shared" si="108"/>
        <v>7.0045318162900978</v>
      </c>
      <c r="AW238" s="103"/>
      <c r="AX238" s="190">
        <v>11637</v>
      </c>
      <c r="AY238" s="103"/>
      <c r="AZ238" s="193">
        <f t="shared" si="109"/>
        <v>0.49723501949715038</v>
      </c>
      <c r="BA238" s="103"/>
      <c r="BB238" s="190">
        <v>0</v>
      </c>
      <c r="BC238" s="103"/>
      <c r="BD238" s="193">
        <f t="shared" si="110"/>
        <v>0</v>
      </c>
      <c r="BE238" s="103"/>
      <c r="BF238" s="190">
        <v>4865</v>
      </c>
      <c r="BG238" s="103"/>
      <c r="BH238" s="103">
        <v>26</v>
      </c>
      <c r="BI238" s="103"/>
      <c r="BJ238" s="190">
        <v>4799</v>
      </c>
      <c r="BK238" s="103"/>
      <c r="BL238" s="190">
        <f t="shared" si="111"/>
        <v>4799</v>
      </c>
      <c r="BM238" s="103"/>
      <c r="BN238" s="190">
        <f t="shared" si="112"/>
        <v>4799</v>
      </c>
      <c r="BO238" s="103"/>
      <c r="BP238" s="190">
        <f t="shared" si="113"/>
        <v>0</v>
      </c>
      <c r="BQ238" s="103"/>
      <c r="BR238" s="190">
        <f t="shared" si="114"/>
        <v>0</v>
      </c>
      <c r="BS238" s="103"/>
      <c r="BT238" s="190">
        <f t="shared" si="115"/>
        <v>0</v>
      </c>
    </row>
    <row r="239" spans="1:72" ht="9.75" customHeight="1" x14ac:dyDescent="0.25">
      <c r="A239" s="94">
        <v>27</v>
      </c>
      <c r="B239" s="95"/>
      <c r="C239" s="8" t="s">
        <v>238</v>
      </c>
      <c r="D239" s="103"/>
      <c r="E239" s="190">
        <v>2398130</v>
      </c>
      <c r="F239" s="103"/>
      <c r="G239" s="188">
        <f t="shared" si="97"/>
        <v>296.46804302138707</v>
      </c>
      <c r="H239" s="103"/>
      <c r="I239" s="188">
        <f t="shared" si="98"/>
        <v>89.195827983187527</v>
      </c>
      <c r="J239" s="103"/>
      <c r="K239" s="190">
        <v>0</v>
      </c>
      <c r="L239" s="103"/>
      <c r="M239" s="190">
        <v>202953</v>
      </c>
      <c r="N239" s="103"/>
      <c r="O239" s="188">
        <f t="shared" si="99"/>
        <v>25.089998763753247</v>
      </c>
      <c r="P239" s="103"/>
      <c r="Q239" s="188">
        <f t="shared" si="100"/>
        <v>51.39699587963208</v>
      </c>
      <c r="R239" s="103"/>
      <c r="S239" s="190">
        <v>0</v>
      </c>
      <c r="T239" s="103"/>
      <c r="U239" s="193">
        <f t="shared" si="101"/>
        <v>0</v>
      </c>
      <c r="V239" s="103"/>
      <c r="W239" s="193">
        <f t="shared" si="102"/>
        <v>0</v>
      </c>
      <c r="X239" s="103"/>
      <c r="Y239" s="190">
        <v>0</v>
      </c>
      <c r="Z239" s="103"/>
      <c r="AA239" s="190">
        <v>0</v>
      </c>
      <c r="AB239" s="103"/>
      <c r="AC239" s="190">
        <v>0</v>
      </c>
      <c r="AD239" s="103"/>
      <c r="AE239" s="103"/>
      <c r="AF239" s="190">
        <v>0</v>
      </c>
      <c r="AG239" s="103"/>
      <c r="AH239" s="188">
        <f t="shared" si="103"/>
        <v>0</v>
      </c>
      <c r="AI239" s="103"/>
      <c r="AJ239" s="188">
        <f t="shared" si="104"/>
        <v>0</v>
      </c>
      <c r="AK239" s="103"/>
      <c r="AL239" s="190">
        <v>0</v>
      </c>
      <c r="AM239" s="103"/>
      <c r="AN239" s="188">
        <f t="shared" si="105"/>
        <v>0</v>
      </c>
      <c r="AO239" s="103"/>
      <c r="AP239" s="188">
        <f t="shared" si="106"/>
        <v>0</v>
      </c>
      <c r="AQ239" s="103"/>
      <c r="AR239" s="190">
        <f t="shared" si="107"/>
        <v>2601083</v>
      </c>
      <c r="AS239" s="103"/>
      <c r="AT239" s="190">
        <v>200902</v>
      </c>
      <c r="AU239" s="103"/>
      <c r="AV239" s="193">
        <f t="shared" si="108"/>
        <v>7.7237827474171334</v>
      </c>
      <c r="AW239" s="103"/>
      <c r="AX239" s="190">
        <v>47709</v>
      </c>
      <c r="AY239" s="103"/>
      <c r="AZ239" s="193">
        <f t="shared" si="109"/>
        <v>1.8341975246464648</v>
      </c>
      <c r="BA239" s="103"/>
      <c r="BB239" s="190">
        <v>0</v>
      </c>
      <c r="BC239" s="103"/>
      <c r="BD239" s="193">
        <f t="shared" si="110"/>
        <v>0</v>
      </c>
      <c r="BE239" s="103"/>
      <c r="BF239" s="190">
        <v>0</v>
      </c>
      <c r="BG239" s="103"/>
      <c r="BH239" s="103">
        <v>27</v>
      </c>
      <c r="BI239" s="103"/>
      <c r="BJ239" s="190">
        <v>8089</v>
      </c>
      <c r="BK239" s="103"/>
      <c r="BL239" s="190">
        <f t="shared" si="111"/>
        <v>8089</v>
      </c>
      <c r="BM239" s="103"/>
      <c r="BN239" s="190">
        <f t="shared" si="112"/>
        <v>8089</v>
      </c>
      <c r="BO239" s="103"/>
      <c r="BP239" s="190">
        <f t="shared" si="113"/>
        <v>0</v>
      </c>
      <c r="BQ239" s="103"/>
      <c r="BR239" s="190">
        <f t="shared" si="114"/>
        <v>0</v>
      </c>
      <c r="BS239" s="103"/>
      <c r="BT239" s="190">
        <f t="shared" si="115"/>
        <v>0</v>
      </c>
    </row>
    <row r="240" spans="1:72" ht="9.75" customHeight="1" x14ac:dyDescent="0.25">
      <c r="A240" s="94">
        <v>28</v>
      </c>
      <c r="B240" s="95"/>
      <c r="C240" s="8" t="s">
        <v>239</v>
      </c>
      <c r="D240" s="103"/>
      <c r="E240" s="190">
        <v>2684736</v>
      </c>
      <c r="F240" s="103"/>
      <c r="G240" s="188">
        <f t="shared" si="97"/>
        <v>329.73913043478262</v>
      </c>
      <c r="H240" s="103"/>
      <c r="I240" s="188">
        <f t="shared" si="98"/>
        <v>99.205818130843141</v>
      </c>
      <c r="J240" s="103"/>
      <c r="K240" s="190">
        <v>0</v>
      </c>
      <c r="L240" s="103"/>
      <c r="M240" s="190">
        <v>829454</v>
      </c>
      <c r="N240" s="103"/>
      <c r="O240" s="188">
        <f t="shared" si="99"/>
        <v>101.873495455662</v>
      </c>
      <c r="P240" s="103"/>
      <c r="Q240" s="188">
        <f t="shared" si="100"/>
        <v>208.6883971370558</v>
      </c>
      <c r="R240" s="103"/>
      <c r="S240" s="190">
        <v>0</v>
      </c>
      <c r="T240" s="103"/>
      <c r="U240" s="193">
        <f t="shared" si="101"/>
        <v>0</v>
      </c>
      <c r="V240" s="103"/>
      <c r="W240" s="193">
        <f t="shared" si="102"/>
        <v>0</v>
      </c>
      <c r="X240" s="103"/>
      <c r="Y240" s="190">
        <v>0</v>
      </c>
      <c r="Z240" s="103"/>
      <c r="AA240" s="190">
        <v>0</v>
      </c>
      <c r="AB240" s="103"/>
      <c r="AC240" s="190">
        <v>0</v>
      </c>
      <c r="AD240" s="103"/>
      <c r="AE240" s="103"/>
      <c r="AF240" s="190">
        <v>0</v>
      </c>
      <c r="AG240" s="103"/>
      <c r="AH240" s="188">
        <f t="shared" si="103"/>
        <v>0</v>
      </c>
      <c r="AI240" s="103"/>
      <c r="AJ240" s="188">
        <f t="shared" si="104"/>
        <v>0</v>
      </c>
      <c r="AK240" s="103"/>
      <c r="AL240" s="190">
        <v>167581</v>
      </c>
      <c r="AM240" s="103"/>
      <c r="AN240" s="188">
        <f t="shared" si="105"/>
        <v>20.582289363792679</v>
      </c>
      <c r="AO240" s="103"/>
      <c r="AP240" s="188">
        <f t="shared" si="106"/>
        <v>89.055872727934045</v>
      </c>
      <c r="AQ240" s="103"/>
      <c r="AR240" s="190">
        <f t="shared" si="107"/>
        <v>3681771</v>
      </c>
      <c r="AS240" s="103"/>
      <c r="AT240" s="190">
        <v>497347</v>
      </c>
      <c r="AU240" s="103"/>
      <c r="AV240" s="193">
        <f t="shared" si="108"/>
        <v>13.508363230630041</v>
      </c>
      <c r="AW240" s="103"/>
      <c r="AX240" s="190">
        <v>17034</v>
      </c>
      <c r="AY240" s="103"/>
      <c r="AZ240" s="193">
        <f t="shared" si="109"/>
        <v>0.46265778072563446</v>
      </c>
      <c r="BA240" s="103"/>
      <c r="BB240" s="190">
        <v>0</v>
      </c>
      <c r="BC240" s="103"/>
      <c r="BD240" s="193">
        <f t="shared" si="110"/>
        <v>0</v>
      </c>
      <c r="BE240" s="103"/>
      <c r="BF240" s="190">
        <v>0</v>
      </c>
      <c r="BG240" s="103"/>
      <c r="BH240" s="103">
        <v>28</v>
      </c>
      <c r="BI240" s="103"/>
      <c r="BJ240" s="190">
        <v>8142</v>
      </c>
      <c r="BK240" s="103"/>
      <c r="BL240" s="190">
        <f t="shared" si="111"/>
        <v>8142</v>
      </c>
      <c r="BM240" s="103"/>
      <c r="BN240" s="190">
        <f t="shared" si="112"/>
        <v>8142</v>
      </c>
      <c r="BO240" s="103"/>
      <c r="BP240" s="190">
        <f t="shared" si="113"/>
        <v>0</v>
      </c>
      <c r="BQ240" s="103"/>
      <c r="BR240" s="190">
        <f t="shared" si="114"/>
        <v>0</v>
      </c>
      <c r="BS240" s="103"/>
      <c r="BT240" s="190">
        <f t="shared" si="115"/>
        <v>8142</v>
      </c>
    </row>
    <row r="241" spans="1:72" ht="9.75" customHeight="1" x14ac:dyDescent="0.25">
      <c r="A241" s="94">
        <v>29</v>
      </c>
      <c r="B241" s="95"/>
      <c r="C241" s="8" t="s">
        <v>240</v>
      </c>
      <c r="D241" s="103"/>
      <c r="E241" s="190">
        <v>2350025</v>
      </c>
      <c r="F241" s="103"/>
      <c r="G241" s="188">
        <f t="shared" si="97"/>
        <v>505.38172043010752</v>
      </c>
      <c r="H241" s="103"/>
      <c r="I241" s="188">
        <f t="shared" si="98"/>
        <v>152.04991587602356</v>
      </c>
      <c r="J241" s="103"/>
      <c r="K241" s="190">
        <v>0</v>
      </c>
      <c r="L241" s="103"/>
      <c r="M241" s="190">
        <v>415023</v>
      </c>
      <c r="N241" s="103"/>
      <c r="O241" s="188">
        <f t="shared" si="99"/>
        <v>89.252258064516127</v>
      </c>
      <c r="P241" s="103"/>
      <c r="Q241" s="188">
        <f t="shared" si="100"/>
        <v>182.83372522986821</v>
      </c>
      <c r="R241" s="103"/>
      <c r="S241" s="190">
        <v>0</v>
      </c>
      <c r="T241" s="103"/>
      <c r="U241" s="193">
        <f t="shared" si="101"/>
        <v>0</v>
      </c>
      <c r="V241" s="103"/>
      <c r="W241" s="193">
        <f t="shared" si="102"/>
        <v>0</v>
      </c>
      <c r="X241" s="103"/>
      <c r="Y241" s="190">
        <v>0</v>
      </c>
      <c r="Z241" s="103"/>
      <c r="AA241" s="190">
        <v>0</v>
      </c>
      <c r="AB241" s="103"/>
      <c r="AC241" s="190">
        <v>0</v>
      </c>
      <c r="AD241" s="103"/>
      <c r="AE241" s="103"/>
      <c r="AF241" s="190">
        <v>176037</v>
      </c>
      <c r="AG241" s="103"/>
      <c r="AH241" s="188">
        <f t="shared" si="103"/>
        <v>37.857419354838711</v>
      </c>
      <c r="AI241" s="103"/>
      <c r="AJ241" s="188">
        <f t="shared" si="104"/>
        <v>166.08296579990713</v>
      </c>
      <c r="AK241" s="103"/>
      <c r="AL241" s="190">
        <v>0</v>
      </c>
      <c r="AM241" s="103"/>
      <c r="AN241" s="188">
        <f t="shared" si="105"/>
        <v>0</v>
      </c>
      <c r="AO241" s="103"/>
      <c r="AP241" s="188">
        <f t="shared" si="106"/>
        <v>0</v>
      </c>
      <c r="AQ241" s="103"/>
      <c r="AR241" s="190">
        <f t="shared" si="107"/>
        <v>2941085</v>
      </c>
      <c r="AS241" s="103"/>
      <c r="AT241" s="190">
        <v>132975</v>
      </c>
      <c r="AU241" s="103"/>
      <c r="AV241" s="193">
        <f t="shared" si="108"/>
        <v>4.5212906121380376</v>
      </c>
      <c r="AW241" s="103"/>
      <c r="AX241" s="190">
        <v>11858</v>
      </c>
      <c r="AY241" s="103"/>
      <c r="AZ241" s="193">
        <f t="shared" si="109"/>
        <v>0.40318453903916407</v>
      </c>
      <c r="BA241" s="103"/>
      <c r="BB241" s="190">
        <v>0</v>
      </c>
      <c r="BC241" s="103"/>
      <c r="BD241" s="193">
        <f t="shared" si="110"/>
        <v>0</v>
      </c>
      <c r="BE241" s="103"/>
      <c r="BF241" s="190">
        <v>0</v>
      </c>
      <c r="BG241" s="103"/>
      <c r="BH241" s="103">
        <v>29</v>
      </c>
      <c r="BI241" s="103"/>
      <c r="BJ241" s="190">
        <v>4650</v>
      </c>
      <c r="BK241" s="103"/>
      <c r="BL241" s="190">
        <f t="shared" si="111"/>
        <v>4650</v>
      </c>
      <c r="BM241" s="103"/>
      <c r="BN241" s="190">
        <f t="shared" si="112"/>
        <v>4650</v>
      </c>
      <c r="BO241" s="103"/>
      <c r="BP241" s="190">
        <f t="shared" si="113"/>
        <v>0</v>
      </c>
      <c r="BQ241" s="103"/>
      <c r="BR241" s="190">
        <f t="shared" si="114"/>
        <v>4650</v>
      </c>
      <c r="BS241" s="103"/>
      <c r="BT241" s="190">
        <f t="shared" si="115"/>
        <v>0</v>
      </c>
    </row>
    <row r="242" spans="1:72" ht="9.75" customHeight="1" x14ac:dyDescent="0.25">
      <c r="A242" s="94">
        <v>30</v>
      </c>
      <c r="B242" s="95"/>
      <c r="C242" s="8" t="s">
        <v>241</v>
      </c>
      <c r="D242" s="103"/>
      <c r="E242" s="190">
        <v>1755354</v>
      </c>
      <c r="F242" s="103"/>
      <c r="G242" s="188">
        <f t="shared" si="97"/>
        <v>274.35979993748049</v>
      </c>
      <c r="H242" s="103"/>
      <c r="I242" s="188">
        <f t="shared" si="98"/>
        <v>82.544308220632985</v>
      </c>
      <c r="J242" s="103"/>
      <c r="K242" s="190">
        <v>0</v>
      </c>
      <c r="L242" s="103"/>
      <c r="M242" s="190">
        <v>92145</v>
      </c>
      <c r="N242" s="103"/>
      <c r="O242" s="188">
        <f t="shared" si="99"/>
        <v>14.402156924038762</v>
      </c>
      <c r="P242" s="103"/>
      <c r="Q242" s="188">
        <f t="shared" si="100"/>
        <v>29.502895040075451</v>
      </c>
      <c r="R242" s="103"/>
      <c r="S242" s="190">
        <v>0</v>
      </c>
      <c r="T242" s="103"/>
      <c r="U242" s="193">
        <f t="shared" si="101"/>
        <v>0</v>
      </c>
      <c r="V242" s="103"/>
      <c r="W242" s="193">
        <f t="shared" si="102"/>
        <v>0</v>
      </c>
      <c r="X242" s="103"/>
      <c r="Y242" s="190">
        <v>0</v>
      </c>
      <c r="Z242" s="103"/>
      <c r="AA242" s="190">
        <v>0</v>
      </c>
      <c r="AB242" s="103"/>
      <c r="AC242" s="190">
        <v>0</v>
      </c>
      <c r="AD242" s="103"/>
      <c r="AE242" s="103"/>
      <c r="AF242" s="190">
        <v>0</v>
      </c>
      <c r="AG242" s="103"/>
      <c r="AH242" s="188">
        <f t="shared" si="103"/>
        <v>0</v>
      </c>
      <c r="AI242" s="103"/>
      <c r="AJ242" s="188">
        <f t="shared" si="104"/>
        <v>0</v>
      </c>
      <c r="AK242" s="103"/>
      <c r="AL242" s="190">
        <v>0</v>
      </c>
      <c r="AM242" s="103"/>
      <c r="AN242" s="188">
        <f t="shared" si="105"/>
        <v>0</v>
      </c>
      <c r="AO242" s="103"/>
      <c r="AP242" s="188">
        <f t="shared" si="106"/>
        <v>0</v>
      </c>
      <c r="AQ242" s="103"/>
      <c r="AR242" s="190">
        <f t="shared" si="107"/>
        <v>1847499</v>
      </c>
      <c r="AS242" s="103"/>
      <c r="AT242" s="190">
        <v>136736</v>
      </c>
      <c r="AU242" s="103"/>
      <c r="AV242" s="193">
        <f t="shared" si="108"/>
        <v>7.4011406772074029</v>
      </c>
      <c r="AW242" s="103"/>
      <c r="AX242" s="190">
        <v>4146</v>
      </c>
      <c r="AY242" s="103"/>
      <c r="AZ242" s="193">
        <f t="shared" si="109"/>
        <v>0.22441148817942527</v>
      </c>
      <c r="BA242" s="103"/>
      <c r="BB242" s="190">
        <v>981</v>
      </c>
      <c r="BC242" s="103"/>
      <c r="BD242" s="193">
        <f t="shared" si="110"/>
        <v>5.309881087892334E-2</v>
      </c>
      <c r="BE242" s="103"/>
      <c r="BF242" s="190">
        <v>0</v>
      </c>
      <c r="BG242" s="103"/>
      <c r="BH242" s="103">
        <v>30</v>
      </c>
      <c r="BI242" s="103"/>
      <c r="BJ242" s="190">
        <v>6398</v>
      </c>
      <c r="BK242" s="103"/>
      <c r="BL242" s="190">
        <f t="shared" si="111"/>
        <v>6398</v>
      </c>
      <c r="BM242" s="103"/>
      <c r="BN242" s="190">
        <f t="shared" si="112"/>
        <v>6398</v>
      </c>
      <c r="BO242" s="103"/>
      <c r="BP242" s="190">
        <f t="shared" si="113"/>
        <v>0</v>
      </c>
      <c r="BQ242" s="103"/>
      <c r="BR242" s="190">
        <f t="shared" si="114"/>
        <v>0</v>
      </c>
      <c r="BS242" s="103"/>
      <c r="BT242" s="190">
        <f t="shared" si="115"/>
        <v>0</v>
      </c>
    </row>
    <row r="243" spans="1:72" ht="9.75" customHeight="1" x14ac:dyDescent="0.25">
      <c r="A243" s="94">
        <v>31</v>
      </c>
      <c r="B243" s="95"/>
      <c r="C243" s="8" t="s">
        <v>208</v>
      </c>
      <c r="D243" s="103"/>
      <c r="E243" s="190">
        <v>1390773</v>
      </c>
      <c r="F243" s="103"/>
      <c r="G243" s="188">
        <f t="shared" si="97"/>
        <v>300.57769613140266</v>
      </c>
      <c r="H243" s="103"/>
      <c r="I243" s="188">
        <f t="shared" si="98"/>
        <v>90.432264491270374</v>
      </c>
      <c r="J243" s="103"/>
      <c r="K243" s="190">
        <v>0</v>
      </c>
      <c r="L243" s="103"/>
      <c r="M243" s="190">
        <v>815983</v>
      </c>
      <c r="N243" s="103"/>
      <c r="O243" s="188">
        <f t="shared" si="99"/>
        <v>176.35249621785175</v>
      </c>
      <c r="P243" s="103"/>
      <c r="Q243" s="188">
        <f t="shared" si="100"/>
        <v>361.25902622865908</v>
      </c>
      <c r="R243" s="103"/>
      <c r="S243" s="190">
        <v>0</v>
      </c>
      <c r="T243" s="103"/>
      <c r="U243" s="193">
        <f t="shared" ref="U243:U250" si="116">(S243/$BJ243)</f>
        <v>0</v>
      </c>
      <c r="V243" s="103"/>
      <c r="W243" s="193">
        <f t="shared" si="102"/>
        <v>0</v>
      </c>
      <c r="X243" s="103"/>
      <c r="Y243" s="190">
        <v>0</v>
      </c>
      <c r="Z243" s="103"/>
      <c r="AA243" s="190">
        <v>0</v>
      </c>
      <c r="AB243" s="103"/>
      <c r="AC243" s="190">
        <v>0</v>
      </c>
      <c r="AD243" s="103"/>
      <c r="AE243" s="103"/>
      <c r="AF243" s="190">
        <v>0</v>
      </c>
      <c r="AG243" s="103"/>
      <c r="AH243" s="188">
        <f t="shared" si="103"/>
        <v>0</v>
      </c>
      <c r="AI243" s="103"/>
      <c r="AJ243" s="188">
        <f t="shared" si="104"/>
        <v>0</v>
      </c>
      <c r="AK243" s="103"/>
      <c r="AL243" s="190">
        <v>0</v>
      </c>
      <c r="AM243" s="103"/>
      <c r="AN243" s="188">
        <f t="shared" si="105"/>
        <v>0</v>
      </c>
      <c r="AO243" s="103"/>
      <c r="AP243" s="188">
        <f t="shared" si="106"/>
        <v>0</v>
      </c>
      <c r="AQ243" s="103"/>
      <c r="AR243" s="190">
        <f t="shared" ref="AR243:AR250" si="117">(E243+M243+S243+AF243+AL243)</f>
        <v>2206756</v>
      </c>
      <c r="AS243" s="103"/>
      <c r="AT243" s="190">
        <v>128821</v>
      </c>
      <c r="AU243" s="103"/>
      <c r="AV243" s="193">
        <f t="shared" ref="AV243:AV250" si="118">IF($AR243,AT243/$AR243*100,0)</f>
        <v>5.8375733429522789</v>
      </c>
      <c r="AW243" s="103"/>
      <c r="AX243" s="190">
        <v>6814</v>
      </c>
      <c r="AY243" s="103"/>
      <c r="AZ243" s="193">
        <f t="shared" ref="AZ243:AZ250" si="119">IF($AR243,AX243/$AR243*100,0)</f>
        <v>0.30877904036513326</v>
      </c>
      <c r="BA243" s="103"/>
      <c r="BB243" s="190">
        <v>0</v>
      </c>
      <c r="BC243" s="103"/>
      <c r="BD243" s="193">
        <f t="shared" ref="BD243:BD250" si="120">IF($AR243,BB243/$AR243*100,0)</f>
        <v>0</v>
      </c>
      <c r="BE243" s="103"/>
      <c r="BF243" s="190">
        <v>479966</v>
      </c>
      <c r="BG243" s="103"/>
      <c r="BH243" s="103">
        <v>31</v>
      </c>
      <c r="BI243" s="103"/>
      <c r="BJ243" s="190">
        <v>4627</v>
      </c>
      <c r="BK243" s="103"/>
      <c r="BL243" s="190">
        <f t="shared" ref="BL243:BL250" si="121">IF(E243,$BJ243,0)</f>
        <v>4627</v>
      </c>
      <c r="BM243" s="103"/>
      <c r="BN243" s="190">
        <f t="shared" ref="BN243:BN250" si="122">IF(M243,$BJ243,0)</f>
        <v>4627</v>
      </c>
      <c r="BO243" s="103"/>
      <c r="BP243" s="190">
        <f t="shared" ref="BP243:BP250" si="123">IF(S243,$BJ243,0)</f>
        <v>0</v>
      </c>
      <c r="BQ243" s="103"/>
      <c r="BR243" s="190">
        <f t="shared" ref="BR243:BR250" si="124">IF(AF243,$BJ243,0)</f>
        <v>0</v>
      </c>
      <c r="BS243" s="103"/>
      <c r="BT243" s="190">
        <f t="shared" ref="BT243:BT250" si="125">IF(AL243,$BJ243,0)</f>
        <v>0</v>
      </c>
    </row>
    <row r="244" spans="1:72" ht="9.75" customHeight="1" x14ac:dyDescent="0.25">
      <c r="A244" s="94">
        <v>32</v>
      </c>
      <c r="B244" s="95"/>
      <c r="C244" s="8" t="s">
        <v>242</v>
      </c>
      <c r="D244" s="103"/>
      <c r="E244" s="190">
        <v>7383202</v>
      </c>
      <c r="F244" s="103"/>
      <c r="G244" s="188">
        <f t="shared" si="97"/>
        <v>470.65735959711861</v>
      </c>
      <c r="H244" s="103"/>
      <c r="I244" s="188">
        <f t="shared" si="98"/>
        <v>141.60269166892081</v>
      </c>
      <c r="J244" s="103"/>
      <c r="K244" s="190">
        <v>0</v>
      </c>
      <c r="L244" s="103"/>
      <c r="M244" s="190">
        <v>64297</v>
      </c>
      <c r="N244" s="103"/>
      <c r="O244" s="188">
        <f t="shared" si="99"/>
        <v>4.0987441830815321</v>
      </c>
      <c r="P244" s="103"/>
      <c r="Q244" s="188">
        <f t="shared" si="100"/>
        <v>8.3962992534637362</v>
      </c>
      <c r="R244" s="103"/>
      <c r="S244" s="190">
        <v>0</v>
      </c>
      <c r="T244" s="103"/>
      <c r="U244" s="193">
        <f t="shared" si="116"/>
        <v>0</v>
      </c>
      <c r="V244" s="103"/>
      <c r="W244" s="193">
        <f t="shared" si="102"/>
        <v>0</v>
      </c>
      <c r="X244" s="103"/>
      <c r="Y244" s="190">
        <v>0</v>
      </c>
      <c r="Z244" s="103"/>
      <c r="AA244" s="190">
        <v>0</v>
      </c>
      <c r="AB244" s="103"/>
      <c r="AC244" s="190">
        <v>0</v>
      </c>
      <c r="AD244" s="103"/>
      <c r="AE244" s="103"/>
      <c r="AF244" s="190">
        <v>0</v>
      </c>
      <c r="AG244" s="103"/>
      <c r="AH244" s="188">
        <f t="shared" si="103"/>
        <v>0</v>
      </c>
      <c r="AI244" s="103"/>
      <c r="AJ244" s="188">
        <f t="shared" si="104"/>
        <v>0</v>
      </c>
      <c r="AK244" s="103"/>
      <c r="AL244" s="190">
        <v>101077</v>
      </c>
      <c r="AM244" s="103"/>
      <c r="AN244" s="188">
        <f t="shared" si="105"/>
        <v>6.4433607445655641</v>
      </c>
      <c r="AO244" s="103"/>
      <c r="AP244" s="188">
        <f t="shared" si="106"/>
        <v>27.879265725300257</v>
      </c>
      <c r="AQ244" s="103"/>
      <c r="AR244" s="190">
        <f t="shared" si="117"/>
        <v>7548576</v>
      </c>
      <c r="AS244" s="103"/>
      <c r="AT244" s="190">
        <v>468103</v>
      </c>
      <c r="AU244" s="103"/>
      <c r="AV244" s="193">
        <f t="shared" si="118"/>
        <v>6.2012093406756454</v>
      </c>
      <c r="AW244" s="103"/>
      <c r="AX244" s="190">
        <v>39376</v>
      </c>
      <c r="AY244" s="103"/>
      <c r="AZ244" s="193">
        <f t="shared" si="119"/>
        <v>0.52163480900238668</v>
      </c>
      <c r="BA244" s="103"/>
      <c r="BB244" s="190">
        <v>83002</v>
      </c>
      <c r="BC244" s="103"/>
      <c r="BD244" s="193">
        <f t="shared" si="120"/>
        <v>1.0995716278143057</v>
      </c>
      <c r="BE244" s="103"/>
      <c r="BF244" s="190">
        <v>8140</v>
      </c>
      <c r="BG244" s="103"/>
      <c r="BH244" s="103">
        <v>32</v>
      </c>
      <c r="BI244" s="103"/>
      <c r="BJ244" s="190">
        <v>15687</v>
      </c>
      <c r="BK244" s="103"/>
      <c r="BL244" s="190">
        <f t="shared" si="121"/>
        <v>15687</v>
      </c>
      <c r="BM244" s="103"/>
      <c r="BN244" s="190">
        <f t="shared" si="122"/>
        <v>15687</v>
      </c>
      <c r="BO244" s="103"/>
      <c r="BP244" s="190">
        <f t="shared" si="123"/>
        <v>0</v>
      </c>
      <c r="BQ244" s="103"/>
      <c r="BR244" s="190">
        <f t="shared" si="124"/>
        <v>0</v>
      </c>
      <c r="BS244" s="103"/>
      <c r="BT244" s="190">
        <f t="shared" si="125"/>
        <v>15687</v>
      </c>
    </row>
    <row r="245" spans="1:72" ht="9.75" customHeight="1" x14ac:dyDescent="0.25">
      <c r="A245" s="94">
        <v>33</v>
      </c>
      <c r="B245" s="95"/>
      <c r="C245" s="8" t="s">
        <v>243</v>
      </c>
      <c r="D245" s="103"/>
      <c r="E245" s="190">
        <v>2574977</v>
      </c>
      <c r="F245" s="103"/>
      <c r="G245" s="188">
        <f t="shared" si="97"/>
        <v>317.97690787848853</v>
      </c>
      <c r="H245" s="103"/>
      <c r="I245" s="188">
        <f t="shared" si="98"/>
        <v>95.667017897471979</v>
      </c>
      <c r="J245" s="103"/>
      <c r="K245" s="190">
        <v>0</v>
      </c>
      <c r="L245" s="103"/>
      <c r="M245" s="190">
        <v>968618</v>
      </c>
      <c r="N245" s="103"/>
      <c r="O245" s="188">
        <f t="shared" si="99"/>
        <v>119.61200296369474</v>
      </c>
      <c r="P245" s="103"/>
      <c r="Q245" s="188">
        <f t="shared" si="100"/>
        <v>245.02582408895725</v>
      </c>
      <c r="R245" s="103"/>
      <c r="S245" s="190">
        <v>0</v>
      </c>
      <c r="T245" s="103"/>
      <c r="U245" s="193">
        <f t="shared" si="116"/>
        <v>0</v>
      </c>
      <c r="V245" s="103"/>
      <c r="W245" s="193">
        <f t="shared" si="102"/>
        <v>0</v>
      </c>
      <c r="X245" s="103"/>
      <c r="Y245" s="190">
        <v>0</v>
      </c>
      <c r="Z245" s="103"/>
      <c r="AA245" s="190">
        <v>0</v>
      </c>
      <c r="AB245" s="103"/>
      <c r="AC245" s="190">
        <v>0</v>
      </c>
      <c r="AD245" s="103"/>
      <c r="AE245" s="103"/>
      <c r="AF245" s="190">
        <v>0</v>
      </c>
      <c r="AG245" s="103"/>
      <c r="AH245" s="188">
        <f t="shared" si="103"/>
        <v>0</v>
      </c>
      <c r="AI245" s="103"/>
      <c r="AJ245" s="188">
        <f t="shared" si="104"/>
        <v>0</v>
      </c>
      <c r="AK245" s="103"/>
      <c r="AL245" s="190">
        <v>119228</v>
      </c>
      <c r="AM245" s="103"/>
      <c r="AN245" s="188">
        <f t="shared" si="105"/>
        <v>14.723141516423809</v>
      </c>
      <c r="AO245" s="103"/>
      <c r="AP245" s="188">
        <f t="shared" si="106"/>
        <v>63.704391375847912</v>
      </c>
      <c r="AQ245" s="103"/>
      <c r="AR245" s="190">
        <f t="shared" si="117"/>
        <v>3662823</v>
      </c>
      <c r="AS245" s="103"/>
      <c r="AT245" s="190">
        <v>292650</v>
      </c>
      <c r="AU245" s="103"/>
      <c r="AV245" s="193">
        <f t="shared" si="118"/>
        <v>7.9897390619202726</v>
      </c>
      <c r="AW245" s="103"/>
      <c r="AX245" s="190">
        <v>0</v>
      </c>
      <c r="AY245" s="103"/>
      <c r="AZ245" s="193">
        <f t="shared" si="119"/>
        <v>0</v>
      </c>
      <c r="BA245" s="103"/>
      <c r="BB245" s="190">
        <v>0</v>
      </c>
      <c r="BC245" s="103"/>
      <c r="BD245" s="193">
        <f t="shared" si="120"/>
        <v>0</v>
      </c>
      <c r="BE245" s="103"/>
      <c r="BF245" s="190">
        <v>225952</v>
      </c>
      <c r="BG245" s="103"/>
      <c r="BH245" s="103">
        <v>33</v>
      </c>
      <c r="BI245" s="103"/>
      <c r="BJ245" s="190">
        <v>8098</v>
      </c>
      <c r="BK245" s="103"/>
      <c r="BL245" s="190">
        <f t="shared" si="121"/>
        <v>8098</v>
      </c>
      <c r="BM245" s="103"/>
      <c r="BN245" s="190">
        <f t="shared" si="122"/>
        <v>8098</v>
      </c>
      <c r="BO245" s="103"/>
      <c r="BP245" s="190">
        <f t="shared" si="123"/>
        <v>0</v>
      </c>
      <c r="BQ245" s="103"/>
      <c r="BR245" s="190">
        <f t="shared" si="124"/>
        <v>0</v>
      </c>
      <c r="BS245" s="103"/>
      <c r="BT245" s="190">
        <f t="shared" si="125"/>
        <v>8098</v>
      </c>
    </row>
    <row r="246" spans="1:72" ht="9.75" customHeight="1" x14ac:dyDescent="0.25">
      <c r="A246" s="94">
        <v>34</v>
      </c>
      <c r="B246" s="95"/>
      <c r="C246" s="8" t="s">
        <v>244</v>
      </c>
      <c r="D246" s="103"/>
      <c r="E246" s="190">
        <v>3705090</v>
      </c>
      <c r="F246" s="103"/>
      <c r="G246" s="188">
        <f t="shared" si="97"/>
        <v>385.50515034855897</v>
      </c>
      <c r="H246" s="103"/>
      <c r="I246" s="188">
        <f t="shared" si="98"/>
        <v>115.98366800917681</v>
      </c>
      <c r="J246" s="103"/>
      <c r="K246" s="190">
        <v>0</v>
      </c>
      <c r="L246" s="103"/>
      <c r="M246" s="190">
        <v>374446</v>
      </c>
      <c r="N246" s="103"/>
      <c r="O246" s="188">
        <f t="shared" si="99"/>
        <v>38.960149828321718</v>
      </c>
      <c r="P246" s="103"/>
      <c r="Q246" s="188">
        <f t="shared" si="100"/>
        <v>79.810074087725965</v>
      </c>
      <c r="R246" s="103"/>
      <c r="S246" s="190">
        <v>0</v>
      </c>
      <c r="T246" s="103"/>
      <c r="U246" s="193">
        <f t="shared" si="116"/>
        <v>0</v>
      </c>
      <c r="V246" s="103"/>
      <c r="W246" s="193">
        <f t="shared" si="102"/>
        <v>0</v>
      </c>
      <c r="X246" s="103"/>
      <c r="Y246" s="190">
        <v>0</v>
      </c>
      <c r="Z246" s="103"/>
      <c r="AA246" s="190">
        <v>0</v>
      </c>
      <c r="AB246" s="103"/>
      <c r="AC246" s="190">
        <v>0</v>
      </c>
      <c r="AD246" s="103"/>
      <c r="AE246" s="103"/>
      <c r="AF246" s="190">
        <v>358651</v>
      </c>
      <c r="AG246" s="103"/>
      <c r="AH246" s="188">
        <f t="shared" si="103"/>
        <v>37.316720424513576</v>
      </c>
      <c r="AI246" s="103"/>
      <c r="AJ246" s="188">
        <f t="shared" si="104"/>
        <v>163.71088435633249</v>
      </c>
      <c r="AK246" s="103"/>
      <c r="AL246" s="190">
        <v>0</v>
      </c>
      <c r="AM246" s="103"/>
      <c r="AN246" s="188">
        <f t="shared" si="105"/>
        <v>0</v>
      </c>
      <c r="AO246" s="103"/>
      <c r="AP246" s="188">
        <f t="shared" si="106"/>
        <v>0</v>
      </c>
      <c r="AQ246" s="103"/>
      <c r="AR246" s="190">
        <f t="shared" si="117"/>
        <v>4438187</v>
      </c>
      <c r="AS246" s="103"/>
      <c r="AT246" s="190">
        <v>244683</v>
      </c>
      <c r="AU246" s="103"/>
      <c r="AV246" s="193">
        <f t="shared" si="118"/>
        <v>5.5131295729540017</v>
      </c>
      <c r="AW246" s="103"/>
      <c r="AX246" s="190">
        <v>266730</v>
      </c>
      <c r="AY246" s="103"/>
      <c r="AZ246" s="193">
        <f t="shared" si="119"/>
        <v>6.0098864694074408</v>
      </c>
      <c r="BA246" s="103"/>
      <c r="BB246" s="190">
        <v>0</v>
      </c>
      <c r="BC246" s="103"/>
      <c r="BD246" s="193">
        <f t="shared" si="120"/>
        <v>0</v>
      </c>
      <c r="BE246" s="103"/>
      <c r="BF246" s="190">
        <v>0</v>
      </c>
      <c r="BG246" s="103"/>
      <c r="BH246" s="103">
        <v>34</v>
      </c>
      <c r="BI246" s="103"/>
      <c r="BJ246" s="190">
        <v>9611</v>
      </c>
      <c r="BK246" s="103"/>
      <c r="BL246" s="190">
        <f t="shared" si="121"/>
        <v>9611</v>
      </c>
      <c r="BM246" s="103"/>
      <c r="BN246" s="190">
        <f t="shared" si="122"/>
        <v>9611</v>
      </c>
      <c r="BO246" s="103"/>
      <c r="BP246" s="190">
        <f t="shared" si="123"/>
        <v>0</v>
      </c>
      <c r="BQ246" s="103"/>
      <c r="BR246" s="190">
        <f t="shared" si="124"/>
        <v>9611</v>
      </c>
      <c r="BS246" s="103"/>
      <c r="BT246" s="190">
        <f t="shared" si="125"/>
        <v>0</v>
      </c>
    </row>
    <row r="247" spans="1:72" ht="9.75" customHeight="1" x14ac:dyDescent="0.25">
      <c r="A247" s="94">
        <v>35</v>
      </c>
      <c r="B247" s="95"/>
      <c r="C247" s="8" t="s">
        <v>245</v>
      </c>
      <c r="D247" s="103"/>
      <c r="E247" s="190">
        <v>887438</v>
      </c>
      <c r="F247" s="103"/>
      <c r="G247" s="188">
        <f t="shared" si="97"/>
        <v>268.43254688445251</v>
      </c>
      <c r="H247" s="103"/>
      <c r="I247" s="188">
        <f t="shared" si="98"/>
        <v>80.761025819121102</v>
      </c>
      <c r="J247" s="103"/>
      <c r="K247" s="190">
        <v>0</v>
      </c>
      <c r="L247" s="103"/>
      <c r="M247" s="190">
        <v>150000</v>
      </c>
      <c r="N247" s="103"/>
      <c r="O247" s="188">
        <f t="shared" si="99"/>
        <v>45.372050816696913</v>
      </c>
      <c r="P247" s="103"/>
      <c r="Q247" s="188">
        <f t="shared" si="100"/>
        <v>92.944887356677697</v>
      </c>
      <c r="R247" s="103"/>
      <c r="S247" s="190">
        <v>0</v>
      </c>
      <c r="T247" s="103"/>
      <c r="U247" s="193">
        <f t="shared" si="116"/>
        <v>0</v>
      </c>
      <c r="V247" s="103"/>
      <c r="W247" s="193">
        <f t="shared" si="102"/>
        <v>0</v>
      </c>
      <c r="X247" s="103"/>
      <c r="Y247" s="190">
        <v>0</v>
      </c>
      <c r="Z247" s="103"/>
      <c r="AA247" s="190">
        <v>0</v>
      </c>
      <c r="AB247" s="103"/>
      <c r="AC247" s="190">
        <v>0</v>
      </c>
      <c r="AD247" s="103"/>
      <c r="AE247" s="103"/>
      <c r="AF247" s="190">
        <v>61985</v>
      </c>
      <c r="AG247" s="103"/>
      <c r="AH247" s="188">
        <f t="shared" si="103"/>
        <v>18.749243799153057</v>
      </c>
      <c r="AI247" s="103"/>
      <c r="AJ247" s="188">
        <f t="shared" si="104"/>
        <v>82.254154396576794</v>
      </c>
      <c r="AK247" s="103"/>
      <c r="AL247" s="190">
        <v>0</v>
      </c>
      <c r="AM247" s="103"/>
      <c r="AN247" s="188">
        <f t="shared" si="105"/>
        <v>0</v>
      </c>
      <c r="AO247" s="103"/>
      <c r="AP247" s="188">
        <f t="shared" si="106"/>
        <v>0</v>
      </c>
      <c r="AQ247" s="103"/>
      <c r="AR247" s="190">
        <f t="shared" si="117"/>
        <v>1099423</v>
      </c>
      <c r="AS247" s="103"/>
      <c r="AT247" s="190">
        <v>106304</v>
      </c>
      <c r="AU247" s="103"/>
      <c r="AV247" s="193">
        <f t="shared" si="118"/>
        <v>9.6690718676978751</v>
      </c>
      <c r="AW247" s="103"/>
      <c r="AX247" s="190">
        <v>0</v>
      </c>
      <c r="AY247" s="103"/>
      <c r="AZ247" s="193">
        <f t="shared" si="119"/>
        <v>0</v>
      </c>
      <c r="BA247" s="103"/>
      <c r="BB247" s="190">
        <v>0</v>
      </c>
      <c r="BC247" s="103"/>
      <c r="BD247" s="193">
        <f t="shared" si="120"/>
        <v>0</v>
      </c>
      <c r="BE247" s="103"/>
      <c r="BF247" s="190">
        <v>0</v>
      </c>
      <c r="BG247" s="103"/>
      <c r="BH247" s="103">
        <v>35</v>
      </c>
      <c r="BI247" s="103"/>
      <c r="BJ247" s="190">
        <v>3306</v>
      </c>
      <c r="BK247" s="103"/>
      <c r="BL247" s="190">
        <f t="shared" si="121"/>
        <v>3306</v>
      </c>
      <c r="BM247" s="103"/>
      <c r="BN247" s="190">
        <f t="shared" si="122"/>
        <v>3306</v>
      </c>
      <c r="BO247" s="103"/>
      <c r="BP247" s="190">
        <f t="shared" si="123"/>
        <v>0</v>
      </c>
      <c r="BQ247" s="103"/>
      <c r="BR247" s="190">
        <f t="shared" si="124"/>
        <v>3306</v>
      </c>
      <c r="BS247" s="103"/>
      <c r="BT247" s="190">
        <f t="shared" si="125"/>
        <v>0</v>
      </c>
    </row>
    <row r="248" spans="1:72" ht="9.75" customHeight="1" x14ac:dyDescent="0.25">
      <c r="A248" s="94">
        <v>36</v>
      </c>
      <c r="B248" s="95"/>
      <c r="C248" s="8" t="s">
        <v>212</v>
      </c>
      <c r="D248" s="103"/>
      <c r="E248" s="190">
        <v>1162892</v>
      </c>
      <c r="F248" s="103"/>
      <c r="G248" s="188">
        <f t="shared" si="97"/>
        <v>353.89287888009738</v>
      </c>
      <c r="H248" s="103"/>
      <c r="I248" s="188">
        <f t="shared" si="98"/>
        <v>106.4727517589039</v>
      </c>
      <c r="J248" s="103"/>
      <c r="K248" s="190">
        <v>0</v>
      </c>
      <c r="L248" s="103"/>
      <c r="M248" s="190">
        <v>90074</v>
      </c>
      <c r="N248" s="103"/>
      <c r="O248" s="188">
        <f t="shared" si="99"/>
        <v>27.411442483262324</v>
      </c>
      <c r="P248" s="103"/>
      <c r="Q248" s="188">
        <f t="shared" si="100"/>
        <v>56.152485682954698</v>
      </c>
      <c r="R248" s="103"/>
      <c r="S248" s="190">
        <v>0</v>
      </c>
      <c r="T248" s="103"/>
      <c r="U248" s="193">
        <f>(S248/$BJ248)</f>
        <v>0</v>
      </c>
      <c r="V248" s="103"/>
      <c r="W248" s="193">
        <f t="shared" si="102"/>
        <v>0</v>
      </c>
      <c r="X248" s="103"/>
      <c r="Y248" s="190">
        <v>0</v>
      </c>
      <c r="Z248" s="103"/>
      <c r="AA248" s="190">
        <v>0</v>
      </c>
      <c r="AB248" s="103"/>
      <c r="AC248" s="190">
        <v>0</v>
      </c>
      <c r="AD248" s="103"/>
      <c r="AE248" s="103"/>
      <c r="AF248" s="190">
        <v>0</v>
      </c>
      <c r="AG248" s="103"/>
      <c r="AH248" s="188">
        <f t="shared" si="103"/>
        <v>0</v>
      </c>
      <c r="AI248" s="103"/>
      <c r="AJ248" s="188">
        <f t="shared" si="104"/>
        <v>0</v>
      </c>
      <c r="AK248" s="103"/>
      <c r="AL248" s="190">
        <v>0</v>
      </c>
      <c r="AM248" s="103"/>
      <c r="AN248" s="193">
        <f t="shared" si="105"/>
        <v>0</v>
      </c>
      <c r="AO248" s="103"/>
      <c r="AP248" s="193">
        <f t="shared" si="106"/>
        <v>0</v>
      </c>
      <c r="AQ248" s="103"/>
      <c r="AR248" s="190">
        <f>(E248+M248+S248+AF248+AL248)</f>
        <v>1252966</v>
      </c>
      <c r="AS248" s="103"/>
      <c r="AT248" s="190">
        <v>57531</v>
      </c>
      <c r="AU248" s="103"/>
      <c r="AV248" s="193">
        <f>IF($AR248,AT248/$AR248*100,0)</f>
        <v>4.5915850869057895</v>
      </c>
      <c r="AW248" s="103"/>
      <c r="AX248" s="190">
        <v>6217</v>
      </c>
      <c r="AY248" s="103"/>
      <c r="AZ248" s="193">
        <f>IF($AR248,AX248/$AR248*100,0)</f>
        <v>0.49618265778959686</v>
      </c>
      <c r="BA248" s="103"/>
      <c r="BB248" s="190">
        <v>0</v>
      </c>
      <c r="BC248" s="103"/>
      <c r="BD248" s="193">
        <f>IF($AR248,BB248/$AR248*100,0)</f>
        <v>0</v>
      </c>
      <c r="BE248" s="103"/>
      <c r="BF248" s="190">
        <v>0</v>
      </c>
      <c r="BG248" s="103"/>
      <c r="BH248" s="103">
        <v>36</v>
      </c>
      <c r="BI248" s="103"/>
      <c r="BJ248" s="190">
        <v>3286</v>
      </c>
      <c r="BK248" s="103"/>
      <c r="BL248" s="190">
        <f>IF(E248,$BJ248,0)</f>
        <v>3286</v>
      </c>
      <c r="BM248" s="103"/>
      <c r="BN248" s="190">
        <f>IF(M248,$BJ248,0)</f>
        <v>3286</v>
      </c>
      <c r="BO248" s="103"/>
      <c r="BP248" s="190">
        <f>IF(S248,$BJ248,0)</f>
        <v>0</v>
      </c>
      <c r="BQ248" s="103"/>
      <c r="BR248" s="190">
        <f>IF(AF248,$BJ248,0)</f>
        <v>0</v>
      </c>
      <c r="BS248" s="103"/>
      <c r="BT248" s="190">
        <f>IF(AL248,$BJ248,0)</f>
        <v>0</v>
      </c>
    </row>
    <row r="249" spans="1:72" ht="9.75" customHeight="1" x14ac:dyDescent="0.25">
      <c r="A249" s="94">
        <v>37</v>
      </c>
      <c r="B249" s="95"/>
      <c r="C249" s="8" t="s">
        <v>246</v>
      </c>
      <c r="D249" s="103"/>
      <c r="E249" s="190">
        <v>2050133</v>
      </c>
      <c r="F249" s="103"/>
      <c r="G249" s="188">
        <f t="shared" si="97"/>
        <v>402.22346478320583</v>
      </c>
      <c r="H249" s="103"/>
      <c r="I249" s="188">
        <f t="shared" si="98"/>
        <v>121.01356561056527</v>
      </c>
      <c r="J249" s="103"/>
      <c r="K249" s="190">
        <v>0</v>
      </c>
      <c r="L249" s="103"/>
      <c r="M249" s="190">
        <v>96642</v>
      </c>
      <c r="N249" s="103"/>
      <c r="O249" s="188">
        <f t="shared" si="99"/>
        <v>18.960565038257798</v>
      </c>
      <c r="P249" s="103"/>
      <c r="Q249" s="188">
        <f t="shared" si="100"/>
        <v>38.84081830066431</v>
      </c>
      <c r="R249" s="103"/>
      <c r="S249" s="190">
        <v>0</v>
      </c>
      <c r="T249" s="103"/>
      <c r="U249" s="193">
        <f>(S249/$BJ249)</f>
        <v>0</v>
      </c>
      <c r="V249" s="103"/>
      <c r="W249" s="193">
        <f t="shared" si="102"/>
        <v>0</v>
      </c>
      <c r="X249" s="103"/>
      <c r="Y249" s="190">
        <v>0</v>
      </c>
      <c r="Z249" s="103"/>
      <c r="AA249" s="190">
        <v>0</v>
      </c>
      <c r="AB249" s="103"/>
      <c r="AC249" s="190">
        <v>0</v>
      </c>
      <c r="AD249" s="103"/>
      <c r="AE249" s="103"/>
      <c r="AF249" s="190">
        <v>0</v>
      </c>
      <c r="AG249" s="103"/>
      <c r="AH249" s="188">
        <f t="shared" si="103"/>
        <v>0</v>
      </c>
      <c r="AI249" s="103"/>
      <c r="AJ249" s="188">
        <f t="shared" si="104"/>
        <v>0</v>
      </c>
      <c r="AK249" s="103"/>
      <c r="AL249" s="190">
        <v>0</v>
      </c>
      <c r="AM249" s="103"/>
      <c r="AN249" s="193">
        <f t="shared" si="105"/>
        <v>0</v>
      </c>
      <c r="AO249" s="103"/>
      <c r="AP249" s="193">
        <f t="shared" si="106"/>
        <v>0</v>
      </c>
      <c r="AQ249" s="103"/>
      <c r="AR249" s="190">
        <f>(E249+M249+S249+AF249+AL249)</f>
        <v>2146775</v>
      </c>
      <c r="AS249" s="103"/>
      <c r="AT249" s="190">
        <v>128398</v>
      </c>
      <c r="AU249" s="103"/>
      <c r="AV249" s="193">
        <f>IF($AR249,AT249/$AR249*100,0)</f>
        <v>5.9809714571857784</v>
      </c>
      <c r="AW249" s="103"/>
      <c r="AX249" s="190">
        <v>4915</v>
      </c>
      <c r="AY249" s="103"/>
      <c r="AZ249" s="193">
        <f>IF($AR249,AX249/$AR249*100,0)</f>
        <v>0.22894807327269975</v>
      </c>
      <c r="BA249" s="103"/>
      <c r="BB249" s="190">
        <v>0</v>
      </c>
      <c r="BC249" s="103"/>
      <c r="BD249" s="193">
        <f>IF($AR249,BB249/$AR249*100,0)</f>
        <v>0</v>
      </c>
      <c r="BE249" s="103"/>
      <c r="BF249" s="190">
        <v>0</v>
      </c>
      <c r="BG249" s="103"/>
      <c r="BH249" s="103">
        <v>37</v>
      </c>
      <c r="BI249" s="103"/>
      <c r="BJ249" s="190">
        <v>5097</v>
      </c>
      <c r="BK249" s="103"/>
      <c r="BL249" s="190">
        <f>IF(E249,$BJ249,0)</f>
        <v>5097</v>
      </c>
      <c r="BM249" s="103"/>
      <c r="BN249" s="190">
        <f>IF(M249,$BJ249,0)</f>
        <v>5097</v>
      </c>
      <c r="BO249" s="103"/>
      <c r="BP249" s="190">
        <f>IF(S249,$BJ249,0)</f>
        <v>0</v>
      </c>
      <c r="BQ249" s="103"/>
      <c r="BR249" s="190">
        <f>IF(AF249,$BJ249,0)</f>
        <v>0</v>
      </c>
      <c r="BS249" s="103"/>
      <c r="BT249" s="190">
        <f>IF(AL249,$BJ249,0)</f>
        <v>0</v>
      </c>
    </row>
    <row r="250" spans="1:72" ht="9.75" customHeight="1" x14ac:dyDescent="0.25">
      <c r="A250" s="126">
        <v>38</v>
      </c>
      <c r="B250" s="95"/>
      <c r="C250" s="9" t="s">
        <v>247</v>
      </c>
      <c r="D250" s="103"/>
      <c r="E250" s="191">
        <v>2393684</v>
      </c>
      <c r="F250" s="103"/>
      <c r="G250" s="188">
        <f t="shared" si="97"/>
        <v>291.5216173425892</v>
      </c>
      <c r="H250" s="103"/>
      <c r="I250" s="188">
        <f t="shared" si="98"/>
        <v>87.707638802723821</v>
      </c>
      <c r="J250" s="103"/>
      <c r="K250" s="191">
        <v>0</v>
      </c>
      <c r="L250" s="103"/>
      <c r="M250" s="191">
        <v>1301426</v>
      </c>
      <c r="N250" s="103"/>
      <c r="O250" s="188">
        <f t="shared" si="99"/>
        <v>158.49786871270248</v>
      </c>
      <c r="P250" s="103"/>
      <c r="Q250" s="188">
        <f t="shared" si="100"/>
        <v>324.68372684521472</v>
      </c>
      <c r="R250" s="103"/>
      <c r="S250" s="191">
        <v>0</v>
      </c>
      <c r="T250" s="103"/>
      <c r="U250" s="193">
        <f t="shared" si="116"/>
        <v>0</v>
      </c>
      <c r="V250" s="112"/>
      <c r="W250" s="193">
        <f t="shared" si="102"/>
        <v>0</v>
      </c>
      <c r="X250" s="103"/>
      <c r="Y250" s="191">
        <v>0</v>
      </c>
      <c r="Z250" s="103"/>
      <c r="AA250" s="191">
        <v>0</v>
      </c>
      <c r="AB250" s="103"/>
      <c r="AC250" s="191">
        <v>0</v>
      </c>
      <c r="AD250" s="103"/>
      <c r="AE250" s="103"/>
      <c r="AF250" s="191">
        <v>98988</v>
      </c>
      <c r="AG250" s="103"/>
      <c r="AH250" s="188">
        <f t="shared" si="103"/>
        <v>12.055535257581294</v>
      </c>
      <c r="AI250" s="103"/>
      <c r="AJ250" s="188">
        <f t="shared" si="104"/>
        <v>52.888418809470082</v>
      </c>
      <c r="AK250" s="103"/>
      <c r="AL250" s="191">
        <v>104636</v>
      </c>
      <c r="AM250" s="103"/>
      <c r="AN250" s="193">
        <f t="shared" si="105"/>
        <v>12.743393009377664</v>
      </c>
      <c r="AO250" s="112"/>
      <c r="AP250" s="193">
        <f t="shared" si="106"/>
        <v>55.138374838009739</v>
      </c>
      <c r="AQ250" s="103"/>
      <c r="AR250" s="191">
        <f t="shared" si="117"/>
        <v>3898734</v>
      </c>
      <c r="AS250" s="103"/>
      <c r="AT250" s="191">
        <v>230201</v>
      </c>
      <c r="AU250" s="103"/>
      <c r="AV250" s="193">
        <f t="shared" si="118"/>
        <v>5.9045064372178251</v>
      </c>
      <c r="AW250" s="103"/>
      <c r="AX250" s="191">
        <v>6372</v>
      </c>
      <c r="AY250" s="103"/>
      <c r="AZ250" s="193">
        <f t="shared" si="119"/>
        <v>0.16343766976664734</v>
      </c>
      <c r="BA250" s="103"/>
      <c r="BB250" s="191">
        <v>0</v>
      </c>
      <c r="BC250" s="103"/>
      <c r="BD250" s="193">
        <f t="shared" si="120"/>
        <v>0</v>
      </c>
      <c r="BE250" s="103"/>
      <c r="BF250" s="191">
        <v>27830</v>
      </c>
      <c r="BG250" s="103"/>
      <c r="BH250" s="109">
        <v>38</v>
      </c>
      <c r="BI250" s="103"/>
      <c r="BJ250" s="191">
        <v>8211</v>
      </c>
      <c r="BK250" s="103"/>
      <c r="BL250" s="191">
        <f t="shared" si="121"/>
        <v>8211</v>
      </c>
      <c r="BM250" s="103"/>
      <c r="BN250" s="191">
        <f t="shared" si="122"/>
        <v>8211</v>
      </c>
      <c r="BO250" s="103"/>
      <c r="BP250" s="191">
        <f t="shared" si="123"/>
        <v>0</v>
      </c>
      <c r="BQ250" s="103"/>
      <c r="BR250" s="191">
        <f t="shared" si="124"/>
        <v>8211</v>
      </c>
      <c r="BS250" s="103"/>
      <c r="BT250" s="191">
        <f t="shared" si="125"/>
        <v>8211</v>
      </c>
    </row>
    <row r="251" spans="1:72" ht="8.85" customHeight="1" x14ac:dyDescent="0.25">
      <c r="A251" s="103"/>
      <c r="B251" s="103"/>
      <c r="C251" s="103"/>
      <c r="D251" s="103"/>
      <c r="E251" s="103"/>
      <c r="F251" s="103"/>
      <c r="G251" s="112"/>
      <c r="H251" s="112"/>
      <c r="I251" s="112"/>
      <c r="J251" s="103"/>
      <c r="K251" s="103"/>
      <c r="L251" s="103"/>
      <c r="M251" s="103"/>
      <c r="N251" s="103"/>
      <c r="O251" s="112"/>
      <c r="P251" s="112"/>
      <c r="Q251" s="112"/>
      <c r="R251" s="103"/>
      <c r="S251" s="103"/>
      <c r="T251" s="103"/>
      <c r="U251" s="112"/>
      <c r="V251" s="112"/>
      <c r="W251" s="112"/>
      <c r="X251" s="103"/>
      <c r="Y251" s="103"/>
      <c r="Z251" s="103"/>
      <c r="AA251" s="103"/>
      <c r="AB251" s="103"/>
      <c r="AC251" s="103"/>
      <c r="AD251" s="103"/>
      <c r="AE251" s="103"/>
      <c r="AF251" s="103"/>
      <c r="AG251" s="103"/>
      <c r="AH251" s="112"/>
      <c r="AI251" s="112"/>
      <c r="AJ251" s="112"/>
      <c r="AK251" s="103"/>
      <c r="AL251" s="103"/>
      <c r="AM251" s="103"/>
      <c r="AN251" s="112"/>
      <c r="AO251" s="112"/>
      <c r="AP251" s="112"/>
      <c r="AQ251" s="103"/>
      <c r="AR251" s="103"/>
      <c r="AS251" s="103"/>
      <c r="AT251" s="103"/>
      <c r="AU251" s="103"/>
      <c r="AV251" s="112"/>
      <c r="AW251" s="103"/>
      <c r="AX251" s="103"/>
      <c r="AY251" s="103"/>
      <c r="AZ251" s="112"/>
      <c r="BA251" s="103"/>
      <c r="BB251" s="103"/>
      <c r="BC251" s="103"/>
      <c r="BD251" s="112"/>
      <c r="BE251" s="103"/>
      <c r="BF251" s="103"/>
      <c r="BG251" s="103"/>
      <c r="BH251" s="103"/>
      <c r="BI251" s="103"/>
      <c r="BJ251" s="103"/>
      <c r="BK251" s="103"/>
      <c r="BL251" s="103"/>
      <c r="BM251" s="103"/>
      <c r="BN251" s="103"/>
      <c r="BO251" s="103"/>
      <c r="BP251" s="103"/>
      <c r="BQ251" s="103"/>
      <c r="BR251" s="103"/>
      <c r="BS251" s="103"/>
      <c r="BT251" s="103"/>
    </row>
    <row r="252" spans="1:72" ht="8.85" customHeight="1" x14ac:dyDescent="0.25">
      <c r="A252" s="109">
        <f>A250</f>
        <v>38</v>
      </c>
      <c r="B252" s="103"/>
      <c r="C252" s="123" t="s">
        <v>63</v>
      </c>
      <c r="D252" s="103"/>
      <c r="E252" s="192">
        <f>SUM(E213:E250)</f>
        <v>119323665</v>
      </c>
      <c r="F252" s="103"/>
      <c r="G252" s="128">
        <f>IF(BL252=0,0,IF(ISNONTEXT(H252),E252/$BJ252,E252/BL252))</f>
        <v>332.37882278223617</v>
      </c>
      <c r="H252" s="175"/>
      <c r="I252" s="193">
        <f>IF(G$252,G252/G$252*100,0)</f>
        <v>100</v>
      </c>
      <c r="J252" s="103"/>
      <c r="K252" s="192">
        <f>SUM(K213:K250)</f>
        <v>0</v>
      </c>
      <c r="L252" s="103"/>
      <c r="M252" s="192">
        <f>SUM(M213:M250)</f>
        <v>17524924</v>
      </c>
      <c r="N252" s="103"/>
      <c r="O252" s="128">
        <f>IF(BN252=0,0,IF(ISNONTEXT(P252),M252/$BJ252,M252/BN252))</f>
        <v>48.816080267633055</v>
      </c>
      <c r="P252" s="175"/>
      <c r="Q252" s="193">
        <f>IF(O$252,O252/O$252*100,0)</f>
        <v>100</v>
      </c>
      <c r="R252" s="103"/>
      <c r="S252" s="192">
        <f>SUM(S213:S250)</f>
        <v>349</v>
      </c>
      <c r="T252" s="103"/>
      <c r="U252" s="128">
        <f>IF(BP252=0,0,IF(ISNONTEXT(V252),S252/$BJ252,S252/BP252))</f>
        <v>9.7214755472856465E-4</v>
      </c>
      <c r="V252" s="175"/>
      <c r="W252" s="193">
        <f>IF(U$252,U252/U$252*100,0)</f>
        <v>100</v>
      </c>
      <c r="X252" s="103"/>
      <c r="Y252" s="192">
        <f>SUM(Y213:Y250)</f>
        <v>0</v>
      </c>
      <c r="Z252" s="103"/>
      <c r="AA252" s="192">
        <f>SUM(AA213:AA250)</f>
        <v>0</v>
      </c>
      <c r="AB252" s="103"/>
      <c r="AC252" s="192">
        <f>SUM(AC213:AC250)</f>
        <v>0</v>
      </c>
      <c r="AD252" s="103"/>
      <c r="AE252" s="103"/>
      <c r="AF252" s="192">
        <f>SUM(AF213:AF250)</f>
        <v>2571970</v>
      </c>
      <c r="AG252" s="103"/>
      <c r="AH252" s="128">
        <f>IF(BR252=0,0,IF(ISNONTEXT(AI252),AF252/$BJ252,AF252/BR252))</f>
        <v>22.794281865395181</v>
      </c>
      <c r="AI252" s="175" t="s">
        <v>377</v>
      </c>
      <c r="AJ252" s="193">
        <f>IF(AH$252,AH252/AH$252*100,0)</f>
        <v>100</v>
      </c>
      <c r="AK252" s="103"/>
      <c r="AL252" s="192">
        <f>SUM(AL213:AL250)</f>
        <v>3629686</v>
      </c>
      <c r="AM252" s="103"/>
      <c r="AN252" s="128">
        <f>IF(BT252=0,0,IF(ISNONTEXT(AO252),AL252/$BJ252,AL252/BT252))</f>
        <v>23.11165870741802</v>
      </c>
      <c r="AO252" s="175" t="s">
        <v>377</v>
      </c>
      <c r="AP252" s="193">
        <f>IF(AN$252,AN252/AN$252*100,0)</f>
        <v>100</v>
      </c>
      <c r="AQ252" s="103"/>
      <c r="AR252" s="192">
        <f>SUM(AR213:AR250)</f>
        <v>143050594</v>
      </c>
      <c r="AS252" s="103"/>
      <c r="AT252" s="192">
        <f>SUM(AT213:AT250)</f>
        <v>8476534</v>
      </c>
      <c r="AU252" s="103"/>
      <c r="AV252" s="193">
        <f>IF($AR252,AT252/$AR252*100,0)</f>
        <v>5.9255496695106347</v>
      </c>
      <c r="AW252" s="103"/>
      <c r="AX252" s="192">
        <f>SUM(AX213:AX250)</f>
        <v>925264</v>
      </c>
      <c r="AY252" s="103"/>
      <c r="AZ252" s="193">
        <f>IF($AR252,AX252/$AR252*100,0)</f>
        <v>0.64680891852850331</v>
      </c>
      <c r="BA252" s="103"/>
      <c r="BB252" s="192">
        <f>SUM(BB213:BB250)</f>
        <v>389735</v>
      </c>
      <c r="BC252" s="103"/>
      <c r="BD252" s="193">
        <f>IF($AR252,BB252/$AR252*100,0)</f>
        <v>0.27244556565770006</v>
      </c>
      <c r="BE252" s="103"/>
      <c r="BF252" s="192">
        <f>SUM(BF213:BF250)</f>
        <v>3646864</v>
      </c>
      <c r="BG252" s="103"/>
      <c r="BH252" s="109">
        <f>BH250</f>
        <v>38</v>
      </c>
      <c r="BI252" s="103"/>
      <c r="BJ252" s="191">
        <f>SUM(BJ213:BJ250)</f>
        <v>358999</v>
      </c>
      <c r="BK252" s="103"/>
      <c r="BL252" s="191">
        <f>SUM(BL213:BL250)</f>
        <v>358999</v>
      </c>
      <c r="BM252" s="168"/>
      <c r="BN252" s="191">
        <f>SUM(BN213:BN250)</f>
        <v>323219</v>
      </c>
      <c r="BO252" s="168"/>
      <c r="BP252" s="191">
        <f>SUM(BP213:BP250)</f>
        <v>4185</v>
      </c>
      <c r="BQ252" s="168"/>
      <c r="BR252" s="191">
        <f>SUM(BR213:BR250)</f>
        <v>112834</v>
      </c>
      <c r="BS252" s="168"/>
      <c r="BT252" s="191">
        <f>SUM(BT213:BT250)</f>
        <v>157050</v>
      </c>
    </row>
    <row r="253" spans="1:72" ht="8.85" customHeight="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row>
    <row r="254" spans="1:72" ht="13.5" thickBot="1" x14ac:dyDescent="0.3">
      <c r="A254" s="130">
        <f>(A52+A192+A252)</f>
        <v>171</v>
      </c>
      <c r="B254" s="103"/>
      <c r="C254" s="123" t="s">
        <v>248</v>
      </c>
      <c r="D254" s="103"/>
      <c r="E254" s="197">
        <f>(E52+E192+E252)</f>
        <v>1955922292</v>
      </c>
      <c r="F254" s="103"/>
      <c r="G254" s="128">
        <f>(E254/$BJ254)</f>
        <v>223.97850316410833</v>
      </c>
      <c r="H254" s="112"/>
      <c r="I254" s="193"/>
      <c r="J254" s="103"/>
      <c r="K254" s="197">
        <f>(K52+K192+K252)</f>
        <v>418396754</v>
      </c>
      <c r="L254" s="103"/>
      <c r="M254" s="197">
        <f>(M52+M192+M252)</f>
        <v>1709351802</v>
      </c>
      <c r="N254" s="103"/>
      <c r="O254" s="128">
        <f>(M254/$BJ254)</f>
        <v>195.74297995312753</v>
      </c>
      <c r="P254" s="112"/>
      <c r="Q254" s="193"/>
      <c r="R254" s="112"/>
      <c r="S254" s="197">
        <f>(S52+S192+S252)</f>
        <v>1051533679</v>
      </c>
      <c r="T254" s="103"/>
      <c r="U254" s="128">
        <f>(S254/$BJ254)</f>
        <v>120.41426206571809</v>
      </c>
      <c r="V254" s="112"/>
      <c r="W254" s="193"/>
      <c r="X254" s="103"/>
      <c r="Y254" s="197">
        <f>(Y52+Y192+Y252)</f>
        <v>456872237</v>
      </c>
      <c r="Z254" s="103"/>
      <c r="AA254" s="197">
        <f>(AA52+AA192+AA252)</f>
        <v>482147072</v>
      </c>
      <c r="AB254" s="103"/>
      <c r="AC254" s="197">
        <f>(AC52+AC192+AC252)</f>
        <v>33334946</v>
      </c>
      <c r="AD254" s="103"/>
      <c r="AE254" s="103"/>
      <c r="AF254" s="197">
        <f>(AF52+AF192+AF252)</f>
        <v>143282209</v>
      </c>
      <c r="AG254" s="103"/>
      <c r="AH254" s="128">
        <f>(AF254/$BJ254)</f>
        <v>16.407673675548523</v>
      </c>
      <c r="AI254" s="112"/>
      <c r="AJ254" s="193"/>
      <c r="AK254" s="103"/>
      <c r="AL254" s="197">
        <f>(AL52+AL192+AL252)</f>
        <v>308665438</v>
      </c>
      <c r="AM254" s="103"/>
      <c r="AN254" s="128">
        <f>(AL254/$BJ254)</f>
        <v>35.346201157634681</v>
      </c>
      <c r="AO254" s="112"/>
      <c r="AP254" s="193"/>
      <c r="AQ254" s="103"/>
      <c r="AR254" s="197">
        <f>(AR52+AR192+AR252)</f>
        <v>5168755420</v>
      </c>
      <c r="AS254" s="103"/>
      <c r="AT254" s="197">
        <f>(AT52+AT192+AT252)</f>
        <v>648155833</v>
      </c>
      <c r="AU254" s="103"/>
      <c r="AV254" s="193">
        <f>IF($AR254,AT254/$AR254*100,0)</f>
        <v>12.539882047659356</v>
      </c>
      <c r="AW254" s="103"/>
      <c r="AX254" s="197">
        <f>(AX52+AX192+AX252)</f>
        <v>41041928</v>
      </c>
      <c r="AY254" s="103"/>
      <c r="AZ254" s="193">
        <f>IF($AR254,AX254/$AR254*100,0)</f>
        <v>0.79403888683129054</v>
      </c>
      <c r="BA254" s="103"/>
      <c r="BB254" s="197">
        <f>(BB52+BB192+BB252)</f>
        <v>23102955</v>
      </c>
      <c r="BC254" s="103"/>
      <c r="BD254" s="193">
        <f>IF($AR254,BB254/$AR254*100,0)</f>
        <v>0.44697326769623003</v>
      </c>
      <c r="BE254" s="103"/>
      <c r="BF254" s="197">
        <f>(BF52+BF192+BF252)</f>
        <v>252586726</v>
      </c>
      <c r="BG254" s="103"/>
      <c r="BH254" s="130">
        <f>(BH52+BH192+BH252)</f>
        <v>171</v>
      </c>
      <c r="BI254" s="103"/>
      <c r="BJ254" s="198">
        <f>BJ52+BJ192+BJ252</f>
        <v>8732634</v>
      </c>
      <c r="BK254" s="103"/>
      <c r="BL254" s="198">
        <f>BL52+BL192+BL252</f>
        <v>8732634</v>
      </c>
      <c r="BM254" s="168"/>
      <c r="BN254" s="198">
        <f>BN52+BN192+BN252</f>
        <v>8696854</v>
      </c>
      <c r="BO254" s="168"/>
      <c r="BP254" s="198">
        <f>BP52+BP192+BP252</f>
        <v>8377820</v>
      </c>
      <c r="BQ254" s="168"/>
      <c r="BR254" s="198">
        <f>BR52+BR192+BR252</f>
        <v>8479107</v>
      </c>
      <c r="BS254" s="168"/>
      <c r="BT254" s="198">
        <f>BT52+BT192+BT252</f>
        <v>8506133</v>
      </c>
    </row>
    <row r="255" spans="1:72" ht="8.85" customHeight="1" thickTop="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row>
    <row r="256" spans="1:72" ht="8.85" customHeight="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row>
    <row r="257" spans="1:72" ht="10.5" customHeight="1" x14ac:dyDescent="0.25">
      <c r="A257" s="103"/>
      <c r="B257" s="103"/>
      <c r="C257" s="94" t="s">
        <v>249</v>
      </c>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row>
    <row r="258" spans="1:72" ht="6.2" customHeight="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row>
    <row r="259" spans="1:72" ht="8.85" customHeight="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row>
    <row r="260" spans="1:72" ht="8.85" customHeight="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row>
    <row r="261" spans="1:72" ht="8.85" customHeight="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row>
    <row r="262" spans="1:72" ht="8.85" customHeight="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row>
    <row r="263" spans="1:72" ht="8.85" customHeight="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row>
    <row r="264" spans="1:72" ht="8.85" customHeight="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row>
    <row r="265" spans="1:72" ht="7.7" customHeight="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row>
    <row r="266" spans="1:72" ht="8.85" hidden="1" customHeight="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row>
    <row r="267" spans="1:72" ht="8.85" hidden="1" customHeight="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row>
    <row r="268" spans="1:72" ht="8.85" hidden="1" customHeight="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row>
    <row r="269" spans="1:72" ht="8.85" customHeight="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103"/>
      <c r="BR269" s="103"/>
      <c r="BS269" s="103"/>
      <c r="BT269" s="103"/>
    </row>
    <row r="270" spans="1:72" ht="12.2" customHeight="1" x14ac:dyDescent="0.25">
      <c r="A270" s="163" t="s">
        <v>473</v>
      </c>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164" t="s">
        <v>474</v>
      </c>
      <c r="BJ270" s="103"/>
      <c r="BK270" s="103"/>
      <c r="BL270" s="103"/>
      <c r="BM270" s="103"/>
      <c r="BN270" s="103"/>
      <c r="BO270" s="103"/>
      <c r="BP270" s="103"/>
      <c r="BQ270" s="103"/>
      <c r="BR270" s="103"/>
      <c r="BS270" s="103"/>
      <c r="BT270" s="103"/>
    </row>
  </sheetData>
  <printOptions gridLinesSet="0"/>
  <pageMargins left="3.5" right="0.5" top="0.5" bottom="0.3" header="0.5" footer="0.5"/>
  <pageSetup paperSize="17" pageOrder="overThenDown" orientation="landscape" r:id="rId1"/>
  <headerFooter alignWithMargins="0"/>
  <rowBreaks count="3" manualBreakCount="3">
    <brk id="67" max="60" man="1"/>
    <brk id="133" max="60" man="1"/>
    <brk id="200" max="60" man="1"/>
  </rowBreaks>
  <colBreaks count="1" manualBreakCount="1">
    <brk id="30" max="1048575" man="1"/>
  </colBreaks>
  <ignoredErrors>
    <ignoredError sqref="A67 BI67 A133 BI133 A200 BI200 A270 BI270"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R270"/>
  <sheetViews>
    <sheetView showGridLines="0" zoomScaleNormal="100" workbookViewId="0">
      <pane xSplit="3" ySplit="11" topLeftCell="AA12" activePane="bottomRight" state="frozen"/>
      <selection pane="topRight"/>
      <selection pane="bottomLeft"/>
      <selection pane="bottomRight"/>
    </sheetView>
  </sheetViews>
  <sheetFormatPr defaultColWidth="12.7109375" defaultRowHeight="9.75" customHeight="1" x14ac:dyDescent="0.25"/>
  <cols>
    <col min="1" max="1" width="4.5703125" style="97" bestFit="1" customWidth="1"/>
    <col min="2" max="2" width="1.5703125" style="97" customWidth="1"/>
    <col min="3" max="3" width="19.5703125" style="97" customWidth="1"/>
    <col min="4" max="4" width="3.28515625" style="97" customWidth="1"/>
    <col min="5" max="5" width="14.42578125" style="97" customWidth="1"/>
    <col min="6" max="6" width="2.42578125" style="97" customWidth="1"/>
    <col min="7" max="7" width="9.140625" style="97" bestFit="1" customWidth="1"/>
    <col min="8" max="8" width="2.42578125" style="97" customWidth="1"/>
    <col min="9" max="9" width="9.140625" style="97" bestFit="1" customWidth="1"/>
    <col min="10" max="10" width="3.28515625" style="97" customWidth="1"/>
    <col min="11" max="11" width="14.42578125" style="97" customWidth="1"/>
    <col min="12" max="12" width="2.42578125" style="97" customWidth="1"/>
    <col min="13" max="13" width="9.140625" style="97" bestFit="1" customWidth="1"/>
    <col min="14" max="14" width="2.42578125" style="97" customWidth="1"/>
    <col min="15" max="15" width="9.140625" style="97" bestFit="1" customWidth="1"/>
    <col min="16" max="16" width="3.28515625" style="97" customWidth="1"/>
    <col min="17" max="17" width="13.140625" style="97" bestFit="1" customWidth="1"/>
    <col min="18" max="18" width="2.42578125" style="97" customWidth="1"/>
    <col min="19" max="19" width="9.140625" style="97" bestFit="1" customWidth="1"/>
    <col min="20" max="20" width="1.5703125" style="97" customWidth="1"/>
    <col min="21" max="21" width="9.140625" style="97" bestFit="1" customWidth="1"/>
    <col min="22" max="22" width="3.28515625" style="97" customWidth="1"/>
    <col min="23" max="23" width="15.5703125" style="97" bestFit="1" customWidth="1"/>
    <col min="24" max="25" width="1.5703125" style="97" customWidth="1"/>
    <col min="26" max="26" width="14.42578125" style="97" customWidth="1"/>
    <col min="27" max="27" width="16.28515625" style="97" customWidth="1"/>
    <col min="28" max="28" width="12.7109375" style="97" customWidth="1"/>
    <col min="29" max="29" width="3.28515625" style="97" customWidth="1"/>
    <col min="30" max="30" width="14.42578125" style="97" customWidth="1"/>
    <col min="31" max="31" width="2.42578125" style="97" customWidth="1"/>
    <col min="32" max="32" width="12.7109375" style="97" customWidth="1"/>
    <col min="33" max="33" width="3.28515625" style="97" customWidth="1"/>
    <col min="34" max="34" width="14.42578125" style="97" customWidth="1"/>
    <col min="35" max="35" width="2.42578125" style="97" customWidth="1"/>
    <col min="36" max="36" width="12.7109375" style="97" customWidth="1"/>
    <col min="37" max="37" width="3.28515625" style="97" customWidth="1"/>
    <col min="38" max="38" width="14.42578125" style="97" customWidth="1"/>
    <col min="39" max="39" width="3.28515625" style="97" customWidth="1"/>
    <col min="40" max="40" width="17.85546875" style="97" customWidth="1"/>
    <col min="41" max="41" width="2.42578125" style="97" customWidth="1"/>
    <col min="42" max="42" width="5.85546875" style="97" customWidth="1"/>
    <col min="43" max="43" width="19.5703125" style="97" customWidth="1"/>
    <col min="44" max="44" width="9.28515625" style="97" hidden="1" customWidth="1"/>
    <col min="45" max="256" width="12.7109375" style="97"/>
    <col min="257" max="257" width="5" style="97" customWidth="1"/>
    <col min="258" max="258" width="1.5703125" style="97" customWidth="1"/>
    <col min="259" max="259" width="19.5703125" style="97" customWidth="1"/>
    <col min="260" max="260" width="3.28515625" style="97" customWidth="1"/>
    <col min="261" max="261" width="14.42578125" style="97" customWidth="1"/>
    <col min="262" max="262" width="2.42578125" style="97" customWidth="1"/>
    <col min="263" max="263" width="11" style="97" customWidth="1"/>
    <col min="264" max="264" width="2.42578125" style="97" customWidth="1"/>
    <col min="265" max="265" width="11" style="97" customWidth="1"/>
    <col min="266" max="266" width="3.28515625" style="97" customWidth="1"/>
    <col min="267" max="267" width="14.42578125" style="97" customWidth="1"/>
    <col min="268" max="268" width="2.42578125" style="97" customWidth="1"/>
    <col min="269" max="269" width="11" style="97" customWidth="1"/>
    <col min="270" max="270" width="2.42578125" style="97" customWidth="1"/>
    <col min="271" max="271" width="11" style="97" customWidth="1"/>
    <col min="272" max="272" width="3.28515625" style="97" customWidth="1"/>
    <col min="273" max="273" width="14.42578125" style="97" customWidth="1"/>
    <col min="274" max="274" width="2.42578125" style="97" customWidth="1"/>
    <col min="275" max="275" width="11" style="97" customWidth="1"/>
    <col min="276" max="276" width="1.5703125" style="97" customWidth="1"/>
    <col min="277" max="277" width="11" style="97" customWidth="1"/>
    <col min="278" max="278" width="3.28515625" style="97" customWidth="1"/>
    <col min="279" max="279" width="15.28515625" style="97" customWidth="1"/>
    <col min="280" max="281" width="1.5703125" style="97" customWidth="1"/>
    <col min="282" max="282" width="14.42578125" style="97" customWidth="1"/>
    <col min="283" max="283" width="2.42578125" style="97" customWidth="1"/>
    <col min="284" max="284" width="12.7109375" style="97" customWidth="1"/>
    <col min="285" max="285" width="3.28515625" style="97" customWidth="1"/>
    <col min="286" max="286" width="14.42578125" style="97" customWidth="1"/>
    <col min="287" max="287" width="2.42578125" style="97" customWidth="1"/>
    <col min="288" max="288" width="12.7109375" style="97" customWidth="1"/>
    <col min="289" max="289" width="3.28515625" style="97" customWidth="1"/>
    <col min="290" max="290" width="14.42578125" style="97" customWidth="1"/>
    <col min="291" max="291" width="2.42578125" style="97" customWidth="1"/>
    <col min="292" max="292" width="12.7109375" style="97" customWidth="1"/>
    <col min="293" max="293" width="3.28515625" style="97" customWidth="1"/>
    <col min="294" max="294" width="14.42578125" style="97" customWidth="1"/>
    <col min="295" max="295" width="3.28515625" style="97" customWidth="1"/>
    <col min="296" max="296" width="17.85546875" style="97" customWidth="1"/>
    <col min="297" max="297" width="2.42578125" style="97" customWidth="1"/>
    <col min="298" max="298" width="5.85546875" style="97" customWidth="1"/>
    <col min="299" max="299" width="30.7109375" style="97" customWidth="1"/>
    <col min="300" max="300" width="9.28515625" style="97" customWidth="1"/>
    <col min="301" max="512" width="12.7109375" style="97"/>
    <col min="513" max="513" width="5" style="97" customWidth="1"/>
    <col min="514" max="514" width="1.5703125" style="97" customWidth="1"/>
    <col min="515" max="515" width="19.5703125" style="97" customWidth="1"/>
    <col min="516" max="516" width="3.28515625" style="97" customWidth="1"/>
    <col min="517" max="517" width="14.42578125" style="97" customWidth="1"/>
    <col min="518" max="518" width="2.42578125" style="97" customWidth="1"/>
    <col min="519" max="519" width="11" style="97" customWidth="1"/>
    <col min="520" max="520" width="2.42578125" style="97" customWidth="1"/>
    <col min="521" max="521" width="11" style="97" customWidth="1"/>
    <col min="522" max="522" width="3.28515625" style="97" customWidth="1"/>
    <col min="523" max="523" width="14.42578125" style="97" customWidth="1"/>
    <col min="524" max="524" width="2.42578125" style="97" customWidth="1"/>
    <col min="525" max="525" width="11" style="97" customWidth="1"/>
    <col min="526" max="526" width="2.42578125" style="97" customWidth="1"/>
    <col min="527" max="527" width="11" style="97" customWidth="1"/>
    <col min="528" max="528" width="3.28515625" style="97" customWidth="1"/>
    <col min="529" max="529" width="14.42578125" style="97" customWidth="1"/>
    <col min="530" max="530" width="2.42578125" style="97" customWidth="1"/>
    <col min="531" max="531" width="11" style="97" customWidth="1"/>
    <col min="532" max="532" width="1.5703125" style="97" customWidth="1"/>
    <col min="533" max="533" width="11" style="97" customWidth="1"/>
    <col min="534" max="534" width="3.28515625" style="97" customWidth="1"/>
    <col min="535" max="535" width="15.28515625" style="97" customWidth="1"/>
    <col min="536" max="537" width="1.5703125" style="97" customWidth="1"/>
    <col min="538" max="538" width="14.42578125" style="97" customWidth="1"/>
    <col min="539" max="539" width="2.42578125" style="97" customWidth="1"/>
    <col min="540" max="540" width="12.7109375" style="97" customWidth="1"/>
    <col min="541" max="541" width="3.28515625" style="97" customWidth="1"/>
    <col min="542" max="542" width="14.42578125" style="97" customWidth="1"/>
    <col min="543" max="543" width="2.42578125" style="97" customWidth="1"/>
    <col min="544" max="544" width="12.7109375" style="97" customWidth="1"/>
    <col min="545" max="545" width="3.28515625" style="97" customWidth="1"/>
    <col min="546" max="546" width="14.42578125" style="97" customWidth="1"/>
    <col min="547" max="547" width="2.42578125" style="97" customWidth="1"/>
    <col min="548" max="548" width="12.7109375" style="97" customWidth="1"/>
    <col min="549" max="549" width="3.28515625" style="97" customWidth="1"/>
    <col min="550" max="550" width="14.42578125" style="97" customWidth="1"/>
    <col min="551" max="551" width="3.28515625" style="97" customWidth="1"/>
    <col min="552" max="552" width="17.85546875" style="97" customWidth="1"/>
    <col min="553" max="553" width="2.42578125" style="97" customWidth="1"/>
    <col min="554" max="554" width="5.85546875" style="97" customWidth="1"/>
    <col min="555" max="555" width="30.7109375" style="97" customWidth="1"/>
    <col min="556" max="556" width="9.28515625" style="97" customWidth="1"/>
    <col min="557" max="768" width="12.7109375" style="97"/>
    <col min="769" max="769" width="5" style="97" customWidth="1"/>
    <col min="770" max="770" width="1.5703125" style="97" customWidth="1"/>
    <col min="771" max="771" width="19.5703125" style="97" customWidth="1"/>
    <col min="772" max="772" width="3.28515625" style="97" customWidth="1"/>
    <col min="773" max="773" width="14.42578125" style="97" customWidth="1"/>
    <col min="774" max="774" width="2.42578125" style="97" customWidth="1"/>
    <col min="775" max="775" width="11" style="97" customWidth="1"/>
    <col min="776" max="776" width="2.42578125" style="97" customWidth="1"/>
    <col min="777" max="777" width="11" style="97" customWidth="1"/>
    <col min="778" max="778" width="3.28515625" style="97" customWidth="1"/>
    <col min="779" max="779" width="14.42578125" style="97" customWidth="1"/>
    <col min="780" max="780" width="2.42578125" style="97" customWidth="1"/>
    <col min="781" max="781" width="11" style="97" customWidth="1"/>
    <col min="782" max="782" width="2.42578125" style="97" customWidth="1"/>
    <col min="783" max="783" width="11" style="97" customWidth="1"/>
    <col min="784" max="784" width="3.28515625" style="97" customWidth="1"/>
    <col min="785" max="785" width="14.42578125" style="97" customWidth="1"/>
    <col min="786" max="786" width="2.42578125" style="97" customWidth="1"/>
    <col min="787" max="787" width="11" style="97" customWidth="1"/>
    <col min="788" max="788" width="1.5703125" style="97" customWidth="1"/>
    <col min="789" max="789" width="11" style="97" customWidth="1"/>
    <col min="790" max="790" width="3.28515625" style="97" customWidth="1"/>
    <col min="791" max="791" width="15.28515625" style="97" customWidth="1"/>
    <col min="792" max="793" width="1.5703125" style="97" customWidth="1"/>
    <col min="794" max="794" width="14.42578125" style="97" customWidth="1"/>
    <col min="795" max="795" width="2.42578125" style="97" customWidth="1"/>
    <col min="796" max="796" width="12.7109375" style="97" customWidth="1"/>
    <col min="797" max="797" width="3.28515625" style="97" customWidth="1"/>
    <col min="798" max="798" width="14.42578125" style="97" customWidth="1"/>
    <col min="799" max="799" width="2.42578125" style="97" customWidth="1"/>
    <col min="800" max="800" width="12.7109375" style="97" customWidth="1"/>
    <col min="801" max="801" width="3.28515625" style="97" customWidth="1"/>
    <col min="802" max="802" width="14.42578125" style="97" customWidth="1"/>
    <col min="803" max="803" width="2.42578125" style="97" customWidth="1"/>
    <col min="804" max="804" width="12.7109375" style="97" customWidth="1"/>
    <col min="805" max="805" width="3.28515625" style="97" customWidth="1"/>
    <col min="806" max="806" width="14.42578125" style="97" customWidth="1"/>
    <col min="807" max="807" width="3.28515625" style="97" customWidth="1"/>
    <col min="808" max="808" width="17.85546875" style="97" customWidth="1"/>
    <col min="809" max="809" width="2.42578125" style="97" customWidth="1"/>
    <col min="810" max="810" width="5.85546875" style="97" customWidth="1"/>
    <col min="811" max="811" width="30.7109375" style="97" customWidth="1"/>
    <col min="812" max="812" width="9.28515625" style="97" customWidth="1"/>
    <col min="813" max="1024" width="12.7109375" style="97"/>
    <col min="1025" max="1025" width="5" style="97" customWidth="1"/>
    <col min="1026" max="1026" width="1.5703125" style="97" customWidth="1"/>
    <col min="1027" max="1027" width="19.5703125" style="97" customWidth="1"/>
    <col min="1028" max="1028" width="3.28515625" style="97" customWidth="1"/>
    <col min="1029" max="1029" width="14.42578125" style="97" customWidth="1"/>
    <col min="1030" max="1030" width="2.42578125" style="97" customWidth="1"/>
    <col min="1031" max="1031" width="11" style="97" customWidth="1"/>
    <col min="1032" max="1032" width="2.42578125" style="97" customWidth="1"/>
    <col min="1033" max="1033" width="11" style="97" customWidth="1"/>
    <col min="1034" max="1034" width="3.28515625" style="97" customWidth="1"/>
    <col min="1035" max="1035" width="14.42578125" style="97" customWidth="1"/>
    <col min="1036" max="1036" width="2.42578125" style="97" customWidth="1"/>
    <col min="1037" max="1037" width="11" style="97" customWidth="1"/>
    <col min="1038" max="1038" width="2.42578125" style="97" customWidth="1"/>
    <col min="1039" max="1039" width="11" style="97" customWidth="1"/>
    <col min="1040" max="1040" width="3.28515625" style="97" customWidth="1"/>
    <col min="1041" max="1041" width="14.42578125" style="97" customWidth="1"/>
    <col min="1042" max="1042" width="2.42578125" style="97" customWidth="1"/>
    <col min="1043" max="1043" width="11" style="97" customWidth="1"/>
    <col min="1044" max="1044" width="1.5703125" style="97" customWidth="1"/>
    <col min="1045" max="1045" width="11" style="97" customWidth="1"/>
    <col min="1046" max="1046" width="3.28515625" style="97" customWidth="1"/>
    <col min="1047" max="1047" width="15.28515625" style="97" customWidth="1"/>
    <col min="1048" max="1049" width="1.5703125" style="97" customWidth="1"/>
    <col min="1050" max="1050" width="14.42578125" style="97" customWidth="1"/>
    <col min="1051" max="1051" width="2.42578125" style="97" customWidth="1"/>
    <col min="1052" max="1052" width="12.7109375" style="97" customWidth="1"/>
    <col min="1053" max="1053" width="3.28515625" style="97" customWidth="1"/>
    <col min="1054" max="1054" width="14.42578125" style="97" customWidth="1"/>
    <col min="1055" max="1055" width="2.42578125" style="97" customWidth="1"/>
    <col min="1056" max="1056" width="12.7109375" style="97" customWidth="1"/>
    <col min="1057" max="1057" width="3.28515625" style="97" customWidth="1"/>
    <col min="1058" max="1058" width="14.42578125" style="97" customWidth="1"/>
    <col min="1059" max="1059" width="2.42578125" style="97" customWidth="1"/>
    <col min="1060" max="1060" width="12.7109375" style="97" customWidth="1"/>
    <col min="1061" max="1061" width="3.28515625" style="97" customWidth="1"/>
    <col min="1062" max="1062" width="14.42578125" style="97" customWidth="1"/>
    <col min="1063" max="1063" width="3.28515625" style="97" customWidth="1"/>
    <col min="1064" max="1064" width="17.85546875" style="97" customWidth="1"/>
    <col min="1065" max="1065" width="2.42578125" style="97" customWidth="1"/>
    <col min="1066" max="1066" width="5.85546875" style="97" customWidth="1"/>
    <col min="1067" max="1067" width="30.7109375" style="97" customWidth="1"/>
    <col min="1068" max="1068" width="9.28515625" style="97" customWidth="1"/>
    <col min="1069" max="1280" width="12.7109375" style="97"/>
    <col min="1281" max="1281" width="5" style="97" customWidth="1"/>
    <col min="1282" max="1282" width="1.5703125" style="97" customWidth="1"/>
    <col min="1283" max="1283" width="19.5703125" style="97" customWidth="1"/>
    <col min="1284" max="1284" width="3.28515625" style="97" customWidth="1"/>
    <col min="1285" max="1285" width="14.42578125" style="97" customWidth="1"/>
    <col min="1286" max="1286" width="2.42578125" style="97" customWidth="1"/>
    <col min="1287" max="1287" width="11" style="97" customWidth="1"/>
    <col min="1288" max="1288" width="2.42578125" style="97" customWidth="1"/>
    <col min="1289" max="1289" width="11" style="97" customWidth="1"/>
    <col min="1290" max="1290" width="3.28515625" style="97" customWidth="1"/>
    <col min="1291" max="1291" width="14.42578125" style="97" customWidth="1"/>
    <col min="1292" max="1292" width="2.42578125" style="97" customWidth="1"/>
    <col min="1293" max="1293" width="11" style="97" customWidth="1"/>
    <col min="1294" max="1294" width="2.42578125" style="97" customWidth="1"/>
    <col min="1295" max="1295" width="11" style="97" customWidth="1"/>
    <col min="1296" max="1296" width="3.28515625" style="97" customWidth="1"/>
    <col min="1297" max="1297" width="14.42578125" style="97" customWidth="1"/>
    <col min="1298" max="1298" width="2.42578125" style="97" customWidth="1"/>
    <col min="1299" max="1299" width="11" style="97" customWidth="1"/>
    <col min="1300" max="1300" width="1.5703125" style="97" customWidth="1"/>
    <col min="1301" max="1301" width="11" style="97" customWidth="1"/>
    <col min="1302" max="1302" width="3.28515625" style="97" customWidth="1"/>
    <col min="1303" max="1303" width="15.28515625" style="97" customWidth="1"/>
    <col min="1304" max="1305" width="1.5703125" style="97" customWidth="1"/>
    <col min="1306" max="1306" width="14.42578125" style="97" customWidth="1"/>
    <col min="1307" max="1307" width="2.42578125" style="97" customWidth="1"/>
    <col min="1308" max="1308" width="12.7109375" style="97" customWidth="1"/>
    <col min="1309" max="1309" width="3.28515625" style="97" customWidth="1"/>
    <col min="1310" max="1310" width="14.42578125" style="97" customWidth="1"/>
    <col min="1311" max="1311" width="2.42578125" style="97" customWidth="1"/>
    <col min="1312" max="1312" width="12.7109375" style="97" customWidth="1"/>
    <col min="1313" max="1313" width="3.28515625" style="97" customWidth="1"/>
    <col min="1314" max="1314" width="14.42578125" style="97" customWidth="1"/>
    <col min="1315" max="1315" width="2.42578125" style="97" customWidth="1"/>
    <col min="1316" max="1316" width="12.7109375" style="97" customWidth="1"/>
    <col min="1317" max="1317" width="3.28515625" style="97" customWidth="1"/>
    <col min="1318" max="1318" width="14.42578125" style="97" customWidth="1"/>
    <col min="1319" max="1319" width="3.28515625" style="97" customWidth="1"/>
    <col min="1320" max="1320" width="17.85546875" style="97" customWidth="1"/>
    <col min="1321" max="1321" width="2.42578125" style="97" customWidth="1"/>
    <col min="1322" max="1322" width="5.85546875" style="97" customWidth="1"/>
    <col min="1323" max="1323" width="30.7109375" style="97" customWidth="1"/>
    <col min="1324" max="1324" width="9.28515625" style="97" customWidth="1"/>
    <col min="1325" max="1536" width="12.7109375" style="97"/>
    <col min="1537" max="1537" width="5" style="97" customWidth="1"/>
    <col min="1538" max="1538" width="1.5703125" style="97" customWidth="1"/>
    <col min="1539" max="1539" width="19.5703125" style="97" customWidth="1"/>
    <col min="1540" max="1540" width="3.28515625" style="97" customWidth="1"/>
    <col min="1541" max="1541" width="14.42578125" style="97" customWidth="1"/>
    <col min="1542" max="1542" width="2.42578125" style="97" customWidth="1"/>
    <col min="1543" max="1543" width="11" style="97" customWidth="1"/>
    <col min="1544" max="1544" width="2.42578125" style="97" customWidth="1"/>
    <col min="1545" max="1545" width="11" style="97" customWidth="1"/>
    <col min="1546" max="1546" width="3.28515625" style="97" customWidth="1"/>
    <col min="1547" max="1547" width="14.42578125" style="97" customWidth="1"/>
    <col min="1548" max="1548" width="2.42578125" style="97" customWidth="1"/>
    <col min="1549" max="1549" width="11" style="97" customWidth="1"/>
    <col min="1550" max="1550" width="2.42578125" style="97" customWidth="1"/>
    <col min="1551" max="1551" width="11" style="97" customWidth="1"/>
    <col min="1552" max="1552" width="3.28515625" style="97" customWidth="1"/>
    <col min="1553" max="1553" width="14.42578125" style="97" customWidth="1"/>
    <col min="1554" max="1554" width="2.42578125" style="97" customWidth="1"/>
    <col min="1555" max="1555" width="11" style="97" customWidth="1"/>
    <col min="1556" max="1556" width="1.5703125" style="97" customWidth="1"/>
    <col min="1557" max="1557" width="11" style="97" customWidth="1"/>
    <col min="1558" max="1558" width="3.28515625" style="97" customWidth="1"/>
    <col min="1559" max="1559" width="15.28515625" style="97" customWidth="1"/>
    <col min="1560" max="1561" width="1.5703125" style="97" customWidth="1"/>
    <col min="1562" max="1562" width="14.42578125" style="97" customWidth="1"/>
    <col min="1563" max="1563" width="2.42578125" style="97" customWidth="1"/>
    <col min="1564" max="1564" width="12.7109375" style="97" customWidth="1"/>
    <col min="1565" max="1565" width="3.28515625" style="97" customWidth="1"/>
    <col min="1566" max="1566" width="14.42578125" style="97" customWidth="1"/>
    <col min="1567" max="1567" width="2.42578125" style="97" customWidth="1"/>
    <col min="1568" max="1568" width="12.7109375" style="97" customWidth="1"/>
    <col min="1569" max="1569" width="3.28515625" style="97" customWidth="1"/>
    <col min="1570" max="1570" width="14.42578125" style="97" customWidth="1"/>
    <col min="1571" max="1571" width="2.42578125" style="97" customWidth="1"/>
    <col min="1572" max="1572" width="12.7109375" style="97" customWidth="1"/>
    <col min="1573" max="1573" width="3.28515625" style="97" customWidth="1"/>
    <col min="1574" max="1574" width="14.42578125" style="97" customWidth="1"/>
    <col min="1575" max="1575" width="3.28515625" style="97" customWidth="1"/>
    <col min="1576" max="1576" width="17.85546875" style="97" customWidth="1"/>
    <col min="1577" max="1577" width="2.42578125" style="97" customWidth="1"/>
    <col min="1578" max="1578" width="5.85546875" style="97" customWidth="1"/>
    <col min="1579" max="1579" width="30.7109375" style="97" customWidth="1"/>
    <col min="1580" max="1580" width="9.28515625" style="97" customWidth="1"/>
    <col min="1581" max="1792" width="12.7109375" style="97"/>
    <col min="1793" max="1793" width="5" style="97" customWidth="1"/>
    <col min="1794" max="1794" width="1.5703125" style="97" customWidth="1"/>
    <col min="1795" max="1795" width="19.5703125" style="97" customWidth="1"/>
    <col min="1796" max="1796" width="3.28515625" style="97" customWidth="1"/>
    <col min="1797" max="1797" width="14.42578125" style="97" customWidth="1"/>
    <col min="1798" max="1798" width="2.42578125" style="97" customWidth="1"/>
    <col min="1799" max="1799" width="11" style="97" customWidth="1"/>
    <col min="1800" max="1800" width="2.42578125" style="97" customWidth="1"/>
    <col min="1801" max="1801" width="11" style="97" customWidth="1"/>
    <col min="1802" max="1802" width="3.28515625" style="97" customWidth="1"/>
    <col min="1803" max="1803" width="14.42578125" style="97" customWidth="1"/>
    <col min="1804" max="1804" width="2.42578125" style="97" customWidth="1"/>
    <col min="1805" max="1805" width="11" style="97" customWidth="1"/>
    <col min="1806" max="1806" width="2.42578125" style="97" customWidth="1"/>
    <col min="1807" max="1807" width="11" style="97" customWidth="1"/>
    <col min="1808" max="1808" width="3.28515625" style="97" customWidth="1"/>
    <col min="1809" max="1809" width="14.42578125" style="97" customWidth="1"/>
    <col min="1810" max="1810" width="2.42578125" style="97" customWidth="1"/>
    <col min="1811" max="1811" width="11" style="97" customWidth="1"/>
    <col min="1812" max="1812" width="1.5703125" style="97" customWidth="1"/>
    <col min="1813" max="1813" width="11" style="97" customWidth="1"/>
    <col min="1814" max="1814" width="3.28515625" style="97" customWidth="1"/>
    <col min="1815" max="1815" width="15.28515625" style="97" customWidth="1"/>
    <col min="1816" max="1817" width="1.5703125" style="97" customWidth="1"/>
    <col min="1818" max="1818" width="14.42578125" style="97" customWidth="1"/>
    <col min="1819" max="1819" width="2.42578125" style="97" customWidth="1"/>
    <col min="1820" max="1820" width="12.7109375" style="97" customWidth="1"/>
    <col min="1821" max="1821" width="3.28515625" style="97" customWidth="1"/>
    <col min="1822" max="1822" width="14.42578125" style="97" customWidth="1"/>
    <col min="1823" max="1823" width="2.42578125" style="97" customWidth="1"/>
    <col min="1824" max="1824" width="12.7109375" style="97" customWidth="1"/>
    <col min="1825" max="1825" width="3.28515625" style="97" customWidth="1"/>
    <col min="1826" max="1826" width="14.42578125" style="97" customWidth="1"/>
    <col min="1827" max="1827" width="2.42578125" style="97" customWidth="1"/>
    <col min="1828" max="1828" width="12.7109375" style="97" customWidth="1"/>
    <col min="1829" max="1829" width="3.28515625" style="97" customWidth="1"/>
    <col min="1830" max="1830" width="14.42578125" style="97" customWidth="1"/>
    <col min="1831" max="1831" width="3.28515625" style="97" customWidth="1"/>
    <col min="1832" max="1832" width="17.85546875" style="97" customWidth="1"/>
    <col min="1833" max="1833" width="2.42578125" style="97" customWidth="1"/>
    <col min="1834" max="1834" width="5.85546875" style="97" customWidth="1"/>
    <col min="1835" max="1835" width="30.7109375" style="97" customWidth="1"/>
    <col min="1836" max="1836" width="9.28515625" style="97" customWidth="1"/>
    <col min="1837" max="2048" width="12.7109375" style="97"/>
    <col min="2049" max="2049" width="5" style="97" customWidth="1"/>
    <col min="2050" max="2050" width="1.5703125" style="97" customWidth="1"/>
    <col min="2051" max="2051" width="19.5703125" style="97" customWidth="1"/>
    <col min="2052" max="2052" width="3.28515625" style="97" customWidth="1"/>
    <col min="2053" max="2053" width="14.42578125" style="97" customWidth="1"/>
    <col min="2054" max="2054" width="2.42578125" style="97" customWidth="1"/>
    <col min="2055" max="2055" width="11" style="97" customWidth="1"/>
    <col min="2056" max="2056" width="2.42578125" style="97" customWidth="1"/>
    <col min="2057" max="2057" width="11" style="97" customWidth="1"/>
    <col min="2058" max="2058" width="3.28515625" style="97" customWidth="1"/>
    <col min="2059" max="2059" width="14.42578125" style="97" customWidth="1"/>
    <col min="2060" max="2060" width="2.42578125" style="97" customWidth="1"/>
    <col min="2061" max="2061" width="11" style="97" customWidth="1"/>
    <col min="2062" max="2062" width="2.42578125" style="97" customWidth="1"/>
    <col min="2063" max="2063" width="11" style="97" customWidth="1"/>
    <col min="2064" max="2064" width="3.28515625" style="97" customWidth="1"/>
    <col min="2065" max="2065" width="14.42578125" style="97" customWidth="1"/>
    <col min="2066" max="2066" width="2.42578125" style="97" customWidth="1"/>
    <col min="2067" max="2067" width="11" style="97" customWidth="1"/>
    <col min="2068" max="2068" width="1.5703125" style="97" customWidth="1"/>
    <col min="2069" max="2069" width="11" style="97" customWidth="1"/>
    <col min="2070" max="2070" width="3.28515625" style="97" customWidth="1"/>
    <col min="2071" max="2071" width="15.28515625" style="97" customWidth="1"/>
    <col min="2072" max="2073" width="1.5703125" style="97" customWidth="1"/>
    <col min="2074" max="2074" width="14.42578125" style="97" customWidth="1"/>
    <col min="2075" max="2075" width="2.42578125" style="97" customWidth="1"/>
    <col min="2076" max="2076" width="12.7109375" style="97" customWidth="1"/>
    <col min="2077" max="2077" width="3.28515625" style="97" customWidth="1"/>
    <col min="2078" max="2078" width="14.42578125" style="97" customWidth="1"/>
    <col min="2079" max="2079" width="2.42578125" style="97" customWidth="1"/>
    <col min="2080" max="2080" width="12.7109375" style="97" customWidth="1"/>
    <col min="2081" max="2081" width="3.28515625" style="97" customWidth="1"/>
    <col min="2082" max="2082" width="14.42578125" style="97" customWidth="1"/>
    <col min="2083" max="2083" width="2.42578125" style="97" customWidth="1"/>
    <col min="2084" max="2084" width="12.7109375" style="97" customWidth="1"/>
    <col min="2085" max="2085" width="3.28515625" style="97" customWidth="1"/>
    <col min="2086" max="2086" width="14.42578125" style="97" customWidth="1"/>
    <col min="2087" max="2087" width="3.28515625" style="97" customWidth="1"/>
    <col min="2088" max="2088" width="17.85546875" style="97" customWidth="1"/>
    <col min="2089" max="2089" width="2.42578125" style="97" customWidth="1"/>
    <col min="2090" max="2090" width="5.85546875" style="97" customWidth="1"/>
    <col min="2091" max="2091" width="30.7109375" style="97" customWidth="1"/>
    <col min="2092" max="2092" width="9.28515625" style="97" customWidth="1"/>
    <col min="2093" max="2304" width="12.7109375" style="97"/>
    <col min="2305" max="2305" width="5" style="97" customWidth="1"/>
    <col min="2306" max="2306" width="1.5703125" style="97" customWidth="1"/>
    <col min="2307" max="2307" width="19.5703125" style="97" customWidth="1"/>
    <col min="2308" max="2308" width="3.28515625" style="97" customWidth="1"/>
    <col min="2309" max="2309" width="14.42578125" style="97" customWidth="1"/>
    <col min="2310" max="2310" width="2.42578125" style="97" customWidth="1"/>
    <col min="2311" max="2311" width="11" style="97" customWidth="1"/>
    <col min="2312" max="2312" width="2.42578125" style="97" customWidth="1"/>
    <col min="2313" max="2313" width="11" style="97" customWidth="1"/>
    <col min="2314" max="2314" width="3.28515625" style="97" customWidth="1"/>
    <col min="2315" max="2315" width="14.42578125" style="97" customWidth="1"/>
    <col min="2316" max="2316" width="2.42578125" style="97" customWidth="1"/>
    <col min="2317" max="2317" width="11" style="97" customWidth="1"/>
    <col min="2318" max="2318" width="2.42578125" style="97" customWidth="1"/>
    <col min="2319" max="2319" width="11" style="97" customWidth="1"/>
    <col min="2320" max="2320" width="3.28515625" style="97" customWidth="1"/>
    <col min="2321" max="2321" width="14.42578125" style="97" customWidth="1"/>
    <col min="2322" max="2322" width="2.42578125" style="97" customWidth="1"/>
    <col min="2323" max="2323" width="11" style="97" customWidth="1"/>
    <col min="2324" max="2324" width="1.5703125" style="97" customWidth="1"/>
    <col min="2325" max="2325" width="11" style="97" customWidth="1"/>
    <col min="2326" max="2326" width="3.28515625" style="97" customWidth="1"/>
    <col min="2327" max="2327" width="15.28515625" style="97" customWidth="1"/>
    <col min="2328" max="2329" width="1.5703125" style="97" customWidth="1"/>
    <col min="2330" max="2330" width="14.42578125" style="97" customWidth="1"/>
    <col min="2331" max="2331" width="2.42578125" style="97" customWidth="1"/>
    <col min="2332" max="2332" width="12.7109375" style="97" customWidth="1"/>
    <col min="2333" max="2333" width="3.28515625" style="97" customWidth="1"/>
    <col min="2334" max="2334" width="14.42578125" style="97" customWidth="1"/>
    <col min="2335" max="2335" width="2.42578125" style="97" customWidth="1"/>
    <col min="2336" max="2336" width="12.7109375" style="97" customWidth="1"/>
    <col min="2337" max="2337" width="3.28515625" style="97" customWidth="1"/>
    <col min="2338" max="2338" width="14.42578125" style="97" customWidth="1"/>
    <col min="2339" max="2339" width="2.42578125" style="97" customWidth="1"/>
    <col min="2340" max="2340" width="12.7109375" style="97" customWidth="1"/>
    <col min="2341" max="2341" width="3.28515625" style="97" customWidth="1"/>
    <col min="2342" max="2342" width="14.42578125" style="97" customWidth="1"/>
    <col min="2343" max="2343" width="3.28515625" style="97" customWidth="1"/>
    <col min="2344" max="2344" width="17.85546875" style="97" customWidth="1"/>
    <col min="2345" max="2345" width="2.42578125" style="97" customWidth="1"/>
    <col min="2346" max="2346" width="5.85546875" style="97" customWidth="1"/>
    <col min="2347" max="2347" width="30.7109375" style="97" customWidth="1"/>
    <col min="2348" max="2348" width="9.28515625" style="97" customWidth="1"/>
    <col min="2349" max="2560" width="12.7109375" style="97"/>
    <col min="2561" max="2561" width="5" style="97" customWidth="1"/>
    <col min="2562" max="2562" width="1.5703125" style="97" customWidth="1"/>
    <col min="2563" max="2563" width="19.5703125" style="97" customWidth="1"/>
    <col min="2564" max="2564" width="3.28515625" style="97" customWidth="1"/>
    <col min="2565" max="2565" width="14.42578125" style="97" customWidth="1"/>
    <col min="2566" max="2566" width="2.42578125" style="97" customWidth="1"/>
    <col min="2567" max="2567" width="11" style="97" customWidth="1"/>
    <col min="2568" max="2568" width="2.42578125" style="97" customWidth="1"/>
    <col min="2569" max="2569" width="11" style="97" customWidth="1"/>
    <col min="2570" max="2570" width="3.28515625" style="97" customWidth="1"/>
    <col min="2571" max="2571" width="14.42578125" style="97" customWidth="1"/>
    <col min="2572" max="2572" width="2.42578125" style="97" customWidth="1"/>
    <col min="2573" max="2573" width="11" style="97" customWidth="1"/>
    <col min="2574" max="2574" width="2.42578125" style="97" customWidth="1"/>
    <col min="2575" max="2575" width="11" style="97" customWidth="1"/>
    <col min="2576" max="2576" width="3.28515625" style="97" customWidth="1"/>
    <col min="2577" max="2577" width="14.42578125" style="97" customWidth="1"/>
    <col min="2578" max="2578" width="2.42578125" style="97" customWidth="1"/>
    <col min="2579" max="2579" width="11" style="97" customWidth="1"/>
    <col min="2580" max="2580" width="1.5703125" style="97" customWidth="1"/>
    <col min="2581" max="2581" width="11" style="97" customWidth="1"/>
    <col min="2582" max="2582" width="3.28515625" style="97" customWidth="1"/>
    <col min="2583" max="2583" width="15.28515625" style="97" customWidth="1"/>
    <col min="2584" max="2585" width="1.5703125" style="97" customWidth="1"/>
    <col min="2586" max="2586" width="14.42578125" style="97" customWidth="1"/>
    <col min="2587" max="2587" width="2.42578125" style="97" customWidth="1"/>
    <col min="2588" max="2588" width="12.7109375" style="97" customWidth="1"/>
    <col min="2589" max="2589" width="3.28515625" style="97" customWidth="1"/>
    <col min="2590" max="2590" width="14.42578125" style="97" customWidth="1"/>
    <col min="2591" max="2591" width="2.42578125" style="97" customWidth="1"/>
    <col min="2592" max="2592" width="12.7109375" style="97" customWidth="1"/>
    <col min="2593" max="2593" width="3.28515625" style="97" customWidth="1"/>
    <col min="2594" max="2594" width="14.42578125" style="97" customWidth="1"/>
    <col min="2595" max="2595" width="2.42578125" style="97" customWidth="1"/>
    <col min="2596" max="2596" width="12.7109375" style="97" customWidth="1"/>
    <col min="2597" max="2597" width="3.28515625" style="97" customWidth="1"/>
    <col min="2598" max="2598" width="14.42578125" style="97" customWidth="1"/>
    <col min="2599" max="2599" width="3.28515625" style="97" customWidth="1"/>
    <col min="2600" max="2600" width="17.85546875" style="97" customWidth="1"/>
    <col min="2601" max="2601" width="2.42578125" style="97" customWidth="1"/>
    <col min="2602" max="2602" width="5.85546875" style="97" customWidth="1"/>
    <col min="2603" max="2603" width="30.7109375" style="97" customWidth="1"/>
    <col min="2604" max="2604" width="9.28515625" style="97" customWidth="1"/>
    <col min="2605" max="2816" width="12.7109375" style="97"/>
    <col min="2817" max="2817" width="5" style="97" customWidth="1"/>
    <col min="2818" max="2818" width="1.5703125" style="97" customWidth="1"/>
    <col min="2819" max="2819" width="19.5703125" style="97" customWidth="1"/>
    <col min="2820" max="2820" width="3.28515625" style="97" customWidth="1"/>
    <col min="2821" max="2821" width="14.42578125" style="97" customWidth="1"/>
    <col min="2822" max="2822" width="2.42578125" style="97" customWidth="1"/>
    <col min="2823" max="2823" width="11" style="97" customWidth="1"/>
    <col min="2824" max="2824" width="2.42578125" style="97" customWidth="1"/>
    <col min="2825" max="2825" width="11" style="97" customWidth="1"/>
    <col min="2826" max="2826" width="3.28515625" style="97" customWidth="1"/>
    <col min="2827" max="2827" width="14.42578125" style="97" customWidth="1"/>
    <col min="2828" max="2828" width="2.42578125" style="97" customWidth="1"/>
    <col min="2829" max="2829" width="11" style="97" customWidth="1"/>
    <col min="2830" max="2830" width="2.42578125" style="97" customWidth="1"/>
    <col min="2831" max="2831" width="11" style="97" customWidth="1"/>
    <col min="2832" max="2832" width="3.28515625" style="97" customWidth="1"/>
    <col min="2833" max="2833" width="14.42578125" style="97" customWidth="1"/>
    <col min="2834" max="2834" width="2.42578125" style="97" customWidth="1"/>
    <col min="2835" max="2835" width="11" style="97" customWidth="1"/>
    <col min="2836" max="2836" width="1.5703125" style="97" customWidth="1"/>
    <col min="2837" max="2837" width="11" style="97" customWidth="1"/>
    <col min="2838" max="2838" width="3.28515625" style="97" customWidth="1"/>
    <col min="2839" max="2839" width="15.28515625" style="97" customWidth="1"/>
    <col min="2840" max="2841" width="1.5703125" style="97" customWidth="1"/>
    <col min="2842" max="2842" width="14.42578125" style="97" customWidth="1"/>
    <col min="2843" max="2843" width="2.42578125" style="97" customWidth="1"/>
    <col min="2844" max="2844" width="12.7109375" style="97" customWidth="1"/>
    <col min="2845" max="2845" width="3.28515625" style="97" customWidth="1"/>
    <col min="2846" max="2846" width="14.42578125" style="97" customWidth="1"/>
    <col min="2847" max="2847" width="2.42578125" style="97" customWidth="1"/>
    <col min="2848" max="2848" width="12.7109375" style="97" customWidth="1"/>
    <col min="2849" max="2849" width="3.28515625" style="97" customWidth="1"/>
    <col min="2850" max="2850" width="14.42578125" style="97" customWidth="1"/>
    <col min="2851" max="2851" width="2.42578125" style="97" customWidth="1"/>
    <col min="2852" max="2852" width="12.7109375" style="97" customWidth="1"/>
    <col min="2853" max="2853" width="3.28515625" style="97" customWidth="1"/>
    <col min="2854" max="2854" width="14.42578125" style="97" customWidth="1"/>
    <col min="2855" max="2855" width="3.28515625" style="97" customWidth="1"/>
    <col min="2856" max="2856" width="17.85546875" style="97" customWidth="1"/>
    <col min="2857" max="2857" width="2.42578125" style="97" customWidth="1"/>
    <col min="2858" max="2858" width="5.85546875" style="97" customWidth="1"/>
    <col min="2859" max="2859" width="30.7109375" style="97" customWidth="1"/>
    <col min="2860" max="2860" width="9.28515625" style="97" customWidth="1"/>
    <col min="2861" max="3072" width="12.7109375" style="97"/>
    <col min="3073" max="3073" width="5" style="97" customWidth="1"/>
    <col min="3074" max="3074" width="1.5703125" style="97" customWidth="1"/>
    <col min="3075" max="3075" width="19.5703125" style="97" customWidth="1"/>
    <col min="3076" max="3076" width="3.28515625" style="97" customWidth="1"/>
    <col min="3077" max="3077" width="14.42578125" style="97" customWidth="1"/>
    <col min="3078" max="3078" width="2.42578125" style="97" customWidth="1"/>
    <col min="3079" max="3079" width="11" style="97" customWidth="1"/>
    <col min="3080" max="3080" width="2.42578125" style="97" customWidth="1"/>
    <col min="3081" max="3081" width="11" style="97" customWidth="1"/>
    <col min="3082" max="3082" width="3.28515625" style="97" customWidth="1"/>
    <col min="3083" max="3083" width="14.42578125" style="97" customWidth="1"/>
    <col min="3084" max="3084" width="2.42578125" style="97" customWidth="1"/>
    <col min="3085" max="3085" width="11" style="97" customWidth="1"/>
    <col min="3086" max="3086" width="2.42578125" style="97" customWidth="1"/>
    <col min="3087" max="3087" width="11" style="97" customWidth="1"/>
    <col min="3088" max="3088" width="3.28515625" style="97" customWidth="1"/>
    <col min="3089" max="3089" width="14.42578125" style="97" customWidth="1"/>
    <col min="3090" max="3090" width="2.42578125" style="97" customWidth="1"/>
    <col min="3091" max="3091" width="11" style="97" customWidth="1"/>
    <col min="3092" max="3092" width="1.5703125" style="97" customWidth="1"/>
    <col min="3093" max="3093" width="11" style="97" customWidth="1"/>
    <col min="3094" max="3094" width="3.28515625" style="97" customWidth="1"/>
    <col min="3095" max="3095" width="15.28515625" style="97" customWidth="1"/>
    <col min="3096" max="3097" width="1.5703125" style="97" customWidth="1"/>
    <col min="3098" max="3098" width="14.42578125" style="97" customWidth="1"/>
    <col min="3099" max="3099" width="2.42578125" style="97" customWidth="1"/>
    <col min="3100" max="3100" width="12.7109375" style="97" customWidth="1"/>
    <col min="3101" max="3101" width="3.28515625" style="97" customWidth="1"/>
    <col min="3102" max="3102" width="14.42578125" style="97" customWidth="1"/>
    <col min="3103" max="3103" width="2.42578125" style="97" customWidth="1"/>
    <col min="3104" max="3104" width="12.7109375" style="97" customWidth="1"/>
    <col min="3105" max="3105" width="3.28515625" style="97" customWidth="1"/>
    <col min="3106" max="3106" width="14.42578125" style="97" customWidth="1"/>
    <col min="3107" max="3107" width="2.42578125" style="97" customWidth="1"/>
    <col min="3108" max="3108" width="12.7109375" style="97" customWidth="1"/>
    <col min="3109" max="3109" width="3.28515625" style="97" customWidth="1"/>
    <col min="3110" max="3110" width="14.42578125" style="97" customWidth="1"/>
    <col min="3111" max="3111" width="3.28515625" style="97" customWidth="1"/>
    <col min="3112" max="3112" width="17.85546875" style="97" customWidth="1"/>
    <col min="3113" max="3113" width="2.42578125" style="97" customWidth="1"/>
    <col min="3114" max="3114" width="5.85546875" style="97" customWidth="1"/>
    <col min="3115" max="3115" width="30.7109375" style="97" customWidth="1"/>
    <col min="3116" max="3116" width="9.28515625" style="97" customWidth="1"/>
    <col min="3117" max="3328" width="12.7109375" style="97"/>
    <col min="3329" max="3329" width="5" style="97" customWidth="1"/>
    <col min="3330" max="3330" width="1.5703125" style="97" customWidth="1"/>
    <col min="3331" max="3331" width="19.5703125" style="97" customWidth="1"/>
    <col min="3332" max="3332" width="3.28515625" style="97" customWidth="1"/>
    <col min="3333" max="3333" width="14.42578125" style="97" customWidth="1"/>
    <col min="3334" max="3334" width="2.42578125" style="97" customWidth="1"/>
    <col min="3335" max="3335" width="11" style="97" customWidth="1"/>
    <col min="3336" max="3336" width="2.42578125" style="97" customWidth="1"/>
    <col min="3337" max="3337" width="11" style="97" customWidth="1"/>
    <col min="3338" max="3338" width="3.28515625" style="97" customWidth="1"/>
    <col min="3339" max="3339" width="14.42578125" style="97" customWidth="1"/>
    <col min="3340" max="3340" width="2.42578125" style="97" customWidth="1"/>
    <col min="3341" max="3341" width="11" style="97" customWidth="1"/>
    <col min="3342" max="3342" width="2.42578125" style="97" customWidth="1"/>
    <col min="3343" max="3343" width="11" style="97" customWidth="1"/>
    <col min="3344" max="3344" width="3.28515625" style="97" customWidth="1"/>
    <col min="3345" max="3345" width="14.42578125" style="97" customWidth="1"/>
    <col min="3346" max="3346" width="2.42578125" style="97" customWidth="1"/>
    <col min="3347" max="3347" width="11" style="97" customWidth="1"/>
    <col min="3348" max="3348" width="1.5703125" style="97" customWidth="1"/>
    <col min="3349" max="3349" width="11" style="97" customWidth="1"/>
    <col min="3350" max="3350" width="3.28515625" style="97" customWidth="1"/>
    <col min="3351" max="3351" width="15.28515625" style="97" customWidth="1"/>
    <col min="3352" max="3353" width="1.5703125" style="97" customWidth="1"/>
    <col min="3354" max="3354" width="14.42578125" style="97" customWidth="1"/>
    <col min="3355" max="3355" width="2.42578125" style="97" customWidth="1"/>
    <col min="3356" max="3356" width="12.7109375" style="97" customWidth="1"/>
    <col min="3357" max="3357" width="3.28515625" style="97" customWidth="1"/>
    <col min="3358" max="3358" width="14.42578125" style="97" customWidth="1"/>
    <col min="3359" max="3359" width="2.42578125" style="97" customWidth="1"/>
    <col min="3360" max="3360" width="12.7109375" style="97" customWidth="1"/>
    <col min="3361" max="3361" width="3.28515625" style="97" customWidth="1"/>
    <col min="3362" max="3362" width="14.42578125" style="97" customWidth="1"/>
    <col min="3363" max="3363" width="2.42578125" style="97" customWidth="1"/>
    <col min="3364" max="3364" width="12.7109375" style="97" customWidth="1"/>
    <col min="3365" max="3365" width="3.28515625" style="97" customWidth="1"/>
    <col min="3366" max="3366" width="14.42578125" style="97" customWidth="1"/>
    <col min="3367" max="3367" width="3.28515625" style="97" customWidth="1"/>
    <col min="3368" max="3368" width="17.85546875" style="97" customWidth="1"/>
    <col min="3369" max="3369" width="2.42578125" style="97" customWidth="1"/>
    <col min="3370" max="3370" width="5.85546875" style="97" customWidth="1"/>
    <col min="3371" max="3371" width="30.7109375" style="97" customWidth="1"/>
    <col min="3372" max="3372" width="9.28515625" style="97" customWidth="1"/>
    <col min="3373" max="3584" width="12.7109375" style="97"/>
    <col min="3585" max="3585" width="5" style="97" customWidth="1"/>
    <col min="3586" max="3586" width="1.5703125" style="97" customWidth="1"/>
    <col min="3587" max="3587" width="19.5703125" style="97" customWidth="1"/>
    <col min="3588" max="3588" width="3.28515625" style="97" customWidth="1"/>
    <col min="3589" max="3589" width="14.42578125" style="97" customWidth="1"/>
    <col min="3590" max="3590" width="2.42578125" style="97" customWidth="1"/>
    <col min="3591" max="3591" width="11" style="97" customWidth="1"/>
    <col min="3592" max="3592" width="2.42578125" style="97" customWidth="1"/>
    <col min="3593" max="3593" width="11" style="97" customWidth="1"/>
    <col min="3594" max="3594" width="3.28515625" style="97" customWidth="1"/>
    <col min="3595" max="3595" width="14.42578125" style="97" customWidth="1"/>
    <col min="3596" max="3596" width="2.42578125" style="97" customWidth="1"/>
    <col min="3597" max="3597" width="11" style="97" customWidth="1"/>
    <col min="3598" max="3598" width="2.42578125" style="97" customWidth="1"/>
    <col min="3599" max="3599" width="11" style="97" customWidth="1"/>
    <col min="3600" max="3600" width="3.28515625" style="97" customWidth="1"/>
    <col min="3601" max="3601" width="14.42578125" style="97" customWidth="1"/>
    <col min="3602" max="3602" width="2.42578125" style="97" customWidth="1"/>
    <col min="3603" max="3603" width="11" style="97" customWidth="1"/>
    <col min="3604" max="3604" width="1.5703125" style="97" customWidth="1"/>
    <col min="3605" max="3605" width="11" style="97" customWidth="1"/>
    <col min="3606" max="3606" width="3.28515625" style="97" customWidth="1"/>
    <col min="3607" max="3607" width="15.28515625" style="97" customWidth="1"/>
    <col min="3608" max="3609" width="1.5703125" style="97" customWidth="1"/>
    <col min="3610" max="3610" width="14.42578125" style="97" customWidth="1"/>
    <col min="3611" max="3611" width="2.42578125" style="97" customWidth="1"/>
    <col min="3612" max="3612" width="12.7109375" style="97" customWidth="1"/>
    <col min="3613" max="3613" width="3.28515625" style="97" customWidth="1"/>
    <col min="3614" max="3614" width="14.42578125" style="97" customWidth="1"/>
    <col min="3615" max="3615" width="2.42578125" style="97" customWidth="1"/>
    <col min="3616" max="3616" width="12.7109375" style="97" customWidth="1"/>
    <col min="3617" max="3617" width="3.28515625" style="97" customWidth="1"/>
    <col min="3618" max="3618" width="14.42578125" style="97" customWidth="1"/>
    <col min="3619" max="3619" width="2.42578125" style="97" customWidth="1"/>
    <col min="3620" max="3620" width="12.7109375" style="97" customWidth="1"/>
    <col min="3621" max="3621" width="3.28515625" style="97" customWidth="1"/>
    <col min="3622" max="3622" width="14.42578125" style="97" customWidth="1"/>
    <col min="3623" max="3623" width="3.28515625" style="97" customWidth="1"/>
    <col min="3624" max="3624" width="17.85546875" style="97" customWidth="1"/>
    <col min="3625" max="3625" width="2.42578125" style="97" customWidth="1"/>
    <col min="3626" max="3626" width="5.85546875" style="97" customWidth="1"/>
    <col min="3627" max="3627" width="30.7109375" style="97" customWidth="1"/>
    <col min="3628" max="3628" width="9.28515625" style="97" customWidth="1"/>
    <col min="3629" max="3840" width="12.7109375" style="97"/>
    <col min="3841" max="3841" width="5" style="97" customWidth="1"/>
    <col min="3842" max="3842" width="1.5703125" style="97" customWidth="1"/>
    <col min="3843" max="3843" width="19.5703125" style="97" customWidth="1"/>
    <col min="3844" max="3844" width="3.28515625" style="97" customWidth="1"/>
    <col min="3845" max="3845" width="14.42578125" style="97" customWidth="1"/>
    <col min="3846" max="3846" width="2.42578125" style="97" customWidth="1"/>
    <col min="3847" max="3847" width="11" style="97" customWidth="1"/>
    <col min="3848" max="3848" width="2.42578125" style="97" customWidth="1"/>
    <col min="3849" max="3849" width="11" style="97" customWidth="1"/>
    <col min="3850" max="3850" width="3.28515625" style="97" customWidth="1"/>
    <col min="3851" max="3851" width="14.42578125" style="97" customWidth="1"/>
    <col min="3852" max="3852" width="2.42578125" style="97" customWidth="1"/>
    <col min="3853" max="3853" width="11" style="97" customWidth="1"/>
    <col min="3854" max="3854" width="2.42578125" style="97" customWidth="1"/>
    <col min="3855" max="3855" width="11" style="97" customWidth="1"/>
    <col min="3856" max="3856" width="3.28515625" style="97" customWidth="1"/>
    <col min="3857" max="3857" width="14.42578125" style="97" customWidth="1"/>
    <col min="3858" max="3858" width="2.42578125" style="97" customWidth="1"/>
    <col min="3859" max="3859" width="11" style="97" customWidth="1"/>
    <col min="3860" max="3860" width="1.5703125" style="97" customWidth="1"/>
    <col min="3861" max="3861" width="11" style="97" customWidth="1"/>
    <col min="3862" max="3862" width="3.28515625" style="97" customWidth="1"/>
    <col min="3863" max="3863" width="15.28515625" style="97" customWidth="1"/>
    <col min="3864" max="3865" width="1.5703125" style="97" customWidth="1"/>
    <col min="3866" max="3866" width="14.42578125" style="97" customWidth="1"/>
    <col min="3867" max="3867" width="2.42578125" style="97" customWidth="1"/>
    <col min="3868" max="3868" width="12.7109375" style="97" customWidth="1"/>
    <col min="3869" max="3869" width="3.28515625" style="97" customWidth="1"/>
    <col min="3870" max="3870" width="14.42578125" style="97" customWidth="1"/>
    <col min="3871" max="3871" width="2.42578125" style="97" customWidth="1"/>
    <col min="3872" max="3872" width="12.7109375" style="97" customWidth="1"/>
    <col min="3873" max="3873" width="3.28515625" style="97" customWidth="1"/>
    <col min="3874" max="3874" width="14.42578125" style="97" customWidth="1"/>
    <col min="3875" max="3875" width="2.42578125" style="97" customWidth="1"/>
    <col min="3876" max="3876" width="12.7109375" style="97" customWidth="1"/>
    <col min="3877" max="3877" width="3.28515625" style="97" customWidth="1"/>
    <col min="3878" max="3878" width="14.42578125" style="97" customWidth="1"/>
    <col min="3879" max="3879" width="3.28515625" style="97" customWidth="1"/>
    <col min="3880" max="3880" width="17.85546875" style="97" customWidth="1"/>
    <col min="3881" max="3881" width="2.42578125" style="97" customWidth="1"/>
    <col min="3882" max="3882" width="5.85546875" style="97" customWidth="1"/>
    <col min="3883" max="3883" width="30.7109375" style="97" customWidth="1"/>
    <col min="3884" max="3884" width="9.28515625" style="97" customWidth="1"/>
    <col min="3885" max="4096" width="12.7109375" style="97"/>
    <col min="4097" max="4097" width="5" style="97" customWidth="1"/>
    <col min="4098" max="4098" width="1.5703125" style="97" customWidth="1"/>
    <col min="4099" max="4099" width="19.5703125" style="97" customWidth="1"/>
    <col min="4100" max="4100" width="3.28515625" style="97" customWidth="1"/>
    <col min="4101" max="4101" width="14.42578125" style="97" customWidth="1"/>
    <col min="4102" max="4102" width="2.42578125" style="97" customWidth="1"/>
    <col min="4103" max="4103" width="11" style="97" customWidth="1"/>
    <col min="4104" max="4104" width="2.42578125" style="97" customWidth="1"/>
    <col min="4105" max="4105" width="11" style="97" customWidth="1"/>
    <col min="4106" max="4106" width="3.28515625" style="97" customWidth="1"/>
    <col min="4107" max="4107" width="14.42578125" style="97" customWidth="1"/>
    <col min="4108" max="4108" width="2.42578125" style="97" customWidth="1"/>
    <col min="4109" max="4109" width="11" style="97" customWidth="1"/>
    <col min="4110" max="4110" width="2.42578125" style="97" customWidth="1"/>
    <col min="4111" max="4111" width="11" style="97" customWidth="1"/>
    <col min="4112" max="4112" width="3.28515625" style="97" customWidth="1"/>
    <col min="4113" max="4113" width="14.42578125" style="97" customWidth="1"/>
    <col min="4114" max="4114" width="2.42578125" style="97" customWidth="1"/>
    <col min="4115" max="4115" width="11" style="97" customWidth="1"/>
    <col min="4116" max="4116" width="1.5703125" style="97" customWidth="1"/>
    <col min="4117" max="4117" width="11" style="97" customWidth="1"/>
    <col min="4118" max="4118" width="3.28515625" style="97" customWidth="1"/>
    <col min="4119" max="4119" width="15.28515625" style="97" customWidth="1"/>
    <col min="4120" max="4121" width="1.5703125" style="97" customWidth="1"/>
    <col min="4122" max="4122" width="14.42578125" style="97" customWidth="1"/>
    <col min="4123" max="4123" width="2.42578125" style="97" customWidth="1"/>
    <col min="4124" max="4124" width="12.7109375" style="97" customWidth="1"/>
    <col min="4125" max="4125" width="3.28515625" style="97" customWidth="1"/>
    <col min="4126" max="4126" width="14.42578125" style="97" customWidth="1"/>
    <col min="4127" max="4127" width="2.42578125" style="97" customWidth="1"/>
    <col min="4128" max="4128" width="12.7109375" style="97" customWidth="1"/>
    <col min="4129" max="4129" width="3.28515625" style="97" customWidth="1"/>
    <col min="4130" max="4130" width="14.42578125" style="97" customWidth="1"/>
    <col min="4131" max="4131" width="2.42578125" style="97" customWidth="1"/>
    <col min="4132" max="4132" width="12.7109375" style="97" customWidth="1"/>
    <col min="4133" max="4133" width="3.28515625" style="97" customWidth="1"/>
    <col min="4134" max="4134" width="14.42578125" style="97" customWidth="1"/>
    <col min="4135" max="4135" width="3.28515625" style="97" customWidth="1"/>
    <col min="4136" max="4136" width="17.85546875" style="97" customWidth="1"/>
    <col min="4137" max="4137" width="2.42578125" style="97" customWidth="1"/>
    <col min="4138" max="4138" width="5.85546875" style="97" customWidth="1"/>
    <col min="4139" max="4139" width="30.7109375" style="97" customWidth="1"/>
    <col min="4140" max="4140" width="9.28515625" style="97" customWidth="1"/>
    <col min="4141" max="4352" width="12.7109375" style="97"/>
    <col min="4353" max="4353" width="5" style="97" customWidth="1"/>
    <col min="4354" max="4354" width="1.5703125" style="97" customWidth="1"/>
    <col min="4355" max="4355" width="19.5703125" style="97" customWidth="1"/>
    <col min="4356" max="4356" width="3.28515625" style="97" customWidth="1"/>
    <col min="4357" max="4357" width="14.42578125" style="97" customWidth="1"/>
    <col min="4358" max="4358" width="2.42578125" style="97" customWidth="1"/>
    <col min="4359" max="4359" width="11" style="97" customWidth="1"/>
    <col min="4360" max="4360" width="2.42578125" style="97" customWidth="1"/>
    <col min="4361" max="4361" width="11" style="97" customWidth="1"/>
    <col min="4362" max="4362" width="3.28515625" style="97" customWidth="1"/>
    <col min="4363" max="4363" width="14.42578125" style="97" customWidth="1"/>
    <col min="4364" max="4364" width="2.42578125" style="97" customWidth="1"/>
    <col min="4365" max="4365" width="11" style="97" customWidth="1"/>
    <col min="4366" max="4366" width="2.42578125" style="97" customWidth="1"/>
    <col min="4367" max="4367" width="11" style="97" customWidth="1"/>
    <col min="4368" max="4368" width="3.28515625" style="97" customWidth="1"/>
    <col min="4369" max="4369" width="14.42578125" style="97" customWidth="1"/>
    <col min="4370" max="4370" width="2.42578125" style="97" customWidth="1"/>
    <col min="4371" max="4371" width="11" style="97" customWidth="1"/>
    <col min="4372" max="4372" width="1.5703125" style="97" customWidth="1"/>
    <col min="4373" max="4373" width="11" style="97" customWidth="1"/>
    <col min="4374" max="4374" width="3.28515625" style="97" customWidth="1"/>
    <col min="4375" max="4375" width="15.28515625" style="97" customWidth="1"/>
    <col min="4376" max="4377" width="1.5703125" style="97" customWidth="1"/>
    <col min="4378" max="4378" width="14.42578125" style="97" customWidth="1"/>
    <col min="4379" max="4379" width="2.42578125" style="97" customWidth="1"/>
    <col min="4380" max="4380" width="12.7109375" style="97" customWidth="1"/>
    <col min="4381" max="4381" width="3.28515625" style="97" customWidth="1"/>
    <col min="4382" max="4382" width="14.42578125" style="97" customWidth="1"/>
    <col min="4383" max="4383" width="2.42578125" style="97" customWidth="1"/>
    <col min="4384" max="4384" width="12.7109375" style="97" customWidth="1"/>
    <col min="4385" max="4385" width="3.28515625" style="97" customWidth="1"/>
    <col min="4386" max="4386" width="14.42578125" style="97" customWidth="1"/>
    <col min="4387" max="4387" width="2.42578125" style="97" customWidth="1"/>
    <col min="4388" max="4388" width="12.7109375" style="97" customWidth="1"/>
    <col min="4389" max="4389" width="3.28515625" style="97" customWidth="1"/>
    <col min="4390" max="4390" width="14.42578125" style="97" customWidth="1"/>
    <col min="4391" max="4391" width="3.28515625" style="97" customWidth="1"/>
    <col min="4392" max="4392" width="17.85546875" style="97" customWidth="1"/>
    <col min="4393" max="4393" width="2.42578125" style="97" customWidth="1"/>
    <col min="4394" max="4394" width="5.85546875" style="97" customWidth="1"/>
    <col min="4395" max="4395" width="30.7109375" style="97" customWidth="1"/>
    <col min="4396" max="4396" width="9.28515625" style="97" customWidth="1"/>
    <col min="4397" max="4608" width="12.7109375" style="97"/>
    <col min="4609" max="4609" width="5" style="97" customWidth="1"/>
    <col min="4610" max="4610" width="1.5703125" style="97" customWidth="1"/>
    <col min="4611" max="4611" width="19.5703125" style="97" customWidth="1"/>
    <col min="4612" max="4612" width="3.28515625" style="97" customWidth="1"/>
    <col min="4613" max="4613" width="14.42578125" style="97" customWidth="1"/>
    <col min="4614" max="4614" width="2.42578125" style="97" customWidth="1"/>
    <col min="4615" max="4615" width="11" style="97" customWidth="1"/>
    <col min="4616" max="4616" width="2.42578125" style="97" customWidth="1"/>
    <col min="4617" max="4617" width="11" style="97" customWidth="1"/>
    <col min="4618" max="4618" width="3.28515625" style="97" customWidth="1"/>
    <col min="4619" max="4619" width="14.42578125" style="97" customWidth="1"/>
    <col min="4620" max="4620" width="2.42578125" style="97" customWidth="1"/>
    <col min="4621" max="4621" width="11" style="97" customWidth="1"/>
    <col min="4622" max="4622" width="2.42578125" style="97" customWidth="1"/>
    <col min="4623" max="4623" width="11" style="97" customWidth="1"/>
    <col min="4624" max="4624" width="3.28515625" style="97" customWidth="1"/>
    <col min="4625" max="4625" width="14.42578125" style="97" customWidth="1"/>
    <col min="4626" max="4626" width="2.42578125" style="97" customWidth="1"/>
    <col min="4627" max="4627" width="11" style="97" customWidth="1"/>
    <col min="4628" max="4628" width="1.5703125" style="97" customWidth="1"/>
    <col min="4629" max="4629" width="11" style="97" customWidth="1"/>
    <col min="4630" max="4630" width="3.28515625" style="97" customWidth="1"/>
    <col min="4631" max="4631" width="15.28515625" style="97" customWidth="1"/>
    <col min="4632" max="4633" width="1.5703125" style="97" customWidth="1"/>
    <col min="4634" max="4634" width="14.42578125" style="97" customWidth="1"/>
    <col min="4635" max="4635" width="2.42578125" style="97" customWidth="1"/>
    <col min="4636" max="4636" width="12.7109375" style="97" customWidth="1"/>
    <col min="4637" max="4637" width="3.28515625" style="97" customWidth="1"/>
    <col min="4638" max="4638" width="14.42578125" style="97" customWidth="1"/>
    <col min="4639" max="4639" width="2.42578125" style="97" customWidth="1"/>
    <col min="4640" max="4640" width="12.7109375" style="97" customWidth="1"/>
    <col min="4641" max="4641" width="3.28515625" style="97" customWidth="1"/>
    <col min="4642" max="4642" width="14.42578125" style="97" customWidth="1"/>
    <col min="4643" max="4643" width="2.42578125" style="97" customWidth="1"/>
    <col min="4644" max="4644" width="12.7109375" style="97" customWidth="1"/>
    <col min="4645" max="4645" width="3.28515625" style="97" customWidth="1"/>
    <col min="4646" max="4646" width="14.42578125" style="97" customWidth="1"/>
    <col min="4647" max="4647" width="3.28515625" style="97" customWidth="1"/>
    <col min="4648" max="4648" width="17.85546875" style="97" customWidth="1"/>
    <col min="4649" max="4649" width="2.42578125" style="97" customWidth="1"/>
    <col min="4650" max="4650" width="5.85546875" style="97" customWidth="1"/>
    <col min="4651" max="4651" width="30.7109375" style="97" customWidth="1"/>
    <col min="4652" max="4652" width="9.28515625" style="97" customWidth="1"/>
    <col min="4653" max="4864" width="12.7109375" style="97"/>
    <col min="4865" max="4865" width="5" style="97" customWidth="1"/>
    <col min="4866" max="4866" width="1.5703125" style="97" customWidth="1"/>
    <col min="4867" max="4867" width="19.5703125" style="97" customWidth="1"/>
    <col min="4868" max="4868" width="3.28515625" style="97" customWidth="1"/>
    <col min="4869" max="4869" width="14.42578125" style="97" customWidth="1"/>
    <col min="4870" max="4870" width="2.42578125" style="97" customWidth="1"/>
    <col min="4871" max="4871" width="11" style="97" customWidth="1"/>
    <col min="4872" max="4872" width="2.42578125" style="97" customWidth="1"/>
    <col min="4873" max="4873" width="11" style="97" customWidth="1"/>
    <col min="4874" max="4874" width="3.28515625" style="97" customWidth="1"/>
    <col min="4875" max="4875" width="14.42578125" style="97" customWidth="1"/>
    <col min="4876" max="4876" width="2.42578125" style="97" customWidth="1"/>
    <col min="4877" max="4877" width="11" style="97" customWidth="1"/>
    <col min="4878" max="4878" width="2.42578125" style="97" customWidth="1"/>
    <col min="4879" max="4879" width="11" style="97" customWidth="1"/>
    <col min="4880" max="4880" width="3.28515625" style="97" customWidth="1"/>
    <col min="4881" max="4881" width="14.42578125" style="97" customWidth="1"/>
    <col min="4882" max="4882" width="2.42578125" style="97" customWidth="1"/>
    <col min="4883" max="4883" width="11" style="97" customWidth="1"/>
    <col min="4884" max="4884" width="1.5703125" style="97" customWidth="1"/>
    <col min="4885" max="4885" width="11" style="97" customWidth="1"/>
    <col min="4886" max="4886" width="3.28515625" style="97" customWidth="1"/>
    <col min="4887" max="4887" width="15.28515625" style="97" customWidth="1"/>
    <col min="4888" max="4889" width="1.5703125" style="97" customWidth="1"/>
    <col min="4890" max="4890" width="14.42578125" style="97" customWidth="1"/>
    <col min="4891" max="4891" width="2.42578125" style="97" customWidth="1"/>
    <col min="4892" max="4892" width="12.7109375" style="97" customWidth="1"/>
    <col min="4893" max="4893" width="3.28515625" style="97" customWidth="1"/>
    <col min="4894" max="4894" width="14.42578125" style="97" customWidth="1"/>
    <col min="4895" max="4895" width="2.42578125" style="97" customWidth="1"/>
    <col min="4896" max="4896" width="12.7109375" style="97" customWidth="1"/>
    <col min="4897" max="4897" width="3.28515625" style="97" customWidth="1"/>
    <col min="4898" max="4898" width="14.42578125" style="97" customWidth="1"/>
    <col min="4899" max="4899" width="2.42578125" style="97" customWidth="1"/>
    <col min="4900" max="4900" width="12.7109375" style="97" customWidth="1"/>
    <col min="4901" max="4901" width="3.28515625" style="97" customWidth="1"/>
    <col min="4902" max="4902" width="14.42578125" style="97" customWidth="1"/>
    <col min="4903" max="4903" width="3.28515625" style="97" customWidth="1"/>
    <col min="4904" max="4904" width="17.85546875" style="97" customWidth="1"/>
    <col min="4905" max="4905" width="2.42578125" style="97" customWidth="1"/>
    <col min="4906" max="4906" width="5.85546875" style="97" customWidth="1"/>
    <col min="4907" max="4907" width="30.7109375" style="97" customWidth="1"/>
    <col min="4908" max="4908" width="9.28515625" style="97" customWidth="1"/>
    <col min="4909" max="5120" width="12.7109375" style="97"/>
    <col min="5121" max="5121" width="5" style="97" customWidth="1"/>
    <col min="5122" max="5122" width="1.5703125" style="97" customWidth="1"/>
    <col min="5123" max="5123" width="19.5703125" style="97" customWidth="1"/>
    <col min="5124" max="5124" width="3.28515625" style="97" customWidth="1"/>
    <col min="5125" max="5125" width="14.42578125" style="97" customWidth="1"/>
    <col min="5126" max="5126" width="2.42578125" style="97" customWidth="1"/>
    <col min="5127" max="5127" width="11" style="97" customWidth="1"/>
    <col min="5128" max="5128" width="2.42578125" style="97" customWidth="1"/>
    <col min="5129" max="5129" width="11" style="97" customWidth="1"/>
    <col min="5130" max="5130" width="3.28515625" style="97" customWidth="1"/>
    <col min="5131" max="5131" width="14.42578125" style="97" customWidth="1"/>
    <col min="5132" max="5132" width="2.42578125" style="97" customWidth="1"/>
    <col min="5133" max="5133" width="11" style="97" customWidth="1"/>
    <col min="5134" max="5134" width="2.42578125" style="97" customWidth="1"/>
    <col min="5135" max="5135" width="11" style="97" customWidth="1"/>
    <col min="5136" max="5136" width="3.28515625" style="97" customWidth="1"/>
    <col min="5137" max="5137" width="14.42578125" style="97" customWidth="1"/>
    <col min="5138" max="5138" width="2.42578125" style="97" customWidth="1"/>
    <col min="5139" max="5139" width="11" style="97" customWidth="1"/>
    <col min="5140" max="5140" width="1.5703125" style="97" customWidth="1"/>
    <col min="5141" max="5141" width="11" style="97" customWidth="1"/>
    <col min="5142" max="5142" width="3.28515625" style="97" customWidth="1"/>
    <col min="5143" max="5143" width="15.28515625" style="97" customWidth="1"/>
    <col min="5144" max="5145" width="1.5703125" style="97" customWidth="1"/>
    <col min="5146" max="5146" width="14.42578125" style="97" customWidth="1"/>
    <col min="5147" max="5147" width="2.42578125" style="97" customWidth="1"/>
    <col min="5148" max="5148" width="12.7109375" style="97" customWidth="1"/>
    <col min="5149" max="5149" width="3.28515625" style="97" customWidth="1"/>
    <col min="5150" max="5150" width="14.42578125" style="97" customWidth="1"/>
    <col min="5151" max="5151" width="2.42578125" style="97" customWidth="1"/>
    <col min="5152" max="5152" width="12.7109375" style="97" customWidth="1"/>
    <col min="5153" max="5153" width="3.28515625" style="97" customWidth="1"/>
    <col min="5154" max="5154" width="14.42578125" style="97" customWidth="1"/>
    <col min="5155" max="5155" width="2.42578125" style="97" customWidth="1"/>
    <col min="5156" max="5156" width="12.7109375" style="97" customWidth="1"/>
    <col min="5157" max="5157" width="3.28515625" style="97" customWidth="1"/>
    <col min="5158" max="5158" width="14.42578125" style="97" customWidth="1"/>
    <col min="5159" max="5159" width="3.28515625" style="97" customWidth="1"/>
    <col min="5160" max="5160" width="17.85546875" style="97" customWidth="1"/>
    <col min="5161" max="5161" width="2.42578125" style="97" customWidth="1"/>
    <col min="5162" max="5162" width="5.85546875" style="97" customWidth="1"/>
    <col min="5163" max="5163" width="30.7109375" style="97" customWidth="1"/>
    <col min="5164" max="5164" width="9.28515625" style="97" customWidth="1"/>
    <col min="5165" max="5376" width="12.7109375" style="97"/>
    <col min="5377" max="5377" width="5" style="97" customWidth="1"/>
    <col min="5378" max="5378" width="1.5703125" style="97" customWidth="1"/>
    <col min="5379" max="5379" width="19.5703125" style="97" customWidth="1"/>
    <col min="5380" max="5380" width="3.28515625" style="97" customWidth="1"/>
    <col min="5381" max="5381" width="14.42578125" style="97" customWidth="1"/>
    <col min="5382" max="5382" width="2.42578125" style="97" customWidth="1"/>
    <col min="5383" max="5383" width="11" style="97" customWidth="1"/>
    <col min="5384" max="5384" width="2.42578125" style="97" customWidth="1"/>
    <col min="5385" max="5385" width="11" style="97" customWidth="1"/>
    <col min="5386" max="5386" width="3.28515625" style="97" customWidth="1"/>
    <col min="5387" max="5387" width="14.42578125" style="97" customWidth="1"/>
    <col min="5388" max="5388" width="2.42578125" style="97" customWidth="1"/>
    <col min="5389" max="5389" width="11" style="97" customWidth="1"/>
    <col min="5390" max="5390" width="2.42578125" style="97" customWidth="1"/>
    <col min="5391" max="5391" width="11" style="97" customWidth="1"/>
    <col min="5392" max="5392" width="3.28515625" style="97" customWidth="1"/>
    <col min="5393" max="5393" width="14.42578125" style="97" customWidth="1"/>
    <col min="5394" max="5394" width="2.42578125" style="97" customWidth="1"/>
    <col min="5395" max="5395" width="11" style="97" customWidth="1"/>
    <col min="5396" max="5396" width="1.5703125" style="97" customWidth="1"/>
    <col min="5397" max="5397" width="11" style="97" customWidth="1"/>
    <col min="5398" max="5398" width="3.28515625" style="97" customWidth="1"/>
    <col min="5399" max="5399" width="15.28515625" style="97" customWidth="1"/>
    <col min="5400" max="5401" width="1.5703125" style="97" customWidth="1"/>
    <col min="5402" max="5402" width="14.42578125" style="97" customWidth="1"/>
    <col min="5403" max="5403" width="2.42578125" style="97" customWidth="1"/>
    <col min="5404" max="5404" width="12.7109375" style="97" customWidth="1"/>
    <col min="5405" max="5405" width="3.28515625" style="97" customWidth="1"/>
    <col min="5406" max="5406" width="14.42578125" style="97" customWidth="1"/>
    <col min="5407" max="5407" width="2.42578125" style="97" customWidth="1"/>
    <col min="5408" max="5408" width="12.7109375" style="97" customWidth="1"/>
    <col min="5409" max="5409" width="3.28515625" style="97" customWidth="1"/>
    <col min="5410" max="5410" width="14.42578125" style="97" customWidth="1"/>
    <col min="5411" max="5411" width="2.42578125" style="97" customWidth="1"/>
    <col min="5412" max="5412" width="12.7109375" style="97" customWidth="1"/>
    <col min="5413" max="5413" width="3.28515625" style="97" customWidth="1"/>
    <col min="5414" max="5414" width="14.42578125" style="97" customWidth="1"/>
    <col min="5415" max="5415" width="3.28515625" style="97" customWidth="1"/>
    <col min="5416" max="5416" width="17.85546875" style="97" customWidth="1"/>
    <col min="5417" max="5417" width="2.42578125" style="97" customWidth="1"/>
    <col min="5418" max="5418" width="5.85546875" style="97" customWidth="1"/>
    <col min="5419" max="5419" width="30.7109375" style="97" customWidth="1"/>
    <col min="5420" max="5420" width="9.28515625" style="97" customWidth="1"/>
    <col min="5421" max="5632" width="12.7109375" style="97"/>
    <col min="5633" max="5633" width="5" style="97" customWidth="1"/>
    <col min="5634" max="5634" width="1.5703125" style="97" customWidth="1"/>
    <col min="5635" max="5635" width="19.5703125" style="97" customWidth="1"/>
    <col min="5636" max="5636" width="3.28515625" style="97" customWidth="1"/>
    <col min="5637" max="5637" width="14.42578125" style="97" customWidth="1"/>
    <col min="5638" max="5638" width="2.42578125" style="97" customWidth="1"/>
    <col min="5639" max="5639" width="11" style="97" customWidth="1"/>
    <col min="5640" max="5640" width="2.42578125" style="97" customWidth="1"/>
    <col min="5641" max="5641" width="11" style="97" customWidth="1"/>
    <col min="5642" max="5642" width="3.28515625" style="97" customWidth="1"/>
    <col min="5643" max="5643" width="14.42578125" style="97" customWidth="1"/>
    <col min="5644" max="5644" width="2.42578125" style="97" customWidth="1"/>
    <col min="5645" max="5645" width="11" style="97" customWidth="1"/>
    <col min="5646" max="5646" width="2.42578125" style="97" customWidth="1"/>
    <col min="5647" max="5647" width="11" style="97" customWidth="1"/>
    <col min="5648" max="5648" width="3.28515625" style="97" customWidth="1"/>
    <col min="5649" max="5649" width="14.42578125" style="97" customWidth="1"/>
    <col min="5650" max="5650" width="2.42578125" style="97" customWidth="1"/>
    <col min="5651" max="5651" width="11" style="97" customWidth="1"/>
    <col min="5652" max="5652" width="1.5703125" style="97" customWidth="1"/>
    <col min="5653" max="5653" width="11" style="97" customWidth="1"/>
    <col min="5654" max="5654" width="3.28515625" style="97" customWidth="1"/>
    <col min="5655" max="5655" width="15.28515625" style="97" customWidth="1"/>
    <col min="5656" max="5657" width="1.5703125" style="97" customWidth="1"/>
    <col min="5658" max="5658" width="14.42578125" style="97" customWidth="1"/>
    <col min="5659" max="5659" width="2.42578125" style="97" customWidth="1"/>
    <col min="5660" max="5660" width="12.7109375" style="97" customWidth="1"/>
    <col min="5661" max="5661" width="3.28515625" style="97" customWidth="1"/>
    <col min="5662" max="5662" width="14.42578125" style="97" customWidth="1"/>
    <col min="5663" max="5663" width="2.42578125" style="97" customWidth="1"/>
    <col min="5664" max="5664" width="12.7109375" style="97" customWidth="1"/>
    <col min="5665" max="5665" width="3.28515625" style="97" customWidth="1"/>
    <col min="5666" max="5666" width="14.42578125" style="97" customWidth="1"/>
    <col min="5667" max="5667" width="2.42578125" style="97" customWidth="1"/>
    <col min="5668" max="5668" width="12.7109375" style="97" customWidth="1"/>
    <col min="5669" max="5669" width="3.28515625" style="97" customWidth="1"/>
    <col min="5670" max="5670" width="14.42578125" style="97" customWidth="1"/>
    <col min="5671" max="5671" width="3.28515625" style="97" customWidth="1"/>
    <col min="5672" max="5672" width="17.85546875" style="97" customWidth="1"/>
    <col min="5673" max="5673" width="2.42578125" style="97" customWidth="1"/>
    <col min="5674" max="5674" width="5.85546875" style="97" customWidth="1"/>
    <col min="5675" max="5675" width="30.7109375" style="97" customWidth="1"/>
    <col min="5676" max="5676" width="9.28515625" style="97" customWidth="1"/>
    <col min="5677" max="5888" width="12.7109375" style="97"/>
    <col min="5889" max="5889" width="5" style="97" customWidth="1"/>
    <col min="5890" max="5890" width="1.5703125" style="97" customWidth="1"/>
    <col min="5891" max="5891" width="19.5703125" style="97" customWidth="1"/>
    <col min="5892" max="5892" width="3.28515625" style="97" customWidth="1"/>
    <col min="5893" max="5893" width="14.42578125" style="97" customWidth="1"/>
    <col min="5894" max="5894" width="2.42578125" style="97" customWidth="1"/>
    <col min="5895" max="5895" width="11" style="97" customWidth="1"/>
    <col min="5896" max="5896" width="2.42578125" style="97" customWidth="1"/>
    <col min="5897" max="5897" width="11" style="97" customWidth="1"/>
    <col min="5898" max="5898" width="3.28515625" style="97" customWidth="1"/>
    <col min="5899" max="5899" width="14.42578125" style="97" customWidth="1"/>
    <col min="5900" max="5900" width="2.42578125" style="97" customWidth="1"/>
    <col min="5901" max="5901" width="11" style="97" customWidth="1"/>
    <col min="5902" max="5902" width="2.42578125" style="97" customWidth="1"/>
    <col min="5903" max="5903" width="11" style="97" customWidth="1"/>
    <col min="5904" max="5904" width="3.28515625" style="97" customWidth="1"/>
    <col min="5905" max="5905" width="14.42578125" style="97" customWidth="1"/>
    <col min="5906" max="5906" width="2.42578125" style="97" customWidth="1"/>
    <col min="5907" max="5907" width="11" style="97" customWidth="1"/>
    <col min="5908" max="5908" width="1.5703125" style="97" customWidth="1"/>
    <col min="5909" max="5909" width="11" style="97" customWidth="1"/>
    <col min="5910" max="5910" width="3.28515625" style="97" customWidth="1"/>
    <col min="5911" max="5911" width="15.28515625" style="97" customWidth="1"/>
    <col min="5912" max="5913" width="1.5703125" style="97" customWidth="1"/>
    <col min="5914" max="5914" width="14.42578125" style="97" customWidth="1"/>
    <col min="5915" max="5915" width="2.42578125" style="97" customWidth="1"/>
    <col min="5916" max="5916" width="12.7109375" style="97" customWidth="1"/>
    <col min="5917" max="5917" width="3.28515625" style="97" customWidth="1"/>
    <col min="5918" max="5918" width="14.42578125" style="97" customWidth="1"/>
    <col min="5919" max="5919" width="2.42578125" style="97" customWidth="1"/>
    <col min="5920" max="5920" width="12.7109375" style="97" customWidth="1"/>
    <col min="5921" max="5921" width="3.28515625" style="97" customWidth="1"/>
    <col min="5922" max="5922" width="14.42578125" style="97" customWidth="1"/>
    <col min="5923" max="5923" width="2.42578125" style="97" customWidth="1"/>
    <col min="5924" max="5924" width="12.7109375" style="97" customWidth="1"/>
    <col min="5925" max="5925" width="3.28515625" style="97" customWidth="1"/>
    <col min="5926" max="5926" width="14.42578125" style="97" customWidth="1"/>
    <col min="5927" max="5927" width="3.28515625" style="97" customWidth="1"/>
    <col min="5928" max="5928" width="17.85546875" style="97" customWidth="1"/>
    <col min="5929" max="5929" width="2.42578125" style="97" customWidth="1"/>
    <col min="5930" max="5930" width="5.85546875" style="97" customWidth="1"/>
    <col min="5931" max="5931" width="30.7109375" style="97" customWidth="1"/>
    <col min="5932" max="5932" width="9.28515625" style="97" customWidth="1"/>
    <col min="5933" max="6144" width="12.7109375" style="97"/>
    <col min="6145" max="6145" width="5" style="97" customWidth="1"/>
    <col min="6146" max="6146" width="1.5703125" style="97" customWidth="1"/>
    <col min="6147" max="6147" width="19.5703125" style="97" customWidth="1"/>
    <col min="6148" max="6148" width="3.28515625" style="97" customWidth="1"/>
    <col min="6149" max="6149" width="14.42578125" style="97" customWidth="1"/>
    <col min="6150" max="6150" width="2.42578125" style="97" customWidth="1"/>
    <col min="6151" max="6151" width="11" style="97" customWidth="1"/>
    <col min="6152" max="6152" width="2.42578125" style="97" customWidth="1"/>
    <col min="6153" max="6153" width="11" style="97" customWidth="1"/>
    <col min="6154" max="6154" width="3.28515625" style="97" customWidth="1"/>
    <col min="6155" max="6155" width="14.42578125" style="97" customWidth="1"/>
    <col min="6156" max="6156" width="2.42578125" style="97" customWidth="1"/>
    <col min="6157" max="6157" width="11" style="97" customWidth="1"/>
    <col min="6158" max="6158" width="2.42578125" style="97" customWidth="1"/>
    <col min="6159" max="6159" width="11" style="97" customWidth="1"/>
    <col min="6160" max="6160" width="3.28515625" style="97" customWidth="1"/>
    <col min="6161" max="6161" width="14.42578125" style="97" customWidth="1"/>
    <col min="6162" max="6162" width="2.42578125" style="97" customWidth="1"/>
    <col min="6163" max="6163" width="11" style="97" customWidth="1"/>
    <col min="6164" max="6164" width="1.5703125" style="97" customWidth="1"/>
    <col min="6165" max="6165" width="11" style="97" customWidth="1"/>
    <col min="6166" max="6166" width="3.28515625" style="97" customWidth="1"/>
    <col min="6167" max="6167" width="15.28515625" style="97" customWidth="1"/>
    <col min="6168" max="6169" width="1.5703125" style="97" customWidth="1"/>
    <col min="6170" max="6170" width="14.42578125" style="97" customWidth="1"/>
    <col min="6171" max="6171" width="2.42578125" style="97" customWidth="1"/>
    <col min="6172" max="6172" width="12.7109375" style="97" customWidth="1"/>
    <col min="6173" max="6173" width="3.28515625" style="97" customWidth="1"/>
    <col min="6174" max="6174" width="14.42578125" style="97" customWidth="1"/>
    <col min="6175" max="6175" width="2.42578125" style="97" customWidth="1"/>
    <col min="6176" max="6176" width="12.7109375" style="97" customWidth="1"/>
    <col min="6177" max="6177" width="3.28515625" style="97" customWidth="1"/>
    <col min="6178" max="6178" width="14.42578125" style="97" customWidth="1"/>
    <col min="6179" max="6179" width="2.42578125" style="97" customWidth="1"/>
    <col min="6180" max="6180" width="12.7109375" style="97" customWidth="1"/>
    <col min="6181" max="6181" width="3.28515625" style="97" customWidth="1"/>
    <col min="6182" max="6182" width="14.42578125" style="97" customWidth="1"/>
    <col min="6183" max="6183" width="3.28515625" style="97" customWidth="1"/>
    <col min="6184" max="6184" width="17.85546875" style="97" customWidth="1"/>
    <col min="6185" max="6185" width="2.42578125" style="97" customWidth="1"/>
    <col min="6186" max="6186" width="5.85546875" style="97" customWidth="1"/>
    <col min="6187" max="6187" width="30.7109375" style="97" customWidth="1"/>
    <col min="6188" max="6188" width="9.28515625" style="97" customWidth="1"/>
    <col min="6189" max="6400" width="12.7109375" style="97"/>
    <col min="6401" max="6401" width="5" style="97" customWidth="1"/>
    <col min="6402" max="6402" width="1.5703125" style="97" customWidth="1"/>
    <col min="6403" max="6403" width="19.5703125" style="97" customWidth="1"/>
    <col min="6404" max="6404" width="3.28515625" style="97" customWidth="1"/>
    <col min="6405" max="6405" width="14.42578125" style="97" customWidth="1"/>
    <col min="6406" max="6406" width="2.42578125" style="97" customWidth="1"/>
    <col min="6407" max="6407" width="11" style="97" customWidth="1"/>
    <col min="6408" max="6408" width="2.42578125" style="97" customWidth="1"/>
    <col min="6409" max="6409" width="11" style="97" customWidth="1"/>
    <col min="6410" max="6410" width="3.28515625" style="97" customWidth="1"/>
    <col min="6411" max="6411" width="14.42578125" style="97" customWidth="1"/>
    <col min="6412" max="6412" width="2.42578125" style="97" customWidth="1"/>
    <col min="6413" max="6413" width="11" style="97" customWidth="1"/>
    <col min="6414" max="6414" width="2.42578125" style="97" customWidth="1"/>
    <col min="6415" max="6415" width="11" style="97" customWidth="1"/>
    <col min="6416" max="6416" width="3.28515625" style="97" customWidth="1"/>
    <col min="6417" max="6417" width="14.42578125" style="97" customWidth="1"/>
    <col min="6418" max="6418" width="2.42578125" style="97" customWidth="1"/>
    <col min="6419" max="6419" width="11" style="97" customWidth="1"/>
    <col min="6420" max="6420" width="1.5703125" style="97" customWidth="1"/>
    <col min="6421" max="6421" width="11" style="97" customWidth="1"/>
    <col min="6422" max="6422" width="3.28515625" style="97" customWidth="1"/>
    <col min="6423" max="6423" width="15.28515625" style="97" customWidth="1"/>
    <col min="6424" max="6425" width="1.5703125" style="97" customWidth="1"/>
    <col min="6426" max="6426" width="14.42578125" style="97" customWidth="1"/>
    <col min="6427" max="6427" width="2.42578125" style="97" customWidth="1"/>
    <col min="6428" max="6428" width="12.7109375" style="97" customWidth="1"/>
    <col min="6429" max="6429" width="3.28515625" style="97" customWidth="1"/>
    <col min="6430" max="6430" width="14.42578125" style="97" customWidth="1"/>
    <col min="6431" max="6431" width="2.42578125" style="97" customWidth="1"/>
    <col min="6432" max="6432" width="12.7109375" style="97" customWidth="1"/>
    <col min="6433" max="6433" width="3.28515625" style="97" customWidth="1"/>
    <col min="6434" max="6434" width="14.42578125" style="97" customWidth="1"/>
    <col min="6435" max="6435" width="2.42578125" style="97" customWidth="1"/>
    <col min="6436" max="6436" width="12.7109375" style="97" customWidth="1"/>
    <col min="6437" max="6437" width="3.28515625" style="97" customWidth="1"/>
    <col min="6438" max="6438" width="14.42578125" style="97" customWidth="1"/>
    <col min="6439" max="6439" width="3.28515625" style="97" customWidth="1"/>
    <col min="6440" max="6440" width="17.85546875" style="97" customWidth="1"/>
    <col min="6441" max="6441" width="2.42578125" style="97" customWidth="1"/>
    <col min="6442" max="6442" width="5.85546875" style="97" customWidth="1"/>
    <col min="6443" max="6443" width="30.7109375" style="97" customWidth="1"/>
    <col min="6444" max="6444" width="9.28515625" style="97" customWidth="1"/>
    <col min="6445" max="6656" width="12.7109375" style="97"/>
    <col min="6657" max="6657" width="5" style="97" customWidth="1"/>
    <col min="6658" max="6658" width="1.5703125" style="97" customWidth="1"/>
    <col min="6659" max="6659" width="19.5703125" style="97" customWidth="1"/>
    <col min="6660" max="6660" width="3.28515625" style="97" customWidth="1"/>
    <col min="6661" max="6661" width="14.42578125" style="97" customWidth="1"/>
    <col min="6662" max="6662" width="2.42578125" style="97" customWidth="1"/>
    <col min="6663" max="6663" width="11" style="97" customWidth="1"/>
    <col min="6664" max="6664" width="2.42578125" style="97" customWidth="1"/>
    <col min="6665" max="6665" width="11" style="97" customWidth="1"/>
    <col min="6666" max="6666" width="3.28515625" style="97" customWidth="1"/>
    <col min="6667" max="6667" width="14.42578125" style="97" customWidth="1"/>
    <col min="6668" max="6668" width="2.42578125" style="97" customWidth="1"/>
    <col min="6669" max="6669" width="11" style="97" customWidth="1"/>
    <col min="6670" max="6670" width="2.42578125" style="97" customWidth="1"/>
    <col min="6671" max="6671" width="11" style="97" customWidth="1"/>
    <col min="6672" max="6672" width="3.28515625" style="97" customWidth="1"/>
    <col min="6673" max="6673" width="14.42578125" style="97" customWidth="1"/>
    <col min="6674" max="6674" width="2.42578125" style="97" customWidth="1"/>
    <col min="6675" max="6675" width="11" style="97" customWidth="1"/>
    <col min="6676" max="6676" width="1.5703125" style="97" customWidth="1"/>
    <col min="6677" max="6677" width="11" style="97" customWidth="1"/>
    <col min="6678" max="6678" width="3.28515625" style="97" customWidth="1"/>
    <col min="6679" max="6679" width="15.28515625" style="97" customWidth="1"/>
    <col min="6680" max="6681" width="1.5703125" style="97" customWidth="1"/>
    <col min="6682" max="6682" width="14.42578125" style="97" customWidth="1"/>
    <col min="6683" max="6683" width="2.42578125" style="97" customWidth="1"/>
    <col min="6684" max="6684" width="12.7109375" style="97" customWidth="1"/>
    <col min="6685" max="6685" width="3.28515625" style="97" customWidth="1"/>
    <col min="6686" max="6686" width="14.42578125" style="97" customWidth="1"/>
    <col min="6687" max="6687" width="2.42578125" style="97" customWidth="1"/>
    <col min="6688" max="6688" width="12.7109375" style="97" customWidth="1"/>
    <col min="6689" max="6689" width="3.28515625" style="97" customWidth="1"/>
    <col min="6690" max="6690" width="14.42578125" style="97" customWidth="1"/>
    <col min="6691" max="6691" width="2.42578125" style="97" customWidth="1"/>
    <col min="6692" max="6692" width="12.7109375" style="97" customWidth="1"/>
    <col min="6693" max="6693" width="3.28515625" style="97" customWidth="1"/>
    <col min="6694" max="6694" width="14.42578125" style="97" customWidth="1"/>
    <col min="6695" max="6695" width="3.28515625" style="97" customWidth="1"/>
    <col min="6696" max="6696" width="17.85546875" style="97" customWidth="1"/>
    <col min="6697" max="6697" width="2.42578125" style="97" customWidth="1"/>
    <col min="6698" max="6698" width="5.85546875" style="97" customWidth="1"/>
    <col min="6699" max="6699" width="30.7109375" style="97" customWidth="1"/>
    <col min="6700" max="6700" width="9.28515625" style="97" customWidth="1"/>
    <col min="6701" max="6912" width="12.7109375" style="97"/>
    <col min="6913" max="6913" width="5" style="97" customWidth="1"/>
    <col min="6914" max="6914" width="1.5703125" style="97" customWidth="1"/>
    <col min="6915" max="6915" width="19.5703125" style="97" customWidth="1"/>
    <col min="6916" max="6916" width="3.28515625" style="97" customWidth="1"/>
    <col min="6917" max="6917" width="14.42578125" style="97" customWidth="1"/>
    <col min="6918" max="6918" width="2.42578125" style="97" customWidth="1"/>
    <col min="6919" max="6919" width="11" style="97" customWidth="1"/>
    <col min="6920" max="6920" width="2.42578125" style="97" customWidth="1"/>
    <col min="6921" max="6921" width="11" style="97" customWidth="1"/>
    <col min="6922" max="6922" width="3.28515625" style="97" customWidth="1"/>
    <col min="6923" max="6923" width="14.42578125" style="97" customWidth="1"/>
    <col min="6924" max="6924" width="2.42578125" style="97" customWidth="1"/>
    <col min="6925" max="6925" width="11" style="97" customWidth="1"/>
    <col min="6926" max="6926" width="2.42578125" style="97" customWidth="1"/>
    <col min="6927" max="6927" width="11" style="97" customWidth="1"/>
    <col min="6928" max="6928" width="3.28515625" style="97" customWidth="1"/>
    <col min="6929" max="6929" width="14.42578125" style="97" customWidth="1"/>
    <col min="6930" max="6930" width="2.42578125" style="97" customWidth="1"/>
    <col min="6931" max="6931" width="11" style="97" customWidth="1"/>
    <col min="6932" max="6932" width="1.5703125" style="97" customWidth="1"/>
    <col min="6933" max="6933" width="11" style="97" customWidth="1"/>
    <col min="6934" max="6934" width="3.28515625" style="97" customWidth="1"/>
    <col min="6935" max="6935" width="15.28515625" style="97" customWidth="1"/>
    <col min="6936" max="6937" width="1.5703125" style="97" customWidth="1"/>
    <col min="6938" max="6938" width="14.42578125" style="97" customWidth="1"/>
    <col min="6939" max="6939" width="2.42578125" style="97" customWidth="1"/>
    <col min="6940" max="6940" width="12.7109375" style="97" customWidth="1"/>
    <col min="6941" max="6941" width="3.28515625" style="97" customWidth="1"/>
    <col min="6942" max="6942" width="14.42578125" style="97" customWidth="1"/>
    <col min="6943" max="6943" width="2.42578125" style="97" customWidth="1"/>
    <col min="6944" max="6944" width="12.7109375" style="97" customWidth="1"/>
    <col min="6945" max="6945" width="3.28515625" style="97" customWidth="1"/>
    <col min="6946" max="6946" width="14.42578125" style="97" customWidth="1"/>
    <col min="6947" max="6947" width="2.42578125" style="97" customWidth="1"/>
    <col min="6948" max="6948" width="12.7109375" style="97" customWidth="1"/>
    <col min="6949" max="6949" width="3.28515625" style="97" customWidth="1"/>
    <col min="6950" max="6950" width="14.42578125" style="97" customWidth="1"/>
    <col min="6951" max="6951" width="3.28515625" style="97" customWidth="1"/>
    <col min="6952" max="6952" width="17.85546875" style="97" customWidth="1"/>
    <col min="6953" max="6953" width="2.42578125" style="97" customWidth="1"/>
    <col min="6954" max="6954" width="5.85546875" style="97" customWidth="1"/>
    <col min="6955" max="6955" width="30.7109375" style="97" customWidth="1"/>
    <col min="6956" max="6956" width="9.28515625" style="97" customWidth="1"/>
    <col min="6957" max="7168" width="12.7109375" style="97"/>
    <col min="7169" max="7169" width="5" style="97" customWidth="1"/>
    <col min="7170" max="7170" width="1.5703125" style="97" customWidth="1"/>
    <col min="7171" max="7171" width="19.5703125" style="97" customWidth="1"/>
    <col min="7172" max="7172" width="3.28515625" style="97" customWidth="1"/>
    <col min="7173" max="7173" width="14.42578125" style="97" customWidth="1"/>
    <col min="7174" max="7174" width="2.42578125" style="97" customWidth="1"/>
    <col min="7175" max="7175" width="11" style="97" customWidth="1"/>
    <col min="7176" max="7176" width="2.42578125" style="97" customWidth="1"/>
    <col min="7177" max="7177" width="11" style="97" customWidth="1"/>
    <col min="7178" max="7178" width="3.28515625" style="97" customWidth="1"/>
    <col min="7179" max="7179" width="14.42578125" style="97" customWidth="1"/>
    <col min="7180" max="7180" width="2.42578125" style="97" customWidth="1"/>
    <col min="7181" max="7181" width="11" style="97" customWidth="1"/>
    <col min="7182" max="7182" width="2.42578125" style="97" customWidth="1"/>
    <col min="7183" max="7183" width="11" style="97" customWidth="1"/>
    <col min="7184" max="7184" width="3.28515625" style="97" customWidth="1"/>
    <col min="7185" max="7185" width="14.42578125" style="97" customWidth="1"/>
    <col min="7186" max="7186" width="2.42578125" style="97" customWidth="1"/>
    <col min="7187" max="7187" width="11" style="97" customWidth="1"/>
    <col min="7188" max="7188" width="1.5703125" style="97" customWidth="1"/>
    <col min="7189" max="7189" width="11" style="97" customWidth="1"/>
    <col min="7190" max="7190" width="3.28515625" style="97" customWidth="1"/>
    <col min="7191" max="7191" width="15.28515625" style="97" customWidth="1"/>
    <col min="7192" max="7193" width="1.5703125" style="97" customWidth="1"/>
    <col min="7194" max="7194" width="14.42578125" style="97" customWidth="1"/>
    <col min="7195" max="7195" width="2.42578125" style="97" customWidth="1"/>
    <col min="7196" max="7196" width="12.7109375" style="97" customWidth="1"/>
    <col min="7197" max="7197" width="3.28515625" style="97" customWidth="1"/>
    <col min="7198" max="7198" width="14.42578125" style="97" customWidth="1"/>
    <col min="7199" max="7199" width="2.42578125" style="97" customWidth="1"/>
    <col min="7200" max="7200" width="12.7109375" style="97" customWidth="1"/>
    <col min="7201" max="7201" width="3.28515625" style="97" customWidth="1"/>
    <col min="7202" max="7202" width="14.42578125" style="97" customWidth="1"/>
    <col min="7203" max="7203" width="2.42578125" style="97" customWidth="1"/>
    <col min="7204" max="7204" width="12.7109375" style="97" customWidth="1"/>
    <col min="7205" max="7205" width="3.28515625" style="97" customWidth="1"/>
    <col min="7206" max="7206" width="14.42578125" style="97" customWidth="1"/>
    <col min="7207" max="7207" width="3.28515625" style="97" customWidth="1"/>
    <col min="7208" max="7208" width="17.85546875" style="97" customWidth="1"/>
    <col min="7209" max="7209" width="2.42578125" style="97" customWidth="1"/>
    <col min="7210" max="7210" width="5.85546875" style="97" customWidth="1"/>
    <col min="7211" max="7211" width="30.7109375" style="97" customWidth="1"/>
    <col min="7212" max="7212" width="9.28515625" style="97" customWidth="1"/>
    <col min="7213" max="7424" width="12.7109375" style="97"/>
    <col min="7425" max="7425" width="5" style="97" customWidth="1"/>
    <col min="7426" max="7426" width="1.5703125" style="97" customWidth="1"/>
    <col min="7427" max="7427" width="19.5703125" style="97" customWidth="1"/>
    <col min="7428" max="7428" width="3.28515625" style="97" customWidth="1"/>
    <col min="7429" max="7429" width="14.42578125" style="97" customWidth="1"/>
    <col min="7430" max="7430" width="2.42578125" style="97" customWidth="1"/>
    <col min="7431" max="7431" width="11" style="97" customWidth="1"/>
    <col min="7432" max="7432" width="2.42578125" style="97" customWidth="1"/>
    <col min="7433" max="7433" width="11" style="97" customWidth="1"/>
    <col min="7434" max="7434" width="3.28515625" style="97" customWidth="1"/>
    <col min="7435" max="7435" width="14.42578125" style="97" customWidth="1"/>
    <col min="7436" max="7436" width="2.42578125" style="97" customWidth="1"/>
    <col min="7437" max="7437" width="11" style="97" customWidth="1"/>
    <col min="7438" max="7438" width="2.42578125" style="97" customWidth="1"/>
    <col min="7439" max="7439" width="11" style="97" customWidth="1"/>
    <col min="7440" max="7440" width="3.28515625" style="97" customWidth="1"/>
    <col min="7441" max="7441" width="14.42578125" style="97" customWidth="1"/>
    <col min="7442" max="7442" width="2.42578125" style="97" customWidth="1"/>
    <col min="7443" max="7443" width="11" style="97" customWidth="1"/>
    <col min="7444" max="7444" width="1.5703125" style="97" customWidth="1"/>
    <col min="7445" max="7445" width="11" style="97" customWidth="1"/>
    <col min="7446" max="7446" width="3.28515625" style="97" customWidth="1"/>
    <col min="7447" max="7447" width="15.28515625" style="97" customWidth="1"/>
    <col min="7448" max="7449" width="1.5703125" style="97" customWidth="1"/>
    <col min="7450" max="7450" width="14.42578125" style="97" customWidth="1"/>
    <col min="7451" max="7451" width="2.42578125" style="97" customWidth="1"/>
    <col min="7452" max="7452" width="12.7109375" style="97" customWidth="1"/>
    <col min="7453" max="7453" width="3.28515625" style="97" customWidth="1"/>
    <col min="7454" max="7454" width="14.42578125" style="97" customWidth="1"/>
    <col min="7455" max="7455" width="2.42578125" style="97" customWidth="1"/>
    <col min="7456" max="7456" width="12.7109375" style="97" customWidth="1"/>
    <col min="7457" max="7457" width="3.28515625" style="97" customWidth="1"/>
    <col min="7458" max="7458" width="14.42578125" style="97" customWidth="1"/>
    <col min="7459" max="7459" width="2.42578125" style="97" customWidth="1"/>
    <col min="7460" max="7460" width="12.7109375" style="97" customWidth="1"/>
    <col min="7461" max="7461" width="3.28515625" style="97" customWidth="1"/>
    <col min="7462" max="7462" width="14.42578125" style="97" customWidth="1"/>
    <col min="7463" max="7463" width="3.28515625" style="97" customWidth="1"/>
    <col min="7464" max="7464" width="17.85546875" style="97" customWidth="1"/>
    <col min="7465" max="7465" width="2.42578125" style="97" customWidth="1"/>
    <col min="7466" max="7466" width="5.85546875" style="97" customWidth="1"/>
    <col min="7467" max="7467" width="30.7109375" style="97" customWidth="1"/>
    <col min="7468" max="7468" width="9.28515625" style="97" customWidth="1"/>
    <col min="7469" max="7680" width="12.7109375" style="97"/>
    <col min="7681" max="7681" width="5" style="97" customWidth="1"/>
    <col min="7682" max="7682" width="1.5703125" style="97" customWidth="1"/>
    <col min="7683" max="7683" width="19.5703125" style="97" customWidth="1"/>
    <col min="7684" max="7684" width="3.28515625" style="97" customWidth="1"/>
    <col min="7685" max="7685" width="14.42578125" style="97" customWidth="1"/>
    <col min="7686" max="7686" width="2.42578125" style="97" customWidth="1"/>
    <col min="7687" max="7687" width="11" style="97" customWidth="1"/>
    <col min="7688" max="7688" width="2.42578125" style="97" customWidth="1"/>
    <col min="7689" max="7689" width="11" style="97" customWidth="1"/>
    <col min="7690" max="7690" width="3.28515625" style="97" customWidth="1"/>
    <col min="7691" max="7691" width="14.42578125" style="97" customWidth="1"/>
    <col min="7692" max="7692" width="2.42578125" style="97" customWidth="1"/>
    <col min="7693" max="7693" width="11" style="97" customWidth="1"/>
    <col min="7694" max="7694" width="2.42578125" style="97" customWidth="1"/>
    <col min="7695" max="7695" width="11" style="97" customWidth="1"/>
    <col min="7696" max="7696" width="3.28515625" style="97" customWidth="1"/>
    <col min="7697" max="7697" width="14.42578125" style="97" customWidth="1"/>
    <col min="7698" max="7698" width="2.42578125" style="97" customWidth="1"/>
    <col min="7699" max="7699" width="11" style="97" customWidth="1"/>
    <col min="7700" max="7700" width="1.5703125" style="97" customWidth="1"/>
    <col min="7701" max="7701" width="11" style="97" customWidth="1"/>
    <col min="7702" max="7702" width="3.28515625" style="97" customWidth="1"/>
    <col min="7703" max="7703" width="15.28515625" style="97" customWidth="1"/>
    <col min="7704" max="7705" width="1.5703125" style="97" customWidth="1"/>
    <col min="7706" max="7706" width="14.42578125" style="97" customWidth="1"/>
    <col min="7707" max="7707" width="2.42578125" style="97" customWidth="1"/>
    <col min="7708" max="7708" width="12.7109375" style="97" customWidth="1"/>
    <col min="7709" max="7709" width="3.28515625" style="97" customWidth="1"/>
    <col min="7710" max="7710" width="14.42578125" style="97" customWidth="1"/>
    <col min="7711" max="7711" width="2.42578125" style="97" customWidth="1"/>
    <col min="7712" max="7712" width="12.7109375" style="97" customWidth="1"/>
    <col min="7713" max="7713" width="3.28515625" style="97" customWidth="1"/>
    <col min="7714" max="7714" width="14.42578125" style="97" customWidth="1"/>
    <col min="7715" max="7715" width="2.42578125" style="97" customWidth="1"/>
    <col min="7716" max="7716" width="12.7109375" style="97" customWidth="1"/>
    <col min="7717" max="7717" width="3.28515625" style="97" customWidth="1"/>
    <col min="7718" max="7718" width="14.42578125" style="97" customWidth="1"/>
    <col min="7719" max="7719" width="3.28515625" style="97" customWidth="1"/>
    <col min="7720" max="7720" width="17.85546875" style="97" customWidth="1"/>
    <col min="7721" max="7721" width="2.42578125" style="97" customWidth="1"/>
    <col min="7722" max="7722" width="5.85546875" style="97" customWidth="1"/>
    <col min="7723" max="7723" width="30.7109375" style="97" customWidth="1"/>
    <col min="7724" max="7724" width="9.28515625" style="97" customWidth="1"/>
    <col min="7725" max="7936" width="12.7109375" style="97"/>
    <col min="7937" max="7937" width="5" style="97" customWidth="1"/>
    <col min="7938" max="7938" width="1.5703125" style="97" customWidth="1"/>
    <col min="7939" max="7939" width="19.5703125" style="97" customWidth="1"/>
    <col min="7940" max="7940" width="3.28515625" style="97" customWidth="1"/>
    <col min="7941" max="7941" width="14.42578125" style="97" customWidth="1"/>
    <col min="7942" max="7942" width="2.42578125" style="97" customWidth="1"/>
    <col min="7943" max="7943" width="11" style="97" customWidth="1"/>
    <col min="7944" max="7944" width="2.42578125" style="97" customWidth="1"/>
    <col min="7945" max="7945" width="11" style="97" customWidth="1"/>
    <col min="7946" max="7946" width="3.28515625" style="97" customWidth="1"/>
    <col min="7947" max="7947" width="14.42578125" style="97" customWidth="1"/>
    <col min="7948" max="7948" width="2.42578125" style="97" customWidth="1"/>
    <col min="7949" max="7949" width="11" style="97" customWidth="1"/>
    <col min="7950" max="7950" width="2.42578125" style="97" customWidth="1"/>
    <col min="7951" max="7951" width="11" style="97" customWidth="1"/>
    <col min="7952" max="7952" width="3.28515625" style="97" customWidth="1"/>
    <col min="7953" max="7953" width="14.42578125" style="97" customWidth="1"/>
    <col min="7954" max="7954" width="2.42578125" style="97" customWidth="1"/>
    <col min="7955" max="7955" width="11" style="97" customWidth="1"/>
    <col min="7956" max="7956" width="1.5703125" style="97" customWidth="1"/>
    <col min="7957" max="7957" width="11" style="97" customWidth="1"/>
    <col min="7958" max="7958" width="3.28515625" style="97" customWidth="1"/>
    <col min="7959" max="7959" width="15.28515625" style="97" customWidth="1"/>
    <col min="7960" max="7961" width="1.5703125" style="97" customWidth="1"/>
    <col min="7962" max="7962" width="14.42578125" style="97" customWidth="1"/>
    <col min="7963" max="7963" width="2.42578125" style="97" customWidth="1"/>
    <col min="7964" max="7964" width="12.7109375" style="97" customWidth="1"/>
    <col min="7965" max="7965" width="3.28515625" style="97" customWidth="1"/>
    <col min="7966" max="7966" width="14.42578125" style="97" customWidth="1"/>
    <col min="7967" max="7967" width="2.42578125" style="97" customWidth="1"/>
    <col min="7968" max="7968" width="12.7109375" style="97" customWidth="1"/>
    <col min="7969" max="7969" width="3.28515625" style="97" customWidth="1"/>
    <col min="7970" max="7970" width="14.42578125" style="97" customWidth="1"/>
    <col min="7971" max="7971" width="2.42578125" style="97" customWidth="1"/>
    <col min="7972" max="7972" width="12.7109375" style="97" customWidth="1"/>
    <col min="7973" max="7973" width="3.28515625" style="97" customWidth="1"/>
    <col min="7974" max="7974" width="14.42578125" style="97" customWidth="1"/>
    <col min="7975" max="7975" width="3.28515625" style="97" customWidth="1"/>
    <col min="7976" max="7976" width="17.85546875" style="97" customWidth="1"/>
    <col min="7977" max="7977" width="2.42578125" style="97" customWidth="1"/>
    <col min="7978" max="7978" width="5.85546875" style="97" customWidth="1"/>
    <col min="7979" max="7979" width="30.7109375" style="97" customWidth="1"/>
    <col min="7980" max="7980" width="9.28515625" style="97" customWidth="1"/>
    <col min="7981" max="8192" width="12.7109375" style="97"/>
    <col min="8193" max="8193" width="5" style="97" customWidth="1"/>
    <col min="8194" max="8194" width="1.5703125" style="97" customWidth="1"/>
    <col min="8195" max="8195" width="19.5703125" style="97" customWidth="1"/>
    <col min="8196" max="8196" width="3.28515625" style="97" customWidth="1"/>
    <col min="8197" max="8197" width="14.42578125" style="97" customWidth="1"/>
    <col min="8198" max="8198" width="2.42578125" style="97" customWidth="1"/>
    <col min="8199" max="8199" width="11" style="97" customWidth="1"/>
    <col min="8200" max="8200" width="2.42578125" style="97" customWidth="1"/>
    <col min="8201" max="8201" width="11" style="97" customWidth="1"/>
    <col min="8202" max="8202" width="3.28515625" style="97" customWidth="1"/>
    <col min="8203" max="8203" width="14.42578125" style="97" customWidth="1"/>
    <col min="8204" max="8204" width="2.42578125" style="97" customWidth="1"/>
    <col min="8205" max="8205" width="11" style="97" customWidth="1"/>
    <col min="8206" max="8206" width="2.42578125" style="97" customWidth="1"/>
    <col min="8207" max="8207" width="11" style="97" customWidth="1"/>
    <col min="8208" max="8208" width="3.28515625" style="97" customWidth="1"/>
    <col min="8209" max="8209" width="14.42578125" style="97" customWidth="1"/>
    <col min="8210" max="8210" width="2.42578125" style="97" customWidth="1"/>
    <col min="8211" max="8211" width="11" style="97" customWidth="1"/>
    <col min="8212" max="8212" width="1.5703125" style="97" customWidth="1"/>
    <col min="8213" max="8213" width="11" style="97" customWidth="1"/>
    <col min="8214" max="8214" width="3.28515625" style="97" customWidth="1"/>
    <col min="8215" max="8215" width="15.28515625" style="97" customWidth="1"/>
    <col min="8216" max="8217" width="1.5703125" style="97" customWidth="1"/>
    <col min="8218" max="8218" width="14.42578125" style="97" customWidth="1"/>
    <col min="8219" max="8219" width="2.42578125" style="97" customWidth="1"/>
    <col min="8220" max="8220" width="12.7109375" style="97" customWidth="1"/>
    <col min="8221" max="8221" width="3.28515625" style="97" customWidth="1"/>
    <col min="8222" max="8222" width="14.42578125" style="97" customWidth="1"/>
    <col min="8223" max="8223" width="2.42578125" style="97" customWidth="1"/>
    <col min="8224" max="8224" width="12.7109375" style="97" customWidth="1"/>
    <col min="8225" max="8225" width="3.28515625" style="97" customWidth="1"/>
    <col min="8226" max="8226" width="14.42578125" style="97" customWidth="1"/>
    <col min="8227" max="8227" width="2.42578125" style="97" customWidth="1"/>
    <col min="8228" max="8228" width="12.7109375" style="97" customWidth="1"/>
    <col min="8229" max="8229" width="3.28515625" style="97" customWidth="1"/>
    <col min="8230" max="8230" width="14.42578125" style="97" customWidth="1"/>
    <col min="8231" max="8231" width="3.28515625" style="97" customWidth="1"/>
    <col min="8232" max="8232" width="17.85546875" style="97" customWidth="1"/>
    <col min="8233" max="8233" width="2.42578125" style="97" customWidth="1"/>
    <col min="8234" max="8234" width="5.85546875" style="97" customWidth="1"/>
    <col min="8235" max="8235" width="30.7109375" style="97" customWidth="1"/>
    <col min="8236" max="8236" width="9.28515625" style="97" customWidth="1"/>
    <col min="8237" max="8448" width="12.7109375" style="97"/>
    <col min="8449" max="8449" width="5" style="97" customWidth="1"/>
    <col min="8450" max="8450" width="1.5703125" style="97" customWidth="1"/>
    <col min="8451" max="8451" width="19.5703125" style="97" customWidth="1"/>
    <col min="8452" max="8452" width="3.28515625" style="97" customWidth="1"/>
    <col min="8453" max="8453" width="14.42578125" style="97" customWidth="1"/>
    <col min="8454" max="8454" width="2.42578125" style="97" customWidth="1"/>
    <col min="8455" max="8455" width="11" style="97" customWidth="1"/>
    <col min="8456" max="8456" width="2.42578125" style="97" customWidth="1"/>
    <col min="8457" max="8457" width="11" style="97" customWidth="1"/>
    <col min="8458" max="8458" width="3.28515625" style="97" customWidth="1"/>
    <col min="8459" max="8459" width="14.42578125" style="97" customWidth="1"/>
    <col min="8460" max="8460" width="2.42578125" style="97" customWidth="1"/>
    <col min="8461" max="8461" width="11" style="97" customWidth="1"/>
    <col min="8462" max="8462" width="2.42578125" style="97" customWidth="1"/>
    <col min="8463" max="8463" width="11" style="97" customWidth="1"/>
    <col min="8464" max="8464" width="3.28515625" style="97" customWidth="1"/>
    <col min="8465" max="8465" width="14.42578125" style="97" customWidth="1"/>
    <col min="8466" max="8466" width="2.42578125" style="97" customWidth="1"/>
    <col min="8467" max="8467" width="11" style="97" customWidth="1"/>
    <col min="8468" max="8468" width="1.5703125" style="97" customWidth="1"/>
    <col min="8469" max="8469" width="11" style="97" customWidth="1"/>
    <col min="8470" max="8470" width="3.28515625" style="97" customWidth="1"/>
    <col min="8471" max="8471" width="15.28515625" style="97" customWidth="1"/>
    <col min="8472" max="8473" width="1.5703125" style="97" customWidth="1"/>
    <col min="8474" max="8474" width="14.42578125" style="97" customWidth="1"/>
    <col min="8475" max="8475" width="2.42578125" style="97" customWidth="1"/>
    <col min="8476" max="8476" width="12.7109375" style="97" customWidth="1"/>
    <col min="8477" max="8477" width="3.28515625" style="97" customWidth="1"/>
    <col min="8478" max="8478" width="14.42578125" style="97" customWidth="1"/>
    <col min="8479" max="8479" width="2.42578125" style="97" customWidth="1"/>
    <col min="8480" max="8480" width="12.7109375" style="97" customWidth="1"/>
    <col min="8481" max="8481" width="3.28515625" style="97" customWidth="1"/>
    <col min="8482" max="8482" width="14.42578125" style="97" customWidth="1"/>
    <col min="8483" max="8483" width="2.42578125" style="97" customWidth="1"/>
    <col min="8484" max="8484" width="12.7109375" style="97" customWidth="1"/>
    <col min="8485" max="8485" width="3.28515625" style="97" customWidth="1"/>
    <col min="8486" max="8486" width="14.42578125" style="97" customWidth="1"/>
    <col min="8487" max="8487" width="3.28515625" style="97" customWidth="1"/>
    <col min="8488" max="8488" width="17.85546875" style="97" customWidth="1"/>
    <col min="8489" max="8489" width="2.42578125" style="97" customWidth="1"/>
    <col min="8490" max="8490" width="5.85546875" style="97" customWidth="1"/>
    <col min="8491" max="8491" width="30.7109375" style="97" customWidth="1"/>
    <col min="8492" max="8492" width="9.28515625" style="97" customWidth="1"/>
    <col min="8493" max="8704" width="12.7109375" style="97"/>
    <col min="8705" max="8705" width="5" style="97" customWidth="1"/>
    <col min="8706" max="8706" width="1.5703125" style="97" customWidth="1"/>
    <col min="8707" max="8707" width="19.5703125" style="97" customWidth="1"/>
    <col min="8708" max="8708" width="3.28515625" style="97" customWidth="1"/>
    <col min="8709" max="8709" width="14.42578125" style="97" customWidth="1"/>
    <col min="8710" max="8710" width="2.42578125" style="97" customWidth="1"/>
    <col min="8711" max="8711" width="11" style="97" customWidth="1"/>
    <col min="8712" max="8712" width="2.42578125" style="97" customWidth="1"/>
    <col min="8713" max="8713" width="11" style="97" customWidth="1"/>
    <col min="8714" max="8714" width="3.28515625" style="97" customWidth="1"/>
    <col min="8715" max="8715" width="14.42578125" style="97" customWidth="1"/>
    <col min="8716" max="8716" width="2.42578125" style="97" customWidth="1"/>
    <col min="8717" max="8717" width="11" style="97" customWidth="1"/>
    <col min="8718" max="8718" width="2.42578125" style="97" customWidth="1"/>
    <col min="8719" max="8719" width="11" style="97" customWidth="1"/>
    <col min="8720" max="8720" width="3.28515625" style="97" customWidth="1"/>
    <col min="8721" max="8721" width="14.42578125" style="97" customWidth="1"/>
    <col min="8722" max="8722" width="2.42578125" style="97" customWidth="1"/>
    <col min="8723" max="8723" width="11" style="97" customWidth="1"/>
    <col min="8724" max="8724" width="1.5703125" style="97" customWidth="1"/>
    <col min="8725" max="8725" width="11" style="97" customWidth="1"/>
    <col min="8726" max="8726" width="3.28515625" style="97" customWidth="1"/>
    <col min="8727" max="8727" width="15.28515625" style="97" customWidth="1"/>
    <col min="8728" max="8729" width="1.5703125" style="97" customWidth="1"/>
    <col min="8730" max="8730" width="14.42578125" style="97" customWidth="1"/>
    <col min="8731" max="8731" width="2.42578125" style="97" customWidth="1"/>
    <col min="8732" max="8732" width="12.7109375" style="97" customWidth="1"/>
    <col min="8733" max="8733" width="3.28515625" style="97" customWidth="1"/>
    <col min="8734" max="8734" width="14.42578125" style="97" customWidth="1"/>
    <col min="8735" max="8735" width="2.42578125" style="97" customWidth="1"/>
    <col min="8736" max="8736" width="12.7109375" style="97" customWidth="1"/>
    <col min="8737" max="8737" width="3.28515625" style="97" customWidth="1"/>
    <col min="8738" max="8738" width="14.42578125" style="97" customWidth="1"/>
    <col min="8739" max="8739" width="2.42578125" style="97" customWidth="1"/>
    <col min="8740" max="8740" width="12.7109375" style="97" customWidth="1"/>
    <col min="8741" max="8741" width="3.28515625" style="97" customWidth="1"/>
    <col min="8742" max="8742" width="14.42578125" style="97" customWidth="1"/>
    <col min="8743" max="8743" width="3.28515625" style="97" customWidth="1"/>
    <col min="8744" max="8744" width="17.85546875" style="97" customWidth="1"/>
    <col min="8745" max="8745" width="2.42578125" style="97" customWidth="1"/>
    <col min="8746" max="8746" width="5.85546875" style="97" customWidth="1"/>
    <col min="8747" max="8747" width="30.7109375" style="97" customWidth="1"/>
    <col min="8748" max="8748" width="9.28515625" style="97" customWidth="1"/>
    <col min="8749" max="8960" width="12.7109375" style="97"/>
    <col min="8961" max="8961" width="5" style="97" customWidth="1"/>
    <col min="8962" max="8962" width="1.5703125" style="97" customWidth="1"/>
    <col min="8963" max="8963" width="19.5703125" style="97" customWidth="1"/>
    <col min="8964" max="8964" width="3.28515625" style="97" customWidth="1"/>
    <col min="8965" max="8965" width="14.42578125" style="97" customWidth="1"/>
    <col min="8966" max="8966" width="2.42578125" style="97" customWidth="1"/>
    <col min="8967" max="8967" width="11" style="97" customWidth="1"/>
    <col min="8968" max="8968" width="2.42578125" style="97" customWidth="1"/>
    <col min="8969" max="8969" width="11" style="97" customWidth="1"/>
    <col min="8970" max="8970" width="3.28515625" style="97" customWidth="1"/>
    <col min="8971" max="8971" width="14.42578125" style="97" customWidth="1"/>
    <col min="8972" max="8972" width="2.42578125" style="97" customWidth="1"/>
    <col min="8973" max="8973" width="11" style="97" customWidth="1"/>
    <col min="8974" max="8974" width="2.42578125" style="97" customWidth="1"/>
    <col min="8975" max="8975" width="11" style="97" customWidth="1"/>
    <col min="8976" max="8976" width="3.28515625" style="97" customWidth="1"/>
    <col min="8977" max="8977" width="14.42578125" style="97" customWidth="1"/>
    <col min="8978" max="8978" width="2.42578125" style="97" customWidth="1"/>
    <col min="8979" max="8979" width="11" style="97" customWidth="1"/>
    <col min="8980" max="8980" width="1.5703125" style="97" customWidth="1"/>
    <col min="8981" max="8981" width="11" style="97" customWidth="1"/>
    <col min="8982" max="8982" width="3.28515625" style="97" customWidth="1"/>
    <col min="8983" max="8983" width="15.28515625" style="97" customWidth="1"/>
    <col min="8984" max="8985" width="1.5703125" style="97" customWidth="1"/>
    <col min="8986" max="8986" width="14.42578125" style="97" customWidth="1"/>
    <col min="8987" max="8987" width="2.42578125" style="97" customWidth="1"/>
    <col min="8988" max="8988" width="12.7109375" style="97" customWidth="1"/>
    <col min="8989" max="8989" width="3.28515625" style="97" customWidth="1"/>
    <col min="8990" max="8990" width="14.42578125" style="97" customWidth="1"/>
    <col min="8991" max="8991" width="2.42578125" style="97" customWidth="1"/>
    <col min="8992" max="8992" width="12.7109375" style="97" customWidth="1"/>
    <col min="8993" max="8993" width="3.28515625" style="97" customWidth="1"/>
    <col min="8994" max="8994" width="14.42578125" style="97" customWidth="1"/>
    <col min="8995" max="8995" width="2.42578125" style="97" customWidth="1"/>
    <col min="8996" max="8996" width="12.7109375" style="97" customWidth="1"/>
    <col min="8997" max="8997" width="3.28515625" style="97" customWidth="1"/>
    <col min="8998" max="8998" width="14.42578125" style="97" customWidth="1"/>
    <col min="8999" max="8999" width="3.28515625" style="97" customWidth="1"/>
    <col min="9000" max="9000" width="17.85546875" style="97" customWidth="1"/>
    <col min="9001" max="9001" width="2.42578125" style="97" customWidth="1"/>
    <col min="9002" max="9002" width="5.85546875" style="97" customWidth="1"/>
    <col min="9003" max="9003" width="30.7109375" style="97" customWidth="1"/>
    <col min="9004" max="9004" width="9.28515625" style="97" customWidth="1"/>
    <col min="9005" max="9216" width="12.7109375" style="97"/>
    <col min="9217" max="9217" width="5" style="97" customWidth="1"/>
    <col min="9218" max="9218" width="1.5703125" style="97" customWidth="1"/>
    <col min="9219" max="9219" width="19.5703125" style="97" customWidth="1"/>
    <col min="9220" max="9220" width="3.28515625" style="97" customWidth="1"/>
    <col min="9221" max="9221" width="14.42578125" style="97" customWidth="1"/>
    <col min="9222" max="9222" width="2.42578125" style="97" customWidth="1"/>
    <col min="9223" max="9223" width="11" style="97" customWidth="1"/>
    <col min="9224" max="9224" width="2.42578125" style="97" customWidth="1"/>
    <col min="9225" max="9225" width="11" style="97" customWidth="1"/>
    <col min="9226" max="9226" width="3.28515625" style="97" customWidth="1"/>
    <col min="9227" max="9227" width="14.42578125" style="97" customWidth="1"/>
    <col min="9228" max="9228" width="2.42578125" style="97" customWidth="1"/>
    <col min="9229" max="9229" width="11" style="97" customWidth="1"/>
    <col min="9230" max="9230" width="2.42578125" style="97" customWidth="1"/>
    <col min="9231" max="9231" width="11" style="97" customWidth="1"/>
    <col min="9232" max="9232" width="3.28515625" style="97" customWidth="1"/>
    <col min="9233" max="9233" width="14.42578125" style="97" customWidth="1"/>
    <col min="9234" max="9234" width="2.42578125" style="97" customWidth="1"/>
    <col min="9235" max="9235" width="11" style="97" customWidth="1"/>
    <col min="9236" max="9236" width="1.5703125" style="97" customWidth="1"/>
    <col min="9237" max="9237" width="11" style="97" customWidth="1"/>
    <col min="9238" max="9238" width="3.28515625" style="97" customWidth="1"/>
    <col min="9239" max="9239" width="15.28515625" style="97" customWidth="1"/>
    <col min="9240" max="9241" width="1.5703125" style="97" customWidth="1"/>
    <col min="9242" max="9242" width="14.42578125" style="97" customWidth="1"/>
    <col min="9243" max="9243" width="2.42578125" style="97" customWidth="1"/>
    <col min="9244" max="9244" width="12.7109375" style="97" customWidth="1"/>
    <col min="9245" max="9245" width="3.28515625" style="97" customWidth="1"/>
    <col min="9246" max="9246" width="14.42578125" style="97" customWidth="1"/>
    <col min="9247" max="9247" width="2.42578125" style="97" customWidth="1"/>
    <col min="9248" max="9248" width="12.7109375" style="97" customWidth="1"/>
    <col min="9249" max="9249" width="3.28515625" style="97" customWidth="1"/>
    <col min="9250" max="9250" width="14.42578125" style="97" customWidth="1"/>
    <col min="9251" max="9251" width="2.42578125" style="97" customWidth="1"/>
    <col min="9252" max="9252" width="12.7109375" style="97" customWidth="1"/>
    <col min="9253" max="9253" width="3.28515625" style="97" customWidth="1"/>
    <col min="9254" max="9254" width="14.42578125" style="97" customWidth="1"/>
    <col min="9255" max="9255" width="3.28515625" style="97" customWidth="1"/>
    <col min="9256" max="9256" width="17.85546875" style="97" customWidth="1"/>
    <col min="9257" max="9257" width="2.42578125" style="97" customWidth="1"/>
    <col min="9258" max="9258" width="5.85546875" style="97" customWidth="1"/>
    <col min="9259" max="9259" width="30.7109375" style="97" customWidth="1"/>
    <col min="9260" max="9260" width="9.28515625" style="97" customWidth="1"/>
    <col min="9261" max="9472" width="12.7109375" style="97"/>
    <col min="9473" max="9473" width="5" style="97" customWidth="1"/>
    <col min="9474" max="9474" width="1.5703125" style="97" customWidth="1"/>
    <col min="9475" max="9475" width="19.5703125" style="97" customWidth="1"/>
    <col min="9476" max="9476" width="3.28515625" style="97" customWidth="1"/>
    <col min="9477" max="9477" width="14.42578125" style="97" customWidth="1"/>
    <col min="9478" max="9478" width="2.42578125" style="97" customWidth="1"/>
    <col min="9479" max="9479" width="11" style="97" customWidth="1"/>
    <col min="9480" max="9480" width="2.42578125" style="97" customWidth="1"/>
    <col min="9481" max="9481" width="11" style="97" customWidth="1"/>
    <col min="9482" max="9482" width="3.28515625" style="97" customWidth="1"/>
    <col min="9483" max="9483" width="14.42578125" style="97" customWidth="1"/>
    <col min="9484" max="9484" width="2.42578125" style="97" customWidth="1"/>
    <col min="9485" max="9485" width="11" style="97" customWidth="1"/>
    <col min="9486" max="9486" width="2.42578125" style="97" customWidth="1"/>
    <col min="9487" max="9487" width="11" style="97" customWidth="1"/>
    <col min="9488" max="9488" width="3.28515625" style="97" customWidth="1"/>
    <col min="9489" max="9489" width="14.42578125" style="97" customWidth="1"/>
    <col min="9490" max="9490" width="2.42578125" style="97" customWidth="1"/>
    <col min="9491" max="9491" width="11" style="97" customWidth="1"/>
    <col min="9492" max="9492" width="1.5703125" style="97" customWidth="1"/>
    <col min="9493" max="9493" width="11" style="97" customWidth="1"/>
    <col min="9494" max="9494" width="3.28515625" style="97" customWidth="1"/>
    <col min="9495" max="9495" width="15.28515625" style="97" customWidth="1"/>
    <col min="9496" max="9497" width="1.5703125" style="97" customWidth="1"/>
    <col min="9498" max="9498" width="14.42578125" style="97" customWidth="1"/>
    <col min="9499" max="9499" width="2.42578125" style="97" customWidth="1"/>
    <col min="9500" max="9500" width="12.7109375" style="97" customWidth="1"/>
    <col min="9501" max="9501" width="3.28515625" style="97" customWidth="1"/>
    <col min="9502" max="9502" width="14.42578125" style="97" customWidth="1"/>
    <col min="9503" max="9503" width="2.42578125" style="97" customWidth="1"/>
    <col min="9504" max="9504" width="12.7109375" style="97" customWidth="1"/>
    <col min="9505" max="9505" width="3.28515625" style="97" customWidth="1"/>
    <col min="9506" max="9506" width="14.42578125" style="97" customWidth="1"/>
    <col min="9507" max="9507" width="2.42578125" style="97" customWidth="1"/>
    <col min="9508" max="9508" width="12.7109375" style="97" customWidth="1"/>
    <col min="9509" max="9509" width="3.28515625" style="97" customWidth="1"/>
    <col min="9510" max="9510" width="14.42578125" style="97" customWidth="1"/>
    <col min="9511" max="9511" width="3.28515625" style="97" customWidth="1"/>
    <col min="9512" max="9512" width="17.85546875" style="97" customWidth="1"/>
    <col min="9513" max="9513" width="2.42578125" style="97" customWidth="1"/>
    <col min="9514" max="9514" width="5.85546875" style="97" customWidth="1"/>
    <col min="9515" max="9515" width="30.7109375" style="97" customWidth="1"/>
    <col min="9516" max="9516" width="9.28515625" style="97" customWidth="1"/>
    <col min="9517" max="9728" width="12.7109375" style="97"/>
    <col min="9729" max="9729" width="5" style="97" customWidth="1"/>
    <col min="9730" max="9730" width="1.5703125" style="97" customWidth="1"/>
    <col min="9731" max="9731" width="19.5703125" style="97" customWidth="1"/>
    <col min="9732" max="9732" width="3.28515625" style="97" customWidth="1"/>
    <col min="9733" max="9733" width="14.42578125" style="97" customWidth="1"/>
    <col min="9734" max="9734" width="2.42578125" style="97" customWidth="1"/>
    <col min="9735" max="9735" width="11" style="97" customWidth="1"/>
    <col min="9736" max="9736" width="2.42578125" style="97" customWidth="1"/>
    <col min="9737" max="9737" width="11" style="97" customWidth="1"/>
    <col min="9738" max="9738" width="3.28515625" style="97" customWidth="1"/>
    <col min="9739" max="9739" width="14.42578125" style="97" customWidth="1"/>
    <col min="9740" max="9740" width="2.42578125" style="97" customWidth="1"/>
    <col min="9741" max="9741" width="11" style="97" customWidth="1"/>
    <col min="9742" max="9742" width="2.42578125" style="97" customWidth="1"/>
    <col min="9743" max="9743" width="11" style="97" customWidth="1"/>
    <col min="9744" max="9744" width="3.28515625" style="97" customWidth="1"/>
    <col min="9745" max="9745" width="14.42578125" style="97" customWidth="1"/>
    <col min="9746" max="9746" width="2.42578125" style="97" customWidth="1"/>
    <col min="9747" max="9747" width="11" style="97" customWidth="1"/>
    <col min="9748" max="9748" width="1.5703125" style="97" customWidth="1"/>
    <col min="9749" max="9749" width="11" style="97" customWidth="1"/>
    <col min="9750" max="9750" width="3.28515625" style="97" customWidth="1"/>
    <col min="9751" max="9751" width="15.28515625" style="97" customWidth="1"/>
    <col min="9752" max="9753" width="1.5703125" style="97" customWidth="1"/>
    <col min="9754" max="9754" width="14.42578125" style="97" customWidth="1"/>
    <col min="9755" max="9755" width="2.42578125" style="97" customWidth="1"/>
    <col min="9756" max="9756" width="12.7109375" style="97" customWidth="1"/>
    <col min="9757" max="9757" width="3.28515625" style="97" customWidth="1"/>
    <col min="9758" max="9758" width="14.42578125" style="97" customWidth="1"/>
    <col min="9759" max="9759" width="2.42578125" style="97" customWidth="1"/>
    <col min="9760" max="9760" width="12.7109375" style="97" customWidth="1"/>
    <col min="9761" max="9761" width="3.28515625" style="97" customWidth="1"/>
    <col min="9762" max="9762" width="14.42578125" style="97" customWidth="1"/>
    <col min="9763" max="9763" width="2.42578125" style="97" customWidth="1"/>
    <col min="9764" max="9764" width="12.7109375" style="97" customWidth="1"/>
    <col min="9765" max="9765" width="3.28515625" style="97" customWidth="1"/>
    <col min="9766" max="9766" width="14.42578125" style="97" customWidth="1"/>
    <col min="9767" max="9767" width="3.28515625" style="97" customWidth="1"/>
    <col min="9768" max="9768" width="17.85546875" style="97" customWidth="1"/>
    <col min="9769" max="9769" width="2.42578125" style="97" customWidth="1"/>
    <col min="9770" max="9770" width="5.85546875" style="97" customWidth="1"/>
    <col min="9771" max="9771" width="30.7109375" style="97" customWidth="1"/>
    <col min="9772" max="9772" width="9.28515625" style="97" customWidth="1"/>
    <col min="9773" max="9984" width="12.7109375" style="97"/>
    <col min="9985" max="9985" width="5" style="97" customWidth="1"/>
    <col min="9986" max="9986" width="1.5703125" style="97" customWidth="1"/>
    <col min="9987" max="9987" width="19.5703125" style="97" customWidth="1"/>
    <col min="9988" max="9988" width="3.28515625" style="97" customWidth="1"/>
    <col min="9989" max="9989" width="14.42578125" style="97" customWidth="1"/>
    <col min="9990" max="9990" width="2.42578125" style="97" customWidth="1"/>
    <col min="9991" max="9991" width="11" style="97" customWidth="1"/>
    <col min="9992" max="9992" width="2.42578125" style="97" customWidth="1"/>
    <col min="9993" max="9993" width="11" style="97" customWidth="1"/>
    <col min="9994" max="9994" width="3.28515625" style="97" customWidth="1"/>
    <col min="9995" max="9995" width="14.42578125" style="97" customWidth="1"/>
    <col min="9996" max="9996" width="2.42578125" style="97" customWidth="1"/>
    <col min="9997" max="9997" width="11" style="97" customWidth="1"/>
    <col min="9998" max="9998" width="2.42578125" style="97" customWidth="1"/>
    <col min="9999" max="9999" width="11" style="97" customWidth="1"/>
    <col min="10000" max="10000" width="3.28515625" style="97" customWidth="1"/>
    <col min="10001" max="10001" width="14.42578125" style="97" customWidth="1"/>
    <col min="10002" max="10002" width="2.42578125" style="97" customWidth="1"/>
    <col min="10003" max="10003" width="11" style="97" customWidth="1"/>
    <col min="10004" max="10004" width="1.5703125" style="97" customWidth="1"/>
    <col min="10005" max="10005" width="11" style="97" customWidth="1"/>
    <col min="10006" max="10006" width="3.28515625" style="97" customWidth="1"/>
    <col min="10007" max="10007" width="15.28515625" style="97" customWidth="1"/>
    <col min="10008" max="10009" width="1.5703125" style="97" customWidth="1"/>
    <col min="10010" max="10010" width="14.42578125" style="97" customWidth="1"/>
    <col min="10011" max="10011" width="2.42578125" style="97" customWidth="1"/>
    <col min="10012" max="10012" width="12.7109375" style="97" customWidth="1"/>
    <col min="10013" max="10013" width="3.28515625" style="97" customWidth="1"/>
    <col min="10014" max="10014" width="14.42578125" style="97" customWidth="1"/>
    <col min="10015" max="10015" width="2.42578125" style="97" customWidth="1"/>
    <col min="10016" max="10016" width="12.7109375" style="97" customWidth="1"/>
    <col min="10017" max="10017" width="3.28515625" style="97" customWidth="1"/>
    <col min="10018" max="10018" width="14.42578125" style="97" customWidth="1"/>
    <col min="10019" max="10019" width="2.42578125" style="97" customWidth="1"/>
    <col min="10020" max="10020" width="12.7109375" style="97" customWidth="1"/>
    <col min="10021" max="10021" width="3.28515625" style="97" customWidth="1"/>
    <col min="10022" max="10022" width="14.42578125" style="97" customWidth="1"/>
    <col min="10023" max="10023" width="3.28515625" style="97" customWidth="1"/>
    <col min="10024" max="10024" width="17.85546875" style="97" customWidth="1"/>
    <col min="10025" max="10025" width="2.42578125" style="97" customWidth="1"/>
    <col min="10026" max="10026" width="5.85546875" style="97" customWidth="1"/>
    <col min="10027" max="10027" width="30.7109375" style="97" customWidth="1"/>
    <col min="10028" max="10028" width="9.28515625" style="97" customWidth="1"/>
    <col min="10029" max="10240" width="12.7109375" style="97"/>
    <col min="10241" max="10241" width="5" style="97" customWidth="1"/>
    <col min="10242" max="10242" width="1.5703125" style="97" customWidth="1"/>
    <col min="10243" max="10243" width="19.5703125" style="97" customWidth="1"/>
    <col min="10244" max="10244" width="3.28515625" style="97" customWidth="1"/>
    <col min="10245" max="10245" width="14.42578125" style="97" customWidth="1"/>
    <col min="10246" max="10246" width="2.42578125" style="97" customWidth="1"/>
    <col min="10247" max="10247" width="11" style="97" customWidth="1"/>
    <col min="10248" max="10248" width="2.42578125" style="97" customWidth="1"/>
    <col min="10249" max="10249" width="11" style="97" customWidth="1"/>
    <col min="10250" max="10250" width="3.28515625" style="97" customWidth="1"/>
    <col min="10251" max="10251" width="14.42578125" style="97" customWidth="1"/>
    <col min="10252" max="10252" width="2.42578125" style="97" customWidth="1"/>
    <col min="10253" max="10253" width="11" style="97" customWidth="1"/>
    <col min="10254" max="10254" width="2.42578125" style="97" customWidth="1"/>
    <col min="10255" max="10255" width="11" style="97" customWidth="1"/>
    <col min="10256" max="10256" width="3.28515625" style="97" customWidth="1"/>
    <col min="10257" max="10257" width="14.42578125" style="97" customWidth="1"/>
    <col min="10258" max="10258" width="2.42578125" style="97" customWidth="1"/>
    <col min="10259" max="10259" width="11" style="97" customWidth="1"/>
    <col min="10260" max="10260" width="1.5703125" style="97" customWidth="1"/>
    <col min="10261" max="10261" width="11" style="97" customWidth="1"/>
    <col min="10262" max="10262" width="3.28515625" style="97" customWidth="1"/>
    <col min="10263" max="10263" width="15.28515625" style="97" customWidth="1"/>
    <col min="10264" max="10265" width="1.5703125" style="97" customWidth="1"/>
    <col min="10266" max="10266" width="14.42578125" style="97" customWidth="1"/>
    <col min="10267" max="10267" width="2.42578125" style="97" customWidth="1"/>
    <col min="10268" max="10268" width="12.7109375" style="97" customWidth="1"/>
    <col min="10269" max="10269" width="3.28515625" style="97" customWidth="1"/>
    <col min="10270" max="10270" width="14.42578125" style="97" customWidth="1"/>
    <col min="10271" max="10271" width="2.42578125" style="97" customWidth="1"/>
    <col min="10272" max="10272" width="12.7109375" style="97" customWidth="1"/>
    <col min="10273" max="10273" width="3.28515625" style="97" customWidth="1"/>
    <col min="10274" max="10274" width="14.42578125" style="97" customWidth="1"/>
    <col min="10275" max="10275" width="2.42578125" style="97" customWidth="1"/>
    <col min="10276" max="10276" width="12.7109375" style="97" customWidth="1"/>
    <col min="10277" max="10277" width="3.28515625" style="97" customWidth="1"/>
    <col min="10278" max="10278" width="14.42578125" style="97" customWidth="1"/>
    <col min="10279" max="10279" width="3.28515625" style="97" customWidth="1"/>
    <col min="10280" max="10280" width="17.85546875" style="97" customWidth="1"/>
    <col min="10281" max="10281" width="2.42578125" style="97" customWidth="1"/>
    <col min="10282" max="10282" width="5.85546875" style="97" customWidth="1"/>
    <col min="10283" max="10283" width="30.7109375" style="97" customWidth="1"/>
    <col min="10284" max="10284" width="9.28515625" style="97" customWidth="1"/>
    <col min="10285" max="10496" width="12.7109375" style="97"/>
    <col min="10497" max="10497" width="5" style="97" customWidth="1"/>
    <col min="10498" max="10498" width="1.5703125" style="97" customWidth="1"/>
    <col min="10499" max="10499" width="19.5703125" style="97" customWidth="1"/>
    <col min="10500" max="10500" width="3.28515625" style="97" customWidth="1"/>
    <col min="10501" max="10501" width="14.42578125" style="97" customWidth="1"/>
    <col min="10502" max="10502" width="2.42578125" style="97" customWidth="1"/>
    <col min="10503" max="10503" width="11" style="97" customWidth="1"/>
    <col min="10504" max="10504" width="2.42578125" style="97" customWidth="1"/>
    <col min="10505" max="10505" width="11" style="97" customWidth="1"/>
    <col min="10506" max="10506" width="3.28515625" style="97" customWidth="1"/>
    <col min="10507" max="10507" width="14.42578125" style="97" customWidth="1"/>
    <col min="10508" max="10508" width="2.42578125" style="97" customWidth="1"/>
    <col min="10509" max="10509" width="11" style="97" customWidth="1"/>
    <col min="10510" max="10510" width="2.42578125" style="97" customWidth="1"/>
    <col min="10511" max="10511" width="11" style="97" customWidth="1"/>
    <col min="10512" max="10512" width="3.28515625" style="97" customWidth="1"/>
    <col min="10513" max="10513" width="14.42578125" style="97" customWidth="1"/>
    <col min="10514" max="10514" width="2.42578125" style="97" customWidth="1"/>
    <col min="10515" max="10515" width="11" style="97" customWidth="1"/>
    <col min="10516" max="10516" width="1.5703125" style="97" customWidth="1"/>
    <col min="10517" max="10517" width="11" style="97" customWidth="1"/>
    <col min="10518" max="10518" width="3.28515625" style="97" customWidth="1"/>
    <col min="10519" max="10519" width="15.28515625" style="97" customWidth="1"/>
    <col min="10520" max="10521" width="1.5703125" style="97" customWidth="1"/>
    <col min="10522" max="10522" width="14.42578125" style="97" customWidth="1"/>
    <col min="10523" max="10523" width="2.42578125" style="97" customWidth="1"/>
    <col min="10524" max="10524" width="12.7109375" style="97" customWidth="1"/>
    <col min="10525" max="10525" width="3.28515625" style="97" customWidth="1"/>
    <col min="10526" max="10526" width="14.42578125" style="97" customWidth="1"/>
    <col min="10527" max="10527" width="2.42578125" style="97" customWidth="1"/>
    <col min="10528" max="10528" width="12.7109375" style="97" customWidth="1"/>
    <col min="10529" max="10529" width="3.28515625" style="97" customWidth="1"/>
    <col min="10530" max="10530" width="14.42578125" style="97" customWidth="1"/>
    <col min="10531" max="10531" width="2.42578125" style="97" customWidth="1"/>
    <col min="10532" max="10532" width="12.7109375" style="97" customWidth="1"/>
    <col min="10533" max="10533" width="3.28515625" style="97" customWidth="1"/>
    <col min="10534" max="10534" width="14.42578125" style="97" customWidth="1"/>
    <col min="10535" max="10535" width="3.28515625" style="97" customWidth="1"/>
    <col min="10536" max="10536" width="17.85546875" style="97" customWidth="1"/>
    <col min="10537" max="10537" width="2.42578125" style="97" customWidth="1"/>
    <col min="10538" max="10538" width="5.85546875" style="97" customWidth="1"/>
    <col min="10539" max="10539" width="30.7109375" style="97" customWidth="1"/>
    <col min="10540" max="10540" width="9.28515625" style="97" customWidth="1"/>
    <col min="10541" max="10752" width="12.7109375" style="97"/>
    <col min="10753" max="10753" width="5" style="97" customWidth="1"/>
    <col min="10754" max="10754" width="1.5703125" style="97" customWidth="1"/>
    <col min="10755" max="10755" width="19.5703125" style="97" customWidth="1"/>
    <col min="10756" max="10756" width="3.28515625" style="97" customWidth="1"/>
    <col min="10757" max="10757" width="14.42578125" style="97" customWidth="1"/>
    <col min="10758" max="10758" width="2.42578125" style="97" customWidth="1"/>
    <col min="10759" max="10759" width="11" style="97" customWidth="1"/>
    <col min="10760" max="10760" width="2.42578125" style="97" customWidth="1"/>
    <col min="10761" max="10761" width="11" style="97" customWidth="1"/>
    <col min="10762" max="10762" width="3.28515625" style="97" customWidth="1"/>
    <col min="10763" max="10763" width="14.42578125" style="97" customWidth="1"/>
    <col min="10764" max="10764" width="2.42578125" style="97" customWidth="1"/>
    <col min="10765" max="10765" width="11" style="97" customWidth="1"/>
    <col min="10766" max="10766" width="2.42578125" style="97" customWidth="1"/>
    <col min="10767" max="10767" width="11" style="97" customWidth="1"/>
    <col min="10768" max="10768" width="3.28515625" style="97" customWidth="1"/>
    <col min="10769" max="10769" width="14.42578125" style="97" customWidth="1"/>
    <col min="10770" max="10770" width="2.42578125" style="97" customWidth="1"/>
    <col min="10771" max="10771" width="11" style="97" customWidth="1"/>
    <col min="10772" max="10772" width="1.5703125" style="97" customWidth="1"/>
    <col min="10773" max="10773" width="11" style="97" customWidth="1"/>
    <col min="10774" max="10774" width="3.28515625" style="97" customWidth="1"/>
    <col min="10775" max="10775" width="15.28515625" style="97" customWidth="1"/>
    <col min="10776" max="10777" width="1.5703125" style="97" customWidth="1"/>
    <col min="10778" max="10778" width="14.42578125" style="97" customWidth="1"/>
    <col min="10779" max="10779" width="2.42578125" style="97" customWidth="1"/>
    <col min="10780" max="10780" width="12.7109375" style="97" customWidth="1"/>
    <col min="10781" max="10781" width="3.28515625" style="97" customWidth="1"/>
    <col min="10782" max="10782" width="14.42578125" style="97" customWidth="1"/>
    <col min="10783" max="10783" width="2.42578125" style="97" customWidth="1"/>
    <col min="10784" max="10784" width="12.7109375" style="97" customWidth="1"/>
    <col min="10785" max="10785" width="3.28515625" style="97" customWidth="1"/>
    <col min="10786" max="10786" width="14.42578125" style="97" customWidth="1"/>
    <col min="10787" max="10787" width="2.42578125" style="97" customWidth="1"/>
    <col min="10788" max="10788" width="12.7109375" style="97" customWidth="1"/>
    <col min="10789" max="10789" width="3.28515625" style="97" customWidth="1"/>
    <col min="10790" max="10790" width="14.42578125" style="97" customWidth="1"/>
    <col min="10791" max="10791" width="3.28515625" style="97" customWidth="1"/>
    <col min="10792" max="10792" width="17.85546875" style="97" customWidth="1"/>
    <col min="10793" max="10793" width="2.42578125" style="97" customWidth="1"/>
    <col min="10794" max="10794" width="5.85546875" style="97" customWidth="1"/>
    <col min="10795" max="10795" width="30.7109375" style="97" customWidth="1"/>
    <col min="10796" max="10796" width="9.28515625" style="97" customWidth="1"/>
    <col min="10797" max="11008" width="12.7109375" style="97"/>
    <col min="11009" max="11009" width="5" style="97" customWidth="1"/>
    <col min="11010" max="11010" width="1.5703125" style="97" customWidth="1"/>
    <col min="11011" max="11011" width="19.5703125" style="97" customWidth="1"/>
    <col min="11012" max="11012" width="3.28515625" style="97" customWidth="1"/>
    <col min="11013" max="11013" width="14.42578125" style="97" customWidth="1"/>
    <col min="11014" max="11014" width="2.42578125" style="97" customWidth="1"/>
    <col min="11015" max="11015" width="11" style="97" customWidth="1"/>
    <col min="11016" max="11016" width="2.42578125" style="97" customWidth="1"/>
    <col min="11017" max="11017" width="11" style="97" customWidth="1"/>
    <col min="11018" max="11018" width="3.28515625" style="97" customWidth="1"/>
    <col min="11019" max="11019" width="14.42578125" style="97" customWidth="1"/>
    <col min="11020" max="11020" width="2.42578125" style="97" customWidth="1"/>
    <col min="11021" max="11021" width="11" style="97" customWidth="1"/>
    <col min="11022" max="11022" width="2.42578125" style="97" customWidth="1"/>
    <col min="11023" max="11023" width="11" style="97" customWidth="1"/>
    <col min="11024" max="11024" width="3.28515625" style="97" customWidth="1"/>
    <col min="11025" max="11025" width="14.42578125" style="97" customWidth="1"/>
    <col min="11026" max="11026" width="2.42578125" style="97" customWidth="1"/>
    <col min="11027" max="11027" width="11" style="97" customWidth="1"/>
    <col min="11028" max="11028" width="1.5703125" style="97" customWidth="1"/>
    <col min="11029" max="11029" width="11" style="97" customWidth="1"/>
    <col min="11030" max="11030" width="3.28515625" style="97" customWidth="1"/>
    <col min="11031" max="11031" width="15.28515625" style="97" customWidth="1"/>
    <col min="11032" max="11033" width="1.5703125" style="97" customWidth="1"/>
    <col min="11034" max="11034" width="14.42578125" style="97" customWidth="1"/>
    <col min="11035" max="11035" width="2.42578125" style="97" customWidth="1"/>
    <col min="11036" max="11036" width="12.7109375" style="97" customWidth="1"/>
    <col min="11037" max="11037" width="3.28515625" style="97" customWidth="1"/>
    <col min="11038" max="11038" width="14.42578125" style="97" customWidth="1"/>
    <col min="11039" max="11039" width="2.42578125" style="97" customWidth="1"/>
    <col min="11040" max="11040" width="12.7109375" style="97" customWidth="1"/>
    <col min="11041" max="11041" width="3.28515625" style="97" customWidth="1"/>
    <col min="11042" max="11042" width="14.42578125" style="97" customWidth="1"/>
    <col min="11043" max="11043" width="2.42578125" style="97" customWidth="1"/>
    <col min="11044" max="11044" width="12.7109375" style="97" customWidth="1"/>
    <col min="11045" max="11045" width="3.28515625" style="97" customWidth="1"/>
    <col min="11046" max="11046" width="14.42578125" style="97" customWidth="1"/>
    <col min="11047" max="11047" width="3.28515625" style="97" customWidth="1"/>
    <col min="11048" max="11048" width="17.85546875" style="97" customWidth="1"/>
    <col min="11049" max="11049" width="2.42578125" style="97" customWidth="1"/>
    <col min="11050" max="11050" width="5.85546875" style="97" customWidth="1"/>
    <col min="11051" max="11051" width="30.7109375" style="97" customWidth="1"/>
    <col min="11052" max="11052" width="9.28515625" style="97" customWidth="1"/>
    <col min="11053" max="11264" width="12.7109375" style="97"/>
    <col min="11265" max="11265" width="5" style="97" customWidth="1"/>
    <col min="11266" max="11266" width="1.5703125" style="97" customWidth="1"/>
    <col min="11267" max="11267" width="19.5703125" style="97" customWidth="1"/>
    <col min="11268" max="11268" width="3.28515625" style="97" customWidth="1"/>
    <col min="11269" max="11269" width="14.42578125" style="97" customWidth="1"/>
    <col min="11270" max="11270" width="2.42578125" style="97" customWidth="1"/>
    <col min="11271" max="11271" width="11" style="97" customWidth="1"/>
    <col min="11272" max="11272" width="2.42578125" style="97" customWidth="1"/>
    <col min="11273" max="11273" width="11" style="97" customWidth="1"/>
    <col min="11274" max="11274" width="3.28515625" style="97" customWidth="1"/>
    <col min="11275" max="11275" width="14.42578125" style="97" customWidth="1"/>
    <col min="11276" max="11276" width="2.42578125" style="97" customWidth="1"/>
    <col min="11277" max="11277" width="11" style="97" customWidth="1"/>
    <col min="11278" max="11278" width="2.42578125" style="97" customWidth="1"/>
    <col min="11279" max="11279" width="11" style="97" customWidth="1"/>
    <col min="11280" max="11280" width="3.28515625" style="97" customWidth="1"/>
    <col min="11281" max="11281" width="14.42578125" style="97" customWidth="1"/>
    <col min="11282" max="11282" width="2.42578125" style="97" customWidth="1"/>
    <col min="11283" max="11283" width="11" style="97" customWidth="1"/>
    <col min="11284" max="11284" width="1.5703125" style="97" customWidth="1"/>
    <col min="11285" max="11285" width="11" style="97" customWidth="1"/>
    <col min="11286" max="11286" width="3.28515625" style="97" customWidth="1"/>
    <col min="11287" max="11287" width="15.28515625" style="97" customWidth="1"/>
    <col min="11288" max="11289" width="1.5703125" style="97" customWidth="1"/>
    <col min="11290" max="11290" width="14.42578125" style="97" customWidth="1"/>
    <col min="11291" max="11291" width="2.42578125" style="97" customWidth="1"/>
    <col min="11292" max="11292" width="12.7109375" style="97" customWidth="1"/>
    <col min="11293" max="11293" width="3.28515625" style="97" customWidth="1"/>
    <col min="11294" max="11294" width="14.42578125" style="97" customWidth="1"/>
    <col min="11295" max="11295" width="2.42578125" style="97" customWidth="1"/>
    <col min="11296" max="11296" width="12.7109375" style="97" customWidth="1"/>
    <col min="11297" max="11297" width="3.28515625" style="97" customWidth="1"/>
    <col min="11298" max="11298" width="14.42578125" style="97" customWidth="1"/>
    <col min="11299" max="11299" width="2.42578125" style="97" customWidth="1"/>
    <col min="11300" max="11300" width="12.7109375" style="97" customWidth="1"/>
    <col min="11301" max="11301" width="3.28515625" style="97" customWidth="1"/>
    <col min="11302" max="11302" width="14.42578125" style="97" customWidth="1"/>
    <col min="11303" max="11303" width="3.28515625" style="97" customWidth="1"/>
    <col min="11304" max="11304" width="17.85546875" style="97" customWidth="1"/>
    <col min="11305" max="11305" width="2.42578125" style="97" customWidth="1"/>
    <col min="11306" max="11306" width="5.85546875" style="97" customWidth="1"/>
    <col min="11307" max="11307" width="30.7109375" style="97" customWidth="1"/>
    <col min="11308" max="11308" width="9.28515625" style="97" customWidth="1"/>
    <col min="11309" max="11520" width="12.7109375" style="97"/>
    <col min="11521" max="11521" width="5" style="97" customWidth="1"/>
    <col min="11522" max="11522" width="1.5703125" style="97" customWidth="1"/>
    <col min="11523" max="11523" width="19.5703125" style="97" customWidth="1"/>
    <col min="11524" max="11524" width="3.28515625" style="97" customWidth="1"/>
    <col min="11525" max="11525" width="14.42578125" style="97" customWidth="1"/>
    <col min="11526" max="11526" width="2.42578125" style="97" customWidth="1"/>
    <col min="11527" max="11527" width="11" style="97" customWidth="1"/>
    <col min="11528" max="11528" width="2.42578125" style="97" customWidth="1"/>
    <col min="11529" max="11529" width="11" style="97" customWidth="1"/>
    <col min="11530" max="11530" width="3.28515625" style="97" customWidth="1"/>
    <col min="11531" max="11531" width="14.42578125" style="97" customWidth="1"/>
    <col min="11532" max="11532" width="2.42578125" style="97" customWidth="1"/>
    <col min="11533" max="11533" width="11" style="97" customWidth="1"/>
    <col min="11534" max="11534" width="2.42578125" style="97" customWidth="1"/>
    <col min="11535" max="11535" width="11" style="97" customWidth="1"/>
    <col min="11536" max="11536" width="3.28515625" style="97" customWidth="1"/>
    <col min="11537" max="11537" width="14.42578125" style="97" customWidth="1"/>
    <col min="11538" max="11538" width="2.42578125" style="97" customWidth="1"/>
    <col min="11539" max="11539" width="11" style="97" customWidth="1"/>
    <col min="11540" max="11540" width="1.5703125" style="97" customWidth="1"/>
    <col min="11541" max="11541" width="11" style="97" customWidth="1"/>
    <col min="11542" max="11542" width="3.28515625" style="97" customWidth="1"/>
    <col min="11543" max="11543" width="15.28515625" style="97" customWidth="1"/>
    <col min="11544" max="11545" width="1.5703125" style="97" customWidth="1"/>
    <col min="11546" max="11546" width="14.42578125" style="97" customWidth="1"/>
    <col min="11547" max="11547" width="2.42578125" style="97" customWidth="1"/>
    <col min="11548" max="11548" width="12.7109375" style="97" customWidth="1"/>
    <col min="11549" max="11549" width="3.28515625" style="97" customWidth="1"/>
    <col min="11550" max="11550" width="14.42578125" style="97" customWidth="1"/>
    <col min="11551" max="11551" width="2.42578125" style="97" customWidth="1"/>
    <col min="11552" max="11552" width="12.7109375" style="97" customWidth="1"/>
    <col min="11553" max="11553" width="3.28515625" style="97" customWidth="1"/>
    <col min="11554" max="11554" width="14.42578125" style="97" customWidth="1"/>
    <col min="11555" max="11555" width="2.42578125" style="97" customWidth="1"/>
    <col min="11556" max="11556" width="12.7109375" style="97" customWidth="1"/>
    <col min="11557" max="11557" width="3.28515625" style="97" customWidth="1"/>
    <col min="11558" max="11558" width="14.42578125" style="97" customWidth="1"/>
    <col min="11559" max="11559" width="3.28515625" style="97" customWidth="1"/>
    <col min="11560" max="11560" width="17.85546875" style="97" customWidth="1"/>
    <col min="11561" max="11561" width="2.42578125" style="97" customWidth="1"/>
    <col min="11562" max="11562" width="5.85546875" style="97" customWidth="1"/>
    <col min="11563" max="11563" width="30.7109375" style="97" customWidth="1"/>
    <col min="11564" max="11564" width="9.28515625" style="97" customWidth="1"/>
    <col min="11565" max="11776" width="12.7109375" style="97"/>
    <col min="11777" max="11777" width="5" style="97" customWidth="1"/>
    <col min="11778" max="11778" width="1.5703125" style="97" customWidth="1"/>
    <col min="11779" max="11779" width="19.5703125" style="97" customWidth="1"/>
    <col min="11780" max="11780" width="3.28515625" style="97" customWidth="1"/>
    <col min="11781" max="11781" width="14.42578125" style="97" customWidth="1"/>
    <col min="11782" max="11782" width="2.42578125" style="97" customWidth="1"/>
    <col min="11783" max="11783" width="11" style="97" customWidth="1"/>
    <col min="11784" max="11784" width="2.42578125" style="97" customWidth="1"/>
    <col min="11785" max="11785" width="11" style="97" customWidth="1"/>
    <col min="11786" max="11786" width="3.28515625" style="97" customWidth="1"/>
    <col min="11787" max="11787" width="14.42578125" style="97" customWidth="1"/>
    <col min="11788" max="11788" width="2.42578125" style="97" customWidth="1"/>
    <col min="11789" max="11789" width="11" style="97" customWidth="1"/>
    <col min="11790" max="11790" width="2.42578125" style="97" customWidth="1"/>
    <col min="11791" max="11791" width="11" style="97" customWidth="1"/>
    <col min="11792" max="11792" width="3.28515625" style="97" customWidth="1"/>
    <col min="11793" max="11793" width="14.42578125" style="97" customWidth="1"/>
    <col min="11794" max="11794" width="2.42578125" style="97" customWidth="1"/>
    <col min="11795" max="11795" width="11" style="97" customWidth="1"/>
    <col min="11796" max="11796" width="1.5703125" style="97" customWidth="1"/>
    <col min="11797" max="11797" width="11" style="97" customWidth="1"/>
    <col min="11798" max="11798" width="3.28515625" style="97" customWidth="1"/>
    <col min="11799" max="11799" width="15.28515625" style="97" customWidth="1"/>
    <col min="11800" max="11801" width="1.5703125" style="97" customWidth="1"/>
    <col min="11802" max="11802" width="14.42578125" style="97" customWidth="1"/>
    <col min="11803" max="11803" width="2.42578125" style="97" customWidth="1"/>
    <col min="11804" max="11804" width="12.7109375" style="97" customWidth="1"/>
    <col min="11805" max="11805" width="3.28515625" style="97" customWidth="1"/>
    <col min="11806" max="11806" width="14.42578125" style="97" customWidth="1"/>
    <col min="11807" max="11807" width="2.42578125" style="97" customWidth="1"/>
    <col min="11808" max="11808" width="12.7109375" style="97" customWidth="1"/>
    <col min="11809" max="11809" width="3.28515625" style="97" customWidth="1"/>
    <col min="11810" max="11810" width="14.42578125" style="97" customWidth="1"/>
    <col min="11811" max="11811" width="2.42578125" style="97" customWidth="1"/>
    <col min="11812" max="11812" width="12.7109375" style="97" customWidth="1"/>
    <col min="11813" max="11813" width="3.28515625" style="97" customWidth="1"/>
    <col min="11814" max="11814" width="14.42578125" style="97" customWidth="1"/>
    <col min="11815" max="11815" width="3.28515625" style="97" customWidth="1"/>
    <col min="11816" max="11816" width="17.85546875" style="97" customWidth="1"/>
    <col min="11817" max="11817" width="2.42578125" style="97" customWidth="1"/>
    <col min="11818" max="11818" width="5.85546875" style="97" customWidth="1"/>
    <col min="11819" max="11819" width="30.7109375" style="97" customWidth="1"/>
    <col min="11820" max="11820" width="9.28515625" style="97" customWidth="1"/>
    <col min="11821" max="12032" width="12.7109375" style="97"/>
    <col min="12033" max="12033" width="5" style="97" customWidth="1"/>
    <col min="12034" max="12034" width="1.5703125" style="97" customWidth="1"/>
    <col min="12035" max="12035" width="19.5703125" style="97" customWidth="1"/>
    <col min="12036" max="12036" width="3.28515625" style="97" customWidth="1"/>
    <col min="12037" max="12037" width="14.42578125" style="97" customWidth="1"/>
    <col min="12038" max="12038" width="2.42578125" style="97" customWidth="1"/>
    <col min="12039" max="12039" width="11" style="97" customWidth="1"/>
    <col min="12040" max="12040" width="2.42578125" style="97" customWidth="1"/>
    <col min="12041" max="12041" width="11" style="97" customWidth="1"/>
    <col min="12042" max="12042" width="3.28515625" style="97" customWidth="1"/>
    <col min="12043" max="12043" width="14.42578125" style="97" customWidth="1"/>
    <col min="12044" max="12044" width="2.42578125" style="97" customWidth="1"/>
    <col min="12045" max="12045" width="11" style="97" customWidth="1"/>
    <col min="12046" max="12046" width="2.42578125" style="97" customWidth="1"/>
    <col min="12047" max="12047" width="11" style="97" customWidth="1"/>
    <col min="12048" max="12048" width="3.28515625" style="97" customWidth="1"/>
    <col min="12049" max="12049" width="14.42578125" style="97" customWidth="1"/>
    <col min="12050" max="12050" width="2.42578125" style="97" customWidth="1"/>
    <col min="12051" max="12051" width="11" style="97" customWidth="1"/>
    <col min="12052" max="12052" width="1.5703125" style="97" customWidth="1"/>
    <col min="12053" max="12053" width="11" style="97" customWidth="1"/>
    <col min="12054" max="12054" width="3.28515625" style="97" customWidth="1"/>
    <col min="12055" max="12055" width="15.28515625" style="97" customWidth="1"/>
    <col min="12056" max="12057" width="1.5703125" style="97" customWidth="1"/>
    <col min="12058" max="12058" width="14.42578125" style="97" customWidth="1"/>
    <col min="12059" max="12059" width="2.42578125" style="97" customWidth="1"/>
    <col min="12060" max="12060" width="12.7109375" style="97" customWidth="1"/>
    <col min="12061" max="12061" width="3.28515625" style="97" customWidth="1"/>
    <col min="12062" max="12062" width="14.42578125" style="97" customWidth="1"/>
    <col min="12063" max="12063" width="2.42578125" style="97" customWidth="1"/>
    <col min="12064" max="12064" width="12.7109375" style="97" customWidth="1"/>
    <col min="12065" max="12065" width="3.28515625" style="97" customWidth="1"/>
    <col min="12066" max="12066" width="14.42578125" style="97" customWidth="1"/>
    <col min="12067" max="12067" width="2.42578125" style="97" customWidth="1"/>
    <col min="12068" max="12068" width="12.7109375" style="97" customWidth="1"/>
    <col min="12069" max="12069" width="3.28515625" style="97" customWidth="1"/>
    <col min="12070" max="12070" width="14.42578125" style="97" customWidth="1"/>
    <col min="12071" max="12071" width="3.28515625" style="97" customWidth="1"/>
    <col min="12072" max="12072" width="17.85546875" style="97" customWidth="1"/>
    <col min="12073" max="12073" width="2.42578125" style="97" customWidth="1"/>
    <col min="12074" max="12074" width="5.85546875" style="97" customWidth="1"/>
    <col min="12075" max="12075" width="30.7109375" style="97" customWidth="1"/>
    <col min="12076" max="12076" width="9.28515625" style="97" customWidth="1"/>
    <col min="12077" max="12288" width="12.7109375" style="97"/>
    <col min="12289" max="12289" width="5" style="97" customWidth="1"/>
    <col min="12290" max="12290" width="1.5703125" style="97" customWidth="1"/>
    <col min="12291" max="12291" width="19.5703125" style="97" customWidth="1"/>
    <col min="12292" max="12292" width="3.28515625" style="97" customWidth="1"/>
    <col min="12293" max="12293" width="14.42578125" style="97" customWidth="1"/>
    <col min="12294" max="12294" width="2.42578125" style="97" customWidth="1"/>
    <col min="12295" max="12295" width="11" style="97" customWidth="1"/>
    <col min="12296" max="12296" width="2.42578125" style="97" customWidth="1"/>
    <col min="12297" max="12297" width="11" style="97" customWidth="1"/>
    <col min="12298" max="12298" width="3.28515625" style="97" customWidth="1"/>
    <col min="12299" max="12299" width="14.42578125" style="97" customWidth="1"/>
    <col min="12300" max="12300" width="2.42578125" style="97" customWidth="1"/>
    <col min="12301" max="12301" width="11" style="97" customWidth="1"/>
    <col min="12302" max="12302" width="2.42578125" style="97" customWidth="1"/>
    <col min="12303" max="12303" width="11" style="97" customWidth="1"/>
    <col min="12304" max="12304" width="3.28515625" style="97" customWidth="1"/>
    <col min="12305" max="12305" width="14.42578125" style="97" customWidth="1"/>
    <col min="12306" max="12306" width="2.42578125" style="97" customWidth="1"/>
    <col min="12307" max="12307" width="11" style="97" customWidth="1"/>
    <col min="12308" max="12308" width="1.5703125" style="97" customWidth="1"/>
    <col min="12309" max="12309" width="11" style="97" customWidth="1"/>
    <col min="12310" max="12310" width="3.28515625" style="97" customWidth="1"/>
    <col min="12311" max="12311" width="15.28515625" style="97" customWidth="1"/>
    <col min="12312" max="12313" width="1.5703125" style="97" customWidth="1"/>
    <col min="12314" max="12314" width="14.42578125" style="97" customWidth="1"/>
    <col min="12315" max="12315" width="2.42578125" style="97" customWidth="1"/>
    <col min="12316" max="12316" width="12.7109375" style="97" customWidth="1"/>
    <col min="12317" max="12317" width="3.28515625" style="97" customWidth="1"/>
    <col min="12318" max="12318" width="14.42578125" style="97" customWidth="1"/>
    <col min="12319" max="12319" width="2.42578125" style="97" customWidth="1"/>
    <col min="12320" max="12320" width="12.7109375" style="97" customWidth="1"/>
    <col min="12321" max="12321" width="3.28515625" style="97" customWidth="1"/>
    <col min="12322" max="12322" width="14.42578125" style="97" customWidth="1"/>
    <col min="12323" max="12323" width="2.42578125" style="97" customWidth="1"/>
    <col min="12324" max="12324" width="12.7109375" style="97" customWidth="1"/>
    <col min="12325" max="12325" width="3.28515625" style="97" customWidth="1"/>
    <col min="12326" max="12326" width="14.42578125" style="97" customWidth="1"/>
    <col min="12327" max="12327" width="3.28515625" style="97" customWidth="1"/>
    <col min="12328" max="12328" width="17.85546875" style="97" customWidth="1"/>
    <col min="12329" max="12329" width="2.42578125" style="97" customWidth="1"/>
    <col min="12330" max="12330" width="5.85546875" style="97" customWidth="1"/>
    <col min="12331" max="12331" width="30.7109375" style="97" customWidth="1"/>
    <col min="12332" max="12332" width="9.28515625" style="97" customWidth="1"/>
    <col min="12333" max="12544" width="12.7109375" style="97"/>
    <col min="12545" max="12545" width="5" style="97" customWidth="1"/>
    <col min="12546" max="12546" width="1.5703125" style="97" customWidth="1"/>
    <col min="12547" max="12547" width="19.5703125" style="97" customWidth="1"/>
    <col min="12548" max="12548" width="3.28515625" style="97" customWidth="1"/>
    <col min="12549" max="12549" width="14.42578125" style="97" customWidth="1"/>
    <col min="12550" max="12550" width="2.42578125" style="97" customWidth="1"/>
    <col min="12551" max="12551" width="11" style="97" customWidth="1"/>
    <col min="12552" max="12552" width="2.42578125" style="97" customWidth="1"/>
    <col min="12553" max="12553" width="11" style="97" customWidth="1"/>
    <col min="12554" max="12554" width="3.28515625" style="97" customWidth="1"/>
    <col min="12555" max="12555" width="14.42578125" style="97" customWidth="1"/>
    <col min="12556" max="12556" width="2.42578125" style="97" customWidth="1"/>
    <col min="12557" max="12557" width="11" style="97" customWidth="1"/>
    <col min="12558" max="12558" width="2.42578125" style="97" customWidth="1"/>
    <col min="12559" max="12559" width="11" style="97" customWidth="1"/>
    <col min="12560" max="12560" width="3.28515625" style="97" customWidth="1"/>
    <col min="12561" max="12561" width="14.42578125" style="97" customWidth="1"/>
    <col min="12562" max="12562" width="2.42578125" style="97" customWidth="1"/>
    <col min="12563" max="12563" width="11" style="97" customWidth="1"/>
    <col min="12564" max="12564" width="1.5703125" style="97" customWidth="1"/>
    <col min="12565" max="12565" width="11" style="97" customWidth="1"/>
    <col min="12566" max="12566" width="3.28515625" style="97" customWidth="1"/>
    <col min="12567" max="12567" width="15.28515625" style="97" customWidth="1"/>
    <col min="12568" max="12569" width="1.5703125" style="97" customWidth="1"/>
    <col min="12570" max="12570" width="14.42578125" style="97" customWidth="1"/>
    <col min="12571" max="12571" width="2.42578125" style="97" customWidth="1"/>
    <col min="12572" max="12572" width="12.7109375" style="97" customWidth="1"/>
    <col min="12573" max="12573" width="3.28515625" style="97" customWidth="1"/>
    <col min="12574" max="12574" width="14.42578125" style="97" customWidth="1"/>
    <col min="12575" max="12575" width="2.42578125" style="97" customWidth="1"/>
    <col min="12576" max="12576" width="12.7109375" style="97" customWidth="1"/>
    <col min="12577" max="12577" width="3.28515625" style="97" customWidth="1"/>
    <col min="12578" max="12578" width="14.42578125" style="97" customWidth="1"/>
    <col min="12579" max="12579" width="2.42578125" style="97" customWidth="1"/>
    <col min="12580" max="12580" width="12.7109375" style="97" customWidth="1"/>
    <col min="12581" max="12581" width="3.28515625" style="97" customWidth="1"/>
    <col min="12582" max="12582" width="14.42578125" style="97" customWidth="1"/>
    <col min="12583" max="12583" width="3.28515625" style="97" customWidth="1"/>
    <col min="12584" max="12584" width="17.85546875" style="97" customWidth="1"/>
    <col min="12585" max="12585" width="2.42578125" style="97" customWidth="1"/>
    <col min="12586" max="12586" width="5.85546875" style="97" customWidth="1"/>
    <col min="12587" max="12587" width="30.7109375" style="97" customWidth="1"/>
    <col min="12588" max="12588" width="9.28515625" style="97" customWidth="1"/>
    <col min="12589" max="12800" width="12.7109375" style="97"/>
    <col min="12801" max="12801" width="5" style="97" customWidth="1"/>
    <col min="12802" max="12802" width="1.5703125" style="97" customWidth="1"/>
    <col min="12803" max="12803" width="19.5703125" style="97" customWidth="1"/>
    <col min="12804" max="12804" width="3.28515625" style="97" customWidth="1"/>
    <col min="12805" max="12805" width="14.42578125" style="97" customWidth="1"/>
    <col min="12806" max="12806" width="2.42578125" style="97" customWidth="1"/>
    <col min="12807" max="12807" width="11" style="97" customWidth="1"/>
    <col min="12808" max="12808" width="2.42578125" style="97" customWidth="1"/>
    <col min="12809" max="12809" width="11" style="97" customWidth="1"/>
    <col min="12810" max="12810" width="3.28515625" style="97" customWidth="1"/>
    <col min="12811" max="12811" width="14.42578125" style="97" customWidth="1"/>
    <col min="12812" max="12812" width="2.42578125" style="97" customWidth="1"/>
    <col min="12813" max="12813" width="11" style="97" customWidth="1"/>
    <col min="12814" max="12814" width="2.42578125" style="97" customWidth="1"/>
    <col min="12815" max="12815" width="11" style="97" customWidth="1"/>
    <col min="12816" max="12816" width="3.28515625" style="97" customWidth="1"/>
    <col min="12817" max="12817" width="14.42578125" style="97" customWidth="1"/>
    <col min="12818" max="12818" width="2.42578125" style="97" customWidth="1"/>
    <col min="12819" max="12819" width="11" style="97" customWidth="1"/>
    <col min="12820" max="12820" width="1.5703125" style="97" customWidth="1"/>
    <col min="12821" max="12821" width="11" style="97" customWidth="1"/>
    <col min="12822" max="12822" width="3.28515625" style="97" customWidth="1"/>
    <col min="12823" max="12823" width="15.28515625" style="97" customWidth="1"/>
    <col min="12824" max="12825" width="1.5703125" style="97" customWidth="1"/>
    <col min="12826" max="12826" width="14.42578125" style="97" customWidth="1"/>
    <col min="12827" max="12827" width="2.42578125" style="97" customWidth="1"/>
    <col min="12828" max="12828" width="12.7109375" style="97" customWidth="1"/>
    <col min="12829" max="12829" width="3.28515625" style="97" customWidth="1"/>
    <col min="12830" max="12830" width="14.42578125" style="97" customWidth="1"/>
    <col min="12831" max="12831" width="2.42578125" style="97" customWidth="1"/>
    <col min="12832" max="12832" width="12.7109375" style="97" customWidth="1"/>
    <col min="12833" max="12833" width="3.28515625" style="97" customWidth="1"/>
    <col min="12834" max="12834" width="14.42578125" style="97" customWidth="1"/>
    <col min="12835" max="12835" width="2.42578125" style="97" customWidth="1"/>
    <col min="12836" max="12836" width="12.7109375" style="97" customWidth="1"/>
    <col min="12837" max="12837" width="3.28515625" style="97" customWidth="1"/>
    <col min="12838" max="12838" width="14.42578125" style="97" customWidth="1"/>
    <col min="12839" max="12839" width="3.28515625" style="97" customWidth="1"/>
    <col min="12840" max="12840" width="17.85546875" style="97" customWidth="1"/>
    <col min="12841" max="12841" width="2.42578125" style="97" customWidth="1"/>
    <col min="12842" max="12842" width="5.85546875" style="97" customWidth="1"/>
    <col min="12843" max="12843" width="30.7109375" style="97" customWidth="1"/>
    <col min="12844" max="12844" width="9.28515625" style="97" customWidth="1"/>
    <col min="12845" max="13056" width="12.7109375" style="97"/>
    <col min="13057" max="13057" width="5" style="97" customWidth="1"/>
    <col min="13058" max="13058" width="1.5703125" style="97" customWidth="1"/>
    <col min="13059" max="13059" width="19.5703125" style="97" customWidth="1"/>
    <col min="13060" max="13060" width="3.28515625" style="97" customWidth="1"/>
    <col min="13061" max="13061" width="14.42578125" style="97" customWidth="1"/>
    <col min="13062" max="13062" width="2.42578125" style="97" customWidth="1"/>
    <col min="13063" max="13063" width="11" style="97" customWidth="1"/>
    <col min="13064" max="13064" width="2.42578125" style="97" customWidth="1"/>
    <col min="13065" max="13065" width="11" style="97" customWidth="1"/>
    <col min="13066" max="13066" width="3.28515625" style="97" customWidth="1"/>
    <col min="13067" max="13067" width="14.42578125" style="97" customWidth="1"/>
    <col min="13068" max="13068" width="2.42578125" style="97" customWidth="1"/>
    <col min="13069" max="13069" width="11" style="97" customWidth="1"/>
    <col min="13070" max="13070" width="2.42578125" style="97" customWidth="1"/>
    <col min="13071" max="13071" width="11" style="97" customWidth="1"/>
    <col min="13072" max="13072" width="3.28515625" style="97" customWidth="1"/>
    <col min="13073" max="13073" width="14.42578125" style="97" customWidth="1"/>
    <col min="13074" max="13074" width="2.42578125" style="97" customWidth="1"/>
    <col min="13075" max="13075" width="11" style="97" customWidth="1"/>
    <col min="13076" max="13076" width="1.5703125" style="97" customWidth="1"/>
    <col min="13077" max="13077" width="11" style="97" customWidth="1"/>
    <col min="13078" max="13078" width="3.28515625" style="97" customWidth="1"/>
    <col min="13079" max="13079" width="15.28515625" style="97" customWidth="1"/>
    <col min="13080" max="13081" width="1.5703125" style="97" customWidth="1"/>
    <col min="13082" max="13082" width="14.42578125" style="97" customWidth="1"/>
    <col min="13083" max="13083" width="2.42578125" style="97" customWidth="1"/>
    <col min="13084" max="13084" width="12.7109375" style="97" customWidth="1"/>
    <col min="13085" max="13085" width="3.28515625" style="97" customWidth="1"/>
    <col min="13086" max="13086" width="14.42578125" style="97" customWidth="1"/>
    <col min="13087" max="13087" width="2.42578125" style="97" customWidth="1"/>
    <col min="13088" max="13088" width="12.7109375" style="97" customWidth="1"/>
    <col min="13089" max="13089" width="3.28515625" style="97" customWidth="1"/>
    <col min="13090" max="13090" width="14.42578125" style="97" customWidth="1"/>
    <col min="13091" max="13091" width="2.42578125" style="97" customWidth="1"/>
    <col min="13092" max="13092" width="12.7109375" style="97" customWidth="1"/>
    <col min="13093" max="13093" width="3.28515625" style="97" customWidth="1"/>
    <col min="13094" max="13094" width="14.42578125" style="97" customWidth="1"/>
    <col min="13095" max="13095" width="3.28515625" style="97" customWidth="1"/>
    <col min="13096" max="13096" width="17.85546875" style="97" customWidth="1"/>
    <col min="13097" max="13097" width="2.42578125" style="97" customWidth="1"/>
    <col min="13098" max="13098" width="5.85546875" style="97" customWidth="1"/>
    <col min="13099" max="13099" width="30.7109375" style="97" customWidth="1"/>
    <col min="13100" max="13100" width="9.28515625" style="97" customWidth="1"/>
    <col min="13101" max="13312" width="12.7109375" style="97"/>
    <col min="13313" max="13313" width="5" style="97" customWidth="1"/>
    <col min="13314" max="13314" width="1.5703125" style="97" customWidth="1"/>
    <col min="13315" max="13315" width="19.5703125" style="97" customWidth="1"/>
    <col min="13316" max="13316" width="3.28515625" style="97" customWidth="1"/>
    <col min="13317" max="13317" width="14.42578125" style="97" customWidth="1"/>
    <col min="13318" max="13318" width="2.42578125" style="97" customWidth="1"/>
    <col min="13319" max="13319" width="11" style="97" customWidth="1"/>
    <col min="13320" max="13320" width="2.42578125" style="97" customWidth="1"/>
    <col min="13321" max="13321" width="11" style="97" customWidth="1"/>
    <col min="13322" max="13322" width="3.28515625" style="97" customWidth="1"/>
    <col min="13323" max="13323" width="14.42578125" style="97" customWidth="1"/>
    <col min="13324" max="13324" width="2.42578125" style="97" customWidth="1"/>
    <col min="13325" max="13325" width="11" style="97" customWidth="1"/>
    <col min="13326" max="13326" width="2.42578125" style="97" customWidth="1"/>
    <col min="13327" max="13327" width="11" style="97" customWidth="1"/>
    <col min="13328" max="13328" width="3.28515625" style="97" customWidth="1"/>
    <col min="13329" max="13329" width="14.42578125" style="97" customWidth="1"/>
    <col min="13330" max="13330" width="2.42578125" style="97" customWidth="1"/>
    <col min="13331" max="13331" width="11" style="97" customWidth="1"/>
    <col min="13332" max="13332" width="1.5703125" style="97" customWidth="1"/>
    <col min="13333" max="13333" width="11" style="97" customWidth="1"/>
    <col min="13334" max="13334" width="3.28515625" style="97" customWidth="1"/>
    <col min="13335" max="13335" width="15.28515625" style="97" customWidth="1"/>
    <col min="13336" max="13337" width="1.5703125" style="97" customWidth="1"/>
    <col min="13338" max="13338" width="14.42578125" style="97" customWidth="1"/>
    <col min="13339" max="13339" width="2.42578125" style="97" customWidth="1"/>
    <col min="13340" max="13340" width="12.7109375" style="97" customWidth="1"/>
    <col min="13341" max="13341" width="3.28515625" style="97" customWidth="1"/>
    <col min="13342" max="13342" width="14.42578125" style="97" customWidth="1"/>
    <col min="13343" max="13343" width="2.42578125" style="97" customWidth="1"/>
    <col min="13344" max="13344" width="12.7109375" style="97" customWidth="1"/>
    <col min="13345" max="13345" width="3.28515625" style="97" customWidth="1"/>
    <col min="13346" max="13346" width="14.42578125" style="97" customWidth="1"/>
    <col min="13347" max="13347" width="2.42578125" style="97" customWidth="1"/>
    <col min="13348" max="13348" width="12.7109375" style="97" customWidth="1"/>
    <col min="13349" max="13349" width="3.28515625" style="97" customWidth="1"/>
    <col min="13350" max="13350" width="14.42578125" style="97" customWidth="1"/>
    <col min="13351" max="13351" width="3.28515625" style="97" customWidth="1"/>
    <col min="13352" max="13352" width="17.85546875" style="97" customWidth="1"/>
    <col min="13353" max="13353" width="2.42578125" style="97" customWidth="1"/>
    <col min="13354" max="13354" width="5.85546875" style="97" customWidth="1"/>
    <col min="13355" max="13355" width="30.7109375" style="97" customWidth="1"/>
    <col min="13356" max="13356" width="9.28515625" style="97" customWidth="1"/>
    <col min="13357" max="13568" width="12.7109375" style="97"/>
    <col min="13569" max="13569" width="5" style="97" customWidth="1"/>
    <col min="13570" max="13570" width="1.5703125" style="97" customWidth="1"/>
    <col min="13571" max="13571" width="19.5703125" style="97" customWidth="1"/>
    <col min="13572" max="13572" width="3.28515625" style="97" customWidth="1"/>
    <col min="13573" max="13573" width="14.42578125" style="97" customWidth="1"/>
    <col min="13574" max="13574" width="2.42578125" style="97" customWidth="1"/>
    <col min="13575" max="13575" width="11" style="97" customWidth="1"/>
    <col min="13576" max="13576" width="2.42578125" style="97" customWidth="1"/>
    <col min="13577" max="13577" width="11" style="97" customWidth="1"/>
    <col min="13578" max="13578" width="3.28515625" style="97" customWidth="1"/>
    <col min="13579" max="13579" width="14.42578125" style="97" customWidth="1"/>
    <col min="13580" max="13580" width="2.42578125" style="97" customWidth="1"/>
    <col min="13581" max="13581" width="11" style="97" customWidth="1"/>
    <col min="13582" max="13582" width="2.42578125" style="97" customWidth="1"/>
    <col min="13583" max="13583" width="11" style="97" customWidth="1"/>
    <col min="13584" max="13584" width="3.28515625" style="97" customWidth="1"/>
    <col min="13585" max="13585" width="14.42578125" style="97" customWidth="1"/>
    <col min="13586" max="13586" width="2.42578125" style="97" customWidth="1"/>
    <col min="13587" max="13587" width="11" style="97" customWidth="1"/>
    <col min="13588" max="13588" width="1.5703125" style="97" customWidth="1"/>
    <col min="13589" max="13589" width="11" style="97" customWidth="1"/>
    <col min="13590" max="13590" width="3.28515625" style="97" customWidth="1"/>
    <col min="13591" max="13591" width="15.28515625" style="97" customWidth="1"/>
    <col min="13592" max="13593" width="1.5703125" style="97" customWidth="1"/>
    <col min="13594" max="13594" width="14.42578125" style="97" customWidth="1"/>
    <col min="13595" max="13595" width="2.42578125" style="97" customWidth="1"/>
    <col min="13596" max="13596" width="12.7109375" style="97" customWidth="1"/>
    <col min="13597" max="13597" width="3.28515625" style="97" customWidth="1"/>
    <col min="13598" max="13598" width="14.42578125" style="97" customWidth="1"/>
    <col min="13599" max="13599" width="2.42578125" style="97" customWidth="1"/>
    <col min="13600" max="13600" width="12.7109375" style="97" customWidth="1"/>
    <col min="13601" max="13601" width="3.28515625" style="97" customWidth="1"/>
    <col min="13602" max="13602" width="14.42578125" style="97" customWidth="1"/>
    <col min="13603" max="13603" width="2.42578125" style="97" customWidth="1"/>
    <col min="13604" max="13604" width="12.7109375" style="97" customWidth="1"/>
    <col min="13605" max="13605" width="3.28515625" style="97" customWidth="1"/>
    <col min="13606" max="13606" width="14.42578125" style="97" customWidth="1"/>
    <col min="13607" max="13607" width="3.28515625" style="97" customWidth="1"/>
    <col min="13608" max="13608" width="17.85546875" style="97" customWidth="1"/>
    <col min="13609" max="13609" width="2.42578125" style="97" customWidth="1"/>
    <col min="13610" max="13610" width="5.85546875" style="97" customWidth="1"/>
    <col min="13611" max="13611" width="30.7109375" style="97" customWidth="1"/>
    <col min="13612" max="13612" width="9.28515625" style="97" customWidth="1"/>
    <col min="13613" max="13824" width="12.7109375" style="97"/>
    <col min="13825" max="13825" width="5" style="97" customWidth="1"/>
    <col min="13826" max="13826" width="1.5703125" style="97" customWidth="1"/>
    <col min="13827" max="13827" width="19.5703125" style="97" customWidth="1"/>
    <col min="13828" max="13828" width="3.28515625" style="97" customWidth="1"/>
    <col min="13829" max="13829" width="14.42578125" style="97" customWidth="1"/>
    <col min="13830" max="13830" width="2.42578125" style="97" customWidth="1"/>
    <col min="13831" max="13831" width="11" style="97" customWidth="1"/>
    <col min="13832" max="13832" width="2.42578125" style="97" customWidth="1"/>
    <col min="13833" max="13833" width="11" style="97" customWidth="1"/>
    <col min="13834" max="13834" width="3.28515625" style="97" customWidth="1"/>
    <col min="13835" max="13835" width="14.42578125" style="97" customWidth="1"/>
    <col min="13836" max="13836" width="2.42578125" style="97" customWidth="1"/>
    <col min="13837" max="13837" width="11" style="97" customWidth="1"/>
    <col min="13838" max="13838" width="2.42578125" style="97" customWidth="1"/>
    <col min="13839" max="13839" width="11" style="97" customWidth="1"/>
    <col min="13840" max="13840" width="3.28515625" style="97" customWidth="1"/>
    <col min="13841" max="13841" width="14.42578125" style="97" customWidth="1"/>
    <col min="13842" max="13842" width="2.42578125" style="97" customWidth="1"/>
    <col min="13843" max="13843" width="11" style="97" customWidth="1"/>
    <col min="13844" max="13844" width="1.5703125" style="97" customWidth="1"/>
    <col min="13845" max="13845" width="11" style="97" customWidth="1"/>
    <col min="13846" max="13846" width="3.28515625" style="97" customWidth="1"/>
    <col min="13847" max="13847" width="15.28515625" style="97" customWidth="1"/>
    <col min="13848" max="13849" width="1.5703125" style="97" customWidth="1"/>
    <col min="13850" max="13850" width="14.42578125" style="97" customWidth="1"/>
    <col min="13851" max="13851" width="2.42578125" style="97" customWidth="1"/>
    <col min="13852" max="13852" width="12.7109375" style="97" customWidth="1"/>
    <col min="13853" max="13853" width="3.28515625" style="97" customWidth="1"/>
    <col min="13854" max="13854" width="14.42578125" style="97" customWidth="1"/>
    <col min="13855" max="13855" width="2.42578125" style="97" customWidth="1"/>
    <col min="13856" max="13856" width="12.7109375" style="97" customWidth="1"/>
    <col min="13857" max="13857" width="3.28515625" style="97" customWidth="1"/>
    <col min="13858" max="13858" width="14.42578125" style="97" customWidth="1"/>
    <col min="13859" max="13859" width="2.42578125" style="97" customWidth="1"/>
    <col min="13860" max="13860" width="12.7109375" style="97" customWidth="1"/>
    <col min="13861" max="13861" width="3.28515625" style="97" customWidth="1"/>
    <col min="13862" max="13862" width="14.42578125" style="97" customWidth="1"/>
    <col min="13863" max="13863" width="3.28515625" style="97" customWidth="1"/>
    <col min="13864" max="13864" width="17.85546875" style="97" customWidth="1"/>
    <col min="13865" max="13865" width="2.42578125" style="97" customWidth="1"/>
    <col min="13866" max="13866" width="5.85546875" style="97" customWidth="1"/>
    <col min="13867" max="13867" width="30.7109375" style="97" customWidth="1"/>
    <col min="13868" max="13868" width="9.28515625" style="97" customWidth="1"/>
    <col min="13869" max="14080" width="12.7109375" style="97"/>
    <col min="14081" max="14081" width="5" style="97" customWidth="1"/>
    <col min="14082" max="14082" width="1.5703125" style="97" customWidth="1"/>
    <col min="14083" max="14083" width="19.5703125" style="97" customWidth="1"/>
    <col min="14084" max="14084" width="3.28515625" style="97" customWidth="1"/>
    <col min="14085" max="14085" width="14.42578125" style="97" customWidth="1"/>
    <col min="14086" max="14086" width="2.42578125" style="97" customWidth="1"/>
    <col min="14087" max="14087" width="11" style="97" customWidth="1"/>
    <col min="14088" max="14088" width="2.42578125" style="97" customWidth="1"/>
    <col min="14089" max="14089" width="11" style="97" customWidth="1"/>
    <col min="14090" max="14090" width="3.28515625" style="97" customWidth="1"/>
    <col min="14091" max="14091" width="14.42578125" style="97" customWidth="1"/>
    <col min="14092" max="14092" width="2.42578125" style="97" customWidth="1"/>
    <col min="14093" max="14093" width="11" style="97" customWidth="1"/>
    <col min="14094" max="14094" width="2.42578125" style="97" customWidth="1"/>
    <col min="14095" max="14095" width="11" style="97" customWidth="1"/>
    <col min="14096" max="14096" width="3.28515625" style="97" customWidth="1"/>
    <col min="14097" max="14097" width="14.42578125" style="97" customWidth="1"/>
    <col min="14098" max="14098" width="2.42578125" style="97" customWidth="1"/>
    <col min="14099" max="14099" width="11" style="97" customWidth="1"/>
    <col min="14100" max="14100" width="1.5703125" style="97" customWidth="1"/>
    <col min="14101" max="14101" width="11" style="97" customWidth="1"/>
    <col min="14102" max="14102" width="3.28515625" style="97" customWidth="1"/>
    <col min="14103" max="14103" width="15.28515625" style="97" customWidth="1"/>
    <col min="14104" max="14105" width="1.5703125" style="97" customWidth="1"/>
    <col min="14106" max="14106" width="14.42578125" style="97" customWidth="1"/>
    <col min="14107" max="14107" width="2.42578125" style="97" customWidth="1"/>
    <col min="14108" max="14108" width="12.7109375" style="97" customWidth="1"/>
    <col min="14109" max="14109" width="3.28515625" style="97" customWidth="1"/>
    <col min="14110" max="14110" width="14.42578125" style="97" customWidth="1"/>
    <col min="14111" max="14111" width="2.42578125" style="97" customWidth="1"/>
    <col min="14112" max="14112" width="12.7109375" style="97" customWidth="1"/>
    <col min="14113" max="14113" width="3.28515625" style="97" customWidth="1"/>
    <col min="14114" max="14114" width="14.42578125" style="97" customWidth="1"/>
    <col min="14115" max="14115" width="2.42578125" style="97" customWidth="1"/>
    <col min="14116" max="14116" width="12.7109375" style="97" customWidth="1"/>
    <col min="14117" max="14117" width="3.28515625" style="97" customWidth="1"/>
    <col min="14118" max="14118" width="14.42578125" style="97" customWidth="1"/>
    <col min="14119" max="14119" width="3.28515625" style="97" customWidth="1"/>
    <col min="14120" max="14120" width="17.85546875" style="97" customWidth="1"/>
    <col min="14121" max="14121" width="2.42578125" style="97" customWidth="1"/>
    <col min="14122" max="14122" width="5.85546875" style="97" customWidth="1"/>
    <col min="14123" max="14123" width="30.7109375" style="97" customWidth="1"/>
    <col min="14124" max="14124" width="9.28515625" style="97" customWidth="1"/>
    <col min="14125" max="14336" width="12.7109375" style="97"/>
    <col min="14337" max="14337" width="5" style="97" customWidth="1"/>
    <col min="14338" max="14338" width="1.5703125" style="97" customWidth="1"/>
    <col min="14339" max="14339" width="19.5703125" style="97" customWidth="1"/>
    <col min="14340" max="14340" width="3.28515625" style="97" customWidth="1"/>
    <col min="14341" max="14341" width="14.42578125" style="97" customWidth="1"/>
    <col min="14342" max="14342" width="2.42578125" style="97" customWidth="1"/>
    <col min="14343" max="14343" width="11" style="97" customWidth="1"/>
    <col min="14344" max="14344" width="2.42578125" style="97" customWidth="1"/>
    <col min="14345" max="14345" width="11" style="97" customWidth="1"/>
    <col min="14346" max="14346" width="3.28515625" style="97" customWidth="1"/>
    <col min="14347" max="14347" width="14.42578125" style="97" customWidth="1"/>
    <col min="14348" max="14348" width="2.42578125" style="97" customWidth="1"/>
    <col min="14349" max="14349" width="11" style="97" customWidth="1"/>
    <col min="14350" max="14350" width="2.42578125" style="97" customWidth="1"/>
    <col min="14351" max="14351" width="11" style="97" customWidth="1"/>
    <col min="14352" max="14352" width="3.28515625" style="97" customWidth="1"/>
    <col min="14353" max="14353" width="14.42578125" style="97" customWidth="1"/>
    <col min="14354" max="14354" width="2.42578125" style="97" customWidth="1"/>
    <col min="14355" max="14355" width="11" style="97" customWidth="1"/>
    <col min="14356" max="14356" width="1.5703125" style="97" customWidth="1"/>
    <col min="14357" max="14357" width="11" style="97" customWidth="1"/>
    <col min="14358" max="14358" width="3.28515625" style="97" customWidth="1"/>
    <col min="14359" max="14359" width="15.28515625" style="97" customWidth="1"/>
    <col min="14360" max="14361" width="1.5703125" style="97" customWidth="1"/>
    <col min="14362" max="14362" width="14.42578125" style="97" customWidth="1"/>
    <col min="14363" max="14363" width="2.42578125" style="97" customWidth="1"/>
    <col min="14364" max="14364" width="12.7109375" style="97" customWidth="1"/>
    <col min="14365" max="14365" width="3.28515625" style="97" customWidth="1"/>
    <col min="14366" max="14366" width="14.42578125" style="97" customWidth="1"/>
    <col min="14367" max="14367" width="2.42578125" style="97" customWidth="1"/>
    <col min="14368" max="14368" width="12.7109375" style="97" customWidth="1"/>
    <col min="14369" max="14369" width="3.28515625" style="97" customWidth="1"/>
    <col min="14370" max="14370" width="14.42578125" style="97" customWidth="1"/>
    <col min="14371" max="14371" width="2.42578125" style="97" customWidth="1"/>
    <col min="14372" max="14372" width="12.7109375" style="97" customWidth="1"/>
    <col min="14373" max="14373" width="3.28515625" style="97" customWidth="1"/>
    <col min="14374" max="14374" width="14.42578125" style="97" customWidth="1"/>
    <col min="14375" max="14375" width="3.28515625" style="97" customWidth="1"/>
    <col min="14376" max="14376" width="17.85546875" style="97" customWidth="1"/>
    <col min="14377" max="14377" width="2.42578125" style="97" customWidth="1"/>
    <col min="14378" max="14378" width="5.85546875" style="97" customWidth="1"/>
    <col min="14379" max="14379" width="30.7109375" style="97" customWidth="1"/>
    <col min="14380" max="14380" width="9.28515625" style="97" customWidth="1"/>
    <col min="14381" max="14592" width="12.7109375" style="97"/>
    <col min="14593" max="14593" width="5" style="97" customWidth="1"/>
    <col min="14594" max="14594" width="1.5703125" style="97" customWidth="1"/>
    <col min="14595" max="14595" width="19.5703125" style="97" customWidth="1"/>
    <col min="14596" max="14596" width="3.28515625" style="97" customWidth="1"/>
    <col min="14597" max="14597" width="14.42578125" style="97" customWidth="1"/>
    <col min="14598" max="14598" width="2.42578125" style="97" customWidth="1"/>
    <col min="14599" max="14599" width="11" style="97" customWidth="1"/>
    <col min="14600" max="14600" width="2.42578125" style="97" customWidth="1"/>
    <col min="14601" max="14601" width="11" style="97" customWidth="1"/>
    <col min="14602" max="14602" width="3.28515625" style="97" customWidth="1"/>
    <col min="14603" max="14603" width="14.42578125" style="97" customWidth="1"/>
    <col min="14604" max="14604" width="2.42578125" style="97" customWidth="1"/>
    <col min="14605" max="14605" width="11" style="97" customWidth="1"/>
    <col min="14606" max="14606" width="2.42578125" style="97" customWidth="1"/>
    <col min="14607" max="14607" width="11" style="97" customWidth="1"/>
    <col min="14608" max="14608" width="3.28515625" style="97" customWidth="1"/>
    <col min="14609" max="14609" width="14.42578125" style="97" customWidth="1"/>
    <col min="14610" max="14610" width="2.42578125" style="97" customWidth="1"/>
    <col min="14611" max="14611" width="11" style="97" customWidth="1"/>
    <col min="14612" max="14612" width="1.5703125" style="97" customWidth="1"/>
    <col min="14613" max="14613" width="11" style="97" customWidth="1"/>
    <col min="14614" max="14614" width="3.28515625" style="97" customWidth="1"/>
    <col min="14615" max="14615" width="15.28515625" style="97" customWidth="1"/>
    <col min="14616" max="14617" width="1.5703125" style="97" customWidth="1"/>
    <col min="14618" max="14618" width="14.42578125" style="97" customWidth="1"/>
    <col min="14619" max="14619" width="2.42578125" style="97" customWidth="1"/>
    <col min="14620" max="14620" width="12.7109375" style="97" customWidth="1"/>
    <col min="14621" max="14621" width="3.28515625" style="97" customWidth="1"/>
    <col min="14622" max="14622" width="14.42578125" style="97" customWidth="1"/>
    <col min="14623" max="14623" width="2.42578125" style="97" customWidth="1"/>
    <col min="14624" max="14624" width="12.7109375" style="97" customWidth="1"/>
    <col min="14625" max="14625" width="3.28515625" style="97" customWidth="1"/>
    <col min="14626" max="14626" width="14.42578125" style="97" customWidth="1"/>
    <col min="14627" max="14627" width="2.42578125" style="97" customWidth="1"/>
    <col min="14628" max="14628" width="12.7109375" style="97" customWidth="1"/>
    <col min="14629" max="14629" width="3.28515625" style="97" customWidth="1"/>
    <col min="14630" max="14630" width="14.42578125" style="97" customWidth="1"/>
    <col min="14631" max="14631" width="3.28515625" style="97" customWidth="1"/>
    <col min="14632" max="14632" width="17.85546875" style="97" customWidth="1"/>
    <col min="14633" max="14633" width="2.42578125" style="97" customWidth="1"/>
    <col min="14634" max="14634" width="5.85546875" style="97" customWidth="1"/>
    <col min="14635" max="14635" width="30.7109375" style="97" customWidth="1"/>
    <col min="14636" max="14636" width="9.28515625" style="97" customWidth="1"/>
    <col min="14637" max="14848" width="12.7109375" style="97"/>
    <col min="14849" max="14849" width="5" style="97" customWidth="1"/>
    <col min="14850" max="14850" width="1.5703125" style="97" customWidth="1"/>
    <col min="14851" max="14851" width="19.5703125" style="97" customWidth="1"/>
    <col min="14852" max="14852" width="3.28515625" style="97" customWidth="1"/>
    <col min="14853" max="14853" width="14.42578125" style="97" customWidth="1"/>
    <col min="14854" max="14854" width="2.42578125" style="97" customWidth="1"/>
    <col min="14855" max="14855" width="11" style="97" customWidth="1"/>
    <col min="14856" max="14856" width="2.42578125" style="97" customWidth="1"/>
    <col min="14857" max="14857" width="11" style="97" customWidth="1"/>
    <col min="14858" max="14858" width="3.28515625" style="97" customWidth="1"/>
    <col min="14859" max="14859" width="14.42578125" style="97" customWidth="1"/>
    <col min="14860" max="14860" width="2.42578125" style="97" customWidth="1"/>
    <col min="14861" max="14861" width="11" style="97" customWidth="1"/>
    <col min="14862" max="14862" width="2.42578125" style="97" customWidth="1"/>
    <col min="14863" max="14863" width="11" style="97" customWidth="1"/>
    <col min="14864" max="14864" width="3.28515625" style="97" customWidth="1"/>
    <col min="14865" max="14865" width="14.42578125" style="97" customWidth="1"/>
    <col min="14866" max="14866" width="2.42578125" style="97" customWidth="1"/>
    <col min="14867" max="14867" width="11" style="97" customWidth="1"/>
    <col min="14868" max="14868" width="1.5703125" style="97" customWidth="1"/>
    <col min="14869" max="14869" width="11" style="97" customWidth="1"/>
    <col min="14870" max="14870" width="3.28515625" style="97" customWidth="1"/>
    <col min="14871" max="14871" width="15.28515625" style="97" customWidth="1"/>
    <col min="14872" max="14873" width="1.5703125" style="97" customWidth="1"/>
    <col min="14874" max="14874" width="14.42578125" style="97" customWidth="1"/>
    <col min="14875" max="14875" width="2.42578125" style="97" customWidth="1"/>
    <col min="14876" max="14876" width="12.7109375" style="97" customWidth="1"/>
    <col min="14877" max="14877" width="3.28515625" style="97" customWidth="1"/>
    <col min="14878" max="14878" width="14.42578125" style="97" customWidth="1"/>
    <col min="14879" max="14879" width="2.42578125" style="97" customWidth="1"/>
    <col min="14880" max="14880" width="12.7109375" style="97" customWidth="1"/>
    <col min="14881" max="14881" width="3.28515625" style="97" customWidth="1"/>
    <col min="14882" max="14882" width="14.42578125" style="97" customWidth="1"/>
    <col min="14883" max="14883" width="2.42578125" style="97" customWidth="1"/>
    <col min="14884" max="14884" width="12.7109375" style="97" customWidth="1"/>
    <col min="14885" max="14885" width="3.28515625" style="97" customWidth="1"/>
    <col min="14886" max="14886" width="14.42578125" style="97" customWidth="1"/>
    <col min="14887" max="14887" width="3.28515625" style="97" customWidth="1"/>
    <col min="14888" max="14888" width="17.85546875" style="97" customWidth="1"/>
    <col min="14889" max="14889" width="2.42578125" style="97" customWidth="1"/>
    <col min="14890" max="14890" width="5.85546875" style="97" customWidth="1"/>
    <col min="14891" max="14891" width="30.7109375" style="97" customWidth="1"/>
    <col min="14892" max="14892" width="9.28515625" style="97" customWidth="1"/>
    <col min="14893" max="15104" width="12.7109375" style="97"/>
    <col min="15105" max="15105" width="5" style="97" customWidth="1"/>
    <col min="15106" max="15106" width="1.5703125" style="97" customWidth="1"/>
    <col min="15107" max="15107" width="19.5703125" style="97" customWidth="1"/>
    <col min="15108" max="15108" width="3.28515625" style="97" customWidth="1"/>
    <col min="15109" max="15109" width="14.42578125" style="97" customWidth="1"/>
    <col min="15110" max="15110" width="2.42578125" style="97" customWidth="1"/>
    <col min="15111" max="15111" width="11" style="97" customWidth="1"/>
    <col min="15112" max="15112" width="2.42578125" style="97" customWidth="1"/>
    <col min="15113" max="15113" width="11" style="97" customWidth="1"/>
    <col min="15114" max="15114" width="3.28515625" style="97" customWidth="1"/>
    <col min="15115" max="15115" width="14.42578125" style="97" customWidth="1"/>
    <col min="15116" max="15116" width="2.42578125" style="97" customWidth="1"/>
    <col min="15117" max="15117" width="11" style="97" customWidth="1"/>
    <col min="15118" max="15118" width="2.42578125" style="97" customWidth="1"/>
    <col min="15119" max="15119" width="11" style="97" customWidth="1"/>
    <col min="15120" max="15120" width="3.28515625" style="97" customWidth="1"/>
    <col min="15121" max="15121" width="14.42578125" style="97" customWidth="1"/>
    <col min="15122" max="15122" width="2.42578125" style="97" customWidth="1"/>
    <col min="15123" max="15123" width="11" style="97" customWidth="1"/>
    <col min="15124" max="15124" width="1.5703125" style="97" customWidth="1"/>
    <col min="15125" max="15125" width="11" style="97" customWidth="1"/>
    <col min="15126" max="15126" width="3.28515625" style="97" customWidth="1"/>
    <col min="15127" max="15127" width="15.28515625" style="97" customWidth="1"/>
    <col min="15128" max="15129" width="1.5703125" style="97" customWidth="1"/>
    <col min="15130" max="15130" width="14.42578125" style="97" customWidth="1"/>
    <col min="15131" max="15131" width="2.42578125" style="97" customWidth="1"/>
    <col min="15132" max="15132" width="12.7109375" style="97" customWidth="1"/>
    <col min="15133" max="15133" width="3.28515625" style="97" customWidth="1"/>
    <col min="15134" max="15134" width="14.42578125" style="97" customWidth="1"/>
    <col min="15135" max="15135" width="2.42578125" style="97" customWidth="1"/>
    <col min="15136" max="15136" width="12.7109375" style="97" customWidth="1"/>
    <col min="15137" max="15137" width="3.28515625" style="97" customWidth="1"/>
    <col min="15138" max="15138" width="14.42578125" style="97" customWidth="1"/>
    <col min="15139" max="15139" width="2.42578125" style="97" customWidth="1"/>
    <col min="15140" max="15140" width="12.7109375" style="97" customWidth="1"/>
    <col min="15141" max="15141" width="3.28515625" style="97" customWidth="1"/>
    <col min="15142" max="15142" width="14.42578125" style="97" customWidth="1"/>
    <col min="15143" max="15143" width="3.28515625" style="97" customWidth="1"/>
    <col min="15144" max="15144" width="17.85546875" style="97" customWidth="1"/>
    <col min="15145" max="15145" width="2.42578125" style="97" customWidth="1"/>
    <col min="15146" max="15146" width="5.85546875" style="97" customWidth="1"/>
    <col min="15147" max="15147" width="30.7109375" style="97" customWidth="1"/>
    <col min="15148" max="15148" width="9.28515625" style="97" customWidth="1"/>
    <col min="15149" max="15360" width="12.7109375" style="97"/>
    <col min="15361" max="15361" width="5" style="97" customWidth="1"/>
    <col min="15362" max="15362" width="1.5703125" style="97" customWidth="1"/>
    <col min="15363" max="15363" width="19.5703125" style="97" customWidth="1"/>
    <col min="15364" max="15364" width="3.28515625" style="97" customWidth="1"/>
    <col min="15365" max="15365" width="14.42578125" style="97" customWidth="1"/>
    <col min="15366" max="15366" width="2.42578125" style="97" customWidth="1"/>
    <col min="15367" max="15367" width="11" style="97" customWidth="1"/>
    <col min="15368" max="15368" width="2.42578125" style="97" customWidth="1"/>
    <col min="15369" max="15369" width="11" style="97" customWidth="1"/>
    <col min="15370" max="15370" width="3.28515625" style="97" customWidth="1"/>
    <col min="15371" max="15371" width="14.42578125" style="97" customWidth="1"/>
    <col min="15372" max="15372" width="2.42578125" style="97" customWidth="1"/>
    <col min="15373" max="15373" width="11" style="97" customWidth="1"/>
    <col min="15374" max="15374" width="2.42578125" style="97" customWidth="1"/>
    <col min="15375" max="15375" width="11" style="97" customWidth="1"/>
    <col min="15376" max="15376" width="3.28515625" style="97" customWidth="1"/>
    <col min="15377" max="15377" width="14.42578125" style="97" customWidth="1"/>
    <col min="15378" max="15378" width="2.42578125" style="97" customWidth="1"/>
    <col min="15379" max="15379" width="11" style="97" customWidth="1"/>
    <col min="15380" max="15380" width="1.5703125" style="97" customWidth="1"/>
    <col min="15381" max="15381" width="11" style="97" customWidth="1"/>
    <col min="15382" max="15382" width="3.28515625" style="97" customWidth="1"/>
    <col min="15383" max="15383" width="15.28515625" style="97" customWidth="1"/>
    <col min="15384" max="15385" width="1.5703125" style="97" customWidth="1"/>
    <col min="15386" max="15386" width="14.42578125" style="97" customWidth="1"/>
    <col min="15387" max="15387" width="2.42578125" style="97" customWidth="1"/>
    <col min="15388" max="15388" width="12.7109375" style="97" customWidth="1"/>
    <col min="15389" max="15389" width="3.28515625" style="97" customWidth="1"/>
    <col min="15390" max="15390" width="14.42578125" style="97" customWidth="1"/>
    <col min="15391" max="15391" width="2.42578125" style="97" customWidth="1"/>
    <col min="15392" max="15392" width="12.7109375" style="97" customWidth="1"/>
    <col min="15393" max="15393" width="3.28515625" style="97" customWidth="1"/>
    <col min="15394" max="15394" width="14.42578125" style="97" customWidth="1"/>
    <col min="15395" max="15395" width="2.42578125" style="97" customWidth="1"/>
    <col min="15396" max="15396" width="12.7109375" style="97" customWidth="1"/>
    <col min="15397" max="15397" width="3.28515625" style="97" customWidth="1"/>
    <col min="15398" max="15398" width="14.42578125" style="97" customWidth="1"/>
    <col min="15399" max="15399" width="3.28515625" style="97" customWidth="1"/>
    <col min="15400" max="15400" width="17.85546875" style="97" customWidth="1"/>
    <col min="15401" max="15401" width="2.42578125" style="97" customWidth="1"/>
    <col min="15402" max="15402" width="5.85546875" style="97" customWidth="1"/>
    <col min="15403" max="15403" width="30.7109375" style="97" customWidth="1"/>
    <col min="15404" max="15404" width="9.28515625" style="97" customWidth="1"/>
    <col min="15405" max="15616" width="12.7109375" style="97"/>
    <col min="15617" max="15617" width="5" style="97" customWidth="1"/>
    <col min="15618" max="15618" width="1.5703125" style="97" customWidth="1"/>
    <col min="15619" max="15619" width="19.5703125" style="97" customWidth="1"/>
    <col min="15620" max="15620" width="3.28515625" style="97" customWidth="1"/>
    <col min="15621" max="15621" width="14.42578125" style="97" customWidth="1"/>
    <col min="15622" max="15622" width="2.42578125" style="97" customWidth="1"/>
    <col min="15623" max="15623" width="11" style="97" customWidth="1"/>
    <col min="15624" max="15624" width="2.42578125" style="97" customWidth="1"/>
    <col min="15625" max="15625" width="11" style="97" customWidth="1"/>
    <col min="15626" max="15626" width="3.28515625" style="97" customWidth="1"/>
    <col min="15627" max="15627" width="14.42578125" style="97" customWidth="1"/>
    <col min="15628" max="15628" width="2.42578125" style="97" customWidth="1"/>
    <col min="15629" max="15629" width="11" style="97" customWidth="1"/>
    <col min="15630" max="15630" width="2.42578125" style="97" customWidth="1"/>
    <col min="15631" max="15631" width="11" style="97" customWidth="1"/>
    <col min="15632" max="15632" width="3.28515625" style="97" customWidth="1"/>
    <col min="15633" max="15633" width="14.42578125" style="97" customWidth="1"/>
    <col min="15634" max="15634" width="2.42578125" style="97" customWidth="1"/>
    <col min="15635" max="15635" width="11" style="97" customWidth="1"/>
    <col min="15636" max="15636" width="1.5703125" style="97" customWidth="1"/>
    <col min="15637" max="15637" width="11" style="97" customWidth="1"/>
    <col min="15638" max="15638" width="3.28515625" style="97" customWidth="1"/>
    <col min="15639" max="15639" width="15.28515625" style="97" customWidth="1"/>
    <col min="15640" max="15641" width="1.5703125" style="97" customWidth="1"/>
    <col min="15642" max="15642" width="14.42578125" style="97" customWidth="1"/>
    <col min="15643" max="15643" width="2.42578125" style="97" customWidth="1"/>
    <col min="15644" max="15644" width="12.7109375" style="97" customWidth="1"/>
    <col min="15645" max="15645" width="3.28515625" style="97" customWidth="1"/>
    <col min="15646" max="15646" width="14.42578125" style="97" customWidth="1"/>
    <col min="15647" max="15647" width="2.42578125" style="97" customWidth="1"/>
    <col min="15648" max="15648" width="12.7109375" style="97" customWidth="1"/>
    <col min="15649" max="15649" width="3.28515625" style="97" customWidth="1"/>
    <col min="15650" max="15650" width="14.42578125" style="97" customWidth="1"/>
    <col min="15651" max="15651" width="2.42578125" style="97" customWidth="1"/>
    <col min="15652" max="15652" width="12.7109375" style="97" customWidth="1"/>
    <col min="15653" max="15653" width="3.28515625" style="97" customWidth="1"/>
    <col min="15654" max="15654" width="14.42578125" style="97" customWidth="1"/>
    <col min="15655" max="15655" width="3.28515625" style="97" customWidth="1"/>
    <col min="15656" max="15656" width="17.85546875" style="97" customWidth="1"/>
    <col min="15657" max="15657" width="2.42578125" style="97" customWidth="1"/>
    <col min="15658" max="15658" width="5.85546875" style="97" customWidth="1"/>
    <col min="15659" max="15659" width="30.7109375" style="97" customWidth="1"/>
    <col min="15660" max="15660" width="9.28515625" style="97" customWidth="1"/>
    <col min="15661" max="15872" width="12.7109375" style="97"/>
    <col min="15873" max="15873" width="5" style="97" customWidth="1"/>
    <col min="15874" max="15874" width="1.5703125" style="97" customWidth="1"/>
    <col min="15875" max="15875" width="19.5703125" style="97" customWidth="1"/>
    <col min="15876" max="15876" width="3.28515625" style="97" customWidth="1"/>
    <col min="15877" max="15877" width="14.42578125" style="97" customWidth="1"/>
    <col min="15878" max="15878" width="2.42578125" style="97" customWidth="1"/>
    <col min="15879" max="15879" width="11" style="97" customWidth="1"/>
    <col min="15880" max="15880" width="2.42578125" style="97" customWidth="1"/>
    <col min="15881" max="15881" width="11" style="97" customWidth="1"/>
    <col min="15882" max="15882" width="3.28515625" style="97" customWidth="1"/>
    <col min="15883" max="15883" width="14.42578125" style="97" customWidth="1"/>
    <col min="15884" max="15884" width="2.42578125" style="97" customWidth="1"/>
    <col min="15885" max="15885" width="11" style="97" customWidth="1"/>
    <col min="15886" max="15886" width="2.42578125" style="97" customWidth="1"/>
    <col min="15887" max="15887" width="11" style="97" customWidth="1"/>
    <col min="15888" max="15888" width="3.28515625" style="97" customWidth="1"/>
    <col min="15889" max="15889" width="14.42578125" style="97" customWidth="1"/>
    <col min="15890" max="15890" width="2.42578125" style="97" customWidth="1"/>
    <col min="15891" max="15891" width="11" style="97" customWidth="1"/>
    <col min="15892" max="15892" width="1.5703125" style="97" customWidth="1"/>
    <col min="15893" max="15893" width="11" style="97" customWidth="1"/>
    <col min="15894" max="15894" width="3.28515625" style="97" customWidth="1"/>
    <col min="15895" max="15895" width="15.28515625" style="97" customWidth="1"/>
    <col min="15896" max="15897" width="1.5703125" style="97" customWidth="1"/>
    <col min="15898" max="15898" width="14.42578125" style="97" customWidth="1"/>
    <col min="15899" max="15899" width="2.42578125" style="97" customWidth="1"/>
    <col min="15900" max="15900" width="12.7109375" style="97" customWidth="1"/>
    <col min="15901" max="15901" width="3.28515625" style="97" customWidth="1"/>
    <col min="15902" max="15902" width="14.42578125" style="97" customWidth="1"/>
    <col min="15903" max="15903" width="2.42578125" style="97" customWidth="1"/>
    <col min="15904" max="15904" width="12.7109375" style="97" customWidth="1"/>
    <col min="15905" max="15905" width="3.28515625" style="97" customWidth="1"/>
    <col min="15906" max="15906" width="14.42578125" style="97" customWidth="1"/>
    <col min="15907" max="15907" width="2.42578125" style="97" customWidth="1"/>
    <col min="15908" max="15908" width="12.7109375" style="97" customWidth="1"/>
    <col min="15909" max="15909" width="3.28515625" style="97" customWidth="1"/>
    <col min="15910" max="15910" width="14.42578125" style="97" customWidth="1"/>
    <col min="15911" max="15911" width="3.28515625" style="97" customWidth="1"/>
    <col min="15912" max="15912" width="17.85546875" style="97" customWidth="1"/>
    <col min="15913" max="15913" width="2.42578125" style="97" customWidth="1"/>
    <col min="15914" max="15914" width="5.85546875" style="97" customWidth="1"/>
    <col min="15915" max="15915" width="30.7109375" style="97" customWidth="1"/>
    <col min="15916" max="15916" width="9.28515625" style="97" customWidth="1"/>
    <col min="15917" max="16128" width="12.7109375" style="97"/>
    <col min="16129" max="16129" width="5" style="97" customWidth="1"/>
    <col min="16130" max="16130" width="1.5703125" style="97" customWidth="1"/>
    <col min="16131" max="16131" width="19.5703125" style="97" customWidth="1"/>
    <col min="16132" max="16132" width="3.28515625" style="97" customWidth="1"/>
    <col min="16133" max="16133" width="14.42578125" style="97" customWidth="1"/>
    <col min="16134" max="16134" width="2.42578125" style="97" customWidth="1"/>
    <col min="16135" max="16135" width="11" style="97" customWidth="1"/>
    <col min="16136" max="16136" width="2.42578125" style="97" customWidth="1"/>
    <col min="16137" max="16137" width="11" style="97" customWidth="1"/>
    <col min="16138" max="16138" width="3.28515625" style="97" customWidth="1"/>
    <col min="16139" max="16139" width="14.42578125" style="97" customWidth="1"/>
    <col min="16140" max="16140" width="2.42578125" style="97" customWidth="1"/>
    <col min="16141" max="16141" width="11" style="97" customWidth="1"/>
    <col min="16142" max="16142" width="2.42578125" style="97" customWidth="1"/>
    <col min="16143" max="16143" width="11" style="97" customWidth="1"/>
    <col min="16144" max="16144" width="3.28515625" style="97" customWidth="1"/>
    <col min="16145" max="16145" width="14.42578125" style="97" customWidth="1"/>
    <col min="16146" max="16146" width="2.42578125" style="97" customWidth="1"/>
    <col min="16147" max="16147" width="11" style="97" customWidth="1"/>
    <col min="16148" max="16148" width="1.5703125" style="97" customWidth="1"/>
    <col min="16149" max="16149" width="11" style="97" customWidth="1"/>
    <col min="16150" max="16150" width="3.28515625" style="97" customWidth="1"/>
    <col min="16151" max="16151" width="15.28515625" style="97" customWidth="1"/>
    <col min="16152" max="16153" width="1.5703125" style="97" customWidth="1"/>
    <col min="16154" max="16154" width="14.42578125" style="97" customWidth="1"/>
    <col min="16155" max="16155" width="2.42578125" style="97" customWidth="1"/>
    <col min="16156" max="16156" width="12.7109375" style="97" customWidth="1"/>
    <col min="16157" max="16157" width="3.28515625" style="97" customWidth="1"/>
    <col min="16158" max="16158" width="14.42578125" style="97" customWidth="1"/>
    <col min="16159" max="16159" width="2.42578125" style="97" customWidth="1"/>
    <col min="16160" max="16160" width="12.7109375" style="97" customWidth="1"/>
    <col min="16161" max="16161" width="3.28515625" style="97" customWidth="1"/>
    <col min="16162" max="16162" width="14.42578125" style="97" customWidth="1"/>
    <col min="16163" max="16163" width="2.42578125" style="97" customWidth="1"/>
    <col min="16164" max="16164" width="12.7109375" style="97" customWidth="1"/>
    <col min="16165" max="16165" width="3.28515625" style="97" customWidth="1"/>
    <col min="16166" max="16166" width="14.42578125" style="97" customWidth="1"/>
    <col min="16167" max="16167" width="3.28515625" style="97" customWidth="1"/>
    <col min="16168" max="16168" width="17.85546875" style="97" customWidth="1"/>
    <col min="16169" max="16169" width="2.42578125" style="97" customWidth="1"/>
    <col min="16170" max="16170" width="5.85546875" style="97" customWidth="1"/>
    <col min="16171" max="16171" width="30.7109375" style="97" customWidth="1"/>
    <col min="16172" max="16172" width="9.28515625" style="97" customWidth="1"/>
    <col min="16173" max="16384" width="12.7109375" style="97"/>
  </cols>
  <sheetData>
    <row r="1" spans="1:44" ht="10.5" customHeight="1" x14ac:dyDescent="0.25">
      <c r="A1" s="103"/>
      <c r="B1" s="103"/>
      <c r="C1" s="103"/>
      <c r="D1" s="103"/>
      <c r="E1" s="103"/>
      <c r="F1" s="103"/>
      <c r="G1" s="103"/>
      <c r="H1" s="103"/>
      <c r="I1" s="103"/>
      <c r="J1" s="103"/>
      <c r="K1" s="103"/>
      <c r="L1" s="103"/>
      <c r="M1" s="103"/>
      <c r="N1" s="103"/>
      <c r="O1" s="103"/>
      <c r="P1" s="103"/>
      <c r="Q1" s="103"/>
      <c r="R1" s="103"/>
      <c r="S1" s="103"/>
      <c r="T1" s="103"/>
      <c r="U1" s="103"/>
      <c r="V1" s="103"/>
      <c r="W1" s="180" t="s">
        <v>40</v>
      </c>
      <c r="X1" s="103"/>
      <c r="Y1" s="103"/>
      <c r="Z1" s="174" t="s">
        <v>475</v>
      </c>
      <c r="AA1" s="103"/>
      <c r="AB1" s="103"/>
      <c r="AC1" s="103"/>
      <c r="AD1" s="103"/>
      <c r="AE1" s="103"/>
      <c r="AF1" s="103"/>
      <c r="AG1" s="103"/>
      <c r="AH1" s="103"/>
      <c r="AI1" s="103"/>
      <c r="AJ1" s="103"/>
      <c r="AK1" s="103"/>
      <c r="AL1" s="103"/>
      <c r="AM1" s="103"/>
      <c r="AN1" s="103"/>
      <c r="AO1" s="103"/>
      <c r="AP1" s="180" t="s">
        <v>476</v>
      </c>
      <c r="AQ1" s="103"/>
      <c r="AR1" s="103"/>
    </row>
    <row r="2" spans="1:44" ht="10.5" customHeight="1" x14ac:dyDescent="0.25">
      <c r="A2" s="103"/>
      <c r="B2" s="103"/>
      <c r="C2" s="103"/>
      <c r="D2" s="103"/>
      <c r="E2" s="103"/>
      <c r="F2" s="103"/>
      <c r="G2" s="103"/>
      <c r="H2" s="103"/>
      <c r="I2" s="103"/>
      <c r="J2" s="103"/>
      <c r="K2" s="103"/>
      <c r="L2" s="103"/>
      <c r="M2" s="103"/>
      <c r="N2" s="103"/>
      <c r="O2" s="103"/>
      <c r="P2" s="103"/>
      <c r="Q2" s="103"/>
      <c r="R2" s="103"/>
      <c r="S2" s="103"/>
      <c r="T2" s="103"/>
      <c r="U2" s="103"/>
      <c r="V2" s="103"/>
      <c r="W2" s="180" t="s">
        <v>477</v>
      </c>
      <c r="X2" s="103"/>
      <c r="Y2" s="103"/>
      <c r="Z2" s="174" t="s">
        <v>478</v>
      </c>
      <c r="AA2" s="103"/>
      <c r="AB2" s="103"/>
      <c r="AC2" s="103"/>
      <c r="AD2" s="103"/>
      <c r="AE2" s="103"/>
      <c r="AF2" s="103"/>
      <c r="AG2" s="103"/>
      <c r="AH2" s="103"/>
      <c r="AI2" s="103"/>
      <c r="AJ2" s="103"/>
      <c r="AK2" s="103"/>
      <c r="AL2" s="103"/>
      <c r="AM2" s="103"/>
      <c r="AN2" s="103"/>
      <c r="AO2" s="103"/>
      <c r="AP2" s="180" t="s">
        <v>45</v>
      </c>
      <c r="AQ2" s="103"/>
      <c r="AR2" s="103"/>
    </row>
    <row r="3" spans="1:44" ht="10.5" customHeight="1" x14ac:dyDescent="0.25">
      <c r="A3" s="103"/>
      <c r="B3" s="103"/>
      <c r="C3" s="103"/>
      <c r="D3" s="103"/>
      <c r="E3" s="103"/>
      <c r="F3" s="103"/>
      <c r="G3" s="103"/>
      <c r="H3" s="103"/>
      <c r="I3" s="103"/>
      <c r="J3" s="103"/>
      <c r="K3" s="103"/>
      <c r="L3" s="103"/>
      <c r="M3" s="103"/>
      <c r="N3" s="103"/>
      <c r="O3" s="103"/>
      <c r="P3" s="103"/>
      <c r="Q3" s="103"/>
      <c r="R3" s="103"/>
      <c r="S3" s="103"/>
      <c r="T3" s="103"/>
      <c r="U3" s="103"/>
      <c r="V3" s="103"/>
      <c r="W3" s="180" t="s">
        <v>46</v>
      </c>
      <c r="X3" s="103"/>
      <c r="Y3" s="103"/>
      <c r="Z3" s="181" t="s">
        <v>47</v>
      </c>
      <c r="AA3" s="103"/>
      <c r="AB3" s="103"/>
      <c r="AC3" s="103"/>
      <c r="AD3" s="103"/>
      <c r="AE3" s="103"/>
      <c r="AF3" s="103"/>
      <c r="AG3" s="103"/>
      <c r="AH3" s="103"/>
      <c r="AI3" s="103"/>
      <c r="AJ3" s="103"/>
      <c r="AK3" s="103"/>
      <c r="AL3" s="103"/>
      <c r="AM3" s="103"/>
      <c r="AN3" s="103"/>
      <c r="AO3" s="103"/>
      <c r="AP3" s="103"/>
      <c r="AQ3" s="103"/>
      <c r="AR3" s="103"/>
    </row>
    <row r="4" spans="1:44" ht="9.6" customHeight="1" x14ac:dyDescent="0.25">
      <c r="A4" s="103"/>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row>
    <row r="5" spans="1:44" ht="9.6" customHeight="1" x14ac:dyDescent="0.25">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82" t="s">
        <v>479</v>
      </c>
      <c r="AA5" s="182"/>
      <c r="AB5" s="182"/>
      <c r="AC5" s="182"/>
      <c r="AD5" s="182"/>
      <c r="AE5" s="182"/>
      <c r="AF5" s="182"/>
      <c r="AG5" s="182"/>
      <c r="AH5" s="182"/>
      <c r="AI5" s="182"/>
      <c r="AJ5" s="182"/>
      <c r="AK5" s="182"/>
      <c r="AL5" s="182"/>
      <c r="AM5" s="103"/>
      <c r="AN5" s="173" t="s">
        <v>294</v>
      </c>
      <c r="AO5" s="103"/>
      <c r="AP5" s="103"/>
      <c r="AQ5" s="103"/>
      <c r="AR5" s="103"/>
    </row>
    <row r="6" spans="1:44" ht="9.6" customHeight="1"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row>
    <row r="7" spans="1:44" ht="9.6" customHeight="1" x14ac:dyDescent="0.25">
      <c r="A7" s="103"/>
      <c r="B7" s="103"/>
      <c r="C7" s="103"/>
      <c r="D7" s="103"/>
      <c r="E7" s="184" t="s">
        <v>480</v>
      </c>
      <c r="F7" s="184"/>
      <c r="G7" s="184"/>
      <c r="H7" s="184"/>
      <c r="I7" s="184"/>
      <c r="J7" s="103"/>
      <c r="K7" s="103"/>
      <c r="L7" s="103"/>
      <c r="M7" s="103"/>
      <c r="N7" s="103"/>
      <c r="O7" s="103"/>
      <c r="P7" s="103"/>
      <c r="Q7" s="184" t="s">
        <v>481</v>
      </c>
      <c r="R7" s="184"/>
      <c r="S7" s="184"/>
      <c r="T7" s="184"/>
      <c r="U7" s="184"/>
      <c r="V7" s="103"/>
      <c r="W7" s="103"/>
      <c r="X7" s="103"/>
      <c r="Y7" s="103"/>
      <c r="Z7" s="103"/>
      <c r="AA7" s="103"/>
      <c r="AB7" s="103"/>
      <c r="AC7" s="103"/>
      <c r="AD7" s="182" t="s">
        <v>393</v>
      </c>
      <c r="AE7" s="182"/>
      <c r="AF7" s="182"/>
      <c r="AG7" s="182"/>
      <c r="AH7" s="182"/>
      <c r="AI7" s="182"/>
      <c r="AJ7" s="182"/>
      <c r="AK7" s="103"/>
      <c r="AL7" s="103"/>
      <c r="AM7" s="103"/>
      <c r="AN7" s="123" t="s">
        <v>482</v>
      </c>
      <c r="AO7" s="103"/>
      <c r="AP7" s="103"/>
      <c r="AQ7" s="103"/>
      <c r="AR7" s="103"/>
    </row>
    <row r="8" spans="1:44" ht="9.6" customHeight="1" x14ac:dyDescent="0.25">
      <c r="A8" s="103"/>
      <c r="B8" s="103"/>
      <c r="C8" s="103"/>
      <c r="D8" s="103"/>
      <c r="E8" s="182" t="s">
        <v>483</v>
      </c>
      <c r="F8" s="182"/>
      <c r="G8" s="182"/>
      <c r="H8" s="182"/>
      <c r="I8" s="182"/>
      <c r="J8" s="103"/>
      <c r="K8" s="182" t="s">
        <v>484</v>
      </c>
      <c r="L8" s="182"/>
      <c r="M8" s="182"/>
      <c r="N8" s="182"/>
      <c r="O8" s="182"/>
      <c r="P8" s="103"/>
      <c r="Q8" s="182" t="s">
        <v>485</v>
      </c>
      <c r="R8" s="182"/>
      <c r="S8" s="182"/>
      <c r="T8" s="182"/>
      <c r="U8" s="182"/>
      <c r="V8" s="103"/>
      <c r="W8" s="103"/>
      <c r="X8" s="103"/>
      <c r="Y8" s="103"/>
      <c r="Z8" s="103"/>
      <c r="AA8" s="103"/>
      <c r="AB8" s="103"/>
      <c r="AC8" s="103"/>
      <c r="AD8" s="103"/>
      <c r="AE8" s="103"/>
      <c r="AF8" s="103"/>
      <c r="AG8" s="103"/>
      <c r="AH8" s="103"/>
      <c r="AI8" s="103"/>
      <c r="AJ8" s="103"/>
      <c r="AK8" s="103"/>
      <c r="AL8" s="103"/>
      <c r="AM8" s="103"/>
      <c r="AN8" s="123" t="s">
        <v>486</v>
      </c>
      <c r="AO8" s="103"/>
      <c r="AP8" s="103"/>
      <c r="AQ8" s="103"/>
      <c r="AR8" s="103"/>
    </row>
    <row r="9" spans="1:44" ht="9.6" customHeight="1" x14ac:dyDescent="0.25">
      <c r="A9" s="103"/>
      <c r="B9" s="103"/>
      <c r="C9" s="103"/>
      <c r="D9" s="103"/>
      <c r="Z9" s="182" t="s">
        <v>428</v>
      </c>
      <c r="AA9" s="182"/>
      <c r="AB9" s="182"/>
      <c r="AC9" s="103"/>
      <c r="AD9" s="182" t="s">
        <v>57</v>
      </c>
      <c r="AE9" s="182"/>
      <c r="AF9" s="182"/>
      <c r="AG9" s="103"/>
      <c r="AH9" s="182" t="s">
        <v>58</v>
      </c>
      <c r="AI9" s="182"/>
      <c r="AJ9" s="182"/>
      <c r="AK9" s="103"/>
      <c r="AL9" s="103"/>
      <c r="AM9" s="103"/>
      <c r="AN9" s="173" t="s">
        <v>487</v>
      </c>
      <c r="AO9" s="103"/>
      <c r="AP9" s="103"/>
      <c r="AQ9" s="103"/>
      <c r="AR9" s="103"/>
    </row>
    <row r="10" spans="1:44" ht="9.6" customHeight="1" x14ac:dyDescent="0.25">
      <c r="A10" s="103"/>
      <c r="B10" s="103"/>
      <c r="C10" s="103"/>
      <c r="D10" s="103"/>
      <c r="E10" s="103"/>
      <c r="F10" s="103"/>
      <c r="G10" s="103"/>
      <c r="H10" s="103"/>
      <c r="I10" s="123" t="s">
        <v>62</v>
      </c>
      <c r="J10" s="103"/>
      <c r="K10" s="103"/>
      <c r="L10" s="103"/>
      <c r="M10" s="103"/>
      <c r="N10" s="103"/>
      <c r="O10" s="123" t="s">
        <v>62</v>
      </c>
      <c r="P10" s="103"/>
      <c r="Q10" s="103"/>
      <c r="R10" s="103"/>
      <c r="S10" s="103"/>
      <c r="T10" s="103"/>
      <c r="U10" s="123" t="s">
        <v>62</v>
      </c>
      <c r="V10" s="103"/>
      <c r="W10" s="103"/>
      <c r="X10" s="103"/>
      <c r="Y10" s="103"/>
      <c r="Z10" s="103"/>
      <c r="AA10" s="103"/>
      <c r="AB10" s="123" t="s">
        <v>269</v>
      </c>
      <c r="AC10" s="103"/>
      <c r="AD10" s="103"/>
      <c r="AE10" s="103"/>
      <c r="AF10" s="123" t="s">
        <v>269</v>
      </c>
      <c r="AG10" s="103"/>
      <c r="AH10" s="103"/>
      <c r="AI10" s="103"/>
      <c r="AJ10" s="123" t="s">
        <v>269</v>
      </c>
      <c r="AK10" s="103"/>
      <c r="AL10" s="123" t="s">
        <v>405</v>
      </c>
      <c r="AM10" s="103"/>
      <c r="AN10" s="103"/>
      <c r="AO10" s="103"/>
      <c r="AP10" s="103"/>
      <c r="AQ10" s="103"/>
      <c r="AR10" s="103"/>
    </row>
    <row r="11" spans="1:44" ht="9.6" customHeight="1" x14ac:dyDescent="0.25">
      <c r="A11" s="173" t="s">
        <v>69</v>
      </c>
      <c r="B11" s="103"/>
      <c r="C11" s="173" t="s">
        <v>71</v>
      </c>
      <c r="D11" s="103"/>
      <c r="E11" s="173" t="s">
        <v>72</v>
      </c>
      <c r="F11" s="103"/>
      <c r="G11" s="173" t="s">
        <v>431</v>
      </c>
      <c r="H11" s="103"/>
      <c r="I11" s="173" t="s">
        <v>78</v>
      </c>
      <c r="J11" s="103"/>
      <c r="K11" s="173" t="s">
        <v>72</v>
      </c>
      <c r="L11" s="103"/>
      <c r="M11" s="173" t="s">
        <v>431</v>
      </c>
      <c r="N11" s="103"/>
      <c r="O11" s="173" t="s">
        <v>78</v>
      </c>
      <c r="P11" s="103"/>
      <c r="Q11" s="173" t="s">
        <v>72</v>
      </c>
      <c r="R11" s="103"/>
      <c r="S11" s="173" t="s">
        <v>431</v>
      </c>
      <c r="T11" s="103"/>
      <c r="U11" s="173" t="s">
        <v>78</v>
      </c>
      <c r="V11" s="103"/>
      <c r="W11" s="173" t="s">
        <v>63</v>
      </c>
      <c r="X11" s="103"/>
      <c r="Y11" s="103"/>
      <c r="Z11" s="173" t="s">
        <v>72</v>
      </c>
      <c r="AA11" s="103"/>
      <c r="AB11" s="173" t="s">
        <v>369</v>
      </c>
      <c r="AC11" s="103"/>
      <c r="AD11" s="173" t="s">
        <v>72</v>
      </c>
      <c r="AE11" s="103"/>
      <c r="AF11" s="173" t="s">
        <v>369</v>
      </c>
      <c r="AG11" s="103"/>
      <c r="AH11" s="173" t="s">
        <v>72</v>
      </c>
      <c r="AI11" s="103"/>
      <c r="AJ11" s="173" t="s">
        <v>369</v>
      </c>
      <c r="AK11" s="103"/>
      <c r="AL11" s="173" t="s">
        <v>414</v>
      </c>
      <c r="AM11" s="103"/>
      <c r="AN11" s="173" t="s">
        <v>307</v>
      </c>
      <c r="AO11" s="103"/>
      <c r="AP11" s="173" t="s">
        <v>69</v>
      </c>
      <c r="AQ11" s="103"/>
      <c r="AR11" s="103"/>
    </row>
    <row r="12" spans="1:44" ht="9.75" customHeight="1" x14ac:dyDescent="0.25">
      <c r="A12" s="103"/>
      <c r="B12" s="13" t="s">
        <v>279</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row>
    <row r="13" spans="1:44" ht="9.75" customHeight="1" x14ac:dyDescent="0.25">
      <c r="A13" s="103">
        <v>1</v>
      </c>
      <c r="B13" s="103"/>
      <c r="C13" s="8" t="s">
        <v>82</v>
      </c>
      <c r="D13" s="103"/>
      <c r="E13" s="189">
        <v>25587095</v>
      </c>
      <c r="F13" s="103"/>
      <c r="G13" s="105">
        <f t="shared" ref="G13:G28" si="0">(E13/$AR13)</f>
        <v>158.87671530580565</v>
      </c>
      <c r="H13" s="103"/>
      <c r="I13" s="188">
        <f t="shared" ref="I13:I50" si="1">IF(G$52,G13/G$52*100,0)</f>
        <v>85.0606341403941</v>
      </c>
      <c r="J13" s="189"/>
      <c r="K13" s="189">
        <v>3614988</v>
      </c>
      <c r="L13" s="103"/>
      <c r="M13" s="105">
        <f t="shared" ref="M13:M28" si="2">(K13/$AR13)</f>
        <v>22.446370692331573</v>
      </c>
      <c r="N13" s="103"/>
      <c r="O13" s="188">
        <f t="shared" ref="O13:O50" si="3">IF(M$52,M13/M$52*100,0)</f>
        <v>24.445083089447717</v>
      </c>
      <c r="P13" s="103"/>
      <c r="Q13" s="189">
        <v>9902100</v>
      </c>
      <c r="R13" s="103"/>
      <c r="S13" s="105">
        <f t="shared" ref="S13:S28" si="4">(Q13/$AR13)</f>
        <v>61.484632101831728</v>
      </c>
      <c r="T13" s="103"/>
      <c r="U13" s="188">
        <f t="shared" ref="U13:U50" si="5">IF(S$52,S13/S$52*100,0)</f>
        <v>107.6852454942201</v>
      </c>
      <c r="V13" s="103"/>
      <c r="W13" s="189">
        <f t="shared" ref="W13:W49" si="6">(E13+K13+Q13)</f>
        <v>39104183</v>
      </c>
      <c r="X13" s="103"/>
      <c r="Y13" s="103"/>
      <c r="Z13" s="189">
        <v>8529267</v>
      </c>
      <c r="AA13" s="103"/>
      <c r="AB13" s="188">
        <f t="shared" ref="AB13:AB49" si="7">IF($W13,Z13/$W13*100,0)</f>
        <v>21.811648641271958</v>
      </c>
      <c r="AC13" s="103"/>
      <c r="AD13" s="189">
        <v>0</v>
      </c>
      <c r="AE13" s="103"/>
      <c r="AF13" s="188">
        <f t="shared" ref="AF13:AF49" si="8">IF($W13,AD13/$W13*100,0)</f>
        <v>0</v>
      </c>
      <c r="AG13" s="103"/>
      <c r="AH13" s="189">
        <v>0</v>
      </c>
      <c r="AI13" s="103"/>
      <c r="AJ13" s="188">
        <f t="shared" ref="AJ13:AJ49" si="9">IF($W13,AH13/$W13*100,0)</f>
        <v>0</v>
      </c>
      <c r="AK13" s="103"/>
      <c r="AL13" s="189">
        <v>12655580</v>
      </c>
      <c r="AM13" s="103"/>
      <c r="AN13" s="189">
        <v>42645.25</v>
      </c>
      <c r="AO13" s="103"/>
      <c r="AP13" s="103">
        <v>1</v>
      </c>
      <c r="AQ13" s="103"/>
      <c r="AR13" s="190">
        <v>161050</v>
      </c>
    </row>
    <row r="14" spans="1:44" ht="9.75" customHeight="1" x14ac:dyDescent="0.25">
      <c r="A14" s="103">
        <v>2</v>
      </c>
      <c r="B14" s="103"/>
      <c r="C14" s="8" t="s">
        <v>83</v>
      </c>
      <c r="D14" s="103"/>
      <c r="E14" s="190">
        <v>10094858</v>
      </c>
      <c r="F14" s="103"/>
      <c r="G14" s="188">
        <f t="shared" si="0"/>
        <v>598.14291639509395</v>
      </c>
      <c r="H14" s="103"/>
      <c r="I14" s="188">
        <f t="shared" si="1"/>
        <v>320.23834126492812</v>
      </c>
      <c r="J14" s="189"/>
      <c r="K14" s="190">
        <v>7988554</v>
      </c>
      <c r="L14" s="103"/>
      <c r="M14" s="188">
        <f t="shared" si="2"/>
        <v>473.33969307341351</v>
      </c>
      <c r="N14" s="103"/>
      <c r="O14" s="188">
        <f t="shared" si="3"/>
        <v>515.48770557666387</v>
      </c>
      <c r="P14" s="103"/>
      <c r="Q14" s="190">
        <v>264599</v>
      </c>
      <c r="R14" s="103"/>
      <c r="S14" s="188">
        <f t="shared" si="4"/>
        <v>15.67808259761806</v>
      </c>
      <c r="T14" s="103"/>
      <c r="U14" s="188">
        <f t="shared" si="5"/>
        <v>27.458864364789186</v>
      </c>
      <c r="V14" s="103"/>
      <c r="W14" s="190">
        <f t="shared" si="6"/>
        <v>18348011</v>
      </c>
      <c r="X14" s="103"/>
      <c r="Y14" s="103"/>
      <c r="Z14" s="190">
        <v>4866010</v>
      </c>
      <c r="AA14" s="103"/>
      <c r="AB14" s="188">
        <f t="shared" si="7"/>
        <v>26.520640302646431</v>
      </c>
      <c r="AC14" s="103"/>
      <c r="AD14" s="190">
        <v>4772836</v>
      </c>
      <c r="AE14" s="103"/>
      <c r="AF14" s="188">
        <f t="shared" si="8"/>
        <v>26.012825041362792</v>
      </c>
      <c r="AG14" s="103"/>
      <c r="AH14" s="190">
        <v>0</v>
      </c>
      <c r="AI14" s="103"/>
      <c r="AJ14" s="188">
        <f t="shared" si="9"/>
        <v>0</v>
      </c>
      <c r="AK14" s="103"/>
      <c r="AL14" s="190">
        <v>5600072</v>
      </c>
      <c r="AM14" s="103"/>
      <c r="AN14" s="190">
        <v>80150.85000000002</v>
      </c>
      <c r="AO14" s="103"/>
      <c r="AP14" s="103">
        <v>2</v>
      </c>
      <c r="AQ14" s="103"/>
      <c r="AR14" s="190">
        <v>16877</v>
      </c>
    </row>
    <row r="15" spans="1:44" ht="9.75" customHeight="1" x14ac:dyDescent="0.25">
      <c r="A15" s="103">
        <v>3</v>
      </c>
      <c r="B15" s="103"/>
      <c r="C15" s="8" t="s">
        <v>85</v>
      </c>
      <c r="D15" s="103"/>
      <c r="E15" s="190">
        <v>1224769</v>
      </c>
      <c r="F15" s="103"/>
      <c r="G15" s="188">
        <f t="shared" si="0"/>
        <v>192.84663832467328</v>
      </c>
      <c r="H15" s="103"/>
      <c r="I15" s="188">
        <f t="shared" si="1"/>
        <v>103.24771201472917</v>
      </c>
      <c r="J15" s="189"/>
      <c r="K15" s="190">
        <v>697563</v>
      </c>
      <c r="L15" s="103"/>
      <c r="M15" s="188">
        <f t="shared" si="2"/>
        <v>109.83514407179972</v>
      </c>
      <c r="N15" s="103"/>
      <c r="O15" s="188">
        <f t="shared" si="3"/>
        <v>119.61529370509176</v>
      </c>
      <c r="P15" s="103"/>
      <c r="Q15" s="190">
        <v>649343</v>
      </c>
      <c r="R15" s="103"/>
      <c r="S15" s="188">
        <f t="shared" si="4"/>
        <v>102.24263895449535</v>
      </c>
      <c r="T15" s="103"/>
      <c r="U15" s="188">
        <f t="shared" si="5"/>
        <v>179.06952191820523</v>
      </c>
      <c r="V15" s="103"/>
      <c r="W15" s="190">
        <f t="shared" si="6"/>
        <v>2571675</v>
      </c>
      <c r="X15" s="103"/>
      <c r="Y15" s="103"/>
      <c r="Z15" s="190">
        <v>1257322</v>
      </c>
      <c r="AA15" s="103"/>
      <c r="AB15" s="188">
        <f t="shared" si="7"/>
        <v>48.89117015174935</v>
      </c>
      <c r="AC15" s="103"/>
      <c r="AD15" s="190">
        <v>0</v>
      </c>
      <c r="AE15" s="103"/>
      <c r="AF15" s="188">
        <f t="shared" si="8"/>
        <v>0</v>
      </c>
      <c r="AG15" s="103"/>
      <c r="AH15" s="190">
        <v>0</v>
      </c>
      <c r="AI15" s="103"/>
      <c r="AJ15" s="188">
        <f t="shared" si="9"/>
        <v>0</v>
      </c>
      <c r="AK15" s="103"/>
      <c r="AL15" s="190">
        <v>692394</v>
      </c>
      <c r="AM15" s="103"/>
      <c r="AN15" s="190">
        <v>0</v>
      </c>
      <c r="AO15" s="103"/>
      <c r="AP15" s="103">
        <v>3</v>
      </c>
      <c r="AQ15" s="103"/>
      <c r="AR15" s="190">
        <v>6351</v>
      </c>
    </row>
    <row r="16" spans="1:44" ht="9.75" customHeight="1" x14ac:dyDescent="0.25">
      <c r="A16" s="103">
        <v>4</v>
      </c>
      <c r="B16" s="103"/>
      <c r="C16" s="8" t="s">
        <v>86</v>
      </c>
      <c r="D16" s="103"/>
      <c r="E16" s="190">
        <v>6510025</v>
      </c>
      <c r="F16" s="103"/>
      <c r="G16" s="188">
        <f t="shared" si="0"/>
        <v>132.10009942980054</v>
      </c>
      <c r="H16" s="103"/>
      <c r="I16" s="188">
        <f t="shared" si="1"/>
        <v>70.724764203992478</v>
      </c>
      <c r="J16" s="189"/>
      <c r="K16" s="190">
        <v>2202350</v>
      </c>
      <c r="L16" s="103"/>
      <c r="M16" s="188">
        <f t="shared" si="2"/>
        <v>44.689636979769077</v>
      </c>
      <c r="N16" s="103"/>
      <c r="O16" s="188">
        <f t="shared" si="3"/>
        <v>48.66897656559351</v>
      </c>
      <c r="P16" s="103"/>
      <c r="Q16" s="190">
        <v>2657380</v>
      </c>
      <c r="R16" s="103"/>
      <c r="S16" s="188">
        <f t="shared" si="4"/>
        <v>53.923012925874069</v>
      </c>
      <c r="T16" s="103"/>
      <c r="U16" s="188">
        <f t="shared" si="5"/>
        <v>94.441695204316929</v>
      </c>
      <c r="V16" s="103"/>
      <c r="W16" s="190">
        <f t="shared" si="6"/>
        <v>11369755</v>
      </c>
      <c r="X16" s="103"/>
      <c r="Y16" s="103"/>
      <c r="Z16" s="190">
        <v>4206501</v>
      </c>
      <c r="AA16" s="103"/>
      <c r="AB16" s="188">
        <f t="shared" si="7"/>
        <v>36.997287980259905</v>
      </c>
      <c r="AC16" s="103"/>
      <c r="AD16" s="190">
        <v>0</v>
      </c>
      <c r="AE16" s="103"/>
      <c r="AF16" s="188">
        <f t="shared" si="8"/>
        <v>0</v>
      </c>
      <c r="AG16" s="103"/>
      <c r="AH16" s="190">
        <v>0</v>
      </c>
      <c r="AI16" s="103"/>
      <c r="AJ16" s="188">
        <f t="shared" si="9"/>
        <v>0</v>
      </c>
      <c r="AK16" s="103"/>
      <c r="AL16" s="190">
        <v>1393633</v>
      </c>
      <c r="AM16" s="103"/>
      <c r="AN16" s="190">
        <v>8827.8499999999985</v>
      </c>
      <c r="AO16" s="103"/>
      <c r="AP16" s="103">
        <v>4</v>
      </c>
      <c r="AQ16" s="103"/>
      <c r="AR16" s="190">
        <v>49281</v>
      </c>
    </row>
    <row r="17" spans="1:44" ht="9.75" customHeight="1" x14ac:dyDescent="0.25">
      <c r="A17" s="103">
        <v>5</v>
      </c>
      <c r="B17" s="103"/>
      <c r="C17" s="8" t="s">
        <v>87</v>
      </c>
      <c r="D17" s="103"/>
      <c r="E17" s="190">
        <v>40340291</v>
      </c>
      <c r="F17" s="103"/>
      <c r="G17" s="188">
        <f t="shared" si="0"/>
        <v>165.41855019928815</v>
      </c>
      <c r="H17" s="103"/>
      <c r="I17" s="188">
        <f t="shared" si="1"/>
        <v>88.563051869828641</v>
      </c>
      <c r="J17" s="189"/>
      <c r="K17" s="190">
        <v>32460966</v>
      </c>
      <c r="L17" s="103"/>
      <c r="M17" s="188">
        <f t="shared" si="2"/>
        <v>133.10875555628454</v>
      </c>
      <c r="N17" s="103"/>
      <c r="O17" s="188">
        <f t="shared" si="3"/>
        <v>144.96127833342723</v>
      </c>
      <c r="P17" s="103"/>
      <c r="Q17" s="190">
        <v>3382778</v>
      </c>
      <c r="R17" s="103"/>
      <c r="S17" s="188">
        <f t="shared" si="4"/>
        <v>13.871348434398937</v>
      </c>
      <c r="T17" s="103"/>
      <c r="U17" s="188">
        <f t="shared" si="5"/>
        <v>24.294518978663842</v>
      </c>
      <c r="V17" s="103"/>
      <c r="W17" s="190">
        <f t="shared" si="6"/>
        <v>76184035</v>
      </c>
      <c r="X17" s="103"/>
      <c r="Y17" s="103"/>
      <c r="Z17" s="190">
        <v>35948646</v>
      </c>
      <c r="AA17" s="103"/>
      <c r="AB17" s="188">
        <f t="shared" si="7"/>
        <v>47.18658705856155</v>
      </c>
      <c r="AC17" s="103"/>
      <c r="AD17" s="190">
        <v>0</v>
      </c>
      <c r="AE17" s="103"/>
      <c r="AF17" s="188">
        <f t="shared" si="8"/>
        <v>0</v>
      </c>
      <c r="AG17" s="103"/>
      <c r="AH17" s="190">
        <v>0</v>
      </c>
      <c r="AI17" s="103"/>
      <c r="AJ17" s="188">
        <f t="shared" si="9"/>
        <v>0</v>
      </c>
      <c r="AK17" s="103"/>
      <c r="AL17" s="190">
        <v>16164931</v>
      </c>
      <c r="AM17" s="103"/>
      <c r="AN17" s="190">
        <v>2867441.1099999994</v>
      </c>
      <c r="AO17" s="103"/>
      <c r="AP17" s="103">
        <v>5</v>
      </c>
      <c r="AQ17" s="103"/>
      <c r="AR17" s="190">
        <v>243868</v>
      </c>
    </row>
    <row r="18" spans="1:44" ht="9.75" customHeight="1" x14ac:dyDescent="0.25">
      <c r="A18" s="103">
        <v>6</v>
      </c>
      <c r="B18" s="103"/>
      <c r="C18" s="8" t="s">
        <v>88</v>
      </c>
      <c r="D18" s="103"/>
      <c r="E18" s="190">
        <v>2611059</v>
      </c>
      <c r="F18" s="103"/>
      <c r="G18" s="188">
        <f t="shared" si="0"/>
        <v>148.67663136317049</v>
      </c>
      <c r="H18" s="103"/>
      <c r="I18" s="188">
        <f t="shared" si="1"/>
        <v>79.599634982803309</v>
      </c>
      <c r="J18" s="189"/>
      <c r="K18" s="190">
        <v>1357892</v>
      </c>
      <c r="L18" s="103"/>
      <c r="M18" s="188">
        <f t="shared" si="2"/>
        <v>77.319895228333905</v>
      </c>
      <c r="N18" s="103"/>
      <c r="O18" s="188">
        <f t="shared" si="3"/>
        <v>84.204760280900658</v>
      </c>
      <c r="P18" s="103"/>
      <c r="Q18" s="190">
        <v>588453</v>
      </c>
      <c r="R18" s="103"/>
      <c r="S18" s="188">
        <f t="shared" si="4"/>
        <v>33.507174581482744</v>
      </c>
      <c r="T18" s="103"/>
      <c r="U18" s="188">
        <f t="shared" si="5"/>
        <v>58.685043681300087</v>
      </c>
      <c r="V18" s="103"/>
      <c r="W18" s="190">
        <f t="shared" si="6"/>
        <v>4557404</v>
      </c>
      <c r="X18" s="103"/>
      <c r="Y18" s="103"/>
      <c r="Z18" s="190">
        <v>2743998</v>
      </c>
      <c r="AA18" s="103"/>
      <c r="AB18" s="188">
        <f t="shared" si="7"/>
        <v>60.209671997479262</v>
      </c>
      <c r="AC18" s="103"/>
      <c r="AD18" s="190">
        <v>0</v>
      </c>
      <c r="AE18" s="103"/>
      <c r="AF18" s="188">
        <f t="shared" si="8"/>
        <v>0</v>
      </c>
      <c r="AG18" s="103"/>
      <c r="AH18" s="190">
        <v>0</v>
      </c>
      <c r="AI18" s="103"/>
      <c r="AJ18" s="188">
        <f t="shared" si="9"/>
        <v>0</v>
      </c>
      <c r="AK18" s="103"/>
      <c r="AL18" s="190">
        <v>1973182</v>
      </c>
      <c r="AM18" s="103"/>
      <c r="AN18" s="190">
        <v>1696795.26</v>
      </c>
      <c r="AO18" s="103"/>
      <c r="AP18" s="103">
        <v>6</v>
      </c>
      <c r="AQ18" s="103"/>
      <c r="AR18" s="190">
        <v>17562</v>
      </c>
    </row>
    <row r="19" spans="1:44" ht="9.75" customHeight="1" x14ac:dyDescent="0.25">
      <c r="A19" s="103">
        <v>7</v>
      </c>
      <c r="B19" s="103"/>
      <c r="C19" s="8" t="s">
        <v>89</v>
      </c>
      <c r="D19" s="103"/>
      <c r="E19" s="190">
        <v>2024765</v>
      </c>
      <c r="F19" s="103"/>
      <c r="G19" s="188">
        <f t="shared" si="0"/>
        <v>354.2276067179846</v>
      </c>
      <c r="H19" s="103"/>
      <c r="I19" s="188">
        <f t="shared" si="1"/>
        <v>189.64909237624991</v>
      </c>
      <c r="J19" s="189"/>
      <c r="K19" s="190">
        <v>1717032</v>
      </c>
      <c r="L19" s="103"/>
      <c r="M19" s="188">
        <f t="shared" si="2"/>
        <v>300.39048285514343</v>
      </c>
      <c r="N19" s="103"/>
      <c r="O19" s="188">
        <f t="shared" si="3"/>
        <v>327.13842310293569</v>
      </c>
      <c r="P19" s="103"/>
      <c r="Q19" s="190">
        <v>588711</v>
      </c>
      <c r="R19" s="103"/>
      <c r="S19" s="188">
        <f t="shared" si="4"/>
        <v>102.99352694191742</v>
      </c>
      <c r="T19" s="103"/>
      <c r="U19" s="188">
        <f t="shared" si="5"/>
        <v>180.38464009489508</v>
      </c>
      <c r="V19" s="103"/>
      <c r="W19" s="190">
        <f t="shared" si="6"/>
        <v>4330508</v>
      </c>
      <c r="X19" s="103"/>
      <c r="Y19" s="103"/>
      <c r="Z19" s="190">
        <v>1438608</v>
      </c>
      <c r="AA19" s="103"/>
      <c r="AB19" s="188">
        <f t="shared" si="7"/>
        <v>33.220305793223339</v>
      </c>
      <c r="AC19" s="103"/>
      <c r="AD19" s="190">
        <v>0</v>
      </c>
      <c r="AE19" s="103"/>
      <c r="AF19" s="188">
        <f t="shared" si="8"/>
        <v>0</v>
      </c>
      <c r="AG19" s="103"/>
      <c r="AH19" s="190">
        <v>0</v>
      </c>
      <c r="AI19" s="103"/>
      <c r="AJ19" s="188">
        <f t="shared" si="9"/>
        <v>0</v>
      </c>
      <c r="AK19" s="103"/>
      <c r="AL19" s="190">
        <v>1701648</v>
      </c>
      <c r="AM19" s="103"/>
      <c r="AN19" s="190">
        <v>1387.4</v>
      </c>
      <c r="AO19" s="103"/>
      <c r="AP19" s="103">
        <v>7</v>
      </c>
      <c r="AQ19" s="103"/>
      <c r="AR19" s="190">
        <v>5716</v>
      </c>
    </row>
    <row r="20" spans="1:44" ht="9.75" customHeight="1" x14ac:dyDescent="0.25">
      <c r="A20" s="103">
        <v>8</v>
      </c>
      <c r="B20" s="103"/>
      <c r="C20" s="8" t="s">
        <v>90</v>
      </c>
      <c r="D20" s="103"/>
      <c r="E20" s="190">
        <v>11213197</v>
      </c>
      <c r="F20" s="103"/>
      <c r="G20" s="188">
        <f t="shared" si="0"/>
        <v>276.25516136979553</v>
      </c>
      <c r="H20" s="103"/>
      <c r="I20" s="188">
        <f t="shared" si="1"/>
        <v>147.90360667667352</v>
      </c>
      <c r="J20" s="189"/>
      <c r="K20" s="190">
        <v>3672446</v>
      </c>
      <c r="L20" s="103"/>
      <c r="M20" s="188">
        <f t="shared" si="2"/>
        <v>90.476619857107664</v>
      </c>
      <c r="N20" s="103"/>
      <c r="O20" s="188">
        <f t="shared" si="3"/>
        <v>98.533010987605465</v>
      </c>
      <c r="P20" s="103"/>
      <c r="Q20" s="190">
        <v>10321355</v>
      </c>
      <c r="R20" s="103"/>
      <c r="S20" s="188">
        <f t="shared" si="4"/>
        <v>254.28319783197833</v>
      </c>
      <c r="T20" s="103"/>
      <c r="U20" s="188">
        <f t="shared" si="5"/>
        <v>445.35597998277927</v>
      </c>
      <c r="V20" s="103"/>
      <c r="W20" s="190">
        <f t="shared" si="6"/>
        <v>25206998</v>
      </c>
      <c r="X20" s="103"/>
      <c r="Y20" s="103"/>
      <c r="Z20" s="190">
        <v>11079145</v>
      </c>
      <c r="AA20" s="103"/>
      <c r="AB20" s="188">
        <f t="shared" si="7"/>
        <v>43.952655528436985</v>
      </c>
      <c r="AC20" s="103"/>
      <c r="AD20" s="190">
        <v>4187790</v>
      </c>
      <c r="AE20" s="103"/>
      <c r="AF20" s="188">
        <f t="shared" si="8"/>
        <v>16.613600715166481</v>
      </c>
      <c r="AG20" s="103"/>
      <c r="AH20" s="190">
        <v>0</v>
      </c>
      <c r="AI20" s="103"/>
      <c r="AJ20" s="188">
        <f t="shared" si="9"/>
        <v>0</v>
      </c>
      <c r="AK20" s="103"/>
      <c r="AL20" s="190">
        <v>3583810</v>
      </c>
      <c r="AM20" s="103"/>
      <c r="AN20" s="190">
        <v>13881.61</v>
      </c>
      <c r="AO20" s="103"/>
      <c r="AP20" s="103">
        <v>8</v>
      </c>
      <c r="AQ20" s="103"/>
      <c r="AR20" s="190">
        <v>40590</v>
      </c>
    </row>
    <row r="21" spans="1:44" ht="9.75" customHeight="1" x14ac:dyDescent="0.25">
      <c r="A21" s="103">
        <v>9</v>
      </c>
      <c r="B21" s="103"/>
      <c r="C21" s="8" t="s">
        <v>91</v>
      </c>
      <c r="D21" s="103"/>
      <c r="E21" s="190">
        <v>1765145</v>
      </c>
      <c r="F21" s="103"/>
      <c r="G21" s="188">
        <f t="shared" si="0"/>
        <v>319.13668414391611</v>
      </c>
      <c r="H21" s="103"/>
      <c r="I21" s="188">
        <f t="shared" si="1"/>
        <v>170.86184516399172</v>
      </c>
      <c r="J21" s="189"/>
      <c r="K21" s="190">
        <v>754693</v>
      </c>
      <c r="L21" s="103"/>
      <c r="M21" s="188">
        <f t="shared" si="2"/>
        <v>136.44783945037065</v>
      </c>
      <c r="N21" s="103"/>
      <c r="O21" s="188">
        <f t="shared" si="3"/>
        <v>148.59768728133156</v>
      </c>
      <c r="P21" s="103"/>
      <c r="Q21" s="190">
        <v>540479</v>
      </c>
      <c r="R21" s="103"/>
      <c r="S21" s="188">
        <f t="shared" si="4"/>
        <v>97.718134152956068</v>
      </c>
      <c r="T21" s="103"/>
      <c r="U21" s="188">
        <f t="shared" si="5"/>
        <v>171.14522614480626</v>
      </c>
      <c r="V21" s="103"/>
      <c r="W21" s="190">
        <f t="shared" si="6"/>
        <v>3060317</v>
      </c>
      <c r="X21" s="103"/>
      <c r="Y21" s="103"/>
      <c r="Z21" s="190">
        <v>1152675</v>
      </c>
      <c r="AA21" s="103"/>
      <c r="AB21" s="188">
        <f t="shared" si="7"/>
        <v>37.665215727651741</v>
      </c>
      <c r="AC21" s="103"/>
      <c r="AD21" s="190">
        <v>0</v>
      </c>
      <c r="AE21" s="103"/>
      <c r="AF21" s="188">
        <f t="shared" si="8"/>
        <v>0</v>
      </c>
      <c r="AG21" s="103"/>
      <c r="AH21" s="190">
        <v>0</v>
      </c>
      <c r="AI21" s="103"/>
      <c r="AJ21" s="188">
        <f t="shared" si="9"/>
        <v>0</v>
      </c>
      <c r="AK21" s="103"/>
      <c r="AL21" s="190">
        <v>803213</v>
      </c>
      <c r="AM21" s="103"/>
      <c r="AN21" s="190">
        <v>79167.69</v>
      </c>
      <c r="AO21" s="103"/>
      <c r="AP21" s="103">
        <v>9</v>
      </c>
      <c r="AQ21" s="103"/>
      <c r="AR21" s="190">
        <v>5531</v>
      </c>
    </row>
    <row r="22" spans="1:44" ht="9.75" customHeight="1" x14ac:dyDescent="0.25">
      <c r="A22" s="103">
        <v>10</v>
      </c>
      <c r="B22" s="103"/>
      <c r="C22" s="8" t="s">
        <v>92</v>
      </c>
      <c r="D22" s="103"/>
      <c r="E22" s="190">
        <v>6876820</v>
      </c>
      <c r="F22" s="103"/>
      <c r="G22" s="188">
        <f t="shared" si="0"/>
        <v>280.09204952753339</v>
      </c>
      <c r="H22" s="103"/>
      <c r="I22" s="188">
        <f t="shared" si="1"/>
        <v>149.95782928062624</v>
      </c>
      <c r="J22" s="189"/>
      <c r="K22" s="190">
        <v>2884284</v>
      </c>
      <c r="L22" s="103"/>
      <c r="M22" s="188">
        <f t="shared" si="2"/>
        <v>117.47653958944281</v>
      </c>
      <c r="N22" s="103"/>
      <c r="O22" s="188">
        <f t="shared" si="3"/>
        <v>127.93710888441309</v>
      </c>
      <c r="P22" s="103"/>
      <c r="Q22" s="190">
        <v>2697767</v>
      </c>
      <c r="R22" s="103"/>
      <c r="S22" s="188">
        <f t="shared" si="4"/>
        <v>109.87972466601499</v>
      </c>
      <c r="T22" s="103"/>
      <c r="U22" s="188">
        <f t="shared" si="5"/>
        <v>192.44524560056084</v>
      </c>
      <c r="V22" s="103"/>
      <c r="W22" s="190">
        <f t="shared" si="6"/>
        <v>12458871</v>
      </c>
      <c r="X22" s="103"/>
      <c r="Y22" s="103"/>
      <c r="Z22" s="190">
        <v>2787324</v>
      </c>
      <c r="AA22" s="103"/>
      <c r="AB22" s="188">
        <f t="shared" si="7"/>
        <v>22.372203709308813</v>
      </c>
      <c r="AC22" s="103"/>
      <c r="AD22" s="190">
        <v>0</v>
      </c>
      <c r="AE22" s="103"/>
      <c r="AF22" s="188">
        <f t="shared" si="8"/>
        <v>0</v>
      </c>
      <c r="AG22" s="103"/>
      <c r="AH22" s="190">
        <v>0</v>
      </c>
      <c r="AI22" s="103"/>
      <c r="AJ22" s="188">
        <f t="shared" si="9"/>
        <v>0</v>
      </c>
      <c r="AK22" s="103"/>
      <c r="AL22" s="190">
        <v>61579</v>
      </c>
      <c r="AM22" s="103"/>
      <c r="AN22" s="190">
        <v>1357239.9800000002</v>
      </c>
      <c r="AO22" s="103"/>
      <c r="AP22" s="103">
        <v>10</v>
      </c>
      <c r="AQ22" s="103"/>
      <c r="AR22" s="190">
        <v>24552</v>
      </c>
    </row>
    <row r="23" spans="1:44" ht="9.75" customHeight="1" x14ac:dyDescent="0.25">
      <c r="A23" s="103">
        <v>11</v>
      </c>
      <c r="B23" s="103"/>
      <c r="C23" s="8" t="s">
        <v>93</v>
      </c>
      <c r="D23" s="103"/>
      <c r="E23" s="190">
        <v>4101608</v>
      </c>
      <c r="F23" s="103"/>
      <c r="G23" s="188">
        <f t="shared" si="0"/>
        <v>283.65200553250344</v>
      </c>
      <c r="H23" s="103"/>
      <c r="I23" s="188">
        <f t="shared" si="1"/>
        <v>151.86378582505634</v>
      </c>
      <c r="J23" s="189"/>
      <c r="K23" s="190">
        <v>1105547</v>
      </c>
      <c r="L23" s="103"/>
      <c r="M23" s="188">
        <f t="shared" si="2"/>
        <v>76.455532503457817</v>
      </c>
      <c r="N23" s="103"/>
      <c r="O23" s="188">
        <f t="shared" si="3"/>
        <v>83.263431327608629</v>
      </c>
      <c r="P23" s="103"/>
      <c r="Q23" s="190">
        <v>1317197</v>
      </c>
      <c r="R23" s="103"/>
      <c r="S23" s="188">
        <f t="shared" si="4"/>
        <v>91.092461964038733</v>
      </c>
      <c r="T23" s="103"/>
      <c r="U23" s="188">
        <f t="shared" si="5"/>
        <v>159.54090955645779</v>
      </c>
      <c r="V23" s="103"/>
      <c r="W23" s="190">
        <f t="shared" si="6"/>
        <v>6524352</v>
      </c>
      <c r="X23" s="103"/>
      <c r="Y23" s="103"/>
      <c r="Z23" s="190">
        <v>1166354</v>
      </c>
      <c r="AA23" s="103"/>
      <c r="AB23" s="188">
        <f t="shared" si="7"/>
        <v>17.876932452448919</v>
      </c>
      <c r="AC23" s="103"/>
      <c r="AD23" s="190">
        <v>0</v>
      </c>
      <c r="AE23" s="103"/>
      <c r="AF23" s="188">
        <f t="shared" si="8"/>
        <v>0</v>
      </c>
      <c r="AG23" s="103"/>
      <c r="AH23" s="190">
        <v>0</v>
      </c>
      <c r="AI23" s="103"/>
      <c r="AJ23" s="188">
        <f t="shared" si="9"/>
        <v>0</v>
      </c>
      <c r="AK23" s="103"/>
      <c r="AL23" s="190">
        <v>1677307</v>
      </c>
      <c r="AM23" s="103"/>
      <c r="AN23" s="190">
        <v>0</v>
      </c>
      <c r="AO23" s="103"/>
      <c r="AP23" s="103">
        <v>11</v>
      </c>
      <c r="AQ23" s="103"/>
      <c r="AR23" s="190">
        <v>14460</v>
      </c>
    </row>
    <row r="24" spans="1:44" ht="9.75" customHeight="1" x14ac:dyDescent="0.25">
      <c r="A24" s="103">
        <v>12</v>
      </c>
      <c r="B24" s="103"/>
      <c r="C24" s="8" t="s">
        <v>94</v>
      </c>
      <c r="D24" s="103"/>
      <c r="E24" s="190">
        <v>1801569</v>
      </c>
      <c r="F24" s="103"/>
      <c r="G24" s="188">
        <f t="shared" si="0"/>
        <v>216.84749638902264</v>
      </c>
      <c r="H24" s="103"/>
      <c r="I24" s="188">
        <f t="shared" si="1"/>
        <v>116.09747544883353</v>
      </c>
      <c r="J24" s="189"/>
      <c r="K24" s="190">
        <v>1051281</v>
      </c>
      <c r="L24" s="103"/>
      <c r="M24" s="188">
        <f t="shared" si="2"/>
        <v>126.53839672604718</v>
      </c>
      <c r="N24" s="103"/>
      <c r="O24" s="188">
        <f t="shared" si="3"/>
        <v>137.80586912567011</v>
      </c>
      <c r="P24" s="103"/>
      <c r="Q24" s="190">
        <v>1106301</v>
      </c>
      <c r="R24" s="103"/>
      <c r="S24" s="188">
        <f t="shared" si="4"/>
        <v>133.16092922484353</v>
      </c>
      <c r="T24" s="103"/>
      <c r="U24" s="188">
        <f t="shared" si="5"/>
        <v>233.22034894941731</v>
      </c>
      <c r="V24" s="103"/>
      <c r="W24" s="190">
        <f t="shared" si="6"/>
        <v>3959151</v>
      </c>
      <c r="X24" s="103"/>
      <c r="Y24" s="103"/>
      <c r="Z24" s="190">
        <v>1627662</v>
      </c>
      <c r="AA24" s="103"/>
      <c r="AB24" s="188">
        <f t="shared" si="7"/>
        <v>41.111389790386873</v>
      </c>
      <c r="AC24" s="103"/>
      <c r="AD24" s="190">
        <v>0</v>
      </c>
      <c r="AE24" s="103"/>
      <c r="AF24" s="188">
        <f t="shared" si="8"/>
        <v>0</v>
      </c>
      <c r="AG24" s="103"/>
      <c r="AH24" s="190">
        <v>0</v>
      </c>
      <c r="AI24" s="103"/>
      <c r="AJ24" s="188">
        <f t="shared" si="9"/>
        <v>0</v>
      </c>
      <c r="AK24" s="103"/>
      <c r="AL24" s="190">
        <v>1561351</v>
      </c>
      <c r="AM24" s="103"/>
      <c r="AN24" s="190">
        <v>798.62</v>
      </c>
      <c r="AO24" s="103"/>
      <c r="AP24" s="103">
        <v>12</v>
      </c>
      <c r="AQ24" s="103"/>
      <c r="AR24" s="190">
        <v>8308</v>
      </c>
    </row>
    <row r="25" spans="1:44" ht="9.75" customHeight="1" x14ac:dyDescent="0.25">
      <c r="A25" s="103">
        <v>13</v>
      </c>
      <c r="B25" s="103"/>
      <c r="C25" s="8" t="s">
        <v>95</v>
      </c>
      <c r="D25" s="103"/>
      <c r="E25" s="190">
        <v>4179655</v>
      </c>
      <c r="F25" s="103"/>
      <c r="G25" s="188">
        <f t="shared" si="0"/>
        <v>147.23834853982456</v>
      </c>
      <c r="H25" s="103"/>
      <c r="I25" s="188">
        <f t="shared" si="1"/>
        <v>78.82959609578603</v>
      </c>
      <c r="J25" s="189"/>
      <c r="K25" s="190">
        <v>5314111</v>
      </c>
      <c r="L25" s="103"/>
      <c r="M25" s="188">
        <f t="shared" si="2"/>
        <v>187.20227568957623</v>
      </c>
      <c r="N25" s="103"/>
      <c r="O25" s="188">
        <f t="shared" si="3"/>
        <v>203.87149648779359</v>
      </c>
      <c r="P25" s="103"/>
      <c r="Q25" s="190">
        <v>3026214</v>
      </c>
      <c r="R25" s="103"/>
      <c r="S25" s="188">
        <f t="shared" si="4"/>
        <v>106.60562933737275</v>
      </c>
      <c r="T25" s="103"/>
      <c r="U25" s="188">
        <f t="shared" si="5"/>
        <v>186.71093855205504</v>
      </c>
      <c r="V25" s="103"/>
      <c r="W25" s="190">
        <f t="shared" si="6"/>
        <v>12519980</v>
      </c>
      <c r="X25" s="103"/>
      <c r="Y25" s="103"/>
      <c r="Z25" s="190">
        <v>3036637</v>
      </c>
      <c r="AA25" s="103"/>
      <c r="AB25" s="188">
        <f t="shared" si="7"/>
        <v>24.254327882312911</v>
      </c>
      <c r="AC25" s="103"/>
      <c r="AD25" s="190">
        <v>0</v>
      </c>
      <c r="AE25" s="103"/>
      <c r="AF25" s="188">
        <f t="shared" si="8"/>
        <v>0</v>
      </c>
      <c r="AG25" s="103"/>
      <c r="AH25" s="190">
        <v>0</v>
      </c>
      <c r="AI25" s="103"/>
      <c r="AJ25" s="188">
        <f t="shared" si="9"/>
        <v>0</v>
      </c>
      <c r="AK25" s="103"/>
      <c r="AL25" s="190">
        <v>5029106</v>
      </c>
      <c r="AM25" s="103"/>
      <c r="AN25" s="190">
        <v>741361.39999999991</v>
      </c>
      <c r="AO25" s="103"/>
      <c r="AP25" s="103">
        <v>13</v>
      </c>
      <c r="AQ25" s="103"/>
      <c r="AR25" s="190">
        <v>28387</v>
      </c>
    </row>
    <row r="26" spans="1:44" ht="9.75" customHeight="1" x14ac:dyDescent="0.25">
      <c r="A26" s="103">
        <v>14</v>
      </c>
      <c r="B26" s="103"/>
      <c r="C26" s="8" t="s">
        <v>96</v>
      </c>
      <c r="D26" s="103"/>
      <c r="E26" s="190">
        <v>1585108</v>
      </c>
      <c r="F26" s="103"/>
      <c r="G26" s="188">
        <f t="shared" si="0"/>
        <v>240.64187035069077</v>
      </c>
      <c r="H26" s="103"/>
      <c r="I26" s="188">
        <f t="shared" si="1"/>
        <v>128.836689840681</v>
      </c>
      <c r="J26" s="189"/>
      <c r="K26" s="190">
        <v>791855</v>
      </c>
      <c r="L26" s="103"/>
      <c r="M26" s="188">
        <f t="shared" si="2"/>
        <v>120.21481706391377</v>
      </c>
      <c r="N26" s="103"/>
      <c r="O26" s="188">
        <f t="shared" si="3"/>
        <v>130.91921326569172</v>
      </c>
      <c r="P26" s="103"/>
      <c r="Q26" s="190">
        <v>382240</v>
      </c>
      <c r="R26" s="103"/>
      <c r="S26" s="188">
        <f t="shared" si="4"/>
        <v>58.029451950812209</v>
      </c>
      <c r="T26" s="103"/>
      <c r="U26" s="188">
        <f t="shared" si="5"/>
        <v>101.63378336343816</v>
      </c>
      <c r="V26" s="103"/>
      <c r="W26" s="190">
        <f t="shared" si="6"/>
        <v>2759203</v>
      </c>
      <c r="X26" s="103"/>
      <c r="Y26" s="103"/>
      <c r="Z26" s="190">
        <v>1985001</v>
      </c>
      <c r="AA26" s="103"/>
      <c r="AB26" s="188">
        <f t="shared" si="7"/>
        <v>71.941100382972905</v>
      </c>
      <c r="AC26" s="103"/>
      <c r="AD26" s="190">
        <v>0</v>
      </c>
      <c r="AE26" s="103"/>
      <c r="AF26" s="188">
        <f t="shared" si="8"/>
        <v>0</v>
      </c>
      <c r="AG26" s="103"/>
      <c r="AH26" s="190">
        <v>0</v>
      </c>
      <c r="AI26" s="103"/>
      <c r="AJ26" s="188">
        <f t="shared" si="9"/>
        <v>0</v>
      </c>
      <c r="AK26" s="103"/>
      <c r="AL26" s="190">
        <v>1110820</v>
      </c>
      <c r="AM26" s="103"/>
      <c r="AN26" s="190">
        <v>0</v>
      </c>
      <c r="AO26" s="103"/>
      <c r="AP26" s="103">
        <v>14</v>
      </c>
      <c r="AQ26" s="103"/>
      <c r="AR26" s="190">
        <v>6587</v>
      </c>
    </row>
    <row r="27" spans="1:44" ht="9.75" customHeight="1" x14ac:dyDescent="0.25">
      <c r="A27" s="103">
        <v>15</v>
      </c>
      <c r="B27" s="103"/>
      <c r="C27" s="8" t="s">
        <v>97</v>
      </c>
      <c r="D27" s="103"/>
      <c r="E27" s="190">
        <v>22880859</v>
      </c>
      <c r="F27" s="103"/>
      <c r="G27" s="188">
        <f t="shared" si="0"/>
        <v>168.70181893252919</v>
      </c>
      <c r="H27" s="103"/>
      <c r="I27" s="188">
        <f t="shared" si="1"/>
        <v>90.320873461024433</v>
      </c>
      <c r="J27" s="189"/>
      <c r="K27" s="190">
        <v>13413986</v>
      </c>
      <c r="L27" s="103"/>
      <c r="M27" s="188">
        <f t="shared" si="2"/>
        <v>98.902048971827554</v>
      </c>
      <c r="N27" s="103"/>
      <c r="O27" s="188">
        <f t="shared" si="3"/>
        <v>107.70867317356154</v>
      </c>
      <c r="P27" s="103"/>
      <c r="Q27" s="190">
        <v>8390900</v>
      </c>
      <c r="R27" s="103"/>
      <c r="S27" s="188">
        <f t="shared" si="4"/>
        <v>61.86656246083065</v>
      </c>
      <c r="T27" s="103"/>
      <c r="U27" s="188">
        <f t="shared" si="5"/>
        <v>108.35416491464333</v>
      </c>
      <c r="V27" s="103"/>
      <c r="W27" s="190">
        <f t="shared" si="6"/>
        <v>44685745</v>
      </c>
      <c r="X27" s="103"/>
      <c r="Y27" s="103"/>
      <c r="Z27" s="190">
        <v>16792039</v>
      </c>
      <c r="AA27" s="103"/>
      <c r="AB27" s="188">
        <f t="shared" si="7"/>
        <v>37.578066562390312</v>
      </c>
      <c r="AC27" s="103"/>
      <c r="AD27" s="190">
        <v>829</v>
      </c>
      <c r="AE27" s="103"/>
      <c r="AF27" s="188">
        <f t="shared" si="8"/>
        <v>1.8551777529948309E-3</v>
      </c>
      <c r="AG27" s="103"/>
      <c r="AH27" s="190">
        <v>0</v>
      </c>
      <c r="AI27" s="103"/>
      <c r="AJ27" s="188">
        <f t="shared" si="9"/>
        <v>0</v>
      </c>
      <c r="AK27" s="103"/>
      <c r="AL27" s="190">
        <v>22853831</v>
      </c>
      <c r="AM27" s="103"/>
      <c r="AN27" s="190">
        <v>18079441.120000001</v>
      </c>
      <c r="AO27" s="103"/>
      <c r="AP27" s="103">
        <v>15</v>
      </c>
      <c r="AQ27" s="103"/>
      <c r="AR27" s="190">
        <v>135629</v>
      </c>
    </row>
    <row r="28" spans="1:44" ht="9.75" customHeight="1" x14ac:dyDescent="0.25">
      <c r="A28" s="103">
        <v>16</v>
      </c>
      <c r="B28" s="103"/>
      <c r="C28" s="8" t="s">
        <v>98</v>
      </c>
      <c r="D28" s="103"/>
      <c r="E28" s="190">
        <v>10915064</v>
      </c>
      <c r="F28" s="103"/>
      <c r="G28" s="188">
        <f t="shared" si="0"/>
        <v>199.88763139581732</v>
      </c>
      <c r="H28" s="103"/>
      <c r="I28" s="188">
        <f t="shared" si="1"/>
        <v>107.01737287696974</v>
      </c>
      <c r="J28" s="189"/>
      <c r="K28" s="190">
        <v>2775867</v>
      </c>
      <c r="L28" s="103"/>
      <c r="M28" s="188">
        <f t="shared" si="2"/>
        <v>50.834468739698934</v>
      </c>
      <c r="N28" s="103"/>
      <c r="O28" s="188">
        <f t="shared" si="3"/>
        <v>55.360968112961103</v>
      </c>
      <c r="P28" s="103"/>
      <c r="Q28" s="190">
        <v>436379</v>
      </c>
      <c r="R28" s="103"/>
      <c r="S28" s="188">
        <f t="shared" si="4"/>
        <v>7.9914112002344062</v>
      </c>
      <c r="T28" s="103"/>
      <c r="U28" s="188">
        <f t="shared" si="5"/>
        <v>13.996295456679892</v>
      </c>
      <c r="V28" s="103"/>
      <c r="W28" s="190">
        <f t="shared" si="6"/>
        <v>14127310</v>
      </c>
      <c r="X28" s="103"/>
      <c r="Y28" s="103"/>
      <c r="Z28" s="190">
        <v>5309133</v>
      </c>
      <c r="AA28" s="103"/>
      <c r="AB28" s="188">
        <f t="shared" si="7"/>
        <v>37.580636370264401</v>
      </c>
      <c r="AC28" s="103"/>
      <c r="AD28" s="190">
        <v>179066</v>
      </c>
      <c r="AE28" s="103"/>
      <c r="AF28" s="188">
        <f t="shared" si="8"/>
        <v>1.2675166043641712</v>
      </c>
      <c r="AG28" s="103"/>
      <c r="AH28" s="190">
        <v>0</v>
      </c>
      <c r="AI28" s="103"/>
      <c r="AJ28" s="188">
        <f t="shared" si="9"/>
        <v>0</v>
      </c>
      <c r="AK28" s="103"/>
      <c r="AL28" s="190">
        <v>5612010</v>
      </c>
      <c r="AM28" s="103"/>
      <c r="AN28" s="190">
        <v>58241.98</v>
      </c>
      <c r="AO28" s="103"/>
      <c r="AP28" s="103">
        <v>16</v>
      </c>
      <c r="AQ28" s="103"/>
      <c r="AR28" s="190">
        <v>54606</v>
      </c>
    </row>
    <row r="29" spans="1:44" ht="9.75" customHeight="1" x14ac:dyDescent="0.25">
      <c r="A29" s="103">
        <v>17</v>
      </c>
      <c r="B29" s="103"/>
      <c r="C29" s="8" t="s">
        <v>99</v>
      </c>
      <c r="D29" s="103"/>
      <c r="E29" s="190">
        <v>0</v>
      </c>
      <c r="F29" s="103"/>
      <c r="G29" s="188">
        <v>0</v>
      </c>
      <c r="H29" s="103"/>
      <c r="I29" s="188">
        <f t="shared" si="1"/>
        <v>0</v>
      </c>
      <c r="J29" s="189"/>
      <c r="K29" s="190">
        <v>0</v>
      </c>
      <c r="L29" s="103"/>
      <c r="M29" s="188">
        <v>0</v>
      </c>
      <c r="N29" s="103"/>
      <c r="O29" s="188">
        <f t="shared" si="3"/>
        <v>0</v>
      </c>
      <c r="P29" s="103"/>
      <c r="Q29" s="190">
        <v>0</v>
      </c>
      <c r="R29" s="103"/>
      <c r="S29" s="188">
        <v>0</v>
      </c>
      <c r="T29" s="103"/>
      <c r="U29" s="188">
        <f t="shared" si="5"/>
        <v>0</v>
      </c>
      <c r="V29" s="103"/>
      <c r="W29" s="190">
        <f t="shared" si="6"/>
        <v>0</v>
      </c>
      <c r="X29" s="103"/>
      <c r="Y29" s="103"/>
      <c r="Z29" s="190">
        <v>0</v>
      </c>
      <c r="AA29" s="103"/>
      <c r="AB29" s="188">
        <f t="shared" si="7"/>
        <v>0</v>
      </c>
      <c r="AC29" s="103"/>
      <c r="AD29" s="190">
        <v>0</v>
      </c>
      <c r="AE29" s="103"/>
      <c r="AF29" s="188">
        <f t="shared" si="8"/>
        <v>0</v>
      </c>
      <c r="AG29" s="103"/>
      <c r="AH29" s="190">
        <v>0</v>
      </c>
      <c r="AI29" s="103"/>
      <c r="AJ29" s="188">
        <f t="shared" si="9"/>
        <v>0</v>
      </c>
      <c r="AK29" s="103"/>
      <c r="AL29" s="190">
        <v>0</v>
      </c>
      <c r="AM29" s="103"/>
      <c r="AN29" s="190">
        <v>0</v>
      </c>
      <c r="AO29" s="103"/>
      <c r="AP29" s="103">
        <v>17</v>
      </c>
      <c r="AQ29" s="103"/>
      <c r="AR29" s="190">
        <v>0</v>
      </c>
    </row>
    <row r="30" spans="1:44" ht="9.75" customHeight="1" x14ac:dyDescent="0.25">
      <c r="A30" s="103">
        <v>18</v>
      </c>
      <c r="B30" s="103"/>
      <c r="C30" s="8" t="s">
        <v>100</v>
      </c>
      <c r="D30" s="103"/>
      <c r="E30" s="190">
        <v>2389100</v>
      </c>
      <c r="F30" s="103"/>
      <c r="G30" s="188">
        <f t="shared" ref="G30:G36" si="10">(E30/$AR30)</f>
        <v>324.51779407769629</v>
      </c>
      <c r="H30" s="103"/>
      <c r="I30" s="188">
        <f t="shared" si="1"/>
        <v>173.74282506381843</v>
      </c>
      <c r="J30" s="189"/>
      <c r="K30" s="190">
        <v>614645</v>
      </c>
      <c r="L30" s="103"/>
      <c r="M30" s="188">
        <f t="shared" ref="M30:M36" si="11">(K30/$AR30)</f>
        <v>83.488861722358052</v>
      </c>
      <c r="N30" s="103"/>
      <c r="O30" s="188">
        <f t="shared" si="3"/>
        <v>90.923035613222339</v>
      </c>
      <c r="P30" s="103"/>
      <c r="Q30" s="190">
        <v>530396</v>
      </c>
      <c r="R30" s="103"/>
      <c r="S30" s="188">
        <f t="shared" ref="S30:S36" si="12">(Q30/$AR30)</f>
        <v>72.045096441184455</v>
      </c>
      <c r="T30" s="103"/>
      <c r="U30" s="188">
        <f t="shared" si="5"/>
        <v>126.18102494415967</v>
      </c>
      <c r="V30" s="103"/>
      <c r="W30" s="190">
        <f t="shared" si="6"/>
        <v>3534141</v>
      </c>
      <c r="X30" s="103"/>
      <c r="Y30" s="103"/>
      <c r="Z30" s="190">
        <v>890263</v>
      </c>
      <c r="AA30" s="103"/>
      <c r="AB30" s="188">
        <f t="shared" si="7"/>
        <v>25.190364504415641</v>
      </c>
      <c r="AC30" s="103"/>
      <c r="AD30" s="190">
        <v>0</v>
      </c>
      <c r="AE30" s="103"/>
      <c r="AF30" s="188">
        <f t="shared" si="8"/>
        <v>0</v>
      </c>
      <c r="AG30" s="103"/>
      <c r="AH30" s="190">
        <v>0</v>
      </c>
      <c r="AI30" s="103"/>
      <c r="AJ30" s="188">
        <f t="shared" si="9"/>
        <v>0</v>
      </c>
      <c r="AK30" s="103"/>
      <c r="AL30" s="190">
        <v>265798</v>
      </c>
      <c r="AM30" s="103"/>
      <c r="AN30" s="190">
        <v>0</v>
      </c>
      <c r="AO30" s="103"/>
      <c r="AP30" s="103">
        <v>18</v>
      </c>
      <c r="AQ30" s="103"/>
      <c r="AR30" s="190">
        <v>7362</v>
      </c>
    </row>
    <row r="31" spans="1:44" ht="9.75" customHeight="1" x14ac:dyDescent="0.25">
      <c r="A31" s="103">
        <v>19</v>
      </c>
      <c r="B31" s="103"/>
      <c r="C31" s="8" t="s">
        <v>101</v>
      </c>
      <c r="D31" s="103"/>
      <c r="E31" s="190">
        <v>15807121</v>
      </c>
      <c r="F31" s="103"/>
      <c r="G31" s="188">
        <f t="shared" si="10"/>
        <v>194.3363085358807</v>
      </c>
      <c r="H31" s="103"/>
      <c r="I31" s="188">
        <f t="shared" si="1"/>
        <v>104.04526307550898</v>
      </c>
      <c r="J31" s="189"/>
      <c r="K31" s="190">
        <v>6555984</v>
      </c>
      <c r="L31" s="103"/>
      <c r="M31" s="188">
        <f t="shared" si="11"/>
        <v>80.600745030059386</v>
      </c>
      <c r="N31" s="103"/>
      <c r="O31" s="188">
        <f t="shared" si="3"/>
        <v>87.777749745722105</v>
      </c>
      <c r="P31" s="103"/>
      <c r="Q31" s="190">
        <v>5309164</v>
      </c>
      <c r="R31" s="103"/>
      <c r="S31" s="188">
        <f t="shared" si="12"/>
        <v>65.272058913928134</v>
      </c>
      <c r="T31" s="103"/>
      <c r="U31" s="188">
        <f t="shared" si="5"/>
        <v>114.31861015966211</v>
      </c>
      <c r="V31" s="103"/>
      <c r="W31" s="190">
        <f t="shared" si="6"/>
        <v>27672269</v>
      </c>
      <c r="X31" s="103"/>
      <c r="Y31" s="103"/>
      <c r="Z31" s="190">
        <v>12118224</v>
      </c>
      <c r="AA31" s="103"/>
      <c r="AB31" s="188">
        <f t="shared" si="7"/>
        <v>43.791942034099193</v>
      </c>
      <c r="AC31" s="103"/>
      <c r="AD31" s="190">
        <v>48119</v>
      </c>
      <c r="AE31" s="103"/>
      <c r="AF31" s="188">
        <f t="shared" si="8"/>
        <v>0.17388888493386645</v>
      </c>
      <c r="AG31" s="103"/>
      <c r="AH31" s="190">
        <v>0</v>
      </c>
      <c r="AI31" s="103"/>
      <c r="AJ31" s="188">
        <f t="shared" si="9"/>
        <v>0</v>
      </c>
      <c r="AK31" s="103"/>
      <c r="AL31" s="190">
        <v>7839136</v>
      </c>
      <c r="AM31" s="103"/>
      <c r="AN31" s="190">
        <v>605284.41999999993</v>
      </c>
      <c r="AO31" s="103"/>
      <c r="AP31" s="103">
        <v>19</v>
      </c>
      <c r="AQ31" s="103"/>
      <c r="AR31" s="190">
        <v>81339</v>
      </c>
    </row>
    <row r="32" spans="1:44" ht="9.75" customHeight="1" x14ac:dyDescent="0.25">
      <c r="A32" s="103">
        <v>20</v>
      </c>
      <c r="B32" s="103"/>
      <c r="C32" s="8" t="s">
        <v>102</v>
      </c>
      <c r="D32" s="103"/>
      <c r="E32" s="190">
        <v>7164846</v>
      </c>
      <c r="F32" s="103"/>
      <c r="G32" s="188">
        <f t="shared" si="10"/>
        <v>170.37657242051696</v>
      </c>
      <c r="H32" s="103"/>
      <c r="I32" s="188">
        <f t="shared" si="1"/>
        <v>91.217515825784304</v>
      </c>
      <c r="J32" s="189"/>
      <c r="K32" s="190">
        <v>4675986</v>
      </c>
      <c r="L32" s="103"/>
      <c r="M32" s="188">
        <f t="shared" si="11"/>
        <v>111.19268542077855</v>
      </c>
      <c r="N32" s="103"/>
      <c r="O32" s="188">
        <f t="shared" si="3"/>
        <v>121.09371583078914</v>
      </c>
      <c r="P32" s="103"/>
      <c r="Q32" s="190">
        <v>385272</v>
      </c>
      <c r="R32" s="103"/>
      <c r="S32" s="188">
        <f t="shared" si="12"/>
        <v>9.161581813425915</v>
      </c>
      <c r="T32" s="103"/>
      <c r="U32" s="188">
        <f t="shared" si="5"/>
        <v>16.045752458275832</v>
      </c>
      <c r="V32" s="103"/>
      <c r="W32" s="190">
        <f t="shared" si="6"/>
        <v>12226104</v>
      </c>
      <c r="X32" s="103"/>
      <c r="Y32" s="103"/>
      <c r="Z32" s="190">
        <v>4124412</v>
      </c>
      <c r="AA32" s="103"/>
      <c r="AB32" s="188">
        <f t="shared" si="7"/>
        <v>33.734475021642218</v>
      </c>
      <c r="AC32" s="103"/>
      <c r="AD32" s="190">
        <v>323605</v>
      </c>
      <c r="AE32" s="103"/>
      <c r="AF32" s="188">
        <f t="shared" si="8"/>
        <v>2.6468366374112309</v>
      </c>
      <c r="AG32" s="103"/>
      <c r="AH32" s="190">
        <v>0</v>
      </c>
      <c r="AI32" s="103"/>
      <c r="AJ32" s="188">
        <f t="shared" si="9"/>
        <v>0</v>
      </c>
      <c r="AK32" s="103"/>
      <c r="AL32" s="190">
        <v>4974235</v>
      </c>
      <c r="AM32" s="103"/>
      <c r="AN32" s="190">
        <v>3747.27</v>
      </c>
      <c r="AO32" s="103"/>
      <c r="AP32" s="103">
        <v>20</v>
      </c>
      <c r="AQ32" s="103"/>
      <c r="AR32" s="190">
        <v>42053</v>
      </c>
    </row>
    <row r="33" spans="1:44" ht="9.75" customHeight="1" x14ac:dyDescent="0.25">
      <c r="A33" s="103">
        <v>21</v>
      </c>
      <c r="B33" s="103"/>
      <c r="C33" s="8" t="s">
        <v>103</v>
      </c>
      <c r="D33" s="103"/>
      <c r="E33" s="190">
        <v>932477</v>
      </c>
      <c r="F33" s="103"/>
      <c r="G33" s="188">
        <f t="shared" si="10"/>
        <v>56.418017909002906</v>
      </c>
      <c r="H33" s="103"/>
      <c r="I33" s="188">
        <f t="shared" si="1"/>
        <v>30.205511053315032</v>
      </c>
      <c r="J33" s="189"/>
      <c r="K33" s="190">
        <v>1125550</v>
      </c>
      <c r="L33" s="103"/>
      <c r="M33" s="188">
        <f t="shared" si="11"/>
        <v>68.099588576960315</v>
      </c>
      <c r="N33" s="103"/>
      <c r="O33" s="188">
        <f t="shared" si="3"/>
        <v>74.163441562056903</v>
      </c>
      <c r="P33" s="103"/>
      <c r="Q33" s="190">
        <v>841213</v>
      </c>
      <c r="R33" s="103"/>
      <c r="S33" s="188">
        <f t="shared" si="12"/>
        <v>50.8962366892546</v>
      </c>
      <c r="T33" s="103"/>
      <c r="U33" s="188">
        <f t="shared" si="5"/>
        <v>89.140547080723792</v>
      </c>
      <c r="V33" s="103"/>
      <c r="W33" s="190">
        <f t="shared" si="6"/>
        <v>2899240</v>
      </c>
      <c r="X33" s="103"/>
      <c r="Y33" s="103"/>
      <c r="Z33" s="190">
        <v>808185</v>
      </c>
      <c r="AA33" s="103"/>
      <c r="AB33" s="188">
        <f t="shared" si="7"/>
        <v>27.875753645783028</v>
      </c>
      <c r="AC33" s="103"/>
      <c r="AD33" s="190">
        <v>0</v>
      </c>
      <c r="AE33" s="103"/>
      <c r="AF33" s="188">
        <f t="shared" si="8"/>
        <v>0</v>
      </c>
      <c r="AG33" s="103"/>
      <c r="AH33" s="190">
        <v>0</v>
      </c>
      <c r="AI33" s="103"/>
      <c r="AJ33" s="188">
        <f t="shared" si="9"/>
        <v>0</v>
      </c>
      <c r="AK33" s="103"/>
      <c r="AL33" s="190">
        <v>1909570</v>
      </c>
      <c r="AM33" s="103"/>
      <c r="AN33" s="190">
        <v>0</v>
      </c>
      <c r="AO33" s="103"/>
      <c r="AP33" s="103">
        <v>21</v>
      </c>
      <c r="AQ33" s="103"/>
      <c r="AR33" s="190">
        <v>16528</v>
      </c>
    </row>
    <row r="34" spans="1:44" ht="9.75" customHeight="1" x14ac:dyDescent="0.25">
      <c r="A34" s="103">
        <v>22</v>
      </c>
      <c r="B34" s="103"/>
      <c r="C34" s="8" t="s">
        <v>104</v>
      </c>
      <c r="D34" s="103"/>
      <c r="E34" s="190">
        <v>3786997</v>
      </c>
      <c r="F34" s="103"/>
      <c r="G34" s="188">
        <f t="shared" si="10"/>
        <v>288.66506593490357</v>
      </c>
      <c r="H34" s="103"/>
      <c r="I34" s="188">
        <f t="shared" si="1"/>
        <v>154.54771654449181</v>
      </c>
      <c r="J34" s="189"/>
      <c r="K34" s="190">
        <v>1956974</v>
      </c>
      <c r="L34" s="103"/>
      <c r="M34" s="188">
        <f t="shared" si="11"/>
        <v>149.17097339736262</v>
      </c>
      <c r="N34" s="103"/>
      <c r="O34" s="188">
        <f t="shared" si="3"/>
        <v>162.45373870075525</v>
      </c>
      <c r="P34" s="103"/>
      <c r="Q34" s="190">
        <v>779738</v>
      </c>
      <c r="R34" s="103"/>
      <c r="S34" s="188">
        <f t="shared" si="12"/>
        <v>59.435780166171199</v>
      </c>
      <c r="T34" s="103"/>
      <c r="U34" s="188">
        <f t="shared" si="5"/>
        <v>104.09685086403837</v>
      </c>
      <c r="V34" s="103"/>
      <c r="W34" s="190">
        <f t="shared" si="6"/>
        <v>6523709</v>
      </c>
      <c r="X34" s="103"/>
      <c r="Y34" s="103"/>
      <c r="Z34" s="190">
        <v>3666985</v>
      </c>
      <c r="AA34" s="103"/>
      <c r="AB34" s="188">
        <f t="shared" si="7"/>
        <v>56.210125252367938</v>
      </c>
      <c r="AC34" s="103"/>
      <c r="AD34" s="190">
        <v>0</v>
      </c>
      <c r="AE34" s="103"/>
      <c r="AF34" s="188">
        <f t="shared" si="8"/>
        <v>0</v>
      </c>
      <c r="AG34" s="103"/>
      <c r="AH34" s="190">
        <v>151188</v>
      </c>
      <c r="AI34" s="103"/>
      <c r="AJ34" s="188">
        <f t="shared" si="9"/>
        <v>2.3175160020166441</v>
      </c>
      <c r="AK34" s="103"/>
      <c r="AL34" s="190">
        <v>1646596</v>
      </c>
      <c r="AM34" s="103"/>
      <c r="AN34" s="190">
        <v>1708.09</v>
      </c>
      <c r="AO34" s="103"/>
      <c r="AP34" s="103">
        <v>22</v>
      </c>
      <c r="AQ34" s="103"/>
      <c r="AR34" s="190">
        <v>13119</v>
      </c>
    </row>
    <row r="35" spans="1:44" ht="9.75" customHeight="1" x14ac:dyDescent="0.25">
      <c r="A35" s="103">
        <v>23</v>
      </c>
      <c r="B35" s="103"/>
      <c r="C35" s="8" t="s">
        <v>105</v>
      </c>
      <c r="D35" s="103"/>
      <c r="E35" s="190">
        <v>16715253</v>
      </c>
      <c r="F35" s="103"/>
      <c r="G35" s="188">
        <f t="shared" si="10"/>
        <v>92.288788034386229</v>
      </c>
      <c r="H35" s="103"/>
      <c r="I35" s="188">
        <f t="shared" si="1"/>
        <v>49.410279027630736</v>
      </c>
      <c r="J35" s="189"/>
      <c r="K35" s="190">
        <v>13711287</v>
      </c>
      <c r="L35" s="103"/>
      <c r="M35" s="188">
        <f t="shared" si="11"/>
        <v>75.703195136898941</v>
      </c>
      <c r="N35" s="103"/>
      <c r="O35" s="188">
        <f t="shared" si="3"/>
        <v>82.444102907486311</v>
      </c>
      <c r="P35" s="103"/>
      <c r="Q35" s="190">
        <v>10920212</v>
      </c>
      <c r="R35" s="103"/>
      <c r="S35" s="188">
        <f t="shared" si="12"/>
        <v>60.293022819251433</v>
      </c>
      <c r="T35" s="103"/>
      <c r="U35" s="188">
        <f t="shared" si="5"/>
        <v>105.59824043716246</v>
      </c>
      <c r="V35" s="103"/>
      <c r="W35" s="190">
        <f t="shared" si="6"/>
        <v>41346752</v>
      </c>
      <c r="X35" s="103"/>
      <c r="Y35" s="103"/>
      <c r="Z35" s="190">
        <v>17539966</v>
      </c>
      <c r="AA35" s="103"/>
      <c r="AB35" s="188">
        <f t="shared" si="7"/>
        <v>42.421629636107816</v>
      </c>
      <c r="AC35" s="103"/>
      <c r="AD35" s="190">
        <v>76856</v>
      </c>
      <c r="AE35" s="103"/>
      <c r="AF35" s="188">
        <f t="shared" si="8"/>
        <v>0.18588158992512882</v>
      </c>
      <c r="AG35" s="103"/>
      <c r="AH35" s="190">
        <v>0</v>
      </c>
      <c r="AI35" s="103"/>
      <c r="AJ35" s="188">
        <f t="shared" si="9"/>
        <v>0</v>
      </c>
      <c r="AK35" s="103"/>
      <c r="AL35" s="190">
        <v>20686570</v>
      </c>
      <c r="AM35" s="103"/>
      <c r="AN35" s="190">
        <v>12264584.199999999</v>
      </c>
      <c r="AO35" s="103"/>
      <c r="AP35" s="103">
        <v>23</v>
      </c>
      <c r="AQ35" s="103"/>
      <c r="AR35" s="190">
        <v>181119</v>
      </c>
    </row>
    <row r="36" spans="1:44" ht="9.75" customHeight="1" x14ac:dyDescent="0.25">
      <c r="A36" s="103">
        <v>24</v>
      </c>
      <c r="B36" s="103"/>
      <c r="C36" s="8" t="s">
        <v>106</v>
      </c>
      <c r="D36" s="103"/>
      <c r="E36" s="190">
        <v>50267269</v>
      </c>
      <c r="F36" s="103"/>
      <c r="G36" s="188">
        <f t="shared" si="10"/>
        <v>204.55385548199121</v>
      </c>
      <c r="H36" s="103"/>
      <c r="I36" s="188">
        <f t="shared" si="1"/>
        <v>109.51561170981039</v>
      </c>
      <c r="J36" s="189"/>
      <c r="K36" s="190">
        <v>16561712</v>
      </c>
      <c r="L36" s="103"/>
      <c r="M36" s="188">
        <f t="shared" si="11"/>
        <v>67.394989033169068</v>
      </c>
      <c r="N36" s="103"/>
      <c r="O36" s="188">
        <f t="shared" si="3"/>
        <v>73.396101726639856</v>
      </c>
      <c r="P36" s="103"/>
      <c r="Q36" s="190">
        <v>20724397</v>
      </c>
      <c r="R36" s="103"/>
      <c r="S36" s="188">
        <f t="shared" si="12"/>
        <v>84.334307258455041</v>
      </c>
      <c r="T36" s="103"/>
      <c r="U36" s="188">
        <f t="shared" si="5"/>
        <v>147.70456080261988</v>
      </c>
      <c r="V36" s="103"/>
      <c r="W36" s="190">
        <f t="shared" si="6"/>
        <v>87553378</v>
      </c>
      <c r="X36" s="103"/>
      <c r="Y36" s="103"/>
      <c r="Z36" s="190">
        <v>27282650</v>
      </c>
      <c r="AA36" s="103"/>
      <c r="AB36" s="188">
        <f t="shared" si="7"/>
        <v>31.161162051337417</v>
      </c>
      <c r="AC36" s="103"/>
      <c r="AD36" s="190">
        <v>2821739</v>
      </c>
      <c r="AE36" s="103"/>
      <c r="AF36" s="188">
        <f t="shared" si="8"/>
        <v>3.2228785050418041</v>
      </c>
      <c r="AG36" s="103"/>
      <c r="AH36" s="190">
        <v>83266</v>
      </c>
      <c r="AI36" s="103"/>
      <c r="AJ36" s="188">
        <f t="shared" si="9"/>
        <v>9.5103126689183831E-2</v>
      </c>
      <c r="AK36" s="103"/>
      <c r="AL36" s="190">
        <v>38950103</v>
      </c>
      <c r="AM36" s="103"/>
      <c r="AN36" s="190">
        <v>3932606.7900000014</v>
      </c>
      <c r="AO36" s="103"/>
      <c r="AP36" s="103">
        <v>24</v>
      </c>
      <c r="AQ36" s="103"/>
      <c r="AR36" s="190">
        <v>245741</v>
      </c>
    </row>
    <row r="37" spans="1:44" ht="9.75" customHeight="1" x14ac:dyDescent="0.25">
      <c r="A37" s="103">
        <v>25</v>
      </c>
      <c r="B37" s="103"/>
      <c r="C37" s="8" t="s">
        <v>107</v>
      </c>
      <c r="D37" s="103"/>
      <c r="E37" s="190">
        <v>0</v>
      </c>
      <c r="F37" s="103"/>
      <c r="G37" s="188">
        <v>0</v>
      </c>
      <c r="H37" s="103"/>
      <c r="I37" s="188">
        <f t="shared" si="1"/>
        <v>0</v>
      </c>
      <c r="J37" s="189"/>
      <c r="K37" s="190">
        <v>0</v>
      </c>
      <c r="L37" s="103"/>
      <c r="M37" s="188">
        <v>0</v>
      </c>
      <c r="N37" s="103"/>
      <c r="O37" s="188">
        <f t="shared" si="3"/>
        <v>0</v>
      </c>
      <c r="P37" s="103"/>
      <c r="Q37" s="190">
        <v>0</v>
      </c>
      <c r="R37" s="103"/>
      <c r="S37" s="188">
        <v>0</v>
      </c>
      <c r="T37" s="103"/>
      <c r="U37" s="188">
        <f t="shared" si="5"/>
        <v>0</v>
      </c>
      <c r="V37" s="103"/>
      <c r="W37" s="190">
        <f t="shared" si="6"/>
        <v>0</v>
      </c>
      <c r="X37" s="103"/>
      <c r="Y37" s="103"/>
      <c r="Z37" s="190">
        <v>0</v>
      </c>
      <c r="AA37" s="103"/>
      <c r="AB37" s="188">
        <f t="shared" si="7"/>
        <v>0</v>
      </c>
      <c r="AC37" s="103"/>
      <c r="AD37" s="190">
        <v>0</v>
      </c>
      <c r="AE37" s="103"/>
      <c r="AF37" s="188">
        <f t="shared" si="8"/>
        <v>0</v>
      </c>
      <c r="AG37" s="103"/>
      <c r="AH37" s="190">
        <v>0</v>
      </c>
      <c r="AI37" s="103"/>
      <c r="AJ37" s="188">
        <f t="shared" si="9"/>
        <v>0</v>
      </c>
      <c r="AK37" s="103"/>
      <c r="AL37" s="190">
        <v>0</v>
      </c>
      <c r="AM37" s="103"/>
      <c r="AN37" s="190">
        <v>0</v>
      </c>
      <c r="AO37" s="103"/>
      <c r="AP37" s="103">
        <v>25</v>
      </c>
      <c r="AQ37" s="103"/>
      <c r="AR37" s="190">
        <v>0</v>
      </c>
    </row>
    <row r="38" spans="1:44" ht="9.75" customHeight="1" x14ac:dyDescent="0.25">
      <c r="A38" s="103">
        <v>26</v>
      </c>
      <c r="B38" s="103"/>
      <c r="C38" s="8" t="s">
        <v>108</v>
      </c>
      <c r="D38" s="103"/>
      <c r="E38" s="190">
        <v>0</v>
      </c>
      <c r="F38" s="103"/>
      <c r="G38" s="188">
        <v>0</v>
      </c>
      <c r="H38" s="103"/>
      <c r="I38" s="188">
        <f t="shared" si="1"/>
        <v>0</v>
      </c>
      <c r="J38" s="189"/>
      <c r="K38" s="190">
        <v>0</v>
      </c>
      <c r="L38" s="103"/>
      <c r="M38" s="188">
        <v>0</v>
      </c>
      <c r="N38" s="103"/>
      <c r="O38" s="188">
        <f t="shared" si="3"/>
        <v>0</v>
      </c>
      <c r="P38" s="103"/>
      <c r="Q38" s="190">
        <v>0</v>
      </c>
      <c r="R38" s="103"/>
      <c r="S38" s="188">
        <v>0</v>
      </c>
      <c r="T38" s="103"/>
      <c r="U38" s="188">
        <f t="shared" si="5"/>
        <v>0</v>
      </c>
      <c r="V38" s="103"/>
      <c r="W38" s="190">
        <f t="shared" si="6"/>
        <v>0</v>
      </c>
      <c r="X38" s="103"/>
      <c r="Y38" s="103"/>
      <c r="Z38" s="190">
        <v>0</v>
      </c>
      <c r="AA38" s="103"/>
      <c r="AB38" s="188">
        <f t="shared" si="7"/>
        <v>0</v>
      </c>
      <c r="AC38" s="103"/>
      <c r="AD38" s="190">
        <v>0</v>
      </c>
      <c r="AE38" s="103"/>
      <c r="AF38" s="188">
        <f t="shared" si="8"/>
        <v>0</v>
      </c>
      <c r="AG38" s="103"/>
      <c r="AH38" s="190">
        <v>0</v>
      </c>
      <c r="AI38" s="103"/>
      <c r="AJ38" s="188">
        <f t="shared" si="9"/>
        <v>0</v>
      </c>
      <c r="AK38" s="103"/>
      <c r="AL38" s="190">
        <v>0</v>
      </c>
      <c r="AM38" s="103"/>
      <c r="AN38" s="190">
        <v>0</v>
      </c>
      <c r="AO38" s="103"/>
      <c r="AP38" s="103">
        <v>26</v>
      </c>
      <c r="AQ38" s="103"/>
      <c r="AR38" s="190">
        <v>0</v>
      </c>
    </row>
    <row r="39" spans="1:44" ht="9.75" customHeight="1" x14ac:dyDescent="0.25">
      <c r="A39" s="103">
        <v>27</v>
      </c>
      <c r="B39" s="103"/>
      <c r="C39" s="8" t="s">
        <v>109</v>
      </c>
      <c r="D39" s="103"/>
      <c r="E39" s="190">
        <v>1819546</v>
      </c>
      <c r="F39" s="103"/>
      <c r="G39" s="188">
        <f t="shared" ref="G39:G50" si="13">(E39/$AR39)</f>
        <v>147.69042207792208</v>
      </c>
      <c r="H39" s="103"/>
      <c r="I39" s="188">
        <f t="shared" si="1"/>
        <v>79.071630693207382</v>
      </c>
      <c r="J39" s="189"/>
      <c r="K39" s="190">
        <v>816100</v>
      </c>
      <c r="L39" s="103"/>
      <c r="M39" s="188">
        <f t="shared" ref="M39:M50" si="14">(K39/$AR39)</f>
        <v>66.241883116883116</v>
      </c>
      <c r="N39" s="103"/>
      <c r="O39" s="188">
        <f t="shared" si="3"/>
        <v>72.140318761949985</v>
      </c>
      <c r="P39" s="103"/>
      <c r="Q39" s="190">
        <v>204263</v>
      </c>
      <c r="R39" s="103"/>
      <c r="S39" s="188">
        <f>(Q39/$AR39)</f>
        <v>16.579788961038961</v>
      </c>
      <c r="T39" s="103"/>
      <c r="U39" s="188">
        <f t="shared" si="5"/>
        <v>29.038128447362876</v>
      </c>
      <c r="V39" s="103"/>
      <c r="W39" s="190">
        <f t="shared" si="6"/>
        <v>2839909</v>
      </c>
      <c r="X39" s="103"/>
      <c r="Y39" s="103"/>
      <c r="Z39" s="190">
        <v>880000</v>
      </c>
      <c r="AA39" s="103"/>
      <c r="AB39" s="188">
        <f t="shared" si="7"/>
        <v>30.986908383332</v>
      </c>
      <c r="AC39" s="103"/>
      <c r="AD39" s="190">
        <v>0</v>
      </c>
      <c r="AE39" s="103"/>
      <c r="AF39" s="188">
        <f t="shared" si="8"/>
        <v>0</v>
      </c>
      <c r="AG39" s="103"/>
      <c r="AH39" s="190">
        <v>0</v>
      </c>
      <c r="AI39" s="103"/>
      <c r="AJ39" s="188">
        <f t="shared" si="9"/>
        <v>0</v>
      </c>
      <c r="AK39" s="103"/>
      <c r="AL39" s="190">
        <v>886514</v>
      </c>
      <c r="AM39" s="103"/>
      <c r="AN39" s="190">
        <v>0</v>
      </c>
      <c r="AO39" s="103"/>
      <c r="AP39" s="103">
        <v>27</v>
      </c>
      <c r="AQ39" s="103"/>
      <c r="AR39" s="190">
        <v>12320</v>
      </c>
    </row>
    <row r="40" spans="1:44" ht="9.75" customHeight="1" x14ac:dyDescent="0.25">
      <c r="A40" s="103">
        <v>28</v>
      </c>
      <c r="B40" s="103"/>
      <c r="C40" s="8" t="s">
        <v>110</v>
      </c>
      <c r="D40" s="103"/>
      <c r="E40" s="190">
        <v>9117836</v>
      </c>
      <c r="F40" s="103"/>
      <c r="G40" s="188">
        <f t="shared" si="13"/>
        <v>96.024728023337858</v>
      </c>
      <c r="H40" s="103"/>
      <c r="I40" s="188">
        <f t="shared" si="1"/>
        <v>51.410455226886974</v>
      </c>
      <c r="J40" s="189"/>
      <c r="K40" s="190">
        <v>9601151</v>
      </c>
      <c r="L40" s="103"/>
      <c r="M40" s="188">
        <f t="shared" si="14"/>
        <v>101.11477257169336</v>
      </c>
      <c r="N40" s="103"/>
      <c r="O40" s="188">
        <f t="shared" si="3"/>
        <v>110.11842631335</v>
      </c>
      <c r="P40" s="103"/>
      <c r="Q40" s="190">
        <v>7542834</v>
      </c>
      <c r="R40" s="103"/>
      <c r="S40" s="188">
        <f t="shared" ref="S40:S49" si="15">(Q40/$AR40)</f>
        <v>79.437553315851005</v>
      </c>
      <c r="T40" s="103"/>
      <c r="U40" s="188">
        <f t="shared" si="5"/>
        <v>139.12830146092338</v>
      </c>
      <c r="V40" s="103"/>
      <c r="W40" s="190">
        <f t="shared" si="6"/>
        <v>26261821</v>
      </c>
      <c r="X40" s="103"/>
      <c r="Y40" s="103"/>
      <c r="Z40" s="190">
        <v>12922315</v>
      </c>
      <c r="AA40" s="103"/>
      <c r="AB40" s="188">
        <f t="shared" si="7"/>
        <v>49.205708164715617</v>
      </c>
      <c r="AC40" s="103"/>
      <c r="AD40" s="190">
        <v>131671</v>
      </c>
      <c r="AE40" s="103"/>
      <c r="AF40" s="188">
        <f t="shared" si="8"/>
        <v>0.50137802706065204</v>
      </c>
      <c r="AG40" s="103"/>
      <c r="AH40" s="190">
        <v>0</v>
      </c>
      <c r="AI40" s="103"/>
      <c r="AJ40" s="188">
        <f t="shared" si="9"/>
        <v>0</v>
      </c>
      <c r="AK40" s="103"/>
      <c r="AL40" s="190">
        <v>19874352</v>
      </c>
      <c r="AM40" s="103"/>
      <c r="AN40" s="190">
        <v>251190.06999999998</v>
      </c>
      <c r="AO40" s="103"/>
      <c r="AP40" s="103">
        <v>28</v>
      </c>
      <c r="AQ40" s="103"/>
      <c r="AR40" s="190">
        <v>94953</v>
      </c>
    </row>
    <row r="41" spans="1:44" ht="9.75" customHeight="1" x14ac:dyDescent="0.25">
      <c r="A41" s="103">
        <v>29</v>
      </c>
      <c r="B41" s="103"/>
      <c r="C41" s="8" t="s">
        <v>111</v>
      </c>
      <c r="D41" s="103"/>
      <c r="E41" s="190">
        <v>2366846</v>
      </c>
      <c r="F41" s="103"/>
      <c r="G41" s="188">
        <f t="shared" si="13"/>
        <v>131.19261681724959</v>
      </c>
      <c r="H41" s="103"/>
      <c r="I41" s="188">
        <f t="shared" si="1"/>
        <v>70.238909204117959</v>
      </c>
      <c r="J41" s="189"/>
      <c r="K41" s="190">
        <v>1368204</v>
      </c>
      <c r="L41" s="103"/>
      <c r="M41" s="188">
        <f t="shared" si="14"/>
        <v>75.838589878609838</v>
      </c>
      <c r="N41" s="103"/>
      <c r="O41" s="188">
        <f t="shared" si="3"/>
        <v>82.591553725097896</v>
      </c>
      <c r="P41" s="103"/>
      <c r="Q41" s="190">
        <v>501801</v>
      </c>
      <c r="R41" s="103"/>
      <c r="S41" s="188">
        <f t="shared" si="15"/>
        <v>27.814478133141179</v>
      </c>
      <c r="T41" s="103"/>
      <c r="U41" s="188">
        <f t="shared" si="5"/>
        <v>48.714756902183566</v>
      </c>
      <c r="V41" s="103"/>
      <c r="W41" s="190">
        <f t="shared" si="6"/>
        <v>4236851</v>
      </c>
      <c r="X41" s="103"/>
      <c r="Y41" s="103"/>
      <c r="Z41" s="190">
        <v>2481501</v>
      </c>
      <c r="AA41" s="103"/>
      <c r="AB41" s="188">
        <f t="shared" si="7"/>
        <v>58.569465860376027</v>
      </c>
      <c r="AC41" s="103"/>
      <c r="AD41" s="190">
        <v>0</v>
      </c>
      <c r="AE41" s="103"/>
      <c r="AF41" s="188">
        <f t="shared" si="8"/>
        <v>0</v>
      </c>
      <c r="AG41" s="103"/>
      <c r="AH41" s="190">
        <v>0</v>
      </c>
      <c r="AI41" s="103"/>
      <c r="AJ41" s="188">
        <f t="shared" si="9"/>
        <v>0</v>
      </c>
      <c r="AK41" s="103"/>
      <c r="AL41" s="190">
        <v>1485607</v>
      </c>
      <c r="AM41" s="103"/>
      <c r="AN41" s="190">
        <v>200</v>
      </c>
      <c r="AO41" s="103"/>
      <c r="AP41" s="103">
        <v>29</v>
      </c>
      <c r="AQ41" s="103"/>
      <c r="AR41" s="190">
        <v>18041</v>
      </c>
    </row>
    <row r="42" spans="1:44" ht="9.75" customHeight="1" x14ac:dyDescent="0.25">
      <c r="A42" s="103">
        <v>30</v>
      </c>
      <c r="B42" s="103"/>
      <c r="C42" s="8" t="s">
        <v>112</v>
      </c>
      <c r="D42" s="103"/>
      <c r="E42" s="190">
        <v>48605005</v>
      </c>
      <c r="F42" s="103"/>
      <c r="G42" s="188">
        <f t="shared" si="13"/>
        <v>214.1953957138891</v>
      </c>
      <c r="H42" s="103"/>
      <c r="I42" s="188">
        <f t="shared" si="1"/>
        <v>114.67757345251637</v>
      </c>
      <c r="J42" s="189"/>
      <c r="K42" s="190">
        <v>25087400</v>
      </c>
      <c r="L42" s="103"/>
      <c r="M42" s="188">
        <f t="shared" si="14"/>
        <v>110.55663033946034</v>
      </c>
      <c r="N42" s="103"/>
      <c r="O42" s="188">
        <f t="shared" si="3"/>
        <v>120.40102392413714</v>
      </c>
      <c r="P42" s="103"/>
      <c r="Q42" s="190">
        <v>21003799</v>
      </c>
      <c r="R42" s="103"/>
      <c r="S42" s="188">
        <f t="shared" si="15"/>
        <v>92.560777193624162</v>
      </c>
      <c r="T42" s="103"/>
      <c r="U42" s="188">
        <f t="shared" si="5"/>
        <v>162.11254218327312</v>
      </c>
      <c r="V42" s="103"/>
      <c r="W42" s="190">
        <f t="shared" si="6"/>
        <v>94696204</v>
      </c>
      <c r="X42" s="103"/>
      <c r="Y42" s="103"/>
      <c r="Z42" s="190">
        <v>28560108</v>
      </c>
      <c r="AA42" s="103"/>
      <c r="AB42" s="188">
        <f t="shared" si="7"/>
        <v>30.159717912240708</v>
      </c>
      <c r="AC42" s="103"/>
      <c r="AD42" s="190">
        <v>106454</v>
      </c>
      <c r="AE42" s="103"/>
      <c r="AF42" s="188">
        <f t="shared" si="8"/>
        <v>0.11241633297148848</v>
      </c>
      <c r="AG42" s="103"/>
      <c r="AH42" s="190">
        <v>12260</v>
      </c>
      <c r="AI42" s="103"/>
      <c r="AJ42" s="188">
        <f t="shared" si="9"/>
        <v>1.2946664683623432E-2</v>
      </c>
      <c r="AK42" s="103"/>
      <c r="AL42" s="190">
        <v>30158652</v>
      </c>
      <c r="AM42" s="103"/>
      <c r="AN42" s="190">
        <v>3607215.5300000003</v>
      </c>
      <c r="AO42" s="103"/>
      <c r="AP42" s="103">
        <v>30</v>
      </c>
      <c r="AQ42" s="103"/>
      <c r="AR42" s="190">
        <v>226919</v>
      </c>
    </row>
    <row r="43" spans="1:44" ht="9.75" customHeight="1" x14ac:dyDescent="0.25">
      <c r="A43" s="103">
        <v>31</v>
      </c>
      <c r="B43" s="103"/>
      <c r="C43" s="8" t="s">
        <v>113</v>
      </c>
      <c r="D43" s="103"/>
      <c r="E43" s="190">
        <v>14777598</v>
      </c>
      <c r="F43" s="103"/>
      <c r="G43" s="188">
        <f t="shared" si="13"/>
        <v>147.72723001409534</v>
      </c>
      <c r="H43" s="103"/>
      <c r="I43" s="188">
        <f t="shared" si="1"/>
        <v>79.091337208326792</v>
      </c>
      <c r="J43" s="189"/>
      <c r="K43" s="190">
        <v>14568609</v>
      </c>
      <c r="L43" s="103"/>
      <c r="M43" s="188">
        <f t="shared" si="14"/>
        <v>145.63802945028141</v>
      </c>
      <c r="N43" s="103"/>
      <c r="O43" s="188">
        <f t="shared" si="3"/>
        <v>158.6062076445981</v>
      </c>
      <c r="P43" s="103"/>
      <c r="Q43" s="190">
        <v>4008588</v>
      </c>
      <c r="R43" s="103"/>
      <c r="S43" s="188">
        <f t="shared" si="15"/>
        <v>40.072656023512238</v>
      </c>
      <c r="T43" s="103"/>
      <c r="U43" s="188">
        <f t="shared" si="5"/>
        <v>70.183941157042312</v>
      </c>
      <c r="V43" s="103"/>
      <c r="W43" s="190">
        <f t="shared" si="6"/>
        <v>33354795</v>
      </c>
      <c r="X43" s="103"/>
      <c r="Y43" s="103"/>
      <c r="Z43" s="190">
        <v>16403226</v>
      </c>
      <c r="AA43" s="103"/>
      <c r="AB43" s="188">
        <f t="shared" si="7"/>
        <v>49.178014735212734</v>
      </c>
      <c r="AC43" s="103"/>
      <c r="AD43" s="190">
        <v>0</v>
      </c>
      <c r="AE43" s="103"/>
      <c r="AF43" s="188">
        <f t="shared" si="8"/>
        <v>0</v>
      </c>
      <c r="AG43" s="103"/>
      <c r="AH43" s="190">
        <v>0</v>
      </c>
      <c r="AI43" s="103"/>
      <c r="AJ43" s="188">
        <f t="shared" si="9"/>
        <v>0</v>
      </c>
      <c r="AK43" s="103"/>
      <c r="AL43" s="190">
        <v>13913915</v>
      </c>
      <c r="AM43" s="103"/>
      <c r="AN43" s="190">
        <v>930000.55999999994</v>
      </c>
      <c r="AO43" s="103"/>
      <c r="AP43" s="103">
        <v>31</v>
      </c>
      <c r="AQ43" s="103"/>
      <c r="AR43" s="190">
        <v>100033</v>
      </c>
    </row>
    <row r="44" spans="1:44" ht="9.75" customHeight="1" x14ac:dyDescent="0.25">
      <c r="A44" s="103">
        <v>32</v>
      </c>
      <c r="B44" s="103"/>
      <c r="C44" s="8" t="s">
        <v>114</v>
      </c>
      <c r="D44" s="103"/>
      <c r="E44" s="190">
        <v>5089632</v>
      </c>
      <c r="F44" s="103"/>
      <c r="G44" s="188">
        <f t="shared" si="13"/>
        <v>198.00933706816059</v>
      </c>
      <c r="H44" s="103"/>
      <c r="I44" s="188">
        <f t="shared" si="1"/>
        <v>106.01175725667406</v>
      </c>
      <c r="J44" s="189"/>
      <c r="K44" s="190">
        <v>4124478</v>
      </c>
      <c r="L44" s="103"/>
      <c r="M44" s="188">
        <f t="shared" si="14"/>
        <v>160.46055088702147</v>
      </c>
      <c r="N44" s="103"/>
      <c r="O44" s="188">
        <f t="shared" si="3"/>
        <v>174.74858420438721</v>
      </c>
      <c r="P44" s="103"/>
      <c r="Q44" s="190">
        <v>1179625</v>
      </c>
      <c r="R44" s="103"/>
      <c r="S44" s="188">
        <f t="shared" si="15"/>
        <v>45.892662620603794</v>
      </c>
      <c r="T44" s="103"/>
      <c r="U44" s="188">
        <f t="shared" si="5"/>
        <v>80.377201127237583</v>
      </c>
      <c r="V44" s="103"/>
      <c r="W44" s="190">
        <f t="shared" si="6"/>
        <v>10393735</v>
      </c>
      <c r="X44" s="103"/>
      <c r="Y44" s="103"/>
      <c r="Z44" s="190">
        <v>4279664</v>
      </c>
      <c r="AA44" s="103"/>
      <c r="AB44" s="188">
        <f t="shared" si="7"/>
        <v>41.175419615758919</v>
      </c>
      <c r="AC44" s="103"/>
      <c r="AD44" s="190">
        <v>0</v>
      </c>
      <c r="AE44" s="103"/>
      <c r="AF44" s="188">
        <f t="shared" si="8"/>
        <v>0</v>
      </c>
      <c r="AG44" s="103"/>
      <c r="AH44" s="190">
        <v>0</v>
      </c>
      <c r="AI44" s="103"/>
      <c r="AJ44" s="188">
        <f t="shared" si="9"/>
        <v>0</v>
      </c>
      <c r="AK44" s="103"/>
      <c r="AL44" s="190">
        <v>2997125</v>
      </c>
      <c r="AM44" s="103"/>
      <c r="AN44" s="190">
        <v>819457.9</v>
      </c>
      <c r="AO44" s="103"/>
      <c r="AP44" s="103">
        <v>32</v>
      </c>
      <c r="AQ44" s="103"/>
      <c r="AR44" s="190">
        <v>25704</v>
      </c>
    </row>
    <row r="45" spans="1:44" ht="9.75" customHeight="1" x14ac:dyDescent="0.25">
      <c r="A45" s="103">
        <v>33</v>
      </c>
      <c r="B45" s="103"/>
      <c r="C45" s="8" t="s">
        <v>115</v>
      </c>
      <c r="D45" s="103"/>
      <c r="E45" s="190">
        <v>6352536</v>
      </c>
      <c r="F45" s="103"/>
      <c r="G45" s="188">
        <f t="shared" si="13"/>
        <v>254.38635271504086</v>
      </c>
      <c r="H45" s="103"/>
      <c r="I45" s="188">
        <f t="shared" si="1"/>
        <v>136.19531620447995</v>
      </c>
      <c r="J45" s="189"/>
      <c r="K45" s="190">
        <v>2571373</v>
      </c>
      <c r="L45" s="103"/>
      <c r="M45" s="188">
        <f t="shared" si="14"/>
        <v>102.97024667627743</v>
      </c>
      <c r="N45" s="103"/>
      <c r="O45" s="188">
        <f t="shared" si="3"/>
        <v>112.13911906936742</v>
      </c>
      <c r="P45" s="103"/>
      <c r="Q45" s="190">
        <v>1823046</v>
      </c>
      <c r="R45" s="103"/>
      <c r="S45" s="188">
        <f t="shared" si="15"/>
        <v>73.003604036520898</v>
      </c>
      <c r="T45" s="103"/>
      <c r="U45" s="188">
        <f t="shared" si="5"/>
        <v>127.85977168433583</v>
      </c>
      <c r="V45" s="103"/>
      <c r="W45" s="190">
        <f t="shared" si="6"/>
        <v>10746955</v>
      </c>
      <c r="X45" s="103"/>
      <c r="Y45" s="103"/>
      <c r="Z45" s="190">
        <v>4221019</v>
      </c>
      <c r="AA45" s="103"/>
      <c r="AB45" s="188">
        <f t="shared" si="7"/>
        <v>39.276418297089734</v>
      </c>
      <c r="AC45" s="103"/>
      <c r="AD45" s="190">
        <v>0</v>
      </c>
      <c r="AE45" s="103"/>
      <c r="AF45" s="188">
        <f t="shared" si="8"/>
        <v>0</v>
      </c>
      <c r="AG45" s="103"/>
      <c r="AH45" s="190">
        <v>0</v>
      </c>
      <c r="AI45" s="103"/>
      <c r="AJ45" s="188">
        <f t="shared" si="9"/>
        <v>0</v>
      </c>
      <c r="AK45" s="103"/>
      <c r="AL45" s="190">
        <v>3411606</v>
      </c>
      <c r="AM45" s="103"/>
      <c r="AN45" s="190">
        <v>129340.13</v>
      </c>
      <c r="AO45" s="103"/>
      <c r="AP45" s="103">
        <v>33</v>
      </c>
      <c r="AQ45" s="103"/>
      <c r="AR45" s="190">
        <v>24972</v>
      </c>
    </row>
    <row r="46" spans="1:44" ht="9.75" customHeight="1" x14ac:dyDescent="0.25">
      <c r="A46" s="103">
        <v>34</v>
      </c>
      <c r="B46" s="103"/>
      <c r="C46" s="8" t="s">
        <v>116</v>
      </c>
      <c r="D46" s="103"/>
      <c r="E46" s="190">
        <v>22010451</v>
      </c>
      <c r="F46" s="103"/>
      <c r="G46" s="188">
        <f t="shared" si="13"/>
        <v>237.4015898354078</v>
      </c>
      <c r="H46" s="103"/>
      <c r="I46" s="188">
        <f t="shared" si="1"/>
        <v>127.10188361125827</v>
      </c>
      <c r="J46" s="189"/>
      <c r="K46" s="190">
        <v>8192921</v>
      </c>
      <c r="L46" s="103"/>
      <c r="M46" s="188">
        <f t="shared" si="14"/>
        <v>88.367679099165173</v>
      </c>
      <c r="N46" s="103"/>
      <c r="O46" s="188">
        <f t="shared" si="3"/>
        <v>96.236281918783689</v>
      </c>
      <c r="P46" s="103"/>
      <c r="Q46" s="190">
        <v>3751447</v>
      </c>
      <c r="R46" s="103"/>
      <c r="S46" s="188">
        <f t="shared" si="15"/>
        <v>40.46257307418513</v>
      </c>
      <c r="T46" s="103"/>
      <c r="U46" s="188">
        <f t="shared" si="5"/>
        <v>70.866848607062522</v>
      </c>
      <c r="V46" s="103"/>
      <c r="W46" s="190">
        <f t="shared" si="6"/>
        <v>33954819</v>
      </c>
      <c r="X46" s="103"/>
      <c r="Y46" s="103"/>
      <c r="Z46" s="190">
        <v>24220184</v>
      </c>
      <c r="AA46" s="103"/>
      <c r="AB46" s="188">
        <f t="shared" si="7"/>
        <v>71.330623202556311</v>
      </c>
      <c r="AC46" s="103"/>
      <c r="AD46" s="190">
        <v>-6986</v>
      </c>
      <c r="AE46" s="103"/>
      <c r="AF46" s="188">
        <f t="shared" si="8"/>
        <v>-2.0574399174385232E-2</v>
      </c>
      <c r="AG46" s="103"/>
      <c r="AH46" s="190">
        <v>0</v>
      </c>
      <c r="AI46" s="103"/>
      <c r="AJ46" s="188">
        <f t="shared" si="9"/>
        <v>0</v>
      </c>
      <c r="AK46" s="103"/>
      <c r="AL46" s="190">
        <v>8810331</v>
      </c>
      <c r="AM46" s="103"/>
      <c r="AN46" s="190">
        <v>3671240.6899999995</v>
      </c>
      <c r="AO46" s="103"/>
      <c r="AP46" s="103">
        <v>34</v>
      </c>
      <c r="AQ46" s="103"/>
      <c r="AR46" s="190">
        <v>92714</v>
      </c>
    </row>
    <row r="47" spans="1:44" ht="9.75" customHeight="1" x14ac:dyDescent="0.25">
      <c r="A47" s="103">
        <v>35</v>
      </c>
      <c r="B47" s="103"/>
      <c r="C47" s="8" t="s">
        <v>117</v>
      </c>
      <c r="D47" s="103"/>
      <c r="E47" s="190">
        <v>96387455</v>
      </c>
      <c r="F47" s="103"/>
      <c r="G47" s="188">
        <f t="shared" si="13"/>
        <v>212.5834344191791</v>
      </c>
      <c r="H47" s="103"/>
      <c r="I47" s="188">
        <f t="shared" si="1"/>
        <v>113.81454925369727</v>
      </c>
      <c r="J47" s="189"/>
      <c r="K47" s="190">
        <v>33126224</v>
      </c>
      <c r="L47" s="103"/>
      <c r="M47" s="188">
        <f t="shared" si="14"/>
        <v>73.060197172537002</v>
      </c>
      <c r="N47" s="103"/>
      <c r="O47" s="188">
        <f t="shared" si="3"/>
        <v>79.565762095528626</v>
      </c>
      <c r="P47" s="103"/>
      <c r="Q47" s="190">
        <v>13979612</v>
      </c>
      <c r="R47" s="103"/>
      <c r="S47" s="188">
        <f t="shared" si="15"/>
        <v>30.832165148541055</v>
      </c>
      <c r="T47" s="103"/>
      <c r="U47" s="188">
        <f t="shared" si="5"/>
        <v>53.999986006910937</v>
      </c>
      <c r="V47" s="103"/>
      <c r="W47" s="190">
        <f t="shared" si="6"/>
        <v>143493291</v>
      </c>
      <c r="X47" s="103"/>
      <c r="Y47" s="103"/>
      <c r="Z47" s="190">
        <v>51044658</v>
      </c>
      <c r="AA47" s="103"/>
      <c r="AB47" s="188">
        <f t="shared" si="7"/>
        <v>35.572853367757801</v>
      </c>
      <c r="AC47" s="103"/>
      <c r="AD47" s="190">
        <v>20000</v>
      </c>
      <c r="AE47" s="103"/>
      <c r="AF47" s="188">
        <f t="shared" si="8"/>
        <v>1.3937933864796508E-2</v>
      </c>
      <c r="AG47" s="103"/>
      <c r="AH47" s="190">
        <v>336135</v>
      </c>
      <c r="AI47" s="103"/>
      <c r="AJ47" s="188">
        <f t="shared" si="9"/>
        <v>0.23425136998216872</v>
      </c>
      <c r="AK47" s="103"/>
      <c r="AL47" s="190">
        <v>76060000</v>
      </c>
      <c r="AM47" s="103"/>
      <c r="AN47" s="190">
        <v>986949.94000000018</v>
      </c>
      <c r="AO47" s="103"/>
      <c r="AP47" s="103">
        <v>35</v>
      </c>
      <c r="AQ47" s="103"/>
      <c r="AR47" s="190">
        <v>453410</v>
      </c>
    </row>
    <row r="48" spans="1:44" ht="9.75" customHeight="1" x14ac:dyDescent="0.25">
      <c r="A48" s="103">
        <v>36</v>
      </c>
      <c r="B48" s="103"/>
      <c r="C48" s="8" t="s">
        <v>118</v>
      </c>
      <c r="D48" s="103"/>
      <c r="E48" s="190">
        <v>5901722</v>
      </c>
      <c r="F48" s="103"/>
      <c r="G48" s="188">
        <f t="shared" si="13"/>
        <v>264.82934709445817</v>
      </c>
      <c r="H48" s="103"/>
      <c r="I48" s="188">
        <f t="shared" si="1"/>
        <v>141.78636661440333</v>
      </c>
      <c r="J48" s="189"/>
      <c r="K48" s="190">
        <v>2538792</v>
      </c>
      <c r="L48" s="103"/>
      <c r="M48" s="188">
        <f t="shared" si="14"/>
        <v>113.92380525016827</v>
      </c>
      <c r="N48" s="103"/>
      <c r="O48" s="188">
        <f t="shared" si="3"/>
        <v>124.06802522235054</v>
      </c>
      <c r="P48" s="103"/>
      <c r="Q48" s="190">
        <v>1128789</v>
      </c>
      <c r="R48" s="103"/>
      <c r="S48" s="188">
        <f t="shared" si="15"/>
        <v>50.652411936280011</v>
      </c>
      <c r="T48" s="103"/>
      <c r="U48" s="188">
        <f t="shared" si="5"/>
        <v>88.713508201510052</v>
      </c>
      <c r="V48" s="103"/>
      <c r="W48" s="190">
        <f t="shared" si="6"/>
        <v>9569303</v>
      </c>
      <c r="X48" s="103"/>
      <c r="Y48" s="103"/>
      <c r="Z48" s="190">
        <v>3894452</v>
      </c>
      <c r="AA48" s="103"/>
      <c r="AB48" s="188">
        <f t="shared" si="7"/>
        <v>40.697342324723131</v>
      </c>
      <c r="AC48" s="103"/>
      <c r="AD48" s="190">
        <v>0</v>
      </c>
      <c r="AE48" s="103"/>
      <c r="AF48" s="188">
        <f t="shared" si="8"/>
        <v>0</v>
      </c>
      <c r="AG48" s="103"/>
      <c r="AH48" s="190">
        <v>0</v>
      </c>
      <c r="AI48" s="103"/>
      <c r="AJ48" s="188">
        <f t="shared" si="9"/>
        <v>0</v>
      </c>
      <c r="AK48" s="103"/>
      <c r="AL48" s="190">
        <v>3172690</v>
      </c>
      <c r="AM48" s="103"/>
      <c r="AN48" s="190">
        <v>20700.219999999998</v>
      </c>
      <c r="AO48" s="103"/>
      <c r="AP48" s="103">
        <v>36</v>
      </c>
      <c r="AQ48" s="103"/>
      <c r="AR48" s="190">
        <v>22285</v>
      </c>
    </row>
    <row r="49" spans="1:44" ht="9.75" customHeight="1" x14ac:dyDescent="0.25">
      <c r="A49" s="103">
        <v>37</v>
      </c>
      <c r="B49" s="103"/>
      <c r="C49" s="8" t="s">
        <v>119</v>
      </c>
      <c r="D49" s="103"/>
      <c r="E49" s="190">
        <v>1574760</v>
      </c>
      <c r="F49" s="103"/>
      <c r="G49" s="188">
        <f t="shared" si="13"/>
        <v>103.71863268128828</v>
      </c>
      <c r="H49" s="103"/>
      <c r="I49" s="188">
        <f t="shared" si="1"/>
        <v>55.529676901134927</v>
      </c>
      <c r="J49" s="189"/>
      <c r="K49" s="190">
        <v>794103</v>
      </c>
      <c r="L49" s="103"/>
      <c r="M49" s="188">
        <f t="shared" si="14"/>
        <v>52.302114206678525</v>
      </c>
      <c r="N49" s="103"/>
      <c r="O49" s="188">
        <f t="shared" si="3"/>
        <v>56.959298456780303</v>
      </c>
      <c r="P49" s="103"/>
      <c r="Q49" s="190">
        <v>1168462</v>
      </c>
      <c r="R49" s="103"/>
      <c r="S49" s="188">
        <f t="shared" si="15"/>
        <v>76.958572087202796</v>
      </c>
      <c r="T49" s="103"/>
      <c r="U49" s="188">
        <f t="shared" si="5"/>
        <v>134.7865709657255</v>
      </c>
      <c r="V49" s="103"/>
      <c r="W49" s="190">
        <f t="shared" si="6"/>
        <v>3537325</v>
      </c>
      <c r="X49" s="103"/>
      <c r="Y49" s="103"/>
      <c r="Z49" s="190">
        <v>1859430</v>
      </c>
      <c r="AA49" s="103"/>
      <c r="AB49" s="188">
        <f t="shared" si="7"/>
        <v>52.565992663948037</v>
      </c>
      <c r="AC49" s="103"/>
      <c r="AD49" s="190">
        <v>0</v>
      </c>
      <c r="AE49" s="103"/>
      <c r="AF49" s="188">
        <f t="shared" si="8"/>
        <v>0</v>
      </c>
      <c r="AG49" s="103"/>
      <c r="AH49" s="190">
        <v>0</v>
      </c>
      <c r="AI49" s="103"/>
      <c r="AJ49" s="188">
        <f t="shared" si="9"/>
        <v>0</v>
      </c>
      <c r="AK49" s="103"/>
      <c r="AL49" s="190">
        <v>172628</v>
      </c>
      <c r="AM49" s="103"/>
      <c r="AN49" s="190">
        <v>16734.34</v>
      </c>
      <c r="AO49" s="103"/>
      <c r="AP49" s="103">
        <v>37</v>
      </c>
      <c r="AQ49" s="103"/>
      <c r="AR49" s="190">
        <v>15183</v>
      </c>
    </row>
    <row r="50" spans="1:44" ht="9.75" customHeight="1" x14ac:dyDescent="0.25">
      <c r="A50" s="109">
        <v>38</v>
      </c>
      <c r="B50" s="103"/>
      <c r="C50" s="8" t="s">
        <v>120</v>
      </c>
      <c r="D50" s="103"/>
      <c r="E50" s="191">
        <v>6176104</v>
      </c>
      <c r="F50" s="103"/>
      <c r="G50" s="188">
        <f t="shared" si="13"/>
        <v>218.37578671946821</v>
      </c>
      <c r="H50" s="103"/>
      <c r="I50" s="188">
        <f t="shared" si="1"/>
        <v>116.91570324519824</v>
      </c>
      <c r="J50" s="189"/>
      <c r="K50" s="191">
        <v>1732214</v>
      </c>
      <c r="L50" s="103"/>
      <c r="M50" s="188">
        <f t="shared" si="14"/>
        <v>61.247931546566718</v>
      </c>
      <c r="N50" s="103"/>
      <c r="O50" s="188">
        <f t="shared" si="3"/>
        <v>66.701686265215528</v>
      </c>
      <c r="P50" s="103"/>
      <c r="Q50" s="191">
        <v>1930383</v>
      </c>
      <c r="R50" s="103"/>
      <c r="S50" s="188">
        <f>(Q50/$AR50)</f>
        <v>68.254826391344324</v>
      </c>
      <c r="T50" s="103"/>
      <c r="U50" s="188">
        <f t="shared" si="5"/>
        <v>119.54268058307721</v>
      </c>
      <c r="V50" s="103"/>
      <c r="W50" s="191">
        <f>(E50+K50+Q50)</f>
        <v>9838701</v>
      </c>
      <c r="X50" s="103"/>
      <c r="Y50" s="103"/>
      <c r="Z50" s="191">
        <v>3861103</v>
      </c>
      <c r="AA50" s="103"/>
      <c r="AB50" s="188">
        <f>IF($W50,Z50/$W50*100,0)</f>
        <v>39.244032316867845</v>
      </c>
      <c r="AC50" s="103"/>
      <c r="AD50" s="191">
        <v>3000</v>
      </c>
      <c r="AE50" s="103"/>
      <c r="AF50" s="188">
        <f>IF($W50,AD50/$W50*100,0)</f>
        <v>3.0491830171483002E-2</v>
      </c>
      <c r="AG50" s="103"/>
      <c r="AH50" s="191">
        <v>492649</v>
      </c>
      <c r="AI50" s="103"/>
      <c r="AJ50" s="188">
        <f>IF($W50,AH50/$W50*100,0)</f>
        <v>5.0072565473836432</v>
      </c>
      <c r="AK50" s="103"/>
      <c r="AL50" s="191">
        <v>648307</v>
      </c>
      <c r="AM50" s="103"/>
      <c r="AN50" s="191">
        <v>3027.34</v>
      </c>
      <c r="AO50" s="103"/>
      <c r="AP50" s="109">
        <v>38</v>
      </c>
      <c r="AQ50" s="103"/>
      <c r="AR50" s="191">
        <v>28282</v>
      </c>
    </row>
    <row r="51" spans="1:44" ht="8.85" customHeight="1" x14ac:dyDescent="0.25">
      <c r="A51" s="103"/>
      <c r="B51" s="103"/>
      <c r="C51" s="103"/>
      <c r="D51" s="103"/>
      <c r="E51" s="103"/>
      <c r="F51" s="103"/>
      <c r="G51" s="112"/>
      <c r="H51" s="112"/>
      <c r="I51" s="112"/>
      <c r="J51" s="103"/>
      <c r="K51" s="103"/>
      <c r="L51" s="103"/>
      <c r="M51" s="112"/>
      <c r="N51" s="112"/>
      <c r="O51" s="112"/>
      <c r="P51" s="103"/>
      <c r="Q51" s="103"/>
      <c r="R51" s="103"/>
      <c r="S51" s="112"/>
      <c r="T51" s="112"/>
      <c r="U51" s="112"/>
      <c r="V51" s="103"/>
      <c r="W51" s="103"/>
      <c r="X51" s="103"/>
      <c r="Y51" s="103"/>
      <c r="Z51" s="103"/>
      <c r="AA51" s="103"/>
      <c r="AB51" s="112"/>
      <c r="AC51" s="103"/>
      <c r="AD51" s="103"/>
      <c r="AE51" s="103"/>
      <c r="AF51" s="112"/>
      <c r="AG51" s="103"/>
      <c r="AH51" s="103"/>
      <c r="AI51" s="103"/>
      <c r="AJ51" s="112"/>
      <c r="AK51" s="103"/>
      <c r="AL51" s="103"/>
      <c r="AM51" s="103"/>
      <c r="AN51" s="103"/>
      <c r="AO51" s="103"/>
      <c r="AP51" s="103"/>
      <c r="AQ51" s="103"/>
      <c r="AR51" s="103"/>
    </row>
    <row r="52" spans="1:44" ht="8.85" customHeight="1" x14ac:dyDescent="0.25">
      <c r="A52" s="109">
        <f>A50</f>
        <v>38</v>
      </c>
      <c r="B52" s="103"/>
      <c r="C52" s="123" t="s">
        <v>63</v>
      </c>
      <c r="D52" s="103"/>
      <c r="E52" s="192">
        <f>SUM(E13:E50)</f>
        <v>470954441</v>
      </c>
      <c r="F52" s="103"/>
      <c r="G52" s="128">
        <f>(E52/$AR52)</f>
        <v>186.78054415110142</v>
      </c>
      <c r="H52" s="112"/>
      <c r="I52" s="193">
        <f>IF(G$52,G52/G$52*100,0)</f>
        <v>100</v>
      </c>
      <c r="J52" s="199"/>
      <c r="K52" s="192">
        <f>SUM(K13:K50)</f>
        <v>231527122</v>
      </c>
      <c r="L52" s="103"/>
      <c r="M52" s="128">
        <f>(K52/$AR52)</f>
        <v>91.823662902668005</v>
      </c>
      <c r="N52" s="112"/>
      <c r="O52" s="193">
        <f>IF(M$52,M52/M$52*100,0)</f>
        <v>100</v>
      </c>
      <c r="P52" s="103"/>
      <c r="Q52" s="192">
        <f>SUM(Q13:Q50)</f>
        <v>143965237</v>
      </c>
      <c r="R52" s="103"/>
      <c r="S52" s="128">
        <f>(Q52/$AR52)</f>
        <v>57.096616922447247</v>
      </c>
      <c r="T52" s="112"/>
      <c r="U52" s="193">
        <f>IF(S$52,S52/S$52*100,0)</f>
        <v>100</v>
      </c>
      <c r="V52" s="103"/>
      <c r="W52" s="192">
        <f>(E52+K52+Q52)</f>
        <v>846446800</v>
      </c>
      <c r="X52" s="103"/>
      <c r="Y52" s="103"/>
      <c r="Z52" s="192">
        <f>SUM(Z13:Z50)</f>
        <v>324984667</v>
      </c>
      <c r="AA52" s="103"/>
      <c r="AB52" s="193">
        <f>IF($W52,Z52/$W52*100,0)</f>
        <v>38.393986131201629</v>
      </c>
      <c r="AC52" s="103"/>
      <c r="AD52" s="192">
        <f>SUM(AD13:AD50)</f>
        <v>12664979</v>
      </c>
      <c r="AE52" s="103"/>
      <c r="AF52" s="193">
        <f>IF($W52,AD52/$W52*100,0)</f>
        <v>1.496252215732873</v>
      </c>
      <c r="AG52" s="103"/>
      <c r="AH52" s="192">
        <f>SUM(AH13:AH50)</f>
        <v>1075498</v>
      </c>
      <c r="AI52" s="103"/>
      <c r="AJ52" s="193">
        <f>IF($W52,AH52/$W52*100,0)</f>
        <v>0.12706031849845731</v>
      </c>
      <c r="AK52" s="103"/>
      <c r="AL52" s="192">
        <f>SUM(AL13:AL50)</f>
        <v>320338202</v>
      </c>
      <c r="AM52" s="103"/>
      <c r="AN52" s="192">
        <f>SUM(AN13:AN50)</f>
        <v>52271367.609999999</v>
      </c>
      <c r="AO52" s="103"/>
      <c r="AP52" s="109">
        <f>AP50</f>
        <v>38</v>
      </c>
      <c r="AQ52" s="103"/>
      <c r="AR52" s="191">
        <f>SUM(AR13:AR50)</f>
        <v>2521432</v>
      </c>
    </row>
    <row r="53" spans="1:44" ht="8.85" customHeight="1"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row>
    <row r="54" spans="1:44" ht="8.85" customHeight="1"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row>
    <row r="55" spans="1:44" ht="8.85" customHeight="1"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row>
    <row r="56" spans="1:44" ht="8.85" customHeight="1"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row>
    <row r="57" spans="1:44" ht="8.85" customHeight="1"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row>
    <row r="58" spans="1:44" ht="8.85" customHeight="1"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row>
    <row r="59" spans="1:44" ht="8.85" customHeight="1"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row>
    <row r="60" spans="1:44" ht="8.85" customHeight="1"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row>
    <row r="61" spans="1:44" ht="8.85" customHeight="1"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row>
    <row r="62" spans="1:44" ht="8.85" customHeight="1"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row>
    <row r="63" spans="1:44" ht="8.85" customHeight="1"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row>
    <row r="64" spans="1:44" ht="8.85" customHeight="1"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row>
    <row r="65" spans="1:44" ht="8.85" customHeight="1"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row>
    <row r="66" spans="1:44" ht="8.85" customHeight="1"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row>
    <row r="67" spans="1:44" ht="10.5" customHeight="1" x14ac:dyDescent="0.25">
      <c r="A67" s="200" t="s">
        <v>488</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64" t="s">
        <v>489</v>
      </c>
      <c r="AR67" s="103"/>
    </row>
    <row r="68" spans="1:44" ht="10.5" customHeight="1" x14ac:dyDescent="0.25">
      <c r="A68" s="174"/>
      <c r="B68" s="103"/>
      <c r="C68" s="103"/>
      <c r="D68" s="103"/>
      <c r="E68" s="103"/>
      <c r="F68" s="103"/>
      <c r="G68" s="103"/>
      <c r="H68" s="103"/>
      <c r="I68" s="103"/>
      <c r="J68" s="103"/>
      <c r="K68" s="103"/>
      <c r="L68" s="103"/>
      <c r="M68" s="103"/>
      <c r="N68" s="103"/>
      <c r="O68" s="103"/>
      <c r="P68" s="103"/>
      <c r="Q68" s="103"/>
      <c r="R68" s="103"/>
      <c r="S68" s="103"/>
      <c r="T68" s="103"/>
      <c r="U68" s="103"/>
      <c r="V68" s="103"/>
      <c r="W68" s="180" t="s">
        <v>40</v>
      </c>
      <c r="X68" s="103"/>
      <c r="Y68" s="103"/>
      <c r="Z68" s="174" t="s">
        <v>475</v>
      </c>
      <c r="AA68" s="103"/>
      <c r="AB68" s="103"/>
      <c r="AC68" s="103"/>
      <c r="AD68" s="103"/>
      <c r="AE68" s="103"/>
      <c r="AF68" s="103"/>
      <c r="AG68" s="103"/>
      <c r="AH68" s="103"/>
      <c r="AI68" s="103"/>
      <c r="AJ68" s="103"/>
      <c r="AK68" s="103"/>
      <c r="AL68" s="103"/>
      <c r="AM68" s="103"/>
      <c r="AN68" s="103"/>
      <c r="AO68" s="103"/>
      <c r="AP68" s="180" t="s">
        <v>476</v>
      </c>
      <c r="AQ68" s="103"/>
      <c r="AR68" s="103"/>
    </row>
    <row r="69" spans="1:44" ht="10.5" customHeight="1" x14ac:dyDescent="0.25">
      <c r="A69" s="168"/>
      <c r="B69" s="103"/>
      <c r="C69" s="103"/>
      <c r="D69" s="103"/>
      <c r="E69" s="103"/>
      <c r="F69" s="103"/>
      <c r="G69" s="103"/>
      <c r="H69" s="103"/>
      <c r="I69" s="103"/>
      <c r="J69" s="103"/>
      <c r="K69" s="103"/>
      <c r="L69" s="103"/>
      <c r="M69" s="103"/>
      <c r="N69" s="103"/>
      <c r="O69" s="103"/>
      <c r="P69" s="103"/>
      <c r="Q69" s="103"/>
      <c r="R69" s="103"/>
      <c r="S69" s="103"/>
      <c r="T69" s="103"/>
      <c r="U69" s="103"/>
      <c r="V69" s="103"/>
      <c r="W69" s="180" t="s">
        <v>477</v>
      </c>
      <c r="X69" s="103"/>
      <c r="Y69" s="103"/>
      <c r="Z69" s="174" t="s">
        <v>478</v>
      </c>
      <c r="AA69" s="103"/>
      <c r="AB69" s="103"/>
      <c r="AC69" s="103"/>
      <c r="AD69" s="103"/>
      <c r="AE69" s="103"/>
      <c r="AF69" s="103"/>
      <c r="AG69" s="103"/>
      <c r="AH69" s="103"/>
      <c r="AI69" s="103"/>
      <c r="AJ69" s="103"/>
      <c r="AK69" s="103"/>
      <c r="AL69" s="103"/>
      <c r="AM69" s="103"/>
      <c r="AN69" s="103"/>
      <c r="AO69" s="103"/>
      <c r="AP69" s="180" t="s">
        <v>122</v>
      </c>
      <c r="AQ69" s="103"/>
      <c r="AR69" s="103"/>
    </row>
    <row r="70" spans="1:44" ht="10.5" customHeight="1" x14ac:dyDescent="0.25">
      <c r="A70" s="108"/>
      <c r="B70" s="103"/>
      <c r="C70" s="103"/>
      <c r="D70" s="103"/>
      <c r="E70" s="103"/>
      <c r="F70" s="103"/>
      <c r="G70" s="103"/>
      <c r="H70" s="103"/>
      <c r="I70" s="103"/>
      <c r="J70" s="103"/>
      <c r="K70" s="103"/>
      <c r="L70" s="103"/>
      <c r="M70" s="103"/>
      <c r="N70" s="103"/>
      <c r="O70" s="103"/>
      <c r="P70" s="103"/>
      <c r="Q70" s="103"/>
      <c r="R70" s="103"/>
      <c r="S70" s="103"/>
      <c r="T70" s="103"/>
      <c r="U70" s="103"/>
      <c r="V70" s="103"/>
      <c r="W70" s="180" t="s">
        <v>46</v>
      </c>
      <c r="X70" s="103"/>
      <c r="Y70" s="103"/>
      <c r="Z70" s="181" t="s">
        <v>47</v>
      </c>
      <c r="AA70" s="103"/>
      <c r="AB70" s="103"/>
      <c r="AC70" s="103"/>
      <c r="AD70" s="103"/>
      <c r="AE70" s="103"/>
      <c r="AF70" s="103"/>
      <c r="AG70" s="103"/>
      <c r="AH70" s="103"/>
      <c r="AI70" s="103"/>
      <c r="AJ70" s="103"/>
      <c r="AK70" s="103"/>
      <c r="AL70" s="103"/>
      <c r="AM70" s="103"/>
      <c r="AN70" s="103"/>
      <c r="AO70" s="103"/>
      <c r="AP70" s="103"/>
      <c r="AQ70" s="103"/>
      <c r="AR70" s="103"/>
    </row>
    <row r="71" spans="1:44" ht="8.4499999999999993" customHeight="1"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row>
    <row r="72" spans="1:44" ht="9.6" customHeight="1"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82" t="s">
        <v>479</v>
      </c>
      <c r="AA72" s="182"/>
      <c r="AB72" s="182"/>
      <c r="AC72" s="182"/>
      <c r="AD72" s="182"/>
      <c r="AE72" s="182"/>
      <c r="AF72" s="182"/>
      <c r="AG72" s="182"/>
      <c r="AH72" s="182"/>
      <c r="AI72" s="182"/>
      <c r="AJ72" s="182"/>
      <c r="AK72" s="182"/>
      <c r="AL72" s="182"/>
      <c r="AM72" s="103"/>
      <c r="AN72" s="173" t="s">
        <v>294</v>
      </c>
      <c r="AO72" s="103"/>
      <c r="AP72" s="103"/>
      <c r="AQ72" s="103"/>
      <c r="AR72" s="103"/>
    </row>
    <row r="73" spans="1:44" ht="8.85" customHeight="1"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row>
    <row r="74" spans="1:44" ht="9.6" customHeight="1" x14ac:dyDescent="0.25">
      <c r="A74" s="103"/>
      <c r="B74" s="103"/>
      <c r="C74" s="103"/>
      <c r="D74" s="103"/>
      <c r="E74" s="184" t="s">
        <v>480</v>
      </c>
      <c r="F74" s="184"/>
      <c r="G74" s="184"/>
      <c r="H74" s="184"/>
      <c r="I74" s="184"/>
      <c r="J74" s="103"/>
      <c r="K74" s="103"/>
      <c r="L74" s="103"/>
      <c r="M74" s="103"/>
      <c r="N74" s="103"/>
      <c r="O74" s="103"/>
      <c r="P74" s="103"/>
      <c r="Q74" s="184" t="s">
        <v>481</v>
      </c>
      <c r="R74" s="184"/>
      <c r="S74" s="184"/>
      <c r="T74" s="184"/>
      <c r="U74" s="184"/>
      <c r="V74" s="103"/>
      <c r="W74" s="103"/>
      <c r="X74" s="103"/>
      <c r="Y74" s="103"/>
      <c r="Z74" s="103"/>
      <c r="AA74" s="103"/>
      <c r="AB74" s="103"/>
      <c r="AC74" s="103"/>
      <c r="AD74" s="182" t="s">
        <v>393</v>
      </c>
      <c r="AE74" s="182"/>
      <c r="AF74" s="182"/>
      <c r="AG74" s="182"/>
      <c r="AH74" s="182"/>
      <c r="AI74" s="182"/>
      <c r="AJ74" s="182"/>
      <c r="AK74" s="103"/>
      <c r="AL74" s="103"/>
      <c r="AM74" s="103"/>
      <c r="AN74" s="123" t="s">
        <v>482</v>
      </c>
      <c r="AO74" s="103"/>
      <c r="AP74" s="103"/>
      <c r="AQ74" s="103"/>
      <c r="AR74" s="103"/>
    </row>
    <row r="75" spans="1:44" ht="9.6" customHeight="1" x14ac:dyDescent="0.25">
      <c r="A75" s="103"/>
      <c r="B75" s="103"/>
      <c r="C75" s="103"/>
      <c r="D75" s="103"/>
      <c r="E75" s="182" t="s">
        <v>483</v>
      </c>
      <c r="F75" s="182"/>
      <c r="G75" s="182"/>
      <c r="H75" s="182"/>
      <c r="I75" s="182"/>
      <c r="J75" s="103"/>
      <c r="K75" s="182" t="s">
        <v>484</v>
      </c>
      <c r="L75" s="182"/>
      <c r="M75" s="182"/>
      <c r="N75" s="182"/>
      <c r="O75" s="182"/>
      <c r="P75" s="103"/>
      <c r="Q75" s="182" t="s">
        <v>485</v>
      </c>
      <c r="R75" s="182"/>
      <c r="S75" s="182"/>
      <c r="T75" s="182"/>
      <c r="U75" s="182"/>
      <c r="V75" s="103"/>
      <c r="W75" s="103"/>
      <c r="X75" s="103"/>
      <c r="Y75" s="103"/>
      <c r="Z75" s="103"/>
      <c r="AA75" s="103"/>
      <c r="AB75" s="103"/>
      <c r="AC75" s="103"/>
      <c r="AD75" s="103"/>
      <c r="AE75" s="103"/>
      <c r="AF75" s="103"/>
      <c r="AG75" s="103"/>
      <c r="AH75" s="103"/>
      <c r="AI75" s="103"/>
      <c r="AJ75" s="103"/>
      <c r="AK75" s="103"/>
      <c r="AL75" s="103"/>
      <c r="AM75" s="103"/>
      <c r="AN75" s="123" t="s">
        <v>486</v>
      </c>
      <c r="AO75" s="103"/>
      <c r="AP75" s="103"/>
      <c r="AQ75" s="103"/>
      <c r="AR75" s="103"/>
    </row>
    <row r="76" spans="1:44" ht="9.6" customHeight="1" x14ac:dyDescent="0.25">
      <c r="A76" s="103"/>
      <c r="B76" s="103"/>
      <c r="C76" s="103"/>
      <c r="D76" s="103"/>
      <c r="Z76" s="182" t="s">
        <v>428</v>
      </c>
      <c r="AA76" s="182"/>
      <c r="AB76" s="182"/>
      <c r="AC76" s="103"/>
      <c r="AD76" s="182" t="s">
        <v>57</v>
      </c>
      <c r="AE76" s="182"/>
      <c r="AF76" s="182"/>
      <c r="AG76" s="103"/>
      <c r="AH76" s="182" t="s">
        <v>58</v>
      </c>
      <c r="AI76" s="182"/>
      <c r="AJ76" s="182"/>
      <c r="AK76" s="103"/>
      <c r="AL76" s="103"/>
      <c r="AM76" s="103"/>
      <c r="AN76" s="173" t="s">
        <v>487</v>
      </c>
      <c r="AO76" s="103"/>
      <c r="AP76" s="103"/>
      <c r="AQ76" s="103"/>
      <c r="AR76" s="103"/>
    </row>
    <row r="77" spans="1:44" ht="9.6" customHeight="1" x14ac:dyDescent="0.25">
      <c r="A77" s="103"/>
      <c r="B77" s="103"/>
      <c r="C77" s="103"/>
      <c r="D77" s="103"/>
      <c r="E77" s="103"/>
      <c r="F77" s="103"/>
      <c r="G77" s="103"/>
      <c r="H77" s="103"/>
      <c r="I77" s="123" t="s">
        <v>62</v>
      </c>
      <c r="J77" s="103"/>
      <c r="K77" s="103"/>
      <c r="L77" s="103"/>
      <c r="M77" s="103"/>
      <c r="N77" s="103"/>
      <c r="O77" s="123" t="s">
        <v>62</v>
      </c>
      <c r="P77" s="103"/>
      <c r="Q77" s="103"/>
      <c r="R77" s="103"/>
      <c r="S77" s="103"/>
      <c r="T77" s="103"/>
      <c r="U77" s="123" t="s">
        <v>62</v>
      </c>
      <c r="V77" s="103"/>
      <c r="W77" s="103"/>
      <c r="X77" s="103"/>
      <c r="Y77" s="103"/>
      <c r="Z77" s="103"/>
      <c r="AA77" s="103"/>
      <c r="AB77" s="123" t="s">
        <v>269</v>
      </c>
      <c r="AC77" s="103"/>
      <c r="AD77" s="103"/>
      <c r="AE77" s="103"/>
      <c r="AF77" s="123" t="s">
        <v>269</v>
      </c>
      <c r="AG77" s="103"/>
      <c r="AH77" s="103"/>
      <c r="AI77" s="103"/>
      <c r="AJ77" s="123" t="s">
        <v>269</v>
      </c>
      <c r="AK77" s="103"/>
      <c r="AL77" s="123" t="s">
        <v>405</v>
      </c>
      <c r="AM77" s="103"/>
      <c r="AN77" s="103"/>
      <c r="AO77" s="103"/>
      <c r="AP77" s="103"/>
      <c r="AQ77" s="103"/>
      <c r="AR77" s="103"/>
    </row>
    <row r="78" spans="1:44" ht="9.6" customHeight="1" x14ac:dyDescent="0.25">
      <c r="A78" s="173" t="s">
        <v>69</v>
      </c>
      <c r="B78" s="103"/>
      <c r="C78" s="173" t="s">
        <v>71</v>
      </c>
      <c r="D78" s="103"/>
      <c r="E78" s="173" t="s">
        <v>72</v>
      </c>
      <c r="F78" s="103"/>
      <c r="G78" s="173" t="s">
        <v>431</v>
      </c>
      <c r="H78" s="103"/>
      <c r="I78" s="173" t="s">
        <v>78</v>
      </c>
      <c r="J78" s="103"/>
      <c r="K78" s="173" t="s">
        <v>72</v>
      </c>
      <c r="L78" s="103"/>
      <c r="M78" s="173" t="s">
        <v>431</v>
      </c>
      <c r="N78" s="103"/>
      <c r="O78" s="173" t="s">
        <v>78</v>
      </c>
      <c r="P78" s="103"/>
      <c r="Q78" s="173" t="s">
        <v>72</v>
      </c>
      <c r="R78" s="103"/>
      <c r="S78" s="173" t="s">
        <v>431</v>
      </c>
      <c r="T78" s="103"/>
      <c r="U78" s="173" t="s">
        <v>78</v>
      </c>
      <c r="V78" s="103"/>
      <c r="W78" s="173" t="s">
        <v>63</v>
      </c>
      <c r="X78" s="103"/>
      <c r="Y78" s="103"/>
      <c r="Z78" s="173" t="s">
        <v>72</v>
      </c>
      <c r="AA78" s="103"/>
      <c r="AB78" s="173" t="s">
        <v>369</v>
      </c>
      <c r="AC78" s="103"/>
      <c r="AD78" s="173" t="s">
        <v>72</v>
      </c>
      <c r="AE78" s="103"/>
      <c r="AF78" s="173" t="s">
        <v>369</v>
      </c>
      <c r="AG78" s="103"/>
      <c r="AH78" s="173" t="s">
        <v>72</v>
      </c>
      <c r="AI78" s="103"/>
      <c r="AJ78" s="173" t="s">
        <v>369</v>
      </c>
      <c r="AK78" s="103"/>
      <c r="AL78" s="173" t="s">
        <v>414</v>
      </c>
      <c r="AM78" s="103"/>
      <c r="AN78" s="173" t="s">
        <v>307</v>
      </c>
      <c r="AO78" s="103"/>
      <c r="AP78" s="173" t="s">
        <v>69</v>
      </c>
      <c r="AQ78" s="103"/>
      <c r="AR78" s="103"/>
    </row>
    <row r="79" spans="1:44" ht="9.75" customHeight="1" x14ac:dyDescent="0.25">
      <c r="A79" s="103"/>
      <c r="B79" s="13" t="s">
        <v>282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row>
    <row r="80" spans="1:44" ht="9.75" customHeight="1" x14ac:dyDescent="0.25">
      <c r="A80" s="103">
        <v>1</v>
      </c>
      <c r="B80" s="103"/>
      <c r="C80" s="13" t="s">
        <v>123</v>
      </c>
      <c r="D80" s="103"/>
      <c r="E80" s="189">
        <v>201970</v>
      </c>
      <c r="F80" s="103"/>
      <c r="G80" s="105">
        <f t="shared" ref="G80:G111" si="16">(E80/$AR80)</f>
        <v>6.1634471604260126</v>
      </c>
      <c r="H80" s="103"/>
      <c r="I80" s="188">
        <f t="shared" ref="I80:I111" si="17">IF(G$192,G80/G$192*100,0)</f>
        <v>17.422465944156137</v>
      </c>
      <c r="J80" s="189"/>
      <c r="K80" s="189">
        <v>6658545</v>
      </c>
      <c r="L80" s="103"/>
      <c r="M80" s="105">
        <f t="shared" ref="M80:M111" si="18">(K80/$AR80)</f>
        <v>203.19646617229699</v>
      </c>
      <c r="N80" s="103"/>
      <c r="O80" s="188">
        <f t="shared" ref="O80:O111" si="19">IF(M$192,M80/M$192*100,0)</f>
        <v>299.86412082818572</v>
      </c>
      <c r="P80" s="103"/>
      <c r="Q80" s="189">
        <v>1258344</v>
      </c>
      <c r="R80" s="103"/>
      <c r="S80" s="105">
        <f t="shared" ref="S80:S111" si="20">(Q80/$AR80)</f>
        <v>38.400439439714361</v>
      </c>
      <c r="T80" s="103"/>
      <c r="U80" s="188">
        <f t="shared" ref="U80:U111" si="21">IF(S$192,S80/S$192*100,0)</f>
        <v>83.831680862138924</v>
      </c>
      <c r="V80" s="103"/>
      <c r="W80" s="189">
        <f t="shared" ref="W80:W111" si="22">(E80+K80+Q80)</f>
        <v>8118859</v>
      </c>
      <c r="X80" s="103"/>
      <c r="Y80" s="103"/>
      <c r="Z80" s="189">
        <v>18840</v>
      </c>
      <c r="AA80" s="103"/>
      <c r="AB80" s="188">
        <f t="shared" ref="AB80:AB111" si="23">IF($W80,Z80/$W80*100,0)</f>
        <v>0.23205231178420513</v>
      </c>
      <c r="AC80" s="103"/>
      <c r="AD80" s="189">
        <v>0</v>
      </c>
      <c r="AE80" s="103"/>
      <c r="AF80" s="188">
        <f t="shared" ref="AF80:AF111" si="24">IF($W80,AD80/$W80*100,0)</f>
        <v>0</v>
      </c>
      <c r="AG80" s="103"/>
      <c r="AH80" s="189">
        <v>0</v>
      </c>
      <c r="AI80" s="103"/>
      <c r="AJ80" s="188">
        <f t="shared" ref="AJ80:AJ111" si="25">IF($W80,AH80/$W80*100,0)</f>
        <v>0</v>
      </c>
      <c r="AK80" s="103"/>
      <c r="AL80" s="189">
        <v>3381075</v>
      </c>
      <c r="AM80" s="103"/>
      <c r="AN80" s="189">
        <v>7915504.5900000008</v>
      </c>
      <c r="AO80" s="103"/>
      <c r="AP80" s="103">
        <v>1</v>
      </c>
      <c r="AQ80" s="103"/>
      <c r="AR80" s="190">
        <v>32769</v>
      </c>
    </row>
    <row r="81" spans="1:44" ht="9.75" customHeight="1" x14ac:dyDescent="0.25">
      <c r="A81" s="103">
        <v>2</v>
      </c>
      <c r="B81" s="103"/>
      <c r="C81" s="13" t="s">
        <v>124</v>
      </c>
      <c r="D81" s="103"/>
      <c r="E81" s="190">
        <v>4732626</v>
      </c>
      <c r="F81" s="103"/>
      <c r="G81" s="188">
        <f t="shared" si="16"/>
        <v>43.562864164802697</v>
      </c>
      <c r="H81" s="103"/>
      <c r="I81" s="188">
        <f t="shared" si="17"/>
        <v>123.14091409988094</v>
      </c>
      <c r="J81" s="190"/>
      <c r="K81" s="190">
        <v>1217386</v>
      </c>
      <c r="L81" s="103"/>
      <c r="M81" s="188">
        <f t="shared" si="18"/>
        <v>11.205791658612469</v>
      </c>
      <c r="N81" s="103"/>
      <c r="O81" s="188">
        <f t="shared" si="19"/>
        <v>16.536778061112578</v>
      </c>
      <c r="P81" s="103"/>
      <c r="Q81" s="190">
        <v>0</v>
      </c>
      <c r="R81" s="103"/>
      <c r="S81" s="188">
        <f t="shared" si="20"/>
        <v>0</v>
      </c>
      <c r="T81" s="103"/>
      <c r="U81" s="188">
        <f t="shared" si="21"/>
        <v>0</v>
      </c>
      <c r="V81" s="103"/>
      <c r="W81" s="190">
        <f t="shared" si="22"/>
        <v>5950012</v>
      </c>
      <c r="X81" s="103"/>
      <c r="Y81" s="103"/>
      <c r="Z81" s="190">
        <v>9291</v>
      </c>
      <c r="AA81" s="103"/>
      <c r="AB81" s="188">
        <f t="shared" si="23"/>
        <v>0.15615094557792489</v>
      </c>
      <c r="AC81" s="103"/>
      <c r="AD81" s="190">
        <v>0</v>
      </c>
      <c r="AE81" s="103"/>
      <c r="AF81" s="188">
        <f t="shared" si="24"/>
        <v>0</v>
      </c>
      <c r="AG81" s="103"/>
      <c r="AH81" s="190">
        <v>0</v>
      </c>
      <c r="AI81" s="103"/>
      <c r="AJ81" s="188">
        <f t="shared" si="25"/>
        <v>0</v>
      </c>
      <c r="AK81" s="103"/>
      <c r="AL81" s="190">
        <v>980</v>
      </c>
      <c r="AM81" s="103"/>
      <c r="AN81" s="190">
        <v>14469473.59</v>
      </c>
      <c r="AO81" s="103"/>
      <c r="AP81" s="103">
        <v>2</v>
      </c>
      <c r="AQ81" s="103"/>
      <c r="AR81" s="190">
        <v>108639</v>
      </c>
    </row>
    <row r="82" spans="1:44" ht="9.75" customHeight="1" x14ac:dyDescent="0.25">
      <c r="A82" s="103">
        <v>3</v>
      </c>
      <c r="B82" s="103"/>
      <c r="C82" s="13" t="s">
        <v>125</v>
      </c>
      <c r="D82" s="103"/>
      <c r="E82" s="190">
        <v>0</v>
      </c>
      <c r="F82" s="103"/>
      <c r="G82" s="188">
        <f t="shared" si="16"/>
        <v>0</v>
      </c>
      <c r="H82" s="103"/>
      <c r="I82" s="188">
        <f t="shared" si="17"/>
        <v>0</v>
      </c>
      <c r="J82" s="190"/>
      <c r="K82" s="190">
        <v>2224790</v>
      </c>
      <c r="L82" s="103"/>
      <c r="M82" s="188">
        <f t="shared" si="18"/>
        <v>146.90900686740622</v>
      </c>
      <c r="N82" s="103"/>
      <c r="O82" s="188">
        <f t="shared" si="19"/>
        <v>216.79875155251418</v>
      </c>
      <c r="P82" s="103"/>
      <c r="Q82" s="190">
        <v>817185</v>
      </c>
      <c r="R82" s="103"/>
      <c r="S82" s="188">
        <f t="shared" si="20"/>
        <v>53.960974643423135</v>
      </c>
      <c r="T82" s="103"/>
      <c r="U82" s="188">
        <f t="shared" si="21"/>
        <v>117.80175621216975</v>
      </c>
      <c r="V82" s="103"/>
      <c r="W82" s="190">
        <f t="shared" si="22"/>
        <v>3041975</v>
      </c>
      <c r="X82" s="103"/>
      <c r="Y82" s="103"/>
      <c r="Z82" s="190">
        <v>15513</v>
      </c>
      <c r="AA82" s="103"/>
      <c r="AB82" s="188">
        <f t="shared" si="23"/>
        <v>0.50996474329999431</v>
      </c>
      <c r="AC82" s="103"/>
      <c r="AD82" s="190">
        <v>0</v>
      </c>
      <c r="AE82" s="103"/>
      <c r="AF82" s="188">
        <f t="shared" si="24"/>
        <v>0</v>
      </c>
      <c r="AG82" s="103"/>
      <c r="AH82" s="190">
        <v>0</v>
      </c>
      <c r="AI82" s="103"/>
      <c r="AJ82" s="188">
        <f t="shared" si="25"/>
        <v>0</v>
      </c>
      <c r="AK82" s="103"/>
      <c r="AL82" s="190">
        <v>752520</v>
      </c>
      <c r="AM82" s="103"/>
      <c r="AN82" s="190">
        <v>4592986.6800000006</v>
      </c>
      <c r="AO82" s="103"/>
      <c r="AP82" s="103">
        <v>3</v>
      </c>
      <c r="AQ82" s="103"/>
      <c r="AR82" s="190">
        <v>15144</v>
      </c>
    </row>
    <row r="83" spans="1:44" ht="9.75" customHeight="1" x14ac:dyDescent="0.25">
      <c r="A83" s="103">
        <v>4</v>
      </c>
      <c r="B83" s="103"/>
      <c r="C83" s="13" t="s">
        <v>126</v>
      </c>
      <c r="D83" s="103"/>
      <c r="E83" s="190">
        <v>4597</v>
      </c>
      <c r="F83" s="103"/>
      <c r="G83" s="188">
        <f t="shared" si="16"/>
        <v>0.35375144286263949</v>
      </c>
      <c r="H83" s="103"/>
      <c r="I83" s="188">
        <f t="shared" si="17"/>
        <v>0.99996354402824716</v>
      </c>
      <c r="J83" s="190"/>
      <c r="K83" s="190">
        <v>258509</v>
      </c>
      <c r="L83" s="103"/>
      <c r="M83" s="188">
        <f t="shared" si="18"/>
        <v>19.892958830319355</v>
      </c>
      <c r="N83" s="103"/>
      <c r="O83" s="188">
        <f t="shared" si="19"/>
        <v>29.356734015575498</v>
      </c>
      <c r="P83" s="103"/>
      <c r="Q83" s="190">
        <v>823829</v>
      </c>
      <c r="R83" s="103"/>
      <c r="S83" s="188">
        <f t="shared" si="20"/>
        <v>63.395844555598309</v>
      </c>
      <c r="T83" s="103"/>
      <c r="U83" s="188">
        <f t="shared" si="21"/>
        <v>138.39894246820154</v>
      </c>
      <c r="V83" s="103"/>
      <c r="W83" s="190">
        <f t="shared" si="22"/>
        <v>1086935</v>
      </c>
      <c r="X83" s="103"/>
      <c r="Y83" s="103"/>
      <c r="Z83" s="190">
        <v>0</v>
      </c>
      <c r="AA83" s="103"/>
      <c r="AB83" s="188">
        <f t="shared" si="23"/>
        <v>0</v>
      </c>
      <c r="AC83" s="103"/>
      <c r="AD83" s="190">
        <v>0</v>
      </c>
      <c r="AE83" s="103"/>
      <c r="AF83" s="188">
        <f t="shared" si="24"/>
        <v>0</v>
      </c>
      <c r="AG83" s="103"/>
      <c r="AH83" s="190">
        <v>0</v>
      </c>
      <c r="AI83" s="103"/>
      <c r="AJ83" s="188">
        <f t="shared" si="25"/>
        <v>0</v>
      </c>
      <c r="AK83" s="103"/>
      <c r="AL83" s="190">
        <v>1150447</v>
      </c>
      <c r="AM83" s="103"/>
      <c r="AN83" s="190">
        <v>2864256.1500000004</v>
      </c>
      <c r="AO83" s="103"/>
      <c r="AP83" s="103">
        <v>4</v>
      </c>
      <c r="AQ83" s="103"/>
      <c r="AR83" s="190">
        <v>12995</v>
      </c>
    </row>
    <row r="84" spans="1:44" ht="9.75" customHeight="1" x14ac:dyDescent="0.25">
      <c r="A84" s="103">
        <v>5</v>
      </c>
      <c r="B84" s="103"/>
      <c r="C84" s="13" t="s">
        <v>127</v>
      </c>
      <c r="D84" s="103"/>
      <c r="E84" s="190">
        <v>0</v>
      </c>
      <c r="F84" s="103"/>
      <c r="G84" s="188">
        <f t="shared" si="16"/>
        <v>0</v>
      </c>
      <c r="H84" s="103"/>
      <c r="I84" s="188">
        <f t="shared" si="17"/>
        <v>0</v>
      </c>
      <c r="J84" s="190"/>
      <c r="K84" s="190">
        <v>2000478</v>
      </c>
      <c r="L84" s="103"/>
      <c r="M84" s="188">
        <f t="shared" si="18"/>
        <v>62.775849625003922</v>
      </c>
      <c r="N84" s="103"/>
      <c r="O84" s="188">
        <f t="shared" si="19"/>
        <v>92.640513448115342</v>
      </c>
      <c r="P84" s="103"/>
      <c r="Q84" s="190">
        <v>1298078</v>
      </c>
      <c r="R84" s="103"/>
      <c r="S84" s="188">
        <f t="shared" si="20"/>
        <v>40.734239181598518</v>
      </c>
      <c r="T84" s="103"/>
      <c r="U84" s="188">
        <f t="shared" si="21"/>
        <v>88.926579722995044</v>
      </c>
      <c r="V84" s="103"/>
      <c r="W84" s="190">
        <f t="shared" si="22"/>
        <v>3298556</v>
      </c>
      <c r="X84" s="103"/>
      <c r="Y84" s="103"/>
      <c r="Z84" s="190">
        <v>12995</v>
      </c>
      <c r="AA84" s="103"/>
      <c r="AB84" s="193">
        <f t="shared" si="23"/>
        <v>0.39396026624983776</v>
      </c>
      <c r="AC84" s="103"/>
      <c r="AD84" s="190">
        <v>0</v>
      </c>
      <c r="AE84" s="103"/>
      <c r="AF84" s="193">
        <f t="shared" si="24"/>
        <v>0</v>
      </c>
      <c r="AG84" s="103"/>
      <c r="AH84" s="190">
        <v>0</v>
      </c>
      <c r="AI84" s="103"/>
      <c r="AJ84" s="193">
        <f t="shared" si="25"/>
        <v>0</v>
      </c>
      <c r="AK84" s="103"/>
      <c r="AL84" s="190">
        <v>711242</v>
      </c>
      <c r="AM84" s="103"/>
      <c r="AN84" s="190">
        <v>5657735.96</v>
      </c>
      <c r="AO84" s="103"/>
      <c r="AP84" s="103">
        <v>5</v>
      </c>
      <c r="AQ84" s="103"/>
      <c r="AR84" s="190">
        <v>31867</v>
      </c>
    </row>
    <row r="85" spans="1:44" ht="9.75" customHeight="1" x14ac:dyDescent="0.25">
      <c r="A85" s="103">
        <v>6</v>
      </c>
      <c r="B85" s="103"/>
      <c r="C85" s="13" t="s">
        <v>128</v>
      </c>
      <c r="D85" s="103"/>
      <c r="E85" s="190">
        <v>0</v>
      </c>
      <c r="F85" s="103"/>
      <c r="G85" s="188">
        <f t="shared" si="16"/>
        <v>0</v>
      </c>
      <c r="H85" s="103"/>
      <c r="I85" s="188">
        <f t="shared" si="17"/>
        <v>0</v>
      </c>
      <c r="J85" s="190"/>
      <c r="K85" s="190">
        <v>1219782</v>
      </c>
      <c r="L85" s="103"/>
      <c r="M85" s="188">
        <f t="shared" si="18"/>
        <v>77.797180942662166</v>
      </c>
      <c r="N85" s="103"/>
      <c r="O85" s="188">
        <f t="shared" si="19"/>
        <v>114.80801662417494</v>
      </c>
      <c r="P85" s="103"/>
      <c r="Q85" s="190">
        <v>494672</v>
      </c>
      <c r="R85" s="103"/>
      <c r="S85" s="188">
        <f t="shared" si="20"/>
        <v>31.549971299189998</v>
      </c>
      <c r="T85" s="103"/>
      <c r="U85" s="188">
        <f t="shared" si="21"/>
        <v>68.876480679748511</v>
      </c>
      <c r="V85" s="103"/>
      <c r="W85" s="190">
        <f t="shared" si="22"/>
        <v>1714454</v>
      </c>
      <c r="X85" s="103"/>
      <c r="Y85" s="103"/>
      <c r="Z85" s="190">
        <v>13270</v>
      </c>
      <c r="AA85" s="103"/>
      <c r="AB85" s="193">
        <f t="shared" si="23"/>
        <v>0.77400735161165013</v>
      </c>
      <c r="AC85" s="103"/>
      <c r="AD85" s="190">
        <v>0</v>
      </c>
      <c r="AE85" s="103"/>
      <c r="AF85" s="193">
        <f t="shared" si="24"/>
        <v>0</v>
      </c>
      <c r="AG85" s="103"/>
      <c r="AH85" s="190">
        <v>0</v>
      </c>
      <c r="AI85" s="103"/>
      <c r="AJ85" s="193">
        <f t="shared" si="25"/>
        <v>0</v>
      </c>
      <c r="AK85" s="103"/>
      <c r="AL85" s="190">
        <v>654766</v>
      </c>
      <c r="AM85" s="103"/>
      <c r="AN85" s="190">
        <v>3620088.9499999997</v>
      </c>
      <c r="AO85" s="103"/>
      <c r="AP85" s="103">
        <v>6</v>
      </c>
      <c r="AQ85" s="103"/>
      <c r="AR85" s="190">
        <v>15679</v>
      </c>
    </row>
    <row r="86" spans="1:44" ht="9.75" customHeight="1" x14ac:dyDescent="0.25">
      <c r="A86" s="103">
        <v>7</v>
      </c>
      <c r="B86" s="103"/>
      <c r="C86" s="13" t="s">
        <v>129</v>
      </c>
      <c r="D86" s="103"/>
      <c r="E86" s="190">
        <v>55409728</v>
      </c>
      <c r="F86" s="103"/>
      <c r="G86" s="188">
        <f t="shared" si="16"/>
        <v>229.886313378777</v>
      </c>
      <c r="H86" s="103"/>
      <c r="I86" s="188">
        <f t="shared" si="17"/>
        <v>649.82896123222588</v>
      </c>
      <c r="J86" s="190"/>
      <c r="K86" s="190">
        <v>16589298</v>
      </c>
      <c r="L86" s="103"/>
      <c r="M86" s="188">
        <f t="shared" si="18"/>
        <v>68.826408221349126</v>
      </c>
      <c r="N86" s="103"/>
      <c r="O86" s="188">
        <f t="shared" si="19"/>
        <v>101.56953405654478</v>
      </c>
      <c r="P86" s="103"/>
      <c r="Q86" s="190">
        <v>18449580</v>
      </c>
      <c r="R86" s="103"/>
      <c r="S86" s="188">
        <f t="shared" si="20"/>
        <v>76.544427895167019</v>
      </c>
      <c r="T86" s="103"/>
      <c r="U86" s="188">
        <f t="shared" si="21"/>
        <v>167.10350570744347</v>
      </c>
      <c r="V86" s="103"/>
      <c r="W86" s="190">
        <f t="shared" si="22"/>
        <v>90448606</v>
      </c>
      <c r="X86" s="103"/>
      <c r="Y86" s="103"/>
      <c r="Z86" s="190">
        <v>12117676</v>
      </c>
      <c r="AA86" s="103"/>
      <c r="AB86" s="193">
        <f t="shared" si="23"/>
        <v>13.397305426686179</v>
      </c>
      <c r="AC86" s="103"/>
      <c r="AD86" s="190">
        <v>0</v>
      </c>
      <c r="AE86" s="103"/>
      <c r="AF86" s="193">
        <f t="shared" si="24"/>
        <v>0</v>
      </c>
      <c r="AG86" s="103"/>
      <c r="AH86" s="190">
        <v>0</v>
      </c>
      <c r="AI86" s="103"/>
      <c r="AJ86" s="193">
        <f t="shared" si="25"/>
        <v>0</v>
      </c>
      <c r="AK86" s="103"/>
      <c r="AL86" s="190">
        <v>33099639</v>
      </c>
      <c r="AM86" s="103"/>
      <c r="AN86" s="190">
        <v>6579839.3699999992</v>
      </c>
      <c r="AO86" s="103"/>
      <c r="AP86" s="103">
        <v>7</v>
      </c>
      <c r="AQ86" s="103"/>
      <c r="AR86" s="190">
        <v>241031</v>
      </c>
    </row>
    <row r="87" spans="1:44" ht="9.75" customHeight="1" x14ac:dyDescent="0.25">
      <c r="A87" s="103">
        <v>8</v>
      </c>
      <c r="B87" s="103"/>
      <c r="C87" s="13" t="s">
        <v>130</v>
      </c>
      <c r="D87" s="103"/>
      <c r="E87" s="190">
        <v>137285</v>
      </c>
      <c r="F87" s="103"/>
      <c r="G87" s="188">
        <f t="shared" si="16"/>
        <v>1.8242884099184096</v>
      </c>
      <c r="H87" s="103"/>
      <c r="I87" s="188">
        <f t="shared" si="17"/>
        <v>5.1567900018997461</v>
      </c>
      <c r="J87" s="190"/>
      <c r="K87" s="190">
        <v>2458320</v>
      </c>
      <c r="L87" s="103"/>
      <c r="M87" s="188">
        <f t="shared" si="18"/>
        <v>32.666967868817608</v>
      </c>
      <c r="N87" s="103"/>
      <c r="O87" s="188">
        <f t="shared" si="19"/>
        <v>48.207785226931691</v>
      </c>
      <c r="P87" s="103"/>
      <c r="Q87" s="190">
        <v>1888259</v>
      </c>
      <c r="R87" s="103"/>
      <c r="S87" s="188">
        <f t="shared" si="20"/>
        <v>25.091809073271854</v>
      </c>
      <c r="T87" s="103"/>
      <c r="U87" s="188">
        <f t="shared" si="21"/>
        <v>54.777720285898233</v>
      </c>
      <c r="V87" s="103"/>
      <c r="W87" s="190">
        <f t="shared" si="22"/>
        <v>4483864</v>
      </c>
      <c r="X87" s="103"/>
      <c r="Y87" s="103"/>
      <c r="Z87" s="190">
        <v>0</v>
      </c>
      <c r="AA87" s="103"/>
      <c r="AB87" s="193">
        <f t="shared" si="23"/>
        <v>0</v>
      </c>
      <c r="AC87" s="103"/>
      <c r="AD87" s="190">
        <v>0</v>
      </c>
      <c r="AE87" s="103"/>
      <c r="AF87" s="193">
        <f t="shared" si="24"/>
        <v>0</v>
      </c>
      <c r="AG87" s="103"/>
      <c r="AH87" s="190">
        <v>0</v>
      </c>
      <c r="AI87" s="103"/>
      <c r="AJ87" s="193">
        <f t="shared" si="25"/>
        <v>0</v>
      </c>
      <c r="AK87" s="103"/>
      <c r="AL87" s="190">
        <v>2085283</v>
      </c>
      <c r="AM87" s="103"/>
      <c r="AN87" s="190">
        <v>16279995.039999999</v>
      </c>
      <c r="AO87" s="103"/>
      <c r="AP87" s="103">
        <v>8</v>
      </c>
      <c r="AQ87" s="103"/>
      <c r="AR87" s="190">
        <v>75254</v>
      </c>
    </row>
    <row r="88" spans="1:44" ht="9.75" customHeight="1" x14ac:dyDescent="0.25">
      <c r="A88" s="103">
        <v>9</v>
      </c>
      <c r="B88" s="103"/>
      <c r="C88" s="13" t="s">
        <v>131</v>
      </c>
      <c r="D88" s="103"/>
      <c r="E88" s="190">
        <v>0</v>
      </c>
      <c r="F88" s="103"/>
      <c r="G88" s="188">
        <f t="shared" si="16"/>
        <v>0</v>
      </c>
      <c r="H88" s="103"/>
      <c r="I88" s="188">
        <f t="shared" si="17"/>
        <v>0</v>
      </c>
      <c r="J88" s="190"/>
      <c r="K88" s="190">
        <v>1036035</v>
      </c>
      <c r="L88" s="103"/>
      <c r="M88" s="188">
        <f t="shared" si="18"/>
        <v>233.92074960487696</v>
      </c>
      <c r="N88" s="103"/>
      <c r="O88" s="188">
        <f t="shared" si="19"/>
        <v>345.20501879328361</v>
      </c>
      <c r="P88" s="103"/>
      <c r="Q88" s="190">
        <v>311874</v>
      </c>
      <c r="R88" s="103"/>
      <c r="S88" s="188">
        <f t="shared" si="20"/>
        <v>70.416346805147896</v>
      </c>
      <c r="T88" s="103"/>
      <c r="U88" s="188">
        <f t="shared" si="21"/>
        <v>153.72534270380643</v>
      </c>
      <c r="V88" s="103"/>
      <c r="W88" s="190">
        <f t="shared" si="22"/>
        <v>1347909</v>
      </c>
      <c r="X88" s="103"/>
      <c r="Y88" s="103"/>
      <c r="Z88" s="190">
        <v>0</v>
      </c>
      <c r="AA88" s="103"/>
      <c r="AB88" s="193">
        <f t="shared" si="23"/>
        <v>0</v>
      </c>
      <c r="AC88" s="103"/>
      <c r="AD88" s="190">
        <v>0</v>
      </c>
      <c r="AE88" s="103"/>
      <c r="AF88" s="193">
        <f t="shared" si="24"/>
        <v>0</v>
      </c>
      <c r="AG88" s="103"/>
      <c r="AH88" s="190">
        <v>0</v>
      </c>
      <c r="AI88" s="103"/>
      <c r="AJ88" s="193">
        <f t="shared" si="25"/>
        <v>0</v>
      </c>
      <c r="AK88" s="103"/>
      <c r="AL88" s="190">
        <v>10599</v>
      </c>
      <c r="AM88" s="103"/>
      <c r="AN88" s="190">
        <v>3585746.6500000008</v>
      </c>
      <c r="AO88" s="103"/>
      <c r="AP88" s="103">
        <v>9</v>
      </c>
      <c r="AQ88" s="103"/>
      <c r="AR88" s="190">
        <v>4429</v>
      </c>
    </row>
    <row r="89" spans="1:44" ht="9.75" customHeight="1" x14ac:dyDescent="0.25">
      <c r="A89" s="103">
        <v>10</v>
      </c>
      <c r="B89" s="103"/>
      <c r="C89" s="13" t="s">
        <v>132</v>
      </c>
      <c r="D89" s="103"/>
      <c r="E89" s="190">
        <v>0</v>
      </c>
      <c r="F89" s="103"/>
      <c r="G89" s="188">
        <f t="shared" si="16"/>
        <v>0</v>
      </c>
      <c r="H89" s="103"/>
      <c r="I89" s="188">
        <f t="shared" si="17"/>
        <v>0</v>
      </c>
      <c r="J89" s="190"/>
      <c r="K89" s="190">
        <v>7702506</v>
      </c>
      <c r="L89" s="103"/>
      <c r="M89" s="188">
        <f t="shared" si="18"/>
        <v>98.335303655095814</v>
      </c>
      <c r="N89" s="103"/>
      <c r="O89" s="188">
        <f t="shared" si="19"/>
        <v>145.11684150995416</v>
      </c>
      <c r="P89" s="103"/>
      <c r="Q89" s="190">
        <v>2539122</v>
      </c>
      <c r="R89" s="103"/>
      <c r="S89" s="188">
        <f t="shared" si="20"/>
        <v>32.416116636239451</v>
      </c>
      <c r="T89" s="103"/>
      <c r="U89" s="188">
        <f t="shared" si="21"/>
        <v>70.767355381579762</v>
      </c>
      <c r="V89" s="103"/>
      <c r="W89" s="190">
        <f t="shared" si="22"/>
        <v>10241628</v>
      </c>
      <c r="X89" s="103"/>
      <c r="Y89" s="103"/>
      <c r="Z89" s="190">
        <v>14826</v>
      </c>
      <c r="AA89" s="103"/>
      <c r="AB89" s="193">
        <f t="shared" si="23"/>
        <v>0.14476214133143675</v>
      </c>
      <c r="AC89" s="103"/>
      <c r="AD89" s="190">
        <v>0</v>
      </c>
      <c r="AE89" s="103"/>
      <c r="AF89" s="193">
        <f t="shared" si="24"/>
        <v>0</v>
      </c>
      <c r="AG89" s="103"/>
      <c r="AH89" s="190">
        <v>0</v>
      </c>
      <c r="AI89" s="103"/>
      <c r="AJ89" s="193">
        <f t="shared" si="25"/>
        <v>0</v>
      </c>
      <c r="AK89" s="103"/>
      <c r="AL89" s="190">
        <v>2937410</v>
      </c>
      <c r="AM89" s="103"/>
      <c r="AN89" s="190">
        <v>11476249.730000002</v>
      </c>
      <c r="AO89" s="103"/>
      <c r="AP89" s="103">
        <v>10</v>
      </c>
      <c r="AQ89" s="103"/>
      <c r="AR89" s="190">
        <v>78329</v>
      </c>
    </row>
    <row r="90" spans="1:44" ht="9.75" customHeight="1" x14ac:dyDescent="0.25">
      <c r="A90" s="103">
        <v>11</v>
      </c>
      <c r="B90" s="103"/>
      <c r="C90" s="13" t="s">
        <v>133</v>
      </c>
      <c r="D90" s="103"/>
      <c r="E90" s="190">
        <v>11837</v>
      </c>
      <c r="F90" s="103"/>
      <c r="G90" s="188">
        <f t="shared" si="16"/>
        <v>1.8403296019900497</v>
      </c>
      <c r="H90" s="103"/>
      <c r="I90" s="188">
        <f t="shared" si="17"/>
        <v>5.2021342898115943</v>
      </c>
      <c r="J90" s="190"/>
      <c r="K90" s="190">
        <v>983073</v>
      </c>
      <c r="L90" s="103"/>
      <c r="M90" s="188">
        <f t="shared" si="18"/>
        <v>152.8409514925373</v>
      </c>
      <c r="N90" s="103"/>
      <c r="O90" s="188">
        <f t="shared" si="19"/>
        <v>225.55272938157805</v>
      </c>
      <c r="P90" s="103"/>
      <c r="Q90" s="190">
        <v>653928</v>
      </c>
      <c r="R90" s="103"/>
      <c r="S90" s="188">
        <f t="shared" si="20"/>
        <v>101.66791044776119</v>
      </c>
      <c r="T90" s="103"/>
      <c r="U90" s="188">
        <f t="shared" si="21"/>
        <v>221.95037210336238</v>
      </c>
      <c r="V90" s="103"/>
      <c r="W90" s="190">
        <f t="shared" si="22"/>
        <v>1648838</v>
      </c>
      <c r="X90" s="103"/>
      <c r="Y90" s="103"/>
      <c r="Z90" s="190">
        <v>6207</v>
      </c>
      <c r="AA90" s="103"/>
      <c r="AB90" s="193">
        <f t="shared" si="23"/>
        <v>0.37644692807904717</v>
      </c>
      <c r="AC90" s="103"/>
      <c r="AD90" s="190">
        <v>0</v>
      </c>
      <c r="AE90" s="103"/>
      <c r="AF90" s="193">
        <f t="shared" si="24"/>
        <v>0</v>
      </c>
      <c r="AG90" s="103"/>
      <c r="AH90" s="190">
        <v>0</v>
      </c>
      <c r="AI90" s="103"/>
      <c r="AJ90" s="193">
        <f t="shared" si="25"/>
        <v>0</v>
      </c>
      <c r="AK90" s="103"/>
      <c r="AL90" s="190">
        <v>1021387</v>
      </c>
      <c r="AM90" s="103"/>
      <c r="AN90" s="190">
        <v>7058427.0499999998</v>
      </c>
      <c r="AO90" s="103"/>
      <c r="AP90" s="103">
        <v>11</v>
      </c>
      <c r="AQ90" s="103"/>
      <c r="AR90" s="190">
        <v>6432</v>
      </c>
    </row>
    <row r="91" spans="1:44" ht="9.75" customHeight="1" x14ac:dyDescent="0.25">
      <c r="A91" s="103">
        <v>12</v>
      </c>
      <c r="B91" s="103"/>
      <c r="C91" s="13" t="s">
        <v>134</v>
      </c>
      <c r="D91" s="103"/>
      <c r="E91" s="190">
        <v>0</v>
      </c>
      <c r="F91" s="103"/>
      <c r="G91" s="188">
        <f t="shared" si="16"/>
        <v>0</v>
      </c>
      <c r="H91" s="103"/>
      <c r="I91" s="188">
        <f t="shared" si="17"/>
        <v>0</v>
      </c>
      <c r="J91" s="190"/>
      <c r="K91" s="190">
        <v>776566</v>
      </c>
      <c r="L91" s="103"/>
      <c r="M91" s="188">
        <f t="shared" si="18"/>
        <v>23.328707041576543</v>
      </c>
      <c r="N91" s="103"/>
      <c r="O91" s="188">
        <f t="shared" si="19"/>
        <v>34.426987628559388</v>
      </c>
      <c r="P91" s="103"/>
      <c r="Q91" s="190">
        <v>795369</v>
      </c>
      <c r="R91" s="103"/>
      <c r="S91" s="188">
        <f t="shared" si="20"/>
        <v>23.893565248738284</v>
      </c>
      <c r="T91" s="103"/>
      <c r="U91" s="188">
        <f t="shared" si="21"/>
        <v>52.161844130339475</v>
      </c>
      <c r="V91" s="103"/>
      <c r="W91" s="190">
        <f t="shared" si="22"/>
        <v>1571935</v>
      </c>
      <c r="X91" s="103"/>
      <c r="Y91" s="103"/>
      <c r="Z91" s="190">
        <v>0</v>
      </c>
      <c r="AA91" s="103"/>
      <c r="AB91" s="193">
        <f t="shared" si="23"/>
        <v>0</v>
      </c>
      <c r="AC91" s="103"/>
      <c r="AD91" s="190">
        <v>0</v>
      </c>
      <c r="AE91" s="103"/>
      <c r="AF91" s="193">
        <f t="shared" si="24"/>
        <v>0</v>
      </c>
      <c r="AG91" s="103"/>
      <c r="AH91" s="190">
        <v>0</v>
      </c>
      <c r="AI91" s="103"/>
      <c r="AJ91" s="193">
        <f t="shared" si="25"/>
        <v>0</v>
      </c>
      <c r="AK91" s="103"/>
      <c r="AL91" s="190">
        <v>215011</v>
      </c>
      <c r="AM91" s="103"/>
      <c r="AN91" s="190">
        <v>9516136.7199999969</v>
      </c>
      <c r="AO91" s="103"/>
      <c r="AP91" s="103">
        <v>12</v>
      </c>
      <c r="AQ91" s="103"/>
      <c r="AR91" s="190">
        <v>33288</v>
      </c>
    </row>
    <row r="92" spans="1:44" ht="9.75" customHeight="1" x14ac:dyDescent="0.25">
      <c r="A92" s="103">
        <v>13</v>
      </c>
      <c r="B92" s="103"/>
      <c r="C92" s="13" t="s">
        <v>135</v>
      </c>
      <c r="D92" s="103"/>
      <c r="E92" s="190">
        <v>0</v>
      </c>
      <c r="F92" s="103"/>
      <c r="G92" s="188">
        <f t="shared" si="16"/>
        <v>0</v>
      </c>
      <c r="H92" s="103"/>
      <c r="I92" s="188">
        <f t="shared" si="17"/>
        <v>0</v>
      </c>
      <c r="J92" s="190"/>
      <c r="K92" s="190">
        <v>899988</v>
      </c>
      <c r="L92" s="103"/>
      <c r="M92" s="188">
        <f t="shared" si="18"/>
        <v>54.607608761604268</v>
      </c>
      <c r="N92" s="103"/>
      <c r="O92" s="188">
        <f t="shared" si="19"/>
        <v>80.586355167925063</v>
      </c>
      <c r="P92" s="103"/>
      <c r="Q92" s="190">
        <v>1007099</v>
      </c>
      <c r="R92" s="103"/>
      <c r="S92" s="188">
        <f t="shared" si="20"/>
        <v>61.106668284691466</v>
      </c>
      <c r="T92" s="103"/>
      <c r="U92" s="188">
        <f t="shared" si="21"/>
        <v>133.40146073674583</v>
      </c>
      <c r="V92" s="103"/>
      <c r="W92" s="190">
        <f t="shared" si="22"/>
        <v>1907087</v>
      </c>
      <c r="X92" s="103"/>
      <c r="Y92" s="103"/>
      <c r="Z92" s="190">
        <v>9038</v>
      </c>
      <c r="AA92" s="103"/>
      <c r="AB92" s="193">
        <f t="shared" si="23"/>
        <v>0.47391650197395296</v>
      </c>
      <c r="AC92" s="103"/>
      <c r="AD92" s="190">
        <v>0</v>
      </c>
      <c r="AE92" s="103"/>
      <c r="AF92" s="193">
        <f t="shared" si="24"/>
        <v>0</v>
      </c>
      <c r="AG92" s="103"/>
      <c r="AH92" s="190">
        <v>0</v>
      </c>
      <c r="AI92" s="103"/>
      <c r="AJ92" s="193">
        <f t="shared" si="25"/>
        <v>0</v>
      </c>
      <c r="AK92" s="103"/>
      <c r="AL92" s="190">
        <v>527449</v>
      </c>
      <c r="AM92" s="103"/>
      <c r="AN92" s="190">
        <v>6436137.7800000003</v>
      </c>
      <c r="AO92" s="103"/>
      <c r="AP92" s="103">
        <v>13</v>
      </c>
      <c r="AQ92" s="103"/>
      <c r="AR92" s="190">
        <v>16481</v>
      </c>
    </row>
    <row r="93" spans="1:44" ht="9.75" customHeight="1" x14ac:dyDescent="0.25">
      <c r="A93" s="103">
        <v>14</v>
      </c>
      <c r="B93" s="103"/>
      <c r="C93" s="13" t="s">
        <v>136</v>
      </c>
      <c r="D93" s="103"/>
      <c r="E93" s="190">
        <v>417522</v>
      </c>
      <c r="F93" s="103"/>
      <c r="G93" s="188">
        <f t="shared" si="16"/>
        <v>19.351223581757509</v>
      </c>
      <c r="H93" s="103"/>
      <c r="I93" s="188">
        <f t="shared" si="17"/>
        <v>54.700888164605942</v>
      </c>
      <c r="J93" s="190"/>
      <c r="K93" s="190">
        <v>3333940</v>
      </c>
      <c r="L93" s="103"/>
      <c r="M93" s="188">
        <f t="shared" si="18"/>
        <v>154.52076381164255</v>
      </c>
      <c r="N93" s="103"/>
      <c r="O93" s="188">
        <f t="shared" si="19"/>
        <v>228.03168708056543</v>
      </c>
      <c r="P93" s="103"/>
      <c r="Q93" s="190">
        <v>1811295</v>
      </c>
      <c r="R93" s="103"/>
      <c r="S93" s="188">
        <f t="shared" si="20"/>
        <v>83.949527252502776</v>
      </c>
      <c r="T93" s="103"/>
      <c r="U93" s="188">
        <f t="shared" si="21"/>
        <v>183.26951669935357</v>
      </c>
      <c r="V93" s="103"/>
      <c r="W93" s="190">
        <f t="shared" si="22"/>
        <v>5562757</v>
      </c>
      <c r="X93" s="103"/>
      <c r="Y93" s="103"/>
      <c r="Z93" s="190">
        <v>1199721</v>
      </c>
      <c r="AA93" s="103"/>
      <c r="AB93" s="193">
        <f t="shared" si="23"/>
        <v>21.567021532668061</v>
      </c>
      <c r="AC93" s="103"/>
      <c r="AD93" s="190">
        <v>460947</v>
      </c>
      <c r="AE93" s="103"/>
      <c r="AF93" s="193">
        <f t="shared" si="24"/>
        <v>8.2863047945470214</v>
      </c>
      <c r="AG93" s="103"/>
      <c r="AH93" s="190">
        <v>0</v>
      </c>
      <c r="AI93" s="103"/>
      <c r="AJ93" s="193">
        <f t="shared" si="25"/>
        <v>0</v>
      </c>
      <c r="AK93" s="103"/>
      <c r="AL93" s="190">
        <v>901034</v>
      </c>
      <c r="AM93" s="103"/>
      <c r="AN93" s="190">
        <v>9866734.1899999995</v>
      </c>
      <c r="AO93" s="103"/>
      <c r="AP93" s="103">
        <v>14</v>
      </c>
      <c r="AQ93" s="103"/>
      <c r="AR93" s="190">
        <v>21576</v>
      </c>
    </row>
    <row r="94" spans="1:44" ht="9.75" customHeight="1" x14ac:dyDescent="0.25">
      <c r="A94" s="103">
        <v>15</v>
      </c>
      <c r="B94" s="103"/>
      <c r="C94" s="13" t="s">
        <v>137</v>
      </c>
      <c r="D94" s="103"/>
      <c r="E94" s="190">
        <v>5023</v>
      </c>
      <c r="F94" s="103"/>
      <c r="G94" s="188">
        <f t="shared" si="16"/>
        <v>0.29630722038697499</v>
      </c>
      <c r="H94" s="103"/>
      <c r="I94" s="188">
        <f t="shared" si="17"/>
        <v>0.83758363166413807</v>
      </c>
      <c r="J94" s="190"/>
      <c r="K94" s="190">
        <v>987305</v>
      </c>
      <c r="L94" s="103"/>
      <c r="M94" s="188">
        <f t="shared" si="18"/>
        <v>58.241210476639921</v>
      </c>
      <c r="N94" s="103"/>
      <c r="O94" s="188">
        <f t="shared" si="19"/>
        <v>85.948588105554293</v>
      </c>
      <c r="P94" s="103"/>
      <c r="Q94" s="190">
        <v>704307</v>
      </c>
      <c r="R94" s="103"/>
      <c r="S94" s="188">
        <f t="shared" si="20"/>
        <v>41.547133081642286</v>
      </c>
      <c r="T94" s="103"/>
      <c r="U94" s="188">
        <f t="shared" si="21"/>
        <v>90.701201654346448</v>
      </c>
      <c r="V94" s="103"/>
      <c r="W94" s="190">
        <f t="shared" si="22"/>
        <v>1696635</v>
      </c>
      <c r="X94" s="103"/>
      <c r="Y94" s="103"/>
      <c r="Z94" s="190">
        <v>0</v>
      </c>
      <c r="AA94" s="103"/>
      <c r="AB94" s="193">
        <f t="shared" si="23"/>
        <v>0</v>
      </c>
      <c r="AC94" s="103"/>
      <c r="AD94" s="190">
        <v>0</v>
      </c>
      <c r="AE94" s="103"/>
      <c r="AF94" s="193">
        <f t="shared" si="24"/>
        <v>0</v>
      </c>
      <c r="AG94" s="103"/>
      <c r="AH94" s="190">
        <v>0</v>
      </c>
      <c r="AI94" s="103"/>
      <c r="AJ94" s="193">
        <f t="shared" si="25"/>
        <v>0</v>
      </c>
      <c r="AK94" s="103"/>
      <c r="AL94" s="190">
        <v>20938</v>
      </c>
      <c r="AM94" s="103"/>
      <c r="AN94" s="190">
        <v>4630691.4799999995</v>
      </c>
      <c r="AO94" s="103"/>
      <c r="AP94" s="103">
        <v>15</v>
      </c>
      <c r="AQ94" s="103"/>
      <c r="AR94" s="190">
        <v>16952</v>
      </c>
    </row>
    <row r="95" spans="1:44" ht="9.75" customHeight="1" x14ac:dyDescent="0.25">
      <c r="A95" s="103">
        <v>16</v>
      </c>
      <c r="B95" s="103"/>
      <c r="C95" s="13" t="s">
        <v>138</v>
      </c>
      <c r="D95" s="103"/>
      <c r="E95" s="190">
        <v>35935</v>
      </c>
      <c r="F95" s="103"/>
      <c r="G95" s="188">
        <f t="shared" si="16"/>
        <v>0.64835363103292742</v>
      </c>
      <c r="H95" s="103"/>
      <c r="I95" s="188">
        <f t="shared" si="17"/>
        <v>1.8327274920063381</v>
      </c>
      <c r="J95" s="190"/>
      <c r="K95" s="190">
        <v>3109483</v>
      </c>
      <c r="L95" s="103"/>
      <c r="M95" s="188">
        <f t="shared" si="18"/>
        <v>56.102534957149302</v>
      </c>
      <c r="N95" s="103"/>
      <c r="O95" s="188">
        <f t="shared" si="19"/>
        <v>82.792469958081057</v>
      </c>
      <c r="P95" s="103"/>
      <c r="Q95" s="190">
        <v>1832226</v>
      </c>
      <c r="R95" s="103"/>
      <c r="S95" s="188">
        <f t="shared" si="20"/>
        <v>33.057753721244929</v>
      </c>
      <c r="T95" s="103"/>
      <c r="U95" s="188">
        <f t="shared" si="21"/>
        <v>72.168107980360247</v>
      </c>
      <c r="V95" s="103"/>
      <c r="W95" s="190">
        <f t="shared" si="22"/>
        <v>4977644</v>
      </c>
      <c r="X95" s="103"/>
      <c r="Y95" s="103"/>
      <c r="Z95" s="190">
        <v>17221</v>
      </c>
      <c r="AA95" s="103"/>
      <c r="AB95" s="193">
        <f t="shared" si="23"/>
        <v>0.34596688714580631</v>
      </c>
      <c r="AC95" s="103"/>
      <c r="AD95" s="190">
        <v>0</v>
      </c>
      <c r="AE95" s="103"/>
      <c r="AF95" s="193">
        <f t="shared" si="24"/>
        <v>0</v>
      </c>
      <c r="AG95" s="103"/>
      <c r="AH95" s="190">
        <v>0</v>
      </c>
      <c r="AI95" s="103"/>
      <c r="AJ95" s="193">
        <f t="shared" si="25"/>
        <v>0</v>
      </c>
      <c r="AK95" s="103"/>
      <c r="AL95" s="190">
        <v>2107370</v>
      </c>
      <c r="AM95" s="103"/>
      <c r="AN95" s="190">
        <v>10136661.199999999</v>
      </c>
      <c r="AO95" s="103"/>
      <c r="AP95" s="103">
        <v>16</v>
      </c>
      <c r="AQ95" s="103"/>
      <c r="AR95" s="190">
        <v>55425</v>
      </c>
    </row>
    <row r="96" spans="1:44" ht="9.75" customHeight="1" x14ac:dyDescent="0.25">
      <c r="A96" s="103">
        <v>17</v>
      </c>
      <c r="B96" s="103"/>
      <c r="C96" s="13" t="s">
        <v>139</v>
      </c>
      <c r="D96" s="103"/>
      <c r="E96" s="190">
        <v>195386</v>
      </c>
      <c r="F96" s="103"/>
      <c r="G96" s="188">
        <f t="shared" si="16"/>
        <v>6.4500858312425722</v>
      </c>
      <c r="H96" s="103"/>
      <c r="I96" s="188">
        <f t="shared" si="17"/>
        <v>18.232719094802846</v>
      </c>
      <c r="J96" s="190"/>
      <c r="K96" s="190">
        <v>1663486</v>
      </c>
      <c r="L96" s="103"/>
      <c r="M96" s="188">
        <f t="shared" si="18"/>
        <v>54.91502706985343</v>
      </c>
      <c r="N96" s="103"/>
      <c r="O96" s="188">
        <f t="shared" si="19"/>
        <v>81.040023100572355</v>
      </c>
      <c r="P96" s="103"/>
      <c r="Q96" s="190">
        <v>1882767</v>
      </c>
      <c r="R96" s="103"/>
      <c r="S96" s="188">
        <f t="shared" si="20"/>
        <v>62.153935032351775</v>
      </c>
      <c r="T96" s="103"/>
      <c r="U96" s="188">
        <f t="shared" si="21"/>
        <v>135.68774008792928</v>
      </c>
      <c r="V96" s="103"/>
      <c r="W96" s="190">
        <f t="shared" si="22"/>
        <v>3741639</v>
      </c>
      <c r="X96" s="103"/>
      <c r="Y96" s="103"/>
      <c r="Z96" s="190">
        <v>0</v>
      </c>
      <c r="AA96" s="103"/>
      <c r="AB96" s="193">
        <f t="shared" si="23"/>
        <v>0</v>
      </c>
      <c r="AC96" s="103"/>
      <c r="AD96" s="190">
        <v>0</v>
      </c>
      <c r="AE96" s="103"/>
      <c r="AF96" s="193">
        <f t="shared" si="24"/>
        <v>0</v>
      </c>
      <c r="AG96" s="103"/>
      <c r="AH96" s="190">
        <v>0</v>
      </c>
      <c r="AI96" s="103"/>
      <c r="AJ96" s="193">
        <f t="shared" si="25"/>
        <v>0</v>
      </c>
      <c r="AK96" s="103"/>
      <c r="AL96" s="190">
        <v>53107</v>
      </c>
      <c r="AM96" s="103"/>
      <c r="AN96" s="190">
        <v>6368414.0200000005</v>
      </c>
      <c r="AO96" s="103"/>
      <c r="AP96" s="103">
        <v>17</v>
      </c>
      <c r="AQ96" s="103"/>
      <c r="AR96" s="190">
        <v>30292</v>
      </c>
    </row>
    <row r="97" spans="1:44" ht="9.75" customHeight="1" x14ac:dyDescent="0.25">
      <c r="A97" s="103">
        <v>18</v>
      </c>
      <c r="B97" s="103"/>
      <c r="C97" s="13" t="s">
        <v>140</v>
      </c>
      <c r="D97" s="103"/>
      <c r="E97" s="190">
        <v>0</v>
      </c>
      <c r="F97" s="103"/>
      <c r="G97" s="188">
        <f t="shared" si="16"/>
        <v>0</v>
      </c>
      <c r="H97" s="103"/>
      <c r="I97" s="188">
        <f t="shared" si="17"/>
        <v>0</v>
      </c>
      <c r="J97" s="190"/>
      <c r="K97" s="190">
        <v>651905</v>
      </c>
      <c r="L97" s="103"/>
      <c r="M97" s="188">
        <f t="shared" si="18"/>
        <v>22.370714800452969</v>
      </c>
      <c r="N97" s="103"/>
      <c r="O97" s="188">
        <f t="shared" si="19"/>
        <v>33.013245024880646</v>
      </c>
      <c r="P97" s="103"/>
      <c r="Q97" s="190">
        <v>1024757</v>
      </c>
      <c r="R97" s="103"/>
      <c r="S97" s="188">
        <f t="shared" si="20"/>
        <v>35.165471329055286</v>
      </c>
      <c r="T97" s="103"/>
      <c r="U97" s="188">
        <f t="shared" si="21"/>
        <v>76.76944880935946</v>
      </c>
      <c r="V97" s="103"/>
      <c r="W97" s="190">
        <f t="shared" si="22"/>
        <v>1676662</v>
      </c>
      <c r="X97" s="103"/>
      <c r="Y97" s="103"/>
      <c r="Z97" s="190">
        <v>10057</v>
      </c>
      <c r="AA97" s="103"/>
      <c r="AB97" s="193">
        <f t="shared" si="23"/>
        <v>0.59982274304540806</v>
      </c>
      <c r="AC97" s="103"/>
      <c r="AD97" s="190">
        <v>0</v>
      </c>
      <c r="AE97" s="103"/>
      <c r="AF97" s="193">
        <f t="shared" si="24"/>
        <v>0</v>
      </c>
      <c r="AG97" s="103"/>
      <c r="AH97" s="190">
        <v>0</v>
      </c>
      <c r="AI97" s="103"/>
      <c r="AJ97" s="193">
        <f t="shared" si="25"/>
        <v>0</v>
      </c>
      <c r="AK97" s="103"/>
      <c r="AL97" s="190">
        <v>799739</v>
      </c>
      <c r="AM97" s="103"/>
      <c r="AN97" s="190">
        <v>11089935.119999999</v>
      </c>
      <c r="AO97" s="103"/>
      <c r="AP97" s="103">
        <v>18</v>
      </c>
      <c r="AQ97" s="103"/>
      <c r="AR97" s="190">
        <v>29141</v>
      </c>
    </row>
    <row r="98" spans="1:44" ht="9.75" customHeight="1" x14ac:dyDescent="0.25">
      <c r="A98" s="103">
        <v>19</v>
      </c>
      <c r="B98" s="103"/>
      <c r="C98" s="13" t="s">
        <v>141</v>
      </c>
      <c r="D98" s="103"/>
      <c r="E98" s="190">
        <v>0</v>
      </c>
      <c r="F98" s="103"/>
      <c r="G98" s="188">
        <f t="shared" si="16"/>
        <v>0</v>
      </c>
      <c r="H98" s="103"/>
      <c r="I98" s="188">
        <f t="shared" si="17"/>
        <v>0</v>
      </c>
      <c r="J98" s="190"/>
      <c r="K98" s="190">
        <v>322694</v>
      </c>
      <c r="L98" s="103"/>
      <c r="M98" s="188">
        <f t="shared" si="18"/>
        <v>45.987459028074674</v>
      </c>
      <c r="N98" s="103"/>
      <c r="O98" s="188">
        <f t="shared" si="19"/>
        <v>67.865299187254749</v>
      </c>
      <c r="P98" s="103"/>
      <c r="Q98" s="190">
        <v>953329</v>
      </c>
      <c r="R98" s="103"/>
      <c r="S98" s="188">
        <f t="shared" si="20"/>
        <v>135.85991164315234</v>
      </c>
      <c r="T98" s="103"/>
      <c r="U98" s="188">
        <f t="shared" si="21"/>
        <v>296.5946463375123</v>
      </c>
      <c r="V98" s="103"/>
      <c r="W98" s="190">
        <f t="shared" si="22"/>
        <v>1276023</v>
      </c>
      <c r="X98" s="103"/>
      <c r="Y98" s="103"/>
      <c r="Z98" s="190">
        <v>0</v>
      </c>
      <c r="AA98" s="103"/>
      <c r="AB98" s="193">
        <f t="shared" si="23"/>
        <v>0</v>
      </c>
      <c r="AC98" s="103"/>
      <c r="AD98" s="190">
        <v>0</v>
      </c>
      <c r="AE98" s="103"/>
      <c r="AF98" s="193">
        <f t="shared" si="24"/>
        <v>0</v>
      </c>
      <c r="AG98" s="103"/>
      <c r="AH98" s="190">
        <v>0</v>
      </c>
      <c r="AI98" s="103"/>
      <c r="AJ98" s="193">
        <f t="shared" si="25"/>
        <v>0</v>
      </c>
      <c r="AK98" s="103"/>
      <c r="AL98" s="190">
        <v>3612361</v>
      </c>
      <c r="AM98" s="103"/>
      <c r="AN98" s="190">
        <v>1580466.8000000003</v>
      </c>
      <c r="AO98" s="103"/>
      <c r="AP98" s="103">
        <v>19</v>
      </c>
      <c r="AQ98" s="103"/>
      <c r="AR98" s="190">
        <v>7017</v>
      </c>
    </row>
    <row r="99" spans="1:44" ht="9.75" customHeight="1" x14ac:dyDescent="0.25">
      <c r="A99" s="103">
        <v>20</v>
      </c>
      <c r="B99" s="103"/>
      <c r="C99" s="13" t="s">
        <v>142</v>
      </c>
      <c r="D99" s="103"/>
      <c r="E99" s="190">
        <v>0</v>
      </c>
      <c r="F99" s="103"/>
      <c r="G99" s="188">
        <f t="shared" si="16"/>
        <v>0</v>
      </c>
      <c r="H99" s="103"/>
      <c r="I99" s="188">
        <f t="shared" si="17"/>
        <v>0</v>
      </c>
      <c r="J99" s="190"/>
      <c r="K99" s="190">
        <v>828106</v>
      </c>
      <c r="L99" s="103"/>
      <c r="M99" s="188">
        <f t="shared" si="18"/>
        <v>68.888278845353966</v>
      </c>
      <c r="N99" s="103"/>
      <c r="O99" s="188">
        <f t="shared" si="19"/>
        <v>101.66083869693441</v>
      </c>
      <c r="P99" s="103"/>
      <c r="Q99" s="190">
        <v>836707</v>
      </c>
      <c r="R99" s="103"/>
      <c r="S99" s="188">
        <f t="shared" si="20"/>
        <v>69.603776724066222</v>
      </c>
      <c r="T99" s="103"/>
      <c r="U99" s="188">
        <f t="shared" si="21"/>
        <v>151.95142769894554</v>
      </c>
      <c r="V99" s="103"/>
      <c r="W99" s="190">
        <f t="shared" si="22"/>
        <v>1664813</v>
      </c>
      <c r="X99" s="103"/>
      <c r="Y99" s="103"/>
      <c r="Z99" s="190">
        <v>10343</v>
      </c>
      <c r="AA99" s="103"/>
      <c r="AB99" s="193">
        <f t="shared" si="23"/>
        <v>0.62127097758126593</v>
      </c>
      <c r="AC99" s="103"/>
      <c r="AD99" s="190">
        <v>0</v>
      </c>
      <c r="AE99" s="103"/>
      <c r="AF99" s="193">
        <f t="shared" si="24"/>
        <v>0</v>
      </c>
      <c r="AG99" s="103"/>
      <c r="AH99" s="190">
        <v>0</v>
      </c>
      <c r="AI99" s="103"/>
      <c r="AJ99" s="193">
        <f t="shared" si="25"/>
        <v>0</v>
      </c>
      <c r="AK99" s="103"/>
      <c r="AL99" s="190">
        <v>116433</v>
      </c>
      <c r="AM99" s="103"/>
      <c r="AN99" s="190">
        <v>4524835.84</v>
      </c>
      <c r="AO99" s="103"/>
      <c r="AP99" s="103">
        <v>20</v>
      </c>
      <c r="AQ99" s="103"/>
      <c r="AR99" s="190">
        <v>12021</v>
      </c>
    </row>
    <row r="100" spans="1:44" ht="9.75" customHeight="1" x14ac:dyDescent="0.25">
      <c r="A100" s="103">
        <v>21</v>
      </c>
      <c r="B100" s="103"/>
      <c r="C100" s="13" t="s">
        <v>143</v>
      </c>
      <c r="D100" s="103"/>
      <c r="E100" s="190">
        <v>7342987</v>
      </c>
      <c r="F100" s="103"/>
      <c r="G100" s="188">
        <f t="shared" si="16"/>
        <v>21.200631140701645</v>
      </c>
      <c r="H100" s="103"/>
      <c r="I100" s="188">
        <f t="shared" si="17"/>
        <v>59.928683483344756</v>
      </c>
      <c r="J100" s="190"/>
      <c r="K100" s="190">
        <v>8248528</v>
      </c>
      <c r="L100" s="103"/>
      <c r="M100" s="188">
        <f t="shared" si="18"/>
        <v>23.815104068923105</v>
      </c>
      <c r="N100" s="103"/>
      <c r="O100" s="188">
        <f t="shared" si="19"/>
        <v>35.144780706983532</v>
      </c>
      <c r="P100" s="103"/>
      <c r="Q100" s="190">
        <v>8253439</v>
      </c>
      <c r="R100" s="103"/>
      <c r="S100" s="188">
        <f t="shared" si="20"/>
        <v>23.829283080751942</v>
      </c>
      <c r="T100" s="103"/>
      <c r="U100" s="188">
        <f t="shared" si="21"/>
        <v>52.021510262540446</v>
      </c>
      <c r="V100" s="103"/>
      <c r="W100" s="190">
        <f t="shared" si="22"/>
        <v>23844954</v>
      </c>
      <c r="X100" s="103"/>
      <c r="Y100" s="103"/>
      <c r="Z100" s="190">
        <v>1359509</v>
      </c>
      <c r="AA100" s="103"/>
      <c r="AB100" s="193">
        <f t="shared" si="23"/>
        <v>5.7014536492710359</v>
      </c>
      <c r="AC100" s="103"/>
      <c r="AD100" s="190">
        <v>0</v>
      </c>
      <c r="AE100" s="103"/>
      <c r="AF100" s="193">
        <f t="shared" si="24"/>
        <v>0</v>
      </c>
      <c r="AG100" s="103"/>
      <c r="AH100" s="190">
        <v>0</v>
      </c>
      <c r="AI100" s="103"/>
      <c r="AJ100" s="193">
        <f t="shared" si="25"/>
        <v>0</v>
      </c>
      <c r="AK100" s="103"/>
      <c r="AL100" s="190">
        <v>9076037</v>
      </c>
      <c r="AM100" s="103"/>
      <c r="AN100" s="190">
        <v>32576157.890000001</v>
      </c>
      <c r="AO100" s="103"/>
      <c r="AP100" s="103">
        <v>21</v>
      </c>
      <c r="AQ100" s="103"/>
      <c r="AR100" s="190">
        <v>346357</v>
      </c>
    </row>
    <row r="101" spans="1:44" ht="9.75" customHeight="1" x14ac:dyDescent="0.25">
      <c r="A101" s="103">
        <v>22</v>
      </c>
      <c r="B101" s="103"/>
      <c r="C101" s="13" t="s">
        <v>144</v>
      </c>
      <c r="D101" s="103"/>
      <c r="E101" s="190">
        <v>0</v>
      </c>
      <c r="F101" s="103"/>
      <c r="G101" s="188">
        <f t="shared" si="16"/>
        <v>0</v>
      </c>
      <c r="H101" s="103"/>
      <c r="I101" s="188">
        <f t="shared" si="17"/>
        <v>0</v>
      </c>
      <c r="J101" s="190"/>
      <c r="K101" s="190">
        <v>208730</v>
      </c>
      <c r="L101" s="103"/>
      <c r="M101" s="188">
        <f t="shared" si="18"/>
        <v>14.495138888888889</v>
      </c>
      <c r="N101" s="103"/>
      <c r="O101" s="188">
        <f t="shared" si="19"/>
        <v>21.390982634085326</v>
      </c>
      <c r="P101" s="103"/>
      <c r="Q101" s="190">
        <v>804766</v>
      </c>
      <c r="R101" s="103"/>
      <c r="S101" s="188">
        <f t="shared" si="20"/>
        <v>55.886527777777779</v>
      </c>
      <c r="T101" s="103"/>
      <c r="U101" s="188">
        <f t="shared" si="21"/>
        <v>122.00541528997093</v>
      </c>
      <c r="V101" s="103"/>
      <c r="W101" s="190">
        <f t="shared" si="22"/>
        <v>1013496</v>
      </c>
      <c r="X101" s="103"/>
      <c r="Y101" s="103"/>
      <c r="Z101" s="190">
        <v>6207</v>
      </c>
      <c r="AA101" s="103"/>
      <c r="AB101" s="193">
        <f t="shared" si="23"/>
        <v>0.61243458286959196</v>
      </c>
      <c r="AC101" s="103"/>
      <c r="AD101" s="190">
        <v>0</v>
      </c>
      <c r="AE101" s="103"/>
      <c r="AF101" s="193">
        <f t="shared" si="24"/>
        <v>0</v>
      </c>
      <c r="AG101" s="103"/>
      <c r="AH101" s="190">
        <v>0</v>
      </c>
      <c r="AI101" s="103"/>
      <c r="AJ101" s="193">
        <f t="shared" si="25"/>
        <v>0</v>
      </c>
      <c r="AK101" s="103"/>
      <c r="AL101" s="190">
        <v>0</v>
      </c>
      <c r="AM101" s="103"/>
      <c r="AN101" s="190">
        <v>3153967.66</v>
      </c>
      <c r="AO101" s="103"/>
      <c r="AP101" s="103">
        <v>22</v>
      </c>
      <c r="AQ101" s="103"/>
      <c r="AR101" s="190">
        <v>14400</v>
      </c>
    </row>
    <row r="102" spans="1:44" ht="9.75" customHeight="1" x14ac:dyDescent="0.25">
      <c r="A102" s="103">
        <v>23</v>
      </c>
      <c r="B102" s="103"/>
      <c r="C102" s="13" t="s">
        <v>145</v>
      </c>
      <c r="D102" s="103"/>
      <c r="E102" s="190">
        <v>0</v>
      </c>
      <c r="F102" s="103"/>
      <c r="G102" s="188">
        <f t="shared" si="16"/>
        <v>0</v>
      </c>
      <c r="H102" s="103"/>
      <c r="I102" s="188">
        <f t="shared" si="17"/>
        <v>0</v>
      </c>
      <c r="J102" s="190"/>
      <c r="K102" s="190">
        <v>382018</v>
      </c>
      <c r="L102" s="103"/>
      <c r="M102" s="188">
        <f t="shared" si="18"/>
        <v>74.993718099725172</v>
      </c>
      <c r="N102" s="103"/>
      <c r="O102" s="188">
        <f t="shared" si="19"/>
        <v>110.67084860886622</v>
      </c>
      <c r="P102" s="103"/>
      <c r="Q102" s="190">
        <v>245671</v>
      </c>
      <c r="R102" s="103"/>
      <c r="S102" s="188">
        <f t="shared" si="20"/>
        <v>48.227522575579115</v>
      </c>
      <c r="T102" s="103"/>
      <c r="U102" s="188">
        <f t="shared" si="21"/>
        <v>105.28510455393952</v>
      </c>
      <c r="V102" s="103"/>
      <c r="W102" s="190">
        <f t="shared" si="22"/>
        <v>627689</v>
      </c>
      <c r="X102" s="103"/>
      <c r="Y102" s="103"/>
      <c r="Z102" s="190">
        <v>7241</v>
      </c>
      <c r="AA102" s="103"/>
      <c r="AB102" s="193">
        <f t="shared" si="23"/>
        <v>1.1535967652770718</v>
      </c>
      <c r="AC102" s="103"/>
      <c r="AD102" s="190">
        <v>0</v>
      </c>
      <c r="AE102" s="103"/>
      <c r="AF102" s="193">
        <f t="shared" si="24"/>
        <v>0</v>
      </c>
      <c r="AG102" s="103"/>
      <c r="AH102" s="190">
        <v>0</v>
      </c>
      <c r="AI102" s="103"/>
      <c r="AJ102" s="193">
        <f t="shared" si="25"/>
        <v>0</v>
      </c>
      <c r="AK102" s="103"/>
      <c r="AL102" s="190">
        <v>10017</v>
      </c>
      <c r="AM102" s="103"/>
      <c r="AN102" s="190">
        <v>1996937.72</v>
      </c>
      <c r="AO102" s="103"/>
      <c r="AP102" s="103">
        <v>23</v>
      </c>
      <c r="AQ102" s="103"/>
      <c r="AR102" s="190">
        <v>5094</v>
      </c>
    </row>
    <row r="103" spans="1:44" ht="9.75" customHeight="1" x14ac:dyDescent="0.25">
      <c r="A103" s="103">
        <v>24</v>
      </c>
      <c r="B103" s="103"/>
      <c r="C103" s="13" t="s">
        <v>146</v>
      </c>
      <c r="D103" s="103"/>
      <c r="E103" s="190">
        <v>1778761</v>
      </c>
      <c r="F103" s="103"/>
      <c r="G103" s="188">
        <f t="shared" si="16"/>
        <v>34.685874185874184</v>
      </c>
      <c r="H103" s="103"/>
      <c r="I103" s="188">
        <f t="shared" si="17"/>
        <v>98.047966668202562</v>
      </c>
      <c r="J103" s="190"/>
      <c r="K103" s="190">
        <v>3065165</v>
      </c>
      <c r="L103" s="103"/>
      <c r="M103" s="188">
        <f t="shared" si="18"/>
        <v>59.770777270777273</v>
      </c>
      <c r="N103" s="103"/>
      <c r="O103" s="188">
        <f t="shared" si="19"/>
        <v>88.205823236715801</v>
      </c>
      <c r="P103" s="103"/>
      <c r="Q103" s="190">
        <v>1241208</v>
      </c>
      <c r="R103" s="103"/>
      <c r="S103" s="188">
        <f t="shared" si="20"/>
        <v>24.203580203580202</v>
      </c>
      <c r="T103" s="103"/>
      <c r="U103" s="188">
        <f t="shared" si="21"/>
        <v>52.83863520710824</v>
      </c>
      <c r="V103" s="103"/>
      <c r="W103" s="190">
        <f t="shared" si="22"/>
        <v>6085134</v>
      </c>
      <c r="X103" s="103"/>
      <c r="Y103" s="103"/>
      <c r="Z103" s="190">
        <v>0</v>
      </c>
      <c r="AA103" s="103"/>
      <c r="AB103" s="193">
        <f t="shared" si="23"/>
        <v>0</v>
      </c>
      <c r="AC103" s="103"/>
      <c r="AD103" s="190">
        <v>0</v>
      </c>
      <c r="AE103" s="103"/>
      <c r="AF103" s="193">
        <f t="shared" si="24"/>
        <v>0</v>
      </c>
      <c r="AG103" s="103"/>
      <c r="AH103" s="190">
        <v>0</v>
      </c>
      <c r="AI103" s="103"/>
      <c r="AJ103" s="193">
        <f t="shared" si="25"/>
        <v>0</v>
      </c>
      <c r="AK103" s="103"/>
      <c r="AL103" s="190">
        <v>2017975</v>
      </c>
      <c r="AM103" s="103"/>
      <c r="AN103" s="190">
        <v>7456325.9800000004</v>
      </c>
      <c r="AO103" s="103"/>
      <c r="AP103" s="103">
        <v>24</v>
      </c>
      <c r="AQ103" s="103"/>
      <c r="AR103" s="190">
        <v>51282</v>
      </c>
    </row>
    <row r="104" spans="1:44" ht="9.75" customHeight="1" x14ac:dyDescent="0.25">
      <c r="A104" s="103">
        <v>25</v>
      </c>
      <c r="B104" s="103"/>
      <c r="C104" s="13" t="s">
        <v>147</v>
      </c>
      <c r="D104" s="103"/>
      <c r="E104" s="190">
        <v>0</v>
      </c>
      <c r="F104" s="103"/>
      <c r="G104" s="188">
        <f t="shared" si="16"/>
        <v>0</v>
      </c>
      <c r="H104" s="103"/>
      <c r="I104" s="188">
        <f t="shared" si="17"/>
        <v>0</v>
      </c>
      <c r="J104" s="190"/>
      <c r="K104" s="190">
        <v>958958</v>
      </c>
      <c r="L104" s="103"/>
      <c r="M104" s="188">
        <f t="shared" si="18"/>
        <v>97.653564154786153</v>
      </c>
      <c r="N104" s="103"/>
      <c r="O104" s="188">
        <f t="shared" si="19"/>
        <v>144.11077472274508</v>
      </c>
      <c r="P104" s="103"/>
      <c r="Q104" s="190">
        <v>849096</v>
      </c>
      <c r="R104" s="103"/>
      <c r="S104" s="188">
        <f t="shared" si="20"/>
        <v>86.465987780040734</v>
      </c>
      <c r="T104" s="103"/>
      <c r="U104" s="188">
        <f t="shared" si="21"/>
        <v>188.76318080645115</v>
      </c>
      <c r="V104" s="103"/>
      <c r="W104" s="190">
        <f t="shared" si="22"/>
        <v>1808054</v>
      </c>
      <c r="X104" s="103"/>
      <c r="Y104" s="103"/>
      <c r="Z104" s="190">
        <v>6207</v>
      </c>
      <c r="AA104" s="103"/>
      <c r="AB104" s="193">
        <f t="shared" si="23"/>
        <v>0.34329726877626443</v>
      </c>
      <c r="AC104" s="103"/>
      <c r="AD104" s="190">
        <v>0</v>
      </c>
      <c r="AE104" s="103"/>
      <c r="AF104" s="193">
        <f t="shared" si="24"/>
        <v>0</v>
      </c>
      <c r="AG104" s="103"/>
      <c r="AH104" s="190">
        <v>0</v>
      </c>
      <c r="AI104" s="103"/>
      <c r="AJ104" s="193">
        <f t="shared" si="25"/>
        <v>0</v>
      </c>
      <c r="AK104" s="103"/>
      <c r="AL104" s="190">
        <v>505</v>
      </c>
      <c r="AM104" s="103"/>
      <c r="AN104" s="190">
        <v>2534690.0200000009</v>
      </c>
      <c r="AO104" s="103"/>
      <c r="AP104" s="103">
        <v>25</v>
      </c>
      <c r="AQ104" s="103"/>
      <c r="AR104" s="190">
        <v>9820</v>
      </c>
    </row>
    <row r="105" spans="1:44" ht="9.75" customHeight="1" x14ac:dyDescent="0.25">
      <c r="A105" s="103">
        <v>26</v>
      </c>
      <c r="B105" s="103"/>
      <c r="C105" s="13" t="s">
        <v>148</v>
      </c>
      <c r="D105" s="103"/>
      <c r="E105" s="190">
        <v>2645961</v>
      </c>
      <c r="F105" s="103"/>
      <c r="G105" s="188">
        <f t="shared" si="16"/>
        <v>182.27893359052081</v>
      </c>
      <c r="H105" s="103"/>
      <c r="I105" s="188">
        <f t="shared" si="17"/>
        <v>515.25525086166908</v>
      </c>
      <c r="J105" s="190"/>
      <c r="K105" s="190">
        <v>1697886</v>
      </c>
      <c r="L105" s="103"/>
      <c r="M105" s="188">
        <f t="shared" si="18"/>
        <v>116.96651970239735</v>
      </c>
      <c r="N105" s="103"/>
      <c r="O105" s="188">
        <f t="shared" si="19"/>
        <v>172.61157764009334</v>
      </c>
      <c r="P105" s="103"/>
      <c r="Q105" s="190">
        <v>630292</v>
      </c>
      <c r="R105" s="103"/>
      <c r="S105" s="188">
        <f t="shared" si="20"/>
        <v>43.420501515569029</v>
      </c>
      <c r="T105" s="103"/>
      <c r="U105" s="188">
        <f t="shared" si="21"/>
        <v>94.790936745443616</v>
      </c>
      <c r="V105" s="103"/>
      <c r="W105" s="190">
        <f t="shared" si="22"/>
        <v>4974139</v>
      </c>
      <c r="X105" s="103"/>
      <c r="Y105" s="103"/>
      <c r="Z105" s="190">
        <v>947077</v>
      </c>
      <c r="AA105" s="103"/>
      <c r="AB105" s="193">
        <f t="shared" si="23"/>
        <v>19.040018785160608</v>
      </c>
      <c r="AC105" s="103"/>
      <c r="AD105" s="190">
        <v>0</v>
      </c>
      <c r="AE105" s="103"/>
      <c r="AF105" s="193">
        <f t="shared" si="24"/>
        <v>0</v>
      </c>
      <c r="AG105" s="103"/>
      <c r="AH105" s="190">
        <v>0</v>
      </c>
      <c r="AI105" s="103"/>
      <c r="AJ105" s="193">
        <f t="shared" si="25"/>
        <v>0</v>
      </c>
      <c r="AK105" s="103"/>
      <c r="AL105" s="190">
        <v>178309</v>
      </c>
      <c r="AM105" s="103"/>
      <c r="AN105" s="190">
        <v>4119678.78</v>
      </c>
      <c r="AO105" s="103"/>
      <c r="AP105" s="103">
        <v>26</v>
      </c>
      <c r="AQ105" s="103"/>
      <c r="AR105" s="190">
        <v>14516</v>
      </c>
    </row>
    <row r="106" spans="1:44" ht="9.75" customHeight="1" x14ac:dyDescent="0.25">
      <c r="A106" s="103">
        <v>27</v>
      </c>
      <c r="B106" s="103"/>
      <c r="C106" s="13" t="s">
        <v>149</v>
      </c>
      <c r="D106" s="103"/>
      <c r="E106" s="190">
        <v>45388</v>
      </c>
      <c r="F106" s="103"/>
      <c r="G106" s="188">
        <f t="shared" si="16"/>
        <v>1.592449652655954</v>
      </c>
      <c r="H106" s="103"/>
      <c r="I106" s="188">
        <f t="shared" si="17"/>
        <v>4.5014419883927355</v>
      </c>
      <c r="J106" s="190"/>
      <c r="K106" s="190">
        <v>1468710</v>
      </c>
      <c r="L106" s="103"/>
      <c r="M106" s="188">
        <f t="shared" si="18"/>
        <v>51.530068065398922</v>
      </c>
      <c r="N106" s="103"/>
      <c r="O106" s="188">
        <f t="shared" si="19"/>
        <v>76.044720893645561</v>
      </c>
      <c r="P106" s="103"/>
      <c r="Q106" s="190">
        <v>2613616</v>
      </c>
      <c r="R106" s="103"/>
      <c r="S106" s="188">
        <f t="shared" si="20"/>
        <v>91.699389516525159</v>
      </c>
      <c r="T106" s="103"/>
      <c r="U106" s="188">
        <f t="shared" si="21"/>
        <v>200.1881767335183</v>
      </c>
      <c r="V106" s="103"/>
      <c r="W106" s="190">
        <f t="shared" si="22"/>
        <v>4127714</v>
      </c>
      <c r="X106" s="103"/>
      <c r="Y106" s="103"/>
      <c r="Z106" s="190">
        <v>10470</v>
      </c>
      <c r="AA106" s="103"/>
      <c r="AB106" s="193">
        <f t="shared" si="23"/>
        <v>0.25365129463911501</v>
      </c>
      <c r="AC106" s="103"/>
      <c r="AD106" s="190">
        <v>0</v>
      </c>
      <c r="AE106" s="103"/>
      <c r="AF106" s="193">
        <f t="shared" si="24"/>
        <v>0</v>
      </c>
      <c r="AG106" s="103"/>
      <c r="AH106" s="190">
        <v>0</v>
      </c>
      <c r="AI106" s="103"/>
      <c r="AJ106" s="193">
        <f t="shared" si="25"/>
        <v>0</v>
      </c>
      <c r="AK106" s="103"/>
      <c r="AL106" s="190">
        <v>652581</v>
      </c>
      <c r="AM106" s="103"/>
      <c r="AN106" s="190">
        <v>7745574.1000000015</v>
      </c>
      <c r="AO106" s="103"/>
      <c r="AP106" s="103">
        <v>27</v>
      </c>
      <c r="AQ106" s="103"/>
      <c r="AR106" s="190">
        <v>28502</v>
      </c>
    </row>
    <row r="107" spans="1:44" ht="9.75" customHeight="1" x14ac:dyDescent="0.25">
      <c r="A107" s="103">
        <v>28</v>
      </c>
      <c r="B107" s="103"/>
      <c r="C107" s="13" t="s">
        <v>150</v>
      </c>
      <c r="D107" s="103"/>
      <c r="E107" s="190">
        <v>0</v>
      </c>
      <c r="F107" s="103"/>
      <c r="G107" s="188">
        <f t="shared" si="16"/>
        <v>0</v>
      </c>
      <c r="H107" s="103"/>
      <c r="I107" s="188">
        <f t="shared" si="17"/>
        <v>0</v>
      </c>
      <c r="J107" s="190"/>
      <c r="K107" s="190">
        <v>749446</v>
      </c>
      <c r="L107" s="103"/>
      <c r="M107" s="188">
        <f t="shared" si="18"/>
        <v>69.521892393320968</v>
      </c>
      <c r="N107" s="103"/>
      <c r="O107" s="188">
        <f t="shared" si="19"/>
        <v>102.5958843356949</v>
      </c>
      <c r="P107" s="103"/>
      <c r="Q107" s="190">
        <v>1162062</v>
      </c>
      <c r="R107" s="103"/>
      <c r="S107" s="188">
        <f t="shared" si="20"/>
        <v>107.79795918367347</v>
      </c>
      <c r="T107" s="103"/>
      <c r="U107" s="188">
        <f t="shared" si="21"/>
        <v>235.33283065842991</v>
      </c>
      <c r="V107" s="103"/>
      <c r="W107" s="190">
        <f t="shared" si="22"/>
        <v>1911508</v>
      </c>
      <c r="X107" s="103"/>
      <c r="Y107" s="103"/>
      <c r="Z107" s="190">
        <v>7609</v>
      </c>
      <c r="AA107" s="103"/>
      <c r="AB107" s="193">
        <f t="shared" si="23"/>
        <v>0.39806268140128104</v>
      </c>
      <c r="AC107" s="103"/>
      <c r="AD107" s="190">
        <v>0</v>
      </c>
      <c r="AE107" s="103"/>
      <c r="AF107" s="193">
        <f t="shared" si="24"/>
        <v>0</v>
      </c>
      <c r="AG107" s="103"/>
      <c r="AH107" s="190">
        <v>0</v>
      </c>
      <c r="AI107" s="103"/>
      <c r="AJ107" s="193">
        <f t="shared" si="25"/>
        <v>0</v>
      </c>
      <c r="AK107" s="103"/>
      <c r="AL107" s="190">
        <v>745896</v>
      </c>
      <c r="AM107" s="103"/>
      <c r="AN107" s="190">
        <v>3070909.52</v>
      </c>
      <c r="AO107" s="103"/>
      <c r="AP107" s="103">
        <v>28</v>
      </c>
      <c r="AQ107" s="103"/>
      <c r="AR107" s="190">
        <v>10780</v>
      </c>
    </row>
    <row r="108" spans="1:44" ht="9.75" customHeight="1" x14ac:dyDescent="0.25">
      <c r="A108" s="103">
        <v>29</v>
      </c>
      <c r="B108" s="103"/>
      <c r="C108" s="13" t="s">
        <v>92</v>
      </c>
      <c r="D108" s="103"/>
      <c r="E108" s="190">
        <v>33862667</v>
      </c>
      <c r="F108" s="103"/>
      <c r="G108" s="188">
        <f t="shared" si="16"/>
        <v>29.549142304651571</v>
      </c>
      <c r="H108" s="103"/>
      <c r="I108" s="188">
        <f t="shared" si="17"/>
        <v>83.527758425081004</v>
      </c>
      <c r="J108" s="190"/>
      <c r="K108" s="190">
        <v>140261484</v>
      </c>
      <c r="L108" s="103"/>
      <c r="M108" s="188">
        <f t="shared" si="18"/>
        <v>122.39456952925798</v>
      </c>
      <c r="N108" s="103"/>
      <c r="O108" s="188">
        <f t="shared" si="19"/>
        <v>180.62194031915189</v>
      </c>
      <c r="P108" s="103"/>
      <c r="Q108" s="190">
        <v>60458704</v>
      </c>
      <c r="R108" s="103"/>
      <c r="S108" s="188">
        <f t="shared" si="20"/>
        <v>52.757299005740073</v>
      </c>
      <c r="T108" s="103"/>
      <c r="U108" s="188">
        <f t="shared" si="21"/>
        <v>115.17402191037374</v>
      </c>
      <c r="V108" s="103"/>
      <c r="W108" s="190">
        <f t="shared" si="22"/>
        <v>234582855</v>
      </c>
      <c r="X108" s="103"/>
      <c r="Y108" s="103"/>
      <c r="Z108" s="190">
        <v>2829673</v>
      </c>
      <c r="AA108" s="103"/>
      <c r="AB108" s="193">
        <f t="shared" si="23"/>
        <v>1.2062573797219751</v>
      </c>
      <c r="AC108" s="103"/>
      <c r="AD108" s="190">
        <v>0</v>
      </c>
      <c r="AE108" s="103"/>
      <c r="AF108" s="193">
        <f t="shared" si="24"/>
        <v>0</v>
      </c>
      <c r="AG108" s="103"/>
      <c r="AH108" s="190">
        <v>0</v>
      </c>
      <c r="AI108" s="103"/>
      <c r="AJ108" s="193">
        <f t="shared" si="25"/>
        <v>0</v>
      </c>
      <c r="AK108" s="103"/>
      <c r="AL108" s="190">
        <v>153966411</v>
      </c>
      <c r="AM108" s="103"/>
      <c r="AN108" s="190">
        <v>105033244.56999999</v>
      </c>
      <c r="AO108" s="103"/>
      <c r="AP108" s="103">
        <v>29</v>
      </c>
      <c r="AQ108" s="103"/>
      <c r="AR108" s="190">
        <v>1145978</v>
      </c>
    </row>
    <row r="109" spans="1:44" ht="9.75" customHeight="1" x14ac:dyDescent="0.25">
      <c r="A109" s="103">
        <v>30</v>
      </c>
      <c r="B109" s="103"/>
      <c r="C109" s="13" t="s">
        <v>151</v>
      </c>
      <c r="D109" s="103"/>
      <c r="E109" s="190">
        <v>0</v>
      </c>
      <c r="F109" s="103"/>
      <c r="G109" s="188">
        <f t="shared" si="16"/>
        <v>0</v>
      </c>
      <c r="H109" s="103"/>
      <c r="I109" s="188">
        <f t="shared" si="17"/>
        <v>0</v>
      </c>
      <c r="J109" s="190"/>
      <c r="K109" s="190">
        <v>12116887</v>
      </c>
      <c r="L109" s="103"/>
      <c r="M109" s="188">
        <f t="shared" si="18"/>
        <v>172.72825374198146</v>
      </c>
      <c r="N109" s="103"/>
      <c r="O109" s="188">
        <f t="shared" si="19"/>
        <v>254.90111578322603</v>
      </c>
      <c r="P109" s="103"/>
      <c r="Q109" s="190">
        <v>7132854</v>
      </c>
      <c r="R109" s="103"/>
      <c r="S109" s="188">
        <f t="shared" si="20"/>
        <v>101.68002851033499</v>
      </c>
      <c r="T109" s="103"/>
      <c r="U109" s="188">
        <f t="shared" si="21"/>
        <v>221.97682694526466</v>
      </c>
      <c r="V109" s="103"/>
      <c r="W109" s="190">
        <f t="shared" si="22"/>
        <v>19249741</v>
      </c>
      <c r="X109" s="103"/>
      <c r="Y109" s="103"/>
      <c r="Z109" s="190">
        <v>17242</v>
      </c>
      <c r="AA109" s="103"/>
      <c r="AB109" s="193">
        <f t="shared" si="23"/>
        <v>8.9570036292955846E-2</v>
      </c>
      <c r="AC109" s="103"/>
      <c r="AD109" s="190">
        <v>0</v>
      </c>
      <c r="AE109" s="103"/>
      <c r="AF109" s="193">
        <f t="shared" si="24"/>
        <v>0</v>
      </c>
      <c r="AG109" s="103"/>
      <c r="AH109" s="190">
        <v>0</v>
      </c>
      <c r="AI109" s="103"/>
      <c r="AJ109" s="193">
        <f t="shared" si="25"/>
        <v>0</v>
      </c>
      <c r="AK109" s="103"/>
      <c r="AL109" s="190">
        <v>3592926</v>
      </c>
      <c r="AM109" s="103"/>
      <c r="AN109" s="190">
        <v>14314554.910000002</v>
      </c>
      <c r="AO109" s="103"/>
      <c r="AP109" s="103">
        <v>30</v>
      </c>
      <c r="AQ109" s="103"/>
      <c r="AR109" s="190">
        <v>70150</v>
      </c>
    </row>
    <row r="110" spans="1:44" ht="9.75" customHeight="1" x14ac:dyDescent="0.25">
      <c r="A110" s="103">
        <v>31</v>
      </c>
      <c r="B110" s="103"/>
      <c r="C110" s="13" t="s">
        <v>152</v>
      </c>
      <c r="D110" s="103"/>
      <c r="E110" s="190">
        <v>0</v>
      </c>
      <c r="F110" s="103"/>
      <c r="G110" s="188">
        <f t="shared" si="16"/>
        <v>0</v>
      </c>
      <c r="H110" s="103"/>
      <c r="I110" s="188">
        <f t="shared" si="17"/>
        <v>0</v>
      </c>
      <c r="J110" s="190"/>
      <c r="K110" s="190">
        <v>1557888</v>
      </c>
      <c r="L110" s="103"/>
      <c r="M110" s="188">
        <f t="shared" si="18"/>
        <v>99.590104199961644</v>
      </c>
      <c r="N110" s="103"/>
      <c r="O110" s="188">
        <f t="shared" si="19"/>
        <v>146.96859449212397</v>
      </c>
      <c r="P110" s="103"/>
      <c r="Q110" s="190">
        <v>294766</v>
      </c>
      <c r="R110" s="103"/>
      <c r="S110" s="188">
        <f t="shared" si="20"/>
        <v>18.843316499392699</v>
      </c>
      <c r="T110" s="103"/>
      <c r="U110" s="188">
        <f t="shared" si="21"/>
        <v>41.136687970493597</v>
      </c>
      <c r="V110" s="103"/>
      <c r="W110" s="190">
        <f t="shared" si="22"/>
        <v>1852654</v>
      </c>
      <c r="X110" s="103"/>
      <c r="Y110" s="103"/>
      <c r="Z110" s="190">
        <v>6971</v>
      </c>
      <c r="AA110" s="103"/>
      <c r="AB110" s="193">
        <f t="shared" si="23"/>
        <v>0.37627101444738198</v>
      </c>
      <c r="AC110" s="103"/>
      <c r="AD110" s="190">
        <v>0</v>
      </c>
      <c r="AE110" s="103"/>
      <c r="AF110" s="193">
        <f t="shared" si="24"/>
        <v>0</v>
      </c>
      <c r="AG110" s="103"/>
      <c r="AH110" s="190">
        <v>0</v>
      </c>
      <c r="AI110" s="103"/>
      <c r="AJ110" s="193">
        <f t="shared" si="25"/>
        <v>0</v>
      </c>
      <c r="AK110" s="103"/>
      <c r="AL110" s="190">
        <v>195195</v>
      </c>
      <c r="AM110" s="103"/>
      <c r="AN110" s="190">
        <v>5896082.6999999993</v>
      </c>
      <c r="AO110" s="103"/>
      <c r="AP110" s="103">
        <v>31</v>
      </c>
      <c r="AQ110" s="103"/>
      <c r="AR110" s="190">
        <v>15643</v>
      </c>
    </row>
    <row r="111" spans="1:44" ht="9.75" customHeight="1" x14ac:dyDescent="0.25">
      <c r="A111" s="103">
        <v>32</v>
      </c>
      <c r="B111" s="103"/>
      <c r="C111" s="13" t="s">
        <v>153</v>
      </c>
      <c r="D111" s="103"/>
      <c r="E111" s="190">
        <v>0</v>
      </c>
      <c r="F111" s="103"/>
      <c r="G111" s="188">
        <f t="shared" si="16"/>
        <v>0</v>
      </c>
      <c r="H111" s="103"/>
      <c r="I111" s="188">
        <f t="shared" si="17"/>
        <v>0</v>
      </c>
      <c r="J111" s="190"/>
      <c r="K111" s="190">
        <v>229487</v>
      </c>
      <c r="L111" s="103"/>
      <c r="M111" s="188">
        <f t="shared" si="18"/>
        <v>8.5975947849542926</v>
      </c>
      <c r="N111" s="103"/>
      <c r="O111" s="188">
        <f t="shared" si="19"/>
        <v>12.687770855430372</v>
      </c>
      <c r="P111" s="103"/>
      <c r="Q111" s="190">
        <v>1987121</v>
      </c>
      <c r="R111" s="103"/>
      <c r="S111" s="188">
        <f t="shared" si="20"/>
        <v>74.446313502172941</v>
      </c>
      <c r="T111" s="103"/>
      <c r="U111" s="188">
        <f t="shared" si="21"/>
        <v>162.52312957706428</v>
      </c>
      <c r="V111" s="103"/>
      <c r="W111" s="190">
        <f t="shared" si="22"/>
        <v>2216608</v>
      </c>
      <c r="X111" s="103"/>
      <c r="Y111" s="103"/>
      <c r="Z111" s="190">
        <v>8499</v>
      </c>
      <c r="AA111" s="103"/>
      <c r="AB111" s="193">
        <f t="shared" si="23"/>
        <v>0.3834236815891669</v>
      </c>
      <c r="AC111" s="103"/>
      <c r="AD111" s="190">
        <v>0</v>
      </c>
      <c r="AE111" s="103"/>
      <c r="AF111" s="193">
        <f t="shared" si="24"/>
        <v>0</v>
      </c>
      <c r="AG111" s="103"/>
      <c r="AH111" s="190">
        <v>0</v>
      </c>
      <c r="AI111" s="103"/>
      <c r="AJ111" s="193">
        <f t="shared" si="25"/>
        <v>0</v>
      </c>
      <c r="AK111" s="103"/>
      <c r="AL111" s="190">
        <v>98192</v>
      </c>
      <c r="AM111" s="103"/>
      <c r="AN111" s="190">
        <v>3238434.75</v>
      </c>
      <c r="AO111" s="103"/>
      <c r="AP111" s="103">
        <v>32</v>
      </c>
      <c r="AQ111" s="103"/>
      <c r="AR111" s="190">
        <v>26692</v>
      </c>
    </row>
    <row r="112" spans="1:44" ht="9.75" customHeight="1" x14ac:dyDescent="0.25">
      <c r="A112" s="103">
        <v>33</v>
      </c>
      <c r="B112" s="103"/>
      <c r="C112" s="13" t="s">
        <v>94</v>
      </c>
      <c r="D112" s="103"/>
      <c r="E112" s="190">
        <v>0</v>
      </c>
      <c r="F112" s="103"/>
      <c r="G112" s="188">
        <f t="shared" ref="G112:G129" si="26">(E112/$AR112)</f>
        <v>0</v>
      </c>
      <c r="H112" s="103"/>
      <c r="I112" s="188">
        <f t="shared" ref="I112:I129" si="27">IF(G$192,G112/G$192*100,0)</f>
        <v>0</v>
      </c>
      <c r="J112" s="190"/>
      <c r="K112" s="190">
        <v>2556739</v>
      </c>
      <c r="L112" s="103"/>
      <c r="M112" s="188">
        <f t="shared" ref="M112:M129" si="28">(K112/$AR112)</f>
        <v>45.552746450015142</v>
      </c>
      <c r="N112" s="103"/>
      <c r="O112" s="188">
        <f t="shared" ref="O112:O129" si="29">IF(M$192,M112/M$192*100,0)</f>
        <v>67.223778655484068</v>
      </c>
      <c r="P112" s="103"/>
      <c r="Q112" s="190">
        <v>1409958</v>
      </c>
      <c r="R112" s="103"/>
      <c r="S112" s="188">
        <f t="shared" ref="S112:S129" si="30">(Q112/$AR112)</f>
        <v>25.120850927361165</v>
      </c>
      <c r="T112" s="103"/>
      <c r="U112" s="188">
        <f t="shared" ref="U112:U129" si="31">IF(S$192,S112/S$192*100,0)</f>
        <v>54.841121316698469</v>
      </c>
      <c r="V112" s="103"/>
      <c r="W112" s="190">
        <f t="shared" ref="W112:W129" si="32">(E112+K112+Q112)</f>
        <v>3966697</v>
      </c>
      <c r="X112" s="103"/>
      <c r="Y112" s="103"/>
      <c r="Z112" s="190">
        <v>16105</v>
      </c>
      <c r="AA112" s="103"/>
      <c r="AB112" s="193">
        <f t="shared" ref="AB112:AB129" si="33">IF($W112,Z112/$W112*100,0)</f>
        <v>0.40600529861494333</v>
      </c>
      <c r="AC112" s="103"/>
      <c r="AD112" s="190">
        <v>0</v>
      </c>
      <c r="AE112" s="103"/>
      <c r="AF112" s="193">
        <f t="shared" ref="AF112:AF129" si="34">IF($W112,AD112/$W112*100,0)</f>
        <v>0</v>
      </c>
      <c r="AG112" s="103"/>
      <c r="AH112" s="190">
        <v>0</v>
      </c>
      <c r="AI112" s="103"/>
      <c r="AJ112" s="193">
        <f t="shared" ref="AJ112:AJ129" si="35">IF($W112,AH112/$W112*100,0)</f>
        <v>0</v>
      </c>
      <c r="AK112" s="103"/>
      <c r="AL112" s="190">
        <v>1309122</v>
      </c>
      <c r="AM112" s="103"/>
      <c r="AN112" s="190">
        <v>9894302.2000000011</v>
      </c>
      <c r="AO112" s="103"/>
      <c r="AP112" s="103">
        <v>33</v>
      </c>
      <c r="AQ112" s="103"/>
      <c r="AR112" s="190">
        <v>56127</v>
      </c>
    </row>
    <row r="113" spans="1:44" ht="9.75" customHeight="1" x14ac:dyDescent="0.25">
      <c r="A113" s="103">
        <v>34</v>
      </c>
      <c r="B113" s="103"/>
      <c r="C113" s="13" t="s">
        <v>154</v>
      </c>
      <c r="D113" s="103"/>
      <c r="E113" s="190">
        <v>471988</v>
      </c>
      <c r="F113" s="103"/>
      <c r="G113" s="188">
        <f t="shared" si="26"/>
        <v>5.3771873860736417</v>
      </c>
      <c r="H113" s="103"/>
      <c r="I113" s="188">
        <f t="shared" si="27"/>
        <v>15.199913566345661</v>
      </c>
      <c r="J113" s="190"/>
      <c r="K113" s="190">
        <v>9111647</v>
      </c>
      <c r="L113" s="103"/>
      <c r="M113" s="188">
        <f t="shared" si="28"/>
        <v>103.80567581115567</v>
      </c>
      <c r="N113" s="103"/>
      <c r="O113" s="188">
        <f t="shared" si="29"/>
        <v>153.18966072812378</v>
      </c>
      <c r="P113" s="103"/>
      <c r="Q113" s="190">
        <v>2203778</v>
      </c>
      <c r="R113" s="103"/>
      <c r="S113" s="188">
        <f t="shared" si="30"/>
        <v>25.106840138534452</v>
      </c>
      <c r="T113" s="103"/>
      <c r="U113" s="188">
        <f t="shared" si="31"/>
        <v>54.810534479811047</v>
      </c>
      <c r="V113" s="103"/>
      <c r="W113" s="190">
        <f t="shared" si="32"/>
        <v>11787413</v>
      </c>
      <c r="X113" s="103"/>
      <c r="Y113" s="103"/>
      <c r="Z113" s="190">
        <v>18330</v>
      </c>
      <c r="AA113" s="103"/>
      <c r="AB113" s="193">
        <f t="shared" si="33"/>
        <v>0.1555048592935532</v>
      </c>
      <c r="AC113" s="103"/>
      <c r="AD113" s="190">
        <v>0</v>
      </c>
      <c r="AE113" s="103"/>
      <c r="AF113" s="193">
        <f t="shared" si="34"/>
        <v>0</v>
      </c>
      <c r="AG113" s="103"/>
      <c r="AH113" s="190">
        <v>0</v>
      </c>
      <c r="AI113" s="103"/>
      <c r="AJ113" s="193">
        <f t="shared" si="35"/>
        <v>0</v>
      </c>
      <c r="AK113" s="103"/>
      <c r="AL113" s="190">
        <v>8441231</v>
      </c>
      <c r="AM113" s="103"/>
      <c r="AN113" s="190">
        <v>9170823.4700000007</v>
      </c>
      <c r="AO113" s="103"/>
      <c r="AP113" s="103">
        <v>34</v>
      </c>
      <c r="AQ113" s="103"/>
      <c r="AR113" s="190">
        <v>87776</v>
      </c>
    </row>
    <row r="114" spans="1:44" ht="9.75" customHeight="1" x14ac:dyDescent="0.25">
      <c r="A114" s="103">
        <v>35</v>
      </c>
      <c r="B114" s="103"/>
      <c r="C114" s="13" t="s">
        <v>155</v>
      </c>
      <c r="D114" s="103"/>
      <c r="E114" s="190">
        <v>0</v>
      </c>
      <c r="F114" s="103"/>
      <c r="G114" s="188">
        <f t="shared" si="26"/>
        <v>0</v>
      </c>
      <c r="H114" s="103"/>
      <c r="I114" s="188">
        <f t="shared" si="27"/>
        <v>0</v>
      </c>
      <c r="J114" s="190"/>
      <c r="K114" s="190">
        <v>5709</v>
      </c>
      <c r="L114" s="103"/>
      <c r="M114" s="188">
        <f t="shared" si="28"/>
        <v>0.33719213277420118</v>
      </c>
      <c r="N114" s="103"/>
      <c r="O114" s="188">
        <f t="shared" si="29"/>
        <v>0.49760620521215493</v>
      </c>
      <c r="P114" s="103"/>
      <c r="Q114" s="190">
        <v>881284</v>
      </c>
      <c r="R114" s="103"/>
      <c r="S114" s="188">
        <f t="shared" si="30"/>
        <v>52.051503159884234</v>
      </c>
      <c r="T114" s="103"/>
      <c r="U114" s="188">
        <f t="shared" si="31"/>
        <v>113.63320485288928</v>
      </c>
      <c r="V114" s="103"/>
      <c r="W114" s="190">
        <f t="shared" si="32"/>
        <v>886993</v>
      </c>
      <c r="X114" s="103"/>
      <c r="Y114" s="103"/>
      <c r="Z114" s="190">
        <v>9309</v>
      </c>
      <c r="AA114" s="103"/>
      <c r="AB114" s="193">
        <f t="shared" si="33"/>
        <v>1.0495009543480049</v>
      </c>
      <c r="AC114" s="103"/>
      <c r="AD114" s="190">
        <v>0</v>
      </c>
      <c r="AE114" s="103"/>
      <c r="AF114" s="193">
        <f t="shared" si="34"/>
        <v>0</v>
      </c>
      <c r="AG114" s="103"/>
      <c r="AH114" s="190">
        <v>0</v>
      </c>
      <c r="AI114" s="103"/>
      <c r="AJ114" s="193">
        <f t="shared" si="35"/>
        <v>0</v>
      </c>
      <c r="AK114" s="103"/>
      <c r="AL114" s="190">
        <v>94291</v>
      </c>
      <c r="AM114" s="103"/>
      <c r="AN114" s="190">
        <v>4227959.0699999994</v>
      </c>
      <c r="AO114" s="103"/>
      <c r="AP114" s="103">
        <v>35</v>
      </c>
      <c r="AQ114" s="103"/>
      <c r="AR114" s="190">
        <v>16931</v>
      </c>
    </row>
    <row r="115" spans="1:44" ht="9.75" customHeight="1" x14ac:dyDescent="0.25">
      <c r="A115" s="103">
        <v>36</v>
      </c>
      <c r="B115" s="103"/>
      <c r="C115" s="13" t="s">
        <v>156</v>
      </c>
      <c r="D115" s="103"/>
      <c r="E115" s="190">
        <v>228470</v>
      </c>
      <c r="F115" s="103"/>
      <c r="G115" s="188">
        <f t="shared" si="26"/>
        <v>6.1426574178630959</v>
      </c>
      <c r="H115" s="103"/>
      <c r="I115" s="188">
        <f t="shared" si="27"/>
        <v>17.363698736072351</v>
      </c>
      <c r="J115" s="190"/>
      <c r="K115" s="190">
        <v>12922</v>
      </c>
      <c r="L115" s="103"/>
      <c r="M115" s="188">
        <f t="shared" si="28"/>
        <v>0.34742162714416303</v>
      </c>
      <c r="N115" s="103"/>
      <c r="O115" s="188">
        <f t="shared" si="29"/>
        <v>0.51270222727173387</v>
      </c>
      <c r="P115" s="103"/>
      <c r="Q115" s="190">
        <v>2099778</v>
      </c>
      <c r="R115" s="103"/>
      <c r="S115" s="188">
        <f t="shared" si="30"/>
        <v>56.454750766252623</v>
      </c>
      <c r="T115" s="103"/>
      <c r="U115" s="188">
        <f t="shared" si="31"/>
        <v>123.24589818348409</v>
      </c>
      <c r="V115" s="103"/>
      <c r="W115" s="190">
        <f t="shared" si="32"/>
        <v>2341170</v>
      </c>
      <c r="X115" s="103"/>
      <c r="Y115" s="103"/>
      <c r="Z115" s="190">
        <v>9212</v>
      </c>
      <c r="AA115" s="103"/>
      <c r="AB115" s="193">
        <f t="shared" si="33"/>
        <v>0.39347847443799466</v>
      </c>
      <c r="AC115" s="103"/>
      <c r="AD115" s="190">
        <v>0</v>
      </c>
      <c r="AE115" s="103"/>
      <c r="AF115" s="193">
        <f t="shared" si="34"/>
        <v>0</v>
      </c>
      <c r="AG115" s="103"/>
      <c r="AH115" s="190">
        <v>0</v>
      </c>
      <c r="AI115" s="103"/>
      <c r="AJ115" s="193">
        <f t="shared" si="35"/>
        <v>0</v>
      </c>
      <c r="AK115" s="103"/>
      <c r="AL115" s="190">
        <v>571491</v>
      </c>
      <c r="AM115" s="103"/>
      <c r="AN115" s="190">
        <v>3759859.3800000004</v>
      </c>
      <c r="AO115" s="103"/>
      <c r="AP115" s="103">
        <v>36</v>
      </c>
      <c r="AQ115" s="103"/>
      <c r="AR115" s="190">
        <v>37194</v>
      </c>
    </row>
    <row r="116" spans="1:44" ht="9.75" customHeight="1" x14ac:dyDescent="0.25">
      <c r="A116" s="103">
        <v>37</v>
      </c>
      <c r="B116" s="103"/>
      <c r="C116" s="13" t="s">
        <v>157</v>
      </c>
      <c r="D116" s="103"/>
      <c r="E116" s="190">
        <v>0</v>
      </c>
      <c r="F116" s="103"/>
      <c r="G116" s="188">
        <f t="shared" si="26"/>
        <v>0</v>
      </c>
      <c r="H116" s="103"/>
      <c r="I116" s="188">
        <f t="shared" si="27"/>
        <v>0</v>
      </c>
      <c r="J116" s="190"/>
      <c r="K116" s="190">
        <v>848730</v>
      </c>
      <c r="L116" s="103"/>
      <c r="M116" s="188">
        <f t="shared" si="28"/>
        <v>36.621073524335522</v>
      </c>
      <c r="N116" s="103"/>
      <c r="O116" s="188">
        <f t="shared" si="29"/>
        <v>54.042997021649839</v>
      </c>
      <c r="P116" s="103"/>
      <c r="Q116" s="190">
        <v>1922033</v>
      </c>
      <c r="R116" s="103"/>
      <c r="S116" s="188">
        <f t="shared" si="30"/>
        <v>82.932041767345524</v>
      </c>
      <c r="T116" s="103"/>
      <c r="U116" s="188">
        <f t="shared" si="31"/>
        <v>181.04825257534605</v>
      </c>
      <c r="V116" s="103"/>
      <c r="W116" s="190">
        <f t="shared" si="32"/>
        <v>2770763</v>
      </c>
      <c r="X116" s="103"/>
      <c r="Y116" s="103"/>
      <c r="Z116" s="190">
        <v>7120</v>
      </c>
      <c r="AA116" s="103"/>
      <c r="AB116" s="193">
        <f t="shared" si="33"/>
        <v>0.25696892877521466</v>
      </c>
      <c r="AC116" s="103"/>
      <c r="AD116" s="190">
        <v>0</v>
      </c>
      <c r="AE116" s="103"/>
      <c r="AF116" s="193">
        <f t="shared" si="34"/>
        <v>0</v>
      </c>
      <c r="AG116" s="103"/>
      <c r="AH116" s="190">
        <v>0</v>
      </c>
      <c r="AI116" s="103"/>
      <c r="AJ116" s="193">
        <f t="shared" si="35"/>
        <v>0</v>
      </c>
      <c r="AK116" s="103"/>
      <c r="AL116" s="190">
        <v>62031</v>
      </c>
      <c r="AM116" s="103"/>
      <c r="AN116" s="190">
        <v>4873017.1399999997</v>
      </c>
      <c r="AO116" s="103"/>
      <c r="AP116" s="103">
        <v>37</v>
      </c>
      <c r="AQ116" s="103"/>
      <c r="AR116" s="190">
        <v>23176</v>
      </c>
    </row>
    <row r="117" spans="1:44" ht="9.75" customHeight="1" x14ac:dyDescent="0.25">
      <c r="A117" s="103">
        <v>38</v>
      </c>
      <c r="B117" s="103"/>
      <c r="C117" s="13" t="s">
        <v>158</v>
      </c>
      <c r="D117" s="103"/>
      <c r="E117" s="190">
        <v>0</v>
      </c>
      <c r="F117" s="103"/>
      <c r="G117" s="188">
        <f t="shared" si="26"/>
        <v>0</v>
      </c>
      <c r="H117" s="103"/>
      <c r="I117" s="188">
        <f t="shared" si="27"/>
        <v>0</v>
      </c>
      <c r="J117" s="190"/>
      <c r="K117" s="190">
        <v>2143392</v>
      </c>
      <c r="L117" s="103"/>
      <c r="M117" s="188">
        <f t="shared" si="28"/>
        <v>139.81682974559686</v>
      </c>
      <c r="N117" s="103"/>
      <c r="O117" s="188">
        <f t="shared" si="29"/>
        <v>206.33257811234299</v>
      </c>
      <c r="P117" s="103"/>
      <c r="Q117" s="190">
        <v>421883</v>
      </c>
      <c r="R117" s="103"/>
      <c r="S117" s="188">
        <f t="shared" si="30"/>
        <v>27.520091324200912</v>
      </c>
      <c r="T117" s="103"/>
      <c r="U117" s="188">
        <f t="shared" si="31"/>
        <v>60.078883128648123</v>
      </c>
      <c r="V117" s="103"/>
      <c r="W117" s="190">
        <f t="shared" si="32"/>
        <v>2565275</v>
      </c>
      <c r="X117" s="103"/>
      <c r="Y117" s="103"/>
      <c r="Z117" s="190">
        <v>7233</v>
      </c>
      <c r="AA117" s="103"/>
      <c r="AB117" s="193">
        <f t="shared" si="33"/>
        <v>0.281958074670357</v>
      </c>
      <c r="AC117" s="103"/>
      <c r="AD117" s="190">
        <v>0</v>
      </c>
      <c r="AE117" s="103"/>
      <c r="AF117" s="193">
        <f t="shared" si="34"/>
        <v>0</v>
      </c>
      <c r="AG117" s="103"/>
      <c r="AH117" s="190">
        <v>0</v>
      </c>
      <c r="AI117" s="103"/>
      <c r="AJ117" s="193">
        <f t="shared" si="35"/>
        <v>0</v>
      </c>
      <c r="AK117" s="103"/>
      <c r="AL117" s="190">
        <v>2293420</v>
      </c>
      <c r="AM117" s="103"/>
      <c r="AN117" s="190">
        <v>7127826.2400000002</v>
      </c>
      <c r="AO117" s="103"/>
      <c r="AP117" s="103">
        <v>38</v>
      </c>
      <c r="AQ117" s="103"/>
      <c r="AR117" s="190">
        <v>15330</v>
      </c>
    </row>
    <row r="118" spans="1:44" ht="9.75" customHeight="1" x14ac:dyDescent="0.25">
      <c r="A118" s="103">
        <v>39</v>
      </c>
      <c r="B118" s="103"/>
      <c r="C118" s="13" t="s">
        <v>159</v>
      </c>
      <c r="D118" s="103"/>
      <c r="E118" s="190">
        <v>0</v>
      </c>
      <c r="F118" s="103"/>
      <c r="G118" s="188">
        <f t="shared" si="26"/>
        <v>0</v>
      </c>
      <c r="H118" s="103"/>
      <c r="I118" s="188">
        <f t="shared" si="27"/>
        <v>0</v>
      </c>
      <c r="J118" s="190"/>
      <c r="K118" s="190">
        <v>1721047</v>
      </c>
      <c r="L118" s="103"/>
      <c r="M118" s="188">
        <f t="shared" si="28"/>
        <v>86.229119695375516</v>
      </c>
      <c r="N118" s="103"/>
      <c r="O118" s="188">
        <f t="shared" si="29"/>
        <v>127.25132308805583</v>
      </c>
      <c r="P118" s="103"/>
      <c r="Q118" s="190">
        <v>606281</v>
      </c>
      <c r="R118" s="103"/>
      <c r="S118" s="188">
        <f t="shared" si="30"/>
        <v>30.376321458990933</v>
      </c>
      <c r="T118" s="103"/>
      <c r="U118" s="188">
        <f t="shared" si="31"/>
        <v>66.314295447417209</v>
      </c>
      <c r="V118" s="103"/>
      <c r="W118" s="190">
        <f t="shared" si="32"/>
        <v>2327328</v>
      </c>
      <c r="X118" s="103"/>
      <c r="Y118" s="103"/>
      <c r="Z118" s="190">
        <v>6207</v>
      </c>
      <c r="AA118" s="103"/>
      <c r="AB118" s="193">
        <f t="shared" si="33"/>
        <v>0.26670069710844369</v>
      </c>
      <c r="AC118" s="103"/>
      <c r="AD118" s="190">
        <v>0</v>
      </c>
      <c r="AE118" s="103"/>
      <c r="AF118" s="193">
        <f t="shared" si="34"/>
        <v>0</v>
      </c>
      <c r="AG118" s="103"/>
      <c r="AH118" s="190">
        <v>0</v>
      </c>
      <c r="AI118" s="103"/>
      <c r="AJ118" s="193">
        <f t="shared" si="35"/>
        <v>0</v>
      </c>
      <c r="AK118" s="103"/>
      <c r="AL118" s="190">
        <v>1560135</v>
      </c>
      <c r="AM118" s="103"/>
      <c r="AN118" s="190">
        <v>3313153.7299999995</v>
      </c>
      <c r="AO118" s="103"/>
      <c r="AP118" s="103">
        <v>39</v>
      </c>
      <c r="AQ118" s="103"/>
      <c r="AR118" s="190">
        <v>19959</v>
      </c>
    </row>
    <row r="119" spans="1:44" ht="9.75" customHeight="1" x14ac:dyDescent="0.25">
      <c r="A119" s="112">
        <v>40</v>
      </c>
      <c r="B119" s="112"/>
      <c r="C119" s="14" t="s">
        <v>160</v>
      </c>
      <c r="D119" s="112"/>
      <c r="E119" s="196">
        <v>24172</v>
      </c>
      <c r="F119" s="112"/>
      <c r="G119" s="188">
        <f t="shared" si="26"/>
        <v>2.1068595833696504</v>
      </c>
      <c r="H119" s="103"/>
      <c r="I119" s="188">
        <f t="shared" si="27"/>
        <v>5.9555453928544084</v>
      </c>
      <c r="J119" s="196"/>
      <c r="K119" s="196">
        <v>1807154</v>
      </c>
      <c r="L119" s="112"/>
      <c r="M119" s="188">
        <f t="shared" si="28"/>
        <v>157.5136407216944</v>
      </c>
      <c r="N119" s="103"/>
      <c r="O119" s="188">
        <f t="shared" si="29"/>
        <v>232.44838004912668</v>
      </c>
      <c r="P119" s="112"/>
      <c r="Q119" s="196">
        <v>757419</v>
      </c>
      <c r="R119" s="112"/>
      <c r="S119" s="188">
        <f t="shared" si="30"/>
        <v>66.017519393358313</v>
      </c>
      <c r="T119" s="103"/>
      <c r="U119" s="188">
        <f t="shared" si="31"/>
        <v>144.12229906333721</v>
      </c>
      <c r="V119" s="112"/>
      <c r="W119" s="196">
        <f t="shared" si="32"/>
        <v>2588745</v>
      </c>
      <c r="X119" s="112"/>
      <c r="Y119" s="112"/>
      <c r="Z119" s="196">
        <v>8207</v>
      </c>
      <c r="AA119" s="112"/>
      <c r="AB119" s="193">
        <f t="shared" si="33"/>
        <v>0.31702620381690744</v>
      </c>
      <c r="AC119" s="112"/>
      <c r="AD119" s="196">
        <v>0</v>
      </c>
      <c r="AE119" s="112"/>
      <c r="AF119" s="193">
        <f t="shared" si="34"/>
        <v>0</v>
      </c>
      <c r="AG119" s="112"/>
      <c r="AH119" s="196">
        <v>0</v>
      </c>
      <c r="AI119" s="112"/>
      <c r="AJ119" s="193">
        <f t="shared" si="35"/>
        <v>0</v>
      </c>
      <c r="AK119" s="112"/>
      <c r="AL119" s="196">
        <v>1389080</v>
      </c>
      <c r="AM119" s="112"/>
      <c r="AN119" s="190">
        <v>3061850</v>
      </c>
      <c r="AO119" s="112"/>
      <c r="AP119" s="112">
        <v>40</v>
      </c>
      <c r="AQ119" s="103"/>
      <c r="AR119" s="190">
        <v>11473</v>
      </c>
    </row>
    <row r="120" spans="1:44" ht="9.75" customHeight="1" x14ac:dyDescent="0.25">
      <c r="A120" s="103">
        <v>41</v>
      </c>
      <c r="B120" s="103"/>
      <c r="C120" s="13" t="s">
        <v>161</v>
      </c>
      <c r="D120" s="103"/>
      <c r="E120" s="190">
        <v>0</v>
      </c>
      <c r="F120" s="103"/>
      <c r="G120" s="188">
        <f t="shared" si="26"/>
        <v>0</v>
      </c>
      <c r="H120" s="103"/>
      <c r="I120" s="188">
        <f t="shared" si="27"/>
        <v>0</v>
      </c>
      <c r="J120" s="190"/>
      <c r="K120" s="190">
        <v>2508118</v>
      </c>
      <c r="L120" s="103"/>
      <c r="M120" s="188">
        <f t="shared" si="28"/>
        <v>72.390625450976998</v>
      </c>
      <c r="N120" s="103"/>
      <c r="O120" s="188">
        <f t="shared" si="29"/>
        <v>106.82937388612518</v>
      </c>
      <c r="P120" s="103"/>
      <c r="Q120" s="190">
        <v>689846</v>
      </c>
      <c r="R120" s="103"/>
      <c r="S120" s="188">
        <f t="shared" si="30"/>
        <v>19.910699339048115</v>
      </c>
      <c r="T120" s="103"/>
      <c r="U120" s="188">
        <f t="shared" si="31"/>
        <v>43.46688259527631</v>
      </c>
      <c r="V120" s="103"/>
      <c r="W120" s="190">
        <f t="shared" si="32"/>
        <v>3197964</v>
      </c>
      <c r="X120" s="103"/>
      <c r="Y120" s="103"/>
      <c r="Z120" s="190">
        <v>17470</v>
      </c>
      <c r="AA120" s="103"/>
      <c r="AB120" s="193">
        <f t="shared" si="33"/>
        <v>0.54628507387825509</v>
      </c>
      <c r="AC120" s="103"/>
      <c r="AD120" s="190">
        <v>0</v>
      </c>
      <c r="AE120" s="103"/>
      <c r="AF120" s="193">
        <f t="shared" si="34"/>
        <v>0</v>
      </c>
      <c r="AG120" s="103"/>
      <c r="AH120" s="190">
        <v>0</v>
      </c>
      <c r="AI120" s="103"/>
      <c r="AJ120" s="193">
        <f t="shared" si="35"/>
        <v>0</v>
      </c>
      <c r="AK120" s="103"/>
      <c r="AL120" s="190">
        <v>317594</v>
      </c>
      <c r="AM120" s="103"/>
      <c r="AN120" s="190">
        <v>9793978.2899999991</v>
      </c>
      <c r="AO120" s="103"/>
      <c r="AP120" s="103">
        <v>41</v>
      </c>
      <c r="AQ120" s="103"/>
      <c r="AR120" s="190">
        <v>34647</v>
      </c>
    </row>
    <row r="121" spans="1:44" ht="9.75" customHeight="1" x14ac:dyDescent="0.25">
      <c r="A121" s="103">
        <v>42</v>
      </c>
      <c r="B121" s="103"/>
      <c r="C121" s="13" t="s">
        <v>162</v>
      </c>
      <c r="D121" s="103"/>
      <c r="E121" s="190">
        <v>8915554</v>
      </c>
      <c r="F121" s="103"/>
      <c r="G121" s="188">
        <f t="shared" si="26"/>
        <v>83.045856348444914</v>
      </c>
      <c r="H121" s="103"/>
      <c r="I121" s="188">
        <f t="shared" si="27"/>
        <v>234.74908867946849</v>
      </c>
      <c r="J121" s="190"/>
      <c r="K121" s="190">
        <v>5294512</v>
      </c>
      <c r="L121" s="103"/>
      <c r="M121" s="188">
        <f t="shared" si="28"/>
        <v>49.316877334500781</v>
      </c>
      <c r="N121" s="103"/>
      <c r="O121" s="188">
        <f t="shared" si="29"/>
        <v>72.778638046598772</v>
      </c>
      <c r="P121" s="103"/>
      <c r="Q121" s="190">
        <v>3443224</v>
      </c>
      <c r="R121" s="103"/>
      <c r="S121" s="188">
        <f t="shared" si="30"/>
        <v>32.072654787298454</v>
      </c>
      <c r="T121" s="103"/>
      <c r="U121" s="188">
        <f t="shared" si="31"/>
        <v>70.017546667699165</v>
      </c>
      <c r="V121" s="103"/>
      <c r="W121" s="190">
        <f t="shared" si="32"/>
        <v>17653290</v>
      </c>
      <c r="X121" s="103"/>
      <c r="Y121" s="103"/>
      <c r="Z121" s="190">
        <v>19006</v>
      </c>
      <c r="AA121" s="103"/>
      <c r="AB121" s="193">
        <f t="shared" si="33"/>
        <v>0.10766265098460399</v>
      </c>
      <c r="AC121" s="103"/>
      <c r="AD121" s="190">
        <v>0</v>
      </c>
      <c r="AE121" s="103"/>
      <c r="AF121" s="193">
        <f t="shared" si="34"/>
        <v>0</v>
      </c>
      <c r="AG121" s="103"/>
      <c r="AH121" s="190">
        <v>0</v>
      </c>
      <c r="AI121" s="103"/>
      <c r="AJ121" s="193">
        <f t="shared" si="35"/>
        <v>0</v>
      </c>
      <c r="AK121" s="103"/>
      <c r="AL121" s="190">
        <v>1845674</v>
      </c>
      <c r="AM121" s="103"/>
      <c r="AN121" s="190">
        <v>15634934.26</v>
      </c>
      <c r="AO121" s="103"/>
      <c r="AP121" s="103">
        <v>42</v>
      </c>
      <c r="AQ121" s="103"/>
      <c r="AR121" s="190">
        <v>107357</v>
      </c>
    </row>
    <row r="122" spans="1:44" ht="9.75" customHeight="1" x14ac:dyDescent="0.25">
      <c r="A122" s="103">
        <v>43</v>
      </c>
      <c r="B122" s="103"/>
      <c r="C122" s="13" t="s">
        <v>163</v>
      </c>
      <c r="D122" s="103"/>
      <c r="E122" s="190">
        <v>53075514</v>
      </c>
      <c r="F122" s="103"/>
      <c r="G122" s="188">
        <f t="shared" si="26"/>
        <v>162.31391497677319</v>
      </c>
      <c r="H122" s="103"/>
      <c r="I122" s="188">
        <f t="shared" si="27"/>
        <v>458.81932339791859</v>
      </c>
      <c r="J122" s="190"/>
      <c r="K122" s="190">
        <v>17352820</v>
      </c>
      <c r="L122" s="103"/>
      <c r="M122" s="188">
        <f t="shared" si="28"/>
        <v>53.067863838063815</v>
      </c>
      <c r="N122" s="103"/>
      <c r="O122" s="188">
        <f t="shared" si="29"/>
        <v>78.31409981577923</v>
      </c>
      <c r="P122" s="103"/>
      <c r="Q122" s="190">
        <v>11813233</v>
      </c>
      <c r="R122" s="103"/>
      <c r="S122" s="188">
        <f t="shared" si="30"/>
        <v>36.126868159257235</v>
      </c>
      <c r="T122" s="103"/>
      <c r="U122" s="188">
        <f t="shared" si="31"/>
        <v>78.868266255912118</v>
      </c>
      <c r="V122" s="103"/>
      <c r="W122" s="190">
        <f t="shared" si="32"/>
        <v>82241567</v>
      </c>
      <c r="X122" s="103"/>
      <c r="Y122" s="103"/>
      <c r="Z122" s="190">
        <v>49079634</v>
      </c>
      <c r="AA122" s="103"/>
      <c r="AB122" s="193">
        <f t="shared" si="33"/>
        <v>59.677406195336722</v>
      </c>
      <c r="AC122" s="103"/>
      <c r="AD122" s="190">
        <v>0</v>
      </c>
      <c r="AE122" s="103"/>
      <c r="AF122" s="193">
        <f t="shared" si="34"/>
        <v>0</v>
      </c>
      <c r="AG122" s="103"/>
      <c r="AH122" s="190">
        <v>0</v>
      </c>
      <c r="AI122" s="103"/>
      <c r="AJ122" s="193">
        <f t="shared" si="35"/>
        <v>0</v>
      </c>
      <c r="AK122" s="103"/>
      <c r="AL122" s="190">
        <v>14399604</v>
      </c>
      <c r="AM122" s="103"/>
      <c r="AN122" s="190">
        <v>10549571.479999999</v>
      </c>
      <c r="AO122" s="103"/>
      <c r="AP122" s="103">
        <v>43</v>
      </c>
      <c r="AQ122" s="103"/>
      <c r="AR122" s="190">
        <v>326993</v>
      </c>
    </row>
    <row r="123" spans="1:44" ht="9.75" customHeight="1" x14ac:dyDescent="0.25">
      <c r="A123" s="103">
        <v>44</v>
      </c>
      <c r="B123" s="103"/>
      <c r="C123" s="13" t="s">
        <v>164</v>
      </c>
      <c r="D123" s="103"/>
      <c r="E123" s="190">
        <v>5058</v>
      </c>
      <c r="F123" s="103"/>
      <c r="G123" s="188">
        <f t="shared" si="26"/>
        <v>9.8331972471713519E-2</v>
      </c>
      <c r="H123" s="103"/>
      <c r="I123" s="188">
        <f t="shared" si="27"/>
        <v>0.2779589727985457</v>
      </c>
      <c r="J123" s="190"/>
      <c r="K123" s="190">
        <v>1713336</v>
      </c>
      <c r="L123" s="103"/>
      <c r="M123" s="188">
        <f t="shared" si="28"/>
        <v>33.308760060655544</v>
      </c>
      <c r="N123" s="103"/>
      <c r="O123" s="188">
        <f t="shared" si="29"/>
        <v>49.154900376053881</v>
      </c>
      <c r="P123" s="103"/>
      <c r="Q123" s="190">
        <v>1763146</v>
      </c>
      <c r="R123" s="103"/>
      <c r="S123" s="188">
        <f t="shared" si="30"/>
        <v>34.277110307554729</v>
      </c>
      <c r="T123" s="103"/>
      <c r="U123" s="188">
        <f t="shared" si="31"/>
        <v>74.830075231051453</v>
      </c>
      <c r="V123" s="103"/>
      <c r="W123" s="190">
        <f t="shared" si="32"/>
        <v>3481540</v>
      </c>
      <c r="X123" s="103"/>
      <c r="Y123" s="103"/>
      <c r="Z123" s="190">
        <v>18916</v>
      </c>
      <c r="AA123" s="103"/>
      <c r="AB123" s="193">
        <f t="shared" si="33"/>
        <v>0.54332278244684828</v>
      </c>
      <c r="AC123" s="103"/>
      <c r="AD123" s="190">
        <v>0</v>
      </c>
      <c r="AE123" s="103"/>
      <c r="AF123" s="193">
        <f t="shared" si="34"/>
        <v>0</v>
      </c>
      <c r="AG123" s="103"/>
      <c r="AH123" s="190">
        <v>0</v>
      </c>
      <c r="AI123" s="103"/>
      <c r="AJ123" s="193">
        <f t="shared" si="35"/>
        <v>0</v>
      </c>
      <c r="AK123" s="103"/>
      <c r="AL123" s="190">
        <v>68847</v>
      </c>
      <c r="AM123" s="103"/>
      <c r="AN123" s="190">
        <v>8043186.5599999996</v>
      </c>
      <c r="AO123" s="103"/>
      <c r="AP123" s="103">
        <v>44</v>
      </c>
      <c r="AQ123" s="103"/>
      <c r="AR123" s="190">
        <v>51438</v>
      </c>
    </row>
    <row r="124" spans="1:44" ht="9.75" customHeight="1" x14ac:dyDescent="0.25">
      <c r="A124" s="103">
        <v>45</v>
      </c>
      <c r="B124" s="103"/>
      <c r="C124" s="13" t="s">
        <v>165</v>
      </c>
      <c r="D124" s="103"/>
      <c r="E124" s="190">
        <v>0</v>
      </c>
      <c r="F124" s="103"/>
      <c r="G124" s="188">
        <f t="shared" si="26"/>
        <v>0</v>
      </c>
      <c r="H124" s="103"/>
      <c r="I124" s="188">
        <f t="shared" si="27"/>
        <v>0</v>
      </c>
      <c r="J124" s="190"/>
      <c r="K124" s="190">
        <v>322787</v>
      </c>
      <c r="L124" s="103"/>
      <c r="M124" s="188">
        <f t="shared" si="28"/>
        <v>142.51081677704195</v>
      </c>
      <c r="N124" s="103"/>
      <c r="O124" s="188">
        <f t="shared" si="29"/>
        <v>210.30818884969622</v>
      </c>
      <c r="P124" s="103"/>
      <c r="Q124" s="190">
        <v>96103</v>
      </c>
      <c r="R124" s="103"/>
      <c r="S124" s="188">
        <f t="shared" si="30"/>
        <v>42.429580573951434</v>
      </c>
      <c r="T124" s="103"/>
      <c r="U124" s="188">
        <f t="shared" si="31"/>
        <v>92.62766545612125</v>
      </c>
      <c r="V124" s="103"/>
      <c r="W124" s="190">
        <f t="shared" si="32"/>
        <v>418890</v>
      </c>
      <c r="X124" s="103"/>
      <c r="Y124" s="103"/>
      <c r="Z124" s="190">
        <v>7241</v>
      </c>
      <c r="AA124" s="103"/>
      <c r="AB124" s="193">
        <f t="shared" si="33"/>
        <v>1.7286161044665664</v>
      </c>
      <c r="AC124" s="103"/>
      <c r="AD124" s="190">
        <v>0</v>
      </c>
      <c r="AE124" s="103"/>
      <c r="AF124" s="193">
        <f t="shared" si="34"/>
        <v>0</v>
      </c>
      <c r="AG124" s="103"/>
      <c r="AH124" s="190">
        <v>0</v>
      </c>
      <c r="AI124" s="103"/>
      <c r="AJ124" s="193">
        <f t="shared" si="35"/>
        <v>0</v>
      </c>
      <c r="AK124" s="103"/>
      <c r="AL124" s="190">
        <v>326801</v>
      </c>
      <c r="AM124" s="103"/>
      <c r="AN124" s="190">
        <v>2819966.22</v>
      </c>
      <c r="AO124" s="103"/>
      <c r="AP124" s="103">
        <v>45</v>
      </c>
      <c r="AQ124" s="103"/>
      <c r="AR124" s="190">
        <v>2265</v>
      </c>
    </row>
    <row r="125" spans="1:44" ht="9.75" customHeight="1" x14ac:dyDescent="0.25">
      <c r="A125" s="103">
        <v>46</v>
      </c>
      <c r="B125" s="103"/>
      <c r="C125" s="13" t="s">
        <v>166</v>
      </c>
      <c r="D125" s="103"/>
      <c r="E125" s="190">
        <v>527514</v>
      </c>
      <c r="F125" s="103"/>
      <c r="G125" s="188">
        <f t="shared" si="26"/>
        <v>14.07004160887656</v>
      </c>
      <c r="H125" s="103"/>
      <c r="I125" s="188">
        <f t="shared" si="27"/>
        <v>39.772356991630012</v>
      </c>
      <c r="J125" s="190"/>
      <c r="K125" s="190">
        <v>3668461</v>
      </c>
      <c r="L125" s="103"/>
      <c r="M125" s="188">
        <f t="shared" si="28"/>
        <v>97.846500586791848</v>
      </c>
      <c r="N125" s="103"/>
      <c r="O125" s="188">
        <f t="shared" si="29"/>
        <v>144.39549775286932</v>
      </c>
      <c r="P125" s="103"/>
      <c r="Q125" s="190">
        <v>1299627</v>
      </c>
      <c r="R125" s="103"/>
      <c r="S125" s="188">
        <f t="shared" si="30"/>
        <v>34.664115011202391</v>
      </c>
      <c r="T125" s="103"/>
      <c r="U125" s="188">
        <f t="shared" si="31"/>
        <v>75.674941989914217</v>
      </c>
      <c r="V125" s="103"/>
      <c r="W125" s="190">
        <f t="shared" si="32"/>
        <v>5495602</v>
      </c>
      <c r="X125" s="103"/>
      <c r="Y125" s="103"/>
      <c r="Z125" s="190">
        <v>9651</v>
      </c>
      <c r="AA125" s="103"/>
      <c r="AB125" s="193">
        <f t="shared" si="33"/>
        <v>0.17561315393654781</v>
      </c>
      <c r="AC125" s="103"/>
      <c r="AD125" s="190">
        <v>0</v>
      </c>
      <c r="AE125" s="103"/>
      <c r="AF125" s="193">
        <f t="shared" si="34"/>
        <v>0</v>
      </c>
      <c r="AG125" s="103"/>
      <c r="AH125" s="190">
        <v>0</v>
      </c>
      <c r="AI125" s="103"/>
      <c r="AJ125" s="193">
        <f t="shared" si="35"/>
        <v>0</v>
      </c>
      <c r="AK125" s="103"/>
      <c r="AL125" s="190">
        <v>1744266</v>
      </c>
      <c r="AM125" s="103"/>
      <c r="AN125" s="190">
        <v>6724527.5999999996</v>
      </c>
      <c r="AO125" s="103"/>
      <c r="AP125" s="103">
        <v>46</v>
      </c>
      <c r="AQ125" s="103"/>
      <c r="AR125" s="190">
        <v>37492</v>
      </c>
    </row>
    <row r="126" spans="1:44" ht="9.75" customHeight="1" x14ac:dyDescent="0.25">
      <c r="A126" s="103">
        <v>47</v>
      </c>
      <c r="B126" s="103"/>
      <c r="C126" s="13" t="s">
        <v>167</v>
      </c>
      <c r="D126" s="103"/>
      <c r="E126" s="190">
        <v>0</v>
      </c>
      <c r="F126" s="103"/>
      <c r="G126" s="188">
        <f t="shared" si="26"/>
        <v>0</v>
      </c>
      <c r="H126" s="103"/>
      <c r="I126" s="188">
        <f t="shared" si="27"/>
        <v>0</v>
      </c>
      <c r="J126" s="190"/>
      <c r="K126" s="190">
        <v>1771097</v>
      </c>
      <c r="L126" s="103"/>
      <c r="M126" s="188">
        <f t="shared" si="28"/>
        <v>23.353996070519667</v>
      </c>
      <c r="N126" s="103"/>
      <c r="O126" s="188">
        <f t="shared" si="29"/>
        <v>34.464307531673249</v>
      </c>
      <c r="P126" s="103"/>
      <c r="Q126" s="190">
        <v>7367961</v>
      </c>
      <c r="R126" s="103"/>
      <c r="S126" s="188">
        <f t="shared" si="30"/>
        <v>97.155227659321966</v>
      </c>
      <c r="T126" s="103"/>
      <c r="U126" s="188">
        <f t="shared" si="31"/>
        <v>212.09877173440273</v>
      </c>
      <c r="V126" s="103"/>
      <c r="W126" s="190">
        <f t="shared" si="32"/>
        <v>9139058</v>
      </c>
      <c r="X126" s="103"/>
      <c r="Y126" s="103"/>
      <c r="Z126" s="190">
        <v>13889</v>
      </c>
      <c r="AA126" s="103"/>
      <c r="AB126" s="193">
        <f t="shared" si="33"/>
        <v>0.15197408748253924</v>
      </c>
      <c r="AC126" s="103"/>
      <c r="AD126" s="190">
        <v>0</v>
      </c>
      <c r="AE126" s="103"/>
      <c r="AF126" s="193">
        <f t="shared" si="34"/>
        <v>0</v>
      </c>
      <c r="AG126" s="103"/>
      <c r="AH126" s="190">
        <v>0</v>
      </c>
      <c r="AI126" s="103"/>
      <c r="AJ126" s="193">
        <f t="shared" si="35"/>
        <v>0</v>
      </c>
      <c r="AK126" s="103"/>
      <c r="AL126" s="190">
        <v>1019691</v>
      </c>
      <c r="AM126" s="103"/>
      <c r="AN126" s="190">
        <v>6509603.8099999996</v>
      </c>
      <c r="AO126" s="103"/>
      <c r="AP126" s="103">
        <v>47</v>
      </c>
      <c r="AQ126" s="103"/>
      <c r="AR126" s="190">
        <v>75837</v>
      </c>
    </row>
    <row r="127" spans="1:44" ht="9.75" customHeight="1" x14ac:dyDescent="0.25">
      <c r="A127" s="103">
        <v>48</v>
      </c>
      <c r="B127" s="103"/>
      <c r="C127" s="13" t="s">
        <v>168</v>
      </c>
      <c r="D127" s="103"/>
      <c r="E127" s="190">
        <v>0</v>
      </c>
      <c r="F127" s="103"/>
      <c r="G127" s="188">
        <f t="shared" si="26"/>
        <v>0</v>
      </c>
      <c r="H127" s="103"/>
      <c r="I127" s="188">
        <f t="shared" si="27"/>
        <v>0</v>
      </c>
      <c r="J127" s="190"/>
      <c r="K127" s="190">
        <v>401593</v>
      </c>
      <c r="L127" s="103"/>
      <c r="M127" s="188">
        <f t="shared" si="28"/>
        <v>57.866426512968303</v>
      </c>
      <c r="N127" s="103"/>
      <c r="O127" s="188">
        <f t="shared" si="29"/>
        <v>85.395506322765812</v>
      </c>
      <c r="P127" s="103"/>
      <c r="Q127" s="190">
        <v>223380</v>
      </c>
      <c r="R127" s="103"/>
      <c r="S127" s="188">
        <f t="shared" si="30"/>
        <v>32.187319884726222</v>
      </c>
      <c r="T127" s="103"/>
      <c r="U127" s="188">
        <f t="shared" si="31"/>
        <v>70.267871090904848</v>
      </c>
      <c r="V127" s="103"/>
      <c r="W127" s="190">
        <f t="shared" si="32"/>
        <v>624973</v>
      </c>
      <c r="X127" s="103"/>
      <c r="Y127" s="103"/>
      <c r="Z127" s="190">
        <v>0</v>
      </c>
      <c r="AA127" s="103"/>
      <c r="AB127" s="193">
        <f t="shared" si="33"/>
        <v>0</v>
      </c>
      <c r="AC127" s="103"/>
      <c r="AD127" s="190">
        <v>0</v>
      </c>
      <c r="AE127" s="103"/>
      <c r="AF127" s="193">
        <f t="shared" si="34"/>
        <v>0</v>
      </c>
      <c r="AG127" s="103"/>
      <c r="AH127" s="190">
        <v>0</v>
      </c>
      <c r="AI127" s="103"/>
      <c r="AJ127" s="193">
        <f t="shared" si="35"/>
        <v>0</v>
      </c>
      <c r="AK127" s="103"/>
      <c r="AL127" s="190">
        <v>2952687</v>
      </c>
      <c r="AM127" s="103"/>
      <c r="AN127" s="190">
        <v>3212032.12</v>
      </c>
      <c r="AO127" s="103"/>
      <c r="AP127" s="103">
        <v>48</v>
      </c>
      <c r="AQ127" s="103"/>
      <c r="AR127" s="190">
        <v>6940</v>
      </c>
    </row>
    <row r="128" spans="1:44" ht="9.75" customHeight="1" x14ac:dyDescent="0.25">
      <c r="A128" s="103">
        <v>49</v>
      </c>
      <c r="B128" s="103"/>
      <c r="C128" s="13" t="s">
        <v>169</v>
      </c>
      <c r="D128" s="103"/>
      <c r="E128" s="190">
        <v>175090</v>
      </c>
      <c r="F128" s="103"/>
      <c r="G128" s="188">
        <f t="shared" si="26"/>
        <v>6.7699029501604606</v>
      </c>
      <c r="H128" s="103"/>
      <c r="I128" s="188">
        <f t="shared" si="27"/>
        <v>19.136759109696058</v>
      </c>
      <c r="J128" s="190"/>
      <c r="K128" s="190">
        <v>498475</v>
      </c>
      <c r="L128" s="103"/>
      <c r="M128" s="188">
        <f t="shared" si="28"/>
        <v>19.273672814445348</v>
      </c>
      <c r="N128" s="103"/>
      <c r="O128" s="188">
        <f t="shared" si="29"/>
        <v>28.442832016247486</v>
      </c>
      <c r="P128" s="103"/>
      <c r="Q128" s="190">
        <v>1824279</v>
      </c>
      <c r="R128" s="103"/>
      <c r="S128" s="188">
        <f t="shared" si="30"/>
        <v>70.536248695046979</v>
      </c>
      <c r="T128" s="103"/>
      <c r="U128" s="188">
        <f t="shared" si="31"/>
        <v>153.98709952522424</v>
      </c>
      <c r="V128" s="103"/>
      <c r="W128" s="190">
        <f t="shared" si="32"/>
        <v>2497844</v>
      </c>
      <c r="X128" s="103"/>
      <c r="Y128" s="103"/>
      <c r="Z128" s="190">
        <v>0</v>
      </c>
      <c r="AA128" s="103"/>
      <c r="AB128" s="193">
        <f t="shared" si="33"/>
        <v>0</v>
      </c>
      <c r="AC128" s="103"/>
      <c r="AD128" s="190">
        <v>18294</v>
      </c>
      <c r="AE128" s="103"/>
      <c r="AF128" s="193">
        <f t="shared" si="34"/>
        <v>0.73239161452836932</v>
      </c>
      <c r="AG128" s="103"/>
      <c r="AH128" s="190">
        <v>0</v>
      </c>
      <c r="AI128" s="103"/>
      <c r="AJ128" s="193">
        <f t="shared" si="35"/>
        <v>0</v>
      </c>
      <c r="AK128" s="103"/>
      <c r="AL128" s="190">
        <v>0</v>
      </c>
      <c r="AM128" s="103"/>
      <c r="AN128" s="190">
        <v>2680434.4300000002</v>
      </c>
      <c r="AO128" s="103"/>
      <c r="AP128" s="103">
        <v>49</v>
      </c>
      <c r="AQ128" s="103"/>
      <c r="AR128" s="190">
        <v>25863</v>
      </c>
    </row>
    <row r="129" spans="1:44" ht="9.75" customHeight="1" x14ac:dyDescent="0.25">
      <c r="A129" s="103">
        <v>50</v>
      </c>
      <c r="B129" s="103"/>
      <c r="C129" s="13" t="s">
        <v>170</v>
      </c>
      <c r="D129" s="103"/>
      <c r="E129" s="196">
        <v>0</v>
      </c>
      <c r="F129" s="112"/>
      <c r="G129" s="188">
        <f t="shared" si="26"/>
        <v>0</v>
      </c>
      <c r="H129" s="103"/>
      <c r="I129" s="188">
        <f t="shared" si="27"/>
        <v>0</v>
      </c>
      <c r="J129" s="196"/>
      <c r="K129" s="196">
        <v>1257824</v>
      </c>
      <c r="L129" s="112"/>
      <c r="M129" s="188">
        <f t="shared" si="28"/>
        <v>74.357058406242615</v>
      </c>
      <c r="N129" s="103"/>
      <c r="O129" s="188">
        <f t="shared" si="29"/>
        <v>109.73130766679586</v>
      </c>
      <c r="P129" s="112"/>
      <c r="Q129" s="196">
        <v>765327</v>
      </c>
      <c r="R129" s="112"/>
      <c r="S129" s="188">
        <f t="shared" si="30"/>
        <v>45.242787893118944</v>
      </c>
      <c r="T129" s="103"/>
      <c r="U129" s="188">
        <f t="shared" si="31"/>
        <v>98.769155022919776</v>
      </c>
      <c r="V129" s="112"/>
      <c r="W129" s="196">
        <f t="shared" si="32"/>
        <v>2023151</v>
      </c>
      <c r="X129" s="112"/>
      <c r="Y129" s="112"/>
      <c r="Z129" s="196">
        <v>7870</v>
      </c>
      <c r="AA129" s="112"/>
      <c r="AB129" s="193">
        <f t="shared" si="33"/>
        <v>0.38899716333580636</v>
      </c>
      <c r="AC129" s="112"/>
      <c r="AD129" s="196">
        <v>0</v>
      </c>
      <c r="AE129" s="112"/>
      <c r="AF129" s="193">
        <f t="shared" si="34"/>
        <v>0</v>
      </c>
      <c r="AG129" s="112"/>
      <c r="AH129" s="196">
        <v>0</v>
      </c>
      <c r="AI129" s="112"/>
      <c r="AJ129" s="193">
        <f t="shared" si="35"/>
        <v>0</v>
      </c>
      <c r="AK129" s="112"/>
      <c r="AL129" s="196">
        <v>1306204</v>
      </c>
      <c r="AM129" s="112"/>
      <c r="AN129" s="190">
        <v>2792749.86</v>
      </c>
      <c r="AO129" s="103"/>
      <c r="AP129" s="103">
        <v>50</v>
      </c>
      <c r="AQ129" s="103"/>
      <c r="AR129" s="190">
        <v>16916</v>
      </c>
    </row>
    <row r="130" spans="1:44" ht="8.85"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row>
    <row r="131" spans="1:44" ht="8.85" customHeight="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row>
    <row r="132" spans="1:44" ht="1.7" customHeight="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row>
    <row r="133" spans="1:44" ht="9.6" customHeight="1" x14ac:dyDescent="0.25">
      <c r="A133" s="200" t="s">
        <v>490</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64" t="s">
        <v>491</v>
      </c>
      <c r="AR133" s="103"/>
    </row>
    <row r="134" spans="1:44" ht="10.5" customHeight="1" x14ac:dyDescent="0.25">
      <c r="A134" s="174"/>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80" t="s">
        <v>40</v>
      </c>
      <c r="X134" s="103"/>
      <c r="Y134" s="103"/>
      <c r="Z134" s="174" t="s">
        <v>475</v>
      </c>
      <c r="AA134" s="103"/>
      <c r="AB134" s="103"/>
      <c r="AC134" s="103"/>
      <c r="AD134" s="103"/>
      <c r="AE134" s="103"/>
      <c r="AF134" s="103"/>
      <c r="AG134" s="103"/>
      <c r="AH134" s="103"/>
      <c r="AI134" s="103"/>
      <c r="AJ134" s="103"/>
      <c r="AK134" s="103"/>
      <c r="AL134" s="103"/>
      <c r="AM134" s="103"/>
      <c r="AN134" s="103"/>
      <c r="AO134" s="103"/>
      <c r="AP134" s="180" t="s">
        <v>476</v>
      </c>
      <c r="AQ134" s="103"/>
      <c r="AR134" s="103"/>
    </row>
    <row r="135" spans="1:44" ht="10.5" customHeight="1" x14ac:dyDescent="0.25">
      <c r="A135" s="168"/>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80" t="s">
        <v>477</v>
      </c>
      <c r="X135" s="103"/>
      <c r="Y135" s="103"/>
      <c r="Z135" s="174" t="s">
        <v>478</v>
      </c>
      <c r="AA135" s="103"/>
      <c r="AB135" s="103"/>
      <c r="AC135" s="103"/>
      <c r="AD135" s="103"/>
      <c r="AE135" s="103"/>
      <c r="AF135" s="103"/>
      <c r="AG135" s="103"/>
      <c r="AH135" s="103"/>
      <c r="AI135" s="103"/>
      <c r="AJ135" s="103"/>
      <c r="AK135" s="103"/>
      <c r="AL135" s="103"/>
      <c r="AM135" s="103"/>
      <c r="AN135" s="103"/>
      <c r="AO135" s="103"/>
      <c r="AP135" s="180" t="s">
        <v>171</v>
      </c>
      <c r="AQ135" s="103"/>
      <c r="AR135" s="103"/>
    </row>
    <row r="136" spans="1:44" ht="10.5" customHeight="1" x14ac:dyDescent="0.25">
      <c r="A136" s="108"/>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80" t="s">
        <v>46</v>
      </c>
      <c r="X136" s="103"/>
      <c r="Y136" s="103"/>
      <c r="Z136" s="181" t="s">
        <v>47</v>
      </c>
      <c r="AA136" s="103"/>
      <c r="AB136" s="103"/>
      <c r="AC136" s="103"/>
      <c r="AD136" s="103"/>
      <c r="AE136" s="103"/>
      <c r="AF136" s="103"/>
      <c r="AG136" s="103"/>
      <c r="AH136" s="103"/>
      <c r="AI136" s="103"/>
      <c r="AJ136" s="103"/>
      <c r="AK136" s="103"/>
      <c r="AL136" s="103"/>
      <c r="AM136" s="103"/>
      <c r="AN136" s="103"/>
      <c r="AO136" s="103"/>
      <c r="AP136" s="103"/>
      <c r="AQ136" s="103"/>
      <c r="AR136" s="103"/>
    </row>
    <row r="137" spans="1:44" ht="8.85" customHeight="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row>
    <row r="138" spans="1:44" ht="9.6" customHeight="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82" t="s">
        <v>479</v>
      </c>
      <c r="AA138" s="182"/>
      <c r="AB138" s="182"/>
      <c r="AC138" s="182"/>
      <c r="AD138" s="182"/>
      <c r="AE138" s="182"/>
      <c r="AF138" s="182"/>
      <c r="AG138" s="182"/>
      <c r="AH138" s="182"/>
      <c r="AI138" s="182"/>
      <c r="AJ138" s="182"/>
      <c r="AK138" s="182"/>
      <c r="AL138" s="182"/>
      <c r="AM138" s="103"/>
      <c r="AN138" s="173" t="s">
        <v>294</v>
      </c>
      <c r="AO138" s="103"/>
      <c r="AP138" s="103"/>
      <c r="AQ138" s="103"/>
      <c r="AR138" s="103"/>
    </row>
    <row r="139" spans="1:44" ht="8.85" customHeight="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row>
    <row r="140" spans="1:44" ht="9.6" customHeight="1" x14ac:dyDescent="0.25">
      <c r="A140" s="103"/>
      <c r="B140" s="103"/>
      <c r="C140" s="103"/>
      <c r="D140" s="103"/>
      <c r="E140" s="184" t="s">
        <v>480</v>
      </c>
      <c r="F140" s="184"/>
      <c r="G140" s="184"/>
      <c r="H140" s="184"/>
      <c r="I140" s="184"/>
      <c r="J140" s="103"/>
      <c r="K140" s="103"/>
      <c r="L140" s="103"/>
      <c r="M140" s="103"/>
      <c r="N140" s="103"/>
      <c r="O140" s="103"/>
      <c r="P140" s="103"/>
      <c r="Q140" s="184" t="s">
        <v>481</v>
      </c>
      <c r="R140" s="184"/>
      <c r="S140" s="184"/>
      <c r="T140" s="184"/>
      <c r="U140" s="184"/>
      <c r="V140" s="103"/>
      <c r="W140" s="103"/>
      <c r="X140" s="103"/>
      <c r="Y140" s="103"/>
      <c r="Z140" s="103"/>
      <c r="AA140" s="103"/>
      <c r="AB140" s="103"/>
      <c r="AC140" s="103"/>
      <c r="AD140" s="182" t="s">
        <v>393</v>
      </c>
      <c r="AE140" s="182"/>
      <c r="AF140" s="182"/>
      <c r="AG140" s="182"/>
      <c r="AH140" s="182"/>
      <c r="AI140" s="182"/>
      <c r="AJ140" s="182"/>
      <c r="AK140" s="103"/>
      <c r="AL140" s="103"/>
      <c r="AM140" s="103"/>
      <c r="AN140" s="123" t="s">
        <v>482</v>
      </c>
      <c r="AO140" s="103"/>
      <c r="AP140" s="103"/>
      <c r="AQ140" s="103"/>
      <c r="AR140" s="103"/>
    </row>
    <row r="141" spans="1:44" ht="9.6" customHeight="1" x14ac:dyDescent="0.25">
      <c r="A141" s="103"/>
      <c r="B141" s="103"/>
      <c r="C141" s="103"/>
      <c r="D141" s="103"/>
      <c r="E141" s="182" t="s">
        <v>483</v>
      </c>
      <c r="F141" s="182"/>
      <c r="G141" s="182"/>
      <c r="H141" s="182"/>
      <c r="I141" s="182"/>
      <c r="J141" s="103"/>
      <c r="K141" s="182" t="s">
        <v>484</v>
      </c>
      <c r="L141" s="182"/>
      <c r="M141" s="182"/>
      <c r="N141" s="182"/>
      <c r="O141" s="182"/>
      <c r="P141" s="103"/>
      <c r="Q141" s="182" t="s">
        <v>485</v>
      </c>
      <c r="R141" s="182"/>
      <c r="S141" s="182"/>
      <c r="T141" s="182"/>
      <c r="U141" s="182"/>
      <c r="V141" s="103"/>
      <c r="W141" s="103"/>
      <c r="X141" s="103"/>
      <c r="Y141" s="103"/>
      <c r="Z141" s="103"/>
      <c r="AA141" s="103"/>
      <c r="AB141" s="103"/>
      <c r="AC141" s="103"/>
      <c r="AD141" s="103"/>
      <c r="AE141" s="103"/>
      <c r="AF141" s="103"/>
      <c r="AG141" s="103"/>
      <c r="AH141" s="103"/>
      <c r="AI141" s="103"/>
      <c r="AJ141" s="103"/>
      <c r="AK141" s="103"/>
      <c r="AL141" s="103"/>
      <c r="AM141" s="103"/>
      <c r="AN141" s="123" t="s">
        <v>486</v>
      </c>
      <c r="AO141" s="103"/>
      <c r="AP141" s="103"/>
      <c r="AQ141" s="103"/>
      <c r="AR141" s="103"/>
    </row>
    <row r="142" spans="1:44" ht="9.6" customHeight="1" x14ac:dyDescent="0.25">
      <c r="A142" s="103"/>
      <c r="B142" s="103"/>
      <c r="C142" s="103"/>
      <c r="D142" s="103"/>
      <c r="Z142" s="182" t="s">
        <v>428</v>
      </c>
      <c r="AA142" s="182"/>
      <c r="AB142" s="182"/>
      <c r="AC142" s="103"/>
      <c r="AD142" s="182" t="s">
        <v>57</v>
      </c>
      <c r="AE142" s="182"/>
      <c r="AF142" s="182"/>
      <c r="AG142" s="103"/>
      <c r="AH142" s="182" t="s">
        <v>58</v>
      </c>
      <c r="AI142" s="182"/>
      <c r="AJ142" s="182"/>
      <c r="AK142" s="103"/>
      <c r="AL142" s="103"/>
      <c r="AM142" s="103"/>
      <c r="AN142" s="173" t="s">
        <v>487</v>
      </c>
      <c r="AO142" s="103"/>
      <c r="AP142" s="103"/>
      <c r="AQ142" s="103"/>
      <c r="AR142" s="103"/>
    </row>
    <row r="143" spans="1:44" ht="9.6" customHeight="1" x14ac:dyDescent="0.25">
      <c r="A143" s="103"/>
      <c r="B143" s="103"/>
      <c r="C143" s="103"/>
      <c r="D143" s="103"/>
      <c r="E143" s="103"/>
      <c r="F143" s="103"/>
      <c r="G143" s="103"/>
      <c r="H143" s="103"/>
      <c r="I143" s="123" t="s">
        <v>62</v>
      </c>
      <c r="J143" s="103"/>
      <c r="K143" s="103"/>
      <c r="L143" s="103"/>
      <c r="M143" s="103"/>
      <c r="N143" s="103"/>
      <c r="O143" s="123" t="s">
        <v>62</v>
      </c>
      <c r="P143" s="103"/>
      <c r="Q143" s="103"/>
      <c r="R143" s="103"/>
      <c r="S143" s="103"/>
      <c r="T143" s="103"/>
      <c r="U143" s="123" t="s">
        <v>62</v>
      </c>
      <c r="V143" s="103"/>
      <c r="W143" s="103"/>
      <c r="X143" s="103"/>
      <c r="Y143" s="103"/>
      <c r="Z143" s="103"/>
      <c r="AA143" s="103"/>
      <c r="AB143" s="123" t="s">
        <v>269</v>
      </c>
      <c r="AC143" s="103"/>
      <c r="AD143" s="103"/>
      <c r="AE143" s="103"/>
      <c r="AF143" s="123" t="s">
        <v>269</v>
      </c>
      <c r="AG143" s="103"/>
      <c r="AH143" s="103"/>
      <c r="AI143" s="103"/>
      <c r="AJ143" s="123" t="s">
        <v>269</v>
      </c>
      <c r="AK143" s="103"/>
      <c r="AL143" s="123" t="s">
        <v>405</v>
      </c>
      <c r="AM143" s="103"/>
      <c r="AN143" s="103"/>
      <c r="AO143" s="103"/>
      <c r="AP143" s="103"/>
      <c r="AQ143" s="103"/>
      <c r="AR143" s="103"/>
    </row>
    <row r="144" spans="1:44" ht="9.6" customHeight="1" x14ac:dyDescent="0.25">
      <c r="A144" s="173" t="s">
        <v>69</v>
      </c>
      <c r="B144" s="103"/>
      <c r="C144" s="173" t="s">
        <v>71</v>
      </c>
      <c r="D144" s="103"/>
      <c r="E144" s="173" t="s">
        <v>72</v>
      </c>
      <c r="F144" s="103"/>
      <c r="G144" s="173" t="s">
        <v>431</v>
      </c>
      <c r="H144" s="103"/>
      <c r="I144" s="173" t="s">
        <v>78</v>
      </c>
      <c r="J144" s="103"/>
      <c r="K144" s="173" t="s">
        <v>72</v>
      </c>
      <c r="L144" s="103"/>
      <c r="M144" s="173" t="s">
        <v>431</v>
      </c>
      <c r="N144" s="103"/>
      <c r="O144" s="173" t="s">
        <v>78</v>
      </c>
      <c r="P144" s="103"/>
      <c r="Q144" s="173" t="s">
        <v>72</v>
      </c>
      <c r="R144" s="103"/>
      <c r="S144" s="173" t="s">
        <v>431</v>
      </c>
      <c r="T144" s="103"/>
      <c r="U144" s="173" t="s">
        <v>78</v>
      </c>
      <c r="V144" s="103"/>
      <c r="W144" s="173" t="s">
        <v>63</v>
      </c>
      <c r="X144" s="103"/>
      <c r="Y144" s="103"/>
      <c r="Z144" s="173" t="s">
        <v>72</v>
      </c>
      <c r="AA144" s="103"/>
      <c r="AB144" s="173" t="s">
        <v>369</v>
      </c>
      <c r="AC144" s="103"/>
      <c r="AD144" s="173" t="s">
        <v>72</v>
      </c>
      <c r="AE144" s="103"/>
      <c r="AF144" s="173" t="s">
        <v>369</v>
      </c>
      <c r="AG144" s="103"/>
      <c r="AH144" s="173" t="s">
        <v>72</v>
      </c>
      <c r="AI144" s="103"/>
      <c r="AJ144" s="173" t="s">
        <v>369</v>
      </c>
      <c r="AK144" s="103"/>
      <c r="AL144" s="173" t="s">
        <v>414</v>
      </c>
      <c r="AM144" s="103"/>
      <c r="AN144" s="173" t="s">
        <v>307</v>
      </c>
      <c r="AO144" s="103"/>
      <c r="AP144" s="173" t="s">
        <v>69</v>
      </c>
      <c r="AQ144" s="103"/>
      <c r="AR144" s="103"/>
    </row>
    <row r="145" spans="1:44" ht="9.75" customHeight="1" x14ac:dyDescent="0.25">
      <c r="A145" s="103"/>
      <c r="B145" s="13" t="s">
        <v>282</v>
      </c>
      <c r="C145" s="1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row>
    <row r="146" spans="1:44" ht="9.75" customHeight="1" x14ac:dyDescent="0.25">
      <c r="A146" s="103">
        <v>51</v>
      </c>
      <c r="B146" s="103"/>
      <c r="C146" s="13" t="s">
        <v>172</v>
      </c>
      <c r="D146" s="103"/>
      <c r="E146" s="189">
        <v>0</v>
      </c>
      <c r="F146" s="103"/>
      <c r="G146" s="105">
        <f>(E146/$AR146)</f>
        <v>0</v>
      </c>
      <c r="H146" s="103"/>
      <c r="I146" s="188">
        <f t="shared" ref="I146:I190" si="36">IF(G$192,G146/G$192*100,0)</f>
        <v>0</v>
      </c>
      <c r="J146" s="189"/>
      <c r="K146" s="189">
        <v>1086320</v>
      </c>
      <c r="L146" s="103"/>
      <c r="M146" s="105">
        <f>(K146/$AR146)</f>
        <v>98.945259131068397</v>
      </c>
      <c r="N146" s="103"/>
      <c r="O146" s="188">
        <f t="shared" ref="O146:O190" si="37">IF(M$192,M146/M$192*100,0)</f>
        <v>146.01697410572365</v>
      </c>
      <c r="P146" s="103"/>
      <c r="Q146" s="189">
        <v>291453</v>
      </c>
      <c r="R146" s="103"/>
      <c r="S146" s="105">
        <f>(Q146/$AR146)</f>
        <v>26.546406776573459</v>
      </c>
      <c r="T146" s="103"/>
      <c r="U146" s="188">
        <f t="shared" ref="U146:U190" si="38">IF(S$192,S146/S$192*100,0)</f>
        <v>57.953240468093512</v>
      </c>
      <c r="V146" s="103"/>
      <c r="W146" s="189">
        <f t="shared" ref="W146:W190" si="39">(E146+K146+Q146)</f>
        <v>1377773</v>
      </c>
      <c r="X146" s="103"/>
      <c r="Y146" s="103"/>
      <c r="Z146" s="189">
        <v>0</v>
      </c>
      <c r="AA146" s="103"/>
      <c r="AB146" s="188">
        <f t="shared" ref="AB146:AB190" si="40">IF($W146,Z146/$W146*100,0)</f>
        <v>0</v>
      </c>
      <c r="AC146" s="103"/>
      <c r="AD146" s="189">
        <v>0</v>
      </c>
      <c r="AE146" s="103"/>
      <c r="AF146" s="188">
        <f t="shared" ref="AF146:AF190" si="41">IF($W146,AD146/$W146*100,0)</f>
        <v>0</v>
      </c>
      <c r="AG146" s="103"/>
      <c r="AH146" s="189">
        <v>0</v>
      </c>
      <c r="AI146" s="103"/>
      <c r="AJ146" s="188">
        <f t="shared" ref="AJ146:AJ190" si="42">IF($W146,AH146/$W146*100,0)</f>
        <v>0</v>
      </c>
      <c r="AK146" s="103"/>
      <c r="AL146" s="189">
        <v>5741</v>
      </c>
      <c r="AM146" s="103"/>
      <c r="AN146" s="189">
        <v>2319600.8299999996</v>
      </c>
      <c r="AO146" s="103"/>
      <c r="AP146" s="103">
        <v>51</v>
      </c>
      <c r="AQ146" s="103"/>
      <c r="AR146" s="190">
        <v>10979</v>
      </c>
    </row>
    <row r="147" spans="1:44" ht="9.75" customHeight="1" x14ac:dyDescent="0.25">
      <c r="A147" s="103">
        <v>52</v>
      </c>
      <c r="B147" s="103"/>
      <c r="C147" s="13" t="s">
        <v>173</v>
      </c>
      <c r="D147" s="103"/>
      <c r="E147" s="190">
        <v>0</v>
      </c>
      <c r="F147" s="103"/>
      <c r="G147" s="188">
        <v>0</v>
      </c>
      <c r="H147" s="103"/>
      <c r="I147" s="188">
        <f t="shared" si="36"/>
        <v>0</v>
      </c>
      <c r="J147" s="190"/>
      <c r="K147" s="190">
        <v>0</v>
      </c>
      <c r="L147" s="103"/>
      <c r="M147" s="188">
        <v>0</v>
      </c>
      <c r="N147" s="103"/>
      <c r="O147" s="188">
        <f t="shared" si="37"/>
        <v>0</v>
      </c>
      <c r="P147" s="103"/>
      <c r="Q147" s="190">
        <v>0</v>
      </c>
      <c r="R147" s="103"/>
      <c r="S147" s="188">
        <v>0</v>
      </c>
      <c r="T147" s="103"/>
      <c r="U147" s="188">
        <f t="shared" si="38"/>
        <v>0</v>
      </c>
      <c r="V147" s="103"/>
      <c r="W147" s="190">
        <f t="shared" si="39"/>
        <v>0</v>
      </c>
      <c r="X147" s="103"/>
      <c r="Y147" s="103"/>
      <c r="Z147" s="190">
        <v>0</v>
      </c>
      <c r="AA147" s="103"/>
      <c r="AB147" s="188">
        <f t="shared" si="40"/>
        <v>0</v>
      </c>
      <c r="AC147" s="103"/>
      <c r="AD147" s="190">
        <v>0</v>
      </c>
      <c r="AE147" s="103"/>
      <c r="AF147" s="188">
        <f t="shared" si="41"/>
        <v>0</v>
      </c>
      <c r="AG147" s="103"/>
      <c r="AH147" s="190">
        <v>0</v>
      </c>
      <c r="AI147" s="103"/>
      <c r="AJ147" s="188">
        <f t="shared" si="42"/>
        <v>0</v>
      </c>
      <c r="AK147" s="103"/>
      <c r="AL147" s="190">
        <v>0</v>
      </c>
      <c r="AM147" s="103"/>
      <c r="AN147" s="190">
        <v>0</v>
      </c>
      <c r="AO147" s="103"/>
      <c r="AP147" s="103">
        <v>52</v>
      </c>
      <c r="AQ147" s="103"/>
      <c r="AR147" s="190">
        <v>0</v>
      </c>
    </row>
    <row r="148" spans="1:44" ht="9.75" customHeight="1" x14ac:dyDescent="0.25">
      <c r="A148" s="103">
        <v>53</v>
      </c>
      <c r="B148" s="103"/>
      <c r="C148" s="13" t="s">
        <v>174</v>
      </c>
      <c r="D148" s="103"/>
      <c r="E148" s="190">
        <v>13533525</v>
      </c>
      <c r="F148" s="103"/>
      <c r="G148" s="188">
        <f t="shared" ref="G148:G165" si="43">(E148/$AR148)</f>
        <v>33.304684327742983</v>
      </c>
      <c r="H148" s="103"/>
      <c r="I148" s="188">
        <f t="shared" si="36"/>
        <v>94.143701305109644</v>
      </c>
      <c r="J148" s="190"/>
      <c r="K148" s="190">
        <v>11881609</v>
      </c>
      <c r="L148" s="103"/>
      <c r="M148" s="188">
        <f t="shared" ref="M148:M165" si="44">(K148/$AR148)</f>
        <v>29.239480257410392</v>
      </c>
      <c r="N148" s="103"/>
      <c r="O148" s="188">
        <f t="shared" si="37"/>
        <v>43.14972206960968</v>
      </c>
      <c r="P148" s="103"/>
      <c r="Q148" s="190">
        <v>13445602</v>
      </c>
      <c r="R148" s="103"/>
      <c r="S148" s="188">
        <f t="shared" ref="S148:S165" si="45">(Q148/$AR148)</f>
        <v>33.088314404892273</v>
      </c>
      <c r="T148" s="103"/>
      <c r="U148" s="188">
        <f t="shared" si="38"/>
        <v>72.234824755372031</v>
      </c>
      <c r="V148" s="103"/>
      <c r="W148" s="190">
        <f t="shared" si="39"/>
        <v>38860736</v>
      </c>
      <c r="X148" s="103"/>
      <c r="Y148" s="103"/>
      <c r="Z148" s="190">
        <v>139030</v>
      </c>
      <c r="AA148" s="103"/>
      <c r="AB148" s="188">
        <f t="shared" si="40"/>
        <v>0.35776471140433364</v>
      </c>
      <c r="AC148" s="103"/>
      <c r="AD148" s="190">
        <v>0</v>
      </c>
      <c r="AE148" s="103"/>
      <c r="AF148" s="188">
        <f t="shared" si="41"/>
        <v>0</v>
      </c>
      <c r="AG148" s="103"/>
      <c r="AH148" s="190">
        <v>0</v>
      </c>
      <c r="AI148" s="103"/>
      <c r="AJ148" s="188">
        <f t="shared" si="42"/>
        <v>0</v>
      </c>
      <c r="AK148" s="103"/>
      <c r="AL148" s="190">
        <v>8782559</v>
      </c>
      <c r="AM148" s="103"/>
      <c r="AN148" s="190">
        <v>30390923.66</v>
      </c>
      <c r="AO148" s="103"/>
      <c r="AP148" s="103">
        <v>53</v>
      </c>
      <c r="AQ148" s="103"/>
      <c r="AR148" s="190">
        <v>406355</v>
      </c>
    </row>
    <row r="149" spans="1:44" ht="9.75" customHeight="1" x14ac:dyDescent="0.25">
      <c r="A149" s="103">
        <v>54</v>
      </c>
      <c r="B149" s="103"/>
      <c r="C149" s="13" t="s">
        <v>175</v>
      </c>
      <c r="D149" s="103"/>
      <c r="E149" s="190">
        <v>0</v>
      </c>
      <c r="F149" s="103"/>
      <c r="G149" s="188">
        <f t="shared" si="43"/>
        <v>0</v>
      </c>
      <c r="H149" s="103"/>
      <c r="I149" s="188">
        <f t="shared" si="36"/>
        <v>0</v>
      </c>
      <c r="J149" s="190"/>
      <c r="K149" s="190">
        <v>1247246</v>
      </c>
      <c r="L149" s="103"/>
      <c r="M149" s="188">
        <f t="shared" si="44"/>
        <v>34.625523999888955</v>
      </c>
      <c r="N149" s="103"/>
      <c r="O149" s="188">
        <f t="shared" si="37"/>
        <v>51.098094903077197</v>
      </c>
      <c r="P149" s="103"/>
      <c r="Q149" s="190">
        <v>2196424</v>
      </c>
      <c r="R149" s="103"/>
      <c r="S149" s="188">
        <f t="shared" si="45"/>
        <v>60.976208322922737</v>
      </c>
      <c r="T149" s="103"/>
      <c r="U149" s="188">
        <f t="shared" si="38"/>
        <v>133.11665467619403</v>
      </c>
      <c r="V149" s="103"/>
      <c r="W149" s="190">
        <f t="shared" si="39"/>
        <v>3443670</v>
      </c>
      <c r="X149" s="103"/>
      <c r="Y149" s="103"/>
      <c r="Z149" s="190">
        <v>10114</v>
      </c>
      <c r="AA149" s="103"/>
      <c r="AB149" s="188">
        <f t="shared" si="40"/>
        <v>0.29369829280970594</v>
      </c>
      <c r="AC149" s="103"/>
      <c r="AD149" s="190">
        <v>0</v>
      </c>
      <c r="AE149" s="103"/>
      <c r="AF149" s="188">
        <f t="shared" si="41"/>
        <v>0</v>
      </c>
      <c r="AG149" s="103"/>
      <c r="AH149" s="190">
        <v>0</v>
      </c>
      <c r="AI149" s="103"/>
      <c r="AJ149" s="188">
        <f t="shared" si="42"/>
        <v>0</v>
      </c>
      <c r="AK149" s="103"/>
      <c r="AL149" s="190">
        <v>337963</v>
      </c>
      <c r="AM149" s="103"/>
      <c r="AN149" s="190">
        <v>9047535.3200000022</v>
      </c>
      <c r="AO149" s="103"/>
      <c r="AP149" s="103">
        <v>54</v>
      </c>
      <c r="AQ149" s="103"/>
      <c r="AR149" s="190">
        <v>36021</v>
      </c>
    </row>
    <row r="150" spans="1:44" ht="9.75" customHeight="1" x14ac:dyDescent="0.25">
      <c r="A150" s="103">
        <v>55</v>
      </c>
      <c r="B150" s="103"/>
      <c r="C150" s="13" t="s">
        <v>176</v>
      </c>
      <c r="D150" s="103"/>
      <c r="E150" s="190">
        <v>0</v>
      </c>
      <c r="F150" s="103"/>
      <c r="G150" s="188">
        <f t="shared" si="43"/>
        <v>0</v>
      </c>
      <c r="H150" s="103"/>
      <c r="I150" s="188">
        <f t="shared" si="36"/>
        <v>0</v>
      </c>
      <c r="J150" s="190"/>
      <c r="K150" s="190">
        <v>196295</v>
      </c>
      <c r="L150" s="103"/>
      <c r="M150" s="188">
        <f t="shared" si="44"/>
        <v>16.042415822164106</v>
      </c>
      <c r="N150" s="103"/>
      <c r="O150" s="188">
        <f t="shared" si="37"/>
        <v>23.674353236017382</v>
      </c>
      <c r="P150" s="103"/>
      <c r="Q150" s="190">
        <v>219337</v>
      </c>
      <c r="R150" s="103"/>
      <c r="S150" s="188">
        <f t="shared" si="45"/>
        <v>17.925547564563583</v>
      </c>
      <c r="T150" s="103"/>
      <c r="U150" s="188">
        <f t="shared" si="38"/>
        <v>39.133114220496118</v>
      </c>
      <c r="V150" s="103"/>
      <c r="W150" s="190">
        <f t="shared" si="39"/>
        <v>415632</v>
      </c>
      <c r="X150" s="103"/>
      <c r="Y150" s="103"/>
      <c r="Z150" s="190">
        <v>0</v>
      </c>
      <c r="AA150" s="103"/>
      <c r="AB150" s="193">
        <f t="shared" si="40"/>
        <v>0</v>
      </c>
      <c r="AC150" s="103"/>
      <c r="AD150" s="190">
        <v>0</v>
      </c>
      <c r="AE150" s="103"/>
      <c r="AF150" s="193">
        <f t="shared" si="41"/>
        <v>0</v>
      </c>
      <c r="AG150" s="103"/>
      <c r="AH150" s="190">
        <v>0</v>
      </c>
      <c r="AI150" s="103"/>
      <c r="AJ150" s="193">
        <f t="shared" si="42"/>
        <v>0</v>
      </c>
      <c r="AK150" s="103"/>
      <c r="AL150" s="190">
        <v>304357</v>
      </c>
      <c r="AM150" s="103"/>
      <c r="AN150" s="190">
        <v>4895495.3999999994</v>
      </c>
      <c r="AO150" s="103"/>
      <c r="AP150" s="103">
        <v>55</v>
      </c>
      <c r="AQ150" s="103"/>
      <c r="AR150" s="190">
        <v>12236</v>
      </c>
    </row>
    <row r="151" spans="1:44" ht="9.75" customHeight="1" x14ac:dyDescent="0.25">
      <c r="A151" s="103">
        <v>56</v>
      </c>
      <c r="B151" s="103"/>
      <c r="C151" s="13" t="s">
        <v>177</v>
      </c>
      <c r="D151" s="103"/>
      <c r="E151" s="190">
        <v>0</v>
      </c>
      <c r="F151" s="103"/>
      <c r="G151" s="188">
        <f t="shared" si="43"/>
        <v>0</v>
      </c>
      <c r="H151" s="103"/>
      <c r="I151" s="188">
        <f t="shared" si="36"/>
        <v>0</v>
      </c>
      <c r="J151" s="190"/>
      <c r="K151" s="190">
        <v>525858</v>
      </c>
      <c r="L151" s="103"/>
      <c r="M151" s="188">
        <f t="shared" si="44"/>
        <v>39.603705377315862</v>
      </c>
      <c r="N151" s="103"/>
      <c r="O151" s="188">
        <f t="shared" si="37"/>
        <v>58.444571001729372</v>
      </c>
      <c r="P151" s="103"/>
      <c r="Q151" s="190">
        <v>606276</v>
      </c>
      <c r="R151" s="103"/>
      <c r="S151" s="188">
        <f t="shared" si="45"/>
        <v>45.66018978761862</v>
      </c>
      <c r="T151" s="103"/>
      <c r="U151" s="188">
        <f t="shared" si="38"/>
        <v>99.680381637028788</v>
      </c>
      <c r="V151" s="103"/>
      <c r="W151" s="190">
        <f t="shared" si="39"/>
        <v>1132134</v>
      </c>
      <c r="X151" s="103"/>
      <c r="Y151" s="103"/>
      <c r="Z151" s="190">
        <v>7241</v>
      </c>
      <c r="AA151" s="103"/>
      <c r="AB151" s="193">
        <f t="shared" si="40"/>
        <v>0.63958859993604988</v>
      </c>
      <c r="AC151" s="103"/>
      <c r="AD151" s="190">
        <v>0</v>
      </c>
      <c r="AE151" s="103"/>
      <c r="AF151" s="193">
        <f t="shared" si="41"/>
        <v>0</v>
      </c>
      <c r="AG151" s="103"/>
      <c r="AH151" s="190">
        <v>0</v>
      </c>
      <c r="AI151" s="103"/>
      <c r="AJ151" s="193">
        <f t="shared" si="42"/>
        <v>0</v>
      </c>
      <c r="AK151" s="103"/>
      <c r="AL151" s="190">
        <v>158676</v>
      </c>
      <c r="AM151" s="103"/>
      <c r="AN151" s="190">
        <v>3358802.11</v>
      </c>
      <c r="AO151" s="103"/>
      <c r="AP151" s="103">
        <v>56</v>
      </c>
      <c r="AQ151" s="103"/>
      <c r="AR151" s="190">
        <v>13278</v>
      </c>
    </row>
    <row r="152" spans="1:44" ht="9.75" customHeight="1" x14ac:dyDescent="0.25">
      <c r="A152" s="103">
        <v>57</v>
      </c>
      <c r="B152" s="103"/>
      <c r="C152" s="13" t="s">
        <v>178</v>
      </c>
      <c r="D152" s="103"/>
      <c r="E152" s="190">
        <v>16845</v>
      </c>
      <c r="F152" s="103"/>
      <c r="G152" s="188">
        <f t="shared" si="43"/>
        <v>1.9353170955882353</v>
      </c>
      <c r="H152" s="103"/>
      <c r="I152" s="188">
        <f t="shared" si="36"/>
        <v>5.4706392885987905</v>
      </c>
      <c r="J152" s="190"/>
      <c r="K152" s="190">
        <v>663627</v>
      </c>
      <c r="L152" s="103"/>
      <c r="M152" s="188">
        <f t="shared" si="44"/>
        <v>76.243910845588232</v>
      </c>
      <c r="N152" s="103"/>
      <c r="O152" s="188">
        <f t="shared" si="37"/>
        <v>112.51580170114157</v>
      </c>
      <c r="P152" s="103"/>
      <c r="Q152" s="190">
        <v>622860</v>
      </c>
      <c r="R152" s="103"/>
      <c r="S152" s="188">
        <f t="shared" si="45"/>
        <v>71.560202205882348</v>
      </c>
      <c r="T152" s="103"/>
      <c r="U152" s="188">
        <f t="shared" si="38"/>
        <v>156.2224839424463</v>
      </c>
      <c r="V152" s="103"/>
      <c r="W152" s="190">
        <f t="shared" si="39"/>
        <v>1303332</v>
      </c>
      <c r="X152" s="103"/>
      <c r="Y152" s="103"/>
      <c r="Z152" s="190">
        <v>0</v>
      </c>
      <c r="AA152" s="103"/>
      <c r="AB152" s="193">
        <f t="shared" si="40"/>
        <v>0</v>
      </c>
      <c r="AC152" s="103"/>
      <c r="AD152" s="190">
        <v>0</v>
      </c>
      <c r="AE152" s="103"/>
      <c r="AF152" s="193">
        <f t="shared" si="41"/>
        <v>0</v>
      </c>
      <c r="AG152" s="103"/>
      <c r="AH152" s="190">
        <v>0</v>
      </c>
      <c r="AI152" s="103"/>
      <c r="AJ152" s="193">
        <f t="shared" si="42"/>
        <v>0</v>
      </c>
      <c r="AK152" s="103"/>
      <c r="AL152" s="190">
        <v>642430</v>
      </c>
      <c r="AM152" s="103"/>
      <c r="AN152" s="190">
        <v>2310986.1799999997</v>
      </c>
      <c r="AO152" s="103"/>
      <c r="AP152" s="103">
        <v>57</v>
      </c>
      <c r="AQ152" s="103"/>
      <c r="AR152" s="190">
        <v>8704</v>
      </c>
    </row>
    <row r="153" spans="1:44" ht="9.75" customHeight="1" x14ac:dyDescent="0.25">
      <c r="A153" s="103">
        <v>58</v>
      </c>
      <c r="B153" s="103"/>
      <c r="C153" s="13" t="s">
        <v>179</v>
      </c>
      <c r="D153" s="103"/>
      <c r="E153" s="190">
        <v>0</v>
      </c>
      <c r="F153" s="103"/>
      <c r="G153" s="188">
        <f t="shared" si="43"/>
        <v>0</v>
      </c>
      <c r="H153" s="103"/>
      <c r="I153" s="188">
        <f t="shared" si="36"/>
        <v>0</v>
      </c>
      <c r="J153" s="190"/>
      <c r="K153" s="190">
        <v>2109162</v>
      </c>
      <c r="L153" s="103"/>
      <c r="M153" s="188">
        <f t="shared" si="44"/>
        <v>68.070421171534619</v>
      </c>
      <c r="N153" s="103"/>
      <c r="O153" s="188">
        <f t="shared" si="37"/>
        <v>100.45389756777878</v>
      </c>
      <c r="P153" s="103"/>
      <c r="Q153" s="190">
        <v>1333064</v>
      </c>
      <c r="R153" s="103"/>
      <c r="S153" s="188">
        <f t="shared" si="45"/>
        <v>43.022882039696626</v>
      </c>
      <c r="T153" s="103"/>
      <c r="U153" s="188">
        <f t="shared" si="38"/>
        <v>93.922896965371933</v>
      </c>
      <c r="V153" s="103"/>
      <c r="W153" s="190">
        <f t="shared" si="39"/>
        <v>3442226</v>
      </c>
      <c r="X153" s="103"/>
      <c r="Y153" s="103"/>
      <c r="Z153" s="190">
        <v>12538</v>
      </c>
      <c r="AA153" s="103"/>
      <c r="AB153" s="193">
        <f t="shared" si="40"/>
        <v>0.36424104634617249</v>
      </c>
      <c r="AC153" s="103"/>
      <c r="AD153" s="190">
        <v>0</v>
      </c>
      <c r="AE153" s="103"/>
      <c r="AF153" s="193">
        <f t="shared" si="41"/>
        <v>0</v>
      </c>
      <c r="AG153" s="103"/>
      <c r="AH153" s="190">
        <v>0</v>
      </c>
      <c r="AI153" s="103"/>
      <c r="AJ153" s="193">
        <f t="shared" si="42"/>
        <v>0</v>
      </c>
      <c r="AK153" s="103"/>
      <c r="AL153" s="190">
        <v>105195</v>
      </c>
      <c r="AM153" s="103"/>
      <c r="AN153" s="190">
        <v>8249253.4199999999</v>
      </c>
      <c r="AO153" s="103"/>
      <c r="AP153" s="103">
        <v>58</v>
      </c>
      <c r="AQ153" s="103"/>
      <c r="AR153" s="190">
        <v>30985</v>
      </c>
    </row>
    <row r="154" spans="1:44" ht="9.75" customHeight="1" x14ac:dyDescent="0.25">
      <c r="A154" s="103">
        <v>59</v>
      </c>
      <c r="B154" s="103"/>
      <c r="C154" s="13" t="s">
        <v>180</v>
      </c>
      <c r="D154" s="103"/>
      <c r="E154" s="190">
        <v>0</v>
      </c>
      <c r="F154" s="103"/>
      <c r="G154" s="188">
        <f t="shared" si="43"/>
        <v>0</v>
      </c>
      <c r="H154" s="103"/>
      <c r="I154" s="188">
        <f t="shared" si="36"/>
        <v>0</v>
      </c>
      <c r="J154" s="190"/>
      <c r="K154" s="190">
        <v>773234</v>
      </c>
      <c r="L154" s="103"/>
      <c r="M154" s="188">
        <f t="shared" si="44"/>
        <v>71.010561116723295</v>
      </c>
      <c r="N154" s="103"/>
      <c r="O154" s="188">
        <f t="shared" si="37"/>
        <v>104.79276475569661</v>
      </c>
      <c r="P154" s="103"/>
      <c r="Q154" s="190">
        <v>1281690</v>
      </c>
      <c r="R154" s="103"/>
      <c r="S154" s="188">
        <f t="shared" si="45"/>
        <v>117.70502341812839</v>
      </c>
      <c r="T154" s="103"/>
      <c r="U154" s="188">
        <f t="shared" si="38"/>
        <v>256.96086042322975</v>
      </c>
      <c r="V154" s="103"/>
      <c r="W154" s="190">
        <f t="shared" si="39"/>
        <v>2054924</v>
      </c>
      <c r="X154" s="103"/>
      <c r="Y154" s="103"/>
      <c r="Z154" s="190">
        <v>6207</v>
      </c>
      <c r="AA154" s="103"/>
      <c r="AB154" s="193">
        <f t="shared" si="40"/>
        <v>0.30205496650971031</v>
      </c>
      <c r="AC154" s="103"/>
      <c r="AD154" s="190">
        <v>0</v>
      </c>
      <c r="AE154" s="103"/>
      <c r="AF154" s="193">
        <f t="shared" si="41"/>
        <v>0</v>
      </c>
      <c r="AG154" s="103"/>
      <c r="AH154" s="190">
        <v>0</v>
      </c>
      <c r="AI154" s="103"/>
      <c r="AJ154" s="193">
        <f t="shared" si="42"/>
        <v>0</v>
      </c>
      <c r="AK154" s="103"/>
      <c r="AL154" s="190">
        <v>542302</v>
      </c>
      <c r="AM154" s="103"/>
      <c r="AN154" s="190">
        <v>4176652.7800000007</v>
      </c>
      <c r="AO154" s="103"/>
      <c r="AP154" s="103">
        <v>59</v>
      </c>
      <c r="AQ154" s="103"/>
      <c r="AR154" s="190">
        <v>10889</v>
      </c>
    </row>
    <row r="155" spans="1:44" ht="9.75" customHeight="1" x14ac:dyDescent="0.25">
      <c r="A155" s="103">
        <v>60</v>
      </c>
      <c r="B155" s="103"/>
      <c r="C155" s="13" t="s">
        <v>181</v>
      </c>
      <c r="D155" s="103"/>
      <c r="E155" s="190">
        <v>0</v>
      </c>
      <c r="F155" s="103"/>
      <c r="G155" s="188">
        <f t="shared" si="43"/>
        <v>0</v>
      </c>
      <c r="H155" s="103"/>
      <c r="I155" s="188">
        <f t="shared" si="36"/>
        <v>0</v>
      </c>
      <c r="J155" s="190"/>
      <c r="K155" s="190">
        <v>3130360</v>
      </c>
      <c r="L155" s="103"/>
      <c r="M155" s="188">
        <f t="shared" si="44"/>
        <v>31.482103526998078</v>
      </c>
      <c r="N155" s="103"/>
      <c r="O155" s="188">
        <f t="shared" si="37"/>
        <v>46.459239541796052</v>
      </c>
      <c r="P155" s="103"/>
      <c r="Q155" s="190">
        <v>3236234</v>
      </c>
      <c r="R155" s="103"/>
      <c r="S155" s="188">
        <f t="shared" si="45"/>
        <v>32.546880814216607</v>
      </c>
      <c r="T155" s="103"/>
      <c r="U155" s="188">
        <f t="shared" si="38"/>
        <v>71.052825574013127</v>
      </c>
      <c r="V155" s="103"/>
      <c r="W155" s="190">
        <f t="shared" si="39"/>
        <v>6366594</v>
      </c>
      <c r="X155" s="103"/>
      <c r="Y155" s="103"/>
      <c r="Z155" s="190">
        <v>31956</v>
      </c>
      <c r="AA155" s="103"/>
      <c r="AB155" s="193">
        <f t="shared" si="40"/>
        <v>0.50193243043297564</v>
      </c>
      <c r="AC155" s="103"/>
      <c r="AD155" s="190">
        <v>0</v>
      </c>
      <c r="AE155" s="103"/>
      <c r="AF155" s="193">
        <f t="shared" si="41"/>
        <v>0</v>
      </c>
      <c r="AG155" s="103"/>
      <c r="AH155" s="190">
        <v>0</v>
      </c>
      <c r="AI155" s="103"/>
      <c r="AJ155" s="193">
        <f t="shared" si="42"/>
        <v>0</v>
      </c>
      <c r="AK155" s="103"/>
      <c r="AL155" s="190">
        <v>1783428</v>
      </c>
      <c r="AM155" s="103"/>
      <c r="AN155" s="190">
        <v>9883221.2000000011</v>
      </c>
      <c r="AO155" s="103"/>
      <c r="AP155" s="103">
        <v>60</v>
      </c>
      <c r="AQ155" s="103"/>
      <c r="AR155" s="190">
        <v>99433</v>
      </c>
    </row>
    <row r="156" spans="1:44" ht="9.75" customHeight="1" x14ac:dyDescent="0.25">
      <c r="A156" s="103">
        <v>61</v>
      </c>
      <c r="B156" s="103"/>
      <c r="C156" s="13" t="s">
        <v>182</v>
      </c>
      <c r="D156" s="103"/>
      <c r="E156" s="190">
        <v>0</v>
      </c>
      <c r="F156" s="103"/>
      <c r="G156" s="188">
        <f t="shared" si="43"/>
        <v>0</v>
      </c>
      <c r="H156" s="103"/>
      <c r="I156" s="188">
        <f t="shared" si="36"/>
        <v>0</v>
      </c>
      <c r="J156" s="190"/>
      <c r="K156" s="190">
        <v>1771871</v>
      </c>
      <c r="L156" s="103"/>
      <c r="M156" s="188">
        <f t="shared" si="44"/>
        <v>119.4305068751685</v>
      </c>
      <c r="N156" s="103"/>
      <c r="O156" s="188">
        <f t="shared" si="37"/>
        <v>176.24776955431909</v>
      </c>
      <c r="P156" s="103"/>
      <c r="Q156" s="190">
        <v>1015286</v>
      </c>
      <c r="R156" s="103"/>
      <c r="S156" s="188">
        <f t="shared" si="45"/>
        <v>68.433944459423032</v>
      </c>
      <c r="T156" s="103"/>
      <c r="U156" s="188">
        <f t="shared" si="38"/>
        <v>149.39757658414874</v>
      </c>
      <c r="V156" s="103"/>
      <c r="W156" s="190">
        <f t="shared" si="39"/>
        <v>2787157</v>
      </c>
      <c r="X156" s="103"/>
      <c r="Y156" s="103"/>
      <c r="Z156" s="190">
        <v>0</v>
      </c>
      <c r="AA156" s="103"/>
      <c r="AB156" s="193">
        <f t="shared" si="40"/>
        <v>0</v>
      </c>
      <c r="AC156" s="103"/>
      <c r="AD156" s="190">
        <v>0</v>
      </c>
      <c r="AE156" s="103"/>
      <c r="AF156" s="193">
        <f t="shared" si="41"/>
        <v>0</v>
      </c>
      <c r="AG156" s="103"/>
      <c r="AH156" s="190">
        <v>0</v>
      </c>
      <c r="AI156" s="103"/>
      <c r="AJ156" s="193">
        <f t="shared" si="42"/>
        <v>0</v>
      </c>
      <c r="AK156" s="103"/>
      <c r="AL156" s="190">
        <v>1234659</v>
      </c>
      <c r="AM156" s="103"/>
      <c r="AN156" s="190">
        <v>5109547.32</v>
      </c>
      <c r="AO156" s="103"/>
      <c r="AP156" s="103">
        <v>61</v>
      </c>
      <c r="AQ156" s="103"/>
      <c r="AR156" s="190">
        <v>14836</v>
      </c>
    </row>
    <row r="157" spans="1:44" ht="9.75" customHeight="1" x14ac:dyDescent="0.25">
      <c r="A157" s="103">
        <v>62</v>
      </c>
      <c r="B157" s="103"/>
      <c r="C157" s="13" t="s">
        <v>183</v>
      </c>
      <c r="D157" s="103"/>
      <c r="E157" s="190">
        <v>0</v>
      </c>
      <c r="F157" s="103"/>
      <c r="G157" s="188">
        <f t="shared" si="43"/>
        <v>0</v>
      </c>
      <c r="H157" s="103"/>
      <c r="I157" s="188">
        <f t="shared" si="36"/>
        <v>0</v>
      </c>
      <c r="J157" s="190"/>
      <c r="K157" s="190">
        <v>803154</v>
      </c>
      <c r="L157" s="103"/>
      <c r="M157" s="188">
        <f t="shared" si="44"/>
        <v>35.756121449559252</v>
      </c>
      <c r="N157" s="103"/>
      <c r="O157" s="188">
        <f t="shared" si="37"/>
        <v>52.766557040447736</v>
      </c>
      <c r="P157" s="103"/>
      <c r="Q157" s="190">
        <v>1020614</v>
      </c>
      <c r="R157" s="103"/>
      <c r="S157" s="188">
        <f t="shared" si="45"/>
        <v>45.437360876146379</v>
      </c>
      <c r="T157" s="103"/>
      <c r="U157" s="188">
        <f t="shared" si="38"/>
        <v>99.193925688452339</v>
      </c>
      <c r="V157" s="103"/>
      <c r="W157" s="190">
        <f t="shared" si="39"/>
        <v>1823768</v>
      </c>
      <c r="X157" s="103"/>
      <c r="Y157" s="103"/>
      <c r="Z157" s="190">
        <v>4913</v>
      </c>
      <c r="AA157" s="103"/>
      <c r="AB157" s="193">
        <f t="shared" si="40"/>
        <v>0.26938733435393097</v>
      </c>
      <c r="AC157" s="103"/>
      <c r="AD157" s="190">
        <v>0</v>
      </c>
      <c r="AE157" s="103"/>
      <c r="AF157" s="193">
        <f t="shared" si="41"/>
        <v>0</v>
      </c>
      <c r="AG157" s="103"/>
      <c r="AH157" s="190">
        <v>0</v>
      </c>
      <c r="AI157" s="103"/>
      <c r="AJ157" s="193">
        <f t="shared" si="42"/>
        <v>0</v>
      </c>
      <c r="AK157" s="103"/>
      <c r="AL157" s="190">
        <v>65051</v>
      </c>
      <c r="AM157" s="103"/>
      <c r="AN157" s="190">
        <v>4006009.2000000007</v>
      </c>
      <c r="AO157" s="103"/>
      <c r="AP157" s="103">
        <v>62</v>
      </c>
      <c r="AQ157" s="103"/>
      <c r="AR157" s="190">
        <v>22462</v>
      </c>
    </row>
    <row r="158" spans="1:44" ht="9.75" customHeight="1" x14ac:dyDescent="0.25">
      <c r="A158" s="103">
        <v>63</v>
      </c>
      <c r="B158" s="103"/>
      <c r="C158" s="13" t="s">
        <v>184</v>
      </c>
      <c r="D158" s="103"/>
      <c r="E158" s="190">
        <v>0</v>
      </c>
      <c r="F158" s="103"/>
      <c r="G158" s="188">
        <f t="shared" si="43"/>
        <v>0</v>
      </c>
      <c r="H158" s="103"/>
      <c r="I158" s="188">
        <f t="shared" si="36"/>
        <v>0</v>
      </c>
      <c r="J158" s="190"/>
      <c r="K158" s="190">
        <v>1861690</v>
      </c>
      <c r="L158" s="103"/>
      <c r="M158" s="188">
        <f t="shared" si="44"/>
        <v>156.94570898668016</v>
      </c>
      <c r="N158" s="103"/>
      <c r="O158" s="188">
        <f t="shared" si="37"/>
        <v>231.6102633553744</v>
      </c>
      <c r="P158" s="103"/>
      <c r="Q158" s="190">
        <v>854651</v>
      </c>
      <c r="R158" s="103"/>
      <c r="S158" s="188">
        <f t="shared" si="45"/>
        <v>72.04948575282414</v>
      </c>
      <c r="T158" s="103"/>
      <c r="U158" s="188">
        <f t="shared" si="38"/>
        <v>157.29063479584252</v>
      </c>
      <c r="V158" s="103"/>
      <c r="W158" s="190">
        <f t="shared" si="39"/>
        <v>2716341</v>
      </c>
      <c r="X158" s="103"/>
      <c r="Y158" s="103"/>
      <c r="Z158" s="190">
        <v>0</v>
      </c>
      <c r="AA158" s="103"/>
      <c r="AB158" s="193">
        <f t="shared" si="40"/>
        <v>0</v>
      </c>
      <c r="AC158" s="103"/>
      <c r="AD158" s="190">
        <v>0</v>
      </c>
      <c r="AE158" s="103"/>
      <c r="AF158" s="193">
        <f t="shared" si="41"/>
        <v>0</v>
      </c>
      <c r="AG158" s="103"/>
      <c r="AH158" s="190">
        <v>0</v>
      </c>
      <c r="AI158" s="103"/>
      <c r="AJ158" s="193">
        <f t="shared" si="42"/>
        <v>0</v>
      </c>
      <c r="AK158" s="103"/>
      <c r="AL158" s="190">
        <v>728839</v>
      </c>
      <c r="AM158" s="103"/>
      <c r="AN158" s="190">
        <v>1815402.7999999998</v>
      </c>
      <c r="AO158" s="103"/>
      <c r="AP158" s="103">
        <v>63</v>
      </c>
      <c r="AQ158" s="103"/>
      <c r="AR158" s="190">
        <v>11862</v>
      </c>
    </row>
    <row r="159" spans="1:44" ht="9.75" customHeight="1" x14ac:dyDescent="0.25">
      <c r="A159" s="103">
        <v>64</v>
      </c>
      <c r="B159" s="103"/>
      <c r="C159" s="13" t="s">
        <v>185</v>
      </c>
      <c r="D159" s="103"/>
      <c r="E159" s="190">
        <v>19399</v>
      </c>
      <c r="F159" s="103"/>
      <c r="G159" s="188">
        <f t="shared" si="43"/>
        <v>1.6065424430641821</v>
      </c>
      <c r="H159" s="103"/>
      <c r="I159" s="188">
        <f t="shared" si="36"/>
        <v>4.5412786503376905</v>
      </c>
      <c r="J159" s="190"/>
      <c r="K159" s="190">
        <v>1344304</v>
      </c>
      <c r="L159" s="103"/>
      <c r="M159" s="188">
        <f t="shared" si="44"/>
        <v>111.32952380952381</v>
      </c>
      <c r="N159" s="103"/>
      <c r="O159" s="188">
        <f t="shared" si="37"/>
        <v>164.29286595494361</v>
      </c>
      <c r="P159" s="103"/>
      <c r="Q159" s="190">
        <v>267751</v>
      </c>
      <c r="R159" s="103"/>
      <c r="S159" s="188">
        <f t="shared" si="45"/>
        <v>22.17399585921325</v>
      </c>
      <c r="T159" s="103"/>
      <c r="U159" s="188">
        <f t="shared" si="38"/>
        <v>48.407866457524648</v>
      </c>
      <c r="V159" s="103"/>
      <c r="W159" s="190">
        <f t="shared" si="39"/>
        <v>1631454</v>
      </c>
      <c r="X159" s="103"/>
      <c r="Y159" s="103"/>
      <c r="Z159" s="190">
        <v>0</v>
      </c>
      <c r="AA159" s="103"/>
      <c r="AB159" s="193">
        <f t="shared" si="40"/>
        <v>0</v>
      </c>
      <c r="AC159" s="103"/>
      <c r="AD159" s="190">
        <v>0</v>
      </c>
      <c r="AE159" s="103"/>
      <c r="AF159" s="193">
        <f t="shared" si="41"/>
        <v>0</v>
      </c>
      <c r="AG159" s="103"/>
      <c r="AH159" s="190">
        <v>0</v>
      </c>
      <c r="AI159" s="103"/>
      <c r="AJ159" s="193">
        <f t="shared" si="42"/>
        <v>0</v>
      </c>
      <c r="AK159" s="103"/>
      <c r="AL159" s="190">
        <v>0</v>
      </c>
      <c r="AM159" s="103"/>
      <c r="AN159" s="190">
        <v>6065504.3699999992</v>
      </c>
      <c r="AO159" s="103"/>
      <c r="AP159" s="103">
        <v>64</v>
      </c>
      <c r="AQ159" s="103"/>
      <c r="AR159" s="190">
        <v>12075</v>
      </c>
    </row>
    <row r="160" spans="1:44" ht="9.75" customHeight="1" x14ac:dyDescent="0.25">
      <c r="A160" s="103">
        <v>65</v>
      </c>
      <c r="B160" s="103"/>
      <c r="C160" s="13" t="s">
        <v>186</v>
      </c>
      <c r="D160" s="103"/>
      <c r="E160" s="190">
        <v>0</v>
      </c>
      <c r="F160" s="103"/>
      <c r="G160" s="188">
        <f t="shared" si="43"/>
        <v>0</v>
      </c>
      <c r="H160" s="103"/>
      <c r="I160" s="188">
        <f t="shared" si="36"/>
        <v>0</v>
      </c>
      <c r="J160" s="190"/>
      <c r="K160" s="190">
        <v>2949917</v>
      </c>
      <c r="L160" s="103"/>
      <c r="M160" s="188">
        <f t="shared" si="44"/>
        <v>188.38476275624242</v>
      </c>
      <c r="N160" s="103"/>
      <c r="O160" s="188">
        <f t="shared" si="37"/>
        <v>278.00597286680852</v>
      </c>
      <c r="P160" s="103"/>
      <c r="Q160" s="190">
        <v>325903</v>
      </c>
      <c r="R160" s="103"/>
      <c r="S160" s="188">
        <f t="shared" si="45"/>
        <v>20.812503991314898</v>
      </c>
      <c r="T160" s="103"/>
      <c r="U160" s="188">
        <f t="shared" si="38"/>
        <v>45.435604852413675</v>
      </c>
      <c r="V160" s="103"/>
      <c r="W160" s="190">
        <f t="shared" si="39"/>
        <v>3275820</v>
      </c>
      <c r="X160" s="103"/>
      <c r="Y160" s="103"/>
      <c r="Z160" s="190">
        <v>7264</v>
      </c>
      <c r="AA160" s="103"/>
      <c r="AB160" s="193">
        <f t="shared" si="40"/>
        <v>0.22174600558028221</v>
      </c>
      <c r="AC160" s="103"/>
      <c r="AD160" s="190">
        <v>0</v>
      </c>
      <c r="AE160" s="103"/>
      <c r="AF160" s="193">
        <f t="shared" si="41"/>
        <v>0</v>
      </c>
      <c r="AG160" s="103"/>
      <c r="AH160" s="190">
        <v>0</v>
      </c>
      <c r="AI160" s="103"/>
      <c r="AJ160" s="193">
        <f t="shared" si="42"/>
        <v>0</v>
      </c>
      <c r="AK160" s="103"/>
      <c r="AL160" s="190">
        <v>536065</v>
      </c>
      <c r="AM160" s="103"/>
      <c r="AN160" s="190">
        <v>4362941.72</v>
      </c>
      <c r="AO160" s="103"/>
      <c r="AP160" s="103">
        <v>65</v>
      </c>
      <c r="AQ160" s="103"/>
      <c r="AR160" s="190">
        <v>15659</v>
      </c>
    </row>
    <row r="161" spans="1:44" ht="9.75" customHeight="1" x14ac:dyDescent="0.25">
      <c r="A161" s="103">
        <v>66</v>
      </c>
      <c r="B161" s="103"/>
      <c r="C161" s="13" t="s">
        <v>187</v>
      </c>
      <c r="D161" s="103"/>
      <c r="E161" s="190">
        <v>0</v>
      </c>
      <c r="F161" s="103"/>
      <c r="G161" s="188">
        <f t="shared" si="43"/>
        <v>0</v>
      </c>
      <c r="H161" s="103"/>
      <c r="I161" s="188">
        <f t="shared" si="36"/>
        <v>0</v>
      </c>
      <c r="J161" s="190"/>
      <c r="K161" s="190">
        <v>3010461</v>
      </c>
      <c r="L161" s="103"/>
      <c r="M161" s="188">
        <f t="shared" si="44"/>
        <v>84.606289697037823</v>
      </c>
      <c r="N161" s="103"/>
      <c r="O161" s="188">
        <f t="shared" si="37"/>
        <v>124.85645618966936</v>
      </c>
      <c r="P161" s="103"/>
      <c r="Q161" s="190">
        <v>1152632</v>
      </c>
      <c r="R161" s="103"/>
      <c r="S161" s="188">
        <f t="shared" si="45"/>
        <v>32.393682198864596</v>
      </c>
      <c r="T161" s="103"/>
      <c r="U161" s="188">
        <f t="shared" si="38"/>
        <v>70.718378947409448</v>
      </c>
      <c r="V161" s="103"/>
      <c r="W161" s="190">
        <f t="shared" si="39"/>
        <v>4163093</v>
      </c>
      <c r="X161" s="103"/>
      <c r="Y161" s="103"/>
      <c r="Z161" s="190">
        <v>9259</v>
      </c>
      <c r="AA161" s="103"/>
      <c r="AB161" s="193">
        <f t="shared" si="40"/>
        <v>0.2224067538246203</v>
      </c>
      <c r="AC161" s="103"/>
      <c r="AD161" s="190">
        <v>0</v>
      </c>
      <c r="AE161" s="103"/>
      <c r="AF161" s="193">
        <f t="shared" si="41"/>
        <v>0</v>
      </c>
      <c r="AG161" s="103"/>
      <c r="AH161" s="190">
        <v>0</v>
      </c>
      <c r="AI161" s="103"/>
      <c r="AJ161" s="193">
        <f t="shared" si="42"/>
        <v>0</v>
      </c>
      <c r="AK161" s="103"/>
      <c r="AL161" s="190">
        <v>507884</v>
      </c>
      <c r="AM161" s="103"/>
      <c r="AN161" s="190">
        <v>4607883.6900000004</v>
      </c>
      <c r="AO161" s="103"/>
      <c r="AP161" s="103">
        <v>66</v>
      </c>
      <c r="AQ161" s="103"/>
      <c r="AR161" s="190">
        <v>35582</v>
      </c>
    </row>
    <row r="162" spans="1:44" ht="9.75" customHeight="1" x14ac:dyDescent="0.25">
      <c r="A162" s="103">
        <v>67</v>
      </c>
      <c r="B162" s="103"/>
      <c r="C162" s="13" t="s">
        <v>188</v>
      </c>
      <c r="D162" s="103"/>
      <c r="E162" s="190">
        <v>0</v>
      </c>
      <c r="F162" s="103"/>
      <c r="G162" s="188">
        <f t="shared" si="43"/>
        <v>0</v>
      </c>
      <c r="H162" s="103"/>
      <c r="I162" s="188">
        <f t="shared" si="36"/>
        <v>0</v>
      </c>
      <c r="J162" s="190"/>
      <c r="K162" s="190">
        <v>1736890</v>
      </c>
      <c r="L162" s="103"/>
      <c r="M162" s="188">
        <f t="shared" si="44"/>
        <v>72.877522762556126</v>
      </c>
      <c r="N162" s="103"/>
      <c r="O162" s="188">
        <f t="shared" si="37"/>
        <v>107.54790525146143</v>
      </c>
      <c r="P162" s="103"/>
      <c r="Q162" s="190">
        <v>394567</v>
      </c>
      <c r="R162" s="103"/>
      <c r="S162" s="188">
        <f t="shared" si="45"/>
        <v>16.555490286577434</v>
      </c>
      <c r="T162" s="103"/>
      <c r="U162" s="188">
        <f t="shared" si="38"/>
        <v>36.14215353966074</v>
      </c>
      <c r="V162" s="103"/>
      <c r="W162" s="190">
        <f t="shared" si="39"/>
        <v>2131457</v>
      </c>
      <c r="X162" s="103"/>
      <c r="Y162" s="103"/>
      <c r="Z162" s="190">
        <v>12289</v>
      </c>
      <c r="AA162" s="103"/>
      <c r="AB162" s="193">
        <f t="shared" si="40"/>
        <v>0.57655397223589311</v>
      </c>
      <c r="AC162" s="103"/>
      <c r="AD162" s="190">
        <v>0</v>
      </c>
      <c r="AE162" s="103"/>
      <c r="AF162" s="193">
        <f t="shared" si="41"/>
        <v>0</v>
      </c>
      <c r="AG162" s="103"/>
      <c r="AH162" s="190">
        <v>0</v>
      </c>
      <c r="AI162" s="103"/>
      <c r="AJ162" s="193">
        <f t="shared" si="42"/>
        <v>0</v>
      </c>
      <c r="AK162" s="103"/>
      <c r="AL162" s="190">
        <v>1713847</v>
      </c>
      <c r="AM162" s="103"/>
      <c r="AN162" s="190">
        <v>3426564.51</v>
      </c>
      <c r="AO162" s="103"/>
      <c r="AP162" s="103">
        <v>67</v>
      </c>
      <c r="AQ162" s="103"/>
      <c r="AR162" s="190">
        <v>23833</v>
      </c>
    </row>
    <row r="163" spans="1:44" ht="9.75" customHeight="1" x14ac:dyDescent="0.25">
      <c r="A163" s="103">
        <v>68</v>
      </c>
      <c r="B163" s="103"/>
      <c r="C163" s="13" t="s">
        <v>189</v>
      </c>
      <c r="D163" s="103"/>
      <c r="E163" s="190">
        <v>0</v>
      </c>
      <c r="F163" s="103"/>
      <c r="G163" s="188">
        <f t="shared" si="43"/>
        <v>0</v>
      </c>
      <c r="H163" s="103"/>
      <c r="I163" s="188">
        <f t="shared" si="36"/>
        <v>0</v>
      </c>
      <c r="J163" s="190"/>
      <c r="K163" s="190">
        <v>676116</v>
      </c>
      <c r="L163" s="103"/>
      <c r="M163" s="188">
        <f t="shared" si="44"/>
        <v>38.005396290050591</v>
      </c>
      <c r="N163" s="103"/>
      <c r="O163" s="188">
        <f t="shared" si="37"/>
        <v>56.085890468092003</v>
      </c>
      <c r="P163" s="103"/>
      <c r="Q163" s="190">
        <v>836312</v>
      </c>
      <c r="R163" s="103"/>
      <c r="S163" s="188">
        <f t="shared" si="45"/>
        <v>47.010230466554241</v>
      </c>
      <c r="T163" s="103"/>
      <c r="U163" s="188">
        <f t="shared" si="38"/>
        <v>102.62764424648705</v>
      </c>
      <c r="V163" s="103"/>
      <c r="W163" s="190">
        <f t="shared" si="39"/>
        <v>1512428</v>
      </c>
      <c r="X163" s="103"/>
      <c r="Y163" s="103"/>
      <c r="Z163" s="190">
        <v>8475</v>
      </c>
      <c r="AA163" s="103"/>
      <c r="AB163" s="193">
        <f t="shared" si="40"/>
        <v>0.56035725337007769</v>
      </c>
      <c r="AC163" s="103"/>
      <c r="AD163" s="190">
        <v>0</v>
      </c>
      <c r="AE163" s="103"/>
      <c r="AF163" s="193">
        <f t="shared" si="41"/>
        <v>0</v>
      </c>
      <c r="AG163" s="103"/>
      <c r="AH163" s="190">
        <v>0</v>
      </c>
      <c r="AI163" s="103"/>
      <c r="AJ163" s="193">
        <f t="shared" si="42"/>
        <v>0</v>
      </c>
      <c r="AK163" s="103"/>
      <c r="AL163" s="190">
        <v>263298</v>
      </c>
      <c r="AM163" s="103"/>
      <c r="AN163" s="190">
        <v>6246459.2400000012</v>
      </c>
      <c r="AO163" s="103"/>
      <c r="AP163" s="103">
        <v>68</v>
      </c>
      <c r="AQ163" s="103"/>
      <c r="AR163" s="190">
        <v>17790</v>
      </c>
    </row>
    <row r="164" spans="1:44" ht="9.75" customHeight="1" x14ac:dyDescent="0.25">
      <c r="A164" s="103">
        <v>69</v>
      </c>
      <c r="B164" s="103"/>
      <c r="C164" s="13" t="s">
        <v>190</v>
      </c>
      <c r="D164" s="103"/>
      <c r="E164" s="190">
        <v>0</v>
      </c>
      <c r="F164" s="103"/>
      <c r="G164" s="188">
        <f t="shared" si="43"/>
        <v>0</v>
      </c>
      <c r="H164" s="103"/>
      <c r="I164" s="188">
        <f t="shared" si="36"/>
        <v>0</v>
      </c>
      <c r="J164" s="190"/>
      <c r="K164" s="190">
        <v>3249892</v>
      </c>
      <c r="L164" s="103"/>
      <c r="M164" s="188">
        <f t="shared" si="44"/>
        <v>52.723750811161587</v>
      </c>
      <c r="N164" s="103"/>
      <c r="O164" s="188">
        <f t="shared" si="37"/>
        <v>77.806280205422098</v>
      </c>
      <c r="P164" s="103"/>
      <c r="Q164" s="190">
        <v>1085493</v>
      </c>
      <c r="R164" s="103"/>
      <c r="S164" s="188">
        <f t="shared" si="45"/>
        <v>17.610204412719014</v>
      </c>
      <c r="T164" s="103"/>
      <c r="U164" s="188">
        <f t="shared" si="38"/>
        <v>38.444691201040911</v>
      </c>
      <c r="V164" s="103"/>
      <c r="W164" s="190">
        <f t="shared" si="39"/>
        <v>4335385</v>
      </c>
      <c r="X164" s="103"/>
      <c r="Y164" s="103"/>
      <c r="Z164" s="190">
        <v>12701</v>
      </c>
      <c r="AA164" s="103"/>
      <c r="AB164" s="193">
        <f t="shared" si="40"/>
        <v>0.29296129409498811</v>
      </c>
      <c r="AC164" s="103"/>
      <c r="AD164" s="190">
        <v>0</v>
      </c>
      <c r="AE164" s="103"/>
      <c r="AF164" s="193">
        <f t="shared" si="41"/>
        <v>0</v>
      </c>
      <c r="AG164" s="103"/>
      <c r="AH164" s="190">
        <v>0</v>
      </c>
      <c r="AI164" s="103"/>
      <c r="AJ164" s="193">
        <f t="shared" si="42"/>
        <v>0</v>
      </c>
      <c r="AK164" s="103"/>
      <c r="AL164" s="190">
        <v>5120232</v>
      </c>
      <c r="AM164" s="103"/>
      <c r="AN164" s="190">
        <v>28010339.990000002</v>
      </c>
      <c r="AO164" s="103"/>
      <c r="AP164" s="103">
        <v>69</v>
      </c>
      <c r="AQ164" s="103"/>
      <c r="AR164" s="190">
        <v>61640</v>
      </c>
    </row>
    <row r="165" spans="1:44" ht="9.75" customHeight="1" x14ac:dyDescent="0.25">
      <c r="A165" s="103">
        <v>70</v>
      </c>
      <c r="B165" s="103"/>
      <c r="C165" s="13" t="s">
        <v>191</v>
      </c>
      <c r="D165" s="103"/>
      <c r="E165" s="190">
        <v>0</v>
      </c>
      <c r="F165" s="103"/>
      <c r="G165" s="188">
        <f t="shared" si="43"/>
        <v>0</v>
      </c>
      <c r="H165" s="103"/>
      <c r="I165" s="188">
        <f t="shared" si="36"/>
        <v>0</v>
      </c>
      <c r="J165" s="190"/>
      <c r="K165" s="190">
        <v>525544</v>
      </c>
      <c r="L165" s="103"/>
      <c r="M165" s="188">
        <f t="shared" si="44"/>
        <v>17.800569028586914</v>
      </c>
      <c r="N165" s="103"/>
      <c r="O165" s="188">
        <f t="shared" si="37"/>
        <v>26.268921318112838</v>
      </c>
      <c r="P165" s="103"/>
      <c r="Q165" s="190">
        <v>1731877</v>
      </c>
      <c r="R165" s="103"/>
      <c r="S165" s="188">
        <f t="shared" si="45"/>
        <v>58.659971548570653</v>
      </c>
      <c r="T165" s="103"/>
      <c r="U165" s="188">
        <f t="shared" si="38"/>
        <v>128.06009738409659</v>
      </c>
      <c r="V165" s="103"/>
      <c r="W165" s="190">
        <f t="shared" si="39"/>
        <v>2257421</v>
      </c>
      <c r="X165" s="103"/>
      <c r="Y165" s="103"/>
      <c r="Z165" s="190">
        <v>7852</v>
      </c>
      <c r="AA165" s="103"/>
      <c r="AB165" s="193">
        <f t="shared" si="40"/>
        <v>0.34783055531068419</v>
      </c>
      <c r="AC165" s="103"/>
      <c r="AD165" s="190">
        <v>0</v>
      </c>
      <c r="AE165" s="103"/>
      <c r="AF165" s="193">
        <f t="shared" si="41"/>
        <v>0</v>
      </c>
      <c r="AG165" s="103"/>
      <c r="AH165" s="190">
        <v>0</v>
      </c>
      <c r="AI165" s="103"/>
      <c r="AJ165" s="193">
        <f t="shared" si="42"/>
        <v>0</v>
      </c>
      <c r="AK165" s="103"/>
      <c r="AL165" s="190">
        <v>100090</v>
      </c>
      <c r="AM165" s="103"/>
      <c r="AN165" s="190">
        <v>2727170.9599999995</v>
      </c>
      <c r="AO165" s="103"/>
      <c r="AP165" s="103">
        <v>70</v>
      </c>
      <c r="AQ165" s="103"/>
      <c r="AR165" s="190">
        <v>29524</v>
      </c>
    </row>
    <row r="166" spans="1:44" ht="9.75" customHeight="1" x14ac:dyDescent="0.25">
      <c r="A166" s="103">
        <v>71</v>
      </c>
      <c r="B166" s="103"/>
      <c r="C166" s="13" t="s">
        <v>192</v>
      </c>
      <c r="D166" s="103"/>
      <c r="E166" s="190">
        <v>0</v>
      </c>
      <c r="F166" s="103"/>
      <c r="G166" s="188">
        <v>0</v>
      </c>
      <c r="H166" s="103"/>
      <c r="I166" s="188">
        <f t="shared" si="36"/>
        <v>0</v>
      </c>
      <c r="J166" s="190"/>
      <c r="K166" s="190">
        <v>0</v>
      </c>
      <c r="L166" s="103"/>
      <c r="M166" s="188">
        <v>0</v>
      </c>
      <c r="N166" s="103"/>
      <c r="O166" s="188">
        <f t="shared" si="37"/>
        <v>0</v>
      </c>
      <c r="P166" s="103"/>
      <c r="Q166" s="190">
        <v>0</v>
      </c>
      <c r="R166" s="103"/>
      <c r="S166" s="188">
        <v>0</v>
      </c>
      <c r="T166" s="103"/>
      <c r="U166" s="188">
        <f t="shared" si="38"/>
        <v>0</v>
      </c>
      <c r="V166" s="103"/>
      <c r="W166" s="190">
        <f t="shared" si="39"/>
        <v>0</v>
      </c>
      <c r="X166" s="103"/>
      <c r="Y166" s="103"/>
      <c r="Z166" s="190">
        <v>0</v>
      </c>
      <c r="AA166" s="103"/>
      <c r="AB166" s="193">
        <f t="shared" si="40"/>
        <v>0</v>
      </c>
      <c r="AC166" s="103"/>
      <c r="AD166" s="190">
        <v>0</v>
      </c>
      <c r="AE166" s="103"/>
      <c r="AF166" s="193">
        <f t="shared" si="41"/>
        <v>0</v>
      </c>
      <c r="AG166" s="103"/>
      <c r="AH166" s="190">
        <v>0</v>
      </c>
      <c r="AI166" s="103"/>
      <c r="AJ166" s="193">
        <f t="shared" si="42"/>
        <v>0</v>
      </c>
      <c r="AK166" s="103"/>
      <c r="AL166" s="190">
        <v>0</v>
      </c>
      <c r="AM166" s="103"/>
      <c r="AN166" s="190">
        <v>0</v>
      </c>
      <c r="AO166" s="103"/>
      <c r="AP166" s="103">
        <v>71</v>
      </c>
      <c r="AQ166" s="103"/>
      <c r="AR166" s="190">
        <v>0</v>
      </c>
    </row>
    <row r="167" spans="1:44" ht="9.75" customHeight="1" x14ac:dyDescent="0.25">
      <c r="A167" s="103">
        <v>72</v>
      </c>
      <c r="B167" s="103"/>
      <c r="C167" s="13" t="s">
        <v>193</v>
      </c>
      <c r="D167" s="103"/>
      <c r="E167" s="190">
        <v>0</v>
      </c>
      <c r="F167" s="103"/>
      <c r="G167" s="188">
        <f t="shared" ref="G167:G187" si="46">(E167/$AR167)</f>
        <v>0</v>
      </c>
      <c r="H167" s="103"/>
      <c r="I167" s="188">
        <f t="shared" si="36"/>
        <v>0</v>
      </c>
      <c r="J167" s="190"/>
      <c r="K167" s="190">
        <v>53595</v>
      </c>
      <c r="L167" s="103"/>
      <c r="M167" s="188">
        <f t="shared" ref="M167:M187" si="47">(K167/$AR167)</f>
        <v>1.4402612060625604</v>
      </c>
      <c r="N167" s="103"/>
      <c r="O167" s="188">
        <f t="shared" si="37"/>
        <v>2.1254437562545232</v>
      </c>
      <c r="P167" s="103"/>
      <c r="Q167" s="190">
        <v>2957384</v>
      </c>
      <c r="R167" s="103"/>
      <c r="S167" s="188">
        <f t="shared" ref="S167:S187" si="48">(Q167/$AR167)</f>
        <v>79.473933139847361</v>
      </c>
      <c r="T167" s="103"/>
      <c r="U167" s="188">
        <f t="shared" si="38"/>
        <v>173.49888431089809</v>
      </c>
      <c r="V167" s="103"/>
      <c r="W167" s="190">
        <f t="shared" si="39"/>
        <v>3010979</v>
      </c>
      <c r="X167" s="103"/>
      <c r="Y167" s="103"/>
      <c r="Z167" s="190">
        <v>9321</v>
      </c>
      <c r="AA167" s="103"/>
      <c r="AB167" s="193">
        <f t="shared" si="40"/>
        <v>0.30956708764823665</v>
      </c>
      <c r="AC167" s="103"/>
      <c r="AD167" s="190">
        <v>0</v>
      </c>
      <c r="AE167" s="103"/>
      <c r="AF167" s="193">
        <f t="shared" si="41"/>
        <v>0</v>
      </c>
      <c r="AG167" s="103"/>
      <c r="AH167" s="190">
        <v>0</v>
      </c>
      <c r="AI167" s="103"/>
      <c r="AJ167" s="193">
        <f t="shared" si="42"/>
        <v>0</v>
      </c>
      <c r="AK167" s="103"/>
      <c r="AL167" s="190">
        <v>481551</v>
      </c>
      <c r="AM167" s="103"/>
      <c r="AN167" s="190">
        <v>6966758.6299999999</v>
      </c>
      <c r="AO167" s="103"/>
      <c r="AP167" s="103">
        <v>72</v>
      </c>
      <c r="AQ167" s="103"/>
      <c r="AR167" s="190">
        <v>37212</v>
      </c>
    </row>
    <row r="168" spans="1:44" ht="9.75" customHeight="1" x14ac:dyDescent="0.25">
      <c r="A168" s="103">
        <v>73</v>
      </c>
      <c r="B168" s="103"/>
      <c r="C168" s="13" t="s">
        <v>194</v>
      </c>
      <c r="D168" s="103"/>
      <c r="E168" s="190">
        <v>2995000</v>
      </c>
      <c r="F168" s="103"/>
      <c r="G168" s="188">
        <f t="shared" si="46"/>
        <v>6.4680398923649056</v>
      </c>
      <c r="H168" s="103"/>
      <c r="I168" s="188">
        <f t="shared" si="36"/>
        <v>18.28347056720478</v>
      </c>
      <c r="J168" s="190"/>
      <c r="K168" s="190">
        <v>17411000</v>
      </c>
      <c r="L168" s="103"/>
      <c r="M168" s="188">
        <f t="shared" si="47"/>
        <v>37.60101588179144</v>
      </c>
      <c r="N168" s="103"/>
      <c r="O168" s="188">
        <f t="shared" si="37"/>
        <v>55.48913217850663</v>
      </c>
      <c r="P168" s="103"/>
      <c r="Q168" s="190">
        <v>27244000</v>
      </c>
      <c r="R168" s="103"/>
      <c r="S168" s="188">
        <f t="shared" si="48"/>
        <v>58.836487087675955</v>
      </c>
      <c r="T168" s="103"/>
      <c r="U168" s="188">
        <f t="shared" si="38"/>
        <v>128.44544699356436</v>
      </c>
      <c r="V168" s="103"/>
      <c r="W168" s="190">
        <f t="shared" si="39"/>
        <v>47650000</v>
      </c>
      <c r="X168" s="103"/>
      <c r="Y168" s="103"/>
      <c r="Z168" s="190">
        <v>360000</v>
      </c>
      <c r="AA168" s="103"/>
      <c r="AB168" s="193">
        <f t="shared" si="40"/>
        <v>0.75550891920251839</v>
      </c>
      <c r="AC168" s="103"/>
      <c r="AD168" s="190">
        <v>0</v>
      </c>
      <c r="AE168" s="103"/>
      <c r="AF168" s="193">
        <f t="shared" si="41"/>
        <v>0</v>
      </c>
      <c r="AG168" s="103"/>
      <c r="AH168" s="190">
        <v>1478000</v>
      </c>
      <c r="AI168" s="103"/>
      <c r="AJ168" s="193">
        <f t="shared" si="42"/>
        <v>3.1017838405036726</v>
      </c>
      <c r="AK168" s="103"/>
      <c r="AL168" s="190">
        <v>20525000</v>
      </c>
      <c r="AM168" s="103"/>
      <c r="AN168" s="190">
        <v>35374267.869999997</v>
      </c>
      <c r="AO168" s="103"/>
      <c r="AP168" s="103">
        <v>73</v>
      </c>
      <c r="AQ168" s="103"/>
      <c r="AR168" s="190">
        <v>463046</v>
      </c>
    </row>
    <row r="169" spans="1:44" ht="9.75" customHeight="1" x14ac:dyDescent="0.25">
      <c r="A169" s="103">
        <v>74</v>
      </c>
      <c r="B169" s="103"/>
      <c r="C169" s="13" t="s">
        <v>195</v>
      </c>
      <c r="D169" s="103"/>
      <c r="E169" s="190">
        <v>0</v>
      </c>
      <c r="F169" s="103"/>
      <c r="G169" s="188">
        <f t="shared" si="46"/>
        <v>0</v>
      </c>
      <c r="H169" s="103"/>
      <c r="I169" s="188">
        <f t="shared" si="36"/>
        <v>0</v>
      </c>
      <c r="J169" s="190"/>
      <c r="K169" s="190">
        <v>4666765</v>
      </c>
      <c r="L169" s="103"/>
      <c r="M169" s="188">
        <f t="shared" si="47"/>
        <v>136.52297925869584</v>
      </c>
      <c r="N169" s="103"/>
      <c r="O169" s="188">
        <f t="shared" si="37"/>
        <v>201.47172792631389</v>
      </c>
      <c r="P169" s="103"/>
      <c r="Q169" s="190">
        <v>1320877</v>
      </c>
      <c r="R169" s="103"/>
      <c r="S169" s="188">
        <f t="shared" si="48"/>
        <v>38.641342187637129</v>
      </c>
      <c r="T169" s="103"/>
      <c r="U169" s="188">
        <f t="shared" si="38"/>
        <v>84.35759365317297</v>
      </c>
      <c r="V169" s="103"/>
      <c r="W169" s="190">
        <f t="shared" si="39"/>
        <v>5987642</v>
      </c>
      <c r="X169" s="103"/>
      <c r="Y169" s="103"/>
      <c r="Z169" s="190">
        <v>12407</v>
      </c>
      <c r="AA169" s="103"/>
      <c r="AB169" s="193">
        <f t="shared" si="40"/>
        <v>0.20721011710452963</v>
      </c>
      <c r="AC169" s="103"/>
      <c r="AD169" s="190">
        <v>0</v>
      </c>
      <c r="AE169" s="103"/>
      <c r="AF169" s="193">
        <f t="shared" si="41"/>
        <v>0</v>
      </c>
      <c r="AG169" s="103"/>
      <c r="AH169" s="190">
        <v>0</v>
      </c>
      <c r="AI169" s="103"/>
      <c r="AJ169" s="193">
        <f t="shared" si="42"/>
        <v>0</v>
      </c>
      <c r="AK169" s="103"/>
      <c r="AL169" s="190">
        <v>4401887</v>
      </c>
      <c r="AM169" s="103"/>
      <c r="AN169" s="190">
        <v>4539172.0999999996</v>
      </c>
      <c r="AO169" s="103"/>
      <c r="AP169" s="103">
        <v>74</v>
      </c>
      <c r="AQ169" s="103"/>
      <c r="AR169" s="190">
        <v>34183</v>
      </c>
    </row>
    <row r="170" spans="1:44" ht="9.75" customHeight="1" x14ac:dyDescent="0.25">
      <c r="A170" s="103">
        <v>75</v>
      </c>
      <c r="B170" s="103"/>
      <c r="C170" s="13" t="s">
        <v>196</v>
      </c>
      <c r="D170" s="103"/>
      <c r="E170" s="190">
        <v>0</v>
      </c>
      <c r="F170" s="103"/>
      <c r="G170" s="188">
        <f t="shared" si="46"/>
        <v>0</v>
      </c>
      <c r="H170" s="103"/>
      <c r="I170" s="188">
        <f t="shared" si="36"/>
        <v>0</v>
      </c>
      <c r="J170" s="190"/>
      <c r="K170" s="190">
        <v>882730</v>
      </c>
      <c r="L170" s="103"/>
      <c r="M170" s="188">
        <f t="shared" si="47"/>
        <v>122.27870896246017</v>
      </c>
      <c r="N170" s="103"/>
      <c r="O170" s="188">
        <f t="shared" si="37"/>
        <v>180.45096083483338</v>
      </c>
      <c r="P170" s="103"/>
      <c r="Q170" s="190">
        <v>300458</v>
      </c>
      <c r="R170" s="103"/>
      <c r="S170" s="188">
        <f t="shared" si="48"/>
        <v>41.620446045158609</v>
      </c>
      <c r="T170" s="103"/>
      <c r="U170" s="188">
        <f t="shared" si="38"/>
        <v>90.86125057696897</v>
      </c>
      <c r="V170" s="103"/>
      <c r="W170" s="190">
        <f t="shared" si="39"/>
        <v>1183188</v>
      </c>
      <c r="X170" s="103"/>
      <c r="Y170" s="103"/>
      <c r="Z170" s="190">
        <v>0</v>
      </c>
      <c r="AA170" s="103"/>
      <c r="AB170" s="193">
        <f t="shared" si="40"/>
        <v>0</v>
      </c>
      <c r="AC170" s="103"/>
      <c r="AD170" s="190">
        <v>0</v>
      </c>
      <c r="AE170" s="103"/>
      <c r="AF170" s="193">
        <f t="shared" si="41"/>
        <v>0</v>
      </c>
      <c r="AG170" s="103"/>
      <c r="AH170" s="190">
        <v>0</v>
      </c>
      <c r="AI170" s="103"/>
      <c r="AJ170" s="193">
        <f t="shared" si="42"/>
        <v>0</v>
      </c>
      <c r="AK170" s="103"/>
      <c r="AL170" s="190">
        <v>11569</v>
      </c>
      <c r="AM170" s="103"/>
      <c r="AN170" s="190">
        <v>3739676.27</v>
      </c>
      <c r="AO170" s="103"/>
      <c r="AP170" s="103">
        <v>75</v>
      </c>
      <c r="AQ170" s="103"/>
      <c r="AR170" s="190">
        <v>7219</v>
      </c>
    </row>
    <row r="171" spans="1:44" ht="9.75" customHeight="1" x14ac:dyDescent="0.25">
      <c r="A171" s="103">
        <v>76</v>
      </c>
      <c r="B171" s="103"/>
      <c r="C171" s="13" t="s">
        <v>112</v>
      </c>
      <c r="D171" s="103"/>
      <c r="E171" s="190">
        <v>2654</v>
      </c>
      <c r="F171" s="103"/>
      <c r="G171" s="188">
        <f t="shared" si="46"/>
        <v>0.29021323127392018</v>
      </c>
      <c r="H171" s="103"/>
      <c r="I171" s="188">
        <f t="shared" si="36"/>
        <v>0.82035750559819853</v>
      </c>
      <c r="J171" s="190"/>
      <c r="K171" s="190">
        <v>674644</v>
      </c>
      <c r="L171" s="103"/>
      <c r="M171" s="188">
        <f t="shared" si="47"/>
        <v>73.771897211591039</v>
      </c>
      <c r="N171" s="103"/>
      <c r="O171" s="188">
        <f t="shared" si="37"/>
        <v>108.8677648577975</v>
      </c>
      <c r="P171" s="103"/>
      <c r="Q171" s="190">
        <v>350194</v>
      </c>
      <c r="R171" s="103"/>
      <c r="S171" s="188">
        <f t="shared" si="48"/>
        <v>38.293493712411156</v>
      </c>
      <c r="T171" s="103"/>
      <c r="U171" s="188">
        <f t="shared" si="38"/>
        <v>83.598208531830664</v>
      </c>
      <c r="V171" s="103"/>
      <c r="W171" s="190">
        <f t="shared" si="39"/>
        <v>1027492</v>
      </c>
      <c r="X171" s="103"/>
      <c r="Y171" s="103"/>
      <c r="Z171" s="190">
        <v>1000</v>
      </c>
      <c r="AA171" s="103"/>
      <c r="AB171" s="193">
        <f t="shared" si="40"/>
        <v>9.7324358729800331E-2</v>
      </c>
      <c r="AC171" s="103"/>
      <c r="AD171" s="190">
        <v>0</v>
      </c>
      <c r="AE171" s="103"/>
      <c r="AF171" s="193">
        <f t="shared" si="41"/>
        <v>0</v>
      </c>
      <c r="AG171" s="103"/>
      <c r="AH171" s="190">
        <v>0</v>
      </c>
      <c r="AI171" s="103"/>
      <c r="AJ171" s="193">
        <f t="shared" si="42"/>
        <v>0</v>
      </c>
      <c r="AK171" s="103"/>
      <c r="AL171" s="190">
        <v>0</v>
      </c>
      <c r="AM171" s="103"/>
      <c r="AN171" s="190">
        <v>3312725.37</v>
      </c>
      <c r="AO171" s="103"/>
      <c r="AP171" s="103">
        <v>76</v>
      </c>
      <c r="AQ171" s="103"/>
      <c r="AR171" s="190">
        <v>9145</v>
      </c>
    </row>
    <row r="172" spans="1:44" ht="9.75" customHeight="1" x14ac:dyDescent="0.25">
      <c r="A172" s="103">
        <v>77</v>
      </c>
      <c r="B172" s="103"/>
      <c r="C172" s="13" t="s">
        <v>113</v>
      </c>
      <c r="D172" s="103"/>
      <c r="E172" s="190">
        <v>0</v>
      </c>
      <c r="F172" s="103"/>
      <c r="G172" s="188">
        <f t="shared" si="46"/>
        <v>0</v>
      </c>
      <c r="H172" s="103"/>
      <c r="I172" s="188">
        <f t="shared" si="36"/>
        <v>0</v>
      </c>
      <c r="J172" s="190"/>
      <c r="K172" s="190">
        <v>8482817</v>
      </c>
      <c r="L172" s="103"/>
      <c r="M172" s="188">
        <f t="shared" si="47"/>
        <v>90.558726193526354</v>
      </c>
      <c r="N172" s="103"/>
      <c r="O172" s="188">
        <f t="shared" si="37"/>
        <v>133.64067458887936</v>
      </c>
      <c r="P172" s="103"/>
      <c r="Q172" s="190">
        <v>9166319</v>
      </c>
      <c r="R172" s="103"/>
      <c r="S172" s="188">
        <f t="shared" si="48"/>
        <v>97.855485096933975</v>
      </c>
      <c r="T172" s="103"/>
      <c r="U172" s="188">
        <f t="shared" si="38"/>
        <v>213.62749793878351</v>
      </c>
      <c r="V172" s="103"/>
      <c r="W172" s="190">
        <f t="shared" si="39"/>
        <v>17649136</v>
      </c>
      <c r="X172" s="103"/>
      <c r="Y172" s="103"/>
      <c r="Z172" s="190">
        <v>2380</v>
      </c>
      <c r="AA172" s="103"/>
      <c r="AB172" s="193">
        <f t="shared" si="40"/>
        <v>1.3485079382922767E-2</v>
      </c>
      <c r="AC172" s="103"/>
      <c r="AD172" s="190">
        <v>0</v>
      </c>
      <c r="AE172" s="103"/>
      <c r="AF172" s="193">
        <f t="shared" si="41"/>
        <v>0</v>
      </c>
      <c r="AG172" s="103"/>
      <c r="AH172" s="190">
        <v>0</v>
      </c>
      <c r="AI172" s="103"/>
      <c r="AJ172" s="193">
        <f t="shared" si="42"/>
        <v>0</v>
      </c>
      <c r="AK172" s="103"/>
      <c r="AL172" s="190">
        <v>3627648</v>
      </c>
      <c r="AM172" s="103"/>
      <c r="AN172" s="190">
        <v>17241529.090000004</v>
      </c>
      <c r="AO172" s="103"/>
      <c r="AP172" s="103">
        <v>77</v>
      </c>
      <c r="AQ172" s="103"/>
      <c r="AR172" s="190">
        <v>93672</v>
      </c>
    </row>
    <row r="173" spans="1:44" ht="9.75" customHeight="1" x14ac:dyDescent="0.25">
      <c r="A173" s="103">
        <v>78</v>
      </c>
      <c r="B173" s="103"/>
      <c r="C173" s="13" t="s">
        <v>197</v>
      </c>
      <c r="D173" s="103"/>
      <c r="E173" s="190">
        <v>12617</v>
      </c>
      <c r="F173" s="103"/>
      <c r="G173" s="188">
        <f t="shared" si="46"/>
        <v>0.55978526110297711</v>
      </c>
      <c r="H173" s="103"/>
      <c r="I173" s="188">
        <f t="shared" si="36"/>
        <v>1.5823676903126176</v>
      </c>
      <c r="J173" s="190"/>
      <c r="K173" s="190">
        <v>3903356</v>
      </c>
      <c r="L173" s="103"/>
      <c r="M173" s="188">
        <f t="shared" si="47"/>
        <v>173.18230622476597</v>
      </c>
      <c r="N173" s="103"/>
      <c r="O173" s="188">
        <f t="shared" si="37"/>
        <v>255.57117688775617</v>
      </c>
      <c r="P173" s="103"/>
      <c r="Q173" s="190">
        <v>808573</v>
      </c>
      <c r="R173" s="103"/>
      <c r="S173" s="188">
        <f t="shared" si="48"/>
        <v>35.874395492257861</v>
      </c>
      <c r="T173" s="103"/>
      <c r="U173" s="188">
        <f t="shared" si="38"/>
        <v>78.31709527049847</v>
      </c>
      <c r="V173" s="103"/>
      <c r="W173" s="190">
        <f t="shared" si="39"/>
        <v>4724546</v>
      </c>
      <c r="X173" s="103"/>
      <c r="Y173" s="103"/>
      <c r="Z173" s="190">
        <v>22741</v>
      </c>
      <c r="AA173" s="103"/>
      <c r="AB173" s="193">
        <f t="shared" si="40"/>
        <v>0.48133725441555653</v>
      </c>
      <c r="AC173" s="103"/>
      <c r="AD173" s="190">
        <v>0</v>
      </c>
      <c r="AE173" s="103"/>
      <c r="AF173" s="193">
        <f t="shared" si="41"/>
        <v>0</v>
      </c>
      <c r="AG173" s="103"/>
      <c r="AH173" s="190">
        <v>0</v>
      </c>
      <c r="AI173" s="103"/>
      <c r="AJ173" s="193">
        <f t="shared" si="42"/>
        <v>0</v>
      </c>
      <c r="AK173" s="103"/>
      <c r="AL173" s="190">
        <v>2432405</v>
      </c>
      <c r="AM173" s="103"/>
      <c r="AN173" s="190">
        <v>7836781.0700000003</v>
      </c>
      <c r="AO173" s="103"/>
      <c r="AP173" s="103">
        <v>78</v>
      </c>
      <c r="AQ173" s="103"/>
      <c r="AR173" s="190">
        <v>22539</v>
      </c>
    </row>
    <row r="174" spans="1:44" ht="9.75" customHeight="1" x14ac:dyDescent="0.25">
      <c r="A174" s="103">
        <v>79</v>
      </c>
      <c r="B174" s="103"/>
      <c r="C174" s="13" t="s">
        <v>198</v>
      </c>
      <c r="D174" s="103"/>
      <c r="E174" s="190">
        <v>4165784</v>
      </c>
      <c r="F174" s="103"/>
      <c r="G174" s="188">
        <f t="shared" si="46"/>
        <v>51.1628798113532</v>
      </c>
      <c r="H174" s="103"/>
      <c r="I174" s="188">
        <f t="shared" si="36"/>
        <v>144.62418641983507</v>
      </c>
      <c r="J174" s="190"/>
      <c r="K174" s="190">
        <v>6679499</v>
      </c>
      <c r="L174" s="103"/>
      <c r="M174" s="188">
        <f t="shared" si="47"/>
        <v>82.035555500970247</v>
      </c>
      <c r="N174" s="103"/>
      <c r="O174" s="188">
        <f t="shared" si="37"/>
        <v>121.06273396551855</v>
      </c>
      <c r="P174" s="103"/>
      <c r="Q174" s="190">
        <v>1915667</v>
      </c>
      <c r="R174" s="103"/>
      <c r="S174" s="188">
        <f t="shared" si="48"/>
        <v>23.527633809044239</v>
      </c>
      <c r="T174" s="103"/>
      <c r="U174" s="188">
        <f t="shared" si="38"/>
        <v>51.362982239240175</v>
      </c>
      <c r="V174" s="103"/>
      <c r="W174" s="190">
        <f t="shared" si="39"/>
        <v>12760950</v>
      </c>
      <c r="X174" s="103"/>
      <c r="Y174" s="103"/>
      <c r="Z174" s="190">
        <v>0</v>
      </c>
      <c r="AA174" s="103"/>
      <c r="AB174" s="193">
        <f t="shared" si="40"/>
        <v>0</v>
      </c>
      <c r="AC174" s="103"/>
      <c r="AD174" s="190">
        <v>0</v>
      </c>
      <c r="AE174" s="103"/>
      <c r="AF174" s="193">
        <f t="shared" si="41"/>
        <v>0</v>
      </c>
      <c r="AG174" s="103"/>
      <c r="AH174" s="190">
        <v>0</v>
      </c>
      <c r="AI174" s="103"/>
      <c r="AJ174" s="193">
        <f t="shared" si="42"/>
        <v>0</v>
      </c>
      <c r="AK174" s="103"/>
      <c r="AL174" s="190">
        <v>7267011</v>
      </c>
      <c r="AM174" s="103"/>
      <c r="AN174" s="190">
        <v>12250754.729999999</v>
      </c>
      <c r="AO174" s="103"/>
      <c r="AP174" s="103">
        <v>79</v>
      </c>
      <c r="AQ174" s="103"/>
      <c r="AR174" s="190">
        <v>81422</v>
      </c>
    </row>
    <row r="175" spans="1:44" ht="9.75" customHeight="1" x14ac:dyDescent="0.25">
      <c r="A175" s="103">
        <v>80</v>
      </c>
      <c r="B175" s="103"/>
      <c r="C175" s="13" t="s">
        <v>199</v>
      </c>
      <c r="D175" s="103"/>
      <c r="E175" s="190">
        <v>202043</v>
      </c>
      <c r="F175" s="103"/>
      <c r="G175" s="188">
        <f t="shared" si="46"/>
        <v>7.467309753483387</v>
      </c>
      <c r="H175" s="103"/>
      <c r="I175" s="188">
        <f t="shared" si="36"/>
        <v>21.108147192347623</v>
      </c>
      <c r="J175" s="190"/>
      <c r="K175" s="190">
        <v>1724294</v>
      </c>
      <c r="L175" s="103"/>
      <c r="M175" s="188">
        <f t="shared" si="47"/>
        <v>63.728203422404555</v>
      </c>
      <c r="N175" s="103"/>
      <c r="O175" s="188">
        <f t="shared" si="37"/>
        <v>94.045935203495546</v>
      </c>
      <c r="P175" s="103"/>
      <c r="Q175" s="190">
        <v>1161193</v>
      </c>
      <c r="R175" s="103"/>
      <c r="S175" s="188">
        <f t="shared" si="48"/>
        <v>42.916546549876188</v>
      </c>
      <c r="T175" s="103"/>
      <c r="U175" s="188">
        <f t="shared" si="38"/>
        <v>93.690756839451211</v>
      </c>
      <c r="V175" s="103"/>
      <c r="W175" s="190">
        <f t="shared" si="39"/>
        <v>3087530</v>
      </c>
      <c r="X175" s="103"/>
      <c r="Y175" s="103"/>
      <c r="Z175" s="190">
        <v>11460</v>
      </c>
      <c r="AA175" s="103"/>
      <c r="AB175" s="193">
        <f t="shared" si="40"/>
        <v>0.37117048255401569</v>
      </c>
      <c r="AC175" s="103"/>
      <c r="AD175" s="190">
        <v>0</v>
      </c>
      <c r="AE175" s="103"/>
      <c r="AF175" s="193">
        <f t="shared" si="41"/>
        <v>0</v>
      </c>
      <c r="AG175" s="103"/>
      <c r="AH175" s="190">
        <v>0</v>
      </c>
      <c r="AI175" s="103"/>
      <c r="AJ175" s="193">
        <f t="shared" si="42"/>
        <v>0</v>
      </c>
      <c r="AK175" s="103"/>
      <c r="AL175" s="190">
        <v>199400</v>
      </c>
      <c r="AM175" s="103"/>
      <c r="AN175" s="190">
        <v>7972487.1900000004</v>
      </c>
      <c r="AO175" s="103"/>
      <c r="AP175" s="103">
        <v>80</v>
      </c>
      <c r="AQ175" s="103"/>
      <c r="AR175" s="190">
        <v>27057</v>
      </c>
    </row>
    <row r="176" spans="1:44" ht="9.75" customHeight="1" x14ac:dyDescent="0.25">
      <c r="A176" s="103">
        <v>81</v>
      </c>
      <c r="B176" s="103"/>
      <c r="C176" s="13" t="s">
        <v>200</v>
      </c>
      <c r="D176" s="103"/>
      <c r="E176" s="190">
        <v>936</v>
      </c>
      <c r="F176" s="103"/>
      <c r="G176" s="188">
        <f t="shared" si="46"/>
        <v>4.2312734505673341E-2</v>
      </c>
      <c r="H176" s="103"/>
      <c r="I176" s="188">
        <f t="shared" si="36"/>
        <v>0.11960712191426655</v>
      </c>
      <c r="J176" s="190"/>
      <c r="K176" s="190">
        <v>1388593</v>
      </c>
      <c r="L176" s="103"/>
      <c r="M176" s="188">
        <f t="shared" si="47"/>
        <v>62.772614257944937</v>
      </c>
      <c r="N176" s="103"/>
      <c r="O176" s="188">
        <f t="shared" si="37"/>
        <v>92.635738903966143</v>
      </c>
      <c r="P176" s="103"/>
      <c r="Q176" s="190">
        <v>678328</v>
      </c>
      <c r="R176" s="103"/>
      <c r="S176" s="188">
        <f t="shared" si="48"/>
        <v>30.664436508295285</v>
      </c>
      <c r="T176" s="103"/>
      <c r="U176" s="188">
        <f t="shared" si="38"/>
        <v>66.94327702203644</v>
      </c>
      <c r="V176" s="103"/>
      <c r="W176" s="190">
        <f t="shared" si="39"/>
        <v>2067857</v>
      </c>
      <c r="X176" s="103"/>
      <c r="Y176" s="103"/>
      <c r="Z176" s="190">
        <v>0</v>
      </c>
      <c r="AA176" s="103"/>
      <c r="AB176" s="193">
        <f t="shared" si="40"/>
        <v>0</v>
      </c>
      <c r="AC176" s="103"/>
      <c r="AD176" s="190">
        <v>0</v>
      </c>
      <c r="AE176" s="103"/>
      <c r="AF176" s="193">
        <f t="shared" si="41"/>
        <v>0</v>
      </c>
      <c r="AG176" s="103"/>
      <c r="AH176" s="190">
        <v>0</v>
      </c>
      <c r="AI176" s="103"/>
      <c r="AJ176" s="193">
        <f t="shared" si="42"/>
        <v>0</v>
      </c>
      <c r="AK176" s="103"/>
      <c r="AL176" s="190">
        <v>38782</v>
      </c>
      <c r="AM176" s="103"/>
      <c r="AN176" s="190">
        <v>6424652.4099999992</v>
      </c>
      <c r="AO176" s="103"/>
      <c r="AP176" s="103">
        <v>81</v>
      </c>
      <c r="AQ176" s="103"/>
      <c r="AR176" s="190">
        <v>22121</v>
      </c>
    </row>
    <row r="177" spans="1:44" ht="9.75" customHeight="1" x14ac:dyDescent="0.25">
      <c r="A177" s="103">
        <v>82</v>
      </c>
      <c r="B177" s="103"/>
      <c r="C177" s="13" t="s">
        <v>201</v>
      </c>
      <c r="D177" s="103"/>
      <c r="E177" s="190">
        <v>0</v>
      </c>
      <c r="F177" s="103"/>
      <c r="G177" s="188">
        <f t="shared" si="46"/>
        <v>0</v>
      </c>
      <c r="H177" s="103"/>
      <c r="I177" s="188">
        <f t="shared" si="36"/>
        <v>0</v>
      </c>
      <c r="J177" s="190"/>
      <c r="K177" s="190">
        <v>3050780</v>
      </c>
      <c r="L177" s="103"/>
      <c r="M177" s="188">
        <f t="shared" si="47"/>
        <v>71.047508150908243</v>
      </c>
      <c r="N177" s="103"/>
      <c r="O177" s="188">
        <f t="shared" si="37"/>
        <v>104.84728878424778</v>
      </c>
      <c r="P177" s="103"/>
      <c r="Q177" s="190">
        <v>1552945</v>
      </c>
      <c r="R177" s="103"/>
      <c r="S177" s="188">
        <f t="shared" si="48"/>
        <v>36.165463437354447</v>
      </c>
      <c r="T177" s="103"/>
      <c r="U177" s="188">
        <f t="shared" si="38"/>
        <v>78.952523287431518</v>
      </c>
      <c r="V177" s="103"/>
      <c r="W177" s="190">
        <f t="shared" si="39"/>
        <v>4603725</v>
      </c>
      <c r="X177" s="103"/>
      <c r="Y177" s="103"/>
      <c r="Z177" s="190">
        <v>19615</v>
      </c>
      <c r="AA177" s="103"/>
      <c r="AB177" s="193">
        <f t="shared" si="40"/>
        <v>0.42606802100472985</v>
      </c>
      <c r="AC177" s="103"/>
      <c r="AD177" s="190">
        <v>0</v>
      </c>
      <c r="AE177" s="103"/>
      <c r="AF177" s="193">
        <f t="shared" si="41"/>
        <v>0</v>
      </c>
      <c r="AG177" s="103"/>
      <c r="AH177" s="190">
        <v>0</v>
      </c>
      <c r="AI177" s="103"/>
      <c r="AJ177" s="193">
        <f t="shared" si="42"/>
        <v>0</v>
      </c>
      <c r="AK177" s="103"/>
      <c r="AL177" s="190">
        <v>1548050</v>
      </c>
      <c r="AM177" s="103"/>
      <c r="AN177" s="190">
        <v>10577977.699999999</v>
      </c>
      <c r="AO177" s="103"/>
      <c r="AP177" s="103">
        <v>82</v>
      </c>
      <c r="AQ177" s="103"/>
      <c r="AR177" s="190">
        <v>42940</v>
      </c>
    </row>
    <row r="178" spans="1:44" ht="9.75" customHeight="1" x14ac:dyDescent="0.25">
      <c r="A178" s="103">
        <v>83</v>
      </c>
      <c r="B178" s="103"/>
      <c r="C178" s="13" t="s">
        <v>202</v>
      </c>
      <c r="D178" s="103"/>
      <c r="E178" s="190">
        <v>0</v>
      </c>
      <c r="F178" s="103"/>
      <c r="G178" s="188">
        <f t="shared" si="46"/>
        <v>0</v>
      </c>
      <c r="H178" s="103"/>
      <c r="I178" s="188">
        <f t="shared" si="36"/>
        <v>0</v>
      </c>
      <c r="J178" s="190"/>
      <c r="K178" s="190">
        <v>1992545</v>
      </c>
      <c r="L178" s="103"/>
      <c r="M178" s="188">
        <f t="shared" si="47"/>
        <v>65.382936833470055</v>
      </c>
      <c r="N178" s="103"/>
      <c r="O178" s="188">
        <f t="shared" si="37"/>
        <v>96.487883082123716</v>
      </c>
      <c r="P178" s="103"/>
      <c r="Q178" s="190">
        <v>438069</v>
      </c>
      <c r="R178" s="103"/>
      <c r="S178" s="188">
        <f t="shared" si="48"/>
        <v>14.374700574241182</v>
      </c>
      <c r="T178" s="103"/>
      <c r="U178" s="188">
        <f t="shared" si="38"/>
        <v>31.381289605303426</v>
      </c>
      <c r="V178" s="103"/>
      <c r="W178" s="190">
        <f t="shared" si="39"/>
        <v>2430614</v>
      </c>
      <c r="X178" s="103"/>
      <c r="Y178" s="103"/>
      <c r="Z178" s="190">
        <v>8777</v>
      </c>
      <c r="AA178" s="103"/>
      <c r="AB178" s="193">
        <f t="shared" si="40"/>
        <v>0.36110217418314883</v>
      </c>
      <c r="AC178" s="103"/>
      <c r="AD178" s="190">
        <v>0</v>
      </c>
      <c r="AE178" s="103"/>
      <c r="AF178" s="193">
        <f t="shared" si="41"/>
        <v>0</v>
      </c>
      <c r="AG178" s="103"/>
      <c r="AH178" s="190">
        <v>0</v>
      </c>
      <c r="AI178" s="103"/>
      <c r="AJ178" s="193">
        <f t="shared" si="42"/>
        <v>0</v>
      </c>
      <c r="AK178" s="103"/>
      <c r="AL178" s="190">
        <v>848245</v>
      </c>
      <c r="AM178" s="103"/>
      <c r="AN178" s="190">
        <v>6724220.4700000007</v>
      </c>
      <c r="AO178" s="103"/>
      <c r="AP178" s="103">
        <v>83</v>
      </c>
      <c r="AQ178" s="103"/>
      <c r="AR178" s="190">
        <v>30475</v>
      </c>
    </row>
    <row r="179" spans="1:44" ht="9.75" customHeight="1" x14ac:dyDescent="0.25">
      <c r="A179" s="103">
        <v>84</v>
      </c>
      <c r="B179" s="103"/>
      <c r="C179" s="13" t="s">
        <v>203</v>
      </c>
      <c r="D179" s="103"/>
      <c r="E179" s="190">
        <v>52080</v>
      </c>
      <c r="F179" s="103"/>
      <c r="G179" s="188">
        <f t="shared" si="46"/>
        <v>2.9174836143633409</v>
      </c>
      <c r="H179" s="103"/>
      <c r="I179" s="188">
        <f t="shared" si="36"/>
        <v>8.2469692025988834</v>
      </c>
      <c r="J179" s="190"/>
      <c r="K179" s="190">
        <v>1620823</v>
      </c>
      <c r="L179" s="103"/>
      <c r="M179" s="188">
        <f t="shared" si="47"/>
        <v>90.79732227886393</v>
      </c>
      <c r="N179" s="103"/>
      <c r="O179" s="188">
        <f t="shared" si="37"/>
        <v>133.99277916387788</v>
      </c>
      <c r="P179" s="103"/>
      <c r="Q179" s="190">
        <v>759659</v>
      </c>
      <c r="R179" s="103"/>
      <c r="S179" s="188">
        <f t="shared" si="48"/>
        <v>42.55554310682875</v>
      </c>
      <c r="T179" s="103"/>
      <c r="U179" s="188">
        <f t="shared" si="38"/>
        <v>92.902653216960189</v>
      </c>
      <c r="V179" s="103"/>
      <c r="W179" s="190">
        <f t="shared" si="39"/>
        <v>2432562</v>
      </c>
      <c r="X179" s="103"/>
      <c r="Y179" s="103"/>
      <c r="Z179" s="190">
        <v>13805</v>
      </c>
      <c r="AA179" s="103"/>
      <c r="AB179" s="193">
        <f t="shared" si="40"/>
        <v>0.56750865959428787</v>
      </c>
      <c r="AC179" s="103"/>
      <c r="AD179" s="190">
        <v>0</v>
      </c>
      <c r="AE179" s="103"/>
      <c r="AF179" s="193">
        <f t="shared" si="41"/>
        <v>0</v>
      </c>
      <c r="AG179" s="103"/>
      <c r="AH179" s="190">
        <v>0</v>
      </c>
      <c r="AI179" s="103"/>
      <c r="AJ179" s="193">
        <f t="shared" si="42"/>
        <v>0</v>
      </c>
      <c r="AK179" s="103"/>
      <c r="AL179" s="190">
        <v>1031663</v>
      </c>
      <c r="AM179" s="103"/>
      <c r="AN179" s="190">
        <v>6424909.4800000004</v>
      </c>
      <c r="AO179" s="103"/>
      <c r="AP179" s="103">
        <v>84</v>
      </c>
      <c r="AQ179" s="103"/>
      <c r="AR179" s="190">
        <v>17851</v>
      </c>
    </row>
    <row r="180" spans="1:44" ht="9.75" customHeight="1" x14ac:dyDescent="0.25">
      <c r="A180" s="103">
        <v>85</v>
      </c>
      <c r="B180" s="103"/>
      <c r="C180" s="13" t="s">
        <v>204</v>
      </c>
      <c r="D180" s="103"/>
      <c r="E180" s="190">
        <v>12468015</v>
      </c>
      <c r="F180" s="103"/>
      <c r="G180" s="188">
        <f t="shared" si="46"/>
        <v>93.434664008812888</v>
      </c>
      <c r="H180" s="103"/>
      <c r="I180" s="188">
        <f t="shared" si="36"/>
        <v>264.11555243781748</v>
      </c>
      <c r="J180" s="190"/>
      <c r="K180" s="190">
        <v>4829965</v>
      </c>
      <c r="L180" s="103"/>
      <c r="M180" s="188">
        <f t="shared" si="47"/>
        <v>36.195509625977024</v>
      </c>
      <c r="N180" s="103"/>
      <c r="O180" s="188">
        <f t="shared" si="37"/>
        <v>53.414977515989349</v>
      </c>
      <c r="P180" s="103"/>
      <c r="Q180" s="190">
        <v>4272462</v>
      </c>
      <c r="R180" s="103"/>
      <c r="S180" s="188">
        <f t="shared" si="48"/>
        <v>32.017610779295715</v>
      </c>
      <c r="T180" s="103"/>
      <c r="U180" s="188">
        <f t="shared" si="38"/>
        <v>69.897380550342561</v>
      </c>
      <c r="V180" s="103"/>
      <c r="W180" s="190">
        <f t="shared" si="39"/>
        <v>21570442</v>
      </c>
      <c r="X180" s="103"/>
      <c r="Y180" s="103"/>
      <c r="Z180" s="190">
        <v>21435</v>
      </c>
      <c r="AA180" s="103"/>
      <c r="AB180" s="193">
        <f t="shared" si="40"/>
        <v>9.9372094461485774E-2</v>
      </c>
      <c r="AC180" s="103"/>
      <c r="AD180" s="190">
        <v>0</v>
      </c>
      <c r="AE180" s="103"/>
      <c r="AF180" s="193">
        <f t="shared" si="41"/>
        <v>0</v>
      </c>
      <c r="AG180" s="103"/>
      <c r="AH180" s="190">
        <v>0</v>
      </c>
      <c r="AI180" s="103"/>
      <c r="AJ180" s="193">
        <f t="shared" si="42"/>
        <v>0</v>
      </c>
      <c r="AK180" s="103"/>
      <c r="AL180" s="190">
        <v>5314063</v>
      </c>
      <c r="AM180" s="103"/>
      <c r="AN180" s="190">
        <v>9914706.9900000002</v>
      </c>
      <c r="AO180" s="103"/>
      <c r="AP180" s="103">
        <v>85</v>
      </c>
      <c r="AQ180" s="103"/>
      <c r="AR180" s="190">
        <v>133441</v>
      </c>
    </row>
    <row r="181" spans="1:44" ht="9.75" customHeight="1" x14ac:dyDescent="0.25">
      <c r="A181" s="103">
        <v>86</v>
      </c>
      <c r="B181" s="103"/>
      <c r="C181" s="13" t="s">
        <v>205</v>
      </c>
      <c r="D181" s="103"/>
      <c r="E181" s="190">
        <v>232027</v>
      </c>
      <c r="F181" s="103"/>
      <c r="G181" s="188">
        <f t="shared" si="46"/>
        <v>1.5560794044665012</v>
      </c>
      <c r="H181" s="103"/>
      <c r="I181" s="188">
        <f t="shared" si="36"/>
        <v>4.3986327334469282</v>
      </c>
      <c r="J181" s="190"/>
      <c r="K181" s="190">
        <v>3352719</v>
      </c>
      <c r="L181" s="103"/>
      <c r="M181" s="188">
        <f t="shared" si="47"/>
        <v>22.484870230031522</v>
      </c>
      <c r="N181" s="103"/>
      <c r="O181" s="188">
        <f t="shared" si="37"/>
        <v>33.181708178660649</v>
      </c>
      <c r="P181" s="103"/>
      <c r="Q181" s="190">
        <v>4844472</v>
      </c>
      <c r="R181" s="103"/>
      <c r="S181" s="188">
        <f t="shared" si="48"/>
        <v>32.48924954731406</v>
      </c>
      <c r="T181" s="103"/>
      <c r="U181" s="188">
        <f t="shared" si="38"/>
        <v>70.927011233210081</v>
      </c>
      <c r="V181" s="103"/>
      <c r="W181" s="190">
        <f t="shared" si="39"/>
        <v>8429218</v>
      </c>
      <c r="X181" s="103"/>
      <c r="Y181" s="103"/>
      <c r="Z181" s="190">
        <v>7089598</v>
      </c>
      <c r="AA181" s="103"/>
      <c r="AB181" s="193">
        <f t="shared" si="40"/>
        <v>84.107422539077774</v>
      </c>
      <c r="AC181" s="103"/>
      <c r="AD181" s="190">
        <v>440379</v>
      </c>
      <c r="AE181" s="103"/>
      <c r="AF181" s="193">
        <f t="shared" si="41"/>
        <v>5.224434817085049</v>
      </c>
      <c r="AG181" s="103"/>
      <c r="AH181" s="190">
        <v>0</v>
      </c>
      <c r="AI181" s="103"/>
      <c r="AJ181" s="193">
        <f t="shared" si="42"/>
        <v>0</v>
      </c>
      <c r="AK181" s="103"/>
      <c r="AL181" s="190">
        <v>4107455</v>
      </c>
      <c r="AM181" s="103"/>
      <c r="AN181" s="190">
        <v>14089732.180000002</v>
      </c>
      <c r="AO181" s="103"/>
      <c r="AP181" s="103">
        <v>86</v>
      </c>
      <c r="AQ181" s="103"/>
      <c r="AR181" s="190">
        <v>149110</v>
      </c>
    </row>
    <row r="182" spans="1:44" ht="9.75" customHeight="1" x14ac:dyDescent="0.25">
      <c r="A182" s="103">
        <v>87</v>
      </c>
      <c r="B182" s="103"/>
      <c r="C182" s="13" t="s">
        <v>206</v>
      </c>
      <c r="D182" s="103"/>
      <c r="E182" s="190">
        <v>0</v>
      </c>
      <c r="F182" s="103"/>
      <c r="G182" s="188">
        <f t="shared" si="46"/>
        <v>0</v>
      </c>
      <c r="H182" s="103"/>
      <c r="I182" s="188">
        <f t="shared" si="36"/>
        <v>0</v>
      </c>
      <c r="J182" s="190"/>
      <c r="K182" s="190">
        <v>675938</v>
      </c>
      <c r="L182" s="103"/>
      <c r="M182" s="188">
        <f t="shared" si="47"/>
        <v>102.66373025516404</v>
      </c>
      <c r="N182" s="103"/>
      <c r="O182" s="188">
        <f t="shared" si="37"/>
        <v>151.50445179397468</v>
      </c>
      <c r="P182" s="103"/>
      <c r="Q182" s="190">
        <v>878159</v>
      </c>
      <c r="R182" s="103"/>
      <c r="S182" s="188">
        <f t="shared" si="48"/>
        <v>133.37773390036452</v>
      </c>
      <c r="T182" s="103"/>
      <c r="U182" s="188">
        <f t="shared" si="38"/>
        <v>291.17582469347434</v>
      </c>
      <c r="V182" s="103"/>
      <c r="W182" s="190">
        <f t="shared" si="39"/>
        <v>1554097</v>
      </c>
      <c r="X182" s="103"/>
      <c r="Y182" s="103"/>
      <c r="Z182" s="190">
        <v>6207</v>
      </c>
      <c r="AA182" s="103"/>
      <c r="AB182" s="193">
        <f t="shared" si="40"/>
        <v>0.39939591930233437</v>
      </c>
      <c r="AC182" s="103"/>
      <c r="AD182" s="190">
        <v>0</v>
      </c>
      <c r="AE182" s="103"/>
      <c r="AF182" s="193">
        <f t="shared" si="41"/>
        <v>0</v>
      </c>
      <c r="AG182" s="103"/>
      <c r="AH182" s="190">
        <v>0</v>
      </c>
      <c r="AI182" s="103"/>
      <c r="AJ182" s="193">
        <f t="shared" si="42"/>
        <v>0</v>
      </c>
      <c r="AK182" s="103"/>
      <c r="AL182" s="190">
        <v>25908</v>
      </c>
      <c r="AM182" s="103"/>
      <c r="AN182" s="190">
        <v>10977006.539999999</v>
      </c>
      <c r="AO182" s="103"/>
      <c r="AP182" s="103">
        <v>87</v>
      </c>
      <c r="AQ182" s="103"/>
      <c r="AR182" s="190">
        <v>6584</v>
      </c>
    </row>
    <row r="183" spans="1:44" ht="9.75" customHeight="1" x14ac:dyDescent="0.25">
      <c r="A183" s="103">
        <v>88</v>
      </c>
      <c r="B183" s="103"/>
      <c r="C183" s="13" t="s">
        <v>207</v>
      </c>
      <c r="D183" s="103"/>
      <c r="E183" s="190">
        <v>0</v>
      </c>
      <c r="F183" s="103"/>
      <c r="G183" s="188">
        <f t="shared" si="46"/>
        <v>0</v>
      </c>
      <c r="H183" s="103"/>
      <c r="I183" s="188">
        <f t="shared" si="36"/>
        <v>0</v>
      </c>
      <c r="J183" s="190"/>
      <c r="K183" s="190">
        <v>74394</v>
      </c>
      <c r="L183" s="103"/>
      <c r="M183" s="188">
        <f t="shared" si="47"/>
        <v>6.4842674104419071</v>
      </c>
      <c r="N183" s="103"/>
      <c r="O183" s="188">
        <f t="shared" si="37"/>
        <v>9.5690598506683617</v>
      </c>
      <c r="P183" s="103"/>
      <c r="Q183" s="190">
        <v>681668</v>
      </c>
      <c r="R183" s="103"/>
      <c r="S183" s="188">
        <f t="shared" si="48"/>
        <v>59.414974287457511</v>
      </c>
      <c r="T183" s="103"/>
      <c r="U183" s="188">
        <f t="shared" si="38"/>
        <v>129.70833760165371</v>
      </c>
      <c r="V183" s="103"/>
      <c r="W183" s="190">
        <f t="shared" si="39"/>
        <v>756062</v>
      </c>
      <c r="X183" s="103"/>
      <c r="Y183" s="103"/>
      <c r="Z183" s="190">
        <v>6207</v>
      </c>
      <c r="AA183" s="103"/>
      <c r="AB183" s="193">
        <f t="shared" si="40"/>
        <v>0.8209644182619944</v>
      </c>
      <c r="AC183" s="103"/>
      <c r="AD183" s="190">
        <v>0</v>
      </c>
      <c r="AE183" s="103"/>
      <c r="AF183" s="193">
        <f t="shared" si="41"/>
        <v>0</v>
      </c>
      <c r="AG183" s="103"/>
      <c r="AH183" s="190">
        <v>0</v>
      </c>
      <c r="AI183" s="103"/>
      <c r="AJ183" s="193">
        <f t="shared" si="42"/>
        <v>0</v>
      </c>
      <c r="AK183" s="103"/>
      <c r="AL183" s="190">
        <v>8268080</v>
      </c>
      <c r="AM183" s="103"/>
      <c r="AN183" s="190">
        <v>5443762.2800000003</v>
      </c>
      <c r="AO183" s="103"/>
      <c r="AP183" s="103">
        <v>88</v>
      </c>
      <c r="AQ183" s="103"/>
      <c r="AR183" s="190">
        <v>11473</v>
      </c>
    </row>
    <row r="184" spans="1:44" ht="9.75" customHeight="1" x14ac:dyDescent="0.25">
      <c r="A184" s="103">
        <v>89</v>
      </c>
      <c r="B184" s="103"/>
      <c r="C184" s="13" t="s">
        <v>208</v>
      </c>
      <c r="D184" s="103"/>
      <c r="E184" s="190">
        <v>884562</v>
      </c>
      <c r="F184" s="103"/>
      <c r="G184" s="188">
        <f t="shared" si="46"/>
        <v>21.074547923665214</v>
      </c>
      <c r="H184" s="103"/>
      <c r="I184" s="188">
        <f t="shared" si="36"/>
        <v>59.572278942546355</v>
      </c>
      <c r="J184" s="190"/>
      <c r="K184" s="190">
        <v>2522917</v>
      </c>
      <c r="L184" s="103"/>
      <c r="M184" s="188">
        <f t="shared" si="47"/>
        <v>60.108093298072568</v>
      </c>
      <c r="N184" s="103"/>
      <c r="O184" s="188">
        <f t="shared" si="37"/>
        <v>88.703612277399188</v>
      </c>
      <c r="P184" s="103"/>
      <c r="Q184" s="190">
        <v>1281986</v>
      </c>
      <c r="R184" s="103"/>
      <c r="S184" s="188">
        <f t="shared" si="48"/>
        <v>30.543111047578204</v>
      </c>
      <c r="T184" s="103"/>
      <c r="U184" s="188">
        <f t="shared" si="38"/>
        <v>66.678412414972399</v>
      </c>
      <c r="V184" s="103"/>
      <c r="W184" s="190">
        <f t="shared" si="39"/>
        <v>4689465</v>
      </c>
      <c r="X184" s="103"/>
      <c r="Y184" s="103"/>
      <c r="Z184" s="190">
        <v>0</v>
      </c>
      <c r="AA184" s="103"/>
      <c r="AB184" s="193">
        <f t="shared" si="40"/>
        <v>0</v>
      </c>
      <c r="AC184" s="103"/>
      <c r="AD184" s="190">
        <v>0</v>
      </c>
      <c r="AE184" s="103"/>
      <c r="AF184" s="193">
        <f t="shared" si="41"/>
        <v>0</v>
      </c>
      <c r="AG184" s="103"/>
      <c r="AH184" s="190">
        <v>0</v>
      </c>
      <c r="AI184" s="103"/>
      <c r="AJ184" s="193">
        <f t="shared" si="42"/>
        <v>0</v>
      </c>
      <c r="AK184" s="103"/>
      <c r="AL184" s="190">
        <v>464019</v>
      </c>
      <c r="AM184" s="103"/>
      <c r="AN184" s="190">
        <v>6745604.8500000015</v>
      </c>
      <c r="AO184" s="103"/>
      <c r="AP184" s="103">
        <v>89</v>
      </c>
      <c r="AQ184" s="103"/>
      <c r="AR184" s="190">
        <v>41973</v>
      </c>
    </row>
    <row r="185" spans="1:44" ht="9.75" customHeight="1" x14ac:dyDescent="0.25">
      <c r="A185" s="103">
        <v>90</v>
      </c>
      <c r="B185" s="103"/>
      <c r="C185" s="13" t="s">
        <v>209</v>
      </c>
      <c r="D185" s="103"/>
      <c r="E185" s="196">
        <v>2060344</v>
      </c>
      <c r="F185" s="112"/>
      <c r="G185" s="188">
        <f t="shared" si="46"/>
        <v>51.989502901842037</v>
      </c>
      <c r="H185" s="103"/>
      <c r="I185" s="188">
        <f t="shared" si="36"/>
        <v>146.96083541962943</v>
      </c>
      <c r="J185" s="196"/>
      <c r="K185" s="196">
        <v>3106270</v>
      </c>
      <c r="L185" s="112"/>
      <c r="M185" s="188">
        <f t="shared" si="47"/>
        <v>78.381781478677766</v>
      </c>
      <c r="N185" s="103"/>
      <c r="O185" s="188">
        <f t="shared" si="37"/>
        <v>115.67073204964578</v>
      </c>
      <c r="P185" s="112"/>
      <c r="Q185" s="196">
        <v>1223179</v>
      </c>
      <c r="R185" s="112"/>
      <c r="S185" s="188">
        <f t="shared" si="48"/>
        <v>30.864976028261417</v>
      </c>
      <c r="T185" s="103"/>
      <c r="U185" s="188">
        <f t="shared" si="38"/>
        <v>67.381073184875675</v>
      </c>
      <c r="V185" s="112"/>
      <c r="W185" s="196">
        <f t="shared" si="39"/>
        <v>6389793</v>
      </c>
      <c r="X185" s="112"/>
      <c r="Y185" s="112"/>
      <c r="Z185" s="196">
        <v>9915</v>
      </c>
      <c r="AA185" s="112"/>
      <c r="AB185" s="193">
        <f t="shared" si="40"/>
        <v>0.15516934586143868</v>
      </c>
      <c r="AC185" s="112"/>
      <c r="AD185" s="196">
        <v>0</v>
      </c>
      <c r="AE185" s="112"/>
      <c r="AF185" s="193">
        <f t="shared" si="41"/>
        <v>0</v>
      </c>
      <c r="AG185" s="112"/>
      <c r="AH185" s="196">
        <v>0</v>
      </c>
      <c r="AI185" s="112"/>
      <c r="AJ185" s="193">
        <f t="shared" si="42"/>
        <v>0</v>
      </c>
      <c r="AK185" s="112"/>
      <c r="AL185" s="196">
        <v>1061121</v>
      </c>
      <c r="AM185" s="112"/>
      <c r="AN185" s="190">
        <v>3422956.1300000004</v>
      </c>
      <c r="AO185" s="103"/>
      <c r="AP185" s="103">
        <v>90</v>
      </c>
      <c r="AQ185" s="103"/>
      <c r="AR185" s="190">
        <v>39630</v>
      </c>
    </row>
    <row r="186" spans="1:44" ht="9.75" customHeight="1" x14ac:dyDescent="0.25">
      <c r="A186" s="103">
        <v>91</v>
      </c>
      <c r="B186" s="103"/>
      <c r="C186" s="13" t="s">
        <v>210</v>
      </c>
      <c r="D186" s="103"/>
      <c r="E186" s="190">
        <v>0</v>
      </c>
      <c r="F186" s="103"/>
      <c r="G186" s="188">
        <f t="shared" si="46"/>
        <v>0</v>
      </c>
      <c r="H186" s="103"/>
      <c r="I186" s="188">
        <f t="shared" si="36"/>
        <v>0</v>
      </c>
      <c r="J186" s="190"/>
      <c r="K186" s="190">
        <v>2267280</v>
      </c>
      <c r="L186" s="103"/>
      <c r="M186" s="188">
        <f t="shared" si="47"/>
        <v>41.992887835234846</v>
      </c>
      <c r="N186" s="103"/>
      <c r="O186" s="188">
        <f t="shared" si="37"/>
        <v>61.970370986038724</v>
      </c>
      <c r="P186" s="103"/>
      <c r="Q186" s="190">
        <v>1145799</v>
      </c>
      <c r="R186" s="103"/>
      <c r="S186" s="188">
        <f t="shared" si="48"/>
        <v>21.221643947251444</v>
      </c>
      <c r="T186" s="103"/>
      <c r="U186" s="188">
        <f t="shared" si="38"/>
        <v>46.328794896966905</v>
      </c>
      <c r="V186" s="103"/>
      <c r="W186" s="190">
        <f t="shared" si="39"/>
        <v>3413079</v>
      </c>
      <c r="X186" s="103"/>
      <c r="Y186" s="103"/>
      <c r="Z186" s="190">
        <v>37624</v>
      </c>
      <c r="AA186" s="103"/>
      <c r="AB186" s="193">
        <f t="shared" si="40"/>
        <v>1.1023477628264684</v>
      </c>
      <c r="AC186" s="103"/>
      <c r="AD186" s="190">
        <v>0</v>
      </c>
      <c r="AE186" s="103"/>
      <c r="AF186" s="193">
        <f t="shared" si="41"/>
        <v>0</v>
      </c>
      <c r="AG186" s="103"/>
      <c r="AH186" s="190">
        <v>0</v>
      </c>
      <c r="AI186" s="103"/>
      <c r="AJ186" s="193">
        <f t="shared" si="42"/>
        <v>0</v>
      </c>
      <c r="AK186" s="103"/>
      <c r="AL186" s="190">
        <v>507123</v>
      </c>
      <c r="AM186" s="103"/>
      <c r="AN186" s="190">
        <v>16177742.34</v>
      </c>
      <c r="AO186" s="103"/>
      <c r="AP186" s="103">
        <v>91</v>
      </c>
      <c r="AQ186" s="103"/>
      <c r="AR186" s="190">
        <v>53992</v>
      </c>
    </row>
    <row r="187" spans="1:44" ht="9.75" customHeight="1" x14ac:dyDescent="0.25">
      <c r="A187" s="103">
        <v>92</v>
      </c>
      <c r="B187" s="103"/>
      <c r="C187" s="13" t="s">
        <v>211</v>
      </c>
      <c r="D187" s="103"/>
      <c r="E187" s="190">
        <v>6816</v>
      </c>
      <c r="F187" s="103"/>
      <c r="G187" s="188">
        <f t="shared" si="46"/>
        <v>0.3805482664284518</v>
      </c>
      <c r="H187" s="103"/>
      <c r="I187" s="188">
        <f t="shared" si="36"/>
        <v>1.0757112114998795</v>
      </c>
      <c r="J187" s="190"/>
      <c r="K187" s="190">
        <v>1858890</v>
      </c>
      <c r="L187" s="103"/>
      <c r="M187" s="188">
        <f t="shared" si="47"/>
        <v>103.78482496789682</v>
      </c>
      <c r="N187" s="103"/>
      <c r="O187" s="188">
        <f t="shared" si="37"/>
        <v>153.15889041060734</v>
      </c>
      <c r="P187" s="103"/>
      <c r="Q187" s="190">
        <v>1327191</v>
      </c>
      <c r="R187" s="103"/>
      <c r="S187" s="188">
        <f t="shared" si="48"/>
        <v>74.0992127742728</v>
      </c>
      <c r="T187" s="103"/>
      <c r="U187" s="188">
        <f t="shared" si="38"/>
        <v>161.76537685670743</v>
      </c>
      <c r="V187" s="103"/>
      <c r="W187" s="190">
        <f t="shared" si="39"/>
        <v>3192897</v>
      </c>
      <c r="X187" s="103"/>
      <c r="Y187" s="103"/>
      <c r="Z187" s="190">
        <v>9718</v>
      </c>
      <c r="AA187" s="103"/>
      <c r="AB187" s="193">
        <f t="shared" si="40"/>
        <v>0.30436309094843961</v>
      </c>
      <c r="AC187" s="103"/>
      <c r="AD187" s="190">
        <v>0</v>
      </c>
      <c r="AE187" s="103"/>
      <c r="AF187" s="193">
        <f t="shared" si="41"/>
        <v>0</v>
      </c>
      <c r="AG187" s="103"/>
      <c r="AH187" s="190">
        <v>0</v>
      </c>
      <c r="AI187" s="103"/>
      <c r="AJ187" s="193">
        <f t="shared" si="42"/>
        <v>0</v>
      </c>
      <c r="AK187" s="103"/>
      <c r="AL187" s="190">
        <v>461505</v>
      </c>
      <c r="AM187" s="103"/>
      <c r="AN187" s="190">
        <v>3540667.3299999996</v>
      </c>
      <c r="AO187" s="103"/>
      <c r="AP187" s="103">
        <v>92</v>
      </c>
      <c r="AQ187" s="103"/>
      <c r="AR187" s="190">
        <v>17911</v>
      </c>
    </row>
    <row r="188" spans="1:44" ht="9.75" customHeight="1" x14ac:dyDescent="0.25">
      <c r="A188" s="103">
        <v>93</v>
      </c>
      <c r="B188" s="103"/>
      <c r="C188" s="13" t="s">
        <v>212</v>
      </c>
      <c r="D188" s="103"/>
      <c r="E188" s="190">
        <v>0</v>
      </c>
      <c r="F188" s="103"/>
      <c r="G188" s="188">
        <v>0</v>
      </c>
      <c r="H188" s="103"/>
      <c r="I188" s="188">
        <f t="shared" si="36"/>
        <v>0</v>
      </c>
      <c r="J188" s="190"/>
      <c r="K188" s="190">
        <v>0</v>
      </c>
      <c r="L188" s="103"/>
      <c r="M188" s="188">
        <v>0</v>
      </c>
      <c r="N188" s="103"/>
      <c r="O188" s="188">
        <f t="shared" si="37"/>
        <v>0</v>
      </c>
      <c r="P188" s="103"/>
      <c r="Q188" s="190">
        <v>0</v>
      </c>
      <c r="R188" s="103"/>
      <c r="S188" s="188">
        <v>0</v>
      </c>
      <c r="T188" s="103"/>
      <c r="U188" s="188">
        <f t="shared" si="38"/>
        <v>0</v>
      </c>
      <c r="V188" s="103"/>
      <c r="W188" s="190">
        <f t="shared" si="39"/>
        <v>0</v>
      </c>
      <c r="X188" s="103"/>
      <c r="Y188" s="103"/>
      <c r="Z188" s="190">
        <v>0</v>
      </c>
      <c r="AA188" s="103"/>
      <c r="AB188" s="193">
        <f t="shared" si="40"/>
        <v>0</v>
      </c>
      <c r="AC188" s="103"/>
      <c r="AD188" s="190">
        <v>0</v>
      </c>
      <c r="AE188" s="103"/>
      <c r="AF188" s="193">
        <f t="shared" si="41"/>
        <v>0</v>
      </c>
      <c r="AG188" s="103"/>
      <c r="AH188" s="190">
        <v>0</v>
      </c>
      <c r="AI188" s="103"/>
      <c r="AJ188" s="193">
        <f t="shared" si="42"/>
        <v>0</v>
      </c>
      <c r="AK188" s="103"/>
      <c r="AL188" s="190">
        <v>0</v>
      </c>
      <c r="AM188" s="103"/>
      <c r="AN188" s="190">
        <v>0</v>
      </c>
      <c r="AO188" s="103"/>
      <c r="AP188" s="103">
        <v>93</v>
      </c>
      <c r="AQ188" s="103"/>
      <c r="AR188" s="190">
        <v>0</v>
      </c>
    </row>
    <row r="189" spans="1:44" ht="9.75" customHeight="1" x14ac:dyDescent="0.25">
      <c r="A189" s="103">
        <v>94</v>
      </c>
      <c r="B189" s="103"/>
      <c r="C189" s="13" t="s">
        <v>213</v>
      </c>
      <c r="D189" s="103"/>
      <c r="E189" s="190">
        <v>126393</v>
      </c>
      <c r="F189" s="103"/>
      <c r="G189" s="188">
        <f>(E189/$AR189)</f>
        <v>4.4116230366492148</v>
      </c>
      <c r="H189" s="103"/>
      <c r="I189" s="188">
        <f t="shared" si="36"/>
        <v>12.47051367747315</v>
      </c>
      <c r="J189" s="190"/>
      <c r="K189" s="190">
        <v>2047107</v>
      </c>
      <c r="L189" s="103"/>
      <c r="M189" s="188">
        <f>(K189/$AR189)</f>
        <v>71.452251308900529</v>
      </c>
      <c r="N189" s="103"/>
      <c r="O189" s="188">
        <f t="shared" si="37"/>
        <v>105.44458239628172</v>
      </c>
      <c r="P189" s="103"/>
      <c r="Q189" s="190">
        <v>480942</v>
      </c>
      <c r="R189" s="103"/>
      <c r="S189" s="188">
        <f>(Q189/$AR189)</f>
        <v>16.786806282722512</v>
      </c>
      <c r="T189" s="103"/>
      <c r="U189" s="188">
        <f t="shared" si="38"/>
        <v>36.647137572397796</v>
      </c>
      <c r="V189" s="103"/>
      <c r="W189" s="190">
        <f t="shared" si="39"/>
        <v>2654442</v>
      </c>
      <c r="X189" s="103"/>
      <c r="Y189" s="103"/>
      <c r="Z189" s="190">
        <v>77749</v>
      </c>
      <c r="AA189" s="103"/>
      <c r="AB189" s="193">
        <f t="shared" si="40"/>
        <v>2.9290148362631392</v>
      </c>
      <c r="AC189" s="103"/>
      <c r="AD189" s="190">
        <v>62190</v>
      </c>
      <c r="AE189" s="103"/>
      <c r="AF189" s="193">
        <f t="shared" si="41"/>
        <v>2.3428652801605763</v>
      </c>
      <c r="AG189" s="103"/>
      <c r="AH189" s="190">
        <v>0</v>
      </c>
      <c r="AI189" s="103"/>
      <c r="AJ189" s="193">
        <f t="shared" si="42"/>
        <v>0</v>
      </c>
      <c r="AK189" s="103"/>
      <c r="AL189" s="190">
        <v>737902</v>
      </c>
      <c r="AM189" s="103"/>
      <c r="AN189" s="190">
        <v>9745322.620000001</v>
      </c>
      <c r="AO189" s="103"/>
      <c r="AP189" s="103">
        <v>94</v>
      </c>
      <c r="AQ189" s="103"/>
      <c r="AR189" s="190">
        <v>28650</v>
      </c>
    </row>
    <row r="190" spans="1:44" ht="9.75" customHeight="1" x14ac:dyDescent="0.25">
      <c r="A190" s="109">
        <v>95</v>
      </c>
      <c r="B190" s="103"/>
      <c r="C190" s="13" t="s">
        <v>214</v>
      </c>
      <c r="D190" s="103"/>
      <c r="E190" s="191">
        <v>0</v>
      </c>
      <c r="F190" s="103"/>
      <c r="G190" s="188">
        <f>(E190/$AR190)</f>
        <v>0</v>
      </c>
      <c r="H190" s="103"/>
      <c r="I190" s="188">
        <f t="shared" si="36"/>
        <v>0</v>
      </c>
      <c r="J190" s="190"/>
      <c r="K190" s="191">
        <v>4887722</v>
      </c>
      <c r="L190" s="103"/>
      <c r="M190" s="188">
        <f>(K190/$AR190)</f>
        <v>71.12</v>
      </c>
      <c r="N190" s="103"/>
      <c r="O190" s="188">
        <f t="shared" si="37"/>
        <v>104.95426753739538</v>
      </c>
      <c r="P190" s="103"/>
      <c r="Q190" s="191">
        <v>6717087</v>
      </c>
      <c r="R190" s="103"/>
      <c r="S190" s="188">
        <f>(Q190/$AR190)</f>
        <v>97.738624954528916</v>
      </c>
      <c r="T190" s="103"/>
      <c r="U190" s="188">
        <f t="shared" si="38"/>
        <v>213.3723815310928</v>
      </c>
      <c r="V190" s="103"/>
      <c r="W190" s="191">
        <f t="shared" si="39"/>
        <v>11604809</v>
      </c>
      <c r="X190" s="103"/>
      <c r="Y190" s="103"/>
      <c r="Z190" s="191">
        <v>12174</v>
      </c>
      <c r="AA190" s="103"/>
      <c r="AB190" s="193">
        <f t="shared" si="40"/>
        <v>0.10490478559362761</v>
      </c>
      <c r="AC190" s="103"/>
      <c r="AD190" s="191">
        <v>0</v>
      </c>
      <c r="AE190" s="103"/>
      <c r="AF190" s="193">
        <f t="shared" si="41"/>
        <v>0</v>
      </c>
      <c r="AG190" s="103"/>
      <c r="AH190" s="191">
        <v>0</v>
      </c>
      <c r="AI190" s="103"/>
      <c r="AJ190" s="193">
        <f t="shared" si="42"/>
        <v>0</v>
      </c>
      <c r="AK190" s="103"/>
      <c r="AL190" s="191">
        <v>5667104</v>
      </c>
      <c r="AM190" s="103"/>
      <c r="AN190" s="191">
        <v>2909906.17</v>
      </c>
      <c r="AO190" s="103"/>
      <c r="AP190" s="109">
        <v>95</v>
      </c>
      <c r="AQ190" s="103"/>
      <c r="AR190" s="191">
        <v>68725</v>
      </c>
    </row>
    <row r="191" spans="1:44" ht="8.85" customHeight="1" x14ac:dyDescent="0.25">
      <c r="A191" s="103"/>
      <c r="B191" s="103"/>
      <c r="C191" s="103"/>
      <c r="D191" s="103"/>
      <c r="E191" s="103"/>
      <c r="F191" s="103"/>
      <c r="G191" s="112"/>
      <c r="H191" s="112"/>
      <c r="I191" s="112"/>
      <c r="J191" s="103"/>
      <c r="K191" s="103"/>
      <c r="L191" s="103"/>
      <c r="M191" s="112"/>
      <c r="N191" s="112"/>
      <c r="O191" s="112"/>
      <c r="P191" s="103"/>
      <c r="Q191" s="103"/>
      <c r="R191" s="103"/>
      <c r="S191" s="112"/>
      <c r="T191" s="112"/>
      <c r="U191" s="112"/>
      <c r="V191" s="103"/>
      <c r="W191" s="103"/>
      <c r="X191" s="103"/>
      <c r="Y191" s="103"/>
      <c r="Z191" s="103"/>
      <c r="AA191" s="103"/>
      <c r="AB191" s="112"/>
      <c r="AC191" s="103"/>
      <c r="AD191" s="103"/>
      <c r="AE191" s="103"/>
      <c r="AF191" s="112"/>
      <c r="AG191" s="103"/>
      <c r="AH191" s="103"/>
      <c r="AI191" s="103"/>
      <c r="AJ191" s="112"/>
      <c r="AK191" s="103"/>
      <c r="AL191" s="103"/>
      <c r="AM191" s="103"/>
      <c r="AN191" s="103"/>
      <c r="AO191" s="103"/>
      <c r="AP191" s="103"/>
      <c r="AQ191" s="103"/>
      <c r="AR191" s="103"/>
    </row>
    <row r="192" spans="1:44" ht="8.85" customHeight="1" x14ac:dyDescent="0.25">
      <c r="A192" s="109">
        <f>A190</f>
        <v>95</v>
      </c>
      <c r="B192" s="103"/>
      <c r="C192" s="123" t="s">
        <v>63</v>
      </c>
      <c r="D192" s="103"/>
      <c r="E192" s="192">
        <f>SUM(E80:E190)</f>
        <v>207030073</v>
      </c>
      <c r="F192" s="103"/>
      <c r="G192" s="128">
        <f>(E192/$AR192)</f>
        <v>35.37643396854142</v>
      </c>
      <c r="H192" s="112"/>
      <c r="I192" s="193">
        <f>IF(G$192,G192/G$192*100,0)</f>
        <v>100</v>
      </c>
      <c r="J192" s="199"/>
      <c r="K192" s="192">
        <f>SUM(K80:K190)</f>
        <v>396561938</v>
      </c>
      <c r="L192" s="103"/>
      <c r="M192" s="128">
        <f>(K192/$AR192)</f>
        <v>67.762847255982066</v>
      </c>
      <c r="N192" s="112"/>
      <c r="O192" s="193">
        <f>IF(M$192,M192/M$192*100,0)</f>
        <v>100</v>
      </c>
      <c r="P192" s="103"/>
      <c r="Q192" s="192">
        <f>SUM(Q80:Q190)</f>
        <v>268069499</v>
      </c>
      <c r="R192" s="103"/>
      <c r="S192" s="128">
        <f>(Q192/$AR192)</f>
        <v>45.80659608014281</v>
      </c>
      <c r="T192" s="112"/>
      <c r="U192" s="193">
        <f>IF(S$192,S192/S$192*100,0)</f>
        <v>100</v>
      </c>
      <c r="V192" s="103"/>
      <c r="W192" s="192">
        <f>SUM(W80:W190)</f>
        <v>871661510</v>
      </c>
      <c r="X192" s="103"/>
      <c r="Y192" s="103"/>
      <c r="Z192" s="192">
        <f>SUM(Z80:Z190)</f>
        <v>75919075</v>
      </c>
      <c r="AA192" s="103"/>
      <c r="AB192" s="193">
        <f>IF($W192,Z192/$W192*100,0)</f>
        <v>8.7096968409216569</v>
      </c>
      <c r="AC192" s="103"/>
      <c r="AD192" s="192">
        <f>SUM(AD80:AD190)</f>
        <v>981810</v>
      </c>
      <c r="AE192" s="103"/>
      <c r="AF192" s="193">
        <f>IF($W192,AD192/$W192*100,0)</f>
        <v>0.11263661280627156</v>
      </c>
      <c r="AG192" s="103"/>
      <c r="AH192" s="192">
        <f>SUM(AH80:AH190)</f>
        <v>1478000</v>
      </c>
      <c r="AI192" s="103"/>
      <c r="AJ192" s="193">
        <f>IF($W192,AH192/$W192*100,0)</f>
        <v>0.16956123254771224</v>
      </c>
      <c r="AK192" s="103"/>
      <c r="AL192" s="192">
        <f>SUM(AL80:AL190)</f>
        <v>356355110</v>
      </c>
      <c r="AM192" s="103"/>
      <c r="AN192" s="192">
        <f>SUM(AN80:AN190)</f>
        <v>806940265.88000035</v>
      </c>
      <c r="AO192" s="103"/>
      <c r="AP192" s="109">
        <f>AP190</f>
        <v>95</v>
      </c>
      <c r="AQ192" s="103"/>
      <c r="AR192" s="191">
        <f>SUM(AR80:AR190)</f>
        <v>5852203</v>
      </c>
    </row>
    <row r="193" spans="1:44" ht="8.85" customHeight="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row>
    <row r="194" spans="1:44" ht="8.85" customHeight="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row>
    <row r="195" spans="1:44" ht="8.85" customHeight="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row>
    <row r="196" spans="1:44" ht="8.85" customHeight="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row>
    <row r="197" spans="1:44" ht="8.85" customHeight="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row>
    <row r="198" spans="1:44" ht="8.85" customHeight="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row>
    <row r="199" spans="1:44" ht="1.7" customHeight="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row>
    <row r="200" spans="1:44" ht="9.6" customHeight="1" x14ac:dyDescent="0.25">
      <c r="A200" s="200" t="s">
        <v>492</v>
      </c>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64" t="s">
        <v>493</v>
      </c>
      <c r="AR200" s="103"/>
    </row>
    <row r="201" spans="1:44" ht="10.5" customHeight="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80" t="s">
        <v>40</v>
      </c>
      <c r="X201" s="103"/>
      <c r="Y201" s="103"/>
      <c r="Z201" s="174" t="s">
        <v>475</v>
      </c>
      <c r="AA201" s="103"/>
      <c r="AB201" s="103"/>
      <c r="AC201" s="103"/>
      <c r="AD201" s="103"/>
      <c r="AE201" s="103"/>
      <c r="AF201" s="103"/>
      <c r="AG201" s="103"/>
      <c r="AH201" s="103"/>
      <c r="AI201" s="103"/>
      <c r="AJ201" s="103"/>
      <c r="AK201" s="103"/>
      <c r="AL201" s="103"/>
      <c r="AM201" s="103"/>
      <c r="AN201" s="103"/>
      <c r="AO201" s="103"/>
      <c r="AP201" s="180" t="s">
        <v>476</v>
      </c>
      <c r="AQ201" s="103"/>
      <c r="AR201" s="103"/>
    </row>
    <row r="202" spans="1:44" ht="10.5" customHeight="1" x14ac:dyDescent="0.25">
      <c r="A202" s="168"/>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80" t="s">
        <v>477</v>
      </c>
      <c r="X202" s="103"/>
      <c r="Y202" s="103"/>
      <c r="Z202" s="174" t="s">
        <v>478</v>
      </c>
      <c r="AA202" s="103"/>
      <c r="AB202" s="103"/>
      <c r="AC202" s="103"/>
      <c r="AD202" s="103"/>
      <c r="AE202" s="103"/>
      <c r="AF202" s="103"/>
      <c r="AG202" s="103"/>
      <c r="AH202" s="103"/>
      <c r="AI202" s="103"/>
      <c r="AJ202" s="103"/>
      <c r="AK202" s="103"/>
      <c r="AL202" s="103"/>
      <c r="AM202" s="103"/>
      <c r="AN202" s="103"/>
      <c r="AO202" s="103"/>
      <c r="AP202" s="180" t="s">
        <v>215</v>
      </c>
      <c r="AQ202" s="103"/>
      <c r="AR202" s="103"/>
    </row>
    <row r="203" spans="1:44" ht="10.5" customHeight="1" x14ac:dyDescent="0.25">
      <c r="A203" s="108"/>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80" t="s">
        <v>46</v>
      </c>
      <c r="X203" s="103"/>
      <c r="Y203" s="103"/>
      <c r="Z203" s="181" t="s">
        <v>47</v>
      </c>
      <c r="AA203" s="103"/>
      <c r="AB203" s="103"/>
      <c r="AC203" s="103"/>
      <c r="AD203" s="103"/>
      <c r="AE203" s="103"/>
      <c r="AF203" s="103"/>
      <c r="AG203" s="103"/>
      <c r="AH203" s="103"/>
      <c r="AI203" s="103"/>
      <c r="AJ203" s="103"/>
      <c r="AK203" s="103"/>
      <c r="AL203" s="103"/>
      <c r="AM203" s="103"/>
      <c r="AN203" s="103"/>
      <c r="AO203" s="103"/>
      <c r="AP203" s="103"/>
      <c r="AQ203" s="103"/>
      <c r="AR203" s="103"/>
    </row>
    <row r="204" spans="1:44" ht="9.6" customHeight="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row>
    <row r="205" spans="1:44" ht="9.6" customHeight="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82" t="s">
        <v>479</v>
      </c>
      <c r="AA205" s="182"/>
      <c r="AB205" s="182"/>
      <c r="AC205" s="182"/>
      <c r="AD205" s="182"/>
      <c r="AE205" s="182"/>
      <c r="AF205" s="182"/>
      <c r="AG205" s="182"/>
      <c r="AH205" s="182"/>
      <c r="AI205" s="182"/>
      <c r="AJ205" s="182"/>
      <c r="AK205" s="182"/>
      <c r="AL205" s="182"/>
      <c r="AM205" s="103"/>
      <c r="AN205" s="173" t="s">
        <v>294</v>
      </c>
      <c r="AO205" s="103"/>
      <c r="AP205" s="103"/>
      <c r="AQ205" s="103"/>
      <c r="AR205" s="103"/>
    </row>
    <row r="206" spans="1:44" ht="9.6" customHeight="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row>
    <row r="207" spans="1:44" ht="9.6" customHeight="1" x14ac:dyDescent="0.25">
      <c r="A207" s="103"/>
      <c r="B207" s="103"/>
      <c r="C207" s="103"/>
      <c r="D207" s="103"/>
      <c r="E207" s="184" t="s">
        <v>480</v>
      </c>
      <c r="F207" s="184"/>
      <c r="G207" s="184"/>
      <c r="H207" s="184"/>
      <c r="I207" s="184"/>
      <c r="J207" s="103"/>
      <c r="K207" s="103"/>
      <c r="L207" s="103"/>
      <c r="M207" s="103"/>
      <c r="N207" s="103"/>
      <c r="O207" s="103"/>
      <c r="P207" s="103"/>
      <c r="Q207" s="184" t="s">
        <v>481</v>
      </c>
      <c r="R207" s="184"/>
      <c r="S207" s="184"/>
      <c r="T207" s="184"/>
      <c r="U207" s="184"/>
      <c r="V207" s="103"/>
      <c r="W207" s="103"/>
      <c r="X207" s="103"/>
      <c r="Y207" s="103"/>
      <c r="Z207" s="103"/>
      <c r="AA207" s="103"/>
      <c r="AB207" s="103"/>
      <c r="AC207" s="103"/>
      <c r="AD207" s="182" t="s">
        <v>393</v>
      </c>
      <c r="AE207" s="182"/>
      <c r="AF207" s="182"/>
      <c r="AG207" s="182"/>
      <c r="AH207" s="182"/>
      <c r="AI207" s="182"/>
      <c r="AJ207" s="182"/>
      <c r="AK207" s="103"/>
      <c r="AL207" s="103"/>
      <c r="AM207" s="103"/>
      <c r="AN207" s="123" t="s">
        <v>482</v>
      </c>
      <c r="AO207" s="103"/>
      <c r="AP207" s="103"/>
      <c r="AQ207" s="103"/>
      <c r="AR207" s="103"/>
    </row>
    <row r="208" spans="1:44" ht="9.6" customHeight="1" x14ac:dyDescent="0.25">
      <c r="A208" s="103"/>
      <c r="B208" s="103"/>
      <c r="C208" s="103"/>
      <c r="D208" s="103"/>
      <c r="E208" s="182" t="s">
        <v>483</v>
      </c>
      <c r="F208" s="182"/>
      <c r="G208" s="182"/>
      <c r="H208" s="182"/>
      <c r="I208" s="182"/>
      <c r="J208" s="103"/>
      <c r="K208" s="182" t="s">
        <v>484</v>
      </c>
      <c r="L208" s="182"/>
      <c r="M208" s="182"/>
      <c r="N208" s="182"/>
      <c r="O208" s="182"/>
      <c r="P208" s="103"/>
      <c r="Q208" s="182" t="s">
        <v>485</v>
      </c>
      <c r="R208" s="182"/>
      <c r="S208" s="182"/>
      <c r="T208" s="182"/>
      <c r="U208" s="182"/>
      <c r="V208" s="103"/>
      <c r="W208" s="103"/>
      <c r="X208" s="103"/>
      <c r="Y208" s="103"/>
      <c r="Z208" s="103"/>
      <c r="AA208" s="103"/>
      <c r="AB208" s="103"/>
      <c r="AC208" s="103"/>
      <c r="AD208" s="103"/>
      <c r="AE208" s="103"/>
      <c r="AF208" s="103"/>
      <c r="AG208" s="103"/>
      <c r="AH208" s="103"/>
      <c r="AI208" s="103"/>
      <c r="AJ208" s="103"/>
      <c r="AK208" s="103"/>
      <c r="AL208" s="103"/>
      <c r="AM208" s="103"/>
      <c r="AN208" s="123" t="s">
        <v>486</v>
      </c>
      <c r="AO208" s="103"/>
      <c r="AP208" s="103"/>
      <c r="AQ208" s="103"/>
      <c r="AR208" s="103"/>
    </row>
    <row r="209" spans="1:44" ht="9.6" customHeight="1" x14ac:dyDescent="0.25">
      <c r="A209" s="103"/>
      <c r="B209" s="103"/>
      <c r="C209" s="103"/>
      <c r="D209" s="103"/>
      <c r="Z209" s="182" t="s">
        <v>428</v>
      </c>
      <c r="AA209" s="182"/>
      <c r="AB209" s="182"/>
      <c r="AC209" s="103"/>
      <c r="AD209" s="182" t="s">
        <v>57</v>
      </c>
      <c r="AE209" s="182"/>
      <c r="AF209" s="182"/>
      <c r="AG209" s="103"/>
      <c r="AH209" s="182" t="s">
        <v>58</v>
      </c>
      <c r="AI209" s="182"/>
      <c r="AJ209" s="182"/>
      <c r="AK209" s="103"/>
      <c r="AL209" s="103"/>
      <c r="AM209" s="103"/>
      <c r="AN209" s="173" t="s">
        <v>487</v>
      </c>
      <c r="AO209" s="103"/>
      <c r="AP209" s="103"/>
      <c r="AQ209" s="103"/>
      <c r="AR209" s="103"/>
    </row>
    <row r="210" spans="1:44" ht="9.6" customHeight="1" x14ac:dyDescent="0.25">
      <c r="A210" s="103"/>
      <c r="B210" s="103"/>
      <c r="C210" s="103"/>
      <c r="D210" s="103"/>
      <c r="E210" s="103"/>
      <c r="F210" s="103"/>
      <c r="G210" s="103"/>
      <c r="H210" s="103"/>
      <c r="I210" s="123" t="s">
        <v>62</v>
      </c>
      <c r="J210" s="103"/>
      <c r="K210" s="103"/>
      <c r="L210" s="103"/>
      <c r="M210" s="103"/>
      <c r="N210" s="103"/>
      <c r="O210" s="123" t="s">
        <v>62</v>
      </c>
      <c r="P210" s="103"/>
      <c r="Q210" s="103"/>
      <c r="R210" s="103"/>
      <c r="S210" s="103"/>
      <c r="T210" s="103"/>
      <c r="U210" s="123" t="s">
        <v>62</v>
      </c>
      <c r="V210" s="103"/>
      <c r="W210" s="103"/>
      <c r="X210" s="103"/>
      <c r="Y210" s="103"/>
      <c r="Z210" s="103"/>
      <c r="AA210" s="103"/>
      <c r="AB210" s="123" t="s">
        <v>269</v>
      </c>
      <c r="AC210" s="103"/>
      <c r="AD210" s="103"/>
      <c r="AE210" s="103"/>
      <c r="AF210" s="123" t="s">
        <v>269</v>
      </c>
      <c r="AG210" s="103"/>
      <c r="AH210" s="103"/>
      <c r="AI210" s="103"/>
      <c r="AJ210" s="123" t="s">
        <v>269</v>
      </c>
      <c r="AK210" s="103"/>
      <c r="AL210" s="123" t="s">
        <v>405</v>
      </c>
      <c r="AM210" s="103"/>
      <c r="AN210" s="103"/>
      <c r="AO210" s="103"/>
      <c r="AP210" s="103"/>
      <c r="AQ210" s="103"/>
      <c r="AR210" s="103"/>
    </row>
    <row r="211" spans="1:44" ht="9.6" customHeight="1" x14ac:dyDescent="0.25">
      <c r="A211" s="173" t="s">
        <v>69</v>
      </c>
      <c r="B211" s="103"/>
      <c r="C211" s="173" t="s">
        <v>71</v>
      </c>
      <c r="D211" s="103"/>
      <c r="E211" s="173" t="s">
        <v>72</v>
      </c>
      <c r="F211" s="103"/>
      <c r="G211" s="173" t="s">
        <v>431</v>
      </c>
      <c r="H211" s="103"/>
      <c r="I211" s="173" t="s">
        <v>78</v>
      </c>
      <c r="J211" s="103"/>
      <c r="K211" s="173" t="s">
        <v>72</v>
      </c>
      <c r="L211" s="103"/>
      <c r="M211" s="173" t="s">
        <v>431</v>
      </c>
      <c r="N211" s="103"/>
      <c r="O211" s="173" t="s">
        <v>78</v>
      </c>
      <c r="P211" s="103"/>
      <c r="Q211" s="173" t="s">
        <v>72</v>
      </c>
      <c r="R211" s="103"/>
      <c r="S211" s="173" t="s">
        <v>431</v>
      </c>
      <c r="T211" s="103"/>
      <c r="U211" s="173" t="s">
        <v>78</v>
      </c>
      <c r="V211" s="103"/>
      <c r="W211" s="173" t="s">
        <v>63</v>
      </c>
      <c r="X211" s="103"/>
      <c r="Y211" s="103"/>
      <c r="Z211" s="173" t="s">
        <v>72</v>
      </c>
      <c r="AA211" s="103"/>
      <c r="AB211" s="173" t="s">
        <v>369</v>
      </c>
      <c r="AC211" s="103"/>
      <c r="AD211" s="173" t="s">
        <v>72</v>
      </c>
      <c r="AE211" s="103"/>
      <c r="AF211" s="173" t="s">
        <v>369</v>
      </c>
      <c r="AG211" s="103"/>
      <c r="AH211" s="173" t="s">
        <v>72</v>
      </c>
      <c r="AI211" s="103"/>
      <c r="AJ211" s="173" t="s">
        <v>369</v>
      </c>
      <c r="AK211" s="103"/>
      <c r="AL211" s="173" t="s">
        <v>414</v>
      </c>
      <c r="AM211" s="103"/>
      <c r="AN211" s="173" t="s">
        <v>307</v>
      </c>
      <c r="AO211" s="103"/>
      <c r="AP211" s="173" t="s">
        <v>69</v>
      </c>
      <c r="AQ211" s="103"/>
      <c r="AR211" s="103"/>
    </row>
    <row r="212" spans="1:44" ht="9.75" customHeight="1" x14ac:dyDescent="0.25">
      <c r="A212" s="103"/>
      <c r="B212" s="13" t="s">
        <v>287</v>
      </c>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row>
    <row r="213" spans="1:44" ht="9.75" customHeight="1" x14ac:dyDescent="0.25">
      <c r="A213" s="94">
        <v>1</v>
      </c>
      <c r="B213" s="95"/>
      <c r="C213" s="8" t="s">
        <v>216</v>
      </c>
      <c r="D213" s="103"/>
      <c r="E213" s="189">
        <v>2747406</v>
      </c>
      <c r="F213" s="103"/>
      <c r="G213" s="105">
        <f t="shared" ref="G213:G250" si="49">(E213/$AR213)</f>
        <v>335.41765352215845</v>
      </c>
      <c r="H213" s="103"/>
      <c r="I213" s="188">
        <f t="shared" ref="I213:I250" si="50">IF(G$252,G213/G$252*100,0)</f>
        <v>142.10737548720027</v>
      </c>
      <c r="J213" s="189"/>
      <c r="K213" s="189">
        <v>400641</v>
      </c>
      <c r="L213" s="103"/>
      <c r="M213" s="105">
        <f t="shared" ref="M213:M250" si="51">(K213/$AR213)</f>
        <v>48.912342815285072</v>
      </c>
      <c r="N213" s="103"/>
      <c r="O213" s="188">
        <f t="shared" ref="O213:O250" si="52">IF(M$252,M213/M$252*100,0)</f>
        <v>67.201825426646693</v>
      </c>
      <c r="P213" s="103"/>
      <c r="Q213" s="189">
        <v>134518</v>
      </c>
      <c r="R213" s="103"/>
      <c r="S213" s="105">
        <f t="shared" ref="S213:S250" si="53">(Q213/$AR213)</f>
        <v>16.422659015993162</v>
      </c>
      <c r="T213" s="103"/>
      <c r="U213" s="188">
        <f t="shared" ref="U213:U250" si="54">IF(S$252,S213/S$252*100,0)</f>
        <v>23.984690088152135</v>
      </c>
      <c r="V213" s="103"/>
      <c r="W213" s="189">
        <f t="shared" ref="W213:W242" si="55">(E213+K213+Q213)</f>
        <v>3282565</v>
      </c>
      <c r="X213" s="103"/>
      <c r="Y213" s="103"/>
      <c r="Z213" s="189">
        <v>4997735</v>
      </c>
      <c r="AA213" s="103"/>
      <c r="AB213" s="188">
        <f t="shared" ref="AB213:AB242" si="56">IF($W213,Z213/$W213*100,0)</f>
        <v>152.25090744585407</v>
      </c>
      <c r="AC213" s="103"/>
      <c r="AD213" s="189">
        <v>0</v>
      </c>
      <c r="AE213" s="103"/>
      <c r="AF213" s="188">
        <f t="shared" ref="AF213:AF242" si="57">IF($W213,AD213/$W213*100,0)</f>
        <v>0</v>
      </c>
      <c r="AG213" s="103"/>
      <c r="AH213" s="189">
        <v>0</v>
      </c>
      <c r="AI213" s="103"/>
      <c r="AJ213" s="188">
        <f t="shared" ref="AJ213:AJ242" si="58">IF($W213,AH213/$W213*100,0)</f>
        <v>0</v>
      </c>
      <c r="AK213" s="103"/>
      <c r="AL213" s="189">
        <v>425573</v>
      </c>
      <c r="AM213" s="103"/>
      <c r="AN213" s="189">
        <v>59.41</v>
      </c>
      <c r="AO213" s="103"/>
      <c r="AP213" s="103">
        <v>1</v>
      </c>
      <c r="AQ213" s="103"/>
      <c r="AR213" s="190">
        <v>8191</v>
      </c>
    </row>
    <row r="214" spans="1:44" ht="9.75" customHeight="1" x14ac:dyDescent="0.25">
      <c r="A214" s="94">
        <v>2</v>
      </c>
      <c r="B214" s="95"/>
      <c r="C214" s="8" t="s">
        <v>217</v>
      </c>
      <c r="D214" s="103"/>
      <c r="E214" s="190">
        <v>2619076</v>
      </c>
      <c r="F214" s="103"/>
      <c r="G214" s="188">
        <f t="shared" si="49"/>
        <v>362.50186851211072</v>
      </c>
      <c r="H214" s="103"/>
      <c r="I214" s="188">
        <f t="shared" si="50"/>
        <v>153.5822238409973</v>
      </c>
      <c r="J214" s="190"/>
      <c r="K214" s="190">
        <v>218836</v>
      </c>
      <c r="L214" s="103"/>
      <c r="M214" s="188">
        <f t="shared" si="51"/>
        <v>30.288719723183391</v>
      </c>
      <c r="N214" s="103"/>
      <c r="O214" s="188">
        <f t="shared" si="52"/>
        <v>41.614388885864642</v>
      </c>
      <c r="P214" s="103"/>
      <c r="Q214" s="190">
        <v>907717</v>
      </c>
      <c r="R214" s="103"/>
      <c r="S214" s="188">
        <f t="shared" si="53"/>
        <v>125.63557093425605</v>
      </c>
      <c r="T214" s="103"/>
      <c r="U214" s="188">
        <f t="shared" si="54"/>
        <v>183.48613522156566</v>
      </c>
      <c r="V214" s="103"/>
      <c r="W214" s="190">
        <f t="shared" si="55"/>
        <v>3745629</v>
      </c>
      <c r="X214" s="103"/>
      <c r="Y214" s="103"/>
      <c r="Z214" s="190">
        <v>1757057</v>
      </c>
      <c r="AA214" s="103"/>
      <c r="AB214" s="188">
        <f t="shared" si="56"/>
        <v>46.909531082763401</v>
      </c>
      <c r="AC214" s="103"/>
      <c r="AD214" s="190">
        <v>0</v>
      </c>
      <c r="AE214" s="103"/>
      <c r="AF214" s="188">
        <f t="shared" si="57"/>
        <v>0</v>
      </c>
      <c r="AG214" s="103"/>
      <c r="AH214" s="190">
        <v>0</v>
      </c>
      <c r="AI214" s="103"/>
      <c r="AJ214" s="188">
        <f t="shared" si="58"/>
        <v>0</v>
      </c>
      <c r="AK214" s="103"/>
      <c r="AL214" s="190">
        <v>0</v>
      </c>
      <c r="AM214" s="103"/>
      <c r="AN214" s="190">
        <v>0</v>
      </c>
      <c r="AO214" s="103"/>
      <c r="AP214" s="103">
        <v>2</v>
      </c>
      <c r="AQ214" s="103"/>
      <c r="AR214" s="190">
        <v>7225</v>
      </c>
    </row>
    <row r="215" spans="1:44" ht="9.75" customHeight="1" x14ac:dyDescent="0.25">
      <c r="A215" s="94">
        <v>3</v>
      </c>
      <c r="B215" s="95"/>
      <c r="C215" s="9" t="s">
        <v>132</v>
      </c>
      <c r="D215" s="103"/>
      <c r="E215" s="190">
        <v>2019965</v>
      </c>
      <c r="F215" s="103"/>
      <c r="G215" s="188">
        <f t="shared" si="49"/>
        <v>327.27883992222945</v>
      </c>
      <c r="H215" s="103"/>
      <c r="I215" s="188">
        <f t="shared" si="50"/>
        <v>138.65918059310223</v>
      </c>
      <c r="J215" s="190"/>
      <c r="K215" s="190">
        <v>946514</v>
      </c>
      <c r="L215" s="103"/>
      <c r="M215" s="188">
        <f t="shared" si="51"/>
        <v>153.35612443292288</v>
      </c>
      <c r="N215" s="103"/>
      <c r="O215" s="188">
        <f t="shared" si="52"/>
        <v>210.69960891400669</v>
      </c>
      <c r="P215" s="103"/>
      <c r="Q215" s="190">
        <v>1676115</v>
      </c>
      <c r="R215" s="103"/>
      <c r="S215" s="188">
        <f t="shared" si="53"/>
        <v>271.56756318859362</v>
      </c>
      <c r="T215" s="103"/>
      <c r="U215" s="188">
        <f t="shared" si="54"/>
        <v>396.61444804583545</v>
      </c>
      <c r="V215" s="103"/>
      <c r="W215" s="190">
        <f t="shared" si="55"/>
        <v>4642594</v>
      </c>
      <c r="X215" s="103"/>
      <c r="Y215" s="103"/>
      <c r="Z215" s="190">
        <v>1445053</v>
      </c>
      <c r="AA215" s="103"/>
      <c r="AB215" s="188">
        <f t="shared" si="56"/>
        <v>31.125982586459205</v>
      </c>
      <c r="AC215" s="103"/>
      <c r="AD215" s="190">
        <v>0</v>
      </c>
      <c r="AE215" s="103"/>
      <c r="AF215" s="188">
        <f t="shared" si="57"/>
        <v>0</v>
      </c>
      <c r="AG215" s="103"/>
      <c r="AH215" s="190">
        <v>0</v>
      </c>
      <c r="AI215" s="103"/>
      <c r="AJ215" s="188">
        <f t="shared" si="58"/>
        <v>0</v>
      </c>
      <c r="AK215" s="103"/>
      <c r="AL215" s="190">
        <v>915158</v>
      </c>
      <c r="AM215" s="103"/>
      <c r="AN215" s="190">
        <v>31.38</v>
      </c>
      <c r="AO215" s="103"/>
      <c r="AP215" s="103">
        <v>3</v>
      </c>
      <c r="AQ215" s="103"/>
      <c r="AR215" s="190">
        <v>6172</v>
      </c>
    </row>
    <row r="216" spans="1:44" ht="9.75" customHeight="1" x14ac:dyDescent="0.25">
      <c r="A216" s="94">
        <v>4</v>
      </c>
      <c r="B216" s="95"/>
      <c r="C216" s="9" t="s">
        <v>218</v>
      </c>
      <c r="D216" s="103"/>
      <c r="E216" s="190">
        <v>1118834</v>
      </c>
      <c r="F216" s="103"/>
      <c r="G216" s="188">
        <f t="shared" si="49"/>
        <v>267.34384707287933</v>
      </c>
      <c r="H216" s="103"/>
      <c r="I216" s="188">
        <f t="shared" si="50"/>
        <v>113.2663473768786</v>
      </c>
      <c r="J216" s="190"/>
      <c r="K216" s="190">
        <v>281905</v>
      </c>
      <c r="L216" s="103"/>
      <c r="M216" s="188">
        <f t="shared" si="51"/>
        <v>67.360812425328561</v>
      </c>
      <c r="N216" s="103"/>
      <c r="O216" s="188">
        <f t="shared" si="52"/>
        <v>92.548614452984467</v>
      </c>
      <c r="P216" s="103"/>
      <c r="Q216" s="190">
        <v>107239</v>
      </c>
      <c r="R216" s="103"/>
      <c r="S216" s="188">
        <f t="shared" si="53"/>
        <v>25.624611708482675</v>
      </c>
      <c r="T216" s="103"/>
      <c r="U216" s="188">
        <f t="shared" si="54"/>
        <v>37.423803895499908</v>
      </c>
      <c r="V216" s="103"/>
      <c r="W216" s="190">
        <f t="shared" si="55"/>
        <v>1507978</v>
      </c>
      <c r="X216" s="103"/>
      <c r="Y216" s="103"/>
      <c r="Z216" s="190">
        <v>584295</v>
      </c>
      <c r="AA216" s="103"/>
      <c r="AB216" s="188">
        <f t="shared" si="56"/>
        <v>38.746918058486266</v>
      </c>
      <c r="AC216" s="103"/>
      <c r="AD216" s="190">
        <v>0</v>
      </c>
      <c r="AE216" s="103"/>
      <c r="AF216" s="188">
        <f t="shared" si="57"/>
        <v>0</v>
      </c>
      <c r="AG216" s="103"/>
      <c r="AH216" s="190">
        <v>0</v>
      </c>
      <c r="AI216" s="103"/>
      <c r="AJ216" s="188">
        <f t="shared" si="58"/>
        <v>0</v>
      </c>
      <c r="AK216" s="103"/>
      <c r="AL216" s="190">
        <v>16221</v>
      </c>
      <c r="AM216" s="103"/>
      <c r="AN216" s="190">
        <v>4291.1399999999994</v>
      </c>
      <c r="AO216" s="103"/>
      <c r="AP216" s="103">
        <v>4</v>
      </c>
      <c r="AQ216" s="103"/>
      <c r="AR216" s="190">
        <v>4185</v>
      </c>
    </row>
    <row r="217" spans="1:44" ht="9.75" customHeight="1" x14ac:dyDescent="0.25">
      <c r="A217" s="94">
        <v>5</v>
      </c>
      <c r="B217" s="95"/>
      <c r="C217" s="8" t="s">
        <v>219</v>
      </c>
      <c r="D217" s="103"/>
      <c r="E217" s="190">
        <v>1432055</v>
      </c>
      <c r="F217" s="103"/>
      <c r="G217" s="188">
        <f t="shared" si="49"/>
        <v>255.08639116494479</v>
      </c>
      <c r="H217" s="103"/>
      <c r="I217" s="188">
        <f t="shared" si="50"/>
        <v>108.07319528444832</v>
      </c>
      <c r="J217" s="190"/>
      <c r="K217" s="190">
        <v>280929</v>
      </c>
      <c r="L217" s="103"/>
      <c r="M217" s="188">
        <f t="shared" si="51"/>
        <v>50.040790879942996</v>
      </c>
      <c r="N217" s="103"/>
      <c r="O217" s="188">
        <f t="shared" si="52"/>
        <v>68.752226930221383</v>
      </c>
      <c r="P217" s="103"/>
      <c r="Q217" s="190">
        <v>127861</v>
      </c>
      <c r="R217" s="103"/>
      <c r="S217" s="188">
        <f t="shared" si="53"/>
        <v>22.775382971143571</v>
      </c>
      <c r="T217" s="103"/>
      <c r="U217" s="188">
        <f t="shared" si="54"/>
        <v>33.262610011562799</v>
      </c>
      <c r="V217" s="103"/>
      <c r="W217" s="190">
        <f t="shared" si="55"/>
        <v>1840845</v>
      </c>
      <c r="X217" s="103"/>
      <c r="Y217" s="103"/>
      <c r="Z217" s="190">
        <v>920634</v>
      </c>
      <c r="AA217" s="103"/>
      <c r="AB217" s="193">
        <f t="shared" si="56"/>
        <v>50.011489288886359</v>
      </c>
      <c r="AC217" s="103"/>
      <c r="AD217" s="190">
        <v>0</v>
      </c>
      <c r="AE217" s="103"/>
      <c r="AF217" s="193">
        <f t="shared" si="57"/>
        <v>0</v>
      </c>
      <c r="AG217" s="103"/>
      <c r="AH217" s="190">
        <v>0</v>
      </c>
      <c r="AI217" s="103"/>
      <c r="AJ217" s="193">
        <f t="shared" si="58"/>
        <v>0</v>
      </c>
      <c r="AK217" s="103"/>
      <c r="AL217" s="190">
        <v>309087</v>
      </c>
      <c r="AM217" s="103"/>
      <c r="AN217" s="190">
        <v>0</v>
      </c>
      <c r="AO217" s="103"/>
      <c r="AP217" s="103">
        <v>5</v>
      </c>
      <c r="AQ217" s="103"/>
      <c r="AR217" s="190">
        <v>5614</v>
      </c>
    </row>
    <row r="218" spans="1:44" ht="9.75" customHeight="1" x14ac:dyDescent="0.25">
      <c r="A218" s="94">
        <v>6</v>
      </c>
      <c r="B218" s="95"/>
      <c r="C218" s="8" t="s">
        <v>220</v>
      </c>
      <c r="D218" s="103"/>
      <c r="E218" s="190">
        <v>5089315</v>
      </c>
      <c r="F218" s="103"/>
      <c r="G218" s="188">
        <f t="shared" si="49"/>
        <v>119.41142656030033</v>
      </c>
      <c r="H218" s="103"/>
      <c r="I218" s="188">
        <f t="shared" si="50"/>
        <v>50.591387344929387</v>
      </c>
      <c r="J218" s="190"/>
      <c r="K218" s="190">
        <v>3214509</v>
      </c>
      <c r="L218" s="103"/>
      <c r="M218" s="188">
        <f t="shared" si="51"/>
        <v>75.422548099483805</v>
      </c>
      <c r="N218" s="103"/>
      <c r="O218" s="188">
        <f t="shared" si="52"/>
        <v>103.62482389681118</v>
      </c>
      <c r="P218" s="103"/>
      <c r="Q218" s="190">
        <v>833313</v>
      </c>
      <c r="R218" s="103"/>
      <c r="S218" s="188">
        <f t="shared" si="53"/>
        <v>19.552158610980761</v>
      </c>
      <c r="T218" s="103"/>
      <c r="U218" s="188">
        <f t="shared" si="54"/>
        <v>28.555209261915543</v>
      </c>
      <c r="V218" s="103"/>
      <c r="W218" s="190">
        <f t="shared" si="55"/>
        <v>9137137</v>
      </c>
      <c r="X218" s="103"/>
      <c r="Y218" s="103"/>
      <c r="Z218" s="190">
        <v>3384893</v>
      </c>
      <c r="AA218" s="103"/>
      <c r="AB218" s="193">
        <f t="shared" si="56"/>
        <v>37.045444322439295</v>
      </c>
      <c r="AC218" s="103"/>
      <c r="AD218" s="190">
        <v>0</v>
      </c>
      <c r="AE218" s="103"/>
      <c r="AF218" s="193">
        <f t="shared" si="57"/>
        <v>0</v>
      </c>
      <c r="AG218" s="103"/>
      <c r="AH218" s="190">
        <v>0</v>
      </c>
      <c r="AI218" s="103"/>
      <c r="AJ218" s="193">
        <f t="shared" si="58"/>
        <v>0</v>
      </c>
      <c r="AK218" s="103"/>
      <c r="AL218" s="190">
        <v>4199597</v>
      </c>
      <c r="AM218" s="103"/>
      <c r="AN218" s="190">
        <v>2687.4</v>
      </c>
      <c r="AO218" s="103"/>
      <c r="AP218" s="103">
        <v>6</v>
      </c>
      <c r="AQ218" s="103"/>
      <c r="AR218" s="190">
        <v>42620</v>
      </c>
    </row>
    <row r="219" spans="1:44" ht="9.75" customHeight="1" x14ac:dyDescent="0.25">
      <c r="A219" s="94">
        <v>7</v>
      </c>
      <c r="B219" s="95"/>
      <c r="C219" s="8" t="s">
        <v>221</v>
      </c>
      <c r="D219" s="103"/>
      <c r="E219" s="190">
        <v>1159642</v>
      </c>
      <c r="F219" s="103"/>
      <c r="G219" s="188">
        <f t="shared" si="49"/>
        <v>320.25462579397959</v>
      </c>
      <c r="H219" s="103"/>
      <c r="I219" s="188">
        <f t="shared" si="50"/>
        <v>135.68321130781311</v>
      </c>
      <c r="J219" s="190"/>
      <c r="K219" s="190">
        <v>359968</v>
      </c>
      <c r="L219" s="103"/>
      <c r="M219" s="188">
        <f t="shared" si="51"/>
        <v>99.411212372272857</v>
      </c>
      <c r="N219" s="103"/>
      <c r="O219" s="188">
        <f t="shared" si="52"/>
        <v>136.58341749283562</v>
      </c>
      <c r="P219" s="103"/>
      <c r="Q219" s="190">
        <v>669568</v>
      </c>
      <c r="R219" s="103"/>
      <c r="S219" s="188">
        <f t="shared" si="53"/>
        <v>184.91245512289422</v>
      </c>
      <c r="T219" s="103"/>
      <c r="U219" s="188">
        <f t="shared" si="54"/>
        <v>270.05784661563507</v>
      </c>
      <c r="V219" s="103"/>
      <c r="W219" s="190">
        <f t="shared" si="55"/>
        <v>2189178</v>
      </c>
      <c r="X219" s="103"/>
      <c r="Y219" s="103"/>
      <c r="Z219" s="190">
        <v>1100476</v>
      </c>
      <c r="AA219" s="103"/>
      <c r="AB219" s="193">
        <f t="shared" si="56"/>
        <v>50.268913720126918</v>
      </c>
      <c r="AC219" s="103"/>
      <c r="AD219" s="190">
        <v>24382</v>
      </c>
      <c r="AE219" s="103"/>
      <c r="AF219" s="193">
        <f t="shared" si="57"/>
        <v>1.1137513715193557</v>
      </c>
      <c r="AG219" s="103"/>
      <c r="AH219" s="190">
        <v>0</v>
      </c>
      <c r="AI219" s="103"/>
      <c r="AJ219" s="193">
        <f t="shared" si="58"/>
        <v>0</v>
      </c>
      <c r="AK219" s="103"/>
      <c r="AL219" s="190">
        <v>704395</v>
      </c>
      <c r="AM219" s="103"/>
      <c r="AN219" s="190">
        <v>0</v>
      </c>
      <c r="AO219" s="103"/>
      <c r="AP219" s="103">
        <v>7</v>
      </c>
      <c r="AQ219" s="103"/>
      <c r="AR219" s="190">
        <v>3621</v>
      </c>
    </row>
    <row r="220" spans="1:44" ht="9.75" customHeight="1" x14ac:dyDescent="0.25">
      <c r="A220" s="94">
        <v>8</v>
      </c>
      <c r="B220" s="95"/>
      <c r="C220" s="8" t="s">
        <v>222</v>
      </c>
      <c r="D220" s="103"/>
      <c r="E220" s="190">
        <v>1139826</v>
      </c>
      <c r="F220" s="103"/>
      <c r="G220" s="188">
        <f t="shared" si="49"/>
        <v>209.37288758265981</v>
      </c>
      <c r="H220" s="103"/>
      <c r="I220" s="188">
        <f t="shared" si="50"/>
        <v>88.70562190186817</v>
      </c>
      <c r="J220" s="190"/>
      <c r="K220" s="190">
        <v>313124</v>
      </c>
      <c r="L220" s="103"/>
      <c r="M220" s="188">
        <f t="shared" si="51"/>
        <v>57.517266715650258</v>
      </c>
      <c r="N220" s="103"/>
      <c r="O220" s="188">
        <f t="shared" si="52"/>
        <v>79.024334030368962</v>
      </c>
      <c r="P220" s="103"/>
      <c r="Q220" s="190">
        <v>107199</v>
      </c>
      <c r="R220" s="103"/>
      <c r="S220" s="188">
        <f t="shared" si="53"/>
        <v>19.691219691403379</v>
      </c>
      <c r="T220" s="103"/>
      <c r="U220" s="188">
        <f t="shared" si="54"/>
        <v>28.758302860462038</v>
      </c>
      <c r="V220" s="103"/>
      <c r="W220" s="190">
        <f t="shared" si="55"/>
        <v>1560149</v>
      </c>
      <c r="X220" s="103"/>
      <c r="Y220" s="103"/>
      <c r="Z220" s="190">
        <v>1091328</v>
      </c>
      <c r="AA220" s="103"/>
      <c r="AB220" s="193">
        <f t="shared" si="56"/>
        <v>69.950241932020589</v>
      </c>
      <c r="AC220" s="103"/>
      <c r="AD220" s="190">
        <v>0</v>
      </c>
      <c r="AE220" s="103"/>
      <c r="AF220" s="193">
        <f t="shared" si="57"/>
        <v>0</v>
      </c>
      <c r="AG220" s="103"/>
      <c r="AH220" s="190">
        <v>0</v>
      </c>
      <c r="AI220" s="103"/>
      <c r="AJ220" s="193">
        <f t="shared" si="58"/>
        <v>0</v>
      </c>
      <c r="AK220" s="103"/>
      <c r="AL220" s="190">
        <v>408920</v>
      </c>
      <c r="AM220" s="103"/>
      <c r="AN220" s="190">
        <v>0</v>
      </c>
      <c r="AO220" s="103"/>
      <c r="AP220" s="103">
        <v>8</v>
      </c>
      <c r="AQ220" s="103"/>
      <c r="AR220" s="190">
        <v>5444</v>
      </c>
    </row>
    <row r="221" spans="1:44" ht="9.75" customHeight="1" x14ac:dyDescent="0.25">
      <c r="A221" s="94">
        <v>9</v>
      </c>
      <c r="B221" s="95"/>
      <c r="C221" s="8" t="s">
        <v>223</v>
      </c>
      <c r="D221" s="103"/>
      <c r="E221" s="190">
        <v>1496106</v>
      </c>
      <c r="F221" s="103"/>
      <c r="G221" s="188">
        <f t="shared" si="49"/>
        <v>265.0790219702339</v>
      </c>
      <c r="H221" s="103"/>
      <c r="I221" s="188">
        <f t="shared" si="50"/>
        <v>112.30680232045475</v>
      </c>
      <c r="J221" s="190"/>
      <c r="K221" s="190">
        <v>551923</v>
      </c>
      <c r="L221" s="103"/>
      <c r="M221" s="188">
        <f t="shared" si="51"/>
        <v>97.789333805811481</v>
      </c>
      <c r="N221" s="103"/>
      <c r="O221" s="188">
        <f t="shared" si="52"/>
        <v>134.35508014456826</v>
      </c>
      <c r="P221" s="103"/>
      <c r="Q221" s="190">
        <v>621512</v>
      </c>
      <c r="R221" s="103"/>
      <c r="S221" s="188">
        <f t="shared" si="53"/>
        <v>110.11906449326719</v>
      </c>
      <c r="T221" s="103"/>
      <c r="U221" s="188">
        <f t="shared" si="54"/>
        <v>160.82484767516354</v>
      </c>
      <c r="V221" s="103"/>
      <c r="W221" s="190">
        <f t="shared" si="55"/>
        <v>2669541</v>
      </c>
      <c r="X221" s="103"/>
      <c r="Y221" s="103"/>
      <c r="Z221" s="190">
        <v>1026237</v>
      </c>
      <c r="AA221" s="103"/>
      <c r="AB221" s="193">
        <f t="shared" si="56"/>
        <v>38.442451342758922</v>
      </c>
      <c r="AC221" s="103"/>
      <c r="AD221" s="190">
        <v>47213</v>
      </c>
      <c r="AE221" s="103"/>
      <c r="AF221" s="193">
        <f t="shared" si="57"/>
        <v>1.7685811905492368</v>
      </c>
      <c r="AG221" s="103"/>
      <c r="AH221" s="190">
        <v>0</v>
      </c>
      <c r="AI221" s="103"/>
      <c r="AJ221" s="193">
        <f t="shared" si="58"/>
        <v>0</v>
      </c>
      <c r="AK221" s="103"/>
      <c r="AL221" s="190">
        <v>686042</v>
      </c>
      <c r="AM221" s="103"/>
      <c r="AN221" s="190">
        <v>0</v>
      </c>
      <c r="AO221" s="103"/>
      <c r="AP221" s="103">
        <v>9</v>
      </c>
      <c r="AQ221" s="103"/>
      <c r="AR221" s="190">
        <v>5644</v>
      </c>
    </row>
    <row r="222" spans="1:44" ht="9.75" customHeight="1" x14ac:dyDescent="0.25">
      <c r="A222" s="94">
        <v>10</v>
      </c>
      <c r="B222" s="95"/>
      <c r="C222" s="8" t="s">
        <v>224</v>
      </c>
      <c r="D222" s="103"/>
      <c r="E222" s="190">
        <v>307301</v>
      </c>
      <c r="F222" s="103"/>
      <c r="G222" s="188">
        <f t="shared" si="49"/>
        <v>83.256840964508257</v>
      </c>
      <c r="H222" s="103"/>
      <c r="I222" s="188">
        <f t="shared" si="50"/>
        <v>35.273668623526646</v>
      </c>
      <c r="J222" s="190"/>
      <c r="K222" s="190">
        <v>191678</v>
      </c>
      <c r="L222" s="103"/>
      <c r="M222" s="188">
        <f t="shared" si="51"/>
        <v>51.931183960986182</v>
      </c>
      <c r="N222" s="103"/>
      <c r="O222" s="188">
        <f t="shared" si="52"/>
        <v>71.349482725139183</v>
      </c>
      <c r="P222" s="103"/>
      <c r="Q222" s="190">
        <v>0</v>
      </c>
      <c r="R222" s="103"/>
      <c r="S222" s="188">
        <f t="shared" si="53"/>
        <v>0</v>
      </c>
      <c r="T222" s="103"/>
      <c r="U222" s="188">
        <f t="shared" si="54"/>
        <v>0</v>
      </c>
      <c r="V222" s="103"/>
      <c r="W222" s="190">
        <f t="shared" si="55"/>
        <v>498979</v>
      </c>
      <c r="X222" s="103"/>
      <c r="Y222" s="103"/>
      <c r="Z222" s="190">
        <v>466412</v>
      </c>
      <c r="AA222" s="103"/>
      <c r="AB222" s="193">
        <f t="shared" si="56"/>
        <v>93.473272422286314</v>
      </c>
      <c r="AC222" s="103"/>
      <c r="AD222" s="190">
        <v>0</v>
      </c>
      <c r="AE222" s="103"/>
      <c r="AF222" s="193">
        <f t="shared" si="57"/>
        <v>0</v>
      </c>
      <c r="AG222" s="103"/>
      <c r="AH222" s="190">
        <v>0</v>
      </c>
      <c r="AI222" s="103"/>
      <c r="AJ222" s="193">
        <f t="shared" si="58"/>
        <v>0</v>
      </c>
      <c r="AK222" s="103"/>
      <c r="AL222" s="190">
        <v>228354</v>
      </c>
      <c r="AM222" s="103"/>
      <c r="AN222" s="190">
        <v>2958.11</v>
      </c>
      <c r="AO222" s="103"/>
      <c r="AP222" s="103">
        <v>10</v>
      </c>
      <c r="AQ222" s="103"/>
      <c r="AR222" s="190">
        <v>3691</v>
      </c>
    </row>
    <row r="223" spans="1:44" ht="9.75" customHeight="1" x14ac:dyDescent="0.25">
      <c r="A223" s="94">
        <v>11</v>
      </c>
      <c r="B223" s="95"/>
      <c r="C223" s="8" t="s">
        <v>225</v>
      </c>
      <c r="D223" s="103"/>
      <c r="E223" s="190">
        <v>3845789</v>
      </c>
      <c r="F223" s="103"/>
      <c r="G223" s="188">
        <f t="shared" si="49"/>
        <v>182.77596121857326</v>
      </c>
      <c r="H223" s="103"/>
      <c r="I223" s="188">
        <f t="shared" si="50"/>
        <v>77.437224541330991</v>
      </c>
      <c r="J223" s="190"/>
      <c r="K223" s="190">
        <v>3177346</v>
      </c>
      <c r="L223" s="103"/>
      <c r="M223" s="188">
        <f t="shared" si="51"/>
        <v>151.00736657002994</v>
      </c>
      <c r="N223" s="103"/>
      <c r="O223" s="188">
        <f t="shared" si="52"/>
        <v>207.47259489695841</v>
      </c>
      <c r="P223" s="103"/>
      <c r="Q223" s="190">
        <v>674744</v>
      </c>
      <c r="R223" s="103"/>
      <c r="S223" s="188">
        <f t="shared" si="53"/>
        <v>32.068057601825011</v>
      </c>
      <c r="T223" s="103"/>
      <c r="U223" s="188">
        <f t="shared" si="54"/>
        <v>46.834219876315821</v>
      </c>
      <c r="V223" s="103"/>
      <c r="W223" s="190">
        <f t="shared" si="55"/>
        <v>7697879</v>
      </c>
      <c r="X223" s="103"/>
      <c r="Y223" s="103"/>
      <c r="Z223" s="190">
        <v>4323560</v>
      </c>
      <c r="AA223" s="103"/>
      <c r="AB223" s="193">
        <f t="shared" si="56"/>
        <v>56.165600940207042</v>
      </c>
      <c r="AC223" s="103"/>
      <c r="AD223" s="190">
        <v>0</v>
      </c>
      <c r="AE223" s="103"/>
      <c r="AF223" s="193">
        <f t="shared" si="57"/>
        <v>0</v>
      </c>
      <c r="AG223" s="103"/>
      <c r="AH223" s="190">
        <v>0</v>
      </c>
      <c r="AI223" s="103"/>
      <c r="AJ223" s="193">
        <f t="shared" si="58"/>
        <v>0</v>
      </c>
      <c r="AK223" s="103"/>
      <c r="AL223" s="190">
        <v>4590862</v>
      </c>
      <c r="AM223" s="103"/>
      <c r="AN223" s="190">
        <v>108906.67</v>
      </c>
      <c r="AO223" s="103"/>
      <c r="AP223" s="103">
        <v>11</v>
      </c>
      <c r="AQ223" s="103"/>
      <c r="AR223" s="190">
        <v>21041</v>
      </c>
    </row>
    <row r="224" spans="1:44" ht="9.75" customHeight="1" x14ac:dyDescent="0.25">
      <c r="A224" s="94">
        <v>12</v>
      </c>
      <c r="B224" s="95"/>
      <c r="C224" s="9" t="s">
        <v>226</v>
      </c>
      <c r="D224" s="103"/>
      <c r="E224" s="190">
        <v>1172336</v>
      </c>
      <c r="F224" s="103"/>
      <c r="G224" s="188">
        <f t="shared" si="49"/>
        <v>301.83728115345008</v>
      </c>
      <c r="H224" s="103"/>
      <c r="I224" s="188">
        <f t="shared" si="50"/>
        <v>127.8802811912085</v>
      </c>
      <c r="J224" s="190"/>
      <c r="K224" s="190">
        <v>0</v>
      </c>
      <c r="L224" s="103"/>
      <c r="M224" s="188">
        <f t="shared" si="51"/>
        <v>0</v>
      </c>
      <c r="N224" s="103"/>
      <c r="O224" s="188">
        <f t="shared" si="52"/>
        <v>0</v>
      </c>
      <c r="P224" s="103"/>
      <c r="Q224" s="190">
        <v>116333</v>
      </c>
      <c r="R224" s="103"/>
      <c r="S224" s="188">
        <f t="shared" si="53"/>
        <v>29.951853759011328</v>
      </c>
      <c r="T224" s="103"/>
      <c r="U224" s="188">
        <f t="shared" si="54"/>
        <v>43.743581917882061</v>
      </c>
      <c r="V224" s="103"/>
      <c r="W224" s="190">
        <f t="shared" si="55"/>
        <v>1288669</v>
      </c>
      <c r="X224" s="103"/>
      <c r="Y224" s="103"/>
      <c r="Z224" s="190">
        <v>619540</v>
      </c>
      <c r="AA224" s="103"/>
      <c r="AB224" s="193">
        <f t="shared" si="56"/>
        <v>48.075960545337864</v>
      </c>
      <c r="AC224" s="103"/>
      <c r="AD224" s="190">
        <v>0</v>
      </c>
      <c r="AE224" s="103"/>
      <c r="AF224" s="193">
        <f t="shared" si="57"/>
        <v>0</v>
      </c>
      <c r="AG224" s="103"/>
      <c r="AH224" s="190">
        <v>0</v>
      </c>
      <c r="AI224" s="103"/>
      <c r="AJ224" s="193">
        <f t="shared" si="58"/>
        <v>0</v>
      </c>
      <c r="AK224" s="103"/>
      <c r="AL224" s="190">
        <v>225</v>
      </c>
      <c r="AM224" s="103"/>
      <c r="AN224" s="190">
        <v>0</v>
      </c>
      <c r="AO224" s="103"/>
      <c r="AP224" s="103">
        <v>12</v>
      </c>
      <c r="AQ224" s="103"/>
      <c r="AR224" s="190">
        <v>3884</v>
      </c>
    </row>
    <row r="225" spans="1:44" ht="9.75" customHeight="1" x14ac:dyDescent="0.25">
      <c r="A225" s="94">
        <v>13</v>
      </c>
      <c r="B225" s="95"/>
      <c r="C225" s="8" t="s">
        <v>227</v>
      </c>
      <c r="D225" s="103"/>
      <c r="E225" s="190">
        <v>926246</v>
      </c>
      <c r="F225" s="103"/>
      <c r="G225" s="188">
        <f t="shared" si="49"/>
        <v>261.50367024280069</v>
      </c>
      <c r="H225" s="103"/>
      <c r="I225" s="188">
        <f t="shared" si="50"/>
        <v>110.79202262685823</v>
      </c>
      <c r="J225" s="190"/>
      <c r="K225" s="190">
        <v>187439</v>
      </c>
      <c r="L225" s="103"/>
      <c r="M225" s="188">
        <f t="shared" si="51"/>
        <v>52.918972332015812</v>
      </c>
      <c r="N225" s="103"/>
      <c r="O225" s="188">
        <f t="shared" si="52"/>
        <v>72.706628546575089</v>
      </c>
      <c r="P225" s="103"/>
      <c r="Q225" s="190">
        <v>399992</v>
      </c>
      <c r="R225" s="103"/>
      <c r="S225" s="188">
        <f t="shared" si="53"/>
        <v>112.92828910220214</v>
      </c>
      <c r="T225" s="103"/>
      <c r="U225" s="188">
        <f t="shared" si="54"/>
        <v>164.92761699940627</v>
      </c>
      <c r="V225" s="103"/>
      <c r="W225" s="190">
        <f t="shared" si="55"/>
        <v>1513677</v>
      </c>
      <c r="X225" s="103"/>
      <c r="Y225" s="103"/>
      <c r="Z225" s="190">
        <v>738790</v>
      </c>
      <c r="AA225" s="103"/>
      <c r="AB225" s="193">
        <f t="shared" si="56"/>
        <v>48.807638617750023</v>
      </c>
      <c r="AC225" s="103"/>
      <c r="AD225" s="190">
        <v>0</v>
      </c>
      <c r="AE225" s="103"/>
      <c r="AF225" s="193">
        <f t="shared" si="57"/>
        <v>0</v>
      </c>
      <c r="AG225" s="103"/>
      <c r="AH225" s="190">
        <v>0</v>
      </c>
      <c r="AI225" s="103"/>
      <c r="AJ225" s="193">
        <f t="shared" si="58"/>
        <v>0</v>
      </c>
      <c r="AK225" s="103"/>
      <c r="AL225" s="190">
        <v>2950</v>
      </c>
      <c r="AM225" s="103"/>
      <c r="AN225" s="190">
        <v>0</v>
      </c>
      <c r="AO225" s="103"/>
      <c r="AP225" s="103">
        <v>13</v>
      </c>
      <c r="AQ225" s="103"/>
      <c r="AR225" s="190">
        <v>3542</v>
      </c>
    </row>
    <row r="226" spans="1:44" ht="9.75" customHeight="1" x14ac:dyDescent="0.25">
      <c r="A226" s="94">
        <v>14</v>
      </c>
      <c r="B226" s="95"/>
      <c r="C226" s="8" t="s">
        <v>146</v>
      </c>
      <c r="D226" s="103"/>
      <c r="E226" s="190">
        <v>3065202</v>
      </c>
      <c r="F226" s="103"/>
      <c r="G226" s="188">
        <f t="shared" si="49"/>
        <v>187.14219427315464</v>
      </c>
      <c r="H226" s="103"/>
      <c r="I226" s="188">
        <f t="shared" si="50"/>
        <v>79.287079233344187</v>
      </c>
      <c r="J226" s="190"/>
      <c r="K226" s="190">
        <v>454501</v>
      </c>
      <c r="L226" s="103"/>
      <c r="M226" s="188">
        <f t="shared" si="51"/>
        <v>27.749007875938702</v>
      </c>
      <c r="N226" s="103"/>
      <c r="O226" s="188">
        <f t="shared" si="52"/>
        <v>38.125018670312663</v>
      </c>
      <c r="P226" s="103"/>
      <c r="Q226" s="190">
        <v>725733</v>
      </c>
      <c r="R226" s="103"/>
      <c r="S226" s="188">
        <f t="shared" si="53"/>
        <v>44.308749007875939</v>
      </c>
      <c r="T226" s="103"/>
      <c r="U226" s="188">
        <f t="shared" si="54"/>
        <v>64.711299924858963</v>
      </c>
      <c r="V226" s="103"/>
      <c r="W226" s="190">
        <f t="shared" si="55"/>
        <v>4245436</v>
      </c>
      <c r="X226" s="103"/>
      <c r="Y226" s="103"/>
      <c r="Z226" s="190">
        <v>2036967</v>
      </c>
      <c r="AA226" s="103"/>
      <c r="AB226" s="193">
        <f t="shared" si="56"/>
        <v>47.980160341599785</v>
      </c>
      <c r="AC226" s="103"/>
      <c r="AD226" s="190">
        <v>0</v>
      </c>
      <c r="AE226" s="103"/>
      <c r="AF226" s="193">
        <f t="shared" si="57"/>
        <v>0</v>
      </c>
      <c r="AG226" s="103"/>
      <c r="AH226" s="190">
        <v>0</v>
      </c>
      <c r="AI226" s="103"/>
      <c r="AJ226" s="193">
        <f t="shared" si="58"/>
        <v>0</v>
      </c>
      <c r="AK226" s="103"/>
      <c r="AL226" s="190">
        <v>155981</v>
      </c>
      <c r="AM226" s="103"/>
      <c r="AN226" s="190">
        <v>4180.1099999999997</v>
      </c>
      <c r="AO226" s="103"/>
      <c r="AP226" s="103">
        <v>14</v>
      </c>
      <c r="AQ226" s="103"/>
      <c r="AR226" s="190">
        <v>16379</v>
      </c>
    </row>
    <row r="227" spans="1:44" ht="9.75" customHeight="1" x14ac:dyDescent="0.25">
      <c r="A227" s="94">
        <v>15</v>
      </c>
      <c r="B227" s="95"/>
      <c r="C227" s="8" t="s">
        <v>228</v>
      </c>
      <c r="D227" s="103"/>
      <c r="E227" s="190">
        <v>384227</v>
      </c>
      <c r="F227" s="103"/>
      <c r="G227" s="188">
        <f t="shared" si="49"/>
        <v>77.44950614795404</v>
      </c>
      <c r="H227" s="103"/>
      <c r="I227" s="188">
        <f t="shared" si="50"/>
        <v>32.813258145157349</v>
      </c>
      <c r="J227" s="190"/>
      <c r="K227" s="190">
        <v>0</v>
      </c>
      <c r="L227" s="103"/>
      <c r="M227" s="188">
        <f t="shared" si="51"/>
        <v>0</v>
      </c>
      <c r="N227" s="103"/>
      <c r="O227" s="188">
        <f t="shared" si="52"/>
        <v>0</v>
      </c>
      <c r="P227" s="103"/>
      <c r="Q227" s="190">
        <v>789845</v>
      </c>
      <c r="R227" s="103"/>
      <c r="S227" s="188">
        <f t="shared" si="53"/>
        <v>159.21084458778472</v>
      </c>
      <c r="T227" s="103"/>
      <c r="U227" s="188">
        <f t="shared" si="54"/>
        <v>232.52158876295334</v>
      </c>
      <c r="V227" s="103"/>
      <c r="W227" s="190">
        <f t="shared" si="55"/>
        <v>1174072</v>
      </c>
      <c r="X227" s="103"/>
      <c r="Y227" s="103"/>
      <c r="Z227" s="190">
        <v>282227</v>
      </c>
      <c r="AA227" s="103"/>
      <c r="AB227" s="193">
        <f t="shared" si="56"/>
        <v>24.03830429479623</v>
      </c>
      <c r="AC227" s="103"/>
      <c r="AD227" s="190">
        <v>0</v>
      </c>
      <c r="AE227" s="103"/>
      <c r="AF227" s="193">
        <f t="shared" si="57"/>
        <v>0</v>
      </c>
      <c r="AG227" s="103"/>
      <c r="AH227" s="190">
        <v>0</v>
      </c>
      <c r="AI227" s="103"/>
      <c r="AJ227" s="193">
        <f t="shared" si="58"/>
        <v>0</v>
      </c>
      <c r="AK227" s="103"/>
      <c r="AL227" s="190">
        <v>0</v>
      </c>
      <c r="AM227" s="103"/>
      <c r="AN227" s="190">
        <v>1452.44</v>
      </c>
      <c r="AO227" s="103"/>
      <c r="AP227" s="103">
        <v>15</v>
      </c>
      <c r="AQ227" s="103"/>
      <c r="AR227" s="190">
        <v>4961</v>
      </c>
    </row>
    <row r="228" spans="1:44" ht="9.75" customHeight="1" x14ac:dyDescent="0.25">
      <c r="A228" s="94">
        <v>16</v>
      </c>
      <c r="B228" s="95"/>
      <c r="C228" s="8" t="s">
        <v>229</v>
      </c>
      <c r="D228" s="103"/>
      <c r="E228" s="190">
        <v>3014709</v>
      </c>
      <c r="F228" s="103"/>
      <c r="G228" s="188">
        <f t="shared" si="49"/>
        <v>366.93147517039921</v>
      </c>
      <c r="H228" s="103"/>
      <c r="I228" s="188">
        <f t="shared" si="50"/>
        <v>155.45892821251726</v>
      </c>
      <c r="J228" s="190"/>
      <c r="K228" s="190">
        <v>816013</v>
      </c>
      <c r="L228" s="103"/>
      <c r="M228" s="188">
        <f t="shared" si="51"/>
        <v>99.319985394352486</v>
      </c>
      <c r="N228" s="103"/>
      <c r="O228" s="188">
        <f t="shared" si="52"/>
        <v>136.45807858875659</v>
      </c>
      <c r="P228" s="103"/>
      <c r="Q228" s="190">
        <v>1624961</v>
      </c>
      <c r="R228" s="103"/>
      <c r="S228" s="188">
        <f t="shared" si="53"/>
        <v>197.78006329113924</v>
      </c>
      <c r="T228" s="103"/>
      <c r="U228" s="188">
        <f t="shared" si="54"/>
        <v>288.85051556105844</v>
      </c>
      <c r="V228" s="103"/>
      <c r="W228" s="190">
        <f t="shared" si="55"/>
        <v>5455683</v>
      </c>
      <c r="X228" s="103"/>
      <c r="Y228" s="103"/>
      <c r="Z228" s="190">
        <v>1735926</v>
      </c>
      <c r="AA228" s="103"/>
      <c r="AB228" s="193">
        <f t="shared" si="56"/>
        <v>31.818674215492358</v>
      </c>
      <c r="AC228" s="103"/>
      <c r="AD228" s="190">
        <v>407624</v>
      </c>
      <c r="AE228" s="103"/>
      <c r="AF228" s="193">
        <f t="shared" si="57"/>
        <v>7.4715484752321562</v>
      </c>
      <c r="AG228" s="103"/>
      <c r="AH228" s="190">
        <v>0</v>
      </c>
      <c r="AI228" s="103"/>
      <c r="AJ228" s="193">
        <f t="shared" si="58"/>
        <v>0</v>
      </c>
      <c r="AK228" s="103"/>
      <c r="AL228" s="190">
        <v>435049</v>
      </c>
      <c r="AM228" s="103"/>
      <c r="AN228" s="190">
        <v>0</v>
      </c>
      <c r="AO228" s="103"/>
      <c r="AP228" s="103">
        <v>16</v>
      </c>
      <c r="AQ228" s="103"/>
      <c r="AR228" s="190">
        <v>8216</v>
      </c>
    </row>
    <row r="229" spans="1:44" ht="9.75" customHeight="1" x14ac:dyDescent="0.25">
      <c r="A229" s="94">
        <v>17</v>
      </c>
      <c r="B229" s="95"/>
      <c r="C229" s="8" t="s">
        <v>230</v>
      </c>
      <c r="D229" s="103"/>
      <c r="E229" s="190">
        <v>3536177</v>
      </c>
      <c r="F229" s="103"/>
      <c r="G229" s="188">
        <f t="shared" si="49"/>
        <v>244.88760387811635</v>
      </c>
      <c r="H229" s="103"/>
      <c r="I229" s="188">
        <f t="shared" si="50"/>
        <v>103.75224533066879</v>
      </c>
      <c r="J229" s="190"/>
      <c r="K229" s="190">
        <v>933495</v>
      </c>
      <c r="L229" s="103"/>
      <c r="M229" s="188">
        <f t="shared" si="51"/>
        <v>64.64646814404432</v>
      </c>
      <c r="N229" s="103"/>
      <c r="O229" s="188">
        <f t="shared" si="52"/>
        <v>88.819312603192941</v>
      </c>
      <c r="P229" s="103"/>
      <c r="Q229" s="190">
        <v>335872</v>
      </c>
      <c r="R229" s="103"/>
      <c r="S229" s="188">
        <f t="shared" si="53"/>
        <v>23.259833795013851</v>
      </c>
      <c r="T229" s="103"/>
      <c r="U229" s="188">
        <f t="shared" si="54"/>
        <v>33.970132640033803</v>
      </c>
      <c r="V229" s="103"/>
      <c r="W229" s="190">
        <f t="shared" si="55"/>
        <v>4805544</v>
      </c>
      <c r="X229" s="103"/>
      <c r="Y229" s="103"/>
      <c r="Z229" s="190">
        <v>2895247</v>
      </c>
      <c r="AA229" s="103"/>
      <c r="AB229" s="193">
        <f t="shared" si="56"/>
        <v>60.248059324813177</v>
      </c>
      <c r="AC229" s="103"/>
      <c r="AD229" s="190">
        <v>0</v>
      </c>
      <c r="AE229" s="103"/>
      <c r="AF229" s="193">
        <f t="shared" si="57"/>
        <v>0</v>
      </c>
      <c r="AG229" s="103"/>
      <c r="AH229" s="190">
        <v>0</v>
      </c>
      <c r="AI229" s="103"/>
      <c r="AJ229" s="193">
        <f t="shared" si="58"/>
        <v>0</v>
      </c>
      <c r="AK229" s="103"/>
      <c r="AL229" s="190">
        <v>1094132</v>
      </c>
      <c r="AM229" s="103"/>
      <c r="AN229" s="190">
        <v>863.16</v>
      </c>
      <c r="AO229" s="103"/>
      <c r="AP229" s="103">
        <v>17</v>
      </c>
      <c r="AQ229" s="103"/>
      <c r="AR229" s="190">
        <v>14440</v>
      </c>
    </row>
    <row r="230" spans="1:44" ht="9.75" customHeight="1" x14ac:dyDescent="0.25">
      <c r="A230" s="94">
        <v>18</v>
      </c>
      <c r="B230" s="95"/>
      <c r="C230" s="8" t="s">
        <v>231</v>
      </c>
      <c r="D230" s="103"/>
      <c r="E230" s="190">
        <v>3805691</v>
      </c>
      <c r="F230" s="103"/>
      <c r="G230" s="188">
        <f t="shared" si="49"/>
        <v>163.39047741713892</v>
      </c>
      <c r="H230" s="103"/>
      <c r="I230" s="188">
        <f t="shared" si="50"/>
        <v>69.224120082923363</v>
      </c>
      <c r="J230" s="190"/>
      <c r="K230" s="190">
        <v>2314350</v>
      </c>
      <c r="L230" s="103"/>
      <c r="M230" s="188">
        <f t="shared" si="51"/>
        <v>99.362442040185471</v>
      </c>
      <c r="N230" s="103"/>
      <c r="O230" s="188">
        <f t="shared" si="52"/>
        <v>136.51641077930907</v>
      </c>
      <c r="P230" s="103"/>
      <c r="Q230" s="190">
        <v>3830399</v>
      </c>
      <c r="R230" s="103"/>
      <c r="S230" s="188">
        <f t="shared" si="53"/>
        <v>164.45127082260004</v>
      </c>
      <c r="T230" s="103"/>
      <c r="U230" s="188">
        <f t="shared" si="54"/>
        <v>240.1750387340856</v>
      </c>
      <c r="V230" s="103"/>
      <c r="W230" s="190">
        <f t="shared" si="55"/>
        <v>9950440</v>
      </c>
      <c r="X230" s="103"/>
      <c r="Y230" s="103"/>
      <c r="Z230" s="190">
        <v>2039486</v>
      </c>
      <c r="AA230" s="103"/>
      <c r="AB230" s="193">
        <f t="shared" si="56"/>
        <v>20.496440358416312</v>
      </c>
      <c r="AC230" s="103"/>
      <c r="AD230" s="190">
        <v>0</v>
      </c>
      <c r="AE230" s="103"/>
      <c r="AF230" s="193">
        <f t="shared" si="57"/>
        <v>0</v>
      </c>
      <c r="AG230" s="103"/>
      <c r="AH230" s="190">
        <v>0</v>
      </c>
      <c r="AI230" s="103"/>
      <c r="AJ230" s="193">
        <f t="shared" si="58"/>
        <v>0</v>
      </c>
      <c r="AK230" s="103"/>
      <c r="AL230" s="190">
        <v>127378</v>
      </c>
      <c r="AM230" s="103"/>
      <c r="AN230" s="190">
        <v>0</v>
      </c>
      <c r="AO230" s="103"/>
      <c r="AP230" s="103">
        <v>18</v>
      </c>
      <c r="AQ230" s="103"/>
      <c r="AR230" s="190">
        <v>23292</v>
      </c>
    </row>
    <row r="231" spans="1:44" ht="9.75" customHeight="1" x14ac:dyDescent="0.25">
      <c r="A231" s="94">
        <v>19</v>
      </c>
      <c r="B231" s="95"/>
      <c r="C231" s="8" t="s">
        <v>232</v>
      </c>
      <c r="D231" s="103"/>
      <c r="E231" s="190">
        <v>9401592</v>
      </c>
      <c r="F231" s="103"/>
      <c r="G231" s="188">
        <f t="shared" si="49"/>
        <v>220.61178899943684</v>
      </c>
      <c r="H231" s="103"/>
      <c r="I231" s="188">
        <f t="shared" si="50"/>
        <v>93.467240042494893</v>
      </c>
      <c r="J231" s="190"/>
      <c r="K231" s="190">
        <v>3105983</v>
      </c>
      <c r="L231" s="103"/>
      <c r="M231" s="188">
        <f t="shared" si="51"/>
        <v>72.883025154871405</v>
      </c>
      <c r="N231" s="103"/>
      <c r="O231" s="188">
        <f t="shared" si="52"/>
        <v>100.13571321905654</v>
      </c>
      <c r="P231" s="103"/>
      <c r="Q231" s="190">
        <v>1225032</v>
      </c>
      <c r="R231" s="103"/>
      <c r="S231" s="188">
        <f t="shared" si="53"/>
        <v>28.745823165008449</v>
      </c>
      <c r="T231" s="103"/>
      <c r="U231" s="188">
        <f t="shared" si="54"/>
        <v>41.982218547564301</v>
      </c>
      <c r="V231" s="103"/>
      <c r="W231" s="190">
        <f t="shared" si="55"/>
        <v>13732607</v>
      </c>
      <c r="X231" s="103"/>
      <c r="Y231" s="103"/>
      <c r="Z231" s="190">
        <v>4086213</v>
      </c>
      <c r="AA231" s="103"/>
      <c r="AB231" s="193">
        <f t="shared" si="56"/>
        <v>29.755551877367491</v>
      </c>
      <c r="AC231" s="103"/>
      <c r="AD231" s="190">
        <v>0</v>
      </c>
      <c r="AE231" s="103"/>
      <c r="AF231" s="193">
        <f t="shared" si="57"/>
        <v>0</v>
      </c>
      <c r="AG231" s="103"/>
      <c r="AH231" s="190">
        <v>0</v>
      </c>
      <c r="AI231" s="103"/>
      <c r="AJ231" s="193">
        <f t="shared" si="58"/>
        <v>0</v>
      </c>
      <c r="AK231" s="103"/>
      <c r="AL231" s="190">
        <v>0</v>
      </c>
      <c r="AM231" s="103"/>
      <c r="AN231" s="190">
        <v>0</v>
      </c>
      <c r="AO231" s="103"/>
      <c r="AP231" s="103">
        <v>19</v>
      </c>
      <c r="AQ231" s="103"/>
      <c r="AR231" s="190">
        <v>42616</v>
      </c>
    </row>
    <row r="232" spans="1:44" ht="9.75" customHeight="1" x14ac:dyDescent="0.25">
      <c r="A232" s="94">
        <v>20</v>
      </c>
      <c r="B232" s="95"/>
      <c r="C232" s="8" t="s">
        <v>233</v>
      </c>
      <c r="D232" s="103"/>
      <c r="E232" s="190">
        <v>1519085</v>
      </c>
      <c r="F232" s="103"/>
      <c r="G232" s="188">
        <f t="shared" si="49"/>
        <v>310.33401430030642</v>
      </c>
      <c r="H232" s="103"/>
      <c r="I232" s="188">
        <f t="shared" si="50"/>
        <v>131.48011690359769</v>
      </c>
      <c r="J232" s="190"/>
      <c r="K232" s="190">
        <v>271067</v>
      </c>
      <c r="L232" s="103"/>
      <c r="M232" s="188">
        <f t="shared" si="51"/>
        <v>55.376302349336058</v>
      </c>
      <c r="N232" s="103"/>
      <c r="O232" s="188">
        <f t="shared" si="52"/>
        <v>76.082812416222183</v>
      </c>
      <c r="P232" s="103"/>
      <c r="Q232" s="190">
        <v>501076</v>
      </c>
      <c r="R232" s="103"/>
      <c r="S232" s="188">
        <f t="shared" si="53"/>
        <v>102.36486210418795</v>
      </c>
      <c r="T232" s="103"/>
      <c r="U232" s="188">
        <f t="shared" si="54"/>
        <v>149.50011999240789</v>
      </c>
      <c r="V232" s="103"/>
      <c r="W232" s="190">
        <f t="shared" si="55"/>
        <v>2291228</v>
      </c>
      <c r="X232" s="103"/>
      <c r="Y232" s="103"/>
      <c r="Z232" s="190">
        <v>1166958</v>
      </c>
      <c r="AA232" s="103"/>
      <c r="AB232" s="193">
        <f t="shared" si="56"/>
        <v>50.931552861609589</v>
      </c>
      <c r="AC232" s="103"/>
      <c r="AD232" s="190">
        <v>0</v>
      </c>
      <c r="AE232" s="103"/>
      <c r="AF232" s="193">
        <f t="shared" si="57"/>
        <v>0</v>
      </c>
      <c r="AG232" s="103"/>
      <c r="AH232" s="190">
        <v>0</v>
      </c>
      <c r="AI232" s="103"/>
      <c r="AJ232" s="193">
        <f t="shared" si="58"/>
        <v>0</v>
      </c>
      <c r="AK232" s="103"/>
      <c r="AL232" s="190">
        <v>267844</v>
      </c>
      <c r="AM232" s="103"/>
      <c r="AN232" s="190">
        <v>0</v>
      </c>
      <c r="AO232" s="103"/>
      <c r="AP232" s="103">
        <v>20</v>
      </c>
      <c r="AQ232" s="103"/>
      <c r="AR232" s="190">
        <v>4895</v>
      </c>
    </row>
    <row r="233" spans="1:44" ht="9.75" customHeight="1" x14ac:dyDescent="0.25">
      <c r="A233" s="94">
        <v>21</v>
      </c>
      <c r="B233" s="95"/>
      <c r="C233" s="8" t="s">
        <v>234</v>
      </c>
      <c r="D233" s="103"/>
      <c r="E233" s="190">
        <v>2826851</v>
      </c>
      <c r="F233" s="103"/>
      <c r="G233" s="188">
        <f t="shared" si="49"/>
        <v>473.66806300268098</v>
      </c>
      <c r="H233" s="103"/>
      <c r="I233" s="188">
        <f t="shared" si="50"/>
        <v>200.68032966836688</v>
      </c>
      <c r="J233" s="190"/>
      <c r="K233" s="190">
        <v>239341</v>
      </c>
      <c r="L233" s="103"/>
      <c r="M233" s="188">
        <f t="shared" si="51"/>
        <v>40.104054959785522</v>
      </c>
      <c r="N233" s="103"/>
      <c r="O233" s="188">
        <f t="shared" si="52"/>
        <v>55.099910271849517</v>
      </c>
      <c r="P233" s="103"/>
      <c r="Q233" s="190">
        <v>0</v>
      </c>
      <c r="R233" s="103"/>
      <c r="S233" s="188">
        <f t="shared" si="53"/>
        <v>0</v>
      </c>
      <c r="T233" s="103"/>
      <c r="U233" s="188">
        <f t="shared" si="54"/>
        <v>0</v>
      </c>
      <c r="V233" s="103"/>
      <c r="W233" s="190">
        <f t="shared" si="55"/>
        <v>3066192</v>
      </c>
      <c r="X233" s="103"/>
      <c r="Y233" s="103"/>
      <c r="Z233" s="190">
        <v>1831324</v>
      </c>
      <c r="AA233" s="103"/>
      <c r="AB233" s="193">
        <f t="shared" si="56"/>
        <v>59.72633155392748</v>
      </c>
      <c r="AC233" s="103"/>
      <c r="AD233" s="190">
        <v>0</v>
      </c>
      <c r="AE233" s="103"/>
      <c r="AF233" s="193">
        <f t="shared" si="57"/>
        <v>0</v>
      </c>
      <c r="AG233" s="103"/>
      <c r="AH233" s="190">
        <v>0</v>
      </c>
      <c r="AI233" s="103"/>
      <c r="AJ233" s="193">
        <f t="shared" si="58"/>
        <v>0</v>
      </c>
      <c r="AK233" s="103"/>
      <c r="AL233" s="190">
        <v>424643</v>
      </c>
      <c r="AM233" s="103"/>
      <c r="AN233" s="190">
        <v>0</v>
      </c>
      <c r="AO233" s="103"/>
      <c r="AP233" s="103">
        <v>21</v>
      </c>
      <c r="AQ233" s="103"/>
      <c r="AR233" s="190">
        <v>5968</v>
      </c>
    </row>
    <row r="234" spans="1:44" ht="9.75" customHeight="1" x14ac:dyDescent="0.25">
      <c r="A234" s="94">
        <v>22</v>
      </c>
      <c r="B234" s="95"/>
      <c r="C234" s="9" t="s">
        <v>187</v>
      </c>
      <c r="D234" s="103"/>
      <c r="E234" s="190">
        <v>1255946</v>
      </c>
      <c r="F234" s="103"/>
      <c r="G234" s="188">
        <f t="shared" si="49"/>
        <v>266.03389112476168</v>
      </c>
      <c r="H234" s="103"/>
      <c r="I234" s="188">
        <f t="shared" si="50"/>
        <v>112.71135451995508</v>
      </c>
      <c r="J234" s="190"/>
      <c r="K234" s="190">
        <v>174981</v>
      </c>
      <c r="L234" s="103"/>
      <c r="M234" s="188">
        <f t="shared" si="51"/>
        <v>37.064393137047233</v>
      </c>
      <c r="N234" s="103"/>
      <c r="O234" s="188">
        <f t="shared" si="52"/>
        <v>50.923646952402336</v>
      </c>
      <c r="P234" s="103"/>
      <c r="Q234" s="190">
        <v>469083</v>
      </c>
      <c r="R234" s="103"/>
      <c r="S234" s="188">
        <f t="shared" si="53"/>
        <v>99.360940478712138</v>
      </c>
      <c r="T234" s="103"/>
      <c r="U234" s="188">
        <f t="shared" si="54"/>
        <v>145.11300282910494</v>
      </c>
      <c r="V234" s="103"/>
      <c r="W234" s="190">
        <f t="shared" si="55"/>
        <v>1900010</v>
      </c>
      <c r="X234" s="103"/>
      <c r="Y234" s="103"/>
      <c r="Z234" s="190">
        <v>974881</v>
      </c>
      <c r="AA234" s="103"/>
      <c r="AB234" s="193">
        <f t="shared" si="56"/>
        <v>51.309256267072278</v>
      </c>
      <c r="AC234" s="103"/>
      <c r="AD234" s="190">
        <v>0</v>
      </c>
      <c r="AE234" s="103"/>
      <c r="AF234" s="193">
        <f t="shared" si="57"/>
        <v>0</v>
      </c>
      <c r="AG234" s="103"/>
      <c r="AH234" s="190">
        <v>0</v>
      </c>
      <c r="AI234" s="103"/>
      <c r="AJ234" s="193">
        <f t="shared" si="58"/>
        <v>0</v>
      </c>
      <c r="AK234" s="103"/>
      <c r="AL234" s="190">
        <v>153366</v>
      </c>
      <c r="AM234" s="103"/>
      <c r="AN234" s="190">
        <v>0</v>
      </c>
      <c r="AO234" s="103"/>
      <c r="AP234" s="103">
        <v>22</v>
      </c>
      <c r="AQ234" s="103"/>
      <c r="AR234" s="190">
        <v>4721</v>
      </c>
    </row>
    <row r="235" spans="1:44" ht="9.75" customHeight="1" x14ac:dyDescent="0.25">
      <c r="A235" s="94">
        <v>23</v>
      </c>
      <c r="B235" s="95"/>
      <c r="C235" s="8" t="s">
        <v>195</v>
      </c>
      <c r="D235" s="103"/>
      <c r="E235" s="190">
        <v>2011334</v>
      </c>
      <c r="F235" s="103"/>
      <c r="G235" s="188">
        <f t="shared" si="49"/>
        <v>221.36627779000659</v>
      </c>
      <c r="H235" s="103"/>
      <c r="I235" s="188">
        <f t="shared" si="50"/>
        <v>93.78689650880338</v>
      </c>
      <c r="J235" s="190"/>
      <c r="K235" s="190">
        <v>2139</v>
      </c>
      <c r="L235" s="103"/>
      <c r="M235" s="188">
        <f t="shared" si="51"/>
        <v>0.23541712524763372</v>
      </c>
      <c r="N235" s="103"/>
      <c r="O235" s="188">
        <f t="shared" si="52"/>
        <v>0.323445160111828</v>
      </c>
      <c r="P235" s="103"/>
      <c r="Q235" s="190">
        <v>353970</v>
      </c>
      <c r="R235" s="103"/>
      <c r="S235" s="188">
        <f t="shared" si="53"/>
        <v>38.957737178076158</v>
      </c>
      <c r="T235" s="103"/>
      <c r="U235" s="188">
        <f t="shared" si="54"/>
        <v>56.896343755410541</v>
      </c>
      <c r="V235" s="103"/>
      <c r="W235" s="190">
        <f t="shared" si="55"/>
        <v>2367443</v>
      </c>
      <c r="X235" s="103"/>
      <c r="Y235" s="103"/>
      <c r="Z235" s="190">
        <v>2093111</v>
      </c>
      <c r="AA235" s="103"/>
      <c r="AB235" s="193">
        <f t="shared" si="56"/>
        <v>88.412308131600213</v>
      </c>
      <c r="AC235" s="103"/>
      <c r="AD235" s="190">
        <v>0</v>
      </c>
      <c r="AE235" s="103"/>
      <c r="AF235" s="193">
        <f t="shared" si="57"/>
        <v>0</v>
      </c>
      <c r="AG235" s="103"/>
      <c r="AH235" s="190">
        <v>0</v>
      </c>
      <c r="AI235" s="103"/>
      <c r="AJ235" s="193">
        <f t="shared" si="58"/>
        <v>0</v>
      </c>
      <c r="AK235" s="103"/>
      <c r="AL235" s="190">
        <v>102848</v>
      </c>
      <c r="AM235" s="103"/>
      <c r="AN235" s="190">
        <v>0</v>
      </c>
      <c r="AO235" s="103"/>
      <c r="AP235" s="103">
        <v>23</v>
      </c>
      <c r="AQ235" s="103"/>
      <c r="AR235" s="190">
        <v>9086</v>
      </c>
    </row>
    <row r="236" spans="1:44" ht="9.75" customHeight="1" x14ac:dyDescent="0.25">
      <c r="A236" s="94">
        <v>24</v>
      </c>
      <c r="B236" s="95"/>
      <c r="C236" s="272" t="s">
        <v>235</v>
      </c>
      <c r="D236" s="103"/>
      <c r="E236" s="190">
        <v>900846</v>
      </c>
      <c r="F236" s="103"/>
      <c r="G236" s="188">
        <f t="shared" si="49"/>
        <v>116.58418532418791</v>
      </c>
      <c r="H236" s="103"/>
      <c r="I236" s="188">
        <f t="shared" si="50"/>
        <v>49.393561804996736</v>
      </c>
      <c r="J236" s="190"/>
      <c r="K236" s="190">
        <v>462412</v>
      </c>
      <c r="L236" s="103"/>
      <c r="M236" s="188">
        <f t="shared" si="51"/>
        <v>59.843665070531898</v>
      </c>
      <c r="N236" s="103"/>
      <c r="O236" s="188">
        <f t="shared" si="52"/>
        <v>82.220627790166915</v>
      </c>
      <c r="P236" s="103"/>
      <c r="Q236" s="190">
        <v>1070196</v>
      </c>
      <c r="R236" s="103"/>
      <c r="S236" s="188">
        <f t="shared" si="53"/>
        <v>138.50084120616023</v>
      </c>
      <c r="T236" s="103"/>
      <c r="U236" s="188">
        <f t="shared" si="54"/>
        <v>202.2753897552827</v>
      </c>
      <c r="V236" s="103"/>
      <c r="W236" s="190">
        <f t="shared" si="55"/>
        <v>2433454</v>
      </c>
      <c r="X236" s="103"/>
      <c r="Y236" s="103"/>
      <c r="Z236" s="190">
        <v>686484</v>
      </c>
      <c r="AA236" s="103"/>
      <c r="AB236" s="193">
        <f t="shared" si="56"/>
        <v>28.210272312523681</v>
      </c>
      <c r="AC236" s="103"/>
      <c r="AD236" s="190">
        <v>0</v>
      </c>
      <c r="AE236" s="103"/>
      <c r="AF236" s="193">
        <f t="shared" si="57"/>
        <v>0</v>
      </c>
      <c r="AG236" s="103"/>
      <c r="AH236" s="190">
        <v>0</v>
      </c>
      <c r="AI236" s="103"/>
      <c r="AJ236" s="193">
        <f t="shared" si="58"/>
        <v>0</v>
      </c>
      <c r="AK236" s="103"/>
      <c r="AL236" s="190">
        <v>0</v>
      </c>
      <c r="AM236" s="103"/>
      <c r="AN236" s="190">
        <v>0</v>
      </c>
      <c r="AO236" s="103"/>
      <c r="AP236" s="103">
        <v>24</v>
      </c>
      <c r="AQ236" s="103"/>
      <c r="AR236" s="190">
        <v>7727</v>
      </c>
    </row>
    <row r="237" spans="1:44" ht="9.75" customHeight="1" x14ac:dyDescent="0.25">
      <c r="A237" s="94">
        <v>25</v>
      </c>
      <c r="B237" s="95"/>
      <c r="C237" s="8" t="s">
        <v>236</v>
      </c>
      <c r="D237" s="103"/>
      <c r="E237" s="190">
        <v>1007228</v>
      </c>
      <c r="F237" s="103"/>
      <c r="G237" s="188">
        <f t="shared" si="49"/>
        <v>172.97406834964795</v>
      </c>
      <c r="H237" s="103"/>
      <c r="I237" s="188">
        <f t="shared" si="50"/>
        <v>73.284428003096139</v>
      </c>
      <c r="J237" s="190"/>
      <c r="K237" s="190">
        <v>476542</v>
      </c>
      <c r="L237" s="103"/>
      <c r="M237" s="188">
        <f t="shared" si="51"/>
        <v>81.83788425210372</v>
      </c>
      <c r="N237" s="103"/>
      <c r="O237" s="188">
        <f t="shared" si="52"/>
        <v>112.43900607184479</v>
      </c>
      <c r="P237" s="103"/>
      <c r="Q237" s="190">
        <v>0</v>
      </c>
      <c r="R237" s="103"/>
      <c r="S237" s="188">
        <f t="shared" si="53"/>
        <v>0</v>
      </c>
      <c r="T237" s="103"/>
      <c r="U237" s="188">
        <f t="shared" si="54"/>
        <v>0</v>
      </c>
      <c r="V237" s="103"/>
      <c r="W237" s="190">
        <f t="shared" si="55"/>
        <v>1483770</v>
      </c>
      <c r="X237" s="103"/>
      <c r="Y237" s="103"/>
      <c r="Z237" s="190">
        <v>651669</v>
      </c>
      <c r="AA237" s="103"/>
      <c r="AB237" s="193">
        <f t="shared" si="56"/>
        <v>43.919812369841686</v>
      </c>
      <c r="AC237" s="103"/>
      <c r="AD237" s="190">
        <v>0</v>
      </c>
      <c r="AE237" s="103"/>
      <c r="AF237" s="193">
        <f t="shared" si="57"/>
        <v>0</v>
      </c>
      <c r="AG237" s="103"/>
      <c r="AH237" s="190">
        <v>0</v>
      </c>
      <c r="AI237" s="103"/>
      <c r="AJ237" s="193">
        <f t="shared" si="58"/>
        <v>0</v>
      </c>
      <c r="AK237" s="103"/>
      <c r="AL237" s="190">
        <v>537017</v>
      </c>
      <c r="AM237" s="103"/>
      <c r="AN237" s="190">
        <v>1247.76</v>
      </c>
      <c r="AO237" s="103"/>
      <c r="AP237" s="103">
        <v>25</v>
      </c>
      <c r="AQ237" s="103"/>
      <c r="AR237" s="190">
        <v>5823</v>
      </c>
    </row>
    <row r="238" spans="1:44" ht="9.75" customHeight="1" x14ac:dyDescent="0.25">
      <c r="A238" s="94">
        <v>26</v>
      </c>
      <c r="B238" s="95"/>
      <c r="C238" s="8" t="s">
        <v>237</v>
      </c>
      <c r="D238" s="103"/>
      <c r="E238" s="190">
        <v>1671273</v>
      </c>
      <c r="F238" s="103"/>
      <c r="G238" s="188">
        <f t="shared" si="49"/>
        <v>348.25442800583454</v>
      </c>
      <c r="H238" s="103"/>
      <c r="I238" s="188">
        <f t="shared" si="50"/>
        <v>147.54596917015249</v>
      </c>
      <c r="J238" s="190"/>
      <c r="K238" s="190">
        <v>117489</v>
      </c>
      <c r="L238" s="103"/>
      <c r="M238" s="188">
        <f t="shared" si="51"/>
        <v>24.48197541154407</v>
      </c>
      <c r="N238" s="103"/>
      <c r="O238" s="188">
        <f t="shared" si="52"/>
        <v>33.636365444999846</v>
      </c>
      <c r="P238" s="103"/>
      <c r="Q238" s="190">
        <v>195455</v>
      </c>
      <c r="R238" s="103"/>
      <c r="S238" s="188">
        <f t="shared" si="53"/>
        <v>40.728276724317567</v>
      </c>
      <c r="T238" s="103"/>
      <c r="U238" s="188">
        <f t="shared" si="54"/>
        <v>59.482151709168974</v>
      </c>
      <c r="V238" s="103"/>
      <c r="W238" s="190">
        <f t="shared" si="55"/>
        <v>1984217</v>
      </c>
      <c r="X238" s="103"/>
      <c r="Y238" s="103"/>
      <c r="Z238" s="190">
        <v>1460137</v>
      </c>
      <c r="AA238" s="103"/>
      <c r="AB238" s="193">
        <f t="shared" si="56"/>
        <v>73.587566279293043</v>
      </c>
      <c r="AC238" s="103"/>
      <c r="AD238" s="190">
        <v>0</v>
      </c>
      <c r="AE238" s="103"/>
      <c r="AF238" s="193">
        <f t="shared" si="57"/>
        <v>0</v>
      </c>
      <c r="AG238" s="103"/>
      <c r="AH238" s="190">
        <v>0</v>
      </c>
      <c r="AI238" s="103"/>
      <c r="AJ238" s="193">
        <f t="shared" si="58"/>
        <v>0</v>
      </c>
      <c r="AK238" s="103"/>
      <c r="AL238" s="190">
        <v>104777</v>
      </c>
      <c r="AM238" s="103"/>
      <c r="AN238" s="190">
        <v>0</v>
      </c>
      <c r="AO238" s="103"/>
      <c r="AP238" s="103">
        <v>26</v>
      </c>
      <c r="AQ238" s="103"/>
      <c r="AR238" s="190">
        <v>4799</v>
      </c>
    </row>
    <row r="239" spans="1:44" ht="9.75" customHeight="1" x14ac:dyDescent="0.25">
      <c r="A239" s="94">
        <v>27</v>
      </c>
      <c r="B239" s="95"/>
      <c r="C239" s="8" t="s">
        <v>238</v>
      </c>
      <c r="D239" s="103"/>
      <c r="E239" s="190">
        <v>2003727</v>
      </c>
      <c r="F239" s="103"/>
      <c r="G239" s="188">
        <f t="shared" si="49"/>
        <v>247.71010013598715</v>
      </c>
      <c r="H239" s="103"/>
      <c r="I239" s="188">
        <f t="shared" si="50"/>
        <v>104.94806055183143</v>
      </c>
      <c r="J239" s="190"/>
      <c r="K239" s="190">
        <v>0</v>
      </c>
      <c r="L239" s="103"/>
      <c r="M239" s="188">
        <f t="shared" si="51"/>
        <v>0</v>
      </c>
      <c r="N239" s="103"/>
      <c r="O239" s="188">
        <f t="shared" si="52"/>
        <v>0</v>
      </c>
      <c r="P239" s="103"/>
      <c r="Q239" s="190">
        <v>153104</v>
      </c>
      <c r="R239" s="103"/>
      <c r="S239" s="188">
        <f t="shared" si="53"/>
        <v>18.927432315490172</v>
      </c>
      <c r="T239" s="103"/>
      <c r="U239" s="188">
        <f t="shared" si="54"/>
        <v>27.642819461173218</v>
      </c>
      <c r="V239" s="103"/>
      <c r="W239" s="190">
        <f t="shared" si="55"/>
        <v>2156831</v>
      </c>
      <c r="X239" s="103"/>
      <c r="Y239" s="103"/>
      <c r="Z239" s="190">
        <v>1260892</v>
      </c>
      <c r="AA239" s="103"/>
      <c r="AB239" s="193">
        <f t="shared" si="56"/>
        <v>58.460398612594119</v>
      </c>
      <c r="AC239" s="103"/>
      <c r="AD239" s="190">
        <v>60068</v>
      </c>
      <c r="AE239" s="103"/>
      <c r="AF239" s="193">
        <f t="shared" si="57"/>
        <v>2.7850118994024102</v>
      </c>
      <c r="AG239" s="103"/>
      <c r="AH239" s="190">
        <v>0</v>
      </c>
      <c r="AI239" s="103"/>
      <c r="AJ239" s="193">
        <f t="shared" si="58"/>
        <v>0</v>
      </c>
      <c r="AK239" s="103"/>
      <c r="AL239" s="190">
        <v>0</v>
      </c>
      <c r="AM239" s="103"/>
      <c r="AN239" s="190">
        <v>-1467.92</v>
      </c>
      <c r="AO239" s="103"/>
      <c r="AP239" s="103">
        <v>27</v>
      </c>
      <c r="AQ239" s="103"/>
      <c r="AR239" s="190">
        <v>8089</v>
      </c>
    </row>
    <row r="240" spans="1:44" ht="9.75" customHeight="1" x14ac:dyDescent="0.25">
      <c r="A240" s="94">
        <v>28</v>
      </c>
      <c r="B240" s="95"/>
      <c r="C240" s="8" t="s">
        <v>239</v>
      </c>
      <c r="D240" s="103"/>
      <c r="E240" s="190">
        <v>3263194</v>
      </c>
      <c r="F240" s="103"/>
      <c r="G240" s="188">
        <f t="shared" si="49"/>
        <v>400.78531073446328</v>
      </c>
      <c r="H240" s="103"/>
      <c r="I240" s="188">
        <f t="shared" si="50"/>
        <v>169.80188145801952</v>
      </c>
      <c r="J240" s="190"/>
      <c r="K240" s="190">
        <v>214181</v>
      </c>
      <c r="L240" s="103"/>
      <c r="M240" s="188">
        <f t="shared" si="51"/>
        <v>26.305698845492508</v>
      </c>
      <c r="N240" s="103"/>
      <c r="O240" s="188">
        <f t="shared" si="52"/>
        <v>36.142022233870499</v>
      </c>
      <c r="P240" s="103"/>
      <c r="Q240" s="190">
        <v>214523</v>
      </c>
      <c r="R240" s="103"/>
      <c r="S240" s="188">
        <f t="shared" si="53"/>
        <v>26.347703267010562</v>
      </c>
      <c r="T240" s="103"/>
      <c r="U240" s="188">
        <f t="shared" si="54"/>
        <v>38.479852548751538</v>
      </c>
      <c r="V240" s="103"/>
      <c r="W240" s="190">
        <f t="shared" si="55"/>
        <v>3691898</v>
      </c>
      <c r="X240" s="103"/>
      <c r="Y240" s="103"/>
      <c r="Z240" s="190">
        <v>2511103</v>
      </c>
      <c r="AA240" s="103"/>
      <c r="AB240" s="193">
        <f t="shared" si="56"/>
        <v>68.016586590420431</v>
      </c>
      <c r="AC240" s="103"/>
      <c r="AD240" s="190">
        <v>0</v>
      </c>
      <c r="AE240" s="103"/>
      <c r="AF240" s="193">
        <f t="shared" si="57"/>
        <v>0</v>
      </c>
      <c r="AG240" s="103"/>
      <c r="AH240" s="190">
        <v>0</v>
      </c>
      <c r="AI240" s="103"/>
      <c r="AJ240" s="193">
        <f t="shared" si="58"/>
        <v>0</v>
      </c>
      <c r="AK240" s="103"/>
      <c r="AL240" s="190">
        <v>9960</v>
      </c>
      <c r="AM240" s="103"/>
      <c r="AN240" s="190">
        <v>0</v>
      </c>
      <c r="AO240" s="103"/>
      <c r="AP240" s="103">
        <v>28</v>
      </c>
      <c r="AQ240" s="103"/>
      <c r="AR240" s="190">
        <v>8142</v>
      </c>
    </row>
    <row r="241" spans="1:44" ht="9.75" customHeight="1" x14ac:dyDescent="0.25">
      <c r="A241" s="94">
        <v>29</v>
      </c>
      <c r="B241" s="95"/>
      <c r="C241" s="8" t="s">
        <v>240</v>
      </c>
      <c r="D241" s="103"/>
      <c r="E241" s="190">
        <v>1315524</v>
      </c>
      <c r="F241" s="103"/>
      <c r="G241" s="188">
        <f t="shared" si="49"/>
        <v>282.90838709677422</v>
      </c>
      <c r="H241" s="103"/>
      <c r="I241" s="188">
        <f t="shared" si="50"/>
        <v>119.86062144157113</v>
      </c>
      <c r="J241" s="190"/>
      <c r="K241" s="190">
        <v>1039683</v>
      </c>
      <c r="L241" s="103"/>
      <c r="M241" s="188">
        <f t="shared" si="51"/>
        <v>223.58774193548388</v>
      </c>
      <c r="N241" s="103"/>
      <c r="O241" s="188">
        <f t="shared" si="52"/>
        <v>307.19249040737134</v>
      </c>
      <c r="P241" s="103"/>
      <c r="Q241" s="190">
        <v>470814</v>
      </c>
      <c r="R241" s="103"/>
      <c r="S241" s="188">
        <f t="shared" si="53"/>
        <v>101.25032258064516</v>
      </c>
      <c r="T241" s="103"/>
      <c r="U241" s="188">
        <f t="shared" si="54"/>
        <v>147.87237596891342</v>
      </c>
      <c r="V241" s="103"/>
      <c r="W241" s="190">
        <f t="shared" si="55"/>
        <v>2826021</v>
      </c>
      <c r="X241" s="103"/>
      <c r="Y241" s="103"/>
      <c r="Z241" s="190">
        <v>1528096</v>
      </c>
      <c r="AA241" s="103"/>
      <c r="AB241" s="193">
        <f t="shared" si="56"/>
        <v>54.07235119625792</v>
      </c>
      <c r="AC241" s="103"/>
      <c r="AD241" s="190">
        <v>0</v>
      </c>
      <c r="AE241" s="103"/>
      <c r="AF241" s="193">
        <f t="shared" si="57"/>
        <v>0</v>
      </c>
      <c r="AG241" s="103"/>
      <c r="AH241" s="190">
        <v>0</v>
      </c>
      <c r="AI241" s="103"/>
      <c r="AJ241" s="193">
        <f t="shared" si="58"/>
        <v>0</v>
      </c>
      <c r="AK241" s="103"/>
      <c r="AL241" s="190">
        <v>732166</v>
      </c>
      <c r="AM241" s="103"/>
      <c r="AN241" s="190">
        <v>247.56</v>
      </c>
      <c r="AO241" s="103"/>
      <c r="AP241" s="103">
        <v>29</v>
      </c>
      <c r="AQ241" s="103"/>
      <c r="AR241" s="190">
        <v>4650</v>
      </c>
    </row>
    <row r="242" spans="1:44" ht="9.75" customHeight="1" x14ac:dyDescent="0.25">
      <c r="A242" s="94">
        <v>30</v>
      </c>
      <c r="B242" s="95"/>
      <c r="C242" s="8" t="s">
        <v>241</v>
      </c>
      <c r="D242" s="103"/>
      <c r="E242" s="190">
        <v>1137039</v>
      </c>
      <c r="F242" s="103"/>
      <c r="G242" s="188">
        <f t="shared" si="49"/>
        <v>177.71788058768365</v>
      </c>
      <c r="H242" s="103"/>
      <c r="I242" s="188">
        <f t="shared" si="50"/>
        <v>75.294252768943707</v>
      </c>
      <c r="J242" s="190"/>
      <c r="K242" s="190">
        <v>326688</v>
      </c>
      <c r="L242" s="103"/>
      <c r="M242" s="188">
        <f t="shared" si="51"/>
        <v>51.060956548921538</v>
      </c>
      <c r="N242" s="103"/>
      <c r="O242" s="188">
        <f t="shared" si="52"/>
        <v>70.153856687598918</v>
      </c>
      <c r="P242" s="103"/>
      <c r="Q242" s="190">
        <v>0</v>
      </c>
      <c r="R242" s="103"/>
      <c r="S242" s="188">
        <f t="shared" si="53"/>
        <v>0</v>
      </c>
      <c r="T242" s="103"/>
      <c r="U242" s="188">
        <f t="shared" si="54"/>
        <v>0</v>
      </c>
      <c r="V242" s="103"/>
      <c r="W242" s="190">
        <f t="shared" si="55"/>
        <v>1463727</v>
      </c>
      <c r="X242" s="103"/>
      <c r="Y242" s="103"/>
      <c r="Z242" s="190">
        <v>291290</v>
      </c>
      <c r="AA242" s="103"/>
      <c r="AB242" s="193">
        <f t="shared" si="56"/>
        <v>19.900568890237043</v>
      </c>
      <c r="AC242" s="103"/>
      <c r="AD242" s="190">
        <v>101</v>
      </c>
      <c r="AE242" s="103"/>
      <c r="AF242" s="193">
        <f t="shared" si="57"/>
        <v>6.9001938202957244E-3</v>
      </c>
      <c r="AG242" s="103"/>
      <c r="AH242" s="190">
        <v>0</v>
      </c>
      <c r="AI242" s="103"/>
      <c r="AJ242" s="193">
        <f t="shared" si="58"/>
        <v>0</v>
      </c>
      <c r="AK242" s="103"/>
      <c r="AL242" s="190">
        <v>310135</v>
      </c>
      <c r="AM242" s="103"/>
      <c r="AN242" s="190">
        <v>0</v>
      </c>
      <c r="AO242" s="103"/>
      <c r="AP242" s="103">
        <v>30</v>
      </c>
      <c r="AQ242" s="103"/>
      <c r="AR242" s="190">
        <v>6398</v>
      </c>
    </row>
    <row r="243" spans="1:44" ht="9.75" customHeight="1" x14ac:dyDescent="0.25">
      <c r="A243" s="94">
        <v>31</v>
      </c>
      <c r="B243" s="95"/>
      <c r="C243" s="8" t="s">
        <v>208</v>
      </c>
      <c r="D243" s="103"/>
      <c r="E243" s="190">
        <v>1070889</v>
      </c>
      <c r="F243" s="103"/>
      <c r="G243" s="188">
        <f t="shared" si="49"/>
        <v>231.44348389885454</v>
      </c>
      <c r="H243" s="103"/>
      <c r="I243" s="188">
        <f t="shared" si="50"/>
        <v>98.056335810325905</v>
      </c>
      <c r="J243" s="190"/>
      <c r="K243" s="190">
        <v>271975</v>
      </c>
      <c r="L243" s="103"/>
      <c r="M243" s="188">
        <f t="shared" si="51"/>
        <v>58.779987032634537</v>
      </c>
      <c r="N243" s="103"/>
      <c r="O243" s="188">
        <f t="shared" si="52"/>
        <v>80.759215359302956</v>
      </c>
      <c r="P243" s="103"/>
      <c r="Q243" s="190">
        <v>91709</v>
      </c>
      <c r="R243" s="103"/>
      <c r="S243" s="188">
        <f t="shared" si="53"/>
        <v>19.820401988329373</v>
      </c>
      <c r="T243" s="103"/>
      <c r="U243" s="188">
        <f t="shared" si="54"/>
        <v>28.946968858680002</v>
      </c>
      <c r="V243" s="103"/>
      <c r="W243" s="190">
        <f t="shared" ref="W243:W250" si="59">(E243+K243+Q243)</f>
        <v>1434573</v>
      </c>
      <c r="X243" s="103"/>
      <c r="Y243" s="103"/>
      <c r="Z243" s="190">
        <v>1104227</v>
      </c>
      <c r="AA243" s="103"/>
      <c r="AB243" s="193">
        <f t="shared" ref="AB243:AB250" si="60">IF($W243,Z243/$W243*100,0)</f>
        <v>76.972520743106131</v>
      </c>
      <c r="AC243" s="103"/>
      <c r="AD243" s="190">
        <v>0</v>
      </c>
      <c r="AE243" s="103"/>
      <c r="AF243" s="193">
        <f t="shared" ref="AF243:AF250" si="61">IF($W243,AD243/$W243*100,0)</f>
        <v>0</v>
      </c>
      <c r="AG243" s="103"/>
      <c r="AH243" s="190">
        <v>0</v>
      </c>
      <c r="AI243" s="103"/>
      <c r="AJ243" s="193">
        <f t="shared" ref="AJ243:AJ250" si="62">IF($W243,AH243/$W243*100,0)</f>
        <v>0</v>
      </c>
      <c r="AK243" s="103"/>
      <c r="AL243" s="190">
        <v>391004</v>
      </c>
      <c r="AM243" s="103"/>
      <c r="AN243" s="190">
        <v>0</v>
      </c>
      <c r="AO243" s="103"/>
      <c r="AP243" s="103">
        <v>31</v>
      </c>
      <c r="AQ243" s="103"/>
      <c r="AR243" s="190">
        <v>4627</v>
      </c>
    </row>
    <row r="244" spans="1:44" ht="9.75" customHeight="1" x14ac:dyDescent="0.25">
      <c r="A244" s="94">
        <v>32</v>
      </c>
      <c r="B244" s="95"/>
      <c r="C244" s="8" t="s">
        <v>242</v>
      </c>
      <c r="D244" s="103"/>
      <c r="E244" s="190">
        <v>6950125</v>
      </c>
      <c r="F244" s="103"/>
      <c r="G244" s="188">
        <f t="shared" si="49"/>
        <v>443.0499776885319</v>
      </c>
      <c r="H244" s="103"/>
      <c r="I244" s="188">
        <f t="shared" si="50"/>
        <v>187.70827616805977</v>
      </c>
      <c r="J244" s="190"/>
      <c r="K244" s="190">
        <v>1898195</v>
      </c>
      <c r="L244" s="103"/>
      <c r="M244" s="188">
        <f t="shared" si="51"/>
        <v>121.00433479951552</v>
      </c>
      <c r="N244" s="103"/>
      <c r="O244" s="188">
        <f t="shared" si="52"/>
        <v>166.25071945078446</v>
      </c>
      <c r="P244" s="103"/>
      <c r="Q244" s="190">
        <v>2781147</v>
      </c>
      <c r="R244" s="103"/>
      <c r="S244" s="188">
        <f t="shared" si="53"/>
        <v>177.28992159112642</v>
      </c>
      <c r="T244" s="103"/>
      <c r="U244" s="188">
        <f t="shared" si="54"/>
        <v>258.9254164611786</v>
      </c>
      <c r="V244" s="103"/>
      <c r="W244" s="190">
        <f t="shared" si="59"/>
        <v>11629467</v>
      </c>
      <c r="X244" s="103"/>
      <c r="Y244" s="103"/>
      <c r="Z244" s="190">
        <v>2225462</v>
      </c>
      <c r="AA244" s="103"/>
      <c r="AB244" s="193">
        <f t="shared" si="60"/>
        <v>19.136405821522175</v>
      </c>
      <c r="AC244" s="103"/>
      <c r="AD244" s="190">
        <v>116258</v>
      </c>
      <c r="AE244" s="103"/>
      <c r="AF244" s="193">
        <f t="shared" si="61"/>
        <v>0.99968468030392099</v>
      </c>
      <c r="AG244" s="103"/>
      <c r="AH244" s="190">
        <v>0</v>
      </c>
      <c r="AI244" s="103"/>
      <c r="AJ244" s="193">
        <f t="shared" si="62"/>
        <v>0</v>
      </c>
      <c r="AK244" s="103"/>
      <c r="AL244" s="190">
        <v>0</v>
      </c>
      <c r="AM244" s="103"/>
      <c r="AN244" s="190">
        <v>0</v>
      </c>
      <c r="AO244" s="103"/>
      <c r="AP244" s="103">
        <v>32</v>
      </c>
      <c r="AQ244" s="103"/>
      <c r="AR244" s="190">
        <v>15687</v>
      </c>
    </row>
    <row r="245" spans="1:44" ht="9.75" customHeight="1" x14ac:dyDescent="0.25">
      <c r="A245" s="94">
        <v>33</v>
      </c>
      <c r="B245" s="95"/>
      <c r="C245" s="8" t="s">
        <v>243</v>
      </c>
      <c r="D245" s="103"/>
      <c r="E245" s="190">
        <v>1173953</v>
      </c>
      <c r="F245" s="103"/>
      <c r="G245" s="188">
        <f t="shared" si="49"/>
        <v>144.9682637688318</v>
      </c>
      <c r="H245" s="103"/>
      <c r="I245" s="188">
        <f t="shared" si="50"/>
        <v>61.419127099593517</v>
      </c>
      <c r="J245" s="190"/>
      <c r="K245" s="190">
        <v>1303479</v>
      </c>
      <c r="L245" s="103"/>
      <c r="M245" s="188">
        <f t="shared" si="51"/>
        <v>160.96307730303778</v>
      </c>
      <c r="N245" s="103"/>
      <c r="O245" s="188">
        <f t="shared" si="52"/>
        <v>221.15098149979175</v>
      </c>
      <c r="P245" s="103"/>
      <c r="Q245" s="190">
        <v>154740</v>
      </c>
      <c r="R245" s="103"/>
      <c r="S245" s="188">
        <f t="shared" si="53"/>
        <v>19.108421832551247</v>
      </c>
      <c r="T245" s="103"/>
      <c r="U245" s="188">
        <f t="shared" si="54"/>
        <v>27.907148000886963</v>
      </c>
      <c r="V245" s="103"/>
      <c r="W245" s="190">
        <f t="shared" si="59"/>
        <v>2632172</v>
      </c>
      <c r="X245" s="103"/>
      <c r="Y245" s="103"/>
      <c r="Z245" s="190">
        <v>1283350</v>
      </c>
      <c r="AA245" s="103"/>
      <c r="AB245" s="193">
        <f t="shared" si="60"/>
        <v>48.756312277465156</v>
      </c>
      <c r="AC245" s="103"/>
      <c r="AD245" s="190">
        <v>0</v>
      </c>
      <c r="AE245" s="103"/>
      <c r="AF245" s="193">
        <f t="shared" si="61"/>
        <v>0</v>
      </c>
      <c r="AG245" s="103"/>
      <c r="AH245" s="190">
        <v>0</v>
      </c>
      <c r="AI245" s="103"/>
      <c r="AJ245" s="193">
        <f t="shared" si="62"/>
        <v>0</v>
      </c>
      <c r="AK245" s="103"/>
      <c r="AL245" s="190">
        <v>305319</v>
      </c>
      <c r="AM245" s="103"/>
      <c r="AN245" s="190">
        <v>0</v>
      </c>
      <c r="AO245" s="103"/>
      <c r="AP245" s="103">
        <v>33</v>
      </c>
      <c r="AQ245" s="103"/>
      <c r="AR245" s="190">
        <v>8098</v>
      </c>
    </row>
    <row r="246" spans="1:44" ht="9.75" customHeight="1" x14ac:dyDescent="0.25">
      <c r="A246" s="94">
        <v>34</v>
      </c>
      <c r="B246" s="95"/>
      <c r="C246" s="8" t="s">
        <v>244</v>
      </c>
      <c r="D246" s="103"/>
      <c r="E246" s="190">
        <v>3166532</v>
      </c>
      <c r="F246" s="103"/>
      <c r="G246" s="188">
        <f t="shared" si="49"/>
        <v>329.46956612215172</v>
      </c>
      <c r="H246" s="103"/>
      <c r="I246" s="188">
        <f t="shared" si="50"/>
        <v>139.58733195130569</v>
      </c>
      <c r="J246" s="190"/>
      <c r="K246" s="190">
        <v>603163</v>
      </c>
      <c r="L246" s="103"/>
      <c r="M246" s="188">
        <f t="shared" si="51"/>
        <v>62.757569451669958</v>
      </c>
      <c r="N246" s="103"/>
      <c r="O246" s="188">
        <f t="shared" si="52"/>
        <v>86.224109984235682</v>
      </c>
      <c r="P246" s="103"/>
      <c r="Q246" s="190">
        <v>1205495</v>
      </c>
      <c r="R246" s="103"/>
      <c r="S246" s="188">
        <f t="shared" si="53"/>
        <v>125.42867547601706</v>
      </c>
      <c r="T246" s="103"/>
      <c r="U246" s="188">
        <f t="shared" si="54"/>
        <v>183.18397200660297</v>
      </c>
      <c r="V246" s="103"/>
      <c r="W246" s="190">
        <f t="shared" si="59"/>
        <v>4975190</v>
      </c>
      <c r="X246" s="103"/>
      <c r="Y246" s="103"/>
      <c r="Z246" s="190">
        <v>1655499</v>
      </c>
      <c r="AA246" s="103"/>
      <c r="AB246" s="193">
        <f t="shared" si="60"/>
        <v>33.27509100154969</v>
      </c>
      <c r="AC246" s="103"/>
      <c r="AD246" s="190">
        <v>0</v>
      </c>
      <c r="AE246" s="103"/>
      <c r="AF246" s="193">
        <f t="shared" si="61"/>
        <v>0</v>
      </c>
      <c r="AG246" s="103"/>
      <c r="AH246" s="190">
        <v>0</v>
      </c>
      <c r="AI246" s="103"/>
      <c r="AJ246" s="193">
        <f t="shared" si="62"/>
        <v>0</v>
      </c>
      <c r="AK246" s="103"/>
      <c r="AL246" s="190">
        <v>0</v>
      </c>
      <c r="AM246" s="103"/>
      <c r="AN246" s="190">
        <v>0</v>
      </c>
      <c r="AO246" s="103"/>
      <c r="AP246" s="103">
        <v>34</v>
      </c>
      <c r="AQ246" s="103"/>
      <c r="AR246" s="190">
        <v>9611</v>
      </c>
    </row>
    <row r="247" spans="1:44" ht="9.75" customHeight="1" x14ac:dyDescent="0.25">
      <c r="A247" s="94">
        <v>35</v>
      </c>
      <c r="B247" s="95"/>
      <c r="C247" s="8" t="s">
        <v>245</v>
      </c>
      <c r="D247" s="103"/>
      <c r="E247" s="190">
        <v>514126</v>
      </c>
      <c r="F247" s="103"/>
      <c r="G247" s="188">
        <f t="shared" si="49"/>
        <v>155.51300665456745</v>
      </c>
      <c r="H247" s="103"/>
      <c r="I247" s="188">
        <f t="shared" si="50"/>
        <v>65.886649070914643</v>
      </c>
      <c r="J247" s="190"/>
      <c r="K247" s="190">
        <v>163136</v>
      </c>
      <c r="L247" s="103"/>
      <c r="M247" s="188">
        <f t="shared" si="51"/>
        <v>49.345432546884453</v>
      </c>
      <c r="N247" s="103"/>
      <c r="O247" s="188">
        <f t="shared" si="52"/>
        <v>67.796857659040995</v>
      </c>
      <c r="P247" s="103"/>
      <c r="Q247" s="190">
        <v>324110</v>
      </c>
      <c r="R247" s="103"/>
      <c r="S247" s="188">
        <f t="shared" si="53"/>
        <v>98.036902601330908</v>
      </c>
      <c r="T247" s="103"/>
      <c r="U247" s="188">
        <f t="shared" si="54"/>
        <v>143.1792941572609</v>
      </c>
      <c r="V247" s="103"/>
      <c r="W247" s="190">
        <f t="shared" si="59"/>
        <v>1001372</v>
      </c>
      <c r="X247" s="103"/>
      <c r="Y247" s="103"/>
      <c r="Z247" s="190">
        <v>0</v>
      </c>
      <c r="AA247" s="103"/>
      <c r="AB247" s="193">
        <f t="shared" si="60"/>
        <v>0</v>
      </c>
      <c r="AC247" s="103"/>
      <c r="AD247" s="190">
        <v>0</v>
      </c>
      <c r="AE247" s="103"/>
      <c r="AF247" s="193">
        <f t="shared" si="61"/>
        <v>0</v>
      </c>
      <c r="AG247" s="103"/>
      <c r="AH247" s="190">
        <v>0</v>
      </c>
      <c r="AI247" s="103"/>
      <c r="AJ247" s="193">
        <f t="shared" si="62"/>
        <v>0</v>
      </c>
      <c r="AK247" s="103"/>
      <c r="AL247" s="190">
        <v>184391</v>
      </c>
      <c r="AM247" s="103"/>
      <c r="AN247" s="190">
        <v>610.29</v>
      </c>
      <c r="AO247" s="103"/>
      <c r="AP247" s="103">
        <v>35</v>
      </c>
      <c r="AQ247" s="103"/>
      <c r="AR247" s="190">
        <v>3306</v>
      </c>
    </row>
    <row r="248" spans="1:44" ht="9.75" customHeight="1" x14ac:dyDescent="0.25">
      <c r="A248" s="94">
        <v>36</v>
      </c>
      <c r="B248" s="95"/>
      <c r="C248" s="8" t="s">
        <v>212</v>
      </c>
      <c r="D248" s="103"/>
      <c r="E248" s="190">
        <v>633760</v>
      </c>
      <c r="F248" s="103"/>
      <c r="G248" s="188">
        <f t="shared" si="49"/>
        <v>192.86670724284843</v>
      </c>
      <c r="H248" s="103"/>
      <c r="I248" s="188">
        <f t="shared" si="50"/>
        <v>81.712400338310658</v>
      </c>
      <c r="J248" s="190"/>
      <c r="K248" s="190">
        <v>286662</v>
      </c>
      <c r="L248" s="103"/>
      <c r="M248" s="188">
        <f t="shared" si="51"/>
        <v>87.237370663420577</v>
      </c>
      <c r="N248" s="103"/>
      <c r="O248" s="188">
        <f t="shared" si="52"/>
        <v>119.85748824468143</v>
      </c>
      <c r="P248" s="103"/>
      <c r="Q248" s="190">
        <v>112850</v>
      </c>
      <c r="R248" s="103"/>
      <c r="S248" s="188">
        <f t="shared" si="53"/>
        <v>34.342665855143032</v>
      </c>
      <c r="T248" s="103"/>
      <c r="U248" s="188">
        <f t="shared" si="54"/>
        <v>50.156201656163823</v>
      </c>
      <c r="V248" s="103"/>
      <c r="W248" s="190">
        <f>(E248+K248+Q248)</f>
        <v>1033272</v>
      </c>
      <c r="X248" s="103"/>
      <c r="Y248" s="103"/>
      <c r="Z248" s="190">
        <v>560335</v>
      </c>
      <c r="AA248" s="103"/>
      <c r="AB248" s="193">
        <f>IF($W248,Z248/$W248*100,0)</f>
        <v>54.229186506553937</v>
      </c>
      <c r="AC248" s="103"/>
      <c r="AD248" s="190">
        <v>0</v>
      </c>
      <c r="AE248" s="103"/>
      <c r="AF248" s="193">
        <f>IF($W248,AD248/$W248*100,0)</f>
        <v>0</v>
      </c>
      <c r="AG248" s="103"/>
      <c r="AH248" s="190">
        <v>0</v>
      </c>
      <c r="AI248" s="103"/>
      <c r="AJ248" s="193">
        <f>IF($W248,AH248/$W248*100,0)</f>
        <v>0</v>
      </c>
      <c r="AK248" s="103"/>
      <c r="AL248" s="190">
        <v>287099</v>
      </c>
      <c r="AM248" s="103"/>
      <c r="AN248" s="190">
        <v>0</v>
      </c>
      <c r="AO248" s="103"/>
      <c r="AP248" s="103">
        <v>36</v>
      </c>
      <c r="AQ248" s="103"/>
      <c r="AR248" s="190">
        <v>3286</v>
      </c>
    </row>
    <row r="249" spans="1:44" ht="9.75" customHeight="1" x14ac:dyDescent="0.25">
      <c r="A249" s="94">
        <v>37</v>
      </c>
      <c r="B249" s="95"/>
      <c r="C249" s="8" t="s">
        <v>246</v>
      </c>
      <c r="D249" s="103"/>
      <c r="E249" s="190">
        <v>1448793</v>
      </c>
      <c r="F249" s="103"/>
      <c r="G249" s="188">
        <f t="shared" si="49"/>
        <v>284.24426133019421</v>
      </c>
      <c r="H249" s="103"/>
      <c r="I249" s="188">
        <f t="shared" si="50"/>
        <v>120.42659517401735</v>
      </c>
      <c r="J249" s="190"/>
      <c r="K249" s="190">
        <v>246394</v>
      </c>
      <c r="L249" s="103"/>
      <c r="M249" s="188">
        <f t="shared" si="51"/>
        <v>48.340984893074356</v>
      </c>
      <c r="N249" s="103"/>
      <c r="O249" s="188">
        <f t="shared" si="52"/>
        <v>66.416823254709485</v>
      </c>
      <c r="P249" s="103"/>
      <c r="Q249" s="190">
        <v>293698</v>
      </c>
      <c r="R249" s="103"/>
      <c r="S249" s="188">
        <f t="shared" si="53"/>
        <v>57.621738277418089</v>
      </c>
      <c r="T249" s="103"/>
      <c r="U249" s="188">
        <f t="shared" si="54"/>
        <v>84.154431604443019</v>
      </c>
      <c r="V249" s="103"/>
      <c r="W249" s="190">
        <f>(E249+K249+Q249)</f>
        <v>1988885</v>
      </c>
      <c r="X249" s="103"/>
      <c r="Y249" s="103"/>
      <c r="Z249" s="190">
        <v>840651</v>
      </c>
      <c r="AA249" s="103"/>
      <c r="AB249" s="193">
        <f>IF($W249,Z249/$W249*100,0)</f>
        <v>42.267451360938409</v>
      </c>
      <c r="AC249" s="103"/>
      <c r="AD249" s="190">
        <v>0</v>
      </c>
      <c r="AE249" s="103"/>
      <c r="AF249" s="193">
        <f>IF($W249,AD249/$W249*100,0)</f>
        <v>0</v>
      </c>
      <c r="AG249" s="103"/>
      <c r="AH249" s="190">
        <v>0</v>
      </c>
      <c r="AI249" s="103"/>
      <c r="AJ249" s="193">
        <f>IF($W249,AH249/$W249*100,0)</f>
        <v>0</v>
      </c>
      <c r="AK249" s="103"/>
      <c r="AL249" s="190">
        <v>191391</v>
      </c>
      <c r="AM249" s="103"/>
      <c r="AN249" s="190">
        <v>723.61</v>
      </c>
      <c r="AO249" s="103"/>
      <c r="AP249" s="103">
        <v>37</v>
      </c>
      <c r="AQ249" s="103"/>
      <c r="AR249" s="190">
        <v>5097</v>
      </c>
    </row>
    <row r="250" spans="1:44" ht="9.75" customHeight="1" x14ac:dyDescent="0.25">
      <c r="A250" s="126">
        <v>38</v>
      </c>
      <c r="B250" s="95"/>
      <c r="C250" s="9" t="s">
        <v>247</v>
      </c>
      <c r="D250" s="103"/>
      <c r="E250" s="191">
        <v>2583222</v>
      </c>
      <c r="F250" s="103"/>
      <c r="G250" s="188">
        <f t="shared" si="49"/>
        <v>314.60504201680675</v>
      </c>
      <c r="H250" s="103"/>
      <c r="I250" s="188">
        <f t="shared" si="50"/>
        <v>133.28963567236713</v>
      </c>
      <c r="J250" s="196"/>
      <c r="K250" s="191">
        <v>282791</v>
      </c>
      <c r="L250" s="103"/>
      <c r="M250" s="188">
        <f t="shared" si="51"/>
        <v>34.440506637437586</v>
      </c>
      <c r="N250" s="103"/>
      <c r="O250" s="188">
        <f t="shared" si="52"/>
        <v>47.318627189762793</v>
      </c>
      <c r="P250" s="103"/>
      <c r="Q250" s="191">
        <v>1281250</v>
      </c>
      <c r="R250" s="103"/>
      <c r="S250" s="188">
        <f t="shared" si="53"/>
        <v>156.04067714042139</v>
      </c>
      <c r="T250" s="103"/>
      <c r="U250" s="188">
        <f t="shared" si="54"/>
        <v>227.89167568502177</v>
      </c>
      <c r="V250" s="103"/>
      <c r="W250" s="191">
        <f t="shared" si="59"/>
        <v>4147263</v>
      </c>
      <c r="X250" s="103"/>
      <c r="Y250" s="103"/>
      <c r="Z250" s="191">
        <v>3295106</v>
      </c>
      <c r="AA250" s="103"/>
      <c r="AB250" s="193">
        <f t="shared" si="60"/>
        <v>79.452544967608759</v>
      </c>
      <c r="AC250" s="103"/>
      <c r="AD250" s="191">
        <v>0</v>
      </c>
      <c r="AE250" s="103"/>
      <c r="AF250" s="193">
        <f t="shared" si="61"/>
        <v>0</v>
      </c>
      <c r="AG250" s="103"/>
      <c r="AH250" s="191">
        <v>0</v>
      </c>
      <c r="AI250" s="103"/>
      <c r="AJ250" s="193">
        <f t="shared" si="62"/>
        <v>0</v>
      </c>
      <c r="AK250" s="103"/>
      <c r="AL250" s="191">
        <v>17384</v>
      </c>
      <c r="AM250" s="103"/>
      <c r="AN250" s="191">
        <v>54505.590000000004</v>
      </c>
      <c r="AO250" s="103"/>
      <c r="AP250" s="109">
        <v>38</v>
      </c>
      <c r="AQ250" s="103"/>
      <c r="AR250" s="191">
        <v>8211</v>
      </c>
    </row>
    <row r="251" spans="1:44" ht="8.85" customHeight="1" x14ac:dyDescent="0.25">
      <c r="A251" s="103"/>
      <c r="B251" s="103"/>
      <c r="C251" s="103"/>
      <c r="D251" s="103"/>
      <c r="E251" s="103"/>
      <c r="F251" s="103"/>
      <c r="G251" s="112"/>
      <c r="H251" s="112"/>
      <c r="I251" s="112"/>
      <c r="J251" s="103"/>
      <c r="K251" s="103"/>
      <c r="L251" s="103"/>
      <c r="M251" s="112"/>
      <c r="N251" s="112"/>
      <c r="O251" s="112"/>
      <c r="P251" s="103"/>
      <c r="Q251" s="103"/>
      <c r="R251" s="103"/>
      <c r="S251" s="112"/>
      <c r="T251" s="112"/>
      <c r="U251" s="112"/>
      <c r="V251" s="103"/>
      <c r="W251" s="103"/>
      <c r="X251" s="103"/>
      <c r="Y251" s="103"/>
      <c r="Z251" s="103"/>
      <c r="AA251" s="103"/>
      <c r="AB251" s="112"/>
      <c r="AC251" s="103"/>
      <c r="AD251" s="103"/>
      <c r="AE251" s="103"/>
      <c r="AF251" s="112"/>
      <c r="AG251" s="103"/>
      <c r="AH251" s="103"/>
      <c r="AI251" s="103"/>
      <c r="AJ251" s="112"/>
      <c r="AK251" s="103"/>
      <c r="AL251" s="103"/>
      <c r="AM251" s="103"/>
      <c r="AN251" s="103"/>
      <c r="AO251" s="103"/>
      <c r="AP251" s="103"/>
      <c r="AQ251" s="103"/>
      <c r="AR251" s="103"/>
    </row>
    <row r="252" spans="1:44" ht="8.85" customHeight="1" x14ac:dyDescent="0.25">
      <c r="A252" s="109">
        <f>A250</f>
        <v>38</v>
      </c>
      <c r="B252" s="103"/>
      <c r="C252" s="123" t="s">
        <v>63</v>
      </c>
      <c r="D252" s="103"/>
      <c r="E252" s="192">
        <f>SUM(E213:E250)</f>
        <v>84734942</v>
      </c>
      <c r="F252" s="103"/>
      <c r="G252" s="128">
        <f>(E252/$AR252)</f>
        <v>236.03113657698211</v>
      </c>
      <c r="H252" s="112"/>
      <c r="I252" s="193">
        <f>IF(G$252,G252/G$252*100,0)</f>
        <v>100</v>
      </c>
      <c r="J252" s="199"/>
      <c r="K252" s="192">
        <f>SUM(K213:K250)</f>
        <v>26129472</v>
      </c>
      <c r="L252" s="103"/>
      <c r="M252" s="128">
        <f>(K252/$AR252)</f>
        <v>72.784247309881081</v>
      </c>
      <c r="N252" s="112"/>
      <c r="O252" s="193">
        <f>IF(M$252,M252/M$252*100,0)</f>
        <v>100</v>
      </c>
      <c r="P252" s="103"/>
      <c r="Q252" s="192">
        <f>SUM(Q213:Q250)</f>
        <v>24581173</v>
      </c>
      <c r="R252" s="103"/>
      <c r="S252" s="128">
        <f>(Q252/$AR252)</f>
        <v>68.471424711489448</v>
      </c>
      <c r="T252" s="112"/>
      <c r="U252" s="193">
        <f>IF(S$252,S252/S$252*100,0)</f>
        <v>100</v>
      </c>
      <c r="V252" s="103"/>
      <c r="W252" s="192">
        <f>SUM(W213:W250)</f>
        <v>135445587</v>
      </c>
      <c r="X252" s="103"/>
      <c r="Y252" s="103"/>
      <c r="Z252" s="192">
        <f>SUM(Z213:Z250)</f>
        <v>60952651</v>
      </c>
      <c r="AA252" s="103"/>
      <c r="AB252" s="193">
        <f>IF($W252,Z252/$W252*100,0)</f>
        <v>45.001577644607941</v>
      </c>
      <c r="AC252" s="103"/>
      <c r="AD252" s="192">
        <f>SUM(AD213:AD250)</f>
        <v>655646</v>
      </c>
      <c r="AE252" s="103"/>
      <c r="AF252" s="193">
        <f>IF($W252,AD252/$W252*100,0)</f>
        <v>0.48406597403575796</v>
      </c>
      <c r="AG252" s="103"/>
      <c r="AH252" s="192">
        <f>SUM(AH213:AH250)</f>
        <v>0</v>
      </c>
      <c r="AI252" s="103"/>
      <c r="AJ252" s="193">
        <f>IF($W252,AH252/$W252*100,0)</f>
        <v>0</v>
      </c>
      <c r="AK252" s="103"/>
      <c r="AL252" s="192">
        <f>SUM(AL213:AL250)</f>
        <v>18319268</v>
      </c>
      <c r="AM252" s="103"/>
      <c r="AN252" s="192">
        <f>SUM(AN213:AN250)</f>
        <v>181296.71</v>
      </c>
      <c r="AO252" s="103"/>
      <c r="AP252" s="109">
        <f>AP250</f>
        <v>38</v>
      </c>
      <c r="AQ252" s="103"/>
      <c r="AR252" s="191">
        <f>SUM(AR213:AR250)</f>
        <v>358999</v>
      </c>
    </row>
    <row r="253" spans="1:44" ht="8.85" customHeight="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row>
    <row r="254" spans="1:44" ht="13.5" thickBot="1" x14ac:dyDescent="0.3">
      <c r="A254" s="130">
        <f>(A52+A192+A252)</f>
        <v>171</v>
      </c>
      <c r="B254" s="103"/>
      <c r="C254" s="123" t="s">
        <v>248</v>
      </c>
      <c r="D254" s="103"/>
      <c r="E254" s="197">
        <f>E52+E192+E252</f>
        <v>762719456</v>
      </c>
      <c r="F254" s="103"/>
      <c r="G254" s="128">
        <f>(E254/$AR254)</f>
        <v>87.341282824861324</v>
      </c>
      <c r="H254" s="103"/>
      <c r="I254" s="103"/>
      <c r="J254" s="103"/>
      <c r="K254" s="197">
        <f>(K52+K192+K252)</f>
        <v>654218532</v>
      </c>
      <c r="L254" s="103"/>
      <c r="M254" s="128">
        <f>(K254/$AR254)</f>
        <v>74.916517971553603</v>
      </c>
      <c r="N254" s="103"/>
      <c r="O254" s="103"/>
      <c r="P254" s="103"/>
      <c r="Q254" s="197">
        <f>(Q52+Q192+Q252)</f>
        <v>436615909</v>
      </c>
      <c r="R254" s="103"/>
      <c r="S254" s="128">
        <f>(Q254/$AR254)</f>
        <v>49.998191725429002</v>
      </c>
      <c r="T254" s="103"/>
      <c r="U254" s="103"/>
      <c r="V254" s="103"/>
      <c r="W254" s="197">
        <f>(W52+W192+W252)</f>
        <v>1853553897</v>
      </c>
      <c r="X254" s="103"/>
      <c r="Y254" s="103"/>
      <c r="Z254" s="197">
        <f>(Z52+Z192+Z252)</f>
        <v>461856393</v>
      </c>
      <c r="AA254" s="103"/>
      <c r="AB254" s="193">
        <f>IF($W254,Z254/$W254*100,0)</f>
        <v>24.917343582375473</v>
      </c>
      <c r="AC254" s="103"/>
      <c r="AD254" s="197">
        <f>(AD52+AD192+AD252)</f>
        <v>14302435</v>
      </c>
      <c r="AE254" s="103"/>
      <c r="AF254" s="193">
        <f>IF($W254,AD254/$W254*100,0)</f>
        <v>0.77162228857486526</v>
      </c>
      <c r="AG254" s="103"/>
      <c r="AH254" s="197">
        <f>(AH52+AH192+AH252)</f>
        <v>2553498</v>
      </c>
      <c r="AI254" s="103"/>
      <c r="AJ254" s="193">
        <f>IF($W254,AH254/$W254*100,0)</f>
        <v>0.13776227409048469</v>
      </c>
      <c r="AK254" s="103"/>
      <c r="AL254" s="197">
        <f>(AL52+AL192+AL252)</f>
        <v>695012580</v>
      </c>
      <c r="AM254" s="103"/>
      <c r="AN254" s="197">
        <f>(AN52+AN192+AN252)</f>
        <v>859392930.20000041</v>
      </c>
      <c r="AO254" s="103"/>
      <c r="AP254" s="130">
        <f>(AP52+AP192+AP252)</f>
        <v>171</v>
      </c>
      <c r="AR254" s="198">
        <f>(AR52+AR192+AR252)</f>
        <v>8732634</v>
      </c>
    </row>
    <row r="255" spans="1:44" ht="8.85" customHeight="1" thickTop="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row>
    <row r="256" spans="1:44" ht="8.85" customHeight="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row>
    <row r="257" spans="1:44" ht="12.2" customHeight="1" x14ac:dyDescent="0.25">
      <c r="A257" s="103"/>
      <c r="B257" s="103"/>
      <c r="C257" s="94" t="s">
        <v>249</v>
      </c>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row>
    <row r="258" spans="1:44" ht="3.95" customHeight="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row>
    <row r="259" spans="1:44" ht="8.85" customHeight="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row>
    <row r="260" spans="1:44" ht="8.85" customHeight="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row>
    <row r="261" spans="1:44" ht="8.85" customHeight="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row>
    <row r="262" spans="1:44" ht="8.85" customHeight="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row>
    <row r="263" spans="1:44" ht="8.85" customHeight="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row>
    <row r="264" spans="1:44" ht="8.85" customHeight="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row>
    <row r="265" spans="1:44" ht="8.85" customHeight="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row>
    <row r="266" spans="1:44" ht="0.6" customHeight="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row>
    <row r="267" spans="1:44" ht="8.85" hidden="1" customHeight="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row>
    <row r="268" spans="1:44" ht="8.85" hidden="1" customHeight="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row>
    <row r="269" spans="1:44" ht="8.85" customHeight="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row>
    <row r="270" spans="1:44" ht="11.25" customHeight="1" x14ac:dyDescent="0.25">
      <c r="A270" s="200" t="s">
        <v>494</v>
      </c>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64" t="s">
        <v>495</v>
      </c>
      <c r="AR270" s="103"/>
    </row>
  </sheetData>
  <printOptions gridLinesSet="0"/>
  <pageMargins left="3.75" right="0.25" top="0.5" bottom="0.3" header="0" footer="0"/>
  <pageSetup paperSize="17" pageOrder="overThenDown" orientation="landscape" r:id="rId1"/>
  <headerFooter alignWithMargins="0"/>
  <rowBreaks count="3" manualBreakCount="3">
    <brk id="67" max="42" man="1"/>
    <brk id="133" max="42" man="1"/>
    <brk id="200" max="42" man="1"/>
  </rowBreaks>
  <colBreaks count="1" manualBreakCount="1">
    <brk id="24" max="303" man="1"/>
  </colBreaks>
  <ignoredErrors>
    <ignoredError sqref="A67 AQ67 A133 AQ133 A200 AQ200 A270 AQ27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B269"/>
  <sheetViews>
    <sheetView showGridLines="0" zoomScaleNormal="100" workbookViewId="0">
      <pane xSplit="3" ySplit="11" topLeftCell="D12" activePane="bottomRight" state="frozen"/>
      <selection activeCell="AN29" sqref="AN29"/>
      <selection pane="topRight" activeCell="AN29" sqref="AN29"/>
      <selection pane="bottomLeft" activeCell="AN29" sqref="AN29"/>
      <selection pane="bottomRight"/>
    </sheetView>
  </sheetViews>
  <sheetFormatPr defaultColWidth="12.7109375" defaultRowHeight="9.75" customHeight="1" x14ac:dyDescent="0.25"/>
  <cols>
    <col min="1" max="1" width="4.5703125" style="97" bestFit="1" customWidth="1"/>
    <col min="2" max="2" width="1.5703125" style="97" customWidth="1"/>
    <col min="3" max="3" width="19.5703125" style="97" customWidth="1"/>
    <col min="4" max="4" width="1.5703125" style="97" customWidth="1"/>
    <col min="5" max="5" width="13.5703125" style="97" customWidth="1"/>
    <col min="6" max="6" width="1.5703125" style="97" customWidth="1"/>
    <col min="7" max="7" width="9.140625" style="97" bestFit="1" customWidth="1"/>
    <col min="8" max="8" width="1.5703125" style="97" customWidth="1"/>
    <col min="9" max="9" width="9.140625" style="97" bestFit="1" customWidth="1"/>
    <col min="10" max="10" width="2.42578125" style="97" customWidth="1"/>
    <col min="11" max="11" width="14.5703125" style="97" customWidth="1"/>
    <col min="12" max="12" width="1.5703125" style="97" customWidth="1"/>
    <col min="13" max="13" width="9.140625" style="97" bestFit="1" customWidth="1"/>
    <col min="14" max="14" width="1.5703125" style="97" customWidth="1"/>
    <col min="15" max="15" width="9.140625" style="97" bestFit="1" customWidth="1"/>
    <col min="16" max="16" width="2.42578125" style="97" customWidth="1"/>
    <col min="17" max="17" width="14.5703125" style="97" bestFit="1" customWidth="1"/>
    <col min="18" max="18" width="1.5703125" style="97" customWidth="1"/>
    <col min="19" max="19" width="9.140625" style="97" bestFit="1" customWidth="1"/>
    <col min="20" max="20" width="1.5703125" style="97" customWidth="1"/>
    <col min="21" max="21" width="9.140625" style="97" bestFit="1" customWidth="1"/>
    <col min="22" max="22" width="1.5703125" style="97" customWidth="1"/>
    <col min="23" max="23" width="18" style="97" bestFit="1" customWidth="1"/>
    <col min="24" max="24" width="1.5703125" style="97" customWidth="1"/>
    <col min="25" max="25" width="14.42578125" style="97" customWidth="1"/>
    <col min="26" max="26" width="1.5703125" style="97" customWidth="1"/>
    <col min="27" max="27" width="16.28515625" style="97" customWidth="1"/>
    <col min="28" max="28" width="14.42578125" style="97" customWidth="1"/>
    <col min="29" max="29" width="2.42578125" style="97" customWidth="1"/>
    <col min="30" max="30" width="12.7109375" style="97" customWidth="1"/>
    <col min="31" max="31" width="3.28515625" style="97" customWidth="1"/>
    <col min="32" max="32" width="14.42578125" style="97" customWidth="1"/>
    <col min="33" max="33" width="2.42578125" style="97" customWidth="1"/>
    <col min="34" max="34" width="12.7109375" style="97" customWidth="1"/>
    <col min="35" max="35" width="3.28515625" style="97" customWidth="1"/>
    <col min="36" max="36" width="14.42578125" style="97" customWidth="1"/>
    <col min="37" max="37" width="2.42578125" style="97" customWidth="1"/>
    <col min="38" max="38" width="12.7109375" style="97" customWidth="1"/>
    <col min="39" max="39" width="3.28515625" style="97" customWidth="1"/>
    <col min="40" max="40" width="14.42578125" style="97" customWidth="1"/>
    <col min="41" max="41" width="3.28515625" style="97" customWidth="1"/>
    <col min="42" max="42" width="14.42578125" style="97" customWidth="1"/>
    <col min="43" max="43" width="2.42578125" style="97" customWidth="1"/>
    <col min="44" max="44" width="14.42578125" style="97" customWidth="1"/>
    <col min="45" max="45" width="3.28515625" style="97" customWidth="1"/>
    <col min="46" max="46" width="5.85546875" style="97" customWidth="1"/>
    <col min="47" max="47" width="3.5703125" style="97" bestFit="1" customWidth="1"/>
    <col min="48" max="48" width="10" style="97" hidden="1" customWidth="1"/>
    <col min="49" max="49" width="1.5703125" style="97" hidden="1" customWidth="1"/>
    <col min="50" max="50" width="12.7109375" style="97" hidden="1" customWidth="1"/>
    <col min="51" max="51" width="1.5703125" style="97" hidden="1" customWidth="1"/>
    <col min="52" max="52" width="12.7109375" style="97" hidden="1" customWidth="1"/>
    <col min="53" max="53" width="1.5703125" style="97" hidden="1" customWidth="1"/>
    <col min="54" max="54" width="12.7109375" style="97" hidden="1" customWidth="1"/>
    <col min="55" max="256" width="12.7109375" style="97"/>
    <col min="257" max="257" width="5" style="97" customWidth="1"/>
    <col min="258" max="258" width="1.5703125" style="97" customWidth="1"/>
    <col min="259" max="259" width="19.5703125" style="97" customWidth="1"/>
    <col min="260" max="260" width="1.5703125" style="97" customWidth="1"/>
    <col min="261" max="261" width="13.5703125" style="97" customWidth="1"/>
    <col min="262" max="262" width="1.5703125" style="97" customWidth="1"/>
    <col min="263" max="263" width="10.42578125" style="97" customWidth="1"/>
    <col min="264" max="264" width="1.5703125" style="97" customWidth="1"/>
    <col min="265" max="265" width="10.7109375" style="97" customWidth="1"/>
    <col min="266" max="266" width="2.42578125" style="97" customWidth="1"/>
    <col min="267" max="267" width="14.5703125" style="97" customWidth="1"/>
    <col min="268" max="268" width="1.5703125" style="97" customWidth="1"/>
    <col min="269" max="269" width="10.7109375" style="97" customWidth="1"/>
    <col min="270" max="270" width="1.5703125" style="97" customWidth="1"/>
    <col min="271" max="271" width="9.28515625" style="97" customWidth="1"/>
    <col min="272" max="272" width="2.42578125" style="97" customWidth="1"/>
    <col min="273" max="273" width="13.28515625" style="97" customWidth="1"/>
    <col min="274" max="274" width="1.5703125" style="97" customWidth="1"/>
    <col min="275" max="275" width="10.42578125" style="97" customWidth="1"/>
    <col min="276" max="276" width="1.5703125" style="97" customWidth="1"/>
    <col min="277" max="277" width="10.7109375" style="97" customWidth="1"/>
    <col min="278" max="278" width="1.5703125" style="97" customWidth="1"/>
    <col min="279" max="279" width="15.140625" style="97" customWidth="1"/>
    <col min="280" max="280" width="1.5703125" style="97" customWidth="1"/>
    <col min="281" max="281" width="14.42578125" style="97" customWidth="1"/>
    <col min="282" max="283" width="1.5703125" style="97" customWidth="1"/>
    <col min="284" max="284" width="14.42578125" style="97" customWidth="1"/>
    <col min="285" max="285" width="2.42578125" style="97" customWidth="1"/>
    <col min="286" max="286" width="12.7109375" style="97" customWidth="1"/>
    <col min="287" max="287" width="3.28515625" style="97" customWidth="1"/>
    <col min="288" max="288" width="14.42578125" style="97" customWidth="1"/>
    <col min="289" max="289" width="2.42578125" style="97" customWidth="1"/>
    <col min="290" max="290" width="12.7109375" style="97" customWidth="1"/>
    <col min="291" max="291" width="3.28515625" style="97" customWidth="1"/>
    <col min="292" max="292" width="14.42578125" style="97" customWidth="1"/>
    <col min="293" max="293" width="2.42578125" style="97" customWidth="1"/>
    <col min="294" max="294" width="12.7109375" style="97" customWidth="1"/>
    <col min="295" max="295" width="3.28515625" style="97" customWidth="1"/>
    <col min="296" max="296" width="14.42578125" style="97" customWidth="1"/>
    <col min="297" max="297" width="3.28515625" style="97" customWidth="1"/>
    <col min="298" max="298" width="14.42578125" style="97" customWidth="1"/>
    <col min="299" max="299" width="2.42578125" style="97" customWidth="1"/>
    <col min="300" max="300" width="14.42578125" style="97" customWidth="1"/>
    <col min="301" max="301" width="3.28515625" style="97" customWidth="1"/>
    <col min="302" max="302" width="5.85546875" style="97" customWidth="1"/>
    <col min="303" max="303" width="19.85546875" style="97" customWidth="1"/>
    <col min="304" max="304" width="8.42578125" style="97" customWidth="1"/>
    <col min="305" max="305" width="1.5703125" style="97" customWidth="1"/>
    <col min="306" max="306" width="12.7109375" style="97" customWidth="1"/>
    <col min="307" max="307" width="1.5703125" style="97" customWidth="1"/>
    <col min="308" max="308" width="12.7109375" style="97" customWidth="1"/>
    <col min="309" max="309" width="1.5703125" style="97" customWidth="1"/>
    <col min="310" max="310" width="12.7109375" style="97" customWidth="1"/>
    <col min="311" max="512" width="12.7109375" style="97"/>
    <col min="513" max="513" width="5" style="97" customWidth="1"/>
    <col min="514" max="514" width="1.5703125" style="97" customWidth="1"/>
    <col min="515" max="515" width="19.5703125" style="97" customWidth="1"/>
    <col min="516" max="516" width="1.5703125" style="97" customWidth="1"/>
    <col min="517" max="517" width="13.5703125" style="97" customWidth="1"/>
    <col min="518" max="518" width="1.5703125" style="97" customWidth="1"/>
    <col min="519" max="519" width="10.42578125" style="97" customWidth="1"/>
    <col min="520" max="520" width="1.5703125" style="97" customWidth="1"/>
    <col min="521" max="521" width="10.7109375" style="97" customWidth="1"/>
    <col min="522" max="522" width="2.42578125" style="97" customWidth="1"/>
    <col min="523" max="523" width="14.5703125" style="97" customWidth="1"/>
    <col min="524" max="524" width="1.5703125" style="97" customWidth="1"/>
    <col min="525" max="525" width="10.7109375" style="97" customWidth="1"/>
    <col min="526" max="526" width="1.5703125" style="97" customWidth="1"/>
    <col min="527" max="527" width="9.28515625" style="97" customWidth="1"/>
    <col min="528" max="528" width="2.42578125" style="97" customWidth="1"/>
    <col min="529" max="529" width="13.28515625" style="97" customWidth="1"/>
    <col min="530" max="530" width="1.5703125" style="97" customWidth="1"/>
    <col min="531" max="531" width="10.42578125" style="97" customWidth="1"/>
    <col min="532" max="532" width="1.5703125" style="97" customWidth="1"/>
    <col min="533" max="533" width="10.7109375" style="97" customWidth="1"/>
    <col min="534" max="534" width="1.5703125" style="97" customWidth="1"/>
    <col min="535" max="535" width="15.140625" style="97" customWidth="1"/>
    <col min="536" max="536" width="1.5703125" style="97" customWidth="1"/>
    <col min="537" max="537" width="14.42578125" style="97" customWidth="1"/>
    <col min="538" max="539" width="1.5703125" style="97" customWidth="1"/>
    <col min="540" max="540" width="14.42578125" style="97" customWidth="1"/>
    <col min="541" max="541" width="2.42578125" style="97" customWidth="1"/>
    <col min="542" max="542" width="12.7109375" style="97" customWidth="1"/>
    <col min="543" max="543" width="3.28515625" style="97" customWidth="1"/>
    <col min="544" max="544" width="14.42578125" style="97" customWidth="1"/>
    <col min="545" max="545" width="2.42578125" style="97" customWidth="1"/>
    <col min="546" max="546" width="12.7109375" style="97" customWidth="1"/>
    <col min="547" max="547" width="3.28515625" style="97" customWidth="1"/>
    <col min="548" max="548" width="14.42578125" style="97" customWidth="1"/>
    <col min="549" max="549" width="2.42578125" style="97" customWidth="1"/>
    <col min="550" max="550" width="12.7109375" style="97" customWidth="1"/>
    <col min="551" max="551" width="3.28515625" style="97" customWidth="1"/>
    <col min="552" max="552" width="14.42578125" style="97" customWidth="1"/>
    <col min="553" max="553" width="3.28515625" style="97" customWidth="1"/>
    <col min="554" max="554" width="14.42578125" style="97" customWidth="1"/>
    <col min="555" max="555" width="2.42578125" style="97" customWidth="1"/>
    <col min="556" max="556" width="14.42578125" style="97" customWidth="1"/>
    <col min="557" max="557" width="3.28515625" style="97" customWidth="1"/>
    <col min="558" max="558" width="5.85546875" style="97" customWidth="1"/>
    <col min="559" max="559" width="19.85546875" style="97" customWidth="1"/>
    <col min="560" max="560" width="8.42578125" style="97" customWidth="1"/>
    <col min="561" max="561" width="1.5703125" style="97" customWidth="1"/>
    <col min="562" max="562" width="12.7109375" style="97" customWidth="1"/>
    <col min="563" max="563" width="1.5703125" style="97" customWidth="1"/>
    <col min="564" max="564" width="12.7109375" style="97" customWidth="1"/>
    <col min="565" max="565" width="1.5703125" style="97" customWidth="1"/>
    <col min="566" max="566" width="12.7109375" style="97" customWidth="1"/>
    <col min="567" max="768" width="12.7109375" style="97"/>
    <col min="769" max="769" width="5" style="97" customWidth="1"/>
    <col min="770" max="770" width="1.5703125" style="97" customWidth="1"/>
    <col min="771" max="771" width="19.5703125" style="97" customWidth="1"/>
    <col min="772" max="772" width="1.5703125" style="97" customWidth="1"/>
    <col min="773" max="773" width="13.5703125" style="97" customWidth="1"/>
    <col min="774" max="774" width="1.5703125" style="97" customWidth="1"/>
    <col min="775" max="775" width="10.42578125" style="97" customWidth="1"/>
    <col min="776" max="776" width="1.5703125" style="97" customWidth="1"/>
    <col min="777" max="777" width="10.7109375" style="97" customWidth="1"/>
    <col min="778" max="778" width="2.42578125" style="97" customWidth="1"/>
    <col min="779" max="779" width="14.5703125" style="97" customWidth="1"/>
    <col min="780" max="780" width="1.5703125" style="97" customWidth="1"/>
    <col min="781" max="781" width="10.7109375" style="97" customWidth="1"/>
    <col min="782" max="782" width="1.5703125" style="97" customWidth="1"/>
    <col min="783" max="783" width="9.28515625" style="97" customWidth="1"/>
    <col min="784" max="784" width="2.42578125" style="97" customWidth="1"/>
    <col min="785" max="785" width="13.28515625" style="97" customWidth="1"/>
    <col min="786" max="786" width="1.5703125" style="97" customWidth="1"/>
    <col min="787" max="787" width="10.42578125" style="97" customWidth="1"/>
    <col min="788" max="788" width="1.5703125" style="97" customWidth="1"/>
    <col min="789" max="789" width="10.7109375" style="97" customWidth="1"/>
    <col min="790" max="790" width="1.5703125" style="97" customWidth="1"/>
    <col min="791" max="791" width="15.140625" style="97" customWidth="1"/>
    <col min="792" max="792" width="1.5703125" style="97" customWidth="1"/>
    <col min="793" max="793" width="14.42578125" style="97" customWidth="1"/>
    <col min="794" max="795" width="1.5703125" style="97" customWidth="1"/>
    <col min="796" max="796" width="14.42578125" style="97" customWidth="1"/>
    <col min="797" max="797" width="2.42578125" style="97" customWidth="1"/>
    <col min="798" max="798" width="12.7109375" style="97" customWidth="1"/>
    <col min="799" max="799" width="3.28515625" style="97" customWidth="1"/>
    <col min="800" max="800" width="14.42578125" style="97" customWidth="1"/>
    <col min="801" max="801" width="2.42578125" style="97" customWidth="1"/>
    <col min="802" max="802" width="12.7109375" style="97" customWidth="1"/>
    <col min="803" max="803" width="3.28515625" style="97" customWidth="1"/>
    <col min="804" max="804" width="14.42578125" style="97" customWidth="1"/>
    <col min="805" max="805" width="2.42578125" style="97" customWidth="1"/>
    <col min="806" max="806" width="12.7109375" style="97" customWidth="1"/>
    <col min="807" max="807" width="3.28515625" style="97" customWidth="1"/>
    <col min="808" max="808" width="14.42578125" style="97" customWidth="1"/>
    <col min="809" max="809" width="3.28515625" style="97" customWidth="1"/>
    <col min="810" max="810" width="14.42578125" style="97" customWidth="1"/>
    <col min="811" max="811" width="2.42578125" style="97" customWidth="1"/>
    <col min="812" max="812" width="14.42578125" style="97" customWidth="1"/>
    <col min="813" max="813" width="3.28515625" style="97" customWidth="1"/>
    <col min="814" max="814" width="5.85546875" style="97" customWidth="1"/>
    <col min="815" max="815" width="19.85546875" style="97" customWidth="1"/>
    <col min="816" max="816" width="8.42578125" style="97" customWidth="1"/>
    <col min="817" max="817" width="1.5703125" style="97" customWidth="1"/>
    <col min="818" max="818" width="12.7109375" style="97" customWidth="1"/>
    <col min="819" max="819" width="1.5703125" style="97" customWidth="1"/>
    <col min="820" max="820" width="12.7109375" style="97" customWidth="1"/>
    <col min="821" max="821" width="1.5703125" style="97" customWidth="1"/>
    <col min="822" max="822" width="12.7109375" style="97" customWidth="1"/>
    <col min="823" max="1024" width="12.7109375" style="97"/>
    <col min="1025" max="1025" width="5" style="97" customWidth="1"/>
    <col min="1026" max="1026" width="1.5703125" style="97" customWidth="1"/>
    <col min="1027" max="1027" width="19.5703125" style="97" customWidth="1"/>
    <col min="1028" max="1028" width="1.5703125" style="97" customWidth="1"/>
    <col min="1029" max="1029" width="13.5703125" style="97" customWidth="1"/>
    <col min="1030" max="1030" width="1.5703125" style="97" customWidth="1"/>
    <col min="1031" max="1031" width="10.42578125" style="97" customWidth="1"/>
    <col min="1032" max="1032" width="1.5703125" style="97" customWidth="1"/>
    <col min="1033" max="1033" width="10.7109375" style="97" customWidth="1"/>
    <col min="1034" max="1034" width="2.42578125" style="97" customWidth="1"/>
    <col min="1035" max="1035" width="14.5703125" style="97" customWidth="1"/>
    <col min="1036" max="1036" width="1.5703125" style="97" customWidth="1"/>
    <col min="1037" max="1037" width="10.7109375" style="97" customWidth="1"/>
    <col min="1038" max="1038" width="1.5703125" style="97" customWidth="1"/>
    <col min="1039" max="1039" width="9.28515625" style="97" customWidth="1"/>
    <col min="1040" max="1040" width="2.42578125" style="97" customWidth="1"/>
    <col min="1041" max="1041" width="13.28515625" style="97" customWidth="1"/>
    <col min="1042" max="1042" width="1.5703125" style="97" customWidth="1"/>
    <col min="1043" max="1043" width="10.42578125" style="97" customWidth="1"/>
    <col min="1044" max="1044" width="1.5703125" style="97" customWidth="1"/>
    <col min="1045" max="1045" width="10.7109375" style="97" customWidth="1"/>
    <col min="1046" max="1046" width="1.5703125" style="97" customWidth="1"/>
    <col min="1047" max="1047" width="15.140625" style="97" customWidth="1"/>
    <col min="1048" max="1048" width="1.5703125" style="97" customWidth="1"/>
    <col min="1049" max="1049" width="14.42578125" style="97" customWidth="1"/>
    <col min="1050" max="1051" width="1.5703125" style="97" customWidth="1"/>
    <col min="1052" max="1052" width="14.42578125" style="97" customWidth="1"/>
    <col min="1053" max="1053" width="2.42578125" style="97" customWidth="1"/>
    <col min="1054" max="1054" width="12.7109375" style="97" customWidth="1"/>
    <col min="1055" max="1055" width="3.28515625" style="97" customWidth="1"/>
    <col min="1056" max="1056" width="14.42578125" style="97" customWidth="1"/>
    <col min="1057" max="1057" width="2.42578125" style="97" customWidth="1"/>
    <col min="1058" max="1058" width="12.7109375" style="97" customWidth="1"/>
    <col min="1059" max="1059" width="3.28515625" style="97" customWidth="1"/>
    <col min="1060" max="1060" width="14.42578125" style="97" customWidth="1"/>
    <col min="1061" max="1061" width="2.42578125" style="97" customWidth="1"/>
    <col min="1062" max="1062" width="12.7109375" style="97" customWidth="1"/>
    <col min="1063" max="1063" width="3.28515625" style="97" customWidth="1"/>
    <col min="1064" max="1064" width="14.42578125" style="97" customWidth="1"/>
    <col min="1065" max="1065" width="3.28515625" style="97" customWidth="1"/>
    <col min="1066" max="1066" width="14.42578125" style="97" customWidth="1"/>
    <col min="1067" max="1067" width="2.42578125" style="97" customWidth="1"/>
    <col min="1068" max="1068" width="14.42578125" style="97" customWidth="1"/>
    <col min="1069" max="1069" width="3.28515625" style="97" customWidth="1"/>
    <col min="1070" max="1070" width="5.85546875" style="97" customWidth="1"/>
    <col min="1071" max="1071" width="19.85546875" style="97" customWidth="1"/>
    <col min="1072" max="1072" width="8.42578125" style="97" customWidth="1"/>
    <col min="1073" max="1073" width="1.5703125" style="97" customWidth="1"/>
    <col min="1074" max="1074" width="12.7109375" style="97" customWidth="1"/>
    <col min="1075" max="1075" width="1.5703125" style="97" customWidth="1"/>
    <col min="1076" max="1076" width="12.7109375" style="97" customWidth="1"/>
    <col min="1077" max="1077" width="1.5703125" style="97" customWidth="1"/>
    <col min="1078" max="1078" width="12.7109375" style="97" customWidth="1"/>
    <col min="1079" max="1280" width="12.7109375" style="97"/>
    <col min="1281" max="1281" width="5" style="97" customWidth="1"/>
    <col min="1282" max="1282" width="1.5703125" style="97" customWidth="1"/>
    <col min="1283" max="1283" width="19.5703125" style="97" customWidth="1"/>
    <col min="1284" max="1284" width="1.5703125" style="97" customWidth="1"/>
    <col min="1285" max="1285" width="13.5703125" style="97" customWidth="1"/>
    <col min="1286" max="1286" width="1.5703125" style="97" customWidth="1"/>
    <col min="1287" max="1287" width="10.42578125" style="97" customWidth="1"/>
    <col min="1288" max="1288" width="1.5703125" style="97" customWidth="1"/>
    <col min="1289" max="1289" width="10.7109375" style="97" customWidth="1"/>
    <col min="1290" max="1290" width="2.42578125" style="97" customWidth="1"/>
    <col min="1291" max="1291" width="14.5703125" style="97" customWidth="1"/>
    <col min="1292" max="1292" width="1.5703125" style="97" customWidth="1"/>
    <col min="1293" max="1293" width="10.7109375" style="97" customWidth="1"/>
    <col min="1294" max="1294" width="1.5703125" style="97" customWidth="1"/>
    <col min="1295" max="1295" width="9.28515625" style="97" customWidth="1"/>
    <col min="1296" max="1296" width="2.42578125" style="97" customWidth="1"/>
    <col min="1297" max="1297" width="13.28515625" style="97" customWidth="1"/>
    <col min="1298" max="1298" width="1.5703125" style="97" customWidth="1"/>
    <col min="1299" max="1299" width="10.42578125" style="97" customWidth="1"/>
    <col min="1300" max="1300" width="1.5703125" style="97" customWidth="1"/>
    <col min="1301" max="1301" width="10.7109375" style="97" customWidth="1"/>
    <col min="1302" max="1302" width="1.5703125" style="97" customWidth="1"/>
    <col min="1303" max="1303" width="15.140625" style="97" customWidth="1"/>
    <col min="1304" max="1304" width="1.5703125" style="97" customWidth="1"/>
    <col min="1305" max="1305" width="14.42578125" style="97" customWidth="1"/>
    <col min="1306" max="1307" width="1.5703125" style="97" customWidth="1"/>
    <col min="1308" max="1308" width="14.42578125" style="97" customWidth="1"/>
    <col min="1309" max="1309" width="2.42578125" style="97" customWidth="1"/>
    <col min="1310" max="1310" width="12.7109375" style="97" customWidth="1"/>
    <col min="1311" max="1311" width="3.28515625" style="97" customWidth="1"/>
    <col min="1312" max="1312" width="14.42578125" style="97" customWidth="1"/>
    <col min="1313" max="1313" width="2.42578125" style="97" customWidth="1"/>
    <col min="1314" max="1314" width="12.7109375" style="97" customWidth="1"/>
    <col min="1315" max="1315" width="3.28515625" style="97" customWidth="1"/>
    <col min="1316" max="1316" width="14.42578125" style="97" customWidth="1"/>
    <col min="1317" max="1317" width="2.42578125" style="97" customWidth="1"/>
    <col min="1318" max="1318" width="12.7109375" style="97" customWidth="1"/>
    <col min="1319" max="1319" width="3.28515625" style="97" customWidth="1"/>
    <col min="1320" max="1320" width="14.42578125" style="97" customWidth="1"/>
    <col min="1321" max="1321" width="3.28515625" style="97" customWidth="1"/>
    <col min="1322" max="1322" width="14.42578125" style="97" customWidth="1"/>
    <col min="1323" max="1323" width="2.42578125" style="97" customWidth="1"/>
    <col min="1324" max="1324" width="14.42578125" style="97" customWidth="1"/>
    <col min="1325" max="1325" width="3.28515625" style="97" customWidth="1"/>
    <col min="1326" max="1326" width="5.85546875" style="97" customWidth="1"/>
    <col min="1327" max="1327" width="19.85546875" style="97" customWidth="1"/>
    <col min="1328" max="1328" width="8.42578125" style="97" customWidth="1"/>
    <col min="1329" max="1329" width="1.5703125" style="97" customWidth="1"/>
    <col min="1330" max="1330" width="12.7109375" style="97" customWidth="1"/>
    <col min="1331" max="1331" width="1.5703125" style="97" customWidth="1"/>
    <col min="1332" max="1332" width="12.7109375" style="97" customWidth="1"/>
    <col min="1333" max="1333" width="1.5703125" style="97" customWidth="1"/>
    <col min="1334" max="1334" width="12.7109375" style="97" customWidth="1"/>
    <col min="1335" max="1536" width="12.7109375" style="97"/>
    <col min="1537" max="1537" width="5" style="97" customWidth="1"/>
    <col min="1538" max="1538" width="1.5703125" style="97" customWidth="1"/>
    <col min="1539" max="1539" width="19.5703125" style="97" customWidth="1"/>
    <col min="1540" max="1540" width="1.5703125" style="97" customWidth="1"/>
    <col min="1541" max="1541" width="13.5703125" style="97" customWidth="1"/>
    <col min="1542" max="1542" width="1.5703125" style="97" customWidth="1"/>
    <col min="1543" max="1543" width="10.42578125" style="97" customWidth="1"/>
    <col min="1544" max="1544" width="1.5703125" style="97" customWidth="1"/>
    <col min="1545" max="1545" width="10.7109375" style="97" customWidth="1"/>
    <col min="1546" max="1546" width="2.42578125" style="97" customWidth="1"/>
    <col min="1547" max="1547" width="14.5703125" style="97" customWidth="1"/>
    <col min="1548" max="1548" width="1.5703125" style="97" customWidth="1"/>
    <col min="1549" max="1549" width="10.7109375" style="97" customWidth="1"/>
    <col min="1550" max="1550" width="1.5703125" style="97" customWidth="1"/>
    <col min="1551" max="1551" width="9.28515625" style="97" customWidth="1"/>
    <col min="1552" max="1552" width="2.42578125" style="97" customWidth="1"/>
    <col min="1553" max="1553" width="13.28515625" style="97" customWidth="1"/>
    <col min="1554" max="1554" width="1.5703125" style="97" customWidth="1"/>
    <col min="1555" max="1555" width="10.42578125" style="97" customWidth="1"/>
    <col min="1556" max="1556" width="1.5703125" style="97" customWidth="1"/>
    <col min="1557" max="1557" width="10.7109375" style="97" customWidth="1"/>
    <col min="1558" max="1558" width="1.5703125" style="97" customWidth="1"/>
    <col min="1559" max="1559" width="15.140625" style="97" customWidth="1"/>
    <col min="1560" max="1560" width="1.5703125" style="97" customWidth="1"/>
    <col min="1561" max="1561" width="14.42578125" style="97" customWidth="1"/>
    <col min="1562" max="1563" width="1.5703125" style="97" customWidth="1"/>
    <col min="1564" max="1564" width="14.42578125" style="97" customWidth="1"/>
    <col min="1565" max="1565" width="2.42578125" style="97" customWidth="1"/>
    <col min="1566" max="1566" width="12.7109375" style="97" customWidth="1"/>
    <col min="1567" max="1567" width="3.28515625" style="97" customWidth="1"/>
    <col min="1568" max="1568" width="14.42578125" style="97" customWidth="1"/>
    <col min="1569" max="1569" width="2.42578125" style="97" customWidth="1"/>
    <col min="1570" max="1570" width="12.7109375" style="97" customWidth="1"/>
    <col min="1571" max="1571" width="3.28515625" style="97" customWidth="1"/>
    <col min="1572" max="1572" width="14.42578125" style="97" customWidth="1"/>
    <col min="1573" max="1573" width="2.42578125" style="97" customWidth="1"/>
    <col min="1574" max="1574" width="12.7109375" style="97" customWidth="1"/>
    <col min="1575" max="1575" width="3.28515625" style="97" customWidth="1"/>
    <col min="1576" max="1576" width="14.42578125" style="97" customWidth="1"/>
    <col min="1577" max="1577" width="3.28515625" style="97" customWidth="1"/>
    <col min="1578" max="1578" width="14.42578125" style="97" customWidth="1"/>
    <col min="1579" max="1579" width="2.42578125" style="97" customWidth="1"/>
    <col min="1580" max="1580" width="14.42578125" style="97" customWidth="1"/>
    <col min="1581" max="1581" width="3.28515625" style="97" customWidth="1"/>
    <col min="1582" max="1582" width="5.85546875" style="97" customWidth="1"/>
    <col min="1583" max="1583" width="19.85546875" style="97" customWidth="1"/>
    <col min="1584" max="1584" width="8.42578125" style="97" customWidth="1"/>
    <col min="1585" max="1585" width="1.5703125" style="97" customWidth="1"/>
    <col min="1586" max="1586" width="12.7109375" style="97" customWidth="1"/>
    <col min="1587" max="1587" width="1.5703125" style="97" customWidth="1"/>
    <col min="1588" max="1588" width="12.7109375" style="97" customWidth="1"/>
    <col min="1589" max="1589" width="1.5703125" style="97" customWidth="1"/>
    <col min="1590" max="1590" width="12.7109375" style="97" customWidth="1"/>
    <col min="1591" max="1792" width="12.7109375" style="97"/>
    <col min="1793" max="1793" width="5" style="97" customWidth="1"/>
    <col min="1794" max="1794" width="1.5703125" style="97" customWidth="1"/>
    <col min="1795" max="1795" width="19.5703125" style="97" customWidth="1"/>
    <col min="1796" max="1796" width="1.5703125" style="97" customWidth="1"/>
    <col min="1797" max="1797" width="13.5703125" style="97" customWidth="1"/>
    <col min="1798" max="1798" width="1.5703125" style="97" customWidth="1"/>
    <col min="1799" max="1799" width="10.42578125" style="97" customWidth="1"/>
    <col min="1800" max="1800" width="1.5703125" style="97" customWidth="1"/>
    <col min="1801" max="1801" width="10.7109375" style="97" customWidth="1"/>
    <col min="1802" max="1802" width="2.42578125" style="97" customWidth="1"/>
    <col min="1803" max="1803" width="14.5703125" style="97" customWidth="1"/>
    <col min="1804" max="1804" width="1.5703125" style="97" customWidth="1"/>
    <col min="1805" max="1805" width="10.7109375" style="97" customWidth="1"/>
    <col min="1806" max="1806" width="1.5703125" style="97" customWidth="1"/>
    <col min="1807" max="1807" width="9.28515625" style="97" customWidth="1"/>
    <col min="1808" max="1808" width="2.42578125" style="97" customWidth="1"/>
    <col min="1809" max="1809" width="13.28515625" style="97" customWidth="1"/>
    <col min="1810" max="1810" width="1.5703125" style="97" customWidth="1"/>
    <col min="1811" max="1811" width="10.42578125" style="97" customWidth="1"/>
    <col min="1812" max="1812" width="1.5703125" style="97" customWidth="1"/>
    <col min="1813" max="1813" width="10.7109375" style="97" customWidth="1"/>
    <col min="1814" max="1814" width="1.5703125" style="97" customWidth="1"/>
    <col min="1815" max="1815" width="15.140625" style="97" customWidth="1"/>
    <col min="1816" max="1816" width="1.5703125" style="97" customWidth="1"/>
    <col min="1817" max="1817" width="14.42578125" style="97" customWidth="1"/>
    <col min="1818" max="1819" width="1.5703125" style="97" customWidth="1"/>
    <col min="1820" max="1820" width="14.42578125" style="97" customWidth="1"/>
    <col min="1821" max="1821" width="2.42578125" style="97" customWidth="1"/>
    <col min="1822" max="1822" width="12.7109375" style="97" customWidth="1"/>
    <col min="1823" max="1823" width="3.28515625" style="97" customWidth="1"/>
    <col min="1824" max="1824" width="14.42578125" style="97" customWidth="1"/>
    <col min="1825" max="1825" width="2.42578125" style="97" customWidth="1"/>
    <col min="1826" max="1826" width="12.7109375" style="97" customWidth="1"/>
    <col min="1827" max="1827" width="3.28515625" style="97" customWidth="1"/>
    <col min="1828" max="1828" width="14.42578125" style="97" customWidth="1"/>
    <col min="1829" max="1829" width="2.42578125" style="97" customWidth="1"/>
    <col min="1830" max="1830" width="12.7109375" style="97" customWidth="1"/>
    <col min="1831" max="1831" width="3.28515625" style="97" customWidth="1"/>
    <col min="1832" max="1832" width="14.42578125" style="97" customWidth="1"/>
    <col min="1833" max="1833" width="3.28515625" style="97" customWidth="1"/>
    <col min="1834" max="1834" width="14.42578125" style="97" customWidth="1"/>
    <col min="1835" max="1835" width="2.42578125" style="97" customWidth="1"/>
    <col min="1836" max="1836" width="14.42578125" style="97" customWidth="1"/>
    <col min="1837" max="1837" width="3.28515625" style="97" customWidth="1"/>
    <col min="1838" max="1838" width="5.85546875" style="97" customWidth="1"/>
    <col min="1839" max="1839" width="19.85546875" style="97" customWidth="1"/>
    <col min="1840" max="1840" width="8.42578125" style="97" customWidth="1"/>
    <col min="1841" max="1841" width="1.5703125" style="97" customWidth="1"/>
    <col min="1842" max="1842" width="12.7109375" style="97" customWidth="1"/>
    <col min="1843" max="1843" width="1.5703125" style="97" customWidth="1"/>
    <col min="1844" max="1844" width="12.7109375" style="97" customWidth="1"/>
    <col min="1845" max="1845" width="1.5703125" style="97" customWidth="1"/>
    <col min="1846" max="1846" width="12.7109375" style="97" customWidth="1"/>
    <col min="1847" max="2048" width="12.7109375" style="97"/>
    <col min="2049" max="2049" width="5" style="97" customWidth="1"/>
    <col min="2050" max="2050" width="1.5703125" style="97" customWidth="1"/>
    <col min="2051" max="2051" width="19.5703125" style="97" customWidth="1"/>
    <col min="2052" max="2052" width="1.5703125" style="97" customWidth="1"/>
    <col min="2053" max="2053" width="13.5703125" style="97" customWidth="1"/>
    <col min="2054" max="2054" width="1.5703125" style="97" customWidth="1"/>
    <col min="2055" max="2055" width="10.42578125" style="97" customWidth="1"/>
    <col min="2056" max="2056" width="1.5703125" style="97" customWidth="1"/>
    <col min="2057" max="2057" width="10.7109375" style="97" customWidth="1"/>
    <col min="2058" max="2058" width="2.42578125" style="97" customWidth="1"/>
    <col min="2059" max="2059" width="14.5703125" style="97" customWidth="1"/>
    <col min="2060" max="2060" width="1.5703125" style="97" customWidth="1"/>
    <col min="2061" max="2061" width="10.7109375" style="97" customWidth="1"/>
    <col min="2062" max="2062" width="1.5703125" style="97" customWidth="1"/>
    <col min="2063" max="2063" width="9.28515625" style="97" customWidth="1"/>
    <col min="2064" max="2064" width="2.42578125" style="97" customWidth="1"/>
    <col min="2065" max="2065" width="13.28515625" style="97" customWidth="1"/>
    <col min="2066" max="2066" width="1.5703125" style="97" customWidth="1"/>
    <col min="2067" max="2067" width="10.42578125" style="97" customWidth="1"/>
    <col min="2068" max="2068" width="1.5703125" style="97" customWidth="1"/>
    <col min="2069" max="2069" width="10.7109375" style="97" customWidth="1"/>
    <col min="2070" max="2070" width="1.5703125" style="97" customWidth="1"/>
    <col min="2071" max="2071" width="15.140625" style="97" customWidth="1"/>
    <col min="2072" max="2072" width="1.5703125" style="97" customWidth="1"/>
    <col min="2073" max="2073" width="14.42578125" style="97" customWidth="1"/>
    <col min="2074" max="2075" width="1.5703125" style="97" customWidth="1"/>
    <col min="2076" max="2076" width="14.42578125" style="97" customWidth="1"/>
    <col min="2077" max="2077" width="2.42578125" style="97" customWidth="1"/>
    <col min="2078" max="2078" width="12.7109375" style="97" customWidth="1"/>
    <col min="2079" max="2079" width="3.28515625" style="97" customWidth="1"/>
    <col min="2080" max="2080" width="14.42578125" style="97" customWidth="1"/>
    <col min="2081" max="2081" width="2.42578125" style="97" customWidth="1"/>
    <col min="2082" max="2082" width="12.7109375" style="97" customWidth="1"/>
    <col min="2083" max="2083" width="3.28515625" style="97" customWidth="1"/>
    <col min="2084" max="2084" width="14.42578125" style="97" customWidth="1"/>
    <col min="2085" max="2085" width="2.42578125" style="97" customWidth="1"/>
    <col min="2086" max="2086" width="12.7109375" style="97" customWidth="1"/>
    <col min="2087" max="2087" width="3.28515625" style="97" customWidth="1"/>
    <col min="2088" max="2088" width="14.42578125" style="97" customWidth="1"/>
    <col min="2089" max="2089" width="3.28515625" style="97" customWidth="1"/>
    <col min="2090" max="2090" width="14.42578125" style="97" customWidth="1"/>
    <col min="2091" max="2091" width="2.42578125" style="97" customWidth="1"/>
    <col min="2092" max="2092" width="14.42578125" style="97" customWidth="1"/>
    <col min="2093" max="2093" width="3.28515625" style="97" customWidth="1"/>
    <col min="2094" max="2094" width="5.85546875" style="97" customWidth="1"/>
    <col min="2095" max="2095" width="19.85546875" style="97" customWidth="1"/>
    <col min="2096" max="2096" width="8.42578125" style="97" customWidth="1"/>
    <col min="2097" max="2097" width="1.5703125" style="97" customWidth="1"/>
    <col min="2098" max="2098" width="12.7109375" style="97" customWidth="1"/>
    <col min="2099" max="2099" width="1.5703125" style="97" customWidth="1"/>
    <col min="2100" max="2100" width="12.7109375" style="97" customWidth="1"/>
    <col min="2101" max="2101" width="1.5703125" style="97" customWidth="1"/>
    <col min="2102" max="2102" width="12.7109375" style="97" customWidth="1"/>
    <col min="2103" max="2304" width="12.7109375" style="97"/>
    <col min="2305" max="2305" width="5" style="97" customWidth="1"/>
    <col min="2306" max="2306" width="1.5703125" style="97" customWidth="1"/>
    <col min="2307" max="2307" width="19.5703125" style="97" customWidth="1"/>
    <col min="2308" max="2308" width="1.5703125" style="97" customWidth="1"/>
    <col min="2309" max="2309" width="13.5703125" style="97" customWidth="1"/>
    <col min="2310" max="2310" width="1.5703125" style="97" customWidth="1"/>
    <col min="2311" max="2311" width="10.42578125" style="97" customWidth="1"/>
    <col min="2312" max="2312" width="1.5703125" style="97" customWidth="1"/>
    <col min="2313" max="2313" width="10.7109375" style="97" customWidth="1"/>
    <col min="2314" max="2314" width="2.42578125" style="97" customWidth="1"/>
    <col min="2315" max="2315" width="14.5703125" style="97" customWidth="1"/>
    <col min="2316" max="2316" width="1.5703125" style="97" customWidth="1"/>
    <col min="2317" max="2317" width="10.7109375" style="97" customWidth="1"/>
    <col min="2318" max="2318" width="1.5703125" style="97" customWidth="1"/>
    <col min="2319" max="2319" width="9.28515625" style="97" customWidth="1"/>
    <col min="2320" max="2320" width="2.42578125" style="97" customWidth="1"/>
    <col min="2321" max="2321" width="13.28515625" style="97" customWidth="1"/>
    <col min="2322" max="2322" width="1.5703125" style="97" customWidth="1"/>
    <col min="2323" max="2323" width="10.42578125" style="97" customWidth="1"/>
    <col min="2324" max="2324" width="1.5703125" style="97" customWidth="1"/>
    <col min="2325" max="2325" width="10.7109375" style="97" customWidth="1"/>
    <col min="2326" max="2326" width="1.5703125" style="97" customWidth="1"/>
    <col min="2327" max="2327" width="15.140625" style="97" customWidth="1"/>
    <col min="2328" max="2328" width="1.5703125" style="97" customWidth="1"/>
    <col min="2329" max="2329" width="14.42578125" style="97" customWidth="1"/>
    <col min="2330" max="2331" width="1.5703125" style="97" customWidth="1"/>
    <col min="2332" max="2332" width="14.42578125" style="97" customWidth="1"/>
    <col min="2333" max="2333" width="2.42578125" style="97" customWidth="1"/>
    <col min="2334" max="2334" width="12.7109375" style="97" customWidth="1"/>
    <col min="2335" max="2335" width="3.28515625" style="97" customWidth="1"/>
    <col min="2336" max="2336" width="14.42578125" style="97" customWidth="1"/>
    <col min="2337" max="2337" width="2.42578125" style="97" customWidth="1"/>
    <col min="2338" max="2338" width="12.7109375" style="97" customWidth="1"/>
    <col min="2339" max="2339" width="3.28515625" style="97" customWidth="1"/>
    <col min="2340" max="2340" width="14.42578125" style="97" customWidth="1"/>
    <col min="2341" max="2341" width="2.42578125" style="97" customWidth="1"/>
    <col min="2342" max="2342" width="12.7109375" style="97" customWidth="1"/>
    <col min="2343" max="2343" width="3.28515625" style="97" customWidth="1"/>
    <col min="2344" max="2344" width="14.42578125" style="97" customWidth="1"/>
    <col min="2345" max="2345" width="3.28515625" style="97" customWidth="1"/>
    <col min="2346" max="2346" width="14.42578125" style="97" customWidth="1"/>
    <col min="2347" max="2347" width="2.42578125" style="97" customWidth="1"/>
    <col min="2348" max="2348" width="14.42578125" style="97" customWidth="1"/>
    <col min="2349" max="2349" width="3.28515625" style="97" customWidth="1"/>
    <col min="2350" max="2350" width="5.85546875" style="97" customWidth="1"/>
    <col min="2351" max="2351" width="19.85546875" style="97" customWidth="1"/>
    <col min="2352" max="2352" width="8.42578125" style="97" customWidth="1"/>
    <col min="2353" max="2353" width="1.5703125" style="97" customWidth="1"/>
    <col min="2354" max="2354" width="12.7109375" style="97" customWidth="1"/>
    <col min="2355" max="2355" width="1.5703125" style="97" customWidth="1"/>
    <col min="2356" max="2356" width="12.7109375" style="97" customWidth="1"/>
    <col min="2357" max="2357" width="1.5703125" style="97" customWidth="1"/>
    <col min="2358" max="2358" width="12.7109375" style="97" customWidth="1"/>
    <col min="2359" max="2560" width="12.7109375" style="97"/>
    <col min="2561" max="2561" width="5" style="97" customWidth="1"/>
    <col min="2562" max="2562" width="1.5703125" style="97" customWidth="1"/>
    <col min="2563" max="2563" width="19.5703125" style="97" customWidth="1"/>
    <col min="2564" max="2564" width="1.5703125" style="97" customWidth="1"/>
    <col min="2565" max="2565" width="13.5703125" style="97" customWidth="1"/>
    <col min="2566" max="2566" width="1.5703125" style="97" customWidth="1"/>
    <col min="2567" max="2567" width="10.42578125" style="97" customWidth="1"/>
    <col min="2568" max="2568" width="1.5703125" style="97" customWidth="1"/>
    <col min="2569" max="2569" width="10.7109375" style="97" customWidth="1"/>
    <col min="2570" max="2570" width="2.42578125" style="97" customWidth="1"/>
    <col min="2571" max="2571" width="14.5703125" style="97" customWidth="1"/>
    <col min="2572" max="2572" width="1.5703125" style="97" customWidth="1"/>
    <col min="2573" max="2573" width="10.7109375" style="97" customWidth="1"/>
    <col min="2574" max="2574" width="1.5703125" style="97" customWidth="1"/>
    <col min="2575" max="2575" width="9.28515625" style="97" customWidth="1"/>
    <col min="2576" max="2576" width="2.42578125" style="97" customWidth="1"/>
    <col min="2577" max="2577" width="13.28515625" style="97" customWidth="1"/>
    <col min="2578" max="2578" width="1.5703125" style="97" customWidth="1"/>
    <col min="2579" max="2579" width="10.42578125" style="97" customWidth="1"/>
    <col min="2580" max="2580" width="1.5703125" style="97" customWidth="1"/>
    <col min="2581" max="2581" width="10.7109375" style="97" customWidth="1"/>
    <col min="2582" max="2582" width="1.5703125" style="97" customWidth="1"/>
    <col min="2583" max="2583" width="15.140625" style="97" customWidth="1"/>
    <col min="2584" max="2584" width="1.5703125" style="97" customWidth="1"/>
    <col min="2585" max="2585" width="14.42578125" style="97" customWidth="1"/>
    <col min="2586" max="2587" width="1.5703125" style="97" customWidth="1"/>
    <col min="2588" max="2588" width="14.42578125" style="97" customWidth="1"/>
    <col min="2589" max="2589" width="2.42578125" style="97" customWidth="1"/>
    <col min="2590" max="2590" width="12.7109375" style="97" customWidth="1"/>
    <col min="2591" max="2591" width="3.28515625" style="97" customWidth="1"/>
    <col min="2592" max="2592" width="14.42578125" style="97" customWidth="1"/>
    <col min="2593" max="2593" width="2.42578125" style="97" customWidth="1"/>
    <col min="2594" max="2594" width="12.7109375" style="97" customWidth="1"/>
    <col min="2595" max="2595" width="3.28515625" style="97" customWidth="1"/>
    <col min="2596" max="2596" width="14.42578125" style="97" customWidth="1"/>
    <col min="2597" max="2597" width="2.42578125" style="97" customWidth="1"/>
    <col min="2598" max="2598" width="12.7109375" style="97" customWidth="1"/>
    <col min="2599" max="2599" width="3.28515625" style="97" customWidth="1"/>
    <col min="2600" max="2600" width="14.42578125" style="97" customWidth="1"/>
    <col min="2601" max="2601" width="3.28515625" style="97" customWidth="1"/>
    <col min="2602" max="2602" width="14.42578125" style="97" customWidth="1"/>
    <col min="2603" max="2603" width="2.42578125" style="97" customWidth="1"/>
    <col min="2604" max="2604" width="14.42578125" style="97" customWidth="1"/>
    <col min="2605" max="2605" width="3.28515625" style="97" customWidth="1"/>
    <col min="2606" max="2606" width="5.85546875" style="97" customWidth="1"/>
    <col min="2607" max="2607" width="19.85546875" style="97" customWidth="1"/>
    <col min="2608" max="2608" width="8.42578125" style="97" customWidth="1"/>
    <col min="2609" max="2609" width="1.5703125" style="97" customWidth="1"/>
    <col min="2610" max="2610" width="12.7109375" style="97" customWidth="1"/>
    <col min="2611" max="2611" width="1.5703125" style="97" customWidth="1"/>
    <col min="2612" max="2612" width="12.7109375" style="97" customWidth="1"/>
    <col min="2613" max="2613" width="1.5703125" style="97" customWidth="1"/>
    <col min="2614" max="2614" width="12.7109375" style="97" customWidth="1"/>
    <col min="2615" max="2816" width="12.7109375" style="97"/>
    <col min="2817" max="2817" width="5" style="97" customWidth="1"/>
    <col min="2818" max="2818" width="1.5703125" style="97" customWidth="1"/>
    <col min="2819" max="2819" width="19.5703125" style="97" customWidth="1"/>
    <col min="2820" max="2820" width="1.5703125" style="97" customWidth="1"/>
    <col min="2821" max="2821" width="13.5703125" style="97" customWidth="1"/>
    <col min="2822" max="2822" width="1.5703125" style="97" customWidth="1"/>
    <col min="2823" max="2823" width="10.42578125" style="97" customWidth="1"/>
    <col min="2824" max="2824" width="1.5703125" style="97" customWidth="1"/>
    <col min="2825" max="2825" width="10.7109375" style="97" customWidth="1"/>
    <col min="2826" max="2826" width="2.42578125" style="97" customWidth="1"/>
    <col min="2827" max="2827" width="14.5703125" style="97" customWidth="1"/>
    <col min="2828" max="2828" width="1.5703125" style="97" customWidth="1"/>
    <col min="2829" max="2829" width="10.7109375" style="97" customWidth="1"/>
    <col min="2830" max="2830" width="1.5703125" style="97" customWidth="1"/>
    <col min="2831" max="2831" width="9.28515625" style="97" customWidth="1"/>
    <col min="2832" max="2832" width="2.42578125" style="97" customWidth="1"/>
    <col min="2833" max="2833" width="13.28515625" style="97" customWidth="1"/>
    <col min="2834" max="2834" width="1.5703125" style="97" customWidth="1"/>
    <col min="2835" max="2835" width="10.42578125" style="97" customWidth="1"/>
    <col min="2836" max="2836" width="1.5703125" style="97" customWidth="1"/>
    <col min="2837" max="2837" width="10.7109375" style="97" customWidth="1"/>
    <col min="2838" max="2838" width="1.5703125" style="97" customWidth="1"/>
    <col min="2839" max="2839" width="15.140625" style="97" customWidth="1"/>
    <col min="2840" max="2840" width="1.5703125" style="97" customWidth="1"/>
    <col min="2841" max="2841" width="14.42578125" style="97" customWidth="1"/>
    <col min="2842" max="2843" width="1.5703125" style="97" customWidth="1"/>
    <col min="2844" max="2844" width="14.42578125" style="97" customWidth="1"/>
    <col min="2845" max="2845" width="2.42578125" style="97" customWidth="1"/>
    <col min="2846" max="2846" width="12.7109375" style="97" customWidth="1"/>
    <col min="2847" max="2847" width="3.28515625" style="97" customWidth="1"/>
    <col min="2848" max="2848" width="14.42578125" style="97" customWidth="1"/>
    <col min="2849" max="2849" width="2.42578125" style="97" customWidth="1"/>
    <col min="2850" max="2850" width="12.7109375" style="97" customWidth="1"/>
    <col min="2851" max="2851" width="3.28515625" style="97" customWidth="1"/>
    <col min="2852" max="2852" width="14.42578125" style="97" customWidth="1"/>
    <col min="2853" max="2853" width="2.42578125" style="97" customWidth="1"/>
    <col min="2854" max="2854" width="12.7109375" style="97" customWidth="1"/>
    <col min="2855" max="2855" width="3.28515625" style="97" customWidth="1"/>
    <col min="2856" max="2856" width="14.42578125" style="97" customWidth="1"/>
    <col min="2857" max="2857" width="3.28515625" style="97" customWidth="1"/>
    <col min="2858" max="2858" width="14.42578125" style="97" customWidth="1"/>
    <col min="2859" max="2859" width="2.42578125" style="97" customWidth="1"/>
    <col min="2860" max="2860" width="14.42578125" style="97" customWidth="1"/>
    <col min="2861" max="2861" width="3.28515625" style="97" customWidth="1"/>
    <col min="2862" max="2862" width="5.85546875" style="97" customWidth="1"/>
    <col min="2863" max="2863" width="19.85546875" style="97" customWidth="1"/>
    <col min="2864" max="2864" width="8.42578125" style="97" customWidth="1"/>
    <col min="2865" max="2865" width="1.5703125" style="97" customWidth="1"/>
    <col min="2866" max="2866" width="12.7109375" style="97" customWidth="1"/>
    <col min="2867" max="2867" width="1.5703125" style="97" customWidth="1"/>
    <col min="2868" max="2868" width="12.7109375" style="97" customWidth="1"/>
    <col min="2869" max="2869" width="1.5703125" style="97" customWidth="1"/>
    <col min="2870" max="2870" width="12.7109375" style="97" customWidth="1"/>
    <col min="2871" max="3072" width="12.7109375" style="97"/>
    <col min="3073" max="3073" width="5" style="97" customWidth="1"/>
    <col min="3074" max="3074" width="1.5703125" style="97" customWidth="1"/>
    <col min="3075" max="3075" width="19.5703125" style="97" customWidth="1"/>
    <col min="3076" max="3076" width="1.5703125" style="97" customWidth="1"/>
    <col min="3077" max="3077" width="13.5703125" style="97" customWidth="1"/>
    <col min="3078" max="3078" width="1.5703125" style="97" customWidth="1"/>
    <col min="3079" max="3079" width="10.42578125" style="97" customWidth="1"/>
    <col min="3080" max="3080" width="1.5703125" style="97" customWidth="1"/>
    <col min="3081" max="3081" width="10.7109375" style="97" customWidth="1"/>
    <col min="3082" max="3082" width="2.42578125" style="97" customWidth="1"/>
    <col min="3083" max="3083" width="14.5703125" style="97" customWidth="1"/>
    <col min="3084" max="3084" width="1.5703125" style="97" customWidth="1"/>
    <col min="3085" max="3085" width="10.7109375" style="97" customWidth="1"/>
    <col min="3086" max="3086" width="1.5703125" style="97" customWidth="1"/>
    <col min="3087" max="3087" width="9.28515625" style="97" customWidth="1"/>
    <col min="3088" max="3088" width="2.42578125" style="97" customWidth="1"/>
    <col min="3089" max="3089" width="13.28515625" style="97" customWidth="1"/>
    <col min="3090" max="3090" width="1.5703125" style="97" customWidth="1"/>
    <col min="3091" max="3091" width="10.42578125" style="97" customWidth="1"/>
    <col min="3092" max="3092" width="1.5703125" style="97" customWidth="1"/>
    <col min="3093" max="3093" width="10.7109375" style="97" customWidth="1"/>
    <col min="3094" max="3094" width="1.5703125" style="97" customWidth="1"/>
    <col min="3095" max="3095" width="15.140625" style="97" customWidth="1"/>
    <col min="3096" max="3096" width="1.5703125" style="97" customWidth="1"/>
    <col min="3097" max="3097" width="14.42578125" style="97" customWidth="1"/>
    <col min="3098" max="3099" width="1.5703125" style="97" customWidth="1"/>
    <col min="3100" max="3100" width="14.42578125" style="97" customWidth="1"/>
    <col min="3101" max="3101" width="2.42578125" style="97" customWidth="1"/>
    <col min="3102" max="3102" width="12.7109375" style="97" customWidth="1"/>
    <col min="3103" max="3103" width="3.28515625" style="97" customWidth="1"/>
    <col min="3104" max="3104" width="14.42578125" style="97" customWidth="1"/>
    <col min="3105" max="3105" width="2.42578125" style="97" customWidth="1"/>
    <col min="3106" max="3106" width="12.7109375" style="97" customWidth="1"/>
    <col min="3107" max="3107" width="3.28515625" style="97" customWidth="1"/>
    <col min="3108" max="3108" width="14.42578125" style="97" customWidth="1"/>
    <col min="3109" max="3109" width="2.42578125" style="97" customWidth="1"/>
    <col min="3110" max="3110" width="12.7109375" style="97" customWidth="1"/>
    <col min="3111" max="3111" width="3.28515625" style="97" customWidth="1"/>
    <col min="3112" max="3112" width="14.42578125" style="97" customWidth="1"/>
    <col min="3113" max="3113" width="3.28515625" style="97" customWidth="1"/>
    <col min="3114" max="3114" width="14.42578125" style="97" customWidth="1"/>
    <col min="3115" max="3115" width="2.42578125" style="97" customWidth="1"/>
    <col min="3116" max="3116" width="14.42578125" style="97" customWidth="1"/>
    <col min="3117" max="3117" width="3.28515625" style="97" customWidth="1"/>
    <col min="3118" max="3118" width="5.85546875" style="97" customWidth="1"/>
    <col min="3119" max="3119" width="19.85546875" style="97" customWidth="1"/>
    <col min="3120" max="3120" width="8.42578125" style="97" customWidth="1"/>
    <col min="3121" max="3121" width="1.5703125" style="97" customWidth="1"/>
    <col min="3122" max="3122" width="12.7109375" style="97" customWidth="1"/>
    <col min="3123" max="3123" width="1.5703125" style="97" customWidth="1"/>
    <col min="3124" max="3124" width="12.7109375" style="97" customWidth="1"/>
    <col min="3125" max="3125" width="1.5703125" style="97" customWidth="1"/>
    <col min="3126" max="3126" width="12.7109375" style="97" customWidth="1"/>
    <col min="3127" max="3328" width="12.7109375" style="97"/>
    <col min="3329" max="3329" width="5" style="97" customWidth="1"/>
    <col min="3330" max="3330" width="1.5703125" style="97" customWidth="1"/>
    <col min="3331" max="3331" width="19.5703125" style="97" customWidth="1"/>
    <col min="3332" max="3332" width="1.5703125" style="97" customWidth="1"/>
    <col min="3333" max="3333" width="13.5703125" style="97" customWidth="1"/>
    <col min="3334" max="3334" width="1.5703125" style="97" customWidth="1"/>
    <col min="3335" max="3335" width="10.42578125" style="97" customWidth="1"/>
    <col min="3336" max="3336" width="1.5703125" style="97" customWidth="1"/>
    <col min="3337" max="3337" width="10.7109375" style="97" customWidth="1"/>
    <col min="3338" max="3338" width="2.42578125" style="97" customWidth="1"/>
    <col min="3339" max="3339" width="14.5703125" style="97" customWidth="1"/>
    <col min="3340" max="3340" width="1.5703125" style="97" customWidth="1"/>
    <col min="3341" max="3341" width="10.7109375" style="97" customWidth="1"/>
    <col min="3342" max="3342" width="1.5703125" style="97" customWidth="1"/>
    <col min="3343" max="3343" width="9.28515625" style="97" customWidth="1"/>
    <col min="3344" max="3344" width="2.42578125" style="97" customWidth="1"/>
    <col min="3345" max="3345" width="13.28515625" style="97" customWidth="1"/>
    <col min="3346" max="3346" width="1.5703125" style="97" customWidth="1"/>
    <col min="3347" max="3347" width="10.42578125" style="97" customWidth="1"/>
    <col min="3348" max="3348" width="1.5703125" style="97" customWidth="1"/>
    <col min="3349" max="3349" width="10.7109375" style="97" customWidth="1"/>
    <col min="3350" max="3350" width="1.5703125" style="97" customWidth="1"/>
    <col min="3351" max="3351" width="15.140625" style="97" customWidth="1"/>
    <col min="3352" max="3352" width="1.5703125" style="97" customWidth="1"/>
    <col min="3353" max="3353" width="14.42578125" style="97" customWidth="1"/>
    <col min="3354" max="3355" width="1.5703125" style="97" customWidth="1"/>
    <col min="3356" max="3356" width="14.42578125" style="97" customWidth="1"/>
    <col min="3357" max="3357" width="2.42578125" style="97" customWidth="1"/>
    <col min="3358" max="3358" width="12.7109375" style="97" customWidth="1"/>
    <col min="3359" max="3359" width="3.28515625" style="97" customWidth="1"/>
    <col min="3360" max="3360" width="14.42578125" style="97" customWidth="1"/>
    <col min="3361" max="3361" width="2.42578125" style="97" customWidth="1"/>
    <col min="3362" max="3362" width="12.7109375" style="97" customWidth="1"/>
    <col min="3363" max="3363" width="3.28515625" style="97" customWidth="1"/>
    <col min="3364" max="3364" width="14.42578125" style="97" customWidth="1"/>
    <col min="3365" max="3365" width="2.42578125" style="97" customWidth="1"/>
    <col min="3366" max="3366" width="12.7109375" style="97" customWidth="1"/>
    <col min="3367" max="3367" width="3.28515625" style="97" customWidth="1"/>
    <col min="3368" max="3368" width="14.42578125" style="97" customWidth="1"/>
    <col min="3369" max="3369" width="3.28515625" style="97" customWidth="1"/>
    <col min="3370" max="3370" width="14.42578125" style="97" customWidth="1"/>
    <col min="3371" max="3371" width="2.42578125" style="97" customWidth="1"/>
    <col min="3372" max="3372" width="14.42578125" style="97" customWidth="1"/>
    <col min="3373" max="3373" width="3.28515625" style="97" customWidth="1"/>
    <col min="3374" max="3374" width="5.85546875" style="97" customWidth="1"/>
    <col min="3375" max="3375" width="19.85546875" style="97" customWidth="1"/>
    <col min="3376" max="3376" width="8.42578125" style="97" customWidth="1"/>
    <col min="3377" max="3377" width="1.5703125" style="97" customWidth="1"/>
    <col min="3378" max="3378" width="12.7109375" style="97" customWidth="1"/>
    <col min="3379" max="3379" width="1.5703125" style="97" customWidth="1"/>
    <col min="3380" max="3380" width="12.7109375" style="97" customWidth="1"/>
    <col min="3381" max="3381" width="1.5703125" style="97" customWidth="1"/>
    <col min="3382" max="3382" width="12.7109375" style="97" customWidth="1"/>
    <col min="3383" max="3584" width="12.7109375" style="97"/>
    <col min="3585" max="3585" width="5" style="97" customWidth="1"/>
    <col min="3586" max="3586" width="1.5703125" style="97" customWidth="1"/>
    <col min="3587" max="3587" width="19.5703125" style="97" customWidth="1"/>
    <col min="3588" max="3588" width="1.5703125" style="97" customWidth="1"/>
    <col min="3589" max="3589" width="13.5703125" style="97" customWidth="1"/>
    <col min="3590" max="3590" width="1.5703125" style="97" customWidth="1"/>
    <col min="3591" max="3591" width="10.42578125" style="97" customWidth="1"/>
    <col min="3592" max="3592" width="1.5703125" style="97" customWidth="1"/>
    <col min="3593" max="3593" width="10.7109375" style="97" customWidth="1"/>
    <col min="3594" max="3594" width="2.42578125" style="97" customWidth="1"/>
    <col min="3595" max="3595" width="14.5703125" style="97" customWidth="1"/>
    <col min="3596" max="3596" width="1.5703125" style="97" customWidth="1"/>
    <col min="3597" max="3597" width="10.7109375" style="97" customWidth="1"/>
    <col min="3598" max="3598" width="1.5703125" style="97" customWidth="1"/>
    <col min="3599" max="3599" width="9.28515625" style="97" customWidth="1"/>
    <col min="3600" max="3600" width="2.42578125" style="97" customWidth="1"/>
    <col min="3601" max="3601" width="13.28515625" style="97" customWidth="1"/>
    <col min="3602" max="3602" width="1.5703125" style="97" customWidth="1"/>
    <col min="3603" max="3603" width="10.42578125" style="97" customWidth="1"/>
    <col min="3604" max="3604" width="1.5703125" style="97" customWidth="1"/>
    <col min="3605" max="3605" width="10.7109375" style="97" customWidth="1"/>
    <col min="3606" max="3606" width="1.5703125" style="97" customWidth="1"/>
    <col min="3607" max="3607" width="15.140625" style="97" customWidth="1"/>
    <col min="3608" max="3608" width="1.5703125" style="97" customWidth="1"/>
    <col min="3609" max="3609" width="14.42578125" style="97" customWidth="1"/>
    <col min="3610" max="3611" width="1.5703125" style="97" customWidth="1"/>
    <col min="3612" max="3612" width="14.42578125" style="97" customWidth="1"/>
    <col min="3613" max="3613" width="2.42578125" style="97" customWidth="1"/>
    <col min="3614" max="3614" width="12.7109375" style="97" customWidth="1"/>
    <col min="3615" max="3615" width="3.28515625" style="97" customWidth="1"/>
    <col min="3616" max="3616" width="14.42578125" style="97" customWidth="1"/>
    <col min="3617" max="3617" width="2.42578125" style="97" customWidth="1"/>
    <col min="3618" max="3618" width="12.7109375" style="97" customWidth="1"/>
    <col min="3619" max="3619" width="3.28515625" style="97" customWidth="1"/>
    <col min="3620" max="3620" width="14.42578125" style="97" customWidth="1"/>
    <col min="3621" max="3621" width="2.42578125" style="97" customWidth="1"/>
    <col min="3622" max="3622" width="12.7109375" style="97" customWidth="1"/>
    <col min="3623" max="3623" width="3.28515625" style="97" customWidth="1"/>
    <col min="3624" max="3624" width="14.42578125" style="97" customWidth="1"/>
    <col min="3625" max="3625" width="3.28515625" style="97" customWidth="1"/>
    <col min="3626" max="3626" width="14.42578125" style="97" customWidth="1"/>
    <col min="3627" max="3627" width="2.42578125" style="97" customWidth="1"/>
    <col min="3628" max="3628" width="14.42578125" style="97" customWidth="1"/>
    <col min="3629" max="3629" width="3.28515625" style="97" customWidth="1"/>
    <col min="3630" max="3630" width="5.85546875" style="97" customWidth="1"/>
    <col min="3631" max="3631" width="19.85546875" style="97" customWidth="1"/>
    <col min="3632" max="3632" width="8.42578125" style="97" customWidth="1"/>
    <col min="3633" max="3633" width="1.5703125" style="97" customWidth="1"/>
    <col min="3634" max="3634" width="12.7109375" style="97" customWidth="1"/>
    <col min="3635" max="3635" width="1.5703125" style="97" customWidth="1"/>
    <col min="3636" max="3636" width="12.7109375" style="97" customWidth="1"/>
    <col min="3637" max="3637" width="1.5703125" style="97" customWidth="1"/>
    <col min="3638" max="3638" width="12.7109375" style="97" customWidth="1"/>
    <col min="3639" max="3840" width="12.7109375" style="97"/>
    <col min="3841" max="3841" width="5" style="97" customWidth="1"/>
    <col min="3842" max="3842" width="1.5703125" style="97" customWidth="1"/>
    <col min="3843" max="3843" width="19.5703125" style="97" customWidth="1"/>
    <col min="3844" max="3844" width="1.5703125" style="97" customWidth="1"/>
    <col min="3845" max="3845" width="13.5703125" style="97" customWidth="1"/>
    <col min="3846" max="3846" width="1.5703125" style="97" customWidth="1"/>
    <col min="3847" max="3847" width="10.42578125" style="97" customWidth="1"/>
    <col min="3848" max="3848" width="1.5703125" style="97" customWidth="1"/>
    <col min="3849" max="3849" width="10.7109375" style="97" customWidth="1"/>
    <col min="3850" max="3850" width="2.42578125" style="97" customWidth="1"/>
    <col min="3851" max="3851" width="14.5703125" style="97" customWidth="1"/>
    <col min="3852" max="3852" width="1.5703125" style="97" customWidth="1"/>
    <col min="3853" max="3853" width="10.7109375" style="97" customWidth="1"/>
    <col min="3854" max="3854" width="1.5703125" style="97" customWidth="1"/>
    <col min="3855" max="3855" width="9.28515625" style="97" customWidth="1"/>
    <col min="3856" max="3856" width="2.42578125" style="97" customWidth="1"/>
    <col min="3857" max="3857" width="13.28515625" style="97" customWidth="1"/>
    <col min="3858" max="3858" width="1.5703125" style="97" customWidth="1"/>
    <col min="3859" max="3859" width="10.42578125" style="97" customWidth="1"/>
    <col min="3860" max="3860" width="1.5703125" style="97" customWidth="1"/>
    <col min="3861" max="3861" width="10.7109375" style="97" customWidth="1"/>
    <col min="3862" max="3862" width="1.5703125" style="97" customWidth="1"/>
    <col min="3863" max="3863" width="15.140625" style="97" customWidth="1"/>
    <col min="3864" max="3864" width="1.5703125" style="97" customWidth="1"/>
    <col min="3865" max="3865" width="14.42578125" style="97" customWidth="1"/>
    <col min="3866" max="3867" width="1.5703125" style="97" customWidth="1"/>
    <col min="3868" max="3868" width="14.42578125" style="97" customWidth="1"/>
    <col min="3869" max="3869" width="2.42578125" style="97" customWidth="1"/>
    <col min="3870" max="3870" width="12.7109375" style="97" customWidth="1"/>
    <col min="3871" max="3871" width="3.28515625" style="97" customWidth="1"/>
    <col min="3872" max="3872" width="14.42578125" style="97" customWidth="1"/>
    <col min="3873" max="3873" width="2.42578125" style="97" customWidth="1"/>
    <col min="3874" max="3874" width="12.7109375" style="97" customWidth="1"/>
    <col min="3875" max="3875" width="3.28515625" style="97" customWidth="1"/>
    <col min="3876" max="3876" width="14.42578125" style="97" customWidth="1"/>
    <col min="3877" max="3877" width="2.42578125" style="97" customWidth="1"/>
    <col min="3878" max="3878" width="12.7109375" style="97" customWidth="1"/>
    <col min="3879" max="3879" width="3.28515625" style="97" customWidth="1"/>
    <col min="3880" max="3880" width="14.42578125" style="97" customWidth="1"/>
    <col min="3881" max="3881" width="3.28515625" style="97" customWidth="1"/>
    <col min="3882" max="3882" width="14.42578125" style="97" customWidth="1"/>
    <col min="3883" max="3883" width="2.42578125" style="97" customWidth="1"/>
    <col min="3884" max="3884" width="14.42578125" style="97" customWidth="1"/>
    <col min="3885" max="3885" width="3.28515625" style="97" customWidth="1"/>
    <col min="3886" max="3886" width="5.85546875" style="97" customWidth="1"/>
    <col min="3887" max="3887" width="19.85546875" style="97" customWidth="1"/>
    <col min="3888" max="3888" width="8.42578125" style="97" customWidth="1"/>
    <col min="3889" max="3889" width="1.5703125" style="97" customWidth="1"/>
    <col min="3890" max="3890" width="12.7109375" style="97" customWidth="1"/>
    <col min="3891" max="3891" width="1.5703125" style="97" customWidth="1"/>
    <col min="3892" max="3892" width="12.7109375" style="97" customWidth="1"/>
    <col min="3893" max="3893" width="1.5703125" style="97" customWidth="1"/>
    <col min="3894" max="3894" width="12.7109375" style="97" customWidth="1"/>
    <col min="3895" max="4096" width="12.7109375" style="97"/>
    <col min="4097" max="4097" width="5" style="97" customWidth="1"/>
    <col min="4098" max="4098" width="1.5703125" style="97" customWidth="1"/>
    <col min="4099" max="4099" width="19.5703125" style="97" customWidth="1"/>
    <col min="4100" max="4100" width="1.5703125" style="97" customWidth="1"/>
    <col min="4101" max="4101" width="13.5703125" style="97" customWidth="1"/>
    <col min="4102" max="4102" width="1.5703125" style="97" customWidth="1"/>
    <col min="4103" max="4103" width="10.42578125" style="97" customWidth="1"/>
    <col min="4104" max="4104" width="1.5703125" style="97" customWidth="1"/>
    <col min="4105" max="4105" width="10.7109375" style="97" customWidth="1"/>
    <col min="4106" max="4106" width="2.42578125" style="97" customWidth="1"/>
    <col min="4107" max="4107" width="14.5703125" style="97" customWidth="1"/>
    <col min="4108" max="4108" width="1.5703125" style="97" customWidth="1"/>
    <col min="4109" max="4109" width="10.7109375" style="97" customWidth="1"/>
    <col min="4110" max="4110" width="1.5703125" style="97" customWidth="1"/>
    <col min="4111" max="4111" width="9.28515625" style="97" customWidth="1"/>
    <col min="4112" max="4112" width="2.42578125" style="97" customWidth="1"/>
    <col min="4113" max="4113" width="13.28515625" style="97" customWidth="1"/>
    <col min="4114" max="4114" width="1.5703125" style="97" customWidth="1"/>
    <col min="4115" max="4115" width="10.42578125" style="97" customWidth="1"/>
    <col min="4116" max="4116" width="1.5703125" style="97" customWidth="1"/>
    <col min="4117" max="4117" width="10.7109375" style="97" customWidth="1"/>
    <col min="4118" max="4118" width="1.5703125" style="97" customWidth="1"/>
    <col min="4119" max="4119" width="15.140625" style="97" customWidth="1"/>
    <col min="4120" max="4120" width="1.5703125" style="97" customWidth="1"/>
    <col min="4121" max="4121" width="14.42578125" style="97" customWidth="1"/>
    <col min="4122" max="4123" width="1.5703125" style="97" customWidth="1"/>
    <col min="4124" max="4124" width="14.42578125" style="97" customWidth="1"/>
    <col min="4125" max="4125" width="2.42578125" style="97" customWidth="1"/>
    <col min="4126" max="4126" width="12.7109375" style="97" customWidth="1"/>
    <col min="4127" max="4127" width="3.28515625" style="97" customWidth="1"/>
    <col min="4128" max="4128" width="14.42578125" style="97" customWidth="1"/>
    <col min="4129" max="4129" width="2.42578125" style="97" customWidth="1"/>
    <col min="4130" max="4130" width="12.7109375" style="97" customWidth="1"/>
    <col min="4131" max="4131" width="3.28515625" style="97" customWidth="1"/>
    <col min="4132" max="4132" width="14.42578125" style="97" customWidth="1"/>
    <col min="4133" max="4133" width="2.42578125" style="97" customWidth="1"/>
    <col min="4134" max="4134" width="12.7109375" style="97" customWidth="1"/>
    <col min="4135" max="4135" width="3.28515625" style="97" customWidth="1"/>
    <col min="4136" max="4136" width="14.42578125" style="97" customWidth="1"/>
    <col min="4137" max="4137" width="3.28515625" style="97" customWidth="1"/>
    <col min="4138" max="4138" width="14.42578125" style="97" customWidth="1"/>
    <col min="4139" max="4139" width="2.42578125" style="97" customWidth="1"/>
    <col min="4140" max="4140" width="14.42578125" style="97" customWidth="1"/>
    <col min="4141" max="4141" width="3.28515625" style="97" customWidth="1"/>
    <col min="4142" max="4142" width="5.85546875" style="97" customWidth="1"/>
    <col min="4143" max="4143" width="19.85546875" style="97" customWidth="1"/>
    <col min="4144" max="4144" width="8.42578125" style="97" customWidth="1"/>
    <col min="4145" max="4145" width="1.5703125" style="97" customWidth="1"/>
    <col min="4146" max="4146" width="12.7109375" style="97" customWidth="1"/>
    <col min="4147" max="4147" width="1.5703125" style="97" customWidth="1"/>
    <col min="4148" max="4148" width="12.7109375" style="97" customWidth="1"/>
    <col min="4149" max="4149" width="1.5703125" style="97" customWidth="1"/>
    <col min="4150" max="4150" width="12.7109375" style="97" customWidth="1"/>
    <col min="4151" max="4352" width="12.7109375" style="97"/>
    <col min="4353" max="4353" width="5" style="97" customWidth="1"/>
    <col min="4354" max="4354" width="1.5703125" style="97" customWidth="1"/>
    <col min="4355" max="4355" width="19.5703125" style="97" customWidth="1"/>
    <col min="4356" max="4356" width="1.5703125" style="97" customWidth="1"/>
    <col min="4357" max="4357" width="13.5703125" style="97" customWidth="1"/>
    <col min="4358" max="4358" width="1.5703125" style="97" customWidth="1"/>
    <col min="4359" max="4359" width="10.42578125" style="97" customWidth="1"/>
    <col min="4360" max="4360" width="1.5703125" style="97" customWidth="1"/>
    <col min="4361" max="4361" width="10.7109375" style="97" customWidth="1"/>
    <col min="4362" max="4362" width="2.42578125" style="97" customWidth="1"/>
    <col min="4363" max="4363" width="14.5703125" style="97" customWidth="1"/>
    <col min="4364" max="4364" width="1.5703125" style="97" customWidth="1"/>
    <col min="4365" max="4365" width="10.7109375" style="97" customWidth="1"/>
    <col min="4366" max="4366" width="1.5703125" style="97" customWidth="1"/>
    <col min="4367" max="4367" width="9.28515625" style="97" customWidth="1"/>
    <col min="4368" max="4368" width="2.42578125" style="97" customWidth="1"/>
    <col min="4369" max="4369" width="13.28515625" style="97" customWidth="1"/>
    <col min="4370" max="4370" width="1.5703125" style="97" customWidth="1"/>
    <col min="4371" max="4371" width="10.42578125" style="97" customWidth="1"/>
    <col min="4372" max="4372" width="1.5703125" style="97" customWidth="1"/>
    <col min="4373" max="4373" width="10.7109375" style="97" customWidth="1"/>
    <col min="4374" max="4374" width="1.5703125" style="97" customWidth="1"/>
    <col min="4375" max="4375" width="15.140625" style="97" customWidth="1"/>
    <col min="4376" max="4376" width="1.5703125" style="97" customWidth="1"/>
    <col min="4377" max="4377" width="14.42578125" style="97" customWidth="1"/>
    <col min="4378" max="4379" width="1.5703125" style="97" customWidth="1"/>
    <col min="4380" max="4380" width="14.42578125" style="97" customWidth="1"/>
    <col min="4381" max="4381" width="2.42578125" style="97" customWidth="1"/>
    <col min="4382" max="4382" width="12.7109375" style="97" customWidth="1"/>
    <col min="4383" max="4383" width="3.28515625" style="97" customWidth="1"/>
    <col min="4384" max="4384" width="14.42578125" style="97" customWidth="1"/>
    <col min="4385" max="4385" width="2.42578125" style="97" customWidth="1"/>
    <col min="4386" max="4386" width="12.7109375" style="97" customWidth="1"/>
    <col min="4387" max="4387" width="3.28515625" style="97" customWidth="1"/>
    <col min="4388" max="4388" width="14.42578125" style="97" customWidth="1"/>
    <col min="4389" max="4389" width="2.42578125" style="97" customWidth="1"/>
    <col min="4390" max="4390" width="12.7109375" style="97" customWidth="1"/>
    <col min="4391" max="4391" width="3.28515625" style="97" customWidth="1"/>
    <col min="4392" max="4392" width="14.42578125" style="97" customWidth="1"/>
    <col min="4393" max="4393" width="3.28515625" style="97" customWidth="1"/>
    <col min="4394" max="4394" width="14.42578125" style="97" customWidth="1"/>
    <col min="4395" max="4395" width="2.42578125" style="97" customWidth="1"/>
    <col min="4396" max="4396" width="14.42578125" style="97" customWidth="1"/>
    <col min="4397" max="4397" width="3.28515625" style="97" customWidth="1"/>
    <col min="4398" max="4398" width="5.85546875" style="97" customWidth="1"/>
    <col min="4399" max="4399" width="19.85546875" style="97" customWidth="1"/>
    <col min="4400" max="4400" width="8.42578125" style="97" customWidth="1"/>
    <col min="4401" max="4401" width="1.5703125" style="97" customWidth="1"/>
    <col min="4402" max="4402" width="12.7109375" style="97" customWidth="1"/>
    <col min="4403" max="4403" width="1.5703125" style="97" customWidth="1"/>
    <col min="4404" max="4404" width="12.7109375" style="97" customWidth="1"/>
    <col min="4405" max="4405" width="1.5703125" style="97" customWidth="1"/>
    <col min="4406" max="4406" width="12.7109375" style="97" customWidth="1"/>
    <col min="4407" max="4608" width="12.7109375" style="97"/>
    <col min="4609" max="4609" width="5" style="97" customWidth="1"/>
    <col min="4610" max="4610" width="1.5703125" style="97" customWidth="1"/>
    <col min="4611" max="4611" width="19.5703125" style="97" customWidth="1"/>
    <col min="4612" max="4612" width="1.5703125" style="97" customWidth="1"/>
    <col min="4613" max="4613" width="13.5703125" style="97" customWidth="1"/>
    <col min="4614" max="4614" width="1.5703125" style="97" customWidth="1"/>
    <col min="4615" max="4615" width="10.42578125" style="97" customWidth="1"/>
    <col min="4616" max="4616" width="1.5703125" style="97" customWidth="1"/>
    <col min="4617" max="4617" width="10.7109375" style="97" customWidth="1"/>
    <col min="4618" max="4618" width="2.42578125" style="97" customWidth="1"/>
    <col min="4619" max="4619" width="14.5703125" style="97" customWidth="1"/>
    <col min="4620" max="4620" width="1.5703125" style="97" customWidth="1"/>
    <col min="4621" max="4621" width="10.7109375" style="97" customWidth="1"/>
    <col min="4622" max="4622" width="1.5703125" style="97" customWidth="1"/>
    <col min="4623" max="4623" width="9.28515625" style="97" customWidth="1"/>
    <col min="4624" max="4624" width="2.42578125" style="97" customWidth="1"/>
    <col min="4625" max="4625" width="13.28515625" style="97" customWidth="1"/>
    <col min="4626" max="4626" width="1.5703125" style="97" customWidth="1"/>
    <col min="4627" max="4627" width="10.42578125" style="97" customWidth="1"/>
    <col min="4628" max="4628" width="1.5703125" style="97" customWidth="1"/>
    <col min="4629" max="4629" width="10.7109375" style="97" customWidth="1"/>
    <col min="4630" max="4630" width="1.5703125" style="97" customWidth="1"/>
    <col min="4631" max="4631" width="15.140625" style="97" customWidth="1"/>
    <col min="4632" max="4632" width="1.5703125" style="97" customWidth="1"/>
    <col min="4633" max="4633" width="14.42578125" style="97" customWidth="1"/>
    <col min="4634" max="4635" width="1.5703125" style="97" customWidth="1"/>
    <col min="4636" max="4636" width="14.42578125" style="97" customWidth="1"/>
    <col min="4637" max="4637" width="2.42578125" style="97" customWidth="1"/>
    <col min="4638" max="4638" width="12.7109375" style="97" customWidth="1"/>
    <col min="4639" max="4639" width="3.28515625" style="97" customWidth="1"/>
    <col min="4640" max="4640" width="14.42578125" style="97" customWidth="1"/>
    <col min="4641" max="4641" width="2.42578125" style="97" customWidth="1"/>
    <col min="4642" max="4642" width="12.7109375" style="97" customWidth="1"/>
    <col min="4643" max="4643" width="3.28515625" style="97" customWidth="1"/>
    <col min="4644" max="4644" width="14.42578125" style="97" customWidth="1"/>
    <col min="4645" max="4645" width="2.42578125" style="97" customWidth="1"/>
    <col min="4646" max="4646" width="12.7109375" style="97" customWidth="1"/>
    <col min="4647" max="4647" width="3.28515625" style="97" customWidth="1"/>
    <col min="4648" max="4648" width="14.42578125" style="97" customWidth="1"/>
    <col min="4649" max="4649" width="3.28515625" style="97" customWidth="1"/>
    <col min="4650" max="4650" width="14.42578125" style="97" customWidth="1"/>
    <col min="4651" max="4651" width="2.42578125" style="97" customWidth="1"/>
    <col min="4652" max="4652" width="14.42578125" style="97" customWidth="1"/>
    <col min="4653" max="4653" width="3.28515625" style="97" customWidth="1"/>
    <col min="4654" max="4654" width="5.85546875" style="97" customWidth="1"/>
    <col min="4655" max="4655" width="19.85546875" style="97" customWidth="1"/>
    <col min="4656" max="4656" width="8.42578125" style="97" customWidth="1"/>
    <col min="4657" max="4657" width="1.5703125" style="97" customWidth="1"/>
    <col min="4658" max="4658" width="12.7109375" style="97" customWidth="1"/>
    <col min="4659" max="4659" width="1.5703125" style="97" customWidth="1"/>
    <col min="4660" max="4660" width="12.7109375" style="97" customWidth="1"/>
    <col min="4661" max="4661" width="1.5703125" style="97" customWidth="1"/>
    <col min="4662" max="4662" width="12.7109375" style="97" customWidth="1"/>
    <col min="4663" max="4864" width="12.7109375" style="97"/>
    <col min="4865" max="4865" width="5" style="97" customWidth="1"/>
    <col min="4866" max="4866" width="1.5703125" style="97" customWidth="1"/>
    <col min="4867" max="4867" width="19.5703125" style="97" customWidth="1"/>
    <col min="4868" max="4868" width="1.5703125" style="97" customWidth="1"/>
    <col min="4869" max="4869" width="13.5703125" style="97" customWidth="1"/>
    <col min="4870" max="4870" width="1.5703125" style="97" customWidth="1"/>
    <col min="4871" max="4871" width="10.42578125" style="97" customWidth="1"/>
    <col min="4872" max="4872" width="1.5703125" style="97" customWidth="1"/>
    <col min="4873" max="4873" width="10.7109375" style="97" customWidth="1"/>
    <col min="4874" max="4874" width="2.42578125" style="97" customWidth="1"/>
    <col min="4875" max="4875" width="14.5703125" style="97" customWidth="1"/>
    <col min="4876" max="4876" width="1.5703125" style="97" customWidth="1"/>
    <col min="4877" max="4877" width="10.7109375" style="97" customWidth="1"/>
    <col min="4878" max="4878" width="1.5703125" style="97" customWidth="1"/>
    <col min="4879" max="4879" width="9.28515625" style="97" customWidth="1"/>
    <col min="4880" max="4880" width="2.42578125" style="97" customWidth="1"/>
    <col min="4881" max="4881" width="13.28515625" style="97" customWidth="1"/>
    <col min="4882" max="4882" width="1.5703125" style="97" customWidth="1"/>
    <col min="4883" max="4883" width="10.42578125" style="97" customWidth="1"/>
    <col min="4884" max="4884" width="1.5703125" style="97" customWidth="1"/>
    <col min="4885" max="4885" width="10.7109375" style="97" customWidth="1"/>
    <col min="4886" max="4886" width="1.5703125" style="97" customWidth="1"/>
    <col min="4887" max="4887" width="15.140625" style="97" customWidth="1"/>
    <col min="4888" max="4888" width="1.5703125" style="97" customWidth="1"/>
    <col min="4889" max="4889" width="14.42578125" style="97" customWidth="1"/>
    <col min="4890" max="4891" width="1.5703125" style="97" customWidth="1"/>
    <col min="4892" max="4892" width="14.42578125" style="97" customWidth="1"/>
    <col min="4893" max="4893" width="2.42578125" style="97" customWidth="1"/>
    <col min="4894" max="4894" width="12.7109375" style="97" customWidth="1"/>
    <col min="4895" max="4895" width="3.28515625" style="97" customWidth="1"/>
    <col min="4896" max="4896" width="14.42578125" style="97" customWidth="1"/>
    <col min="4897" max="4897" width="2.42578125" style="97" customWidth="1"/>
    <col min="4898" max="4898" width="12.7109375" style="97" customWidth="1"/>
    <col min="4899" max="4899" width="3.28515625" style="97" customWidth="1"/>
    <col min="4900" max="4900" width="14.42578125" style="97" customWidth="1"/>
    <col min="4901" max="4901" width="2.42578125" style="97" customWidth="1"/>
    <col min="4902" max="4902" width="12.7109375" style="97" customWidth="1"/>
    <col min="4903" max="4903" width="3.28515625" style="97" customWidth="1"/>
    <col min="4904" max="4904" width="14.42578125" style="97" customWidth="1"/>
    <col min="4905" max="4905" width="3.28515625" style="97" customWidth="1"/>
    <col min="4906" max="4906" width="14.42578125" style="97" customWidth="1"/>
    <col min="4907" max="4907" width="2.42578125" style="97" customWidth="1"/>
    <col min="4908" max="4908" width="14.42578125" style="97" customWidth="1"/>
    <col min="4909" max="4909" width="3.28515625" style="97" customWidth="1"/>
    <col min="4910" max="4910" width="5.85546875" style="97" customWidth="1"/>
    <col min="4911" max="4911" width="19.85546875" style="97" customWidth="1"/>
    <col min="4912" max="4912" width="8.42578125" style="97" customWidth="1"/>
    <col min="4913" max="4913" width="1.5703125" style="97" customWidth="1"/>
    <col min="4914" max="4914" width="12.7109375" style="97" customWidth="1"/>
    <col min="4915" max="4915" width="1.5703125" style="97" customWidth="1"/>
    <col min="4916" max="4916" width="12.7109375" style="97" customWidth="1"/>
    <col min="4917" max="4917" width="1.5703125" style="97" customWidth="1"/>
    <col min="4918" max="4918" width="12.7109375" style="97" customWidth="1"/>
    <col min="4919" max="5120" width="12.7109375" style="97"/>
    <col min="5121" max="5121" width="5" style="97" customWidth="1"/>
    <col min="5122" max="5122" width="1.5703125" style="97" customWidth="1"/>
    <col min="5123" max="5123" width="19.5703125" style="97" customWidth="1"/>
    <col min="5124" max="5124" width="1.5703125" style="97" customWidth="1"/>
    <col min="5125" max="5125" width="13.5703125" style="97" customWidth="1"/>
    <col min="5126" max="5126" width="1.5703125" style="97" customWidth="1"/>
    <col min="5127" max="5127" width="10.42578125" style="97" customWidth="1"/>
    <col min="5128" max="5128" width="1.5703125" style="97" customWidth="1"/>
    <col min="5129" max="5129" width="10.7109375" style="97" customWidth="1"/>
    <col min="5130" max="5130" width="2.42578125" style="97" customWidth="1"/>
    <col min="5131" max="5131" width="14.5703125" style="97" customWidth="1"/>
    <col min="5132" max="5132" width="1.5703125" style="97" customWidth="1"/>
    <col min="5133" max="5133" width="10.7109375" style="97" customWidth="1"/>
    <col min="5134" max="5134" width="1.5703125" style="97" customWidth="1"/>
    <col min="5135" max="5135" width="9.28515625" style="97" customWidth="1"/>
    <col min="5136" max="5136" width="2.42578125" style="97" customWidth="1"/>
    <col min="5137" max="5137" width="13.28515625" style="97" customWidth="1"/>
    <col min="5138" max="5138" width="1.5703125" style="97" customWidth="1"/>
    <col min="5139" max="5139" width="10.42578125" style="97" customWidth="1"/>
    <col min="5140" max="5140" width="1.5703125" style="97" customWidth="1"/>
    <col min="5141" max="5141" width="10.7109375" style="97" customWidth="1"/>
    <col min="5142" max="5142" width="1.5703125" style="97" customWidth="1"/>
    <col min="5143" max="5143" width="15.140625" style="97" customWidth="1"/>
    <col min="5144" max="5144" width="1.5703125" style="97" customWidth="1"/>
    <col min="5145" max="5145" width="14.42578125" style="97" customWidth="1"/>
    <col min="5146" max="5147" width="1.5703125" style="97" customWidth="1"/>
    <col min="5148" max="5148" width="14.42578125" style="97" customWidth="1"/>
    <col min="5149" max="5149" width="2.42578125" style="97" customWidth="1"/>
    <col min="5150" max="5150" width="12.7109375" style="97" customWidth="1"/>
    <col min="5151" max="5151" width="3.28515625" style="97" customWidth="1"/>
    <col min="5152" max="5152" width="14.42578125" style="97" customWidth="1"/>
    <col min="5153" max="5153" width="2.42578125" style="97" customWidth="1"/>
    <col min="5154" max="5154" width="12.7109375" style="97" customWidth="1"/>
    <col min="5155" max="5155" width="3.28515625" style="97" customWidth="1"/>
    <col min="5156" max="5156" width="14.42578125" style="97" customWidth="1"/>
    <col min="5157" max="5157" width="2.42578125" style="97" customWidth="1"/>
    <col min="5158" max="5158" width="12.7109375" style="97" customWidth="1"/>
    <col min="5159" max="5159" width="3.28515625" style="97" customWidth="1"/>
    <col min="5160" max="5160" width="14.42578125" style="97" customWidth="1"/>
    <col min="5161" max="5161" width="3.28515625" style="97" customWidth="1"/>
    <col min="5162" max="5162" width="14.42578125" style="97" customWidth="1"/>
    <col min="5163" max="5163" width="2.42578125" style="97" customWidth="1"/>
    <col min="5164" max="5164" width="14.42578125" style="97" customWidth="1"/>
    <col min="5165" max="5165" width="3.28515625" style="97" customWidth="1"/>
    <col min="5166" max="5166" width="5.85546875" style="97" customWidth="1"/>
    <col min="5167" max="5167" width="19.85546875" style="97" customWidth="1"/>
    <col min="5168" max="5168" width="8.42578125" style="97" customWidth="1"/>
    <col min="5169" max="5169" width="1.5703125" style="97" customWidth="1"/>
    <col min="5170" max="5170" width="12.7109375" style="97" customWidth="1"/>
    <col min="5171" max="5171" width="1.5703125" style="97" customWidth="1"/>
    <col min="5172" max="5172" width="12.7109375" style="97" customWidth="1"/>
    <col min="5173" max="5173" width="1.5703125" style="97" customWidth="1"/>
    <col min="5174" max="5174" width="12.7109375" style="97" customWidth="1"/>
    <col min="5175" max="5376" width="12.7109375" style="97"/>
    <col min="5377" max="5377" width="5" style="97" customWidth="1"/>
    <col min="5378" max="5378" width="1.5703125" style="97" customWidth="1"/>
    <col min="5379" max="5379" width="19.5703125" style="97" customWidth="1"/>
    <col min="5380" max="5380" width="1.5703125" style="97" customWidth="1"/>
    <col min="5381" max="5381" width="13.5703125" style="97" customWidth="1"/>
    <col min="5382" max="5382" width="1.5703125" style="97" customWidth="1"/>
    <col min="5383" max="5383" width="10.42578125" style="97" customWidth="1"/>
    <col min="5384" max="5384" width="1.5703125" style="97" customWidth="1"/>
    <col min="5385" max="5385" width="10.7109375" style="97" customWidth="1"/>
    <col min="5386" max="5386" width="2.42578125" style="97" customWidth="1"/>
    <col min="5387" max="5387" width="14.5703125" style="97" customWidth="1"/>
    <col min="5388" max="5388" width="1.5703125" style="97" customWidth="1"/>
    <col min="5389" max="5389" width="10.7109375" style="97" customWidth="1"/>
    <col min="5390" max="5390" width="1.5703125" style="97" customWidth="1"/>
    <col min="5391" max="5391" width="9.28515625" style="97" customWidth="1"/>
    <col min="5392" max="5392" width="2.42578125" style="97" customWidth="1"/>
    <col min="5393" max="5393" width="13.28515625" style="97" customWidth="1"/>
    <col min="5394" max="5394" width="1.5703125" style="97" customWidth="1"/>
    <col min="5395" max="5395" width="10.42578125" style="97" customWidth="1"/>
    <col min="5396" max="5396" width="1.5703125" style="97" customWidth="1"/>
    <col min="5397" max="5397" width="10.7109375" style="97" customWidth="1"/>
    <col min="5398" max="5398" width="1.5703125" style="97" customWidth="1"/>
    <col min="5399" max="5399" width="15.140625" style="97" customWidth="1"/>
    <col min="5400" max="5400" width="1.5703125" style="97" customWidth="1"/>
    <col min="5401" max="5401" width="14.42578125" style="97" customWidth="1"/>
    <col min="5402" max="5403" width="1.5703125" style="97" customWidth="1"/>
    <col min="5404" max="5404" width="14.42578125" style="97" customWidth="1"/>
    <col min="5405" max="5405" width="2.42578125" style="97" customWidth="1"/>
    <col min="5406" max="5406" width="12.7109375" style="97" customWidth="1"/>
    <col min="5407" max="5407" width="3.28515625" style="97" customWidth="1"/>
    <col min="5408" max="5408" width="14.42578125" style="97" customWidth="1"/>
    <col min="5409" max="5409" width="2.42578125" style="97" customWidth="1"/>
    <col min="5410" max="5410" width="12.7109375" style="97" customWidth="1"/>
    <col min="5411" max="5411" width="3.28515625" style="97" customWidth="1"/>
    <col min="5412" max="5412" width="14.42578125" style="97" customWidth="1"/>
    <col min="5413" max="5413" width="2.42578125" style="97" customWidth="1"/>
    <col min="5414" max="5414" width="12.7109375" style="97" customWidth="1"/>
    <col min="5415" max="5415" width="3.28515625" style="97" customWidth="1"/>
    <col min="5416" max="5416" width="14.42578125" style="97" customWidth="1"/>
    <col min="5417" max="5417" width="3.28515625" style="97" customWidth="1"/>
    <col min="5418" max="5418" width="14.42578125" style="97" customWidth="1"/>
    <col min="5419" max="5419" width="2.42578125" style="97" customWidth="1"/>
    <col min="5420" max="5420" width="14.42578125" style="97" customWidth="1"/>
    <col min="5421" max="5421" width="3.28515625" style="97" customWidth="1"/>
    <col min="5422" max="5422" width="5.85546875" style="97" customWidth="1"/>
    <col min="5423" max="5423" width="19.85546875" style="97" customWidth="1"/>
    <col min="5424" max="5424" width="8.42578125" style="97" customWidth="1"/>
    <col min="5425" max="5425" width="1.5703125" style="97" customWidth="1"/>
    <col min="5426" max="5426" width="12.7109375" style="97" customWidth="1"/>
    <col min="5427" max="5427" width="1.5703125" style="97" customWidth="1"/>
    <col min="5428" max="5428" width="12.7109375" style="97" customWidth="1"/>
    <col min="5429" max="5429" width="1.5703125" style="97" customWidth="1"/>
    <col min="5430" max="5430" width="12.7109375" style="97" customWidth="1"/>
    <col min="5431" max="5632" width="12.7109375" style="97"/>
    <col min="5633" max="5633" width="5" style="97" customWidth="1"/>
    <col min="5634" max="5634" width="1.5703125" style="97" customWidth="1"/>
    <col min="5635" max="5635" width="19.5703125" style="97" customWidth="1"/>
    <col min="5636" max="5636" width="1.5703125" style="97" customWidth="1"/>
    <col min="5637" max="5637" width="13.5703125" style="97" customWidth="1"/>
    <col min="5638" max="5638" width="1.5703125" style="97" customWidth="1"/>
    <col min="5639" max="5639" width="10.42578125" style="97" customWidth="1"/>
    <col min="5640" max="5640" width="1.5703125" style="97" customWidth="1"/>
    <col min="5641" max="5641" width="10.7109375" style="97" customWidth="1"/>
    <col min="5642" max="5642" width="2.42578125" style="97" customWidth="1"/>
    <col min="5643" max="5643" width="14.5703125" style="97" customWidth="1"/>
    <col min="5644" max="5644" width="1.5703125" style="97" customWidth="1"/>
    <col min="5645" max="5645" width="10.7109375" style="97" customWidth="1"/>
    <col min="5646" max="5646" width="1.5703125" style="97" customWidth="1"/>
    <col min="5647" max="5647" width="9.28515625" style="97" customWidth="1"/>
    <col min="5648" max="5648" width="2.42578125" style="97" customWidth="1"/>
    <col min="5649" max="5649" width="13.28515625" style="97" customWidth="1"/>
    <col min="5650" max="5650" width="1.5703125" style="97" customWidth="1"/>
    <col min="5651" max="5651" width="10.42578125" style="97" customWidth="1"/>
    <col min="5652" max="5652" width="1.5703125" style="97" customWidth="1"/>
    <col min="5653" max="5653" width="10.7109375" style="97" customWidth="1"/>
    <col min="5654" max="5654" width="1.5703125" style="97" customWidth="1"/>
    <col min="5655" max="5655" width="15.140625" style="97" customWidth="1"/>
    <col min="5656" max="5656" width="1.5703125" style="97" customWidth="1"/>
    <col min="5657" max="5657" width="14.42578125" style="97" customWidth="1"/>
    <col min="5658" max="5659" width="1.5703125" style="97" customWidth="1"/>
    <col min="5660" max="5660" width="14.42578125" style="97" customWidth="1"/>
    <col min="5661" max="5661" width="2.42578125" style="97" customWidth="1"/>
    <col min="5662" max="5662" width="12.7109375" style="97" customWidth="1"/>
    <col min="5663" max="5663" width="3.28515625" style="97" customWidth="1"/>
    <col min="5664" max="5664" width="14.42578125" style="97" customWidth="1"/>
    <col min="5665" max="5665" width="2.42578125" style="97" customWidth="1"/>
    <col min="5666" max="5666" width="12.7109375" style="97" customWidth="1"/>
    <col min="5667" max="5667" width="3.28515625" style="97" customWidth="1"/>
    <col min="5668" max="5668" width="14.42578125" style="97" customWidth="1"/>
    <col min="5669" max="5669" width="2.42578125" style="97" customWidth="1"/>
    <col min="5670" max="5670" width="12.7109375" style="97" customWidth="1"/>
    <col min="5671" max="5671" width="3.28515625" style="97" customWidth="1"/>
    <col min="5672" max="5672" width="14.42578125" style="97" customWidth="1"/>
    <col min="5673" max="5673" width="3.28515625" style="97" customWidth="1"/>
    <col min="5674" max="5674" width="14.42578125" style="97" customWidth="1"/>
    <col min="5675" max="5675" width="2.42578125" style="97" customWidth="1"/>
    <col min="5676" max="5676" width="14.42578125" style="97" customWidth="1"/>
    <col min="5677" max="5677" width="3.28515625" style="97" customWidth="1"/>
    <col min="5678" max="5678" width="5.85546875" style="97" customWidth="1"/>
    <col min="5679" max="5679" width="19.85546875" style="97" customWidth="1"/>
    <col min="5680" max="5680" width="8.42578125" style="97" customWidth="1"/>
    <col min="5681" max="5681" width="1.5703125" style="97" customWidth="1"/>
    <col min="5682" max="5682" width="12.7109375" style="97" customWidth="1"/>
    <col min="5683" max="5683" width="1.5703125" style="97" customWidth="1"/>
    <col min="5684" max="5684" width="12.7109375" style="97" customWidth="1"/>
    <col min="5685" max="5685" width="1.5703125" style="97" customWidth="1"/>
    <col min="5686" max="5686" width="12.7109375" style="97" customWidth="1"/>
    <col min="5687" max="5888" width="12.7109375" style="97"/>
    <col min="5889" max="5889" width="5" style="97" customWidth="1"/>
    <col min="5890" max="5890" width="1.5703125" style="97" customWidth="1"/>
    <col min="5891" max="5891" width="19.5703125" style="97" customWidth="1"/>
    <col min="5892" max="5892" width="1.5703125" style="97" customWidth="1"/>
    <col min="5893" max="5893" width="13.5703125" style="97" customWidth="1"/>
    <col min="5894" max="5894" width="1.5703125" style="97" customWidth="1"/>
    <col min="5895" max="5895" width="10.42578125" style="97" customWidth="1"/>
    <col min="5896" max="5896" width="1.5703125" style="97" customWidth="1"/>
    <col min="5897" max="5897" width="10.7109375" style="97" customWidth="1"/>
    <col min="5898" max="5898" width="2.42578125" style="97" customWidth="1"/>
    <col min="5899" max="5899" width="14.5703125" style="97" customWidth="1"/>
    <col min="5900" max="5900" width="1.5703125" style="97" customWidth="1"/>
    <col min="5901" max="5901" width="10.7109375" style="97" customWidth="1"/>
    <col min="5902" max="5902" width="1.5703125" style="97" customWidth="1"/>
    <col min="5903" max="5903" width="9.28515625" style="97" customWidth="1"/>
    <col min="5904" max="5904" width="2.42578125" style="97" customWidth="1"/>
    <col min="5905" max="5905" width="13.28515625" style="97" customWidth="1"/>
    <col min="5906" max="5906" width="1.5703125" style="97" customWidth="1"/>
    <col min="5907" max="5907" width="10.42578125" style="97" customWidth="1"/>
    <col min="5908" max="5908" width="1.5703125" style="97" customWidth="1"/>
    <col min="5909" max="5909" width="10.7109375" style="97" customWidth="1"/>
    <col min="5910" max="5910" width="1.5703125" style="97" customWidth="1"/>
    <col min="5911" max="5911" width="15.140625" style="97" customWidth="1"/>
    <col min="5912" max="5912" width="1.5703125" style="97" customWidth="1"/>
    <col min="5913" max="5913" width="14.42578125" style="97" customWidth="1"/>
    <col min="5914" max="5915" width="1.5703125" style="97" customWidth="1"/>
    <col min="5916" max="5916" width="14.42578125" style="97" customWidth="1"/>
    <col min="5917" max="5917" width="2.42578125" style="97" customWidth="1"/>
    <col min="5918" max="5918" width="12.7109375" style="97" customWidth="1"/>
    <col min="5919" max="5919" width="3.28515625" style="97" customWidth="1"/>
    <col min="5920" max="5920" width="14.42578125" style="97" customWidth="1"/>
    <col min="5921" max="5921" width="2.42578125" style="97" customWidth="1"/>
    <col min="5922" max="5922" width="12.7109375" style="97" customWidth="1"/>
    <col min="5923" max="5923" width="3.28515625" style="97" customWidth="1"/>
    <col min="5924" max="5924" width="14.42578125" style="97" customWidth="1"/>
    <col min="5925" max="5925" width="2.42578125" style="97" customWidth="1"/>
    <col min="5926" max="5926" width="12.7109375" style="97" customWidth="1"/>
    <col min="5927" max="5927" width="3.28515625" style="97" customWidth="1"/>
    <col min="5928" max="5928" width="14.42578125" style="97" customWidth="1"/>
    <col min="5929" max="5929" width="3.28515625" style="97" customWidth="1"/>
    <col min="5930" max="5930" width="14.42578125" style="97" customWidth="1"/>
    <col min="5931" max="5931" width="2.42578125" style="97" customWidth="1"/>
    <col min="5932" max="5932" width="14.42578125" style="97" customWidth="1"/>
    <col min="5933" max="5933" width="3.28515625" style="97" customWidth="1"/>
    <col min="5934" max="5934" width="5.85546875" style="97" customWidth="1"/>
    <col min="5935" max="5935" width="19.85546875" style="97" customWidth="1"/>
    <col min="5936" max="5936" width="8.42578125" style="97" customWidth="1"/>
    <col min="5937" max="5937" width="1.5703125" style="97" customWidth="1"/>
    <col min="5938" max="5938" width="12.7109375" style="97" customWidth="1"/>
    <col min="5939" max="5939" width="1.5703125" style="97" customWidth="1"/>
    <col min="5940" max="5940" width="12.7109375" style="97" customWidth="1"/>
    <col min="5941" max="5941" width="1.5703125" style="97" customWidth="1"/>
    <col min="5942" max="5942" width="12.7109375" style="97" customWidth="1"/>
    <col min="5943" max="6144" width="12.7109375" style="97"/>
    <col min="6145" max="6145" width="5" style="97" customWidth="1"/>
    <col min="6146" max="6146" width="1.5703125" style="97" customWidth="1"/>
    <col min="6147" max="6147" width="19.5703125" style="97" customWidth="1"/>
    <col min="6148" max="6148" width="1.5703125" style="97" customWidth="1"/>
    <col min="6149" max="6149" width="13.5703125" style="97" customWidth="1"/>
    <col min="6150" max="6150" width="1.5703125" style="97" customWidth="1"/>
    <col min="6151" max="6151" width="10.42578125" style="97" customWidth="1"/>
    <col min="6152" max="6152" width="1.5703125" style="97" customWidth="1"/>
    <col min="6153" max="6153" width="10.7109375" style="97" customWidth="1"/>
    <col min="6154" max="6154" width="2.42578125" style="97" customWidth="1"/>
    <col min="6155" max="6155" width="14.5703125" style="97" customWidth="1"/>
    <col min="6156" max="6156" width="1.5703125" style="97" customWidth="1"/>
    <col min="6157" max="6157" width="10.7109375" style="97" customWidth="1"/>
    <col min="6158" max="6158" width="1.5703125" style="97" customWidth="1"/>
    <col min="6159" max="6159" width="9.28515625" style="97" customWidth="1"/>
    <col min="6160" max="6160" width="2.42578125" style="97" customWidth="1"/>
    <col min="6161" max="6161" width="13.28515625" style="97" customWidth="1"/>
    <col min="6162" max="6162" width="1.5703125" style="97" customWidth="1"/>
    <col min="6163" max="6163" width="10.42578125" style="97" customWidth="1"/>
    <col min="6164" max="6164" width="1.5703125" style="97" customWidth="1"/>
    <col min="6165" max="6165" width="10.7109375" style="97" customWidth="1"/>
    <col min="6166" max="6166" width="1.5703125" style="97" customWidth="1"/>
    <col min="6167" max="6167" width="15.140625" style="97" customWidth="1"/>
    <col min="6168" max="6168" width="1.5703125" style="97" customWidth="1"/>
    <col min="6169" max="6169" width="14.42578125" style="97" customWidth="1"/>
    <col min="6170" max="6171" width="1.5703125" style="97" customWidth="1"/>
    <col min="6172" max="6172" width="14.42578125" style="97" customWidth="1"/>
    <col min="6173" max="6173" width="2.42578125" style="97" customWidth="1"/>
    <col min="6174" max="6174" width="12.7109375" style="97" customWidth="1"/>
    <col min="6175" max="6175" width="3.28515625" style="97" customWidth="1"/>
    <col min="6176" max="6176" width="14.42578125" style="97" customWidth="1"/>
    <col min="6177" max="6177" width="2.42578125" style="97" customWidth="1"/>
    <col min="6178" max="6178" width="12.7109375" style="97" customWidth="1"/>
    <col min="6179" max="6179" width="3.28515625" style="97" customWidth="1"/>
    <col min="6180" max="6180" width="14.42578125" style="97" customWidth="1"/>
    <col min="6181" max="6181" width="2.42578125" style="97" customWidth="1"/>
    <col min="6182" max="6182" width="12.7109375" style="97" customWidth="1"/>
    <col min="6183" max="6183" width="3.28515625" style="97" customWidth="1"/>
    <col min="6184" max="6184" width="14.42578125" style="97" customWidth="1"/>
    <col min="6185" max="6185" width="3.28515625" style="97" customWidth="1"/>
    <col min="6186" max="6186" width="14.42578125" style="97" customWidth="1"/>
    <col min="6187" max="6187" width="2.42578125" style="97" customWidth="1"/>
    <col min="6188" max="6188" width="14.42578125" style="97" customWidth="1"/>
    <col min="6189" max="6189" width="3.28515625" style="97" customWidth="1"/>
    <col min="6190" max="6190" width="5.85546875" style="97" customWidth="1"/>
    <col min="6191" max="6191" width="19.85546875" style="97" customWidth="1"/>
    <col min="6192" max="6192" width="8.42578125" style="97" customWidth="1"/>
    <col min="6193" max="6193" width="1.5703125" style="97" customWidth="1"/>
    <col min="6194" max="6194" width="12.7109375" style="97" customWidth="1"/>
    <col min="6195" max="6195" width="1.5703125" style="97" customWidth="1"/>
    <col min="6196" max="6196" width="12.7109375" style="97" customWidth="1"/>
    <col min="6197" max="6197" width="1.5703125" style="97" customWidth="1"/>
    <col min="6198" max="6198" width="12.7109375" style="97" customWidth="1"/>
    <col min="6199" max="6400" width="12.7109375" style="97"/>
    <col min="6401" max="6401" width="5" style="97" customWidth="1"/>
    <col min="6402" max="6402" width="1.5703125" style="97" customWidth="1"/>
    <col min="6403" max="6403" width="19.5703125" style="97" customWidth="1"/>
    <col min="6404" max="6404" width="1.5703125" style="97" customWidth="1"/>
    <col min="6405" max="6405" width="13.5703125" style="97" customWidth="1"/>
    <col min="6406" max="6406" width="1.5703125" style="97" customWidth="1"/>
    <col min="6407" max="6407" width="10.42578125" style="97" customWidth="1"/>
    <col min="6408" max="6408" width="1.5703125" style="97" customWidth="1"/>
    <col min="6409" max="6409" width="10.7109375" style="97" customWidth="1"/>
    <col min="6410" max="6410" width="2.42578125" style="97" customWidth="1"/>
    <col min="6411" max="6411" width="14.5703125" style="97" customWidth="1"/>
    <col min="6412" max="6412" width="1.5703125" style="97" customWidth="1"/>
    <col min="6413" max="6413" width="10.7109375" style="97" customWidth="1"/>
    <col min="6414" max="6414" width="1.5703125" style="97" customWidth="1"/>
    <col min="6415" max="6415" width="9.28515625" style="97" customWidth="1"/>
    <col min="6416" max="6416" width="2.42578125" style="97" customWidth="1"/>
    <col min="6417" max="6417" width="13.28515625" style="97" customWidth="1"/>
    <col min="6418" max="6418" width="1.5703125" style="97" customWidth="1"/>
    <col min="6419" max="6419" width="10.42578125" style="97" customWidth="1"/>
    <col min="6420" max="6420" width="1.5703125" style="97" customWidth="1"/>
    <col min="6421" max="6421" width="10.7109375" style="97" customWidth="1"/>
    <col min="6422" max="6422" width="1.5703125" style="97" customWidth="1"/>
    <col min="6423" max="6423" width="15.140625" style="97" customWidth="1"/>
    <col min="6424" max="6424" width="1.5703125" style="97" customWidth="1"/>
    <col min="6425" max="6425" width="14.42578125" style="97" customWidth="1"/>
    <col min="6426" max="6427" width="1.5703125" style="97" customWidth="1"/>
    <col min="6428" max="6428" width="14.42578125" style="97" customWidth="1"/>
    <col min="6429" max="6429" width="2.42578125" style="97" customWidth="1"/>
    <col min="6430" max="6430" width="12.7109375" style="97" customWidth="1"/>
    <col min="6431" max="6431" width="3.28515625" style="97" customWidth="1"/>
    <col min="6432" max="6432" width="14.42578125" style="97" customWidth="1"/>
    <col min="6433" max="6433" width="2.42578125" style="97" customWidth="1"/>
    <col min="6434" max="6434" width="12.7109375" style="97" customWidth="1"/>
    <col min="6435" max="6435" width="3.28515625" style="97" customWidth="1"/>
    <col min="6436" max="6436" width="14.42578125" style="97" customWidth="1"/>
    <col min="6437" max="6437" width="2.42578125" style="97" customWidth="1"/>
    <col min="6438" max="6438" width="12.7109375" style="97" customWidth="1"/>
    <col min="6439" max="6439" width="3.28515625" style="97" customWidth="1"/>
    <col min="6440" max="6440" width="14.42578125" style="97" customWidth="1"/>
    <col min="6441" max="6441" width="3.28515625" style="97" customWidth="1"/>
    <col min="6442" max="6442" width="14.42578125" style="97" customWidth="1"/>
    <col min="6443" max="6443" width="2.42578125" style="97" customWidth="1"/>
    <col min="6444" max="6444" width="14.42578125" style="97" customWidth="1"/>
    <col min="6445" max="6445" width="3.28515625" style="97" customWidth="1"/>
    <col min="6446" max="6446" width="5.85546875" style="97" customWidth="1"/>
    <col min="6447" max="6447" width="19.85546875" style="97" customWidth="1"/>
    <col min="6448" max="6448" width="8.42578125" style="97" customWidth="1"/>
    <col min="6449" max="6449" width="1.5703125" style="97" customWidth="1"/>
    <col min="6450" max="6450" width="12.7109375" style="97" customWidth="1"/>
    <col min="6451" max="6451" width="1.5703125" style="97" customWidth="1"/>
    <col min="6452" max="6452" width="12.7109375" style="97" customWidth="1"/>
    <col min="6453" max="6453" width="1.5703125" style="97" customWidth="1"/>
    <col min="6454" max="6454" width="12.7109375" style="97" customWidth="1"/>
    <col min="6455" max="6656" width="12.7109375" style="97"/>
    <col min="6657" max="6657" width="5" style="97" customWidth="1"/>
    <col min="6658" max="6658" width="1.5703125" style="97" customWidth="1"/>
    <col min="6659" max="6659" width="19.5703125" style="97" customWidth="1"/>
    <col min="6660" max="6660" width="1.5703125" style="97" customWidth="1"/>
    <col min="6661" max="6661" width="13.5703125" style="97" customWidth="1"/>
    <col min="6662" max="6662" width="1.5703125" style="97" customWidth="1"/>
    <col min="6663" max="6663" width="10.42578125" style="97" customWidth="1"/>
    <col min="6664" max="6664" width="1.5703125" style="97" customWidth="1"/>
    <col min="6665" max="6665" width="10.7109375" style="97" customWidth="1"/>
    <col min="6666" max="6666" width="2.42578125" style="97" customWidth="1"/>
    <col min="6667" max="6667" width="14.5703125" style="97" customWidth="1"/>
    <col min="6668" max="6668" width="1.5703125" style="97" customWidth="1"/>
    <col min="6669" max="6669" width="10.7109375" style="97" customWidth="1"/>
    <col min="6670" max="6670" width="1.5703125" style="97" customWidth="1"/>
    <col min="6671" max="6671" width="9.28515625" style="97" customWidth="1"/>
    <col min="6672" max="6672" width="2.42578125" style="97" customWidth="1"/>
    <col min="6673" max="6673" width="13.28515625" style="97" customWidth="1"/>
    <col min="6674" max="6674" width="1.5703125" style="97" customWidth="1"/>
    <col min="6675" max="6675" width="10.42578125" style="97" customWidth="1"/>
    <col min="6676" max="6676" width="1.5703125" style="97" customWidth="1"/>
    <col min="6677" max="6677" width="10.7109375" style="97" customWidth="1"/>
    <col min="6678" max="6678" width="1.5703125" style="97" customWidth="1"/>
    <col min="6679" max="6679" width="15.140625" style="97" customWidth="1"/>
    <col min="6680" max="6680" width="1.5703125" style="97" customWidth="1"/>
    <col min="6681" max="6681" width="14.42578125" style="97" customWidth="1"/>
    <col min="6682" max="6683" width="1.5703125" style="97" customWidth="1"/>
    <col min="6684" max="6684" width="14.42578125" style="97" customWidth="1"/>
    <col min="6685" max="6685" width="2.42578125" style="97" customWidth="1"/>
    <col min="6686" max="6686" width="12.7109375" style="97" customWidth="1"/>
    <col min="6687" max="6687" width="3.28515625" style="97" customWidth="1"/>
    <col min="6688" max="6688" width="14.42578125" style="97" customWidth="1"/>
    <col min="6689" max="6689" width="2.42578125" style="97" customWidth="1"/>
    <col min="6690" max="6690" width="12.7109375" style="97" customWidth="1"/>
    <col min="6691" max="6691" width="3.28515625" style="97" customWidth="1"/>
    <col min="6692" max="6692" width="14.42578125" style="97" customWidth="1"/>
    <col min="6693" max="6693" width="2.42578125" style="97" customWidth="1"/>
    <col min="6694" max="6694" width="12.7109375" style="97" customWidth="1"/>
    <col min="6695" max="6695" width="3.28515625" style="97" customWidth="1"/>
    <col min="6696" max="6696" width="14.42578125" style="97" customWidth="1"/>
    <col min="6697" max="6697" width="3.28515625" style="97" customWidth="1"/>
    <col min="6698" max="6698" width="14.42578125" style="97" customWidth="1"/>
    <col min="6699" max="6699" width="2.42578125" style="97" customWidth="1"/>
    <col min="6700" max="6700" width="14.42578125" style="97" customWidth="1"/>
    <col min="6701" max="6701" width="3.28515625" style="97" customWidth="1"/>
    <col min="6702" max="6702" width="5.85546875" style="97" customWidth="1"/>
    <col min="6703" max="6703" width="19.85546875" style="97" customWidth="1"/>
    <col min="6704" max="6704" width="8.42578125" style="97" customWidth="1"/>
    <col min="6705" max="6705" width="1.5703125" style="97" customWidth="1"/>
    <col min="6706" max="6706" width="12.7109375" style="97" customWidth="1"/>
    <col min="6707" max="6707" width="1.5703125" style="97" customWidth="1"/>
    <col min="6708" max="6708" width="12.7109375" style="97" customWidth="1"/>
    <col min="6709" max="6709" width="1.5703125" style="97" customWidth="1"/>
    <col min="6710" max="6710" width="12.7109375" style="97" customWidth="1"/>
    <col min="6711" max="6912" width="12.7109375" style="97"/>
    <col min="6913" max="6913" width="5" style="97" customWidth="1"/>
    <col min="6914" max="6914" width="1.5703125" style="97" customWidth="1"/>
    <col min="6915" max="6915" width="19.5703125" style="97" customWidth="1"/>
    <col min="6916" max="6916" width="1.5703125" style="97" customWidth="1"/>
    <col min="6917" max="6917" width="13.5703125" style="97" customWidth="1"/>
    <col min="6918" max="6918" width="1.5703125" style="97" customWidth="1"/>
    <col min="6919" max="6919" width="10.42578125" style="97" customWidth="1"/>
    <col min="6920" max="6920" width="1.5703125" style="97" customWidth="1"/>
    <col min="6921" max="6921" width="10.7109375" style="97" customWidth="1"/>
    <col min="6922" max="6922" width="2.42578125" style="97" customWidth="1"/>
    <col min="6923" max="6923" width="14.5703125" style="97" customWidth="1"/>
    <col min="6924" max="6924" width="1.5703125" style="97" customWidth="1"/>
    <col min="6925" max="6925" width="10.7109375" style="97" customWidth="1"/>
    <col min="6926" max="6926" width="1.5703125" style="97" customWidth="1"/>
    <col min="6927" max="6927" width="9.28515625" style="97" customWidth="1"/>
    <col min="6928" max="6928" width="2.42578125" style="97" customWidth="1"/>
    <col min="6929" max="6929" width="13.28515625" style="97" customWidth="1"/>
    <col min="6930" max="6930" width="1.5703125" style="97" customWidth="1"/>
    <col min="6931" max="6931" width="10.42578125" style="97" customWidth="1"/>
    <col min="6932" max="6932" width="1.5703125" style="97" customWidth="1"/>
    <col min="6933" max="6933" width="10.7109375" style="97" customWidth="1"/>
    <col min="6934" max="6934" width="1.5703125" style="97" customWidth="1"/>
    <col min="6935" max="6935" width="15.140625" style="97" customWidth="1"/>
    <col min="6936" max="6936" width="1.5703125" style="97" customWidth="1"/>
    <col min="6937" max="6937" width="14.42578125" style="97" customWidth="1"/>
    <col min="6938" max="6939" width="1.5703125" style="97" customWidth="1"/>
    <col min="6940" max="6940" width="14.42578125" style="97" customWidth="1"/>
    <col min="6941" max="6941" width="2.42578125" style="97" customWidth="1"/>
    <col min="6942" max="6942" width="12.7109375" style="97" customWidth="1"/>
    <col min="6943" max="6943" width="3.28515625" style="97" customWidth="1"/>
    <col min="6944" max="6944" width="14.42578125" style="97" customWidth="1"/>
    <col min="6945" max="6945" width="2.42578125" style="97" customWidth="1"/>
    <col min="6946" max="6946" width="12.7109375" style="97" customWidth="1"/>
    <col min="6947" max="6947" width="3.28515625" style="97" customWidth="1"/>
    <col min="6948" max="6948" width="14.42578125" style="97" customWidth="1"/>
    <col min="6949" max="6949" width="2.42578125" style="97" customWidth="1"/>
    <col min="6950" max="6950" width="12.7109375" style="97" customWidth="1"/>
    <col min="6951" max="6951" width="3.28515625" style="97" customWidth="1"/>
    <col min="6952" max="6952" width="14.42578125" style="97" customWidth="1"/>
    <col min="6953" max="6953" width="3.28515625" style="97" customWidth="1"/>
    <col min="6954" max="6954" width="14.42578125" style="97" customWidth="1"/>
    <col min="6955" max="6955" width="2.42578125" style="97" customWidth="1"/>
    <col min="6956" max="6956" width="14.42578125" style="97" customWidth="1"/>
    <col min="6957" max="6957" width="3.28515625" style="97" customWidth="1"/>
    <col min="6958" max="6958" width="5.85546875" style="97" customWidth="1"/>
    <col min="6959" max="6959" width="19.85546875" style="97" customWidth="1"/>
    <col min="6960" max="6960" width="8.42578125" style="97" customWidth="1"/>
    <col min="6961" max="6961" width="1.5703125" style="97" customWidth="1"/>
    <col min="6962" max="6962" width="12.7109375" style="97" customWidth="1"/>
    <col min="6963" max="6963" width="1.5703125" style="97" customWidth="1"/>
    <col min="6964" max="6964" width="12.7109375" style="97" customWidth="1"/>
    <col min="6965" max="6965" width="1.5703125" style="97" customWidth="1"/>
    <col min="6966" max="6966" width="12.7109375" style="97" customWidth="1"/>
    <col min="6967" max="7168" width="12.7109375" style="97"/>
    <col min="7169" max="7169" width="5" style="97" customWidth="1"/>
    <col min="7170" max="7170" width="1.5703125" style="97" customWidth="1"/>
    <col min="7171" max="7171" width="19.5703125" style="97" customWidth="1"/>
    <col min="7172" max="7172" width="1.5703125" style="97" customWidth="1"/>
    <col min="7173" max="7173" width="13.5703125" style="97" customWidth="1"/>
    <col min="7174" max="7174" width="1.5703125" style="97" customWidth="1"/>
    <col min="7175" max="7175" width="10.42578125" style="97" customWidth="1"/>
    <col min="7176" max="7176" width="1.5703125" style="97" customWidth="1"/>
    <col min="7177" max="7177" width="10.7109375" style="97" customWidth="1"/>
    <col min="7178" max="7178" width="2.42578125" style="97" customWidth="1"/>
    <col min="7179" max="7179" width="14.5703125" style="97" customWidth="1"/>
    <col min="7180" max="7180" width="1.5703125" style="97" customWidth="1"/>
    <col min="7181" max="7181" width="10.7109375" style="97" customWidth="1"/>
    <col min="7182" max="7182" width="1.5703125" style="97" customWidth="1"/>
    <col min="7183" max="7183" width="9.28515625" style="97" customWidth="1"/>
    <col min="7184" max="7184" width="2.42578125" style="97" customWidth="1"/>
    <col min="7185" max="7185" width="13.28515625" style="97" customWidth="1"/>
    <col min="7186" max="7186" width="1.5703125" style="97" customWidth="1"/>
    <col min="7187" max="7187" width="10.42578125" style="97" customWidth="1"/>
    <col min="7188" max="7188" width="1.5703125" style="97" customWidth="1"/>
    <col min="7189" max="7189" width="10.7109375" style="97" customWidth="1"/>
    <col min="7190" max="7190" width="1.5703125" style="97" customWidth="1"/>
    <col min="7191" max="7191" width="15.140625" style="97" customWidth="1"/>
    <col min="7192" max="7192" width="1.5703125" style="97" customWidth="1"/>
    <col min="7193" max="7193" width="14.42578125" style="97" customWidth="1"/>
    <col min="7194" max="7195" width="1.5703125" style="97" customWidth="1"/>
    <col min="7196" max="7196" width="14.42578125" style="97" customWidth="1"/>
    <col min="7197" max="7197" width="2.42578125" style="97" customWidth="1"/>
    <col min="7198" max="7198" width="12.7109375" style="97" customWidth="1"/>
    <col min="7199" max="7199" width="3.28515625" style="97" customWidth="1"/>
    <col min="7200" max="7200" width="14.42578125" style="97" customWidth="1"/>
    <col min="7201" max="7201" width="2.42578125" style="97" customWidth="1"/>
    <col min="7202" max="7202" width="12.7109375" style="97" customWidth="1"/>
    <col min="7203" max="7203" width="3.28515625" style="97" customWidth="1"/>
    <col min="7204" max="7204" width="14.42578125" style="97" customWidth="1"/>
    <col min="7205" max="7205" width="2.42578125" style="97" customWidth="1"/>
    <col min="7206" max="7206" width="12.7109375" style="97" customWidth="1"/>
    <col min="7207" max="7207" width="3.28515625" style="97" customWidth="1"/>
    <col min="7208" max="7208" width="14.42578125" style="97" customWidth="1"/>
    <col min="7209" max="7209" width="3.28515625" style="97" customWidth="1"/>
    <col min="7210" max="7210" width="14.42578125" style="97" customWidth="1"/>
    <col min="7211" max="7211" width="2.42578125" style="97" customWidth="1"/>
    <col min="7212" max="7212" width="14.42578125" style="97" customWidth="1"/>
    <col min="7213" max="7213" width="3.28515625" style="97" customWidth="1"/>
    <col min="7214" max="7214" width="5.85546875" style="97" customWidth="1"/>
    <col min="7215" max="7215" width="19.85546875" style="97" customWidth="1"/>
    <col min="7216" max="7216" width="8.42578125" style="97" customWidth="1"/>
    <col min="7217" max="7217" width="1.5703125" style="97" customWidth="1"/>
    <col min="7218" max="7218" width="12.7109375" style="97" customWidth="1"/>
    <col min="7219" max="7219" width="1.5703125" style="97" customWidth="1"/>
    <col min="7220" max="7220" width="12.7109375" style="97" customWidth="1"/>
    <col min="7221" max="7221" width="1.5703125" style="97" customWidth="1"/>
    <col min="7222" max="7222" width="12.7109375" style="97" customWidth="1"/>
    <col min="7223" max="7424" width="12.7109375" style="97"/>
    <col min="7425" max="7425" width="5" style="97" customWidth="1"/>
    <col min="7426" max="7426" width="1.5703125" style="97" customWidth="1"/>
    <col min="7427" max="7427" width="19.5703125" style="97" customWidth="1"/>
    <col min="7428" max="7428" width="1.5703125" style="97" customWidth="1"/>
    <col min="7429" max="7429" width="13.5703125" style="97" customWidth="1"/>
    <col min="7430" max="7430" width="1.5703125" style="97" customWidth="1"/>
    <col min="7431" max="7431" width="10.42578125" style="97" customWidth="1"/>
    <col min="7432" max="7432" width="1.5703125" style="97" customWidth="1"/>
    <col min="7433" max="7433" width="10.7109375" style="97" customWidth="1"/>
    <col min="7434" max="7434" width="2.42578125" style="97" customWidth="1"/>
    <col min="7435" max="7435" width="14.5703125" style="97" customWidth="1"/>
    <col min="7436" max="7436" width="1.5703125" style="97" customWidth="1"/>
    <col min="7437" max="7437" width="10.7109375" style="97" customWidth="1"/>
    <col min="7438" max="7438" width="1.5703125" style="97" customWidth="1"/>
    <col min="7439" max="7439" width="9.28515625" style="97" customWidth="1"/>
    <col min="7440" max="7440" width="2.42578125" style="97" customWidth="1"/>
    <col min="7441" max="7441" width="13.28515625" style="97" customWidth="1"/>
    <col min="7442" max="7442" width="1.5703125" style="97" customWidth="1"/>
    <col min="7443" max="7443" width="10.42578125" style="97" customWidth="1"/>
    <col min="7444" max="7444" width="1.5703125" style="97" customWidth="1"/>
    <col min="7445" max="7445" width="10.7109375" style="97" customWidth="1"/>
    <col min="7446" max="7446" width="1.5703125" style="97" customWidth="1"/>
    <col min="7447" max="7447" width="15.140625" style="97" customWidth="1"/>
    <col min="7448" max="7448" width="1.5703125" style="97" customWidth="1"/>
    <col min="7449" max="7449" width="14.42578125" style="97" customWidth="1"/>
    <col min="7450" max="7451" width="1.5703125" style="97" customWidth="1"/>
    <col min="7452" max="7452" width="14.42578125" style="97" customWidth="1"/>
    <col min="7453" max="7453" width="2.42578125" style="97" customWidth="1"/>
    <col min="7454" max="7454" width="12.7109375" style="97" customWidth="1"/>
    <col min="7455" max="7455" width="3.28515625" style="97" customWidth="1"/>
    <col min="7456" max="7456" width="14.42578125" style="97" customWidth="1"/>
    <col min="7457" max="7457" width="2.42578125" style="97" customWidth="1"/>
    <col min="7458" max="7458" width="12.7109375" style="97" customWidth="1"/>
    <col min="7459" max="7459" width="3.28515625" style="97" customWidth="1"/>
    <col min="7460" max="7460" width="14.42578125" style="97" customWidth="1"/>
    <col min="7461" max="7461" width="2.42578125" style="97" customWidth="1"/>
    <col min="7462" max="7462" width="12.7109375" style="97" customWidth="1"/>
    <col min="7463" max="7463" width="3.28515625" style="97" customWidth="1"/>
    <col min="7464" max="7464" width="14.42578125" style="97" customWidth="1"/>
    <col min="7465" max="7465" width="3.28515625" style="97" customWidth="1"/>
    <col min="7466" max="7466" width="14.42578125" style="97" customWidth="1"/>
    <col min="7467" max="7467" width="2.42578125" style="97" customWidth="1"/>
    <col min="7468" max="7468" width="14.42578125" style="97" customWidth="1"/>
    <col min="7469" max="7469" width="3.28515625" style="97" customWidth="1"/>
    <col min="7470" max="7470" width="5.85546875" style="97" customWidth="1"/>
    <col min="7471" max="7471" width="19.85546875" style="97" customWidth="1"/>
    <col min="7472" max="7472" width="8.42578125" style="97" customWidth="1"/>
    <col min="7473" max="7473" width="1.5703125" style="97" customWidth="1"/>
    <col min="7474" max="7474" width="12.7109375" style="97" customWidth="1"/>
    <col min="7475" max="7475" width="1.5703125" style="97" customWidth="1"/>
    <col min="7476" max="7476" width="12.7109375" style="97" customWidth="1"/>
    <col min="7477" max="7477" width="1.5703125" style="97" customWidth="1"/>
    <col min="7478" max="7478" width="12.7109375" style="97" customWidth="1"/>
    <col min="7479" max="7680" width="12.7109375" style="97"/>
    <col min="7681" max="7681" width="5" style="97" customWidth="1"/>
    <col min="7682" max="7682" width="1.5703125" style="97" customWidth="1"/>
    <col min="7683" max="7683" width="19.5703125" style="97" customWidth="1"/>
    <col min="7684" max="7684" width="1.5703125" style="97" customWidth="1"/>
    <col min="7685" max="7685" width="13.5703125" style="97" customWidth="1"/>
    <col min="7686" max="7686" width="1.5703125" style="97" customWidth="1"/>
    <col min="7687" max="7687" width="10.42578125" style="97" customWidth="1"/>
    <col min="7688" max="7688" width="1.5703125" style="97" customWidth="1"/>
    <col min="7689" max="7689" width="10.7109375" style="97" customWidth="1"/>
    <col min="7690" max="7690" width="2.42578125" style="97" customWidth="1"/>
    <col min="7691" max="7691" width="14.5703125" style="97" customWidth="1"/>
    <col min="7692" max="7692" width="1.5703125" style="97" customWidth="1"/>
    <col min="7693" max="7693" width="10.7109375" style="97" customWidth="1"/>
    <col min="7694" max="7694" width="1.5703125" style="97" customWidth="1"/>
    <col min="7695" max="7695" width="9.28515625" style="97" customWidth="1"/>
    <col min="7696" max="7696" width="2.42578125" style="97" customWidth="1"/>
    <col min="7697" max="7697" width="13.28515625" style="97" customWidth="1"/>
    <col min="7698" max="7698" width="1.5703125" style="97" customWidth="1"/>
    <col min="7699" max="7699" width="10.42578125" style="97" customWidth="1"/>
    <col min="7700" max="7700" width="1.5703125" style="97" customWidth="1"/>
    <col min="7701" max="7701" width="10.7109375" style="97" customWidth="1"/>
    <col min="7702" max="7702" width="1.5703125" style="97" customWidth="1"/>
    <col min="7703" max="7703" width="15.140625" style="97" customWidth="1"/>
    <col min="7704" max="7704" width="1.5703125" style="97" customWidth="1"/>
    <col min="7705" max="7705" width="14.42578125" style="97" customWidth="1"/>
    <col min="7706" max="7707" width="1.5703125" style="97" customWidth="1"/>
    <col min="7708" max="7708" width="14.42578125" style="97" customWidth="1"/>
    <col min="7709" max="7709" width="2.42578125" style="97" customWidth="1"/>
    <col min="7710" max="7710" width="12.7109375" style="97" customWidth="1"/>
    <col min="7711" max="7711" width="3.28515625" style="97" customWidth="1"/>
    <col min="7712" max="7712" width="14.42578125" style="97" customWidth="1"/>
    <col min="7713" max="7713" width="2.42578125" style="97" customWidth="1"/>
    <col min="7714" max="7714" width="12.7109375" style="97" customWidth="1"/>
    <col min="7715" max="7715" width="3.28515625" style="97" customWidth="1"/>
    <col min="7716" max="7716" width="14.42578125" style="97" customWidth="1"/>
    <col min="7717" max="7717" width="2.42578125" style="97" customWidth="1"/>
    <col min="7718" max="7718" width="12.7109375" style="97" customWidth="1"/>
    <col min="7719" max="7719" width="3.28515625" style="97" customWidth="1"/>
    <col min="7720" max="7720" width="14.42578125" style="97" customWidth="1"/>
    <col min="7721" max="7721" width="3.28515625" style="97" customWidth="1"/>
    <col min="7722" max="7722" width="14.42578125" style="97" customWidth="1"/>
    <col min="7723" max="7723" width="2.42578125" style="97" customWidth="1"/>
    <col min="7724" max="7724" width="14.42578125" style="97" customWidth="1"/>
    <col min="7725" max="7725" width="3.28515625" style="97" customWidth="1"/>
    <col min="7726" max="7726" width="5.85546875" style="97" customWidth="1"/>
    <col min="7727" max="7727" width="19.85546875" style="97" customWidth="1"/>
    <col min="7728" max="7728" width="8.42578125" style="97" customWidth="1"/>
    <col min="7729" max="7729" width="1.5703125" style="97" customWidth="1"/>
    <col min="7730" max="7730" width="12.7109375" style="97" customWidth="1"/>
    <col min="7731" max="7731" width="1.5703125" style="97" customWidth="1"/>
    <col min="7732" max="7732" width="12.7109375" style="97" customWidth="1"/>
    <col min="7733" max="7733" width="1.5703125" style="97" customWidth="1"/>
    <col min="7734" max="7734" width="12.7109375" style="97" customWidth="1"/>
    <col min="7735" max="7936" width="12.7109375" style="97"/>
    <col min="7937" max="7937" width="5" style="97" customWidth="1"/>
    <col min="7938" max="7938" width="1.5703125" style="97" customWidth="1"/>
    <col min="7939" max="7939" width="19.5703125" style="97" customWidth="1"/>
    <col min="7940" max="7940" width="1.5703125" style="97" customWidth="1"/>
    <col min="7941" max="7941" width="13.5703125" style="97" customWidth="1"/>
    <col min="7942" max="7942" width="1.5703125" style="97" customWidth="1"/>
    <col min="7943" max="7943" width="10.42578125" style="97" customWidth="1"/>
    <col min="7944" max="7944" width="1.5703125" style="97" customWidth="1"/>
    <col min="7945" max="7945" width="10.7109375" style="97" customWidth="1"/>
    <col min="7946" max="7946" width="2.42578125" style="97" customWidth="1"/>
    <col min="7947" max="7947" width="14.5703125" style="97" customWidth="1"/>
    <col min="7948" max="7948" width="1.5703125" style="97" customWidth="1"/>
    <col min="7949" max="7949" width="10.7109375" style="97" customWidth="1"/>
    <col min="7950" max="7950" width="1.5703125" style="97" customWidth="1"/>
    <col min="7951" max="7951" width="9.28515625" style="97" customWidth="1"/>
    <col min="7952" max="7952" width="2.42578125" style="97" customWidth="1"/>
    <col min="7953" max="7953" width="13.28515625" style="97" customWidth="1"/>
    <col min="7954" max="7954" width="1.5703125" style="97" customWidth="1"/>
    <col min="7955" max="7955" width="10.42578125" style="97" customWidth="1"/>
    <col min="7956" max="7956" width="1.5703125" style="97" customWidth="1"/>
    <col min="7957" max="7957" width="10.7109375" style="97" customWidth="1"/>
    <col min="7958" max="7958" width="1.5703125" style="97" customWidth="1"/>
    <col min="7959" max="7959" width="15.140625" style="97" customWidth="1"/>
    <col min="7960" max="7960" width="1.5703125" style="97" customWidth="1"/>
    <col min="7961" max="7961" width="14.42578125" style="97" customWidth="1"/>
    <col min="7962" max="7963" width="1.5703125" style="97" customWidth="1"/>
    <col min="7964" max="7964" width="14.42578125" style="97" customWidth="1"/>
    <col min="7965" max="7965" width="2.42578125" style="97" customWidth="1"/>
    <col min="7966" max="7966" width="12.7109375" style="97" customWidth="1"/>
    <col min="7967" max="7967" width="3.28515625" style="97" customWidth="1"/>
    <col min="7968" max="7968" width="14.42578125" style="97" customWidth="1"/>
    <col min="7969" max="7969" width="2.42578125" style="97" customWidth="1"/>
    <col min="7970" max="7970" width="12.7109375" style="97" customWidth="1"/>
    <col min="7971" max="7971" width="3.28515625" style="97" customWidth="1"/>
    <col min="7972" max="7972" width="14.42578125" style="97" customWidth="1"/>
    <col min="7973" max="7973" width="2.42578125" style="97" customWidth="1"/>
    <col min="7974" max="7974" width="12.7109375" style="97" customWidth="1"/>
    <col min="7975" max="7975" width="3.28515625" style="97" customWidth="1"/>
    <col min="7976" max="7976" width="14.42578125" style="97" customWidth="1"/>
    <col min="7977" max="7977" width="3.28515625" style="97" customWidth="1"/>
    <col min="7978" max="7978" width="14.42578125" style="97" customWidth="1"/>
    <col min="7979" max="7979" width="2.42578125" style="97" customWidth="1"/>
    <col min="7980" max="7980" width="14.42578125" style="97" customWidth="1"/>
    <col min="7981" max="7981" width="3.28515625" style="97" customWidth="1"/>
    <col min="7982" max="7982" width="5.85546875" style="97" customWidth="1"/>
    <col min="7983" max="7983" width="19.85546875" style="97" customWidth="1"/>
    <col min="7984" max="7984" width="8.42578125" style="97" customWidth="1"/>
    <col min="7985" max="7985" width="1.5703125" style="97" customWidth="1"/>
    <col min="7986" max="7986" width="12.7109375" style="97" customWidth="1"/>
    <col min="7987" max="7987" width="1.5703125" style="97" customWidth="1"/>
    <col min="7988" max="7988" width="12.7109375" style="97" customWidth="1"/>
    <col min="7989" max="7989" width="1.5703125" style="97" customWidth="1"/>
    <col min="7990" max="7990" width="12.7109375" style="97" customWidth="1"/>
    <col min="7991" max="8192" width="12.7109375" style="97"/>
    <col min="8193" max="8193" width="5" style="97" customWidth="1"/>
    <col min="8194" max="8194" width="1.5703125" style="97" customWidth="1"/>
    <col min="8195" max="8195" width="19.5703125" style="97" customWidth="1"/>
    <col min="8196" max="8196" width="1.5703125" style="97" customWidth="1"/>
    <col min="8197" max="8197" width="13.5703125" style="97" customWidth="1"/>
    <col min="8198" max="8198" width="1.5703125" style="97" customWidth="1"/>
    <col min="8199" max="8199" width="10.42578125" style="97" customWidth="1"/>
    <col min="8200" max="8200" width="1.5703125" style="97" customWidth="1"/>
    <col min="8201" max="8201" width="10.7109375" style="97" customWidth="1"/>
    <col min="8202" max="8202" width="2.42578125" style="97" customWidth="1"/>
    <col min="8203" max="8203" width="14.5703125" style="97" customWidth="1"/>
    <col min="8204" max="8204" width="1.5703125" style="97" customWidth="1"/>
    <col min="8205" max="8205" width="10.7109375" style="97" customWidth="1"/>
    <col min="8206" max="8206" width="1.5703125" style="97" customWidth="1"/>
    <col min="8207" max="8207" width="9.28515625" style="97" customWidth="1"/>
    <col min="8208" max="8208" width="2.42578125" style="97" customWidth="1"/>
    <col min="8209" max="8209" width="13.28515625" style="97" customWidth="1"/>
    <col min="8210" max="8210" width="1.5703125" style="97" customWidth="1"/>
    <col min="8211" max="8211" width="10.42578125" style="97" customWidth="1"/>
    <col min="8212" max="8212" width="1.5703125" style="97" customWidth="1"/>
    <col min="8213" max="8213" width="10.7109375" style="97" customWidth="1"/>
    <col min="8214" max="8214" width="1.5703125" style="97" customWidth="1"/>
    <col min="8215" max="8215" width="15.140625" style="97" customWidth="1"/>
    <col min="8216" max="8216" width="1.5703125" style="97" customWidth="1"/>
    <col min="8217" max="8217" width="14.42578125" style="97" customWidth="1"/>
    <col min="8218" max="8219" width="1.5703125" style="97" customWidth="1"/>
    <col min="8220" max="8220" width="14.42578125" style="97" customWidth="1"/>
    <col min="8221" max="8221" width="2.42578125" style="97" customWidth="1"/>
    <col min="8222" max="8222" width="12.7109375" style="97" customWidth="1"/>
    <col min="8223" max="8223" width="3.28515625" style="97" customWidth="1"/>
    <col min="8224" max="8224" width="14.42578125" style="97" customWidth="1"/>
    <col min="8225" max="8225" width="2.42578125" style="97" customWidth="1"/>
    <col min="8226" max="8226" width="12.7109375" style="97" customWidth="1"/>
    <col min="8227" max="8227" width="3.28515625" style="97" customWidth="1"/>
    <col min="8228" max="8228" width="14.42578125" style="97" customWidth="1"/>
    <col min="8229" max="8229" width="2.42578125" style="97" customWidth="1"/>
    <col min="8230" max="8230" width="12.7109375" style="97" customWidth="1"/>
    <col min="8231" max="8231" width="3.28515625" style="97" customWidth="1"/>
    <col min="8232" max="8232" width="14.42578125" style="97" customWidth="1"/>
    <col min="8233" max="8233" width="3.28515625" style="97" customWidth="1"/>
    <col min="8234" max="8234" width="14.42578125" style="97" customWidth="1"/>
    <col min="8235" max="8235" width="2.42578125" style="97" customWidth="1"/>
    <col min="8236" max="8236" width="14.42578125" style="97" customWidth="1"/>
    <col min="8237" max="8237" width="3.28515625" style="97" customWidth="1"/>
    <col min="8238" max="8238" width="5.85546875" style="97" customWidth="1"/>
    <col min="8239" max="8239" width="19.85546875" style="97" customWidth="1"/>
    <col min="8240" max="8240" width="8.42578125" style="97" customWidth="1"/>
    <col min="8241" max="8241" width="1.5703125" style="97" customWidth="1"/>
    <col min="8242" max="8242" width="12.7109375" style="97" customWidth="1"/>
    <col min="8243" max="8243" width="1.5703125" style="97" customWidth="1"/>
    <col min="8244" max="8244" width="12.7109375" style="97" customWidth="1"/>
    <col min="8245" max="8245" width="1.5703125" style="97" customWidth="1"/>
    <col min="8246" max="8246" width="12.7109375" style="97" customWidth="1"/>
    <col min="8247" max="8448" width="12.7109375" style="97"/>
    <col min="8449" max="8449" width="5" style="97" customWidth="1"/>
    <col min="8450" max="8450" width="1.5703125" style="97" customWidth="1"/>
    <col min="8451" max="8451" width="19.5703125" style="97" customWidth="1"/>
    <col min="8452" max="8452" width="1.5703125" style="97" customWidth="1"/>
    <col min="8453" max="8453" width="13.5703125" style="97" customWidth="1"/>
    <col min="8454" max="8454" width="1.5703125" style="97" customWidth="1"/>
    <col min="8455" max="8455" width="10.42578125" style="97" customWidth="1"/>
    <col min="8456" max="8456" width="1.5703125" style="97" customWidth="1"/>
    <col min="8457" max="8457" width="10.7109375" style="97" customWidth="1"/>
    <col min="8458" max="8458" width="2.42578125" style="97" customWidth="1"/>
    <col min="8459" max="8459" width="14.5703125" style="97" customWidth="1"/>
    <col min="8460" max="8460" width="1.5703125" style="97" customWidth="1"/>
    <col min="8461" max="8461" width="10.7109375" style="97" customWidth="1"/>
    <col min="8462" max="8462" width="1.5703125" style="97" customWidth="1"/>
    <col min="8463" max="8463" width="9.28515625" style="97" customWidth="1"/>
    <col min="8464" max="8464" width="2.42578125" style="97" customWidth="1"/>
    <col min="8465" max="8465" width="13.28515625" style="97" customWidth="1"/>
    <col min="8466" max="8466" width="1.5703125" style="97" customWidth="1"/>
    <col min="8467" max="8467" width="10.42578125" style="97" customWidth="1"/>
    <col min="8468" max="8468" width="1.5703125" style="97" customWidth="1"/>
    <col min="8469" max="8469" width="10.7109375" style="97" customWidth="1"/>
    <col min="8470" max="8470" width="1.5703125" style="97" customWidth="1"/>
    <col min="8471" max="8471" width="15.140625" style="97" customWidth="1"/>
    <col min="8472" max="8472" width="1.5703125" style="97" customWidth="1"/>
    <col min="8473" max="8473" width="14.42578125" style="97" customWidth="1"/>
    <col min="8474" max="8475" width="1.5703125" style="97" customWidth="1"/>
    <col min="8476" max="8476" width="14.42578125" style="97" customWidth="1"/>
    <col min="8477" max="8477" width="2.42578125" style="97" customWidth="1"/>
    <col min="8478" max="8478" width="12.7109375" style="97" customWidth="1"/>
    <col min="8479" max="8479" width="3.28515625" style="97" customWidth="1"/>
    <col min="8480" max="8480" width="14.42578125" style="97" customWidth="1"/>
    <col min="8481" max="8481" width="2.42578125" style="97" customWidth="1"/>
    <col min="8482" max="8482" width="12.7109375" style="97" customWidth="1"/>
    <col min="8483" max="8483" width="3.28515625" style="97" customWidth="1"/>
    <col min="8484" max="8484" width="14.42578125" style="97" customWidth="1"/>
    <col min="8485" max="8485" width="2.42578125" style="97" customWidth="1"/>
    <col min="8486" max="8486" width="12.7109375" style="97" customWidth="1"/>
    <col min="8487" max="8487" width="3.28515625" style="97" customWidth="1"/>
    <col min="8488" max="8488" width="14.42578125" style="97" customWidth="1"/>
    <col min="8489" max="8489" width="3.28515625" style="97" customWidth="1"/>
    <col min="8490" max="8490" width="14.42578125" style="97" customWidth="1"/>
    <col min="8491" max="8491" width="2.42578125" style="97" customWidth="1"/>
    <col min="8492" max="8492" width="14.42578125" style="97" customWidth="1"/>
    <col min="8493" max="8493" width="3.28515625" style="97" customWidth="1"/>
    <col min="8494" max="8494" width="5.85546875" style="97" customWidth="1"/>
    <col min="8495" max="8495" width="19.85546875" style="97" customWidth="1"/>
    <col min="8496" max="8496" width="8.42578125" style="97" customWidth="1"/>
    <col min="8497" max="8497" width="1.5703125" style="97" customWidth="1"/>
    <col min="8498" max="8498" width="12.7109375" style="97" customWidth="1"/>
    <col min="8499" max="8499" width="1.5703125" style="97" customWidth="1"/>
    <col min="8500" max="8500" width="12.7109375" style="97" customWidth="1"/>
    <col min="8501" max="8501" width="1.5703125" style="97" customWidth="1"/>
    <col min="8502" max="8502" width="12.7109375" style="97" customWidth="1"/>
    <col min="8503" max="8704" width="12.7109375" style="97"/>
    <col min="8705" max="8705" width="5" style="97" customWidth="1"/>
    <col min="8706" max="8706" width="1.5703125" style="97" customWidth="1"/>
    <col min="8707" max="8707" width="19.5703125" style="97" customWidth="1"/>
    <col min="8708" max="8708" width="1.5703125" style="97" customWidth="1"/>
    <col min="8709" max="8709" width="13.5703125" style="97" customWidth="1"/>
    <col min="8710" max="8710" width="1.5703125" style="97" customWidth="1"/>
    <col min="8711" max="8711" width="10.42578125" style="97" customWidth="1"/>
    <col min="8712" max="8712" width="1.5703125" style="97" customWidth="1"/>
    <col min="8713" max="8713" width="10.7109375" style="97" customWidth="1"/>
    <col min="8714" max="8714" width="2.42578125" style="97" customWidth="1"/>
    <col min="8715" max="8715" width="14.5703125" style="97" customWidth="1"/>
    <col min="8716" max="8716" width="1.5703125" style="97" customWidth="1"/>
    <col min="8717" max="8717" width="10.7109375" style="97" customWidth="1"/>
    <col min="8718" max="8718" width="1.5703125" style="97" customWidth="1"/>
    <col min="8719" max="8719" width="9.28515625" style="97" customWidth="1"/>
    <col min="8720" max="8720" width="2.42578125" style="97" customWidth="1"/>
    <col min="8721" max="8721" width="13.28515625" style="97" customWidth="1"/>
    <col min="8722" max="8722" width="1.5703125" style="97" customWidth="1"/>
    <col min="8723" max="8723" width="10.42578125" style="97" customWidth="1"/>
    <col min="8724" max="8724" width="1.5703125" style="97" customWidth="1"/>
    <col min="8725" max="8725" width="10.7109375" style="97" customWidth="1"/>
    <col min="8726" max="8726" width="1.5703125" style="97" customWidth="1"/>
    <col min="8727" max="8727" width="15.140625" style="97" customWidth="1"/>
    <col min="8728" max="8728" width="1.5703125" style="97" customWidth="1"/>
    <col min="8729" max="8729" width="14.42578125" style="97" customWidth="1"/>
    <col min="8730" max="8731" width="1.5703125" style="97" customWidth="1"/>
    <col min="8732" max="8732" width="14.42578125" style="97" customWidth="1"/>
    <col min="8733" max="8733" width="2.42578125" style="97" customWidth="1"/>
    <col min="8734" max="8734" width="12.7109375" style="97" customWidth="1"/>
    <col min="8735" max="8735" width="3.28515625" style="97" customWidth="1"/>
    <col min="8736" max="8736" width="14.42578125" style="97" customWidth="1"/>
    <col min="8737" max="8737" width="2.42578125" style="97" customWidth="1"/>
    <col min="8738" max="8738" width="12.7109375" style="97" customWidth="1"/>
    <col min="8739" max="8739" width="3.28515625" style="97" customWidth="1"/>
    <col min="8740" max="8740" width="14.42578125" style="97" customWidth="1"/>
    <col min="8741" max="8741" width="2.42578125" style="97" customWidth="1"/>
    <col min="8742" max="8742" width="12.7109375" style="97" customWidth="1"/>
    <col min="8743" max="8743" width="3.28515625" style="97" customWidth="1"/>
    <col min="8744" max="8744" width="14.42578125" style="97" customWidth="1"/>
    <col min="8745" max="8745" width="3.28515625" style="97" customWidth="1"/>
    <col min="8746" max="8746" width="14.42578125" style="97" customWidth="1"/>
    <col min="8747" max="8747" width="2.42578125" style="97" customWidth="1"/>
    <col min="8748" max="8748" width="14.42578125" style="97" customWidth="1"/>
    <col min="8749" max="8749" width="3.28515625" style="97" customWidth="1"/>
    <col min="8750" max="8750" width="5.85546875" style="97" customWidth="1"/>
    <col min="8751" max="8751" width="19.85546875" style="97" customWidth="1"/>
    <col min="8752" max="8752" width="8.42578125" style="97" customWidth="1"/>
    <col min="8753" max="8753" width="1.5703125" style="97" customWidth="1"/>
    <col min="8754" max="8754" width="12.7109375" style="97" customWidth="1"/>
    <col min="8755" max="8755" width="1.5703125" style="97" customWidth="1"/>
    <col min="8756" max="8756" width="12.7109375" style="97" customWidth="1"/>
    <col min="8757" max="8757" width="1.5703125" style="97" customWidth="1"/>
    <col min="8758" max="8758" width="12.7109375" style="97" customWidth="1"/>
    <col min="8759" max="8960" width="12.7109375" style="97"/>
    <col min="8961" max="8961" width="5" style="97" customWidth="1"/>
    <col min="8962" max="8962" width="1.5703125" style="97" customWidth="1"/>
    <col min="8963" max="8963" width="19.5703125" style="97" customWidth="1"/>
    <col min="8964" max="8964" width="1.5703125" style="97" customWidth="1"/>
    <col min="8965" max="8965" width="13.5703125" style="97" customWidth="1"/>
    <col min="8966" max="8966" width="1.5703125" style="97" customWidth="1"/>
    <col min="8967" max="8967" width="10.42578125" style="97" customWidth="1"/>
    <col min="8968" max="8968" width="1.5703125" style="97" customWidth="1"/>
    <col min="8969" max="8969" width="10.7109375" style="97" customWidth="1"/>
    <col min="8970" max="8970" width="2.42578125" style="97" customWidth="1"/>
    <col min="8971" max="8971" width="14.5703125" style="97" customWidth="1"/>
    <col min="8972" max="8972" width="1.5703125" style="97" customWidth="1"/>
    <col min="8973" max="8973" width="10.7109375" style="97" customWidth="1"/>
    <col min="8974" max="8974" width="1.5703125" style="97" customWidth="1"/>
    <col min="8975" max="8975" width="9.28515625" style="97" customWidth="1"/>
    <col min="8976" max="8976" width="2.42578125" style="97" customWidth="1"/>
    <col min="8977" max="8977" width="13.28515625" style="97" customWidth="1"/>
    <col min="8978" max="8978" width="1.5703125" style="97" customWidth="1"/>
    <col min="8979" max="8979" width="10.42578125" style="97" customWidth="1"/>
    <col min="8980" max="8980" width="1.5703125" style="97" customWidth="1"/>
    <col min="8981" max="8981" width="10.7109375" style="97" customWidth="1"/>
    <col min="8982" max="8982" width="1.5703125" style="97" customWidth="1"/>
    <col min="8983" max="8983" width="15.140625" style="97" customWidth="1"/>
    <col min="8984" max="8984" width="1.5703125" style="97" customWidth="1"/>
    <col min="8985" max="8985" width="14.42578125" style="97" customWidth="1"/>
    <col min="8986" max="8987" width="1.5703125" style="97" customWidth="1"/>
    <col min="8988" max="8988" width="14.42578125" style="97" customWidth="1"/>
    <col min="8989" max="8989" width="2.42578125" style="97" customWidth="1"/>
    <col min="8990" max="8990" width="12.7109375" style="97" customWidth="1"/>
    <col min="8991" max="8991" width="3.28515625" style="97" customWidth="1"/>
    <col min="8992" max="8992" width="14.42578125" style="97" customWidth="1"/>
    <col min="8993" max="8993" width="2.42578125" style="97" customWidth="1"/>
    <col min="8994" max="8994" width="12.7109375" style="97" customWidth="1"/>
    <col min="8995" max="8995" width="3.28515625" style="97" customWidth="1"/>
    <col min="8996" max="8996" width="14.42578125" style="97" customWidth="1"/>
    <col min="8997" max="8997" width="2.42578125" style="97" customWidth="1"/>
    <col min="8998" max="8998" width="12.7109375" style="97" customWidth="1"/>
    <col min="8999" max="8999" width="3.28515625" style="97" customWidth="1"/>
    <col min="9000" max="9000" width="14.42578125" style="97" customWidth="1"/>
    <col min="9001" max="9001" width="3.28515625" style="97" customWidth="1"/>
    <col min="9002" max="9002" width="14.42578125" style="97" customWidth="1"/>
    <col min="9003" max="9003" width="2.42578125" style="97" customWidth="1"/>
    <col min="9004" max="9004" width="14.42578125" style="97" customWidth="1"/>
    <col min="9005" max="9005" width="3.28515625" style="97" customWidth="1"/>
    <col min="9006" max="9006" width="5.85546875" style="97" customWidth="1"/>
    <col min="9007" max="9007" width="19.85546875" style="97" customWidth="1"/>
    <col min="9008" max="9008" width="8.42578125" style="97" customWidth="1"/>
    <col min="9009" max="9009" width="1.5703125" style="97" customWidth="1"/>
    <col min="9010" max="9010" width="12.7109375" style="97" customWidth="1"/>
    <col min="9011" max="9011" width="1.5703125" style="97" customWidth="1"/>
    <col min="9012" max="9012" width="12.7109375" style="97" customWidth="1"/>
    <col min="9013" max="9013" width="1.5703125" style="97" customWidth="1"/>
    <col min="9014" max="9014" width="12.7109375" style="97" customWidth="1"/>
    <col min="9015" max="9216" width="12.7109375" style="97"/>
    <col min="9217" max="9217" width="5" style="97" customWidth="1"/>
    <col min="9218" max="9218" width="1.5703125" style="97" customWidth="1"/>
    <col min="9219" max="9219" width="19.5703125" style="97" customWidth="1"/>
    <col min="9220" max="9220" width="1.5703125" style="97" customWidth="1"/>
    <col min="9221" max="9221" width="13.5703125" style="97" customWidth="1"/>
    <col min="9222" max="9222" width="1.5703125" style="97" customWidth="1"/>
    <col min="9223" max="9223" width="10.42578125" style="97" customWidth="1"/>
    <col min="9224" max="9224" width="1.5703125" style="97" customWidth="1"/>
    <col min="9225" max="9225" width="10.7109375" style="97" customWidth="1"/>
    <col min="9226" max="9226" width="2.42578125" style="97" customWidth="1"/>
    <col min="9227" max="9227" width="14.5703125" style="97" customWidth="1"/>
    <col min="9228" max="9228" width="1.5703125" style="97" customWidth="1"/>
    <col min="9229" max="9229" width="10.7109375" style="97" customWidth="1"/>
    <col min="9230" max="9230" width="1.5703125" style="97" customWidth="1"/>
    <col min="9231" max="9231" width="9.28515625" style="97" customWidth="1"/>
    <col min="9232" max="9232" width="2.42578125" style="97" customWidth="1"/>
    <col min="9233" max="9233" width="13.28515625" style="97" customWidth="1"/>
    <col min="9234" max="9234" width="1.5703125" style="97" customWidth="1"/>
    <col min="9235" max="9235" width="10.42578125" style="97" customWidth="1"/>
    <col min="9236" max="9236" width="1.5703125" style="97" customWidth="1"/>
    <col min="9237" max="9237" width="10.7109375" style="97" customWidth="1"/>
    <col min="9238" max="9238" width="1.5703125" style="97" customWidth="1"/>
    <col min="9239" max="9239" width="15.140625" style="97" customWidth="1"/>
    <col min="9240" max="9240" width="1.5703125" style="97" customWidth="1"/>
    <col min="9241" max="9241" width="14.42578125" style="97" customWidth="1"/>
    <col min="9242" max="9243" width="1.5703125" style="97" customWidth="1"/>
    <col min="9244" max="9244" width="14.42578125" style="97" customWidth="1"/>
    <col min="9245" max="9245" width="2.42578125" style="97" customWidth="1"/>
    <col min="9246" max="9246" width="12.7109375" style="97" customWidth="1"/>
    <col min="9247" max="9247" width="3.28515625" style="97" customWidth="1"/>
    <col min="9248" max="9248" width="14.42578125" style="97" customWidth="1"/>
    <col min="9249" max="9249" width="2.42578125" style="97" customWidth="1"/>
    <col min="9250" max="9250" width="12.7109375" style="97" customWidth="1"/>
    <col min="9251" max="9251" width="3.28515625" style="97" customWidth="1"/>
    <col min="9252" max="9252" width="14.42578125" style="97" customWidth="1"/>
    <col min="9253" max="9253" width="2.42578125" style="97" customWidth="1"/>
    <col min="9254" max="9254" width="12.7109375" style="97" customWidth="1"/>
    <col min="9255" max="9255" width="3.28515625" style="97" customWidth="1"/>
    <col min="9256" max="9256" width="14.42578125" style="97" customWidth="1"/>
    <col min="9257" max="9257" width="3.28515625" style="97" customWidth="1"/>
    <col min="9258" max="9258" width="14.42578125" style="97" customWidth="1"/>
    <col min="9259" max="9259" width="2.42578125" style="97" customWidth="1"/>
    <col min="9260" max="9260" width="14.42578125" style="97" customWidth="1"/>
    <col min="9261" max="9261" width="3.28515625" style="97" customWidth="1"/>
    <col min="9262" max="9262" width="5.85546875" style="97" customWidth="1"/>
    <col min="9263" max="9263" width="19.85546875" style="97" customWidth="1"/>
    <col min="9264" max="9264" width="8.42578125" style="97" customWidth="1"/>
    <col min="9265" max="9265" width="1.5703125" style="97" customWidth="1"/>
    <col min="9266" max="9266" width="12.7109375" style="97" customWidth="1"/>
    <col min="9267" max="9267" width="1.5703125" style="97" customWidth="1"/>
    <col min="9268" max="9268" width="12.7109375" style="97" customWidth="1"/>
    <col min="9269" max="9269" width="1.5703125" style="97" customWidth="1"/>
    <col min="9270" max="9270" width="12.7109375" style="97" customWidth="1"/>
    <col min="9271" max="9472" width="12.7109375" style="97"/>
    <col min="9473" max="9473" width="5" style="97" customWidth="1"/>
    <col min="9474" max="9474" width="1.5703125" style="97" customWidth="1"/>
    <col min="9475" max="9475" width="19.5703125" style="97" customWidth="1"/>
    <col min="9476" max="9476" width="1.5703125" style="97" customWidth="1"/>
    <col min="9477" max="9477" width="13.5703125" style="97" customWidth="1"/>
    <col min="9478" max="9478" width="1.5703125" style="97" customWidth="1"/>
    <col min="9479" max="9479" width="10.42578125" style="97" customWidth="1"/>
    <col min="9480" max="9480" width="1.5703125" style="97" customWidth="1"/>
    <col min="9481" max="9481" width="10.7109375" style="97" customWidth="1"/>
    <col min="9482" max="9482" width="2.42578125" style="97" customWidth="1"/>
    <col min="9483" max="9483" width="14.5703125" style="97" customWidth="1"/>
    <col min="9484" max="9484" width="1.5703125" style="97" customWidth="1"/>
    <col min="9485" max="9485" width="10.7109375" style="97" customWidth="1"/>
    <col min="9486" max="9486" width="1.5703125" style="97" customWidth="1"/>
    <col min="9487" max="9487" width="9.28515625" style="97" customWidth="1"/>
    <col min="9488" max="9488" width="2.42578125" style="97" customWidth="1"/>
    <col min="9489" max="9489" width="13.28515625" style="97" customWidth="1"/>
    <col min="9490" max="9490" width="1.5703125" style="97" customWidth="1"/>
    <col min="9491" max="9491" width="10.42578125" style="97" customWidth="1"/>
    <col min="9492" max="9492" width="1.5703125" style="97" customWidth="1"/>
    <col min="9493" max="9493" width="10.7109375" style="97" customWidth="1"/>
    <col min="9494" max="9494" width="1.5703125" style="97" customWidth="1"/>
    <col min="9495" max="9495" width="15.140625" style="97" customWidth="1"/>
    <col min="9496" max="9496" width="1.5703125" style="97" customWidth="1"/>
    <col min="9497" max="9497" width="14.42578125" style="97" customWidth="1"/>
    <col min="9498" max="9499" width="1.5703125" style="97" customWidth="1"/>
    <col min="9500" max="9500" width="14.42578125" style="97" customWidth="1"/>
    <col min="9501" max="9501" width="2.42578125" style="97" customWidth="1"/>
    <col min="9502" max="9502" width="12.7109375" style="97" customWidth="1"/>
    <col min="9503" max="9503" width="3.28515625" style="97" customWidth="1"/>
    <col min="9504" max="9504" width="14.42578125" style="97" customWidth="1"/>
    <col min="9505" max="9505" width="2.42578125" style="97" customWidth="1"/>
    <col min="9506" max="9506" width="12.7109375" style="97" customWidth="1"/>
    <col min="9507" max="9507" width="3.28515625" style="97" customWidth="1"/>
    <col min="9508" max="9508" width="14.42578125" style="97" customWidth="1"/>
    <col min="9509" max="9509" width="2.42578125" style="97" customWidth="1"/>
    <col min="9510" max="9510" width="12.7109375" style="97" customWidth="1"/>
    <col min="9511" max="9511" width="3.28515625" style="97" customWidth="1"/>
    <col min="9512" max="9512" width="14.42578125" style="97" customWidth="1"/>
    <col min="9513" max="9513" width="3.28515625" style="97" customWidth="1"/>
    <col min="9514" max="9514" width="14.42578125" style="97" customWidth="1"/>
    <col min="9515" max="9515" width="2.42578125" style="97" customWidth="1"/>
    <col min="9516" max="9516" width="14.42578125" style="97" customWidth="1"/>
    <col min="9517" max="9517" width="3.28515625" style="97" customWidth="1"/>
    <col min="9518" max="9518" width="5.85546875" style="97" customWidth="1"/>
    <col min="9519" max="9519" width="19.85546875" style="97" customWidth="1"/>
    <col min="9520" max="9520" width="8.42578125" style="97" customWidth="1"/>
    <col min="9521" max="9521" width="1.5703125" style="97" customWidth="1"/>
    <col min="9522" max="9522" width="12.7109375" style="97" customWidth="1"/>
    <col min="9523" max="9523" width="1.5703125" style="97" customWidth="1"/>
    <col min="9524" max="9524" width="12.7109375" style="97" customWidth="1"/>
    <col min="9525" max="9525" width="1.5703125" style="97" customWidth="1"/>
    <col min="9526" max="9526" width="12.7109375" style="97" customWidth="1"/>
    <col min="9527" max="9728" width="12.7109375" style="97"/>
    <col min="9729" max="9729" width="5" style="97" customWidth="1"/>
    <col min="9730" max="9730" width="1.5703125" style="97" customWidth="1"/>
    <col min="9731" max="9731" width="19.5703125" style="97" customWidth="1"/>
    <col min="9732" max="9732" width="1.5703125" style="97" customWidth="1"/>
    <col min="9733" max="9733" width="13.5703125" style="97" customWidth="1"/>
    <col min="9734" max="9734" width="1.5703125" style="97" customWidth="1"/>
    <col min="9735" max="9735" width="10.42578125" style="97" customWidth="1"/>
    <col min="9736" max="9736" width="1.5703125" style="97" customWidth="1"/>
    <col min="9737" max="9737" width="10.7109375" style="97" customWidth="1"/>
    <col min="9738" max="9738" width="2.42578125" style="97" customWidth="1"/>
    <col min="9739" max="9739" width="14.5703125" style="97" customWidth="1"/>
    <col min="9740" max="9740" width="1.5703125" style="97" customWidth="1"/>
    <col min="9741" max="9741" width="10.7109375" style="97" customWidth="1"/>
    <col min="9742" max="9742" width="1.5703125" style="97" customWidth="1"/>
    <col min="9743" max="9743" width="9.28515625" style="97" customWidth="1"/>
    <col min="9744" max="9744" width="2.42578125" style="97" customWidth="1"/>
    <col min="9745" max="9745" width="13.28515625" style="97" customWidth="1"/>
    <col min="9746" max="9746" width="1.5703125" style="97" customWidth="1"/>
    <col min="9747" max="9747" width="10.42578125" style="97" customWidth="1"/>
    <col min="9748" max="9748" width="1.5703125" style="97" customWidth="1"/>
    <col min="9749" max="9749" width="10.7109375" style="97" customWidth="1"/>
    <col min="9750" max="9750" width="1.5703125" style="97" customWidth="1"/>
    <col min="9751" max="9751" width="15.140625" style="97" customWidth="1"/>
    <col min="9752" max="9752" width="1.5703125" style="97" customWidth="1"/>
    <col min="9753" max="9753" width="14.42578125" style="97" customWidth="1"/>
    <col min="9754" max="9755" width="1.5703125" style="97" customWidth="1"/>
    <col min="9756" max="9756" width="14.42578125" style="97" customWidth="1"/>
    <col min="9757" max="9757" width="2.42578125" style="97" customWidth="1"/>
    <col min="9758" max="9758" width="12.7109375" style="97" customWidth="1"/>
    <col min="9759" max="9759" width="3.28515625" style="97" customWidth="1"/>
    <col min="9760" max="9760" width="14.42578125" style="97" customWidth="1"/>
    <col min="9761" max="9761" width="2.42578125" style="97" customWidth="1"/>
    <col min="9762" max="9762" width="12.7109375" style="97" customWidth="1"/>
    <col min="9763" max="9763" width="3.28515625" style="97" customWidth="1"/>
    <col min="9764" max="9764" width="14.42578125" style="97" customWidth="1"/>
    <col min="9765" max="9765" width="2.42578125" style="97" customWidth="1"/>
    <col min="9766" max="9766" width="12.7109375" style="97" customWidth="1"/>
    <col min="9767" max="9767" width="3.28515625" style="97" customWidth="1"/>
    <col min="9768" max="9768" width="14.42578125" style="97" customWidth="1"/>
    <col min="9769" max="9769" width="3.28515625" style="97" customWidth="1"/>
    <col min="9770" max="9770" width="14.42578125" style="97" customWidth="1"/>
    <col min="9771" max="9771" width="2.42578125" style="97" customWidth="1"/>
    <col min="9772" max="9772" width="14.42578125" style="97" customWidth="1"/>
    <col min="9773" max="9773" width="3.28515625" style="97" customWidth="1"/>
    <col min="9774" max="9774" width="5.85546875" style="97" customWidth="1"/>
    <col min="9775" max="9775" width="19.85546875" style="97" customWidth="1"/>
    <col min="9776" max="9776" width="8.42578125" style="97" customWidth="1"/>
    <col min="9777" max="9777" width="1.5703125" style="97" customWidth="1"/>
    <col min="9778" max="9778" width="12.7109375" style="97" customWidth="1"/>
    <col min="9779" max="9779" width="1.5703125" style="97" customWidth="1"/>
    <col min="9780" max="9780" width="12.7109375" style="97" customWidth="1"/>
    <col min="9781" max="9781" width="1.5703125" style="97" customWidth="1"/>
    <col min="9782" max="9782" width="12.7109375" style="97" customWidth="1"/>
    <col min="9783" max="9984" width="12.7109375" style="97"/>
    <col min="9985" max="9985" width="5" style="97" customWidth="1"/>
    <col min="9986" max="9986" width="1.5703125" style="97" customWidth="1"/>
    <col min="9987" max="9987" width="19.5703125" style="97" customWidth="1"/>
    <col min="9988" max="9988" width="1.5703125" style="97" customWidth="1"/>
    <col min="9989" max="9989" width="13.5703125" style="97" customWidth="1"/>
    <col min="9990" max="9990" width="1.5703125" style="97" customWidth="1"/>
    <col min="9991" max="9991" width="10.42578125" style="97" customWidth="1"/>
    <col min="9992" max="9992" width="1.5703125" style="97" customWidth="1"/>
    <col min="9993" max="9993" width="10.7109375" style="97" customWidth="1"/>
    <col min="9994" max="9994" width="2.42578125" style="97" customWidth="1"/>
    <col min="9995" max="9995" width="14.5703125" style="97" customWidth="1"/>
    <col min="9996" max="9996" width="1.5703125" style="97" customWidth="1"/>
    <col min="9997" max="9997" width="10.7109375" style="97" customWidth="1"/>
    <col min="9998" max="9998" width="1.5703125" style="97" customWidth="1"/>
    <col min="9999" max="9999" width="9.28515625" style="97" customWidth="1"/>
    <col min="10000" max="10000" width="2.42578125" style="97" customWidth="1"/>
    <col min="10001" max="10001" width="13.28515625" style="97" customWidth="1"/>
    <col min="10002" max="10002" width="1.5703125" style="97" customWidth="1"/>
    <col min="10003" max="10003" width="10.42578125" style="97" customWidth="1"/>
    <col min="10004" max="10004" width="1.5703125" style="97" customWidth="1"/>
    <col min="10005" max="10005" width="10.7109375" style="97" customWidth="1"/>
    <col min="10006" max="10006" width="1.5703125" style="97" customWidth="1"/>
    <col min="10007" max="10007" width="15.140625" style="97" customWidth="1"/>
    <col min="10008" max="10008" width="1.5703125" style="97" customWidth="1"/>
    <col min="10009" max="10009" width="14.42578125" style="97" customWidth="1"/>
    <col min="10010" max="10011" width="1.5703125" style="97" customWidth="1"/>
    <col min="10012" max="10012" width="14.42578125" style="97" customWidth="1"/>
    <col min="10013" max="10013" width="2.42578125" style="97" customWidth="1"/>
    <col min="10014" max="10014" width="12.7109375" style="97" customWidth="1"/>
    <col min="10015" max="10015" width="3.28515625" style="97" customWidth="1"/>
    <col min="10016" max="10016" width="14.42578125" style="97" customWidth="1"/>
    <col min="10017" max="10017" width="2.42578125" style="97" customWidth="1"/>
    <col min="10018" max="10018" width="12.7109375" style="97" customWidth="1"/>
    <col min="10019" max="10019" width="3.28515625" style="97" customWidth="1"/>
    <col min="10020" max="10020" width="14.42578125" style="97" customWidth="1"/>
    <col min="10021" max="10021" width="2.42578125" style="97" customWidth="1"/>
    <col min="10022" max="10022" width="12.7109375" style="97" customWidth="1"/>
    <col min="10023" max="10023" width="3.28515625" style="97" customWidth="1"/>
    <col min="10024" max="10024" width="14.42578125" style="97" customWidth="1"/>
    <col min="10025" max="10025" width="3.28515625" style="97" customWidth="1"/>
    <col min="10026" max="10026" width="14.42578125" style="97" customWidth="1"/>
    <col min="10027" max="10027" width="2.42578125" style="97" customWidth="1"/>
    <col min="10028" max="10028" width="14.42578125" style="97" customWidth="1"/>
    <col min="10029" max="10029" width="3.28515625" style="97" customWidth="1"/>
    <col min="10030" max="10030" width="5.85546875" style="97" customWidth="1"/>
    <col min="10031" max="10031" width="19.85546875" style="97" customWidth="1"/>
    <col min="10032" max="10032" width="8.42578125" style="97" customWidth="1"/>
    <col min="10033" max="10033" width="1.5703125" style="97" customWidth="1"/>
    <col min="10034" max="10034" width="12.7109375" style="97" customWidth="1"/>
    <col min="10035" max="10035" width="1.5703125" style="97" customWidth="1"/>
    <col min="10036" max="10036" width="12.7109375" style="97" customWidth="1"/>
    <col min="10037" max="10037" width="1.5703125" style="97" customWidth="1"/>
    <col min="10038" max="10038" width="12.7109375" style="97" customWidth="1"/>
    <col min="10039" max="10240" width="12.7109375" style="97"/>
    <col min="10241" max="10241" width="5" style="97" customWidth="1"/>
    <col min="10242" max="10242" width="1.5703125" style="97" customWidth="1"/>
    <col min="10243" max="10243" width="19.5703125" style="97" customWidth="1"/>
    <col min="10244" max="10244" width="1.5703125" style="97" customWidth="1"/>
    <col min="10245" max="10245" width="13.5703125" style="97" customWidth="1"/>
    <col min="10246" max="10246" width="1.5703125" style="97" customWidth="1"/>
    <col min="10247" max="10247" width="10.42578125" style="97" customWidth="1"/>
    <col min="10248" max="10248" width="1.5703125" style="97" customWidth="1"/>
    <col min="10249" max="10249" width="10.7109375" style="97" customWidth="1"/>
    <col min="10250" max="10250" width="2.42578125" style="97" customWidth="1"/>
    <col min="10251" max="10251" width="14.5703125" style="97" customWidth="1"/>
    <col min="10252" max="10252" width="1.5703125" style="97" customWidth="1"/>
    <col min="10253" max="10253" width="10.7109375" style="97" customWidth="1"/>
    <col min="10254" max="10254" width="1.5703125" style="97" customWidth="1"/>
    <col min="10255" max="10255" width="9.28515625" style="97" customWidth="1"/>
    <col min="10256" max="10256" width="2.42578125" style="97" customWidth="1"/>
    <col min="10257" max="10257" width="13.28515625" style="97" customWidth="1"/>
    <col min="10258" max="10258" width="1.5703125" style="97" customWidth="1"/>
    <col min="10259" max="10259" width="10.42578125" style="97" customWidth="1"/>
    <col min="10260" max="10260" width="1.5703125" style="97" customWidth="1"/>
    <col min="10261" max="10261" width="10.7109375" style="97" customWidth="1"/>
    <col min="10262" max="10262" width="1.5703125" style="97" customWidth="1"/>
    <col min="10263" max="10263" width="15.140625" style="97" customWidth="1"/>
    <col min="10264" max="10264" width="1.5703125" style="97" customWidth="1"/>
    <col min="10265" max="10265" width="14.42578125" style="97" customWidth="1"/>
    <col min="10266" max="10267" width="1.5703125" style="97" customWidth="1"/>
    <col min="10268" max="10268" width="14.42578125" style="97" customWidth="1"/>
    <col min="10269" max="10269" width="2.42578125" style="97" customWidth="1"/>
    <col min="10270" max="10270" width="12.7109375" style="97" customWidth="1"/>
    <col min="10271" max="10271" width="3.28515625" style="97" customWidth="1"/>
    <col min="10272" max="10272" width="14.42578125" style="97" customWidth="1"/>
    <col min="10273" max="10273" width="2.42578125" style="97" customWidth="1"/>
    <col min="10274" max="10274" width="12.7109375" style="97" customWidth="1"/>
    <col min="10275" max="10275" width="3.28515625" style="97" customWidth="1"/>
    <col min="10276" max="10276" width="14.42578125" style="97" customWidth="1"/>
    <col min="10277" max="10277" width="2.42578125" style="97" customWidth="1"/>
    <col min="10278" max="10278" width="12.7109375" style="97" customWidth="1"/>
    <col min="10279" max="10279" width="3.28515625" style="97" customWidth="1"/>
    <col min="10280" max="10280" width="14.42578125" style="97" customWidth="1"/>
    <col min="10281" max="10281" width="3.28515625" style="97" customWidth="1"/>
    <col min="10282" max="10282" width="14.42578125" style="97" customWidth="1"/>
    <col min="10283" max="10283" width="2.42578125" style="97" customWidth="1"/>
    <col min="10284" max="10284" width="14.42578125" style="97" customWidth="1"/>
    <col min="10285" max="10285" width="3.28515625" style="97" customWidth="1"/>
    <col min="10286" max="10286" width="5.85546875" style="97" customWidth="1"/>
    <col min="10287" max="10287" width="19.85546875" style="97" customWidth="1"/>
    <col min="10288" max="10288" width="8.42578125" style="97" customWidth="1"/>
    <col min="10289" max="10289" width="1.5703125" style="97" customWidth="1"/>
    <col min="10290" max="10290" width="12.7109375" style="97" customWidth="1"/>
    <col min="10291" max="10291" width="1.5703125" style="97" customWidth="1"/>
    <col min="10292" max="10292" width="12.7109375" style="97" customWidth="1"/>
    <col min="10293" max="10293" width="1.5703125" style="97" customWidth="1"/>
    <col min="10294" max="10294" width="12.7109375" style="97" customWidth="1"/>
    <col min="10295" max="10496" width="12.7109375" style="97"/>
    <col min="10497" max="10497" width="5" style="97" customWidth="1"/>
    <col min="10498" max="10498" width="1.5703125" style="97" customWidth="1"/>
    <col min="10499" max="10499" width="19.5703125" style="97" customWidth="1"/>
    <col min="10500" max="10500" width="1.5703125" style="97" customWidth="1"/>
    <col min="10501" max="10501" width="13.5703125" style="97" customWidth="1"/>
    <col min="10502" max="10502" width="1.5703125" style="97" customWidth="1"/>
    <col min="10503" max="10503" width="10.42578125" style="97" customWidth="1"/>
    <col min="10504" max="10504" width="1.5703125" style="97" customWidth="1"/>
    <col min="10505" max="10505" width="10.7109375" style="97" customWidth="1"/>
    <col min="10506" max="10506" width="2.42578125" style="97" customWidth="1"/>
    <col min="10507" max="10507" width="14.5703125" style="97" customWidth="1"/>
    <col min="10508" max="10508" width="1.5703125" style="97" customWidth="1"/>
    <col min="10509" max="10509" width="10.7109375" style="97" customWidth="1"/>
    <col min="10510" max="10510" width="1.5703125" style="97" customWidth="1"/>
    <col min="10511" max="10511" width="9.28515625" style="97" customWidth="1"/>
    <col min="10512" max="10512" width="2.42578125" style="97" customWidth="1"/>
    <col min="10513" max="10513" width="13.28515625" style="97" customWidth="1"/>
    <col min="10514" max="10514" width="1.5703125" style="97" customWidth="1"/>
    <col min="10515" max="10515" width="10.42578125" style="97" customWidth="1"/>
    <col min="10516" max="10516" width="1.5703125" style="97" customWidth="1"/>
    <col min="10517" max="10517" width="10.7109375" style="97" customWidth="1"/>
    <col min="10518" max="10518" width="1.5703125" style="97" customWidth="1"/>
    <col min="10519" max="10519" width="15.140625" style="97" customWidth="1"/>
    <col min="10520" max="10520" width="1.5703125" style="97" customWidth="1"/>
    <col min="10521" max="10521" width="14.42578125" style="97" customWidth="1"/>
    <col min="10522" max="10523" width="1.5703125" style="97" customWidth="1"/>
    <col min="10524" max="10524" width="14.42578125" style="97" customWidth="1"/>
    <col min="10525" max="10525" width="2.42578125" style="97" customWidth="1"/>
    <col min="10526" max="10526" width="12.7109375" style="97" customWidth="1"/>
    <col min="10527" max="10527" width="3.28515625" style="97" customWidth="1"/>
    <col min="10528" max="10528" width="14.42578125" style="97" customWidth="1"/>
    <col min="10529" max="10529" width="2.42578125" style="97" customWidth="1"/>
    <col min="10530" max="10530" width="12.7109375" style="97" customWidth="1"/>
    <col min="10531" max="10531" width="3.28515625" style="97" customWidth="1"/>
    <col min="10532" max="10532" width="14.42578125" style="97" customWidth="1"/>
    <col min="10533" max="10533" width="2.42578125" style="97" customWidth="1"/>
    <col min="10534" max="10534" width="12.7109375" style="97" customWidth="1"/>
    <col min="10535" max="10535" width="3.28515625" style="97" customWidth="1"/>
    <col min="10536" max="10536" width="14.42578125" style="97" customWidth="1"/>
    <col min="10537" max="10537" width="3.28515625" style="97" customWidth="1"/>
    <col min="10538" max="10538" width="14.42578125" style="97" customWidth="1"/>
    <col min="10539" max="10539" width="2.42578125" style="97" customWidth="1"/>
    <col min="10540" max="10540" width="14.42578125" style="97" customWidth="1"/>
    <col min="10541" max="10541" width="3.28515625" style="97" customWidth="1"/>
    <col min="10542" max="10542" width="5.85546875" style="97" customWidth="1"/>
    <col min="10543" max="10543" width="19.85546875" style="97" customWidth="1"/>
    <col min="10544" max="10544" width="8.42578125" style="97" customWidth="1"/>
    <col min="10545" max="10545" width="1.5703125" style="97" customWidth="1"/>
    <col min="10546" max="10546" width="12.7109375" style="97" customWidth="1"/>
    <col min="10547" max="10547" width="1.5703125" style="97" customWidth="1"/>
    <col min="10548" max="10548" width="12.7109375" style="97" customWidth="1"/>
    <col min="10549" max="10549" width="1.5703125" style="97" customWidth="1"/>
    <col min="10550" max="10550" width="12.7109375" style="97" customWidth="1"/>
    <col min="10551" max="10752" width="12.7109375" style="97"/>
    <col min="10753" max="10753" width="5" style="97" customWidth="1"/>
    <col min="10754" max="10754" width="1.5703125" style="97" customWidth="1"/>
    <col min="10755" max="10755" width="19.5703125" style="97" customWidth="1"/>
    <col min="10756" max="10756" width="1.5703125" style="97" customWidth="1"/>
    <col min="10757" max="10757" width="13.5703125" style="97" customWidth="1"/>
    <col min="10758" max="10758" width="1.5703125" style="97" customWidth="1"/>
    <col min="10759" max="10759" width="10.42578125" style="97" customWidth="1"/>
    <col min="10760" max="10760" width="1.5703125" style="97" customWidth="1"/>
    <col min="10761" max="10761" width="10.7109375" style="97" customWidth="1"/>
    <col min="10762" max="10762" width="2.42578125" style="97" customWidth="1"/>
    <col min="10763" max="10763" width="14.5703125" style="97" customWidth="1"/>
    <col min="10764" max="10764" width="1.5703125" style="97" customWidth="1"/>
    <col min="10765" max="10765" width="10.7109375" style="97" customWidth="1"/>
    <col min="10766" max="10766" width="1.5703125" style="97" customWidth="1"/>
    <col min="10767" max="10767" width="9.28515625" style="97" customWidth="1"/>
    <col min="10768" max="10768" width="2.42578125" style="97" customWidth="1"/>
    <col min="10769" max="10769" width="13.28515625" style="97" customWidth="1"/>
    <col min="10770" max="10770" width="1.5703125" style="97" customWidth="1"/>
    <col min="10771" max="10771" width="10.42578125" style="97" customWidth="1"/>
    <col min="10772" max="10772" width="1.5703125" style="97" customWidth="1"/>
    <col min="10773" max="10773" width="10.7109375" style="97" customWidth="1"/>
    <col min="10774" max="10774" width="1.5703125" style="97" customWidth="1"/>
    <col min="10775" max="10775" width="15.140625" style="97" customWidth="1"/>
    <col min="10776" max="10776" width="1.5703125" style="97" customWidth="1"/>
    <col min="10777" max="10777" width="14.42578125" style="97" customWidth="1"/>
    <col min="10778" max="10779" width="1.5703125" style="97" customWidth="1"/>
    <col min="10780" max="10780" width="14.42578125" style="97" customWidth="1"/>
    <col min="10781" max="10781" width="2.42578125" style="97" customWidth="1"/>
    <col min="10782" max="10782" width="12.7109375" style="97" customWidth="1"/>
    <col min="10783" max="10783" width="3.28515625" style="97" customWidth="1"/>
    <col min="10784" max="10784" width="14.42578125" style="97" customWidth="1"/>
    <col min="10785" max="10785" width="2.42578125" style="97" customWidth="1"/>
    <col min="10786" max="10786" width="12.7109375" style="97" customWidth="1"/>
    <col min="10787" max="10787" width="3.28515625" style="97" customWidth="1"/>
    <col min="10788" max="10788" width="14.42578125" style="97" customWidth="1"/>
    <col min="10789" max="10789" width="2.42578125" style="97" customWidth="1"/>
    <col min="10790" max="10790" width="12.7109375" style="97" customWidth="1"/>
    <col min="10791" max="10791" width="3.28515625" style="97" customWidth="1"/>
    <col min="10792" max="10792" width="14.42578125" style="97" customWidth="1"/>
    <col min="10793" max="10793" width="3.28515625" style="97" customWidth="1"/>
    <col min="10794" max="10794" width="14.42578125" style="97" customWidth="1"/>
    <col min="10795" max="10795" width="2.42578125" style="97" customWidth="1"/>
    <col min="10796" max="10796" width="14.42578125" style="97" customWidth="1"/>
    <col min="10797" max="10797" width="3.28515625" style="97" customWidth="1"/>
    <col min="10798" max="10798" width="5.85546875" style="97" customWidth="1"/>
    <col min="10799" max="10799" width="19.85546875" style="97" customWidth="1"/>
    <col min="10800" max="10800" width="8.42578125" style="97" customWidth="1"/>
    <col min="10801" max="10801" width="1.5703125" style="97" customWidth="1"/>
    <col min="10802" max="10802" width="12.7109375" style="97" customWidth="1"/>
    <col min="10803" max="10803" width="1.5703125" style="97" customWidth="1"/>
    <col min="10804" max="10804" width="12.7109375" style="97" customWidth="1"/>
    <col min="10805" max="10805" width="1.5703125" style="97" customWidth="1"/>
    <col min="10806" max="10806" width="12.7109375" style="97" customWidth="1"/>
    <col min="10807" max="11008" width="12.7109375" style="97"/>
    <col min="11009" max="11009" width="5" style="97" customWidth="1"/>
    <col min="11010" max="11010" width="1.5703125" style="97" customWidth="1"/>
    <col min="11011" max="11011" width="19.5703125" style="97" customWidth="1"/>
    <col min="11012" max="11012" width="1.5703125" style="97" customWidth="1"/>
    <col min="11013" max="11013" width="13.5703125" style="97" customWidth="1"/>
    <col min="11014" max="11014" width="1.5703125" style="97" customWidth="1"/>
    <col min="11015" max="11015" width="10.42578125" style="97" customWidth="1"/>
    <col min="11016" max="11016" width="1.5703125" style="97" customWidth="1"/>
    <col min="11017" max="11017" width="10.7109375" style="97" customWidth="1"/>
    <col min="11018" max="11018" width="2.42578125" style="97" customWidth="1"/>
    <col min="11019" max="11019" width="14.5703125" style="97" customWidth="1"/>
    <col min="11020" max="11020" width="1.5703125" style="97" customWidth="1"/>
    <col min="11021" max="11021" width="10.7109375" style="97" customWidth="1"/>
    <col min="11022" max="11022" width="1.5703125" style="97" customWidth="1"/>
    <col min="11023" max="11023" width="9.28515625" style="97" customWidth="1"/>
    <col min="11024" max="11024" width="2.42578125" style="97" customWidth="1"/>
    <col min="11025" max="11025" width="13.28515625" style="97" customWidth="1"/>
    <col min="11026" max="11026" width="1.5703125" style="97" customWidth="1"/>
    <col min="11027" max="11027" width="10.42578125" style="97" customWidth="1"/>
    <col min="11028" max="11028" width="1.5703125" style="97" customWidth="1"/>
    <col min="11029" max="11029" width="10.7109375" style="97" customWidth="1"/>
    <col min="11030" max="11030" width="1.5703125" style="97" customWidth="1"/>
    <col min="11031" max="11031" width="15.140625" style="97" customWidth="1"/>
    <col min="11032" max="11032" width="1.5703125" style="97" customWidth="1"/>
    <col min="11033" max="11033" width="14.42578125" style="97" customWidth="1"/>
    <col min="11034" max="11035" width="1.5703125" style="97" customWidth="1"/>
    <col min="11036" max="11036" width="14.42578125" style="97" customWidth="1"/>
    <col min="11037" max="11037" width="2.42578125" style="97" customWidth="1"/>
    <col min="11038" max="11038" width="12.7109375" style="97" customWidth="1"/>
    <col min="11039" max="11039" width="3.28515625" style="97" customWidth="1"/>
    <col min="11040" max="11040" width="14.42578125" style="97" customWidth="1"/>
    <col min="11041" max="11041" width="2.42578125" style="97" customWidth="1"/>
    <col min="11042" max="11042" width="12.7109375" style="97" customWidth="1"/>
    <col min="11043" max="11043" width="3.28515625" style="97" customWidth="1"/>
    <col min="11044" max="11044" width="14.42578125" style="97" customWidth="1"/>
    <col min="11045" max="11045" width="2.42578125" style="97" customWidth="1"/>
    <col min="11046" max="11046" width="12.7109375" style="97" customWidth="1"/>
    <col min="11047" max="11047" width="3.28515625" style="97" customWidth="1"/>
    <col min="11048" max="11048" width="14.42578125" style="97" customWidth="1"/>
    <col min="11049" max="11049" width="3.28515625" style="97" customWidth="1"/>
    <col min="11050" max="11050" width="14.42578125" style="97" customWidth="1"/>
    <col min="11051" max="11051" width="2.42578125" style="97" customWidth="1"/>
    <col min="11052" max="11052" width="14.42578125" style="97" customWidth="1"/>
    <col min="11053" max="11053" width="3.28515625" style="97" customWidth="1"/>
    <col min="11054" max="11054" width="5.85546875" style="97" customWidth="1"/>
    <col min="11055" max="11055" width="19.85546875" style="97" customWidth="1"/>
    <col min="11056" max="11056" width="8.42578125" style="97" customWidth="1"/>
    <col min="11057" max="11057" width="1.5703125" style="97" customWidth="1"/>
    <col min="11058" max="11058" width="12.7109375" style="97" customWidth="1"/>
    <col min="11059" max="11059" width="1.5703125" style="97" customWidth="1"/>
    <col min="11060" max="11060" width="12.7109375" style="97" customWidth="1"/>
    <col min="11061" max="11061" width="1.5703125" style="97" customWidth="1"/>
    <col min="11062" max="11062" width="12.7109375" style="97" customWidth="1"/>
    <col min="11063" max="11264" width="12.7109375" style="97"/>
    <col min="11265" max="11265" width="5" style="97" customWidth="1"/>
    <col min="11266" max="11266" width="1.5703125" style="97" customWidth="1"/>
    <col min="11267" max="11267" width="19.5703125" style="97" customWidth="1"/>
    <col min="11268" max="11268" width="1.5703125" style="97" customWidth="1"/>
    <col min="11269" max="11269" width="13.5703125" style="97" customWidth="1"/>
    <col min="11270" max="11270" width="1.5703125" style="97" customWidth="1"/>
    <col min="11271" max="11271" width="10.42578125" style="97" customWidth="1"/>
    <col min="11272" max="11272" width="1.5703125" style="97" customWidth="1"/>
    <col min="11273" max="11273" width="10.7109375" style="97" customWidth="1"/>
    <col min="11274" max="11274" width="2.42578125" style="97" customWidth="1"/>
    <col min="11275" max="11275" width="14.5703125" style="97" customWidth="1"/>
    <col min="11276" max="11276" width="1.5703125" style="97" customWidth="1"/>
    <col min="11277" max="11277" width="10.7109375" style="97" customWidth="1"/>
    <col min="11278" max="11278" width="1.5703125" style="97" customWidth="1"/>
    <col min="11279" max="11279" width="9.28515625" style="97" customWidth="1"/>
    <col min="11280" max="11280" width="2.42578125" style="97" customWidth="1"/>
    <col min="11281" max="11281" width="13.28515625" style="97" customWidth="1"/>
    <col min="11282" max="11282" width="1.5703125" style="97" customWidth="1"/>
    <col min="11283" max="11283" width="10.42578125" style="97" customWidth="1"/>
    <col min="11284" max="11284" width="1.5703125" style="97" customWidth="1"/>
    <col min="11285" max="11285" width="10.7109375" style="97" customWidth="1"/>
    <col min="11286" max="11286" width="1.5703125" style="97" customWidth="1"/>
    <col min="11287" max="11287" width="15.140625" style="97" customWidth="1"/>
    <col min="11288" max="11288" width="1.5703125" style="97" customWidth="1"/>
    <col min="11289" max="11289" width="14.42578125" style="97" customWidth="1"/>
    <col min="11290" max="11291" width="1.5703125" style="97" customWidth="1"/>
    <col min="11292" max="11292" width="14.42578125" style="97" customWidth="1"/>
    <col min="11293" max="11293" width="2.42578125" style="97" customWidth="1"/>
    <col min="11294" max="11294" width="12.7109375" style="97" customWidth="1"/>
    <col min="11295" max="11295" width="3.28515625" style="97" customWidth="1"/>
    <col min="11296" max="11296" width="14.42578125" style="97" customWidth="1"/>
    <col min="11297" max="11297" width="2.42578125" style="97" customWidth="1"/>
    <col min="11298" max="11298" width="12.7109375" style="97" customWidth="1"/>
    <col min="11299" max="11299" width="3.28515625" style="97" customWidth="1"/>
    <col min="11300" max="11300" width="14.42578125" style="97" customWidth="1"/>
    <col min="11301" max="11301" width="2.42578125" style="97" customWidth="1"/>
    <col min="11302" max="11302" width="12.7109375" style="97" customWidth="1"/>
    <col min="11303" max="11303" width="3.28515625" style="97" customWidth="1"/>
    <col min="11304" max="11304" width="14.42578125" style="97" customWidth="1"/>
    <col min="11305" max="11305" width="3.28515625" style="97" customWidth="1"/>
    <col min="11306" max="11306" width="14.42578125" style="97" customWidth="1"/>
    <col min="11307" max="11307" width="2.42578125" style="97" customWidth="1"/>
    <col min="11308" max="11308" width="14.42578125" style="97" customWidth="1"/>
    <col min="11309" max="11309" width="3.28515625" style="97" customWidth="1"/>
    <col min="11310" max="11310" width="5.85546875" style="97" customWidth="1"/>
    <col min="11311" max="11311" width="19.85546875" style="97" customWidth="1"/>
    <col min="11312" max="11312" width="8.42578125" style="97" customWidth="1"/>
    <col min="11313" max="11313" width="1.5703125" style="97" customWidth="1"/>
    <col min="11314" max="11314" width="12.7109375" style="97" customWidth="1"/>
    <col min="11315" max="11315" width="1.5703125" style="97" customWidth="1"/>
    <col min="11316" max="11316" width="12.7109375" style="97" customWidth="1"/>
    <col min="11317" max="11317" width="1.5703125" style="97" customWidth="1"/>
    <col min="11318" max="11318" width="12.7109375" style="97" customWidth="1"/>
    <col min="11319" max="11520" width="12.7109375" style="97"/>
    <col min="11521" max="11521" width="5" style="97" customWidth="1"/>
    <col min="11522" max="11522" width="1.5703125" style="97" customWidth="1"/>
    <col min="11523" max="11523" width="19.5703125" style="97" customWidth="1"/>
    <col min="11524" max="11524" width="1.5703125" style="97" customWidth="1"/>
    <col min="11525" max="11525" width="13.5703125" style="97" customWidth="1"/>
    <col min="11526" max="11526" width="1.5703125" style="97" customWidth="1"/>
    <col min="11527" max="11527" width="10.42578125" style="97" customWidth="1"/>
    <col min="11528" max="11528" width="1.5703125" style="97" customWidth="1"/>
    <col min="11529" max="11529" width="10.7109375" style="97" customWidth="1"/>
    <col min="11530" max="11530" width="2.42578125" style="97" customWidth="1"/>
    <col min="11531" max="11531" width="14.5703125" style="97" customWidth="1"/>
    <col min="11532" max="11532" width="1.5703125" style="97" customWidth="1"/>
    <col min="11533" max="11533" width="10.7109375" style="97" customWidth="1"/>
    <col min="11534" max="11534" width="1.5703125" style="97" customWidth="1"/>
    <col min="11535" max="11535" width="9.28515625" style="97" customWidth="1"/>
    <col min="11536" max="11536" width="2.42578125" style="97" customWidth="1"/>
    <col min="11537" max="11537" width="13.28515625" style="97" customWidth="1"/>
    <col min="11538" max="11538" width="1.5703125" style="97" customWidth="1"/>
    <col min="11539" max="11539" width="10.42578125" style="97" customWidth="1"/>
    <col min="11540" max="11540" width="1.5703125" style="97" customWidth="1"/>
    <col min="11541" max="11541" width="10.7109375" style="97" customWidth="1"/>
    <col min="11542" max="11542" width="1.5703125" style="97" customWidth="1"/>
    <col min="11543" max="11543" width="15.140625" style="97" customWidth="1"/>
    <col min="11544" max="11544" width="1.5703125" style="97" customWidth="1"/>
    <col min="11545" max="11545" width="14.42578125" style="97" customWidth="1"/>
    <col min="11546" max="11547" width="1.5703125" style="97" customWidth="1"/>
    <col min="11548" max="11548" width="14.42578125" style="97" customWidth="1"/>
    <col min="11549" max="11549" width="2.42578125" style="97" customWidth="1"/>
    <col min="11550" max="11550" width="12.7109375" style="97" customWidth="1"/>
    <col min="11551" max="11551" width="3.28515625" style="97" customWidth="1"/>
    <col min="11552" max="11552" width="14.42578125" style="97" customWidth="1"/>
    <col min="11553" max="11553" width="2.42578125" style="97" customWidth="1"/>
    <col min="11554" max="11554" width="12.7109375" style="97" customWidth="1"/>
    <col min="11555" max="11555" width="3.28515625" style="97" customWidth="1"/>
    <col min="11556" max="11556" width="14.42578125" style="97" customWidth="1"/>
    <col min="11557" max="11557" width="2.42578125" style="97" customWidth="1"/>
    <col min="11558" max="11558" width="12.7109375" style="97" customWidth="1"/>
    <col min="11559" max="11559" width="3.28515625" style="97" customWidth="1"/>
    <col min="11560" max="11560" width="14.42578125" style="97" customWidth="1"/>
    <col min="11561" max="11561" width="3.28515625" style="97" customWidth="1"/>
    <col min="11562" max="11562" width="14.42578125" style="97" customWidth="1"/>
    <col min="11563" max="11563" width="2.42578125" style="97" customWidth="1"/>
    <col min="11564" max="11564" width="14.42578125" style="97" customWidth="1"/>
    <col min="11565" max="11565" width="3.28515625" style="97" customWidth="1"/>
    <col min="11566" max="11566" width="5.85546875" style="97" customWidth="1"/>
    <col min="11567" max="11567" width="19.85546875" style="97" customWidth="1"/>
    <col min="11568" max="11568" width="8.42578125" style="97" customWidth="1"/>
    <col min="11569" max="11569" width="1.5703125" style="97" customWidth="1"/>
    <col min="11570" max="11570" width="12.7109375" style="97" customWidth="1"/>
    <col min="11571" max="11571" width="1.5703125" style="97" customWidth="1"/>
    <col min="11572" max="11572" width="12.7109375" style="97" customWidth="1"/>
    <col min="11573" max="11573" width="1.5703125" style="97" customWidth="1"/>
    <col min="11574" max="11574" width="12.7109375" style="97" customWidth="1"/>
    <col min="11575" max="11776" width="12.7109375" style="97"/>
    <col min="11777" max="11777" width="5" style="97" customWidth="1"/>
    <col min="11778" max="11778" width="1.5703125" style="97" customWidth="1"/>
    <col min="11779" max="11779" width="19.5703125" style="97" customWidth="1"/>
    <col min="11780" max="11780" width="1.5703125" style="97" customWidth="1"/>
    <col min="11781" max="11781" width="13.5703125" style="97" customWidth="1"/>
    <col min="11782" max="11782" width="1.5703125" style="97" customWidth="1"/>
    <col min="11783" max="11783" width="10.42578125" style="97" customWidth="1"/>
    <col min="11784" max="11784" width="1.5703125" style="97" customWidth="1"/>
    <col min="11785" max="11785" width="10.7109375" style="97" customWidth="1"/>
    <col min="11786" max="11786" width="2.42578125" style="97" customWidth="1"/>
    <col min="11787" max="11787" width="14.5703125" style="97" customWidth="1"/>
    <col min="11788" max="11788" width="1.5703125" style="97" customWidth="1"/>
    <col min="11789" max="11789" width="10.7109375" style="97" customWidth="1"/>
    <col min="11790" max="11790" width="1.5703125" style="97" customWidth="1"/>
    <col min="11791" max="11791" width="9.28515625" style="97" customWidth="1"/>
    <col min="11792" max="11792" width="2.42578125" style="97" customWidth="1"/>
    <col min="11793" max="11793" width="13.28515625" style="97" customWidth="1"/>
    <col min="11794" max="11794" width="1.5703125" style="97" customWidth="1"/>
    <col min="11795" max="11795" width="10.42578125" style="97" customWidth="1"/>
    <col min="11796" max="11796" width="1.5703125" style="97" customWidth="1"/>
    <col min="11797" max="11797" width="10.7109375" style="97" customWidth="1"/>
    <col min="11798" max="11798" width="1.5703125" style="97" customWidth="1"/>
    <col min="11799" max="11799" width="15.140625" style="97" customWidth="1"/>
    <col min="11800" max="11800" width="1.5703125" style="97" customWidth="1"/>
    <col min="11801" max="11801" width="14.42578125" style="97" customWidth="1"/>
    <col min="11802" max="11803" width="1.5703125" style="97" customWidth="1"/>
    <col min="11804" max="11804" width="14.42578125" style="97" customWidth="1"/>
    <col min="11805" max="11805" width="2.42578125" style="97" customWidth="1"/>
    <col min="11806" max="11806" width="12.7109375" style="97" customWidth="1"/>
    <col min="11807" max="11807" width="3.28515625" style="97" customWidth="1"/>
    <col min="11808" max="11808" width="14.42578125" style="97" customWidth="1"/>
    <col min="11809" max="11809" width="2.42578125" style="97" customWidth="1"/>
    <col min="11810" max="11810" width="12.7109375" style="97" customWidth="1"/>
    <col min="11811" max="11811" width="3.28515625" style="97" customWidth="1"/>
    <col min="11812" max="11812" width="14.42578125" style="97" customWidth="1"/>
    <col min="11813" max="11813" width="2.42578125" style="97" customWidth="1"/>
    <col min="11814" max="11814" width="12.7109375" style="97" customWidth="1"/>
    <col min="11815" max="11815" width="3.28515625" style="97" customWidth="1"/>
    <col min="11816" max="11816" width="14.42578125" style="97" customWidth="1"/>
    <col min="11817" max="11817" width="3.28515625" style="97" customWidth="1"/>
    <col min="11818" max="11818" width="14.42578125" style="97" customWidth="1"/>
    <col min="11819" max="11819" width="2.42578125" style="97" customWidth="1"/>
    <col min="11820" max="11820" width="14.42578125" style="97" customWidth="1"/>
    <col min="11821" max="11821" width="3.28515625" style="97" customWidth="1"/>
    <col min="11822" max="11822" width="5.85546875" style="97" customWidth="1"/>
    <col min="11823" max="11823" width="19.85546875" style="97" customWidth="1"/>
    <col min="11824" max="11824" width="8.42578125" style="97" customWidth="1"/>
    <col min="11825" max="11825" width="1.5703125" style="97" customWidth="1"/>
    <col min="11826" max="11826" width="12.7109375" style="97" customWidth="1"/>
    <col min="11827" max="11827" width="1.5703125" style="97" customWidth="1"/>
    <col min="11828" max="11828" width="12.7109375" style="97" customWidth="1"/>
    <col min="11829" max="11829" width="1.5703125" style="97" customWidth="1"/>
    <col min="11830" max="11830" width="12.7109375" style="97" customWidth="1"/>
    <col min="11831" max="12032" width="12.7109375" style="97"/>
    <col min="12033" max="12033" width="5" style="97" customWidth="1"/>
    <col min="12034" max="12034" width="1.5703125" style="97" customWidth="1"/>
    <col min="12035" max="12035" width="19.5703125" style="97" customWidth="1"/>
    <col min="12036" max="12036" width="1.5703125" style="97" customWidth="1"/>
    <col min="12037" max="12037" width="13.5703125" style="97" customWidth="1"/>
    <col min="12038" max="12038" width="1.5703125" style="97" customWidth="1"/>
    <col min="12039" max="12039" width="10.42578125" style="97" customWidth="1"/>
    <col min="12040" max="12040" width="1.5703125" style="97" customWidth="1"/>
    <col min="12041" max="12041" width="10.7109375" style="97" customWidth="1"/>
    <col min="12042" max="12042" width="2.42578125" style="97" customWidth="1"/>
    <col min="12043" max="12043" width="14.5703125" style="97" customWidth="1"/>
    <col min="12044" max="12044" width="1.5703125" style="97" customWidth="1"/>
    <col min="12045" max="12045" width="10.7109375" style="97" customWidth="1"/>
    <col min="12046" max="12046" width="1.5703125" style="97" customWidth="1"/>
    <col min="12047" max="12047" width="9.28515625" style="97" customWidth="1"/>
    <col min="12048" max="12048" width="2.42578125" style="97" customWidth="1"/>
    <col min="12049" max="12049" width="13.28515625" style="97" customWidth="1"/>
    <col min="12050" max="12050" width="1.5703125" style="97" customWidth="1"/>
    <col min="12051" max="12051" width="10.42578125" style="97" customWidth="1"/>
    <col min="12052" max="12052" width="1.5703125" style="97" customWidth="1"/>
    <col min="12053" max="12053" width="10.7109375" style="97" customWidth="1"/>
    <col min="12054" max="12054" width="1.5703125" style="97" customWidth="1"/>
    <col min="12055" max="12055" width="15.140625" style="97" customWidth="1"/>
    <col min="12056" max="12056" width="1.5703125" style="97" customWidth="1"/>
    <col min="12057" max="12057" width="14.42578125" style="97" customWidth="1"/>
    <col min="12058" max="12059" width="1.5703125" style="97" customWidth="1"/>
    <col min="12060" max="12060" width="14.42578125" style="97" customWidth="1"/>
    <col min="12061" max="12061" width="2.42578125" style="97" customWidth="1"/>
    <col min="12062" max="12062" width="12.7109375" style="97" customWidth="1"/>
    <col min="12063" max="12063" width="3.28515625" style="97" customWidth="1"/>
    <col min="12064" max="12064" width="14.42578125" style="97" customWidth="1"/>
    <col min="12065" max="12065" width="2.42578125" style="97" customWidth="1"/>
    <col min="12066" max="12066" width="12.7109375" style="97" customWidth="1"/>
    <col min="12067" max="12067" width="3.28515625" style="97" customWidth="1"/>
    <col min="12068" max="12068" width="14.42578125" style="97" customWidth="1"/>
    <col min="12069" max="12069" width="2.42578125" style="97" customWidth="1"/>
    <col min="12070" max="12070" width="12.7109375" style="97" customWidth="1"/>
    <col min="12071" max="12071" width="3.28515625" style="97" customWidth="1"/>
    <col min="12072" max="12072" width="14.42578125" style="97" customWidth="1"/>
    <col min="12073" max="12073" width="3.28515625" style="97" customWidth="1"/>
    <col min="12074" max="12074" width="14.42578125" style="97" customWidth="1"/>
    <col min="12075" max="12075" width="2.42578125" style="97" customWidth="1"/>
    <col min="12076" max="12076" width="14.42578125" style="97" customWidth="1"/>
    <col min="12077" max="12077" width="3.28515625" style="97" customWidth="1"/>
    <col min="12078" max="12078" width="5.85546875" style="97" customWidth="1"/>
    <col min="12079" max="12079" width="19.85546875" style="97" customWidth="1"/>
    <col min="12080" max="12080" width="8.42578125" style="97" customWidth="1"/>
    <col min="12081" max="12081" width="1.5703125" style="97" customWidth="1"/>
    <col min="12082" max="12082" width="12.7109375" style="97" customWidth="1"/>
    <col min="12083" max="12083" width="1.5703125" style="97" customWidth="1"/>
    <col min="12084" max="12084" width="12.7109375" style="97" customWidth="1"/>
    <col min="12085" max="12085" width="1.5703125" style="97" customWidth="1"/>
    <col min="12086" max="12086" width="12.7109375" style="97" customWidth="1"/>
    <col min="12087" max="12288" width="12.7109375" style="97"/>
    <col min="12289" max="12289" width="5" style="97" customWidth="1"/>
    <col min="12290" max="12290" width="1.5703125" style="97" customWidth="1"/>
    <col min="12291" max="12291" width="19.5703125" style="97" customWidth="1"/>
    <col min="12292" max="12292" width="1.5703125" style="97" customWidth="1"/>
    <col min="12293" max="12293" width="13.5703125" style="97" customWidth="1"/>
    <col min="12294" max="12294" width="1.5703125" style="97" customWidth="1"/>
    <col min="12295" max="12295" width="10.42578125" style="97" customWidth="1"/>
    <col min="12296" max="12296" width="1.5703125" style="97" customWidth="1"/>
    <col min="12297" max="12297" width="10.7109375" style="97" customWidth="1"/>
    <col min="12298" max="12298" width="2.42578125" style="97" customWidth="1"/>
    <col min="12299" max="12299" width="14.5703125" style="97" customWidth="1"/>
    <col min="12300" max="12300" width="1.5703125" style="97" customWidth="1"/>
    <col min="12301" max="12301" width="10.7109375" style="97" customWidth="1"/>
    <col min="12302" max="12302" width="1.5703125" style="97" customWidth="1"/>
    <col min="12303" max="12303" width="9.28515625" style="97" customWidth="1"/>
    <col min="12304" max="12304" width="2.42578125" style="97" customWidth="1"/>
    <col min="12305" max="12305" width="13.28515625" style="97" customWidth="1"/>
    <col min="12306" max="12306" width="1.5703125" style="97" customWidth="1"/>
    <col min="12307" max="12307" width="10.42578125" style="97" customWidth="1"/>
    <col min="12308" max="12308" width="1.5703125" style="97" customWidth="1"/>
    <col min="12309" max="12309" width="10.7109375" style="97" customWidth="1"/>
    <col min="12310" max="12310" width="1.5703125" style="97" customWidth="1"/>
    <col min="12311" max="12311" width="15.140625" style="97" customWidth="1"/>
    <col min="12312" max="12312" width="1.5703125" style="97" customWidth="1"/>
    <col min="12313" max="12313" width="14.42578125" style="97" customWidth="1"/>
    <col min="12314" max="12315" width="1.5703125" style="97" customWidth="1"/>
    <col min="12316" max="12316" width="14.42578125" style="97" customWidth="1"/>
    <col min="12317" max="12317" width="2.42578125" style="97" customWidth="1"/>
    <col min="12318" max="12318" width="12.7109375" style="97" customWidth="1"/>
    <col min="12319" max="12319" width="3.28515625" style="97" customWidth="1"/>
    <col min="12320" max="12320" width="14.42578125" style="97" customWidth="1"/>
    <col min="12321" max="12321" width="2.42578125" style="97" customWidth="1"/>
    <col min="12322" max="12322" width="12.7109375" style="97" customWidth="1"/>
    <col min="12323" max="12323" width="3.28515625" style="97" customWidth="1"/>
    <col min="12324" max="12324" width="14.42578125" style="97" customWidth="1"/>
    <col min="12325" max="12325" width="2.42578125" style="97" customWidth="1"/>
    <col min="12326" max="12326" width="12.7109375" style="97" customWidth="1"/>
    <col min="12327" max="12327" width="3.28515625" style="97" customWidth="1"/>
    <col min="12328" max="12328" width="14.42578125" style="97" customWidth="1"/>
    <col min="12329" max="12329" width="3.28515625" style="97" customWidth="1"/>
    <col min="12330" max="12330" width="14.42578125" style="97" customWidth="1"/>
    <col min="12331" max="12331" width="2.42578125" style="97" customWidth="1"/>
    <col min="12332" max="12332" width="14.42578125" style="97" customWidth="1"/>
    <col min="12333" max="12333" width="3.28515625" style="97" customWidth="1"/>
    <col min="12334" max="12334" width="5.85546875" style="97" customWidth="1"/>
    <col min="12335" max="12335" width="19.85546875" style="97" customWidth="1"/>
    <col min="12336" max="12336" width="8.42578125" style="97" customWidth="1"/>
    <col min="12337" max="12337" width="1.5703125" style="97" customWidth="1"/>
    <col min="12338" max="12338" width="12.7109375" style="97" customWidth="1"/>
    <col min="12339" max="12339" width="1.5703125" style="97" customWidth="1"/>
    <col min="12340" max="12340" width="12.7109375" style="97" customWidth="1"/>
    <col min="12341" max="12341" width="1.5703125" style="97" customWidth="1"/>
    <col min="12342" max="12342" width="12.7109375" style="97" customWidth="1"/>
    <col min="12343" max="12544" width="12.7109375" style="97"/>
    <col min="12545" max="12545" width="5" style="97" customWidth="1"/>
    <col min="12546" max="12546" width="1.5703125" style="97" customWidth="1"/>
    <col min="12547" max="12547" width="19.5703125" style="97" customWidth="1"/>
    <col min="12548" max="12548" width="1.5703125" style="97" customWidth="1"/>
    <col min="12549" max="12549" width="13.5703125" style="97" customWidth="1"/>
    <col min="12550" max="12550" width="1.5703125" style="97" customWidth="1"/>
    <col min="12551" max="12551" width="10.42578125" style="97" customWidth="1"/>
    <col min="12552" max="12552" width="1.5703125" style="97" customWidth="1"/>
    <col min="12553" max="12553" width="10.7109375" style="97" customWidth="1"/>
    <col min="12554" max="12554" width="2.42578125" style="97" customWidth="1"/>
    <col min="12555" max="12555" width="14.5703125" style="97" customWidth="1"/>
    <col min="12556" max="12556" width="1.5703125" style="97" customWidth="1"/>
    <col min="12557" max="12557" width="10.7109375" style="97" customWidth="1"/>
    <col min="12558" max="12558" width="1.5703125" style="97" customWidth="1"/>
    <col min="12559" max="12559" width="9.28515625" style="97" customWidth="1"/>
    <col min="12560" max="12560" width="2.42578125" style="97" customWidth="1"/>
    <col min="12561" max="12561" width="13.28515625" style="97" customWidth="1"/>
    <col min="12562" max="12562" width="1.5703125" style="97" customWidth="1"/>
    <col min="12563" max="12563" width="10.42578125" style="97" customWidth="1"/>
    <col min="12564" max="12564" width="1.5703125" style="97" customWidth="1"/>
    <col min="12565" max="12565" width="10.7109375" style="97" customWidth="1"/>
    <col min="12566" max="12566" width="1.5703125" style="97" customWidth="1"/>
    <col min="12567" max="12567" width="15.140625" style="97" customWidth="1"/>
    <col min="12568" max="12568" width="1.5703125" style="97" customWidth="1"/>
    <col min="12569" max="12569" width="14.42578125" style="97" customWidth="1"/>
    <col min="12570" max="12571" width="1.5703125" style="97" customWidth="1"/>
    <col min="12572" max="12572" width="14.42578125" style="97" customWidth="1"/>
    <col min="12573" max="12573" width="2.42578125" style="97" customWidth="1"/>
    <col min="12574" max="12574" width="12.7109375" style="97" customWidth="1"/>
    <col min="12575" max="12575" width="3.28515625" style="97" customWidth="1"/>
    <col min="12576" max="12576" width="14.42578125" style="97" customWidth="1"/>
    <col min="12577" max="12577" width="2.42578125" style="97" customWidth="1"/>
    <col min="12578" max="12578" width="12.7109375" style="97" customWidth="1"/>
    <col min="12579" max="12579" width="3.28515625" style="97" customWidth="1"/>
    <col min="12580" max="12580" width="14.42578125" style="97" customWidth="1"/>
    <col min="12581" max="12581" width="2.42578125" style="97" customWidth="1"/>
    <col min="12582" max="12582" width="12.7109375" style="97" customWidth="1"/>
    <col min="12583" max="12583" width="3.28515625" style="97" customWidth="1"/>
    <col min="12584" max="12584" width="14.42578125" style="97" customWidth="1"/>
    <col min="12585" max="12585" width="3.28515625" style="97" customWidth="1"/>
    <col min="12586" max="12586" width="14.42578125" style="97" customWidth="1"/>
    <col min="12587" max="12587" width="2.42578125" style="97" customWidth="1"/>
    <col min="12588" max="12588" width="14.42578125" style="97" customWidth="1"/>
    <col min="12589" max="12589" width="3.28515625" style="97" customWidth="1"/>
    <col min="12590" max="12590" width="5.85546875" style="97" customWidth="1"/>
    <col min="12591" max="12591" width="19.85546875" style="97" customWidth="1"/>
    <col min="12592" max="12592" width="8.42578125" style="97" customWidth="1"/>
    <col min="12593" max="12593" width="1.5703125" style="97" customWidth="1"/>
    <col min="12594" max="12594" width="12.7109375" style="97" customWidth="1"/>
    <col min="12595" max="12595" width="1.5703125" style="97" customWidth="1"/>
    <col min="12596" max="12596" width="12.7109375" style="97" customWidth="1"/>
    <col min="12597" max="12597" width="1.5703125" style="97" customWidth="1"/>
    <col min="12598" max="12598" width="12.7109375" style="97" customWidth="1"/>
    <col min="12599" max="12800" width="12.7109375" style="97"/>
    <col min="12801" max="12801" width="5" style="97" customWidth="1"/>
    <col min="12802" max="12802" width="1.5703125" style="97" customWidth="1"/>
    <col min="12803" max="12803" width="19.5703125" style="97" customWidth="1"/>
    <col min="12804" max="12804" width="1.5703125" style="97" customWidth="1"/>
    <col min="12805" max="12805" width="13.5703125" style="97" customWidth="1"/>
    <col min="12806" max="12806" width="1.5703125" style="97" customWidth="1"/>
    <col min="12807" max="12807" width="10.42578125" style="97" customWidth="1"/>
    <col min="12808" max="12808" width="1.5703125" style="97" customWidth="1"/>
    <col min="12809" max="12809" width="10.7109375" style="97" customWidth="1"/>
    <col min="12810" max="12810" width="2.42578125" style="97" customWidth="1"/>
    <col min="12811" max="12811" width="14.5703125" style="97" customWidth="1"/>
    <col min="12812" max="12812" width="1.5703125" style="97" customWidth="1"/>
    <col min="12813" max="12813" width="10.7109375" style="97" customWidth="1"/>
    <col min="12814" max="12814" width="1.5703125" style="97" customWidth="1"/>
    <col min="12815" max="12815" width="9.28515625" style="97" customWidth="1"/>
    <col min="12816" max="12816" width="2.42578125" style="97" customWidth="1"/>
    <col min="12817" max="12817" width="13.28515625" style="97" customWidth="1"/>
    <col min="12818" max="12818" width="1.5703125" style="97" customWidth="1"/>
    <col min="12819" max="12819" width="10.42578125" style="97" customWidth="1"/>
    <col min="12820" max="12820" width="1.5703125" style="97" customWidth="1"/>
    <col min="12821" max="12821" width="10.7109375" style="97" customWidth="1"/>
    <col min="12822" max="12822" width="1.5703125" style="97" customWidth="1"/>
    <col min="12823" max="12823" width="15.140625" style="97" customWidth="1"/>
    <col min="12824" max="12824" width="1.5703125" style="97" customWidth="1"/>
    <col min="12825" max="12825" width="14.42578125" style="97" customWidth="1"/>
    <col min="12826" max="12827" width="1.5703125" style="97" customWidth="1"/>
    <col min="12828" max="12828" width="14.42578125" style="97" customWidth="1"/>
    <col min="12829" max="12829" width="2.42578125" style="97" customWidth="1"/>
    <col min="12830" max="12830" width="12.7109375" style="97" customWidth="1"/>
    <col min="12831" max="12831" width="3.28515625" style="97" customWidth="1"/>
    <col min="12832" max="12832" width="14.42578125" style="97" customWidth="1"/>
    <col min="12833" max="12833" width="2.42578125" style="97" customWidth="1"/>
    <col min="12834" max="12834" width="12.7109375" style="97" customWidth="1"/>
    <col min="12835" max="12835" width="3.28515625" style="97" customWidth="1"/>
    <col min="12836" max="12836" width="14.42578125" style="97" customWidth="1"/>
    <col min="12837" max="12837" width="2.42578125" style="97" customWidth="1"/>
    <col min="12838" max="12838" width="12.7109375" style="97" customWidth="1"/>
    <col min="12839" max="12839" width="3.28515625" style="97" customWidth="1"/>
    <col min="12840" max="12840" width="14.42578125" style="97" customWidth="1"/>
    <col min="12841" max="12841" width="3.28515625" style="97" customWidth="1"/>
    <col min="12842" max="12842" width="14.42578125" style="97" customWidth="1"/>
    <col min="12843" max="12843" width="2.42578125" style="97" customWidth="1"/>
    <col min="12844" max="12844" width="14.42578125" style="97" customWidth="1"/>
    <col min="12845" max="12845" width="3.28515625" style="97" customWidth="1"/>
    <col min="12846" max="12846" width="5.85546875" style="97" customWidth="1"/>
    <col min="12847" max="12847" width="19.85546875" style="97" customWidth="1"/>
    <col min="12848" max="12848" width="8.42578125" style="97" customWidth="1"/>
    <col min="12849" max="12849" width="1.5703125" style="97" customWidth="1"/>
    <col min="12850" max="12850" width="12.7109375" style="97" customWidth="1"/>
    <col min="12851" max="12851" width="1.5703125" style="97" customWidth="1"/>
    <col min="12852" max="12852" width="12.7109375" style="97" customWidth="1"/>
    <col min="12853" max="12853" width="1.5703125" style="97" customWidth="1"/>
    <col min="12854" max="12854" width="12.7109375" style="97" customWidth="1"/>
    <col min="12855" max="13056" width="12.7109375" style="97"/>
    <col min="13057" max="13057" width="5" style="97" customWidth="1"/>
    <col min="13058" max="13058" width="1.5703125" style="97" customWidth="1"/>
    <col min="13059" max="13059" width="19.5703125" style="97" customWidth="1"/>
    <col min="13060" max="13060" width="1.5703125" style="97" customWidth="1"/>
    <col min="13061" max="13061" width="13.5703125" style="97" customWidth="1"/>
    <col min="13062" max="13062" width="1.5703125" style="97" customWidth="1"/>
    <col min="13063" max="13063" width="10.42578125" style="97" customWidth="1"/>
    <col min="13064" max="13064" width="1.5703125" style="97" customWidth="1"/>
    <col min="13065" max="13065" width="10.7109375" style="97" customWidth="1"/>
    <col min="13066" max="13066" width="2.42578125" style="97" customWidth="1"/>
    <col min="13067" max="13067" width="14.5703125" style="97" customWidth="1"/>
    <col min="13068" max="13068" width="1.5703125" style="97" customWidth="1"/>
    <col min="13069" max="13069" width="10.7109375" style="97" customWidth="1"/>
    <col min="13070" max="13070" width="1.5703125" style="97" customWidth="1"/>
    <col min="13071" max="13071" width="9.28515625" style="97" customWidth="1"/>
    <col min="13072" max="13072" width="2.42578125" style="97" customWidth="1"/>
    <col min="13073" max="13073" width="13.28515625" style="97" customWidth="1"/>
    <col min="13074" max="13074" width="1.5703125" style="97" customWidth="1"/>
    <col min="13075" max="13075" width="10.42578125" style="97" customWidth="1"/>
    <col min="13076" max="13076" width="1.5703125" style="97" customWidth="1"/>
    <col min="13077" max="13077" width="10.7109375" style="97" customWidth="1"/>
    <col min="13078" max="13078" width="1.5703125" style="97" customWidth="1"/>
    <col min="13079" max="13079" width="15.140625" style="97" customWidth="1"/>
    <col min="13080" max="13080" width="1.5703125" style="97" customWidth="1"/>
    <col min="13081" max="13081" width="14.42578125" style="97" customWidth="1"/>
    <col min="13082" max="13083" width="1.5703125" style="97" customWidth="1"/>
    <col min="13084" max="13084" width="14.42578125" style="97" customWidth="1"/>
    <col min="13085" max="13085" width="2.42578125" style="97" customWidth="1"/>
    <col min="13086" max="13086" width="12.7109375" style="97" customWidth="1"/>
    <col min="13087" max="13087" width="3.28515625" style="97" customWidth="1"/>
    <col min="13088" max="13088" width="14.42578125" style="97" customWidth="1"/>
    <col min="13089" max="13089" width="2.42578125" style="97" customWidth="1"/>
    <col min="13090" max="13090" width="12.7109375" style="97" customWidth="1"/>
    <col min="13091" max="13091" width="3.28515625" style="97" customWidth="1"/>
    <col min="13092" max="13092" width="14.42578125" style="97" customWidth="1"/>
    <col min="13093" max="13093" width="2.42578125" style="97" customWidth="1"/>
    <col min="13094" max="13094" width="12.7109375" style="97" customWidth="1"/>
    <col min="13095" max="13095" width="3.28515625" style="97" customWidth="1"/>
    <col min="13096" max="13096" width="14.42578125" style="97" customWidth="1"/>
    <col min="13097" max="13097" width="3.28515625" style="97" customWidth="1"/>
    <col min="13098" max="13098" width="14.42578125" style="97" customWidth="1"/>
    <col min="13099" max="13099" width="2.42578125" style="97" customWidth="1"/>
    <col min="13100" max="13100" width="14.42578125" style="97" customWidth="1"/>
    <col min="13101" max="13101" width="3.28515625" style="97" customWidth="1"/>
    <col min="13102" max="13102" width="5.85546875" style="97" customWidth="1"/>
    <col min="13103" max="13103" width="19.85546875" style="97" customWidth="1"/>
    <col min="13104" max="13104" width="8.42578125" style="97" customWidth="1"/>
    <col min="13105" max="13105" width="1.5703125" style="97" customWidth="1"/>
    <col min="13106" max="13106" width="12.7109375" style="97" customWidth="1"/>
    <col min="13107" max="13107" width="1.5703125" style="97" customWidth="1"/>
    <col min="13108" max="13108" width="12.7109375" style="97" customWidth="1"/>
    <col min="13109" max="13109" width="1.5703125" style="97" customWidth="1"/>
    <col min="13110" max="13110" width="12.7109375" style="97" customWidth="1"/>
    <col min="13111" max="13312" width="12.7109375" style="97"/>
    <col min="13313" max="13313" width="5" style="97" customWidth="1"/>
    <col min="13314" max="13314" width="1.5703125" style="97" customWidth="1"/>
    <col min="13315" max="13315" width="19.5703125" style="97" customWidth="1"/>
    <col min="13316" max="13316" width="1.5703125" style="97" customWidth="1"/>
    <col min="13317" max="13317" width="13.5703125" style="97" customWidth="1"/>
    <col min="13318" max="13318" width="1.5703125" style="97" customWidth="1"/>
    <col min="13319" max="13319" width="10.42578125" style="97" customWidth="1"/>
    <col min="13320" max="13320" width="1.5703125" style="97" customWidth="1"/>
    <col min="13321" max="13321" width="10.7109375" style="97" customWidth="1"/>
    <col min="13322" max="13322" width="2.42578125" style="97" customWidth="1"/>
    <col min="13323" max="13323" width="14.5703125" style="97" customWidth="1"/>
    <col min="13324" max="13324" width="1.5703125" style="97" customWidth="1"/>
    <col min="13325" max="13325" width="10.7109375" style="97" customWidth="1"/>
    <col min="13326" max="13326" width="1.5703125" style="97" customWidth="1"/>
    <col min="13327" max="13327" width="9.28515625" style="97" customWidth="1"/>
    <col min="13328" max="13328" width="2.42578125" style="97" customWidth="1"/>
    <col min="13329" max="13329" width="13.28515625" style="97" customWidth="1"/>
    <col min="13330" max="13330" width="1.5703125" style="97" customWidth="1"/>
    <col min="13331" max="13331" width="10.42578125" style="97" customWidth="1"/>
    <col min="13332" max="13332" width="1.5703125" style="97" customWidth="1"/>
    <col min="13333" max="13333" width="10.7109375" style="97" customWidth="1"/>
    <col min="13334" max="13334" width="1.5703125" style="97" customWidth="1"/>
    <col min="13335" max="13335" width="15.140625" style="97" customWidth="1"/>
    <col min="13336" max="13336" width="1.5703125" style="97" customWidth="1"/>
    <col min="13337" max="13337" width="14.42578125" style="97" customWidth="1"/>
    <col min="13338" max="13339" width="1.5703125" style="97" customWidth="1"/>
    <col min="13340" max="13340" width="14.42578125" style="97" customWidth="1"/>
    <col min="13341" max="13341" width="2.42578125" style="97" customWidth="1"/>
    <col min="13342" max="13342" width="12.7109375" style="97" customWidth="1"/>
    <col min="13343" max="13343" width="3.28515625" style="97" customWidth="1"/>
    <col min="13344" max="13344" width="14.42578125" style="97" customWidth="1"/>
    <col min="13345" max="13345" width="2.42578125" style="97" customWidth="1"/>
    <col min="13346" max="13346" width="12.7109375" style="97" customWidth="1"/>
    <col min="13347" max="13347" width="3.28515625" style="97" customWidth="1"/>
    <col min="13348" max="13348" width="14.42578125" style="97" customWidth="1"/>
    <col min="13349" max="13349" width="2.42578125" style="97" customWidth="1"/>
    <col min="13350" max="13350" width="12.7109375" style="97" customWidth="1"/>
    <col min="13351" max="13351" width="3.28515625" style="97" customWidth="1"/>
    <col min="13352" max="13352" width="14.42578125" style="97" customWidth="1"/>
    <col min="13353" max="13353" width="3.28515625" style="97" customWidth="1"/>
    <col min="13354" max="13354" width="14.42578125" style="97" customWidth="1"/>
    <col min="13355" max="13355" width="2.42578125" style="97" customWidth="1"/>
    <col min="13356" max="13356" width="14.42578125" style="97" customWidth="1"/>
    <col min="13357" max="13357" width="3.28515625" style="97" customWidth="1"/>
    <col min="13358" max="13358" width="5.85546875" style="97" customWidth="1"/>
    <col min="13359" max="13359" width="19.85546875" style="97" customWidth="1"/>
    <col min="13360" max="13360" width="8.42578125" style="97" customWidth="1"/>
    <col min="13361" max="13361" width="1.5703125" style="97" customWidth="1"/>
    <col min="13362" max="13362" width="12.7109375" style="97" customWidth="1"/>
    <col min="13363" max="13363" width="1.5703125" style="97" customWidth="1"/>
    <col min="13364" max="13364" width="12.7109375" style="97" customWidth="1"/>
    <col min="13365" max="13365" width="1.5703125" style="97" customWidth="1"/>
    <col min="13366" max="13366" width="12.7109375" style="97" customWidth="1"/>
    <col min="13367" max="13568" width="12.7109375" style="97"/>
    <col min="13569" max="13569" width="5" style="97" customWidth="1"/>
    <col min="13570" max="13570" width="1.5703125" style="97" customWidth="1"/>
    <col min="13571" max="13571" width="19.5703125" style="97" customWidth="1"/>
    <col min="13572" max="13572" width="1.5703125" style="97" customWidth="1"/>
    <col min="13573" max="13573" width="13.5703125" style="97" customWidth="1"/>
    <col min="13574" max="13574" width="1.5703125" style="97" customWidth="1"/>
    <col min="13575" max="13575" width="10.42578125" style="97" customWidth="1"/>
    <col min="13576" max="13576" width="1.5703125" style="97" customWidth="1"/>
    <col min="13577" max="13577" width="10.7109375" style="97" customWidth="1"/>
    <col min="13578" max="13578" width="2.42578125" style="97" customWidth="1"/>
    <col min="13579" max="13579" width="14.5703125" style="97" customWidth="1"/>
    <col min="13580" max="13580" width="1.5703125" style="97" customWidth="1"/>
    <col min="13581" max="13581" width="10.7109375" style="97" customWidth="1"/>
    <col min="13582" max="13582" width="1.5703125" style="97" customWidth="1"/>
    <col min="13583" max="13583" width="9.28515625" style="97" customWidth="1"/>
    <col min="13584" max="13584" width="2.42578125" style="97" customWidth="1"/>
    <col min="13585" max="13585" width="13.28515625" style="97" customWidth="1"/>
    <col min="13586" max="13586" width="1.5703125" style="97" customWidth="1"/>
    <col min="13587" max="13587" width="10.42578125" style="97" customWidth="1"/>
    <col min="13588" max="13588" width="1.5703125" style="97" customWidth="1"/>
    <col min="13589" max="13589" width="10.7109375" style="97" customWidth="1"/>
    <col min="13590" max="13590" width="1.5703125" style="97" customWidth="1"/>
    <col min="13591" max="13591" width="15.140625" style="97" customWidth="1"/>
    <col min="13592" max="13592" width="1.5703125" style="97" customWidth="1"/>
    <col min="13593" max="13593" width="14.42578125" style="97" customWidth="1"/>
    <col min="13594" max="13595" width="1.5703125" style="97" customWidth="1"/>
    <col min="13596" max="13596" width="14.42578125" style="97" customWidth="1"/>
    <col min="13597" max="13597" width="2.42578125" style="97" customWidth="1"/>
    <col min="13598" max="13598" width="12.7109375" style="97" customWidth="1"/>
    <col min="13599" max="13599" width="3.28515625" style="97" customWidth="1"/>
    <col min="13600" max="13600" width="14.42578125" style="97" customWidth="1"/>
    <col min="13601" max="13601" width="2.42578125" style="97" customWidth="1"/>
    <col min="13602" max="13602" width="12.7109375" style="97" customWidth="1"/>
    <col min="13603" max="13603" width="3.28515625" style="97" customWidth="1"/>
    <col min="13604" max="13604" width="14.42578125" style="97" customWidth="1"/>
    <col min="13605" max="13605" width="2.42578125" style="97" customWidth="1"/>
    <col min="13606" max="13606" width="12.7109375" style="97" customWidth="1"/>
    <col min="13607" max="13607" width="3.28515625" style="97" customWidth="1"/>
    <col min="13608" max="13608" width="14.42578125" style="97" customWidth="1"/>
    <col min="13609" max="13609" width="3.28515625" style="97" customWidth="1"/>
    <col min="13610" max="13610" width="14.42578125" style="97" customWidth="1"/>
    <col min="13611" max="13611" width="2.42578125" style="97" customWidth="1"/>
    <col min="13612" max="13612" width="14.42578125" style="97" customWidth="1"/>
    <col min="13613" max="13613" width="3.28515625" style="97" customWidth="1"/>
    <col min="13614" max="13614" width="5.85546875" style="97" customWidth="1"/>
    <col min="13615" max="13615" width="19.85546875" style="97" customWidth="1"/>
    <col min="13616" max="13616" width="8.42578125" style="97" customWidth="1"/>
    <col min="13617" max="13617" width="1.5703125" style="97" customWidth="1"/>
    <col min="13618" max="13618" width="12.7109375" style="97" customWidth="1"/>
    <col min="13619" max="13619" width="1.5703125" style="97" customWidth="1"/>
    <col min="13620" max="13620" width="12.7109375" style="97" customWidth="1"/>
    <col min="13621" max="13621" width="1.5703125" style="97" customWidth="1"/>
    <col min="13622" max="13622" width="12.7109375" style="97" customWidth="1"/>
    <col min="13623" max="13824" width="12.7109375" style="97"/>
    <col min="13825" max="13825" width="5" style="97" customWidth="1"/>
    <col min="13826" max="13826" width="1.5703125" style="97" customWidth="1"/>
    <col min="13827" max="13827" width="19.5703125" style="97" customWidth="1"/>
    <col min="13828" max="13828" width="1.5703125" style="97" customWidth="1"/>
    <col min="13829" max="13829" width="13.5703125" style="97" customWidth="1"/>
    <col min="13830" max="13830" width="1.5703125" style="97" customWidth="1"/>
    <col min="13831" max="13831" width="10.42578125" style="97" customWidth="1"/>
    <col min="13832" max="13832" width="1.5703125" style="97" customWidth="1"/>
    <col min="13833" max="13833" width="10.7109375" style="97" customWidth="1"/>
    <col min="13834" max="13834" width="2.42578125" style="97" customWidth="1"/>
    <col min="13835" max="13835" width="14.5703125" style="97" customWidth="1"/>
    <col min="13836" max="13836" width="1.5703125" style="97" customWidth="1"/>
    <col min="13837" max="13837" width="10.7109375" style="97" customWidth="1"/>
    <col min="13838" max="13838" width="1.5703125" style="97" customWidth="1"/>
    <col min="13839" max="13839" width="9.28515625" style="97" customWidth="1"/>
    <col min="13840" max="13840" width="2.42578125" style="97" customWidth="1"/>
    <col min="13841" max="13841" width="13.28515625" style="97" customWidth="1"/>
    <col min="13842" max="13842" width="1.5703125" style="97" customWidth="1"/>
    <col min="13843" max="13843" width="10.42578125" style="97" customWidth="1"/>
    <col min="13844" max="13844" width="1.5703125" style="97" customWidth="1"/>
    <col min="13845" max="13845" width="10.7109375" style="97" customWidth="1"/>
    <col min="13846" max="13846" width="1.5703125" style="97" customWidth="1"/>
    <col min="13847" max="13847" width="15.140625" style="97" customWidth="1"/>
    <col min="13848" max="13848" width="1.5703125" style="97" customWidth="1"/>
    <col min="13849" max="13849" width="14.42578125" style="97" customWidth="1"/>
    <col min="13850" max="13851" width="1.5703125" style="97" customWidth="1"/>
    <col min="13852" max="13852" width="14.42578125" style="97" customWidth="1"/>
    <col min="13853" max="13853" width="2.42578125" style="97" customWidth="1"/>
    <col min="13854" max="13854" width="12.7109375" style="97" customWidth="1"/>
    <col min="13855" max="13855" width="3.28515625" style="97" customWidth="1"/>
    <col min="13856" max="13856" width="14.42578125" style="97" customWidth="1"/>
    <col min="13857" max="13857" width="2.42578125" style="97" customWidth="1"/>
    <col min="13858" max="13858" width="12.7109375" style="97" customWidth="1"/>
    <col min="13859" max="13859" width="3.28515625" style="97" customWidth="1"/>
    <col min="13860" max="13860" width="14.42578125" style="97" customWidth="1"/>
    <col min="13861" max="13861" width="2.42578125" style="97" customWidth="1"/>
    <col min="13862" max="13862" width="12.7109375" style="97" customWidth="1"/>
    <col min="13863" max="13863" width="3.28515625" style="97" customWidth="1"/>
    <col min="13864" max="13864" width="14.42578125" style="97" customWidth="1"/>
    <col min="13865" max="13865" width="3.28515625" style="97" customWidth="1"/>
    <col min="13866" max="13866" width="14.42578125" style="97" customWidth="1"/>
    <col min="13867" max="13867" width="2.42578125" style="97" customWidth="1"/>
    <col min="13868" max="13868" width="14.42578125" style="97" customWidth="1"/>
    <col min="13869" max="13869" width="3.28515625" style="97" customWidth="1"/>
    <col min="13870" max="13870" width="5.85546875" style="97" customWidth="1"/>
    <col min="13871" max="13871" width="19.85546875" style="97" customWidth="1"/>
    <col min="13872" max="13872" width="8.42578125" style="97" customWidth="1"/>
    <col min="13873" max="13873" width="1.5703125" style="97" customWidth="1"/>
    <col min="13874" max="13874" width="12.7109375" style="97" customWidth="1"/>
    <col min="13875" max="13875" width="1.5703125" style="97" customWidth="1"/>
    <col min="13876" max="13876" width="12.7109375" style="97" customWidth="1"/>
    <col min="13877" max="13877" width="1.5703125" style="97" customWidth="1"/>
    <col min="13878" max="13878" width="12.7109375" style="97" customWidth="1"/>
    <col min="13879" max="14080" width="12.7109375" style="97"/>
    <col min="14081" max="14081" width="5" style="97" customWidth="1"/>
    <col min="14082" max="14082" width="1.5703125" style="97" customWidth="1"/>
    <col min="14083" max="14083" width="19.5703125" style="97" customWidth="1"/>
    <col min="14084" max="14084" width="1.5703125" style="97" customWidth="1"/>
    <col min="14085" max="14085" width="13.5703125" style="97" customWidth="1"/>
    <col min="14086" max="14086" width="1.5703125" style="97" customWidth="1"/>
    <col min="14087" max="14087" width="10.42578125" style="97" customWidth="1"/>
    <col min="14088" max="14088" width="1.5703125" style="97" customWidth="1"/>
    <col min="14089" max="14089" width="10.7109375" style="97" customWidth="1"/>
    <col min="14090" max="14090" width="2.42578125" style="97" customWidth="1"/>
    <col min="14091" max="14091" width="14.5703125" style="97" customWidth="1"/>
    <col min="14092" max="14092" width="1.5703125" style="97" customWidth="1"/>
    <col min="14093" max="14093" width="10.7109375" style="97" customWidth="1"/>
    <col min="14094" max="14094" width="1.5703125" style="97" customWidth="1"/>
    <col min="14095" max="14095" width="9.28515625" style="97" customWidth="1"/>
    <col min="14096" max="14096" width="2.42578125" style="97" customWidth="1"/>
    <col min="14097" max="14097" width="13.28515625" style="97" customWidth="1"/>
    <col min="14098" max="14098" width="1.5703125" style="97" customWidth="1"/>
    <col min="14099" max="14099" width="10.42578125" style="97" customWidth="1"/>
    <col min="14100" max="14100" width="1.5703125" style="97" customWidth="1"/>
    <col min="14101" max="14101" width="10.7109375" style="97" customWidth="1"/>
    <col min="14102" max="14102" width="1.5703125" style="97" customWidth="1"/>
    <col min="14103" max="14103" width="15.140625" style="97" customWidth="1"/>
    <col min="14104" max="14104" width="1.5703125" style="97" customWidth="1"/>
    <col min="14105" max="14105" width="14.42578125" style="97" customWidth="1"/>
    <col min="14106" max="14107" width="1.5703125" style="97" customWidth="1"/>
    <col min="14108" max="14108" width="14.42578125" style="97" customWidth="1"/>
    <col min="14109" max="14109" width="2.42578125" style="97" customWidth="1"/>
    <col min="14110" max="14110" width="12.7109375" style="97" customWidth="1"/>
    <col min="14111" max="14111" width="3.28515625" style="97" customWidth="1"/>
    <col min="14112" max="14112" width="14.42578125" style="97" customWidth="1"/>
    <col min="14113" max="14113" width="2.42578125" style="97" customWidth="1"/>
    <col min="14114" max="14114" width="12.7109375" style="97" customWidth="1"/>
    <col min="14115" max="14115" width="3.28515625" style="97" customWidth="1"/>
    <col min="14116" max="14116" width="14.42578125" style="97" customWidth="1"/>
    <col min="14117" max="14117" width="2.42578125" style="97" customWidth="1"/>
    <col min="14118" max="14118" width="12.7109375" style="97" customWidth="1"/>
    <col min="14119" max="14119" width="3.28515625" style="97" customWidth="1"/>
    <col min="14120" max="14120" width="14.42578125" style="97" customWidth="1"/>
    <col min="14121" max="14121" width="3.28515625" style="97" customWidth="1"/>
    <col min="14122" max="14122" width="14.42578125" style="97" customWidth="1"/>
    <col min="14123" max="14123" width="2.42578125" style="97" customWidth="1"/>
    <col min="14124" max="14124" width="14.42578125" style="97" customWidth="1"/>
    <col min="14125" max="14125" width="3.28515625" style="97" customWidth="1"/>
    <col min="14126" max="14126" width="5.85546875" style="97" customWidth="1"/>
    <col min="14127" max="14127" width="19.85546875" style="97" customWidth="1"/>
    <col min="14128" max="14128" width="8.42578125" style="97" customWidth="1"/>
    <col min="14129" max="14129" width="1.5703125" style="97" customWidth="1"/>
    <col min="14130" max="14130" width="12.7109375" style="97" customWidth="1"/>
    <col min="14131" max="14131" width="1.5703125" style="97" customWidth="1"/>
    <col min="14132" max="14132" width="12.7109375" style="97" customWidth="1"/>
    <col min="14133" max="14133" width="1.5703125" style="97" customWidth="1"/>
    <col min="14134" max="14134" width="12.7109375" style="97" customWidth="1"/>
    <col min="14135" max="14336" width="12.7109375" style="97"/>
    <col min="14337" max="14337" width="5" style="97" customWidth="1"/>
    <col min="14338" max="14338" width="1.5703125" style="97" customWidth="1"/>
    <col min="14339" max="14339" width="19.5703125" style="97" customWidth="1"/>
    <col min="14340" max="14340" width="1.5703125" style="97" customWidth="1"/>
    <col min="14341" max="14341" width="13.5703125" style="97" customWidth="1"/>
    <col min="14342" max="14342" width="1.5703125" style="97" customWidth="1"/>
    <col min="14343" max="14343" width="10.42578125" style="97" customWidth="1"/>
    <col min="14344" max="14344" width="1.5703125" style="97" customWidth="1"/>
    <col min="14345" max="14345" width="10.7109375" style="97" customWidth="1"/>
    <col min="14346" max="14346" width="2.42578125" style="97" customWidth="1"/>
    <col min="14347" max="14347" width="14.5703125" style="97" customWidth="1"/>
    <col min="14348" max="14348" width="1.5703125" style="97" customWidth="1"/>
    <col min="14349" max="14349" width="10.7109375" style="97" customWidth="1"/>
    <col min="14350" max="14350" width="1.5703125" style="97" customWidth="1"/>
    <col min="14351" max="14351" width="9.28515625" style="97" customWidth="1"/>
    <col min="14352" max="14352" width="2.42578125" style="97" customWidth="1"/>
    <col min="14353" max="14353" width="13.28515625" style="97" customWidth="1"/>
    <col min="14354" max="14354" width="1.5703125" style="97" customWidth="1"/>
    <col min="14355" max="14355" width="10.42578125" style="97" customWidth="1"/>
    <col min="14356" max="14356" width="1.5703125" style="97" customWidth="1"/>
    <col min="14357" max="14357" width="10.7109375" style="97" customWidth="1"/>
    <col min="14358" max="14358" width="1.5703125" style="97" customWidth="1"/>
    <col min="14359" max="14359" width="15.140625" style="97" customWidth="1"/>
    <col min="14360" max="14360" width="1.5703125" style="97" customWidth="1"/>
    <col min="14361" max="14361" width="14.42578125" style="97" customWidth="1"/>
    <col min="14362" max="14363" width="1.5703125" style="97" customWidth="1"/>
    <col min="14364" max="14364" width="14.42578125" style="97" customWidth="1"/>
    <col min="14365" max="14365" width="2.42578125" style="97" customWidth="1"/>
    <col min="14366" max="14366" width="12.7109375" style="97" customWidth="1"/>
    <col min="14367" max="14367" width="3.28515625" style="97" customWidth="1"/>
    <col min="14368" max="14368" width="14.42578125" style="97" customWidth="1"/>
    <col min="14369" max="14369" width="2.42578125" style="97" customWidth="1"/>
    <col min="14370" max="14370" width="12.7109375" style="97" customWidth="1"/>
    <col min="14371" max="14371" width="3.28515625" style="97" customWidth="1"/>
    <col min="14372" max="14372" width="14.42578125" style="97" customWidth="1"/>
    <col min="14373" max="14373" width="2.42578125" style="97" customWidth="1"/>
    <col min="14374" max="14374" width="12.7109375" style="97" customWidth="1"/>
    <col min="14375" max="14375" width="3.28515625" style="97" customWidth="1"/>
    <col min="14376" max="14376" width="14.42578125" style="97" customWidth="1"/>
    <col min="14377" max="14377" width="3.28515625" style="97" customWidth="1"/>
    <col min="14378" max="14378" width="14.42578125" style="97" customWidth="1"/>
    <col min="14379" max="14379" width="2.42578125" style="97" customWidth="1"/>
    <col min="14380" max="14380" width="14.42578125" style="97" customWidth="1"/>
    <col min="14381" max="14381" width="3.28515625" style="97" customWidth="1"/>
    <col min="14382" max="14382" width="5.85546875" style="97" customWidth="1"/>
    <col min="14383" max="14383" width="19.85546875" style="97" customWidth="1"/>
    <col min="14384" max="14384" width="8.42578125" style="97" customWidth="1"/>
    <col min="14385" max="14385" width="1.5703125" style="97" customWidth="1"/>
    <col min="14386" max="14386" width="12.7109375" style="97" customWidth="1"/>
    <col min="14387" max="14387" width="1.5703125" style="97" customWidth="1"/>
    <col min="14388" max="14388" width="12.7109375" style="97" customWidth="1"/>
    <col min="14389" max="14389" width="1.5703125" style="97" customWidth="1"/>
    <col min="14390" max="14390" width="12.7109375" style="97" customWidth="1"/>
    <col min="14391" max="14592" width="12.7109375" style="97"/>
    <col min="14593" max="14593" width="5" style="97" customWidth="1"/>
    <col min="14594" max="14594" width="1.5703125" style="97" customWidth="1"/>
    <col min="14595" max="14595" width="19.5703125" style="97" customWidth="1"/>
    <col min="14596" max="14596" width="1.5703125" style="97" customWidth="1"/>
    <col min="14597" max="14597" width="13.5703125" style="97" customWidth="1"/>
    <col min="14598" max="14598" width="1.5703125" style="97" customWidth="1"/>
    <col min="14599" max="14599" width="10.42578125" style="97" customWidth="1"/>
    <col min="14600" max="14600" width="1.5703125" style="97" customWidth="1"/>
    <col min="14601" max="14601" width="10.7109375" style="97" customWidth="1"/>
    <col min="14602" max="14602" width="2.42578125" style="97" customWidth="1"/>
    <col min="14603" max="14603" width="14.5703125" style="97" customWidth="1"/>
    <col min="14604" max="14604" width="1.5703125" style="97" customWidth="1"/>
    <col min="14605" max="14605" width="10.7109375" style="97" customWidth="1"/>
    <col min="14606" max="14606" width="1.5703125" style="97" customWidth="1"/>
    <col min="14607" max="14607" width="9.28515625" style="97" customWidth="1"/>
    <col min="14608" max="14608" width="2.42578125" style="97" customWidth="1"/>
    <col min="14609" max="14609" width="13.28515625" style="97" customWidth="1"/>
    <col min="14610" max="14610" width="1.5703125" style="97" customWidth="1"/>
    <col min="14611" max="14611" width="10.42578125" style="97" customWidth="1"/>
    <col min="14612" max="14612" width="1.5703125" style="97" customWidth="1"/>
    <col min="14613" max="14613" width="10.7109375" style="97" customWidth="1"/>
    <col min="14614" max="14614" width="1.5703125" style="97" customWidth="1"/>
    <col min="14615" max="14615" width="15.140625" style="97" customWidth="1"/>
    <col min="14616" max="14616" width="1.5703125" style="97" customWidth="1"/>
    <col min="14617" max="14617" width="14.42578125" style="97" customWidth="1"/>
    <col min="14618" max="14619" width="1.5703125" style="97" customWidth="1"/>
    <col min="14620" max="14620" width="14.42578125" style="97" customWidth="1"/>
    <col min="14621" max="14621" width="2.42578125" style="97" customWidth="1"/>
    <col min="14622" max="14622" width="12.7109375" style="97" customWidth="1"/>
    <col min="14623" max="14623" width="3.28515625" style="97" customWidth="1"/>
    <col min="14624" max="14624" width="14.42578125" style="97" customWidth="1"/>
    <col min="14625" max="14625" width="2.42578125" style="97" customWidth="1"/>
    <col min="14626" max="14626" width="12.7109375" style="97" customWidth="1"/>
    <col min="14627" max="14627" width="3.28515625" style="97" customWidth="1"/>
    <col min="14628" max="14628" width="14.42578125" style="97" customWidth="1"/>
    <col min="14629" max="14629" width="2.42578125" style="97" customWidth="1"/>
    <col min="14630" max="14630" width="12.7109375" style="97" customWidth="1"/>
    <col min="14631" max="14631" width="3.28515625" style="97" customWidth="1"/>
    <col min="14632" max="14632" width="14.42578125" style="97" customWidth="1"/>
    <col min="14633" max="14633" width="3.28515625" style="97" customWidth="1"/>
    <col min="14634" max="14634" width="14.42578125" style="97" customWidth="1"/>
    <col min="14635" max="14635" width="2.42578125" style="97" customWidth="1"/>
    <col min="14636" max="14636" width="14.42578125" style="97" customWidth="1"/>
    <col min="14637" max="14637" width="3.28515625" style="97" customWidth="1"/>
    <col min="14638" max="14638" width="5.85546875" style="97" customWidth="1"/>
    <col min="14639" max="14639" width="19.85546875" style="97" customWidth="1"/>
    <col min="14640" max="14640" width="8.42578125" style="97" customWidth="1"/>
    <col min="14641" max="14641" width="1.5703125" style="97" customWidth="1"/>
    <col min="14642" max="14642" width="12.7109375" style="97" customWidth="1"/>
    <col min="14643" max="14643" width="1.5703125" style="97" customWidth="1"/>
    <col min="14644" max="14644" width="12.7109375" style="97" customWidth="1"/>
    <col min="14645" max="14645" width="1.5703125" style="97" customWidth="1"/>
    <col min="14646" max="14646" width="12.7109375" style="97" customWidth="1"/>
    <col min="14647" max="14848" width="12.7109375" style="97"/>
    <col min="14849" max="14849" width="5" style="97" customWidth="1"/>
    <col min="14850" max="14850" width="1.5703125" style="97" customWidth="1"/>
    <col min="14851" max="14851" width="19.5703125" style="97" customWidth="1"/>
    <col min="14852" max="14852" width="1.5703125" style="97" customWidth="1"/>
    <col min="14853" max="14853" width="13.5703125" style="97" customWidth="1"/>
    <col min="14854" max="14854" width="1.5703125" style="97" customWidth="1"/>
    <col min="14855" max="14855" width="10.42578125" style="97" customWidth="1"/>
    <col min="14856" max="14856" width="1.5703125" style="97" customWidth="1"/>
    <col min="14857" max="14857" width="10.7109375" style="97" customWidth="1"/>
    <col min="14858" max="14858" width="2.42578125" style="97" customWidth="1"/>
    <col min="14859" max="14859" width="14.5703125" style="97" customWidth="1"/>
    <col min="14860" max="14860" width="1.5703125" style="97" customWidth="1"/>
    <col min="14861" max="14861" width="10.7109375" style="97" customWidth="1"/>
    <col min="14862" max="14862" width="1.5703125" style="97" customWidth="1"/>
    <col min="14863" max="14863" width="9.28515625" style="97" customWidth="1"/>
    <col min="14864" max="14864" width="2.42578125" style="97" customWidth="1"/>
    <col min="14865" max="14865" width="13.28515625" style="97" customWidth="1"/>
    <col min="14866" max="14866" width="1.5703125" style="97" customWidth="1"/>
    <col min="14867" max="14867" width="10.42578125" style="97" customWidth="1"/>
    <col min="14868" max="14868" width="1.5703125" style="97" customWidth="1"/>
    <col min="14869" max="14869" width="10.7109375" style="97" customWidth="1"/>
    <col min="14870" max="14870" width="1.5703125" style="97" customWidth="1"/>
    <col min="14871" max="14871" width="15.140625" style="97" customWidth="1"/>
    <col min="14872" max="14872" width="1.5703125" style="97" customWidth="1"/>
    <col min="14873" max="14873" width="14.42578125" style="97" customWidth="1"/>
    <col min="14874" max="14875" width="1.5703125" style="97" customWidth="1"/>
    <col min="14876" max="14876" width="14.42578125" style="97" customWidth="1"/>
    <col min="14877" max="14877" width="2.42578125" style="97" customWidth="1"/>
    <col min="14878" max="14878" width="12.7109375" style="97" customWidth="1"/>
    <col min="14879" max="14879" width="3.28515625" style="97" customWidth="1"/>
    <col min="14880" max="14880" width="14.42578125" style="97" customWidth="1"/>
    <col min="14881" max="14881" width="2.42578125" style="97" customWidth="1"/>
    <col min="14882" max="14882" width="12.7109375" style="97" customWidth="1"/>
    <col min="14883" max="14883" width="3.28515625" style="97" customWidth="1"/>
    <col min="14884" max="14884" width="14.42578125" style="97" customWidth="1"/>
    <col min="14885" max="14885" width="2.42578125" style="97" customWidth="1"/>
    <col min="14886" max="14886" width="12.7109375" style="97" customWidth="1"/>
    <col min="14887" max="14887" width="3.28515625" style="97" customWidth="1"/>
    <col min="14888" max="14888" width="14.42578125" style="97" customWidth="1"/>
    <col min="14889" max="14889" width="3.28515625" style="97" customWidth="1"/>
    <col min="14890" max="14890" width="14.42578125" style="97" customWidth="1"/>
    <col min="14891" max="14891" width="2.42578125" style="97" customWidth="1"/>
    <col min="14892" max="14892" width="14.42578125" style="97" customWidth="1"/>
    <col min="14893" max="14893" width="3.28515625" style="97" customWidth="1"/>
    <col min="14894" max="14894" width="5.85546875" style="97" customWidth="1"/>
    <col min="14895" max="14895" width="19.85546875" style="97" customWidth="1"/>
    <col min="14896" max="14896" width="8.42578125" style="97" customWidth="1"/>
    <col min="14897" max="14897" width="1.5703125" style="97" customWidth="1"/>
    <col min="14898" max="14898" width="12.7109375" style="97" customWidth="1"/>
    <col min="14899" max="14899" width="1.5703125" style="97" customWidth="1"/>
    <col min="14900" max="14900" width="12.7109375" style="97" customWidth="1"/>
    <col min="14901" max="14901" width="1.5703125" style="97" customWidth="1"/>
    <col min="14902" max="14902" width="12.7109375" style="97" customWidth="1"/>
    <col min="14903" max="15104" width="12.7109375" style="97"/>
    <col min="15105" max="15105" width="5" style="97" customWidth="1"/>
    <col min="15106" max="15106" width="1.5703125" style="97" customWidth="1"/>
    <col min="15107" max="15107" width="19.5703125" style="97" customWidth="1"/>
    <col min="15108" max="15108" width="1.5703125" style="97" customWidth="1"/>
    <col min="15109" max="15109" width="13.5703125" style="97" customWidth="1"/>
    <col min="15110" max="15110" width="1.5703125" style="97" customWidth="1"/>
    <col min="15111" max="15111" width="10.42578125" style="97" customWidth="1"/>
    <col min="15112" max="15112" width="1.5703125" style="97" customWidth="1"/>
    <col min="15113" max="15113" width="10.7109375" style="97" customWidth="1"/>
    <col min="15114" max="15114" width="2.42578125" style="97" customWidth="1"/>
    <col min="15115" max="15115" width="14.5703125" style="97" customWidth="1"/>
    <col min="15116" max="15116" width="1.5703125" style="97" customWidth="1"/>
    <col min="15117" max="15117" width="10.7109375" style="97" customWidth="1"/>
    <col min="15118" max="15118" width="1.5703125" style="97" customWidth="1"/>
    <col min="15119" max="15119" width="9.28515625" style="97" customWidth="1"/>
    <col min="15120" max="15120" width="2.42578125" style="97" customWidth="1"/>
    <col min="15121" max="15121" width="13.28515625" style="97" customWidth="1"/>
    <col min="15122" max="15122" width="1.5703125" style="97" customWidth="1"/>
    <col min="15123" max="15123" width="10.42578125" style="97" customWidth="1"/>
    <col min="15124" max="15124" width="1.5703125" style="97" customWidth="1"/>
    <col min="15125" max="15125" width="10.7109375" style="97" customWidth="1"/>
    <col min="15126" max="15126" width="1.5703125" style="97" customWidth="1"/>
    <col min="15127" max="15127" width="15.140625" style="97" customWidth="1"/>
    <col min="15128" max="15128" width="1.5703125" style="97" customWidth="1"/>
    <col min="15129" max="15129" width="14.42578125" style="97" customWidth="1"/>
    <col min="15130" max="15131" width="1.5703125" style="97" customWidth="1"/>
    <col min="15132" max="15132" width="14.42578125" style="97" customWidth="1"/>
    <col min="15133" max="15133" width="2.42578125" style="97" customWidth="1"/>
    <col min="15134" max="15134" width="12.7109375" style="97" customWidth="1"/>
    <col min="15135" max="15135" width="3.28515625" style="97" customWidth="1"/>
    <col min="15136" max="15136" width="14.42578125" style="97" customWidth="1"/>
    <col min="15137" max="15137" width="2.42578125" style="97" customWidth="1"/>
    <col min="15138" max="15138" width="12.7109375" style="97" customWidth="1"/>
    <col min="15139" max="15139" width="3.28515625" style="97" customWidth="1"/>
    <col min="15140" max="15140" width="14.42578125" style="97" customWidth="1"/>
    <col min="15141" max="15141" width="2.42578125" style="97" customWidth="1"/>
    <col min="15142" max="15142" width="12.7109375" style="97" customWidth="1"/>
    <col min="15143" max="15143" width="3.28515625" style="97" customWidth="1"/>
    <col min="15144" max="15144" width="14.42578125" style="97" customWidth="1"/>
    <col min="15145" max="15145" width="3.28515625" style="97" customWidth="1"/>
    <col min="15146" max="15146" width="14.42578125" style="97" customWidth="1"/>
    <col min="15147" max="15147" width="2.42578125" style="97" customWidth="1"/>
    <col min="15148" max="15148" width="14.42578125" style="97" customWidth="1"/>
    <col min="15149" max="15149" width="3.28515625" style="97" customWidth="1"/>
    <col min="15150" max="15150" width="5.85546875" style="97" customWidth="1"/>
    <col min="15151" max="15151" width="19.85546875" style="97" customWidth="1"/>
    <col min="15152" max="15152" width="8.42578125" style="97" customWidth="1"/>
    <col min="15153" max="15153" width="1.5703125" style="97" customWidth="1"/>
    <col min="15154" max="15154" width="12.7109375" style="97" customWidth="1"/>
    <col min="15155" max="15155" width="1.5703125" style="97" customWidth="1"/>
    <col min="15156" max="15156" width="12.7109375" style="97" customWidth="1"/>
    <col min="15157" max="15157" width="1.5703125" style="97" customWidth="1"/>
    <col min="15158" max="15158" width="12.7109375" style="97" customWidth="1"/>
    <col min="15159" max="15360" width="12.7109375" style="97"/>
    <col min="15361" max="15361" width="5" style="97" customWidth="1"/>
    <col min="15362" max="15362" width="1.5703125" style="97" customWidth="1"/>
    <col min="15363" max="15363" width="19.5703125" style="97" customWidth="1"/>
    <col min="15364" max="15364" width="1.5703125" style="97" customWidth="1"/>
    <col min="15365" max="15365" width="13.5703125" style="97" customWidth="1"/>
    <col min="15366" max="15366" width="1.5703125" style="97" customWidth="1"/>
    <col min="15367" max="15367" width="10.42578125" style="97" customWidth="1"/>
    <col min="15368" max="15368" width="1.5703125" style="97" customWidth="1"/>
    <col min="15369" max="15369" width="10.7109375" style="97" customWidth="1"/>
    <col min="15370" max="15370" width="2.42578125" style="97" customWidth="1"/>
    <col min="15371" max="15371" width="14.5703125" style="97" customWidth="1"/>
    <col min="15372" max="15372" width="1.5703125" style="97" customWidth="1"/>
    <col min="15373" max="15373" width="10.7109375" style="97" customWidth="1"/>
    <col min="15374" max="15374" width="1.5703125" style="97" customWidth="1"/>
    <col min="15375" max="15375" width="9.28515625" style="97" customWidth="1"/>
    <col min="15376" max="15376" width="2.42578125" style="97" customWidth="1"/>
    <col min="15377" max="15377" width="13.28515625" style="97" customWidth="1"/>
    <col min="15378" max="15378" width="1.5703125" style="97" customWidth="1"/>
    <col min="15379" max="15379" width="10.42578125" style="97" customWidth="1"/>
    <col min="15380" max="15380" width="1.5703125" style="97" customWidth="1"/>
    <col min="15381" max="15381" width="10.7109375" style="97" customWidth="1"/>
    <col min="15382" max="15382" width="1.5703125" style="97" customWidth="1"/>
    <col min="15383" max="15383" width="15.140625" style="97" customWidth="1"/>
    <col min="15384" max="15384" width="1.5703125" style="97" customWidth="1"/>
    <col min="15385" max="15385" width="14.42578125" style="97" customWidth="1"/>
    <col min="15386" max="15387" width="1.5703125" style="97" customWidth="1"/>
    <col min="15388" max="15388" width="14.42578125" style="97" customWidth="1"/>
    <col min="15389" max="15389" width="2.42578125" style="97" customWidth="1"/>
    <col min="15390" max="15390" width="12.7109375" style="97" customWidth="1"/>
    <col min="15391" max="15391" width="3.28515625" style="97" customWidth="1"/>
    <col min="15392" max="15392" width="14.42578125" style="97" customWidth="1"/>
    <col min="15393" max="15393" width="2.42578125" style="97" customWidth="1"/>
    <col min="15394" max="15394" width="12.7109375" style="97" customWidth="1"/>
    <col min="15395" max="15395" width="3.28515625" style="97" customWidth="1"/>
    <col min="15396" max="15396" width="14.42578125" style="97" customWidth="1"/>
    <col min="15397" max="15397" width="2.42578125" style="97" customWidth="1"/>
    <col min="15398" max="15398" width="12.7109375" style="97" customWidth="1"/>
    <col min="15399" max="15399" width="3.28515625" style="97" customWidth="1"/>
    <col min="15400" max="15400" width="14.42578125" style="97" customWidth="1"/>
    <col min="15401" max="15401" width="3.28515625" style="97" customWidth="1"/>
    <col min="15402" max="15402" width="14.42578125" style="97" customWidth="1"/>
    <col min="15403" max="15403" width="2.42578125" style="97" customWidth="1"/>
    <col min="15404" max="15404" width="14.42578125" style="97" customWidth="1"/>
    <col min="15405" max="15405" width="3.28515625" style="97" customWidth="1"/>
    <col min="15406" max="15406" width="5.85546875" style="97" customWidth="1"/>
    <col min="15407" max="15407" width="19.85546875" style="97" customWidth="1"/>
    <col min="15408" max="15408" width="8.42578125" style="97" customWidth="1"/>
    <col min="15409" max="15409" width="1.5703125" style="97" customWidth="1"/>
    <col min="15410" max="15410" width="12.7109375" style="97" customWidth="1"/>
    <col min="15411" max="15411" width="1.5703125" style="97" customWidth="1"/>
    <col min="15412" max="15412" width="12.7109375" style="97" customWidth="1"/>
    <col min="15413" max="15413" width="1.5703125" style="97" customWidth="1"/>
    <col min="15414" max="15414" width="12.7109375" style="97" customWidth="1"/>
    <col min="15415" max="15616" width="12.7109375" style="97"/>
    <col min="15617" max="15617" width="5" style="97" customWidth="1"/>
    <col min="15618" max="15618" width="1.5703125" style="97" customWidth="1"/>
    <col min="15619" max="15619" width="19.5703125" style="97" customWidth="1"/>
    <col min="15620" max="15620" width="1.5703125" style="97" customWidth="1"/>
    <col min="15621" max="15621" width="13.5703125" style="97" customWidth="1"/>
    <col min="15622" max="15622" width="1.5703125" style="97" customWidth="1"/>
    <col min="15623" max="15623" width="10.42578125" style="97" customWidth="1"/>
    <col min="15624" max="15624" width="1.5703125" style="97" customWidth="1"/>
    <col min="15625" max="15625" width="10.7109375" style="97" customWidth="1"/>
    <col min="15626" max="15626" width="2.42578125" style="97" customWidth="1"/>
    <col min="15627" max="15627" width="14.5703125" style="97" customWidth="1"/>
    <col min="15628" max="15628" width="1.5703125" style="97" customWidth="1"/>
    <col min="15629" max="15629" width="10.7109375" style="97" customWidth="1"/>
    <col min="15630" max="15630" width="1.5703125" style="97" customWidth="1"/>
    <col min="15631" max="15631" width="9.28515625" style="97" customWidth="1"/>
    <col min="15632" max="15632" width="2.42578125" style="97" customWidth="1"/>
    <col min="15633" max="15633" width="13.28515625" style="97" customWidth="1"/>
    <col min="15634" max="15634" width="1.5703125" style="97" customWidth="1"/>
    <col min="15635" max="15635" width="10.42578125" style="97" customWidth="1"/>
    <col min="15636" max="15636" width="1.5703125" style="97" customWidth="1"/>
    <col min="15637" max="15637" width="10.7109375" style="97" customWidth="1"/>
    <col min="15638" max="15638" width="1.5703125" style="97" customWidth="1"/>
    <col min="15639" max="15639" width="15.140625" style="97" customWidth="1"/>
    <col min="15640" max="15640" width="1.5703125" style="97" customWidth="1"/>
    <col min="15641" max="15641" width="14.42578125" style="97" customWidth="1"/>
    <col min="15642" max="15643" width="1.5703125" style="97" customWidth="1"/>
    <col min="15644" max="15644" width="14.42578125" style="97" customWidth="1"/>
    <col min="15645" max="15645" width="2.42578125" style="97" customWidth="1"/>
    <col min="15646" max="15646" width="12.7109375" style="97" customWidth="1"/>
    <col min="15647" max="15647" width="3.28515625" style="97" customWidth="1"/>
    <col min="15648" max="15648" width="14.42578125" style="97" customWidth="1"/>
    <col min="15649" max="15649" width="2.42578125" style="97" customWidth="1"/>
    <col min="15650" max="15650" width="12.7109375" style="97" customWidth="1"/>
    <col min="15651" max="15651" width="3.28515625" style="97" customWidth="1"/>
    <col min="15652" max="15652" width="14.42578125" style="97" customWidth="1"/>
    <col min="15653" max="15653" width="2.42578125" style="97" customWidth="1"/>
    <col min="15654" max="15654" width="12.7109375" style="97" customWidth="1"/>
    <col min="15655" max="15655" width="3.28515625" style="97" customWidth="1"/>
    <col min="15656" max="15656" width="14.42578125" style="97" customWidth="1"/>
    <col min="15657" max="15657" width="3.28515625" style="97" customWidth="1"/>
    <col min="15658" max="15658" width="14.42578125" style="97" customWidth="1"/>
    <col min="15659" max="15659" width="2.42578125" style="97" customWidth="1"/>
    <col min="15660" max="15660" width="14.42578125" style="97" customWidth="1"/>
    <col min="15661" max="15661" width="3.28515625" style="97" customWidth="1"/>
    <col min="15662" max="15662" width="5.85546875" style="97" customWidth="1"/>
    <col min="15663" max="15663" width="19.85546875" style="97" customWidth="1"/>
    <col min="15664" max="15664" width="8.42578125" style="97" customWidth="1"/>
    <col min="15665" max="15665" width="1.5703125" style="97" customWidth="1"/>
    <col min="15666" max="15666" width="12.7109375" style="97" customWidth="1"/>
    <col min="15667" max="15667" width="1.5703125" style="97" customWidth="1"/>
    <col min="15668" max="15668" width="12.7109375" style="97" customWidth="1"/>
    <col min="15669" max="15669" width="1.5703125" style="97" customWidth="1"/>
    <col min="15670" max="15670" width="12.7109375" style="97" customWidth="1"/>
    <col min="15671" max="15872" width="12.7109375" style="97"/>
    <col min="15873" max="15873" width="5" style="97" customWidth="1"/>
    <col min="15874" max="15874" width="1.5703125" style="97" customWidth="1"/>
    <col min="15875" max="15875" width="19.5703125" style="97" customWidth="1"/>
    <col min="15876" max="15876" width="1.5703125" style="97" customWidth="1"/>
    <col min="15877" max="15877" width="13.5703125" style="97" customWidth="1"/>
    <col min="15878" max="15878" width="1.5703125" style="97" customWidth="1"/>
    <col min="15879" max="15879" width="10.42578125" style="97" customWidth="1"/>
    <col min="15880" max="15880" width="1.5703125" style="97" customWidth="1"/>
    <col min="15881" max="15881" width="10.7109375" style="97" customWidth="1"/>
    <col min="15882" max="15882" width="2.42578125" style="97" customWidth="1"/>
    <col min="15883" max="15883" width="14.5703125" style="97" customWidth="1"/>
    <col min="15884" max="15884" width="1.5703125" style="97" customWidth="1"/>
    <col min="15885" max="15885" width="10.7109375" style="97" customWidth="1"/>
    <col min="15886" max="15886" width="1.5703125" style="97" customWidth="1"/>
    <col min="15887" max="15887" width="9.28515625" style="97" customWidth="1"/>
    <col min="15888" max="15888" width="2.42578125" style="97" customWidth="1"/>
    <col min="15889" max="15889" width="13.28515625" style="97" customWidth="1"/>
    <col min="15890" max="15890" width="1.5703125" style="97" customWidth="1"/>
    <col min="15891" max="15891" width="10.42578125" style="97" customWidth="1"/>
    <col min="15892" max="15892" width="1.5703125" style="97" customWidth="1"/>
    <col min="15893" max="15893" width="10.7109375" style="97" customWidth="1"/>
    <col min="15894" max="15894" width="1.5703125" style="97" customWidth="1"/>
    <col min="15895" max="15895" width="15.140625" style="97" customWidth="1"/>
    <col min="15896" max="15896" width="1.5703125" style="97" customWidth="1"/>
    <col min="15897" max="15897" width="14.42578125" style="97" customWidth="1"/>
    <col min="15898" max="15899" width="1.5703125" style="97" customWidth="1"/>
    <col min="15900" max="15900" width="14.42578125" style="97" customWidth="1"/>
    <col min="15901" max="15901" width="2.42578125" style="97" customWidth="1"/>
    <col min="15902" max="15902" width="12.7109375" style="97" customWidth="1"/>
    <col min="15903" max="15903" width="3.28515625" style="97" customWidth="1"/>
    <col min="15904" max="15904" width="14.42578125" style="97" customWidth="1"/>
    <col min="15905" max="15905" width="2.42578125" style="97" customWidth="1"/>
    <col min="15906" max="15906" width="12.7109375" style="97" customWidth="1"/>
    <col min="15907" max="15907" width="3.28515625" style="97" customWidth="1"/>
    <col min="15908" max="15908" width="14.42578125" style="97" customWidth="1"/>
    <col min="15909" max="15909" width="2.42578125" style="97" customWidth="1"/>
    <col min="15910" max="15910" width="12.7109375" style="97" customWidth="1"/>
    <col min="15911" max="15911" width="3.28515625" style="97" customWidth="1"/>
    <col min="15912" max="15912" width="14.42578125" style="97" customWidth="1"/>
    <col min="15913" max="15913" width="3.28515625" style="97" customWidth="1"/>
    <col min="15914" max="15914" width="14.42578125" style="97" customWidth="1"/>
    <col min="15915" max="15915" width="2.42578125" style="97" customWidth="1"/>
    <col min="15916" max="15916" width="14.42578125" style="97" customWidth="1"/>
    <col min="15917" max="15917" width="3.28515625" style="97" customWidth="1"/>
    <col min="15918" max="15918" width="5.85546875" style="97" customWidth="1"/>
    <col min="15919" max="15919" width="19.85546875" style="97" customWidth="1"/>
    <col min="15920" max="15920" width="8.42578125" style="97" customWidth="1"/>
    <col min="15921" max="15921" width="1.5703125" style="97" customWidth="1"/>
    <col min="15922" max="15922" width="12.7109375" style="97" customWidth="1"/>
    <col min="15923" max="15923" width="1.5703125" style="97" customWidth="1"/>
    <col min="15924" max="15924" width="12.7109375" style="97" customWidth="1"/>
    <col min="15925" max="15925" width="1.5703125" style="97" customWidth="1"/>
    <col min="15926" max="15926" width="12.7109375" style="97" customWidth="1"/>
    <col min="15927" max="16128" width="12.7109375" style="97"/>
    <col min="16129" max="16129" width="5" style="97" customWidth="1"/>
    <col min="16130" max="16130" width="1.5703125" style="97" customWidth="1"/>
    <col min="16131" max="16131" width="19.5703125" style="97" customWidth="1"/>
    <col min="16132" max="16132" width="1.5703125" style="97" customWidth="1"/>
    <col min="16133" max="16133" width="13.5703125" style="97" customWidth="1"/>
    <col min="16134" max="16134" width="1.5703125" style="97" customWidth="1"/>
    <col min="16135" max="16135" width="10.42578125" style="97" customWidth="1"/>
    <col min="16136" max="16136" width="1.5703125" style="97" customWidth="1"/>
    <col min="16137" max="16137" width="10.7109375" style="97" customWidth="1"/>
    <col min="16138" max="16138" width="2.42578125" style="97" customWidth="1"/>
    <col min="16139" max="16139" width="14.5703125" style="97" customWidth="1"/>
    <col min="16140" max="16140" width="1.5703125" style="97" customWidth="1"/>
    <col min="16141" max="16141" width="10.7109375" style="97" customWidth="1"/>
    <col min="16142" max="16142" width="1.5703125" style="97" customWidth="1"/>
    <col min="16143" max="16143" width="9.28515625" style="97" customWidth="1"/>
    <col min="16144" max="16144" width="2.42578125" style="97" customWidth="1"/>
    <col min="16145" max="16145" width="13.28515625" style="97" customWidth="1"/>
    <col min="16146" max="16146" width="1.5703125" style="97" customWidth="1"/>
    <col min="16147" max="16147" width="10.42578125" style="97" customWidth="1"/>
    <col min="16148" max="16148" width="1.5703125" style="97" customWidth="1"/>
    <col min="16149" max="16149" width="10.7109375" style="97" customWidth="1"/>
    <col min="16150" max="16150" width="1.5703125" style="97" customWidth="1"/>
    <col min="16151" max="16151" width="15.140625" style="97" customWidth="1"/>
    <col min="16152" max="16152" width="1.5703125" style="97" customWidth="1"/>
    <col min="16153" max="16153" width="14.42578125" style="97" customWidth="1"/>
    <col min="16154" max="16155" width="1.5703125" style="97" customWidth="1"/>
    <col min="16156" max="16156" width="14.42578125" style="97" customWidth="1"/>
    <col min="16157" max="16157" width="2.42578125" style="97" customWidth="1"/>
    <col min="16158" max="16158" width="12.7109375" style="97" customWidth="1"/>
    <col min="16159" max="16159" width="3.28515625" style="97" customWidth="1"/>
    <col min="16160" max="16160" width="14.42578125" style="97" customWidth="1"/>
    <col min="16161" max="16161" width="2.42578125" style="97" customWidth="1"/>
    <col min="16162" max="16162" width="12.7109375" style="97" customWidth="1"/>
    <col min="16163" max="16163" width="3.28515625" style="97" customWidth="1"/>
    <col min="16164" max="16164" width="14.42578125" style="97" customWidth="1"/>
    <col min="16165" max="16165" width="2.42578125" style="97" customWidth="1"/>
    <col min="16166" max="16166" width="12.7109375" style="97" customWidth="1"/>
    <col min="16167" max="16167" width="3.28515625" style="97" customWidth="1"/>
    <col min="16168" max="16168" width="14.42578125" style="97" customWidth="1"/>
    <col min="16169" max="16169" width="3.28515625" style="97" customWidth="1"/>
    <col min="16170" max="16170" width="14.42578125" style="97" customWidth="1"/>
    <col min="16171" max="16171" width="2.42578125" style="97" customWidth="1"/>
    <col min="16172" max="16172" width="14.42578125" style="97" customWidth="1"/>
    <col min="16173" max="16173" width="3.28515625" style="97" customWidth="1"/>
    <col min="16174" max="16174" width="5.85546875" style="97" customWidth="1"/>
    <col min="16175" max="16175" width="19.85546875" style="97" customWidth="1"/>
    <col min="16176" max="16176" width="8.42578125" style="97" customWidth="1"/>
    <col min="16177" max="16177" width="1.5703125" style="97" customWidth="1"/>
    <col min="16178" max="16178" width="12.7109375" style="97" customWidth="1"/>
    <col min="16179" max="16179" width="1.5703125" style="97" customWidth="1"/>
    <col min="16180" max="16180" width="12.7109375" style="97" customWidth="1"/>
    <col min="16181" max="16181" width="1.5703125" style="97" customWidth="1"/>
    <col min="16182" max="16182" width="12.7109375" style="97" customWidth="1"/>
    <col min="16183" max="16384" width="12.7109375" style="97"/>
  </cols>
  <sheetData>
    <row r="1" spans="1:54" ht="10.5" customHeight="1"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80" t="s">
        <v>40</v>
      </c>
      <c r="Z1" s="103"/>
      <c r="AA1" s="103"/>
      <c r="AB1" s="174" t="s">
        <v>41</v>
      </c>
      <c r="AC1" s="103"/>
      <c r="AD1" s="103"/>
      <c r="AE1" s="103"/>
      <c r="AF1" s="103"/>
      <c r="AG1" s="103"/>
      <c r="AH1" s="103"/>
      <c r="AI1" s="103"/>
      <c r="AJ1" s="103"/>
      <c r="AK1" s="103"/>
      <c r="AL1" s="103"/>
      <c r="AM1" s="103"/>
      <c r="AN1" s="103"/>
      <c r="AO1" s="103"/>
      <c r="AP1" s="103"/>
      <c r="AQ1" s="103"/>
      <c r="AR1" s="103"/>
      <c r="AS1" s="103"/>
      <c r="AT1" s="180" t="s">
        <v>496</v>
      </c>
      <c r="AU1" s="103"/>
      <c r="AV1" s="103"/>
      <c r="AW1" s="103"/>
      <c r="AX1" s="103"/>
      <c r="AY1" s="103"/>
      <c r="AZ1" s="103"/>
      <c r="BA1" s="103"/>
      <c r="BB1" s="103"/>
    </row>
    <row r="2" spans="1:54" ht="10.5" customHeight="1" x14ac:dyDescent="0.25">
      <c r="A2" s="168"/>
      <c r="B2" s="103"/>
      <c r="C2" s="103"/>
      <c r="D2" s="103"/>
      <c r="E2" s="103"/>
      <c r="F2" s="103"/>
      <c r="G2" s="103"/>
      <c r="H2" s="103"/>
      <c r="I2" s="103"/>
      <c r="J2" s="103"/>
      <c r="K2" s="103"/>
      <c r="L2" s="103"/>
      <c r="M2" s="103"/>
      <c r="N2" s="103"/>
      <c r="O2" s="103"/>
      <c r="P2" s="103"/>
      <c r="Q2" s="103"/>
      <c r="R2" s="103"/>
      <c r="S2" s="103"/>
      <c r="T2" s="103"/>
      <c r="U2" s="103"/>
      <c r="V2" s="103"/>
      <c r="W2" s="103"/>
      <c r="X2" s="103"/>
      <c r="Y2" s="180" t="s">
        <v>497</v>
      </c>
      <c r="Z2" s="103"/>
      <c r="AA2" s="103"/>
      <c r="AB2" s="174" t="s">
        <v>388</v>
      </c>
      <c r="AC2" s="103"/>
      <c r="AD2" s="103"/>
      <c r="AE2" s="103"/>
      <c r="AF2" s="103"/>
      <c r="AG2" s="103"/>
      <c r="AH2" s="103"/>
      <c r="AI2" s="103"/>
      <c r="AJ2" s="103"/>
      <c r="AK2" s="103"/>
      <c r="AL2" s="103"/>
      <c r="AM2" s="103"/>
      <c r="AN2" s="103"/>
      <c r="AO2" s="103"/>
      <c r="AP2" s="103"/>
      <c r="AQ2" s="103"/>
      <c r="AR2" s="103"/>
      <c r="AS2" s="103"/>
      <c r="AT2" s="180" t="s">
        <v>45</v>
      </c>
      <c r="AU2" s="103"/>
      <c r="AV2" s="103"/>
      <c r="AW2" s="103"/>
      <c r="AX2" s="103"/>
      <c r="AY2" s="103"/>
      <c r="AZ2" s="103"/>
      <c r="BA2" s="103"/>
      <c r="BB2" s="103"/>
    </row>
    <row r="3" spans="1:54" ht="10.5" customHeight="1" x14ac:dyDescent="0.25">
      <c r="A3" s="108"/>
      <c r="B3" s="103"/>
      <c r="C3" s="103"/>
      <c r="D3" s="103"/>
      <c r="E3" s="103"/>
      <c r="F3" s="103"/>
      <c r="G3" s="103"/>
      <c r="H3" s="103"/>
      <c r="I3" s="103"/>
      <c r="J3" s="103"/>
      <c r="K3" s="103"/>
      <c r="L3" s="103"/>
      <c r="M3" s="103"/>
      <c r="N3" s="103"/>
      <c r="O3" s="103"/>
      <c r="P3" s="103"/>
      <c r="Q3" s="103"/>
      <c r="R3" s="103"/>
      <c r="S3" s="103"/>
      <c r="T3" s="103"/>
      <c r="U3" s="103"/>
      <c r="V3" s="103"/>
      <c r="W3" s="103"/>
      <c r="X3" s="103"/>
      <c r="Y3" s="180" t="s">
        <v>46</v>
      </c>
      <c r="Z3" s="103"/>
      <c r="AA3" s="103"/>
      <c r="AB3" s="181" t="s">
        <v>47</v>
      </c>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row>
    <row r="4" spans="1:54" ht="9.6" customHeight="1" x14ac:dyDescent="0.25">
      <c r="A4" s="103"/>
      <c r="B4" s="103"/>
      <c r="C4" s="103"/>
      <c r="D4" s="103"/>
      <c r="E4" s="182" t="s">
        <v>362</v>
      </c>
      <c r="F4" s="182"/>
      <c r="G4" s="182"/>
      <c r="H4" s="182"/>
      <c r="I4" s="182"/>
      <c r="J4" s="103"/>
      <c r="K4" s="182" t="s">
        <v>498</v>
      </c>
      <c r="L4" s="182"/>
      <c r="M4" s="182"/>
      <c r="N4" s="182"/>
      <c r="O4" s="182"/>
      <c r="P4" s="103"/>
      <c r="Q4" s="182" t="s">
        <v>499</v>
      </c>
      <c r="R4" s="182"/>
      <c r="S4" s="182"/>
      <c r="T4" s="182"/>
      <c r="U4" s="182"/>
      <c r="V4" s="182"/>
      <c r="W4" s="182"/>
      <c r="X4" s="103"/>
      <c r="Y4" s="103"/>
      <c r="Z4" s="103"/>
      <c r="AA4" s="103"/>
      <c r="AB4" s="182" t="s">
        <v>500</v>
      </c>
      <c r="AC4" s="182"/>
      <c r="AD4" s="182"/>
      <c r="AE4" s="182"/>
      <c r="AF4" s="182"/>
      <c r="AG4" s="182"/>
      <c r="AH4" s="182"/>
      <c r="AI4" s="182"/>
      <c r="AJ4" s="182"/>
      <c r="AK4" s="182"/>
      <c r="AL4" s="182"/>
      <c r="AM4" s="182"/>
      <c r="AN4" s="182"/>
      <c r="AO4" s="103"/>
      <c r="AP4" s="103"/>
      <c r="AQ4" s="103"/>
      <c r="AR4" s="103"/>
      <c r="AS4" s="103"/>
      <c r="AT4" s="103"/>
      <c r="AU4" s="103"/>
      <c r="AV4" s="103"/>
      <c r="AW4" s="103"/>
      <c r="AX4" s="103"/>
      <c r="AY4" s="103"/>
      <c r="AZ4" s="103"/>
      <c r="BA4" s="103"/>
      <c r="BB4" s="103"/>
    </row>
    <row r="5" spans="1:54" ht="9.6" customHeight="1" x14ac:dyDescent="0.25">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row>
    <row r="6" spans="1:54" ht="9.6" customHeight="1" x14ac:dyDescent="0.25">
      <c r="A6" s="103"/>
      <c r="B6" s="103"/>
      <c r="C6" s="103"/>
      <c r="D6" s="103"/>
      <c r="E6" s="103"/>
      <c r="F6" s="103"/>
      <c r="G6" s="103"/>
      <c r="H6" s="103"/>
      <c r="I6" s="103"/>
      <c r="J6" s="103"/>
      <c r="K6" s="103"/>
      <c r="L6" s="103"/>
      <c r="M6" s="103"/>
      <c r="N6" s="103"/>
      <c r="O6" s="103"/>
      <c r="P6" s="103"/>
      <c r="Q6" s="103"/>
      <c r="R6" s="103"/>
      <c r="S6" s="103"/>
      <c r="T6" s="103"/>
      <c r="U6" s="103"/>
      <c r="V6" s="103"/>
      <c r="X6" s="103"/>
      <c r="Y6" s="103"/>
      <c r="Z6" s="103"/>
      <c r="AA6" s="103"/>
      <c r="AB6" s="103"/>
      <c r="AC6" s="103"/>
      <c r="AD6" s="103"/>
      <c r="AE6" s="103"/>
      <c r="AF6" s="182" t="s">
        <v>393</v>
      </c>
      <c r="AG6" s="182"/>
      <c r="AH6" s="182"/>
      <c r="AI6" s="182"/>
      <c r="AJ6" s="182"/>
      <c r="AK6" s="182"/>
      <c r="AL6" s="182"/>
      <c r="AM6" s="103"/>
      <c r="AN6" s="103"/>
      <c r="AO6" s="103"/>
      <c r="AP6" s="183" t="s">
        <v>294</v>
      </c>
      <c r="AQ6" s="182"/>
      <c r="AR6" s="182"/>
      <c r="AS6" s="103"/>
      <c r="AT6" s="103"/>
      <c r="AU6" s="103"/>
      <c r="AV6" s="103"/>
      <c r="AW6" s="103"/>
      <c r="AX6" s="103"/>
      <c r="AY6" s="103"/>
      <c r="AZ6" s="103"/>
      <c r="BA6" s="103"/>
      <c r="BB6" s="103"/>
    </row>
    <row r="7" spans="1:54" ht="9.6" customHeight="1"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84" t="s">
        <v>501</v>
      </c>
      <c r="AQ7" s="184"/>
      <c r="AR7" s="184"/>
      <c r="AS7" s="103"/>
      <c r="AT7" s="103"/>
      <c r="AU7" s="103"/>
      <c r="AV7" s="103"/>
      <c r="AW7" s="103"/>
      <c r="AX7" s="103"/>
      <c r="AY7" s="103"/>
      <c r="AZ7" s="103"/>
      <c r="BA7" s="103"/>
      <c r="BB7" s="103"/>
    </row>
    <row r="8" spans="1:54" ht="9.6" customHeight="1" x14ac:dyDescent="0.25">
      <c r="A8" s="103"/>
      <c r="B8" s="103"/>
      <c r="C8" s="103"/>
      <c r="D8" s="103"/>
      <c r="E8" s="103"/>
      <c r="F8" s="103"/>
      <c r="G8" s="103"/>
      <c r="H8" s="103"/>
      <c r="I8" s="103"/>
      <c r="J8" s="103"/>
      <c r="K8" s="103"/>
      <c r="L8" s="103"/>
      <c r="M8" s="103"/>
      <c r="N8" s="103"/>
      <c r="O8" s="103"/>
      <c r="P8" s="103"/>
      <c r="Q8" s="103"/>
      <c r="R8" s="103"/>
      <c r="S8" s="103"/>
      <c r="T8" s="103"/>
      <c r="U8" s="103"/>
      <c r="V8" s="103"/>
      <c r="W8" s="173" t="s">
        <v>294</v>
      </c>
      <c r="X8" s="103"/>
      <c r="Y8" s="103"/>
      <c r="Z8" s="103"/>
      <c r="AA8" s="103"/>
      <c r="AB8" s="182" t="s">
        <v>428</v>
      </c>
      <c r="AC8" s="182"/>
      <c r="AD8" s="182"/>
      <c r="AE8" s="103"/>
      <c r="AF8" s="182" t="s">
        <v>57</v>
      </c>
      <c r="AG8" s="182"/>
      <c r="AH8" s="182"/>
      <c r="AI8" s="103"/>
      <c r="AJ8" s="182" t="s">
        <v>58</v>
      </c>
      <c r="AK8" s="182"/>
      <c r="AL8" s="182"/>
      <c r="AM8" s="103"/>
      <c r="AN8" s="103"/>
      <c r="AO8" s="103"/>
      <c r="AP8" s="182" t="s">
        <v>502</v>
      </c>
      <c r="AQ8" s="182"/>
      <c r="AR8" s="182"/>
      <c r="AS8" s="103"/>
      <c r="AT8" s="103"/>
      <c r="AU8" s="103"/>
      <c r="AV8" s="103"/>
      <c r="AW8" s="103"/>
      <c r="AX8" s="103"/>
      <c r="AY8" s="103"/>
      <c r="AZ8" s="103"/>
      <c r="BA8" s="103"/>
      <c r="BB8" s="103"/>
    </row>
    <row r="9" spans="1:54" ht="9.6" customHeight="1" x14ac:dyDescent="0.25">
      <c r="A9" s="103"/>
      <c r="B9" s="103"/>
      <c r="C9" s="103"/>
      <c r="D9" s="103"/>
      <c r="E9" s="103"/>
      <c r="F9" s="103"/>
      <c r="G9" s="103"/>
      <c r="H9" s="103"/>
      <c r="I9" s="103"/>
      <c r="J9" s="103"/>
      <c r="K9" s="103"/>
      <c r="L9" s="103"/>
      <c r="M9" s="103"/>
      <c r="N9" s="103"/>
      <c r="O9" s="103"/>
      <c r="P9" s="103"/>
      <c r="Q9" s="103"/>
      <c r="R9" s="103"/>
      <c r="S9" s="103"/>
      <c r="T9" s="103"/>
      <c r="U9" s="103"/>
      <c r="V9" s="103"/>
      <c r="W9" s="123" t="s">
        <v>503</v>
      </c>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85" t="s">
        <v>504</v>
      </c>
      <c r="BA9" s="103"/>
      <c r="BB9" s="103" t="s">
        <v>505</v>
      </c>
    </row>
    <row r="10" spans="1:54" ht="9.6" customHeight="1" x14ac:dyDescent="0.25">
      <c r="A10" s="103"/>
      <c r="B10" s="103"/>
      <c r="C10" s="103"/>
      <c r="D10" s="103"/>
      <c r="E10" s="103"/>
      <c r="F10" s="103"/>
      <c r="G10" s="103"/>
      <c r="H10" s="103"/>
      <c r="I10" s="123" t="s">
        <v>62</v>
      </c>
      <c r="J10" s="103"/>
      <c r="K10" s="103"/>
      <c r="L10" s="103"/>
      <c r="M10" s="103"/>
      <c r="N10" s="103"/>
      <c r="O10" s="123" t="s">
        <v>62</v>
      </c>
      <c r="P10" s="103"/>
      <c r="Q10" s="103"/>
      <c r="R10" s="103"/>
      <c r="S10" s="103"/>
      <c r="T10" s="103"/>
      <c r="U10" s="123" t="s">
        <v>62</v>
      </c>
      <c r="V10" s="103"/>
      <c r="W10" s="97" t="s">
        <v>506</v>
      </c>
      <c r="X10" s="103"/>
      <c r="Y10" s="103"/>
      <c r="Z10" s="103"/>
      <c r="AA10" s="103"/>
      <c r="AB10" s="103"/>
      <c r="AC10" s="103"/>
      <c r="AD10" s="123" t="s">
        <v>269</v>
      </c>
      <c r="AE10" s="103"/>
      <c r="AF10" s="103"/>
      <c r="AG10" s="103"/>
      <c r="AH10" s="123" t="s">
        <v>269</v>
      </c>
      <c r="AI10" s="103"/>
      <c r="AJ10" s="103"/>
      <c r="AK10" s="103"/>
      <c r="AL10" s="123" t="s">
        <v>269</v>
      </c>
      <c r="AM10" s="103"/>
      <c r="AN10" s="123" t="s">
        <v>405</v>
      </c>
      <c r="AO10" s="103"/>
      <c r="AP10" s="103"/>
      <c r="AQ10" s="103"/>
      <c r="AR10" s="103"/>
      <c r="AS10" s="103"/>
      <c r="AT10" s="103"/>
      <c r="AU10" s="103"/>
      <c r="AV10" s="112"/>
      <c r="AW10" s="103"/>
      <c r="AX10" s="103"/>
      <c r="AY10" s="103"/>
      <c r="AZ10" s="123" t="s">
        <v>507</v>
      </c>
      <c r="BA10" s="103"/>
      <c r="BB10" s="123" t="s">
        <v>508</v>
      </c>
    </row>
    <row r="11" spans="1:54" ht="9.6" customHeight="1" x14ac:dyDescent="0.25">
      <c r="A11" s="173" t="s">
        <v>69</v>
      </c>
      <c r="B11" s="103"/>
      <c r="C11" s="173" t="s">
        <v>71</v>
      </c>
      <c r="D11" s="103"/>
      <c r="E11" s="173" t="s">
        <v>72</v>
      </c>
      <c r="F11" s="103"/>
      <c r="G11" s="173" t="s">
        <v>431</v>
      </c>
      <c r="H11" s="103"/>
      <c r="I11" s="173" t="s">
        <v>78</v>
      </c>
      <c r="J11" s="103"/>
      <c r="K11" s="173" t="s">
        <v>72</v>
      </c>
      <c r="L11" s="103"/>
      <c r="M11" s="173" t="s">
        <v>431</v>
      </c>
      <c r="N11" s="103"/>
      <c r="O11" s="173" t="s">
        <v>78</v>
      </c>
      <c r="P11" s="103"/>
      <c r="Q11" s="173" t="s">
        <v>72</v>
      </c>
      <c r="R11" s="103"/>
      <c r="S11" s="173" t="s">
        <v>431</v>
      </c>
      <c r="T11" s="103"/>
      <c r="U11" s="173" t="s">
        <v>78</v>
      </c>
      <c r="V11" s="103"/>
      <c r="W11" s="186" t="s">
        <v>509</v>
      </c>
      <c r="X11" s="103"/>
      <c r="Y11" s="173" t="s">
        <v>63</v>
      </c>
      <c r="Z11" s="103"/>
      <c r="AA11" s="103"/>
      <c r="AB11" s="173" t="s">
        <v>72</v>
      </c>
      <c r="AC11" s="103"/>
      <c r="AD11" s="173" t="s">
        <v>369</v>
      </c>
      <c r="AE11" s="103"/>
      <c r="AF11" s="173" t="s">
        <v>72</v>
      </c>
      <c r="AG11" s="103"/>
      <c r="AH11" s="173" t="s">
        <v>369</v>
      </c>
      <c r="AI11" s="103"/>
      <c r="AJ11" s="173" t="s">
        <v>72</v>
      </c>
      <c r="AK11" s="103"/>
      <c r="AL11" s="173" t="s">
        <v>369</v>
      </c>
      <c r="AM11" s="103"/>
      <c r="AN11" s="173" t="s">
        <v>414</v>
      </c>
      <c r="AO11" s="103"/>
      <c r="AP11" s="173" t="s">
        <v>307</v>
      </c>
      <c r="AQ11" s="103"/>
      <c r="AR11" s="173" t="s">
        <v>308</v>
      </c>
      <c r="AS11" s="103"/>
      <c r="AT11" s="173" t="s">
        <v>69</v>
      </c>
      <c r="AU11" s="103"/>
      <c r="AV11" s="112"/>
      <c r="AW11" s="103"/>
      <c r="AX11" s="187" t="s">
        <v>362</v>
      </c>
      <c r="AY11" s="103"/>
      <c r="AZ11" s="187" t="s">
        <v>464</v>
      </c>
      <c r="BA11" s="103"/>
      <c r="BB11" s="187" t="s">
        <v>510</v>
      </c>
    </row>
    <row r="12" spans="1:54" ht="9.75" customHeight="1" x14ac:dyDescent="0.25">
      <c r="A12" s="103"/>
      <c r="B12" s="13" t="s">
        <v>279</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row>
    <row r="13" spans="1:54" ht="9.75" customHeight="1" x14ac:dyDescent="0.25">
      <c r="A13" s="103">
        <v>1</v>
      </c>
      <c r="B13" s="103"/>
      <c r="C13" s="8" t="s">
        <v>82</v>
      </c>
      <c r="D13" s="103"/>
      <c r="E13" s="189">
        <v>10844843</v>
      </c>
      <c r="F13" s="103"/>
      <c r="G13" s="105">
        <f t="shared" ref="G13:G28" si="0">(E13/$AV13)</f>
        <v>67.338360757528719</v>
      </c>
      <c r="H13" s="103"/>
      <c r="I13" s="188">
        <f t="shared" ref="I13:I50" si="1">IF(G$52,G13/G$52*100,0)</f>
        <v>296.56235893227404</v>
      </c>
      <c r="J13" s="103"/>
      <c r="K13" s="189">
        <v>41575405</v>
      </c>
      <c r="L13" s="103"/>
      <c r="M13" s="105">
        <f t="shared" ref="M13:M28" si="2">(K13/$AV13)</f>
        <v>258.15215771499533</v>
      </c>
      <c r="N13" s="103"/>
      <c r="O13" s="188">
        <f t="shared" ref="O13:O50" si="3">IF(M$52,M13/M$52*100,0)</f>
        <v>143.01931078008019</v>
      </c>
      <c r="P13" s="103"/>
      <c r="Q13" s="189">
        <v>53720246</v>
      </c>
      <c r="R13" s="103"/>
      <c r="S13" s="105">
        <f t="shared" ref="S13:S28" si="4">(Q13/$AV13)</f>
        <v>333.56253337472833</v>
      </c>
      <c r="T13" s="103"/>
      <c r="U13" s="188">
        <f t="shared" ref="U13:U50" si="5">IF(S$52,S13/S$52*100,0)</f>
        <v>138.51136040301387</v>
      </c>
      <c r="V13" s="103"/>
      <c r="W13" s="189">
        <v>3235080</v>
      </c>
      <c r="X13" s="103"/>
      <c r="Y13" s="189">
        <f t="shared" ref="Y13:Y49" si="6">(E13+K13+Q13)</f>
        <v>106140494</v>
      </c>
      <c r="Z13" s="103"/>
      <c r="AA13" s="103"/>
      <c r="AB13" s="189">
        <v>16955890</v>
      </c>
      <c r="AC13" s="103"/>
      <c r="AD13" s="188">
        <f t="shared" ref="AD13:AD49" si="7">IF($Y13,AB13/$Y13*100,0)</f>
        <v>15.974949202704861</v>
      </c>
      <c r="AE13" s="103"/>
      <c r="AF13" s="189">
        <v>14531392</v>
      </c>
      <c r="AG13" s="103"/>
      <c r="AH13" s="188">
        <f t="shared" ref="AH13:AH49" si="8">IF($Y13,AF13/$Y13*100,0)</f>
        <v>13.690714497710928</v>
      </c>
      <c r="AI13" s="103"/>
      <c r="AJ13" s="189">
        <v>3125263</v>
      </c>
      <c r="AK13" s="103"/>
      <c r="AL13" s="188">
        <f t="shared" ref="AL13:AL49" si="9">IF($Y13,AJ13/$Y13*100,0)</f>
        <v>2.9444586907613224</v>
      </c>
      <c r="AM13" s="103"/>
      <c r="AN13" s="189">
        <v>6089882</v>
      </c>
      <c r="AO13" s="103"/>
      <c r="AP13" s="189">
        <v>4378961.7596499994</v>
      </c>
      <c r="AQ13" s="103"/>
      <c r="AR13" s="189">
        <v>626894.73034999997</v>
      </c>
      <c r="AS13" s="103"/>
      <c r="AT13" s="103">
        <v>1</v>
      </c>
      <c r="AU13" s="103"/>
      <c r="AV13" s="190">
        <v>161050</v>
      </c>
      <c r="AW13" s="103"/>
      <c r="AX13" s="190">
        <f t="shared" ref="AX13:AX50" si="10">IF(E13,AV13,0)</f>
        <v>161050</v>
      </c>
      <c r="AY13" s="103"/>
      <c r="AZ13" s="190">
        <f t="shared" ref="AZ13:AZ50" si="11">IF(K13,AV13,0)</f>
        <v>161050</v>
      </c>
      <c r="BA13" s="103"/>
      <c r="BB13" s="190">
        <f t="shared" ref="BB13:BB50" si="12">IF(Q13,AV13,0)</f>
        <v>161050</v>
      </c>
    </row>
    <row r="14" spans="1:54" ht="9.75" customHeight="1" x14ac:dyDescent="0.25">
      <c r="A14" s="103">
        <v>2</v>
      </c>
      <c r="B14" s="103"/>
      <c r="C14" s="8" t="s">
        <v>83</v>
      </c>
      <c r="D14" s="103"/>
      <c r="E14" s="190">
        <v>404858</v>
      </c>
      <c r="F14" s="103"/>
      <c r="G14" s="188">
        <f t="shared" si="0"/>
        <v>23.988742075013331</v>
      </c>
      <c r="H14" s="103"/>
      <c r="I14" s="188">
        <f t="shared" si="1"/>
        <v>105.64792278208901</v>
      </c>
      <c r="J14" s="103"/>
      <c r="K14" s="190">
        <v>10817869</v>
      </c>
      <c r="L14" s="103"/>
      <c r="M14" s="188">
        <f t="shared" si="2"/>
        <v>640.98293535580967</v>
      </c>
      <c r="N14" s="103"/>
      <c r="O14" s="188">
        <f t="shared" si="3"/>
        <v>355.11203333651457</v>
      </c>
      <c r="P14" s="103"/>
      <c r="Q14" s="190">
        <v>7368567</v>
      </c>
      <c r="R14" s="103"/>
      <c r="S14" s="188">
        <f t="shared" si="4"/>
        <v>436.60407655388991</v>
      </c>
      <c r="T14" s="103"/>
      <c r="U14" s="188">
        <f t="shared" si="5"/>
        <v>181.29921244195296</v>
      </c>
      <c r="V14" s="103"/>
      <c r="W14" s="190">
        <v>96097</v>
      </c>
      <c r="X14" s="103"/>
      <c r="Y14" s="190">
        <f t="shared" si="6"/>
        <v>18591294</v>
      </c>
      <c r="Z14" s="103"/>
      <c r="AA14" s="103"/>
      <c r="AB14" s="190">
        <v>5377430</v>
      </c>
      <c r="AC14" s="103"/>
      <c r="AD14" s="188">
        <f t="shared" si="7"/>
        <v>28.92445248835288</v>
      </c>
      <c r="AE14" s="103"/>
      <c r="AF14" s="190">
        <v>3837737</v>
      </c>
      <c r="AG14" s="103"/>
      <c r="AH14" s="188">
        <f t="shared" si="8"/>
        <v>20.642656718784611</v>
      </c>
      <c r="AI14" s="103"/>
      <c r="AJ14" s="190">
        <v>0</v>
      </c>
      <c r="AK14" s="103"/>
      <c r="AL14" s="188">
        <f t="shared" si="9"/>
        <v>0</v>
      </c>
      <c r="AM14" s="103"/>
      <c r="AN14" s="190">
        <v>7895964</v>
      </c>
      <c r="AO14" s="103"/>
      <c r="AP14" s="190">
        <v>867037.22954800003</v>
      </c>
      <c r="AQ14" s="103"/>
      <c r="AR14" s="190">
        <v>659989.95045200002</v>
      </c>
      <c r="AS14" s="103"/>
      <c r="AT14" s="103">
        <v>2</v>
      </c>
      <c r="AU14" s="103"/>
      <c r="AV14" s="190">
        <v>16877</v>
      </c>
      <c r="AW14" s="103"/>
      <c r="AX14" s="190">
        <f t="shared" si="10"/>
        <v>16877</v>
      </c>
      <c r="AY14" s="103"/>
      <c r="AZ14" s="190">
        <f t="shared" si="11"/>
        <v>16877</v>
      </c>
      <c r="BA14" s="103"/>
      <c r="BB14" s="190">
        <f t="shared" si="12"/>
        <v>16877</v>
      </c>
    </row>
    <row r="15" spans="1:54" ht="9.75" customHeight="1" x14ac:dyDescent="0.25">
      <c r="A15" s="103">
        <v>3</v>
      </c>
      <c r="B15" s="103"/>
      <c r="C15" s="8" t="s">
        <v>85</v>
      </c>
      <c r="D15" s="103"/>
      <c r="E15" s="190">
        <v>50176</v>
      </c>
      <c r="F15" s="103"/>
      <c r="G15" s="188">
        <f t="shared" si="0"/>
        <v>7.900488112108329</v>
      </c>
      <c r="H15" s="103"/>
      <c r="I15" s="188">
        <f t="shared" si="1"/>
        <v>34.794244541827197</v>
      </c>
      <c r="J15" s="103"/>
      <c r="K15" s="190">
        <v>1346516</v>
      </c>
      <c r="L15" s="103"/>
      <c r="M15" s="188">
        <f t="shared" si="2"/>
        <v>212.01637537395686</v>
      </c>
      <c r="N15" s="103"/>
      <c r="O15" s="188">
        <f t="shared" si="3"/>
        <v>117.45954846347088</v>
      </c>
      <c r="P15" s="103"/>
      <c r="Q15" s="190">
        <v>5938578</v>
      </c>
      <c r="R15" s="103"/>
      <c r="S15" s="188">
        <f t="shared" si="4"/>
        <v>935.06188001889461</v>
      </c>
      <c r="T15" s="103"/>
      <c r="U15" s="188">
        <f t="shared" si="5"/>
        <v>388.28309568244026</v>
      </c>
      <c r="V15" s="103"/>
      <c r="W15" s="190">
        <v>67343</v>
      </c>
      <c r="X15" s="103"/>
      <c r="Y15" s="190">
        <f t="shared" si="6"/>
        <v>7335270</v>
      </c>
      <c r="Z15" s="103"/>
      <c r="AA15" s="103"/>
      <c r="AB15" s="190">
        <v>4910169</v>
      </c>
      <c r="AC15" s="103"/>
      <c r="AD15" s="188">
        <f t="shared" si="7"/>
        <v>66.9391719732198</v>
      </c>
      <c r="AE15" s="103"/>
      <c r="AF15" s="190">
        <v>711257</v>
      </c>
      <c r="AG15" s="103"/>
      <c r="AH15" s="188">
        <f t="shared" si="8"/>
        <v>9.6963983602512247</v>
      </c>
      <c r="AI15" s="103"/>
      <c r="AJ15" s="190">
        <v>0</v>
      </c>
      <c r="AK15" s="103"/>
      <c r="AL15" s="188">
        <f t="shared" si="9"/>
        <v>0</v>
      </c>
      <c r="AM15" s="103"/>
      <c r="AN15" s="190">
        <v>740619</v>
      </c>
      <c r="AO15" s="103"/>
      <c r="AP15" s="190">
        <v>188867.23019999999</v>
      </c>
      <c r="AQ15" s="103"/>
      <c r="AR15" s="190">
        <v>194105.71980000002</v>
      </c>
      <c r="AS15" s="103"/>
      <c r="AT15" s="103">
        <v>3</v>
      </c>
      <c r="AU15" s="103"/>
      <c r="AV15" s="190">
        <v>6351</v>
      </c>
      <c r="AW15" s="103"/>
      <c r="AX15" s="190">
        <f t="shared" si="10"/>
        <v>6351</v>
      </c>
      <c r="AY15" s="103"/>
      <c r="AZ15" s="190">
        <f t="shared" si="11"/>
        <v>6351</v>
      </c>
      <c r="BA15" s="103"/>
      <c r="BB15" s="190">
        <f t="shared" si="12"/>
        <v>6351</v>
      </c>
    </row>
    <row r="16" spans="1:54" ht="9.75" customHeight="1" x14ac:dyDescent="0.25">
      <c r="A16" s="103">
        <v>4</v>
      </c>
      <c r="B16" s="103"/>
      <c r="C16" s="8" t="s">
        <v>86</v>
      </c>
      <c r="D16" s="103"/>
      <c r="E16" s="190">
        <v>1284033</v>
      </c>
      <c r="F16" s="103"/>
      <c r="G16" s="188">
        <f t="shared" si="0"/>
        <v>26.055335727765264</v>
      </c>
      <c r="H16" s="103"/>
      <c r="I16" s="188">
        <f t="shared" si="1"/>
        <v>114.74933068272695</v>
      </c>
      <c r="J16" s="103"/>
      <c r="K16" s="190">
        <v>20529892</v>
      </c>
      <c r="L16" s="103"/>
      <c r="M16" s="188">
        <f t="shared" si="2"/>
        <v>416.58838091759503</v>
      </c>
      <c r="N16" s="103"/>
      <c r="O16" s="188">
        <f t="shared" si="3"/>
        <v>230.79482908526199</v>
      </c>
      <c r="P16" s="103"/>
      <c r="Q16" s="190">
        <v>33153703</v>
      </c>
      <c r="R16" s="103"/>
      <c r="S16" s="188">
        <f t="shared" si="4"/>
        <v>672.74817881130662</v>
      </c>
      <c r="T16" s="103"/>
      <c r="U16" s="188">
        <f t="shared" si="5"/>
        <v>279.35770997134398</v>
      </c>
      <c r="V16" s="103"/>
      <c r="W16" s="190">
        <v>1043734</v>
      </c>
      <c r="X16" s="103"/>
      <c r="Y16" s="190">
        <f t="shared" si="6"/>
        <v>54967628</v>
      </c>
      <c r="Z16" s="103"/>
      <c r="AA16" s="103"/>
      <c r="AB16" s="190">
        <v>10740118</v>
      </c>
      <c r="AC16" s="103"/>
      <c r="AD16" s="188">
        <f t="shared" si="7"/>
        <v>19.538987565554038</v>
      </c>
      <c r="AE16" s="103"/>
      <c r="AF16" s="190">
        <v>14720871</v>
      </c>
      <c r="AG16" s="103"/>
      <c r="AH16" s="188">
        <f t="shared" si="8"/>
        <v>26.780982799548852</v>
      </c>
      <c r="AI16" s="103"/>
      <c r="AJ16" s="190">
        <v>811705</v>
      </c>
      <c r="AK16" s="103"/>
      <c r="AL16" s="188">
        <f t="shared" si="9"/>
        <v>1.4766964293965896</v>
      </c>
      <c r="AM16" s="103"/>
      <c r="AN16" s="190">
        <v>17727131</v>
      </c>
      <c r="AO16" s="103"/>
      <c r="AP16" s="190">
        <v>1285233.3946819999</v>
      </c>
      <c r="AQ16" s="103"/>
      <c r="AR16" s="190">
        <v>563382.12531799998</v>
      </c>
      <c r="AS16" s="103"/>
      <c r="AT16" s="103">
        <v>4</v>
      </c>
      <c r="AU16" s="103"/>
      <c r="AV16" s="190">
        <v>49281</v>
      </c>
      <c r="AW16" s="103"/>
      <c r="AX16" s="190">
        <f t="shared" si="10"/>
        <v>49281</v>
      </c>
      <c r="AY16" s="103"/>
      <c r="AZ16" s="190">
        <f t="shared" si="11"/>
        <v>49281</v>
      </c>
      <c r="BA16" s="103"/>
      <c r="BB16" s="190">
        <f t="shared" si="12"/>
        <v>49281</v>
      </c>
    </row>
    <row r="17" spans="1:54" ht="9.75" customHeight="1" x14ac:dyDescent="0.25">
      <c r="A17" s="103">
        <v>5</v>
      </c>
      <c r="B17" s="103"/>
      <c r="C17" s="8" t="s">
        <v>87</v>
      </c>
      <c r="D17" s="103"/>
      <c r="E17" s="190">
        <v>6291590</v>
      </c>
      <c r="F17" s="103"/>
      <c r="G17" s="188">
        <f t="shared" si="0"/>
        <v>25.79916184165204</v>
      </c>
      <c r="H17" s="103"/>
      <c r="I17" s="188">
        <f t="shared" si="1"/>
        <v>113.62112484124316</v>
      </c>
      <c r="J17" s="103"/>
      <c r="K17" s="190">
        <v>26358241</v>
      </c>
      <c r="L17" s="103"/>
      <c r="M17" s="188">
        <f t="shared" si="2"/>
        <v>108.08404956779897</v>
      </c>
      <c r="N17" s="103"/>
      <c r="O17" s="188">
        <f t="shared" si="3"/>
        <v>59.879825961294742</v>
      </c>
      <c r="P17" s="103"/>
      <c r="Q17" s="190">
        <v>26852207</v>
      </c>
      <c r="R17" s="103"/>
      <c r="S17" s="188">
        <f t="shared" si="4"/>
        <v>110.10959617497991</v>
      </c>
      <c r="T17" s="103"/>
      <c r="U17" s="188">
        <f t="shared" si="5"/>
        <v>45.722850840952546</v>
      </c>
      <c r="V17" s="103"/>
      <c r="W17" s="190">
        <v>2173395</v>
      </c>
      <c r="X17" s="103"/>
      <c r="Y17" s="190">
        <f t="shared" si="6"/>
        <v>59502038</v>
      </c>
      <c r="Z17" s="103"/>
      <c r="AA17" s="103"/>
      <c r="AB17" s="190">
        <v>17037228</v>
      </c>
      <c r="AC17" s="103"/>
      <c r="AD17" s="188">
        <f t="shared" si="7"/>
        <v>28.633015897707569</v>
      </c>
      <c r="AE17" s="103"/>
      <c r="AF17" s="190">
        <v>11349887</v>
      </c>
      <c r="AG17" s="103"/>
      <c r="AH17" s="188">
        <f t="shared" si="8"/>
        <v>19.074786984607147</v>
      </c>
      <c r="AI17" s="103"/>
      <c r="AJ17" s="190">
        <v>0</v>
      </c>
      <c r="AK17" s="103"/>
      <c r="AL17" s="188">
        <f t="shared" si="9"/>
        <v>0</v>
      </c>
      <c r="AM17" s="103"/>
      <c r="AN17" s="190">
        <v>9737265</v>
      </c>
      <c r="AO17" s="103"/>
      <c r="AP17" s="190">
        <v>3085836.7464879998</v>
      </c>
      <c r="AQ17" s="103"/>
      <c r="AR17" s="190">
        <v>1705674.813512</v>
      </c>
      <c r="AS17" s="103"/>
      <c r="AT17" s="103">
        <v>5</v>
      </c>
      <c r="AU17" s="103"/>
      <c r="AV17" s="190">
        <v>243868</v>
      </c>
      <c r="AW17" s="103"/>
      <c r="AX17" s="190">
        <f t="shared" si="10"/>
        <v>243868</v>
      </c>
      <c r="AY17" s="103"/>
      <c r="AZ17" s="190">
        <f t="shared" si="11"/>
        <v>243868</v>
      </c>
      <c r="BA17" s="103"/>
      <c r="BB17" s="190">
        <f t="shared" si="12"/>
        <v>243868</v>
      </c>
    </row>
    <row r="18" spans="1:54" ht="9.75" customHeight="1" x14ac:dyDescent="0.25">
      <c r="A18" s="103">
        <v>6</v>
      </c>
      <c r="B18" s="103"/>
      <c r="C18" s="8" t="s">
        <v>88</v>
      </c>
      <c r="D18" s="103"/>
      <c r="E18" s="190">
        <v>258491</v>
      </c>
      <c r="F18" s="103"/>
      <c r="G18" s="188">
        <f t="shared" si="0"/>
        <v>14.7187677941009</v>
      </c>
      <c r="H18" s="103"/>
      <c r="I18" s="188">
        <f t="shared" si="1"/>
        <v>64.822375366583557</v>
      </c>
      <c r="J18" s="103"/>
      <c r="K18" s="190">
        <v>1489232</v>
      </c>
      <c r="L18" s="103"/>
      <c r="M18" s="188">
        <f t="shared" si="2"/>
        <v>84.798542307254294</v>
      </c>
      <c r="N18" s="103"/>
      <c r="O18" s="188">
        <f t="shared" si="3"/>
        <v>46.979382947200946</v>
      </c>
      <c r="P18" s="103"/>
      <c r="Q18" s="190">
        <v>2730211</v>
      </c>
      <c r="R18" s="103"/>
      <c r="S18" s="188">
        <f t="shared" si="4"/>
        <v>155.46128003644233</v>
      </c>
      <c r="T18" s="103"/>
      <c r="U18" s="188">
        <f t="shared" si="5"/>
        <v>64.555072087940133</v>
      </c>
      <c r="V18" s="103"/>
      <c r="W18" s="190">
        <v>176964</v>
      </c>
      <c r="X18" s="103"/>
      <c r="Y18" s="190">
        <f t="shared" si="6"/>
        <v>4477934</v>
      </c>
      <c r="Z18" s="103"/>
      <c r="AA18" s="103"/>
      <c r="AB18" s="190">
        <v>1199306</v>
      </c>
      <c r="AC18" s="103"/>
      <c r="AD18" s="188">
        <f t="shared" si="7"/>
        <v>26.782574285373567</v>
      </c>
      <c r="AE18" s="103"/>
      <c r="AF18" s="190">
        <v>1011966</v>
      </c>
      <c r="AG18" s="103"/>
      <c r="AH18" s="188">
        <f t="shared" si="8"/>
        <v>22.598948532961852</v>
      </c>
      <c r="AI18" s="103"/>
      <c r="AJ18" s="190">
        <v>0</v>
      </c>
      <c r="AK18" s="103"/>
      <c r="AL18" s="188">
        <f t="shared" si="9"/>
        <v>0</v>
      </c>
      <c r="AM18" s="103"/>
      <c r="AN18" s="190">
        <v>526896</v>
      </c>
      <c r="AO18" s="103"/>
      <c r="AP18" s="190">
        <v>331216.49964499997</v>
      </c>
      <c r="AQ18" s="103"/>
      <c r="AR18" s="190">
        <v>197894.95035500004</v>
      </c>
      <c r="AS18" s="103"/>
      <c r="AT18" s="103">
        <v>6</v>
      </c>
      <c r="AU18" s="103"/>
      <c r="AV18" s="190">
        <v>17562</v>
      </c>
      <c r="AW18" s="103"/>
      <c r="AX18" s="190">
        <f t="shared" si="10"/>
        <v>17562</v>
      </c>
      <c r="AY18" s="103"/>
      <c r="AZ18" s="190">
        <f t="shared" si="11"/>
        <v>17562</v>
      </c>
      <c r="BA18" s="103"/>
      <c r="BB18" s="190">
        <f t="shared" si="12"/>
        <v>17562</v>
      </c>
    </row>
    <row r="19" spans="1:54" ht="9.75" customHeight="1" x14ac:dyDescent="0.25">
      <c r="A19" s="103">
        <v>7</v>
      </c>
      <c r="B19" s="103"/>
      <c r="C19" s="8" t="s">
        <v>89</v>
      </c>
      <c r="D19" s="103"/>
      <c r="E19" s="190">
        <v>97234</v>
      </c>
      <c r="F19" s="103"/>
      <c r="G19" s="188">
        <f t="shared" si="0"/>
        <v>17.010846745976206</v>
      </c>
      <c r="H19" s="103"/>
      <c r="I19" s="188">
        <f t="shared" si="1"/>
        <v>74.916834649231845</v>
      </c>
      <c r="J19" s="103"/>
      <c r="K19" s="190">
        <v>2065510</v>
      </c>
      <c r="L19" s="103"/>
      <c r="M19" s="188">
        <f t="shared" si="2"/>
        <v>361.35584324702592</v>
      </c>
      <c r="N19" s="103"/>
      <c r="O19" s="188">
        <f t="shared" si="3"/>
        <v>200.19535805933862</v>
      </c>
      <c r="P19" s="103"/>
      <c r="Q19" s="190">
        <v>1970367</v>
      </c>
      <c r="R19" s="103"/>
      <c r="S19" s="188">
        <f t="shared" si="4"/>
        <v>344.71081175647305</v>
      </c>
      <c r="T19" s="103"/>
      <c r="U19" s="188">
        <f t="shared" si="5"/>
        <v>143.1406669057086</v>
      </c>
      <c r="V19" s="103"/>
      <c r="W19" s="190">
        <v>26180</v>
      </c>
      <c r="X19" s="103"/>
      <c r="Y19" s="190">
        <f t="shared" si="6"/>
        <v>4133111</v>
      </c>
      <c r="Z19" s="103"/>
      <c r="AA19" s="103"/>
      <c r="AB19" s="190">
        <v>1863250</v>
      </c>
      <c r="AC19" s="103"/>
      <c r="AD19" s="188">
        <f t="shared" si="7"/>
        <v>45.081053956692671</v>
      </c>
      <c r="AE19" s="103"/>
      <c r="AF19" s="190">
        <v>166508</v>
      </c>
      <c r="AG19" s="103"/>
      <c r="AH19" s="188">
        <f t="shared" si="8"/>
        <v>4.0286360564717478</v>
      </c>
      <c r="AI19" s="103"/>
      <c r="AJ19" s="190">
        <v>0</v>
      </c>
      <c r="AK19" s="103"/>
      <c r="AL19" s="188">
        <f t="shared" si="9"/>
        <v>0</v>
      </c>
      <c r="AM19" s="103"/>
      <c r="AN19" s="190">
        <v>1427157</v>
      </c>
      <c r="AO19" s="103"/>
      <c r="AP19" s="190">
        <v>264861.83017700003</v>
      </c>
      <c r="AQ19" s="103"/>
      <c r="AR19" s="190">
        <v>224985.90982299999</v>
      </c>
      <c r="AS19" s="103"/>
      <c r="AT19" s="103">
        <v>7</v>
      </c>
      <c r="AU19" s="103"/>
      <c r="AV19" s="190">
        <v>5716</v>
      </c>
      <c r="AW19" s="103"/>
      <c r="AX19" s="190">
        <f t="shared" si="10"/>
        <v>5716</v>
      </c>
      <c r="AY19" s="103"/>
      <c r="AZ19" s="190">
        <f t="shared" si="11"/>
        <v>5716</v>
      </c>
      <c r="BA19" s="103"/>
      <c r="BB19" s="190">
        <f t="shared" si="12"/>
        <v>5716</v>
      </c>
    </row>
    <row r="20" spans="1:54" ht="9.75" customHeight="1" x14ac:dyDescent="0.25">
      <c r="A20" s="103">
        <v>8</v>
      </c>
      <c r="B20" s="103"/>
      <c r="C20" s="8" t="s">
        <v>90</v>
      </c>
      <c r="D20" s="103"/>
      <c r="E20" s="190">
        <v>611970</v>
      </c>
      <c r="F20" s="103"/>
      <c r="G20" s="188">
        <f t="shared" si="0"/>
        <v>15.076866223207686</v>
      </c>
      <c r="H20" s="103"/>
      <c r="I20" s="188">
        <f t="shared" si="1"/>
        <v>66.399463280087261</v>
      </c>
      <c r="J20" s="103"/>
      <c r="K20" s="190">
        <v>10659169</v>
      </c>
      <c r="L20" s="103"/>
      <c r="M20" s="188">
        <f t="shared" si="2"/>
        <v>262.60578960335056</v>
      </c>
      <c r="N20" s="103"/>
      <c r="O20" s="188">
        <f t="shared" si="3"/>
        <v>145.48667486790609</v>
      </c>
      <c r="P20" s="103"/>
      <c r="Q20" s="190">
        <v>13391843</v>
      </c>
      <c r="R20" s="103"/>
      <c r="S20" s="188">
        <f t="shared" si="4"/>
        <v>329.92961320522295</v>
      </c>
      <c r="T20" s="103"/>
      <c r="U20" s="188">
        <f t="shared" si="5"/>
        <v>137.00279554765453</v>
      </c>
      <c r="V20" s="103"/>
      <c r="W20" s="190">
        <v>125586</v>
      </c>
      <c r="X20" s="103"/>
      <c r="Y20" s="190">
        <f t="shared" si="6"/>
        <v>24662982</v>
      </c>
      <c r="Z20" s="103"/>
      <c r="AA20" s="103"/>
      <c r="AB20" s="190">
        <v>11934813</v>
      </c>
      <c r="AC20" s="103"/>
      <c r="AD20" s="188">
        <f t="shared" si="7"/>
        <v>48.391605686611619</v>
      </c>
      <c r="AE20" s="103"/>
      <c r="AF20" s="190">
        <v>2759796</v>
      </c>
      <c r="AG20" s="103"/>
      <c r="AH20" s="188">
        <f t="shared" si="8"/>
        <v>11.190033711251948</v>
      </c>
      <c r="AI20" s="103"/>
      <c r="AJ20" s="190">
        <v>43823</v>
      </c>
      <c r="AK20" s="103"/>
      <c r="AL20" s="188">
        <f t="shared" si="9"/>
        <v>0.17768735345952894</v>
      </c>
      <c r="AM20" s="103"/>
      <c r="AN20" s="190">
        <v>5973495</v>
      </c>
      <c r="AO20" s="103"/>
      <c r="AP20" s="190">
        <v>1360718.140507</v>
      </c>
      <c r="AQ20" s="103"/>
      <c r="AR20" s="190">
        <v>1926952.9894930001</v>
      </c>
      <c r="AS20" s="103"/>
      <c r="AT20" s="103">
        <v>8</v>
      </c>
      <c r="AU20" s="103"/>
      <c r="AV20" s="190">
        <v>40590</v>
      </c>
      <c r="AW20" s="103"/>
      <c r="AX20" s="190">
        <f t="shared" si="10"/>
        <v>40590</v>
      </c>
      <c r="AY20" s="103"/>
      <c r="AZ20" s="190">
        <f t="shared" si="11"/>
        <v>40590</v>
      </c>
      <c r="BA20" s="103"/>
      <c r="BB20" s="190">
        <f t="shared" si="12"/>
        <v>40590</v>
      </c>
    </row>
    <row r="21" spans="1:54" ht="9.75" customHeight="1" x14ac:dyDescent="0.25">
      <c r="A21" s="103">
        <v>9</v>
      </c>
      <c r="B21" s="103"/>
      <c r="C21" s="8" t="s">
        <v>91</v>
      </c>
      <c r="D21" s="103"/>
      <c r="E21" s="190">
        <v>76315</v>
      </c>
      <c r="F21" s="103"/>
      <c r="G21" s="188">
        <f t="shared" si="0"/>
        <v>13.797685771108299</v>
      </c>
      <c r="H21" s="103"/>
      <c r="I21" s="188">
        <f t="shared" si="1"/>
        <v>60.765872439635537</v>
      </c>
      <c r="J21" s="103"/>
      <c r="K21" s="190">
        <v>734708</v>
      </c>
      <c r="L21" s="103"/>
      <c r="M21" s="188">
        <f t="shared" si="2"/>
        <v>132.83456879406978</v>
      </c>
      <c r="N21" s="103"/>
      <c r="O21" s="188">
        <f t="shared" si="3"/>
        <v>73.591902716811859</v>
      </c>
      <c r="P21" s="103"/>
      <c r="Q21" s="190">
        <v>1497071</v>
      </c>
      <c r="R21" s="103"/>
      <c r="S21" s="188">
        <f t="shared" si="4"/>
        <v>270.66913758813956</v>
      </c>
      <c r="T21" s="103"/>
      <c r="U21" s="188">
        <f t="shared" si="5"/>
        <v>112.3949686049607</v>
      </c>
      <c r="V21" s="103"/>
      <c r="W21" s="190">
        <v>0</v>
      </c>
      <c r="X21" s="103"/>
      <c r="Y21" s="190">
        <f t="shared" si="6"/>
        <v>2308094</v>
      </c>
      <c r="Z21" s="103"/>
      <c r="AA21" s="103"/>
      <c r="AB21" s="190">
        <v>725814</v>
      </c>
      <c r="AC21" s="103"/>
      <c r="AD21" s="188">
        <f t="shared" si="7"/>
        <v>31.446466218446911</v>
      </c>
      <c r="AE21" s="103"/>
      <c r="AF21" s="190">
        <v>850127</v>
      </c>
      <c r="AG21" s="103"/>
      <c r="AH21" s="188">
        <f t="shared" si="8"/>
        <v>36.832425369157406</v>
      </c>
      <c r="AI21" s="103"/>
      <c r="AJ21" s="190">
        <v>0</v>
      </c>
      <c r="AK21" s="103"/>
      <c r="AL21" s="188">
        <f t="shared" si="9"/>
        <v>0</v>
      </c>
      <c r="AM21" s="103"/>
      <c r="AN21" s="190">
        <v>256193</v>
      </c>
      <c r="AO21" s="103"/>
      <c r="AP21" s="190">
        <v>264527.94764000003</v>
      </c>
      <c r="AQ21" s="103"/>
      <c r="AR21" s="190">
        <v>309253.80236000003</v>
      </c>
      <c r="AS21" s="103"/>
      <c r="AT21" s="103">
        <v>9</v>
      </c>
      <c r="AU21" s="103"/>
      <c r="AV21" s="190">
        <v>5531</v>
      </c>
      <c r="AW21" s="103"/>
      <c r="AX21" s="190">
        <f t="shared" si="10"/>
        <v>5531</v>
      </c>
      <c r="AY21" s="103"/>
      <c r="AZ21" s="190">
        <f t="shared" si="11"/>
        <v>5531</v>
      </c>
      <c r="BA21" s="103"/>
      <c r="BB21" s="190">
        <f t="shared" si="12"/>
        <v>5531</v>
      </c>
    </row>
    <row r="22" spans="1:54" ht="9.75" customHeight="1" x14ac:dyDescent="0.25">
      <c r="A22" s="103">
        <v>10</v>
      </c>
      <c r="B22" s="103"/>
      <c r="C22" s="8" t="s">
        <v>92</v>
      </c>
      <c r="D22" s="103"/>
      <c r="E22" s="190">
        <v>1307704</v>
      </c>
      <c r="F22" s="103"/>
      <c r="G22" s="188">
        <f t="shared" si="0"/>
        <v>53.262626262626263</v>
      </c>
      <c r="H22" s="103"/>
      <c r="I22" s="188">
        <f t="shared" si="1"/>
        <v>234.57194249574167</v>
      </c>
      <c r="J22" s="103"/>
      <c r="K22" s="190">
        <v>2231454</v>
      </c>
      <c r="L22" s="103"/>
      <c r="M22" s="188">
        <f t="shared" si="2"/>
        <v>90.886852394916914</v>
      </c>
      <c r="N22" s="103"/>
      <c r="O22" s="188">
        <f t="shared" si="3"/>
        <v>50.352377851679861</v>
      </c>
      <c r="P22" s="103"/>
      <c r="Q22" s="190">
        <v>3512992</v>
      </c>
      <c r="R22" s="103"/>
      <c r="S22" s="188">
        <f t="shared" si="4"/>
        <v>143.08374063212773</v>
      </c>
      <c r="T22" s="103"/>
      <c r="U22" s="188">
        <f t="shared" si="5"/>
        <v>59.41531672036858</v>
      </c>
      <c r="V22" s="103"/>
      <c r="W22" s="190">
        <v>943087</v>
      </c>
      <c r="X22" s="103"/>
      <c r="Y22" s="190">
        <f t="shared" si="6"/>
        <v>7052150</v>
      </c>
      <c r="Z22" s="103"/>
      <c r="AA22" s="103"/>
      <c r="AB22" s="190">
        <v>135787</v>
      </c>
      <c r="AC22" s="103"/>
      <c r="AD22" s="188">
        <f t="shared" si="7"/>
        <v>1.9254695376587281</v>
      </c>
      <c r="AE22" s="103"/>
      <c r="AF22" s="190">
        <v>54568</v>
      </c>
      <c r="AG22" s="103"/>
      <c r="AH22" s="188">
        <f t="shared" si="8"/>
        <v>0.77377820948221465</v>
      </c>
      <c r="AI22" s="103"/>
      <c r="AJ22" s="190">
        <v>1893</v>
      </c>
      <c r="AK22" s="103"/>
      <c r="AL22" s="188">
        <f t="shared" si="9"/>
        <v>2.6842877703962618E-2</v>
      </c>
      <c r="AM22" s="103"/>
      <c r="AN22" s="190">
        <v>212465</v>
      </c>
      <c r="AO22" s="103"/>
      <c r="AP22" s="190">
        <v>33176.431400000001</v>
      </c>
      <c r="AQ22" s="103"/>
      <c r="AR22" s="190">
        <v>26704.268599999999</v>
      </c>
      <c r="AS22" s="103"/>
      <c r="AT22" s="103">
        <v>10</v>
      </c>
      <c r="AU22" s="103"/>
      <c r="AV22" s="190">
        <v>24552</v>
      </c>
      <c r="AW22" s="103"/>
      <c r="AX22" s="190">
        <f t="shared" si="10"/>
        <v>24552</v>
      </c>
      <c r="AY22" s="103"/>
      <c r="AZ22" s="190">
        <f t="shared" si="11"/>
        <v>24552</v>
      </c>
      <c r="BA22" s="103"/>
      <c r="BB22" s="190">
        <f t="shared" si="12"/>
        <v>24552</v>
      </c>
    </row>
    <row r="23" spans="1:54" ht="9.75" customHeight="1" x14ac:dyDescent="0.25">
      <c r="A23" s="103">
        <v>11</v>
      </c>
      <c r="B23" s="103"/>
      <c r="C23" s="8" t="s">
        <v>93</v>
      </c>
      <c r="D23" s="103"/>
      <c r="E23" s="190">
        <v>270208</v>
      </c>
      <c r="F23" s="103"/>
      <c r="G23" s="188">
        <f t="shared" si="0"/>
        <v>18.686583679114801</v>
      </c>
      <c r="H23" s="103"/>
      <c r="I23" s="188">
        <f t="shared" si="1"/>
        <v>82.296885072956385</v>
      </c>
      <c r="J23" s="103"/>
      <c r="K23" s="190">
        <v>1063127</v>
      </c>
      <c r="L23" s="103"/>
      <c r="M23" s="188">
        <f t="shared" si="2"/>
        <v>73.521922544951593</v>
      </c>
      <c r="N23" s="103"/>
      <c r="O23" s="188">
        <f t="shared" si="3"/>
        <v>40.73200387972053</v>
      </c>
      <c r="P23" s="103"/>
      <c r="Q23" s="190">
        <v>1562377</v>
      </c>
      <c r="R23" s="103"/>
      <c r="S23" s="188">
        <f t="shared" si="4"/>
        <v>108.04820193637622</v>
      </c>
      <c r="T23" s="103"/>
      <c r="U23" s="188">
        <f t="shared" si="5"/>
        <v>44.866859859509887</v>
      </c>
      <c r="V23" s="103"/>
      <c r="W23" s="190">
        <v>291571</v>
      </c>
      <c r="X23" s="103"/>
      <c r="Y23" s="190">
        <f t="shared" si="6"/>
        <v>2895712</v>
      </c>
      <c r="Z23" s="103"/>
      <c r="AA23" s="103"/>
      <c r="AB23" s="190">
        <v>61626</v>
      </c>
      <c r="AC23" s="103"/>
      <c r="AD23" s="188">
        <f t="shared" si="7"/>
        <v>2.128181255594479</v>
      </c>
      <c r="AE23" s="103"/>
      <c r="AF23" s="190">
        <v>49401</v>
      </c>
      <c r="AG23" s="103"/>
      <c r="AH23" s="188">
        <f t="shared" si="8"/>
        <v>1.7060052933440892</v>
      </c>
      <c r="AI23" s="103"/>
      <c r="AJ23" s="190">
        <v>859</v>
      </c>
      <c r="AK23" s="103"/>
      <c r="AL23" s="188">
        <f t="shared" si="9"/>
        <v>2.9664552275916939E-2</v>
      </c>
      <c r="AM23" s="103"/>
      <c r="AN23" s="190">
        <v>102476</v>
      </c>
      <c r="AO23" s="103"/>
      <c r="AP23" s="190">
        <v>16457.362399999998</v>
      </c>
      <c r="AQ23" s="103"/>
      <c r="AR23" s="190">
        <v>9661.3376000000007</v>
      </c>
      <c r="AS23" s="103"/>
      <c r="AT23" s="103">
        <v>11</v>
      </c>
      <c r="AU23" s="103"/>
      <c r="AV23" s="190">
        <v>14460</v>
      </c>
      <c r="AW23" s="103"/>
      <c r="AX23" s="190">
        <f t="shared" si="10"/>
        <v>14460</v>
      </c>
      <c r="AY23" s="103"/>
      <c r="AZ23" s="190">
        <f t="shared" si="11"/>
        <v>14460</v>
      </c>
      <c r="BA23" s="103"/>
      <c r="BB23" s="190">
        <f t="shared" si="12"/>
        <v>14460</v>
      </c>
    </row>
    <row r="24" spans="1:54" ht="9.75" customHeight="1" x14ac:dyDescent="0.25">
      <c r="A24" s="103">
        <v>12</v>
      </c>
      <c r="B24" s="103"/>
      <c r="C24" s="8" t="s">
        <v>94</v>
      </c>
      <c r="D24" s="103"/>
      <c r="E24" s="190">
        <v>110000</v>
      </c>
      <c r="F24" s="103"/>
      <c r="G24" s="188">
        <f t="shared" si="0"/>
        <v>13.240250361097738</v>
      </c>
      <c r="H24" s="103"/>
      <c r="I24" s="188">
        <f t="shared" si="1"/>
        <v>58.310891975522757</v>
      </c>
      <c r="J24" s="103"/>
      <c r="K24" s="190">
        <v>2163384</v>
      </c>
      <c r="L24" s="103"/>
      <c r="M24" s="188">
        <f t="shared" si="2"/>
        <v>260.39768897448243</v>
      </c>
      <c r="N24" s="103"/>
      <c r="O24" s="188">
        <f t="shared" si="3"/>
        <v>144.26336132728318</v>
      </c>
      <c r="P24" s="103"/>
      <c r="Q24" s="190">
        <v>2510386</v>
      </c>
      <c r="R24" s="103"/>
      <c r="S24" s="188">
        <f t="shared" si="4"/>
        <v>302.16490129995185</v>
      </c>
      <c r="T24" s="103"/>
      <c r="U24" s="188">
        <f t="shared" si="5"/>
        <v>125.47353901428806</v>
      </c>
      <c r="V24" s="103"/>
      <c r="W24" s="190">
        <v>52822</v>
      </c>
      <c r="X24" s="103"/>
      <c r="Y24" s="190">
        <f t="shared" si="6"/>
        <v>4783770</v>
      </c>
      <c r="Z24" s="103"/>
      <c r="AA24" s="103"/>
      <c r="AB24" s="190">
        <v>1717321</v>
      </c>
      <c r="AC24" s="103"/>
      <c r="AD24" s="188">
        <f t="shared" si="7"/>
        <v>35.898904002491761</v>
      </c>
      <c r="AE24" s="103"/>
      <c r="AF24" s="190">
        <v>1150137</v>
      </c>
      <c r="AG24" s="103"/>
      <c r="AH24" s="188">
        <f t="shared" si="8"/>
        <v>24.042481139352436</v>
      </c>
      <c r="AI24" s="103"/>
      <c r="AJ24" s="190">
        <v>0</v>
      </c>
      <c r="AK24" s="103"/>
      <c r="AL24" s="188">
        <f t="shared" si="9"/>
        <v>0</v>
      </c>
      <c r="AM24" s="103"/>
      <c r="AN24" s="190">
        <v>1324396</v>
      </c>
      <c r="AO24" s="103"/>
      <c r="AP24" s="190">
        <v>442759.0577</v>
      </c>
      <c r="AQ24" s="103"/>
      <c r="AR24" s="190">
        <v>403829.00229999999</v>
      </c>
      <c r="AS24" s="103"/>
      <c r="AT24" s="103">
        <v>12</v>
      </c>
      <c r="AU24" s="103"/>
      <c r="AV24" s="190">
        <v>8308</v>
      </c>
      <c r="AW24" s="103"/>
      <c r="AX24" s="190">
        <f t="shared" si="10"/>
        <v>8308</v>
      </c>
      <c r="AY24" s="103"/>
      <c r="AZ24" s="190">
        <f t="shared" si="11"/>
        <v>8308</v>
      </c>
      <c r="BA24" s="103"/>
      <c r="BB24" s="190">
        <f t="shared" si="12"/>
        <v>8308</v>
      </c>
    </row>
    <row r="25" spans="1:54" ht="9.75" customHeight="1" x14ac:dyDescent="0.25">
      <c r="A25" s="103">
        <v>13</v>
      </c>
      <c r="B25" s="103"/>
      <c r="C25" s="8" t="s">
        <v>95</v>
      </c>
      <c r="D25" s="103"/>
      <c r="E25" s="190">
        <v>229074</v>
      </c>
      <c r="F25" s="103"/>
      <c r="G25" s="188">
        <f t="shared" si="0"/>
        <v>8.0696797829992608</v>
      </c>
      <c r="H25" s="103"/>
      <c r="I25" s="188">
        <f t="shared" si="1"/>
        <v>35.539375258801144</v>
      </c>
      <c r="J25" s="103"/>
      <c r="K25" s="190">
        <v>8383005</v>
      </c>
      <c r="L25" s="103"/>
      <c r="M25" s="188">
        <f t="shared" si="2"/>
        <v>295.31141015253462</v>
      </c>
      <c r="N25" s="103"/>
      <c r="O25" s="188">
        <f t="shared" si="3"/>
        <v>163.60597067771766</v>
      </c>
      <c r="P25" s="103"/>
      <c r="Q25" s="190">
        <v>9117756</v>
      </c>
      <c r="R25" s="103"/>
      <c r="S25" s="188">
        <f t="shared" si="4"/>
        <v>321.19477225490539</v>
      </c>
      <c r="T25" s="103"/>
      <c r="U25" s="188">
        <f t="shared" si="5"/>
        <v>133.37566545396007</v>
      </c>
      <c r="V25" s="103"/>
      <c r="W25" s="190">
        <v>254265</v>
      </c>
      <c r="X25" s="103"/>
      <c r="Y25" s="190">
        <f t="shared" si="6"/>
        <v>17729835</v>
      </c>
      <c r="Z25" s="103"/>
      <c r="AA25" s="103"/>
      <c r="AB25" s="190">
        <v>5934891</v>
      </c>
      <c r="AC25" s="103"/>
      <c r="AD25" s="188">
        <f t="shared" si="7"/>
        <v>33.474034022313234</v>
      </c>
      <c r="AE25" s="103"/>
      <c r="AF25" s="190">
        <v>3446986</v>
      </c>
      <c r="AG25" s="103"/>
      <c r="AH25" s="188">
        <f t="shared" si="8"/>
        <v>19.441726333042581</v>
      </c>
      <c r="AI25" s="103"/>
      <c r="AJ25" s="190">
        <v>0</v>
      </c>
      <c r="AK25" s="103"/>
      <c r="AL25" s="188">
        <f t="shared" si="9"/>
        <v>0</v>
      </c>
      <c r="AM25" s="103"/>
      <c r="AN25" s="190">
        <v>5426303</v>
      </c>
      <c r="AO25" s="103"/>
      <c r="AP25" s="190">
        <v>1000313.4571</v>
      </c>
      <c r="AQ25" s="103"/>
      <c r="AR25" s="190">
        <v>454957.39289999998</v>
      </c>
      <c r="AS25" s="103"/>
      <c r="AT25" s="103">
        <v>13</v>
      </c>
      <c r="AU25" s="103"/>
      <c r="AV25" s="190">
        <v>28387</v>
      </c>
      <c r="AW25" s="103"/>
      <c r="AX25" s="190">
        <f t="shared" si="10"/>
        <v>28387</v>
      </c>
      <c r="AY25" s="103"/>
      <c r="AZ25" s="190">
        <f t="shared" si="11"/>
        <v>28387</v>
      </c>
      <c r="BA25" s="103"/>
      <c r="BB25" s="190">
        <f t="shared" si="12"/>
        <v>28387</v>
      </c>
    </row>
    <row r="26" spans="1:54" ht="9.75" customHeight="1" x14ac:dyDescent="0.25">
      <c r="A26" s="103">
        <v>14</v>
      </c>
      <c r="B26" s="103"/>
      <c r="C26" s="8" t="s">
        <v>96</v>
      </c>
      <c r="D26" s="103"/>
      <c r="E26" s="190">
        <v>98722</v>
      </c>
      <c r="F26" s="103"/>
      <c r="G26" s="188">
        <f t="shared" si="0"/>
        <v>14.987399423106119</v>
      </c>
      <c r="H26" s="103"/>
      <c r="I26" s="188">
        <f t="shared" si="1"/>
        <v>66.005445888131703</v>
      </c>
      <c r="J26" s="103"/>
      <c r="K26" s="190">
        <v>3425139</v>
      </c>
      <c r="L26" s="103"/>
      <c r="M26" s="188">
        <f t="shared" si="2"/>
        <v>519.98466676787609</v>
      </c>
      <c r="N26" s="103"/>
      <c r="O26" s="188">
        <f t="shared" si="3"/>
        <v>288.07757919054376</v>
      </c>
      <c r="P26" s="103"/>
      <c r="Q26" s="190">
        <v>3121097</v>
      </c>
      <c r="R26" s="103"/>
      <c r="S26" s="188">
        <f t="shared" si="4"/>
        <v>473.82678002125397</v>
      </c>
      <c r="T26" s="103"/>
      <c r="U26" s="188">
        <f t="shared" si="5"/>
        <v>196.75588631650507</v>
      </c>
      <c r="V26" s="103"/>
      <c r="W26" s="190">
        <v>29501</v>
      </c>
      <c r="X26" s="103"/>
      <c r="Y26" s="190">
        <f t="shared" si="6"/>
        <v>6644958</v>
      </c>
      <c r="Z26" s="103"/>
      <c r="AA26" s="103"/>
      <c r="AB26" s="190">
        <v>2259357</v>
      </c>
      <c r="AC26" s="103"/>
      <c r="AD26" s="188">
        <f t="shared" si="7"/>
        <v>34.001072693010251</v>
      </c>
      <c r="AE26" s="103"/>
      <c r="AF26" s="190">
        <v>1022011</v>
      </c>
      <c r="AG26" s="103"/>
      <c r="AH26" s="188">
        <f t="shared" si="8"/>
        <v>15.380247700587423</v>
      </c>
      <c r="AI26" s="103"/>
      <c r="AJ26" s="190">
        <v>0</v>
      </c>
      <c r="AK26" s="103"/>
      <c r="AL26" s="188">
        <f t="shared" si="9"/>
        <v>0</v>
      </c>
      <c r="AM26" s="103"/>
      <c r="AN26" s="190">
        <v>2705196</v>
      </c>
      <c r="AO26" s="103"/>
      <c r="AP26" s="190">
        <v>587933.78363000008</v>
      </c>
      <c r="AQ26" s="103"/>
      <c r="AR26" s="190">
        <v>330600.35636999999</v>
      </c>
      <c r="AS26" s="103"/>
      <c r="AT26" s="103">
        <v>14</v>
      </c>
      <c r="AU26" s="103"/>
      <c r="AV26" s="190">
        <v>6587</v>
      </c>
      <c r="AW26" s="103"/>
      <c r="AX26" s="190">
        <f t="shared" si="10"/>
        <v>6587</v>
      </c>
      <c r="AY26" s="103"/>
      <c r="AZ26" s="190">
        <f t="shared" si="11"/>
        <v>6587</v>
      </c>
      <c r="BA26" s="103"/>
      <c r="BB26" s="190">
        <f t="shared" si="12"/>
        <v>6587</v>
      </c>
    </row>
    <row r="27" spans="1:54" ht="9.75" customHeight="1" x14ac:dyDescent="0.25">
      <c r="A27" s="103">
        <v>15</v>
      </c>
      <c r="B27" s="103"/>
      <c r="C27" s="8" t="s">
        <v>97</v>
      </c>
      <c r="D27" s="103"/>
      <c r="E27" s="190">
        <v>2786138</v>
      </c>
      <c r="F27" s="103"/>
      <c r="G27" s="188">
        <f t="shared" si="0"/>
        <v>20.542347138148919</v>
      </c>
      <c r="H27" s="103"/>
      <c r="I27" s="188">
        <f t="shared" si="1"/>
        <v>90.469783593803484</v>
      </c>
      <c r="J27" s="103"/>
      <c r="K27" s="190">
        <v>28343089</v>
      </c>
      <c r="L27" s="103"/>
      <c r="M27" s="188">
        <f t="shared" si="2"/>
        <v>208.97513806044429</v>
      </c>
      <c r="N27" s="103"/>
      <c r="O27" s="188">
        <f t="shared" si="3"/>
        <v>115.77466746790923</v>
      </c>
      <c r="P27" s="103"/>
      <c r="Q27" s="190">
        <v>35617074</v>
      </c>
      <c r="R27" s="103"/>
      <c r="S27" s="188">
        <f t="shared" si="4"/>
        <v>262.60662542671554</v>
      </c>
      <c r="T27" s="103"/>
      <c r="U27" s="188">
        <f t="shared" si="5"/>
        <v>109.04702207017971</v>
      </c>
      <c r="V27" s="103"/>
      <c r="W27" s="190">
        <v>3465654</v>
      </c>
      <c r="X27" s="103"/>
      <c r="Y27" s="190">
        <f t="shared" si="6"/>
        <v>66746301</v>
      </c>
      <c r="Z27" s="103"/>
      <c r="AA27" s="103"/>
      <c r="AB27" s="190">
        <v>21846047</v>
      </c>
      <c r="AC27" s="103"/>
      <c r="AD27" s="188">
        <f t="shared" si="7"/>
        <v>32.729974055041644</v>
      </c>
      <c r="AE27" s="103"/>
      <c r="AF27" s="190">
        <v>13130987</v>
      </c>
      <c r="AG27" s="103"/>
      <c r="AH27" s="188">
        <f t="shared" si="8"/>
        <v>19.672980829304684</v>
      </c>
      <c r="AI27" s="103"/>
      <c r="AJ27" s="190">
        <v>698954</v>
      </c>
      <c r="AK27" s="103"/>
      <c r="AL27" s="188">
        <f t="shared" si="9"/>
        <v>1.0471801276298442</v>
      </c>
      <c r="AM27" s="103"/>
      <c r="AN27" s="190">
        <v>16517106</v>
      </c>
      <c r="AO27" s="103"/>
      <c r="AP27" s="190">
        <v>3174075.3110850006</v>
      </c>
      <c r="AQ27" s="103"/>
      <c r="AR27" s="190">
        <v>2314812.9689150001</v>
      </c>
      <c r="AS27" s="103"/>
      <c r="AT27" s="103">
        <v>15</v>
      </c>
      <c r="AU27" s="103"/>
      <c r="AV27" s="190">
        <v>135629</v>
      </c>
      <c r="AW27" s="103"/>
      <c r="AX27" s="190">
        <f t="shared" si="10"/>
        <v>135629</v>
      </c>
      <c r="AY27" s="103"/>
      <c r="AZ27" s="190">
        <f t="shared" si="11"/>
        <v>135629</v>
      </c>
      <c r="BA27" s="103"/>
      <c r="BB27" s="190">
        <f t="shared" si="12"/>
        <v>135629</v>
      </c>
    </row>
    <row r="28" spans="1:54" ht="9.75" customHeight="1" x14ac:dyDescent="0.25">
      <c r="A28" s="103">
        <v>16</v>
      </c>
      <c r="B28" s="103"/>
      <c r="C28" s="8" t="s">
        <v>98</v>
      </c>
      <c r="D28" s="103"/>
      <c r="E28" s="190">
        <v>446455</v>
      </c>
      <c r="F28" s="103"/>
      <c r="G28" s="188">
        <f t="shared" si="0"/>
        <v>8.1759330476504406</v>
      </c>
      <c r="H28" s="103"/>
      <c r="I28" s="188">
        <f t="shared" si="1"/>
        <v>36.007321292157563</v>
      </c>
      <c r="J28" s="103"/>
      <c r="K28" s="190">
        <v>6214654</v>
      </c>
      <c r="L28" s="103"/>
      <c r="M28" s="188">
        <f t="shared" si="2"/>
        <v>113.8089953484965</v>
      </c>
      <c r="N28" s="103"/>
      <c r="O28" s="188">
        <f t="shared" si="3"/>
        <v>63.051512795354192</v>
      </c>
      <c r="P28" s="103"/>
      <c r="Q28" s="190">
        <v>10796802</v>
      </c>
      <c r="R28" s="103"/>
      <c r="S28" s="188">
        <f t="shared" si="4"/>
        <v>197.72189869245139</v>
      </c>
      <c r="T28" s="103"/>
      <c r="U28" s="188">
        <f t="shared" si="5"/>
        <v>82.103732971088021</v>
      </c>
      <c r="V28" s="103"/>
      <c r="W28" s="190">
        <v>107207</v>
      </c>
      <c r="X28" s="103"/>
      <c r="Y28" s="190">
        <f t="shared" si="6"/>
        <v>17457911</v>
      </c>
      <c r="Z28" s="103"/>
      <c r="AA28" s="103"/>
      <c r="AB28" s="190">
        <v>6847037</v>
      </c>
      <c r="AC28" s="103"/>
      <c r="AD28" s="188">
        <f t="shared" si="7"/>
        <v>39.220253786377988</v>
      </c>
      <c r="AE28" s="103"/>
      <c r="AF28" s="190">
        <v>3527769</v>
      </c>
      <c r="AG28" s="103"/>
      <c r="AH28" s="188">
        <f t="shared" si="8"/>
        <v>20.207280241032276</v>
      </c>
      <c r="AI28" s="103"/>
      <c r="AJ28" s="190">
        <v>0</v>
      </c>
      <c r="AK28" s="103"/>
      <c r="AL28" s="188">
        <f t="shared" si="9"/>
        <v>0</v>
      </c>
      <c r="AM28" s="103"/>
      <c r="AN28" s="190">
        <v>2727071</v>
      </c>
      <c r="AO28" s="103"/>
      <c r="AP28" s="190">
        <v>732899.7265799999</v>
      </c>
      <c r="AQ28" s="103"/>
      <c r="AR28" s="190">
        <v>454183.24342000001</v>
      </c>
      <c r="AS28" s="103"/>
      <c r="AT28" s="103">
        <v>16</v>
      </c>
      <c r="AU28" s="103"/>
      <c r="AV28" s="190">
        <v>54606</v>
      </c>
      <c r="AW28" s="103"/>
      <c r="AX28" s="190">
        <f t="shared" si="10"/>
        <v>54606</v>
      </c>
      <c r="AY28" s="103"/>
      <c r="AZ28" s="190">
        <f t="shared" si="11"/>
        <v>54606</v>
      </c>
      <c r="BA28" s="103"/>
      <c r="BB28" s="190">
        <f t="shared" si="12"/>
        <v>54606</v>
      </c>
    </row>
    <row r="29" spans="1:54" ht="9.75" customHeight="1" x14ac:dyDescent="0.25">
      <c r="A29" s="103">
        <v>17</v>
      </c>
      <c r="B29" s="103"/>
      <c r="C29" s="8" t="s">
        <v>99</v>
      </c>
      <c r="D29" s="103"/>
      <c r="E29" s="190">
        <v>0</v>
      </c>
      <c r="F29" s="103"/>
      <c r="G29" s="188">
        <v>0</v>
      </c>
      <c r="H29" s="103"/>
      <c r="I29" s="188">
        <f t="shared" si="1"/>
        <v>0</v>
      </c>
      <c r="J29" s="103"/>
      <c r="K29" s="190">
        <v>0</v>
      </c>
      <c r="L29" s="103"/>
      <c r="M29" s="188">
        <v>0</v>
      </c>
      <c r="N29" s="103"/>
      <c r="O29" s="188">
        <f t="shared" si="3"/>
        <v>0</v>
      </c>
      <c r="P29" s="103"/>
      <c r="Q29" s="190">
        <v>0</v>
      </c>
      <c r="R29" s="103"/>
      <c r="S29" s="188">
        <v>0</v>
      </c>
      <c r="T29" s="103"/>
      <c r="U29" s="188">
        <f t="shared" si="5"/>
        <v>0</v>
      </c>
      <c r="V29" s="103"/>
      <c r="W29" s="190">
        <v>0</v>
      </c>
      <c r="X29" s="103"/>
      <c r="Y29" s="190">
        <f t="shared" si="6"/>
        <v>0</v>
      </c>
      <c r="Z29" s="103"/>
      <c r="AA29" s="103"/>
      <c r="AB29" s="190">
        <v>0</v>
      </c>
      <c r="AC29" s="103"/>
      <c r="AD29" s="188">
        <f t="shared" si="7"/>
        <v>0</v>
      </c>
      <c r="AE29" s="103"/>
      <c r="AF29" s="190">
        <v>0</v>
      </c>
      <c r="AG29" s="103"/>
      <c r="AH29" s="188">
        <f t="shared" si="8"/>
        <v>0</v>
      </c>
      <c r="AI29" s="103"/>
      <c r="AJ29" s="190">
        <v>0</v>
      </c>
      <c r="AK29" s="103"/>
      <c r="AL29" s="188">
        <f t="shared" si="9"/>
        <v>0</v>
      </c>
      <c r="AM29" s="103"/>
      <c r="AN29" s="190">
        <v>0</v>
      </c>
      <c r="AO29" s="103"/>
      <c r="AP29" s="190">
        <v>0</v>
      </c>
      <c r="AQ29" s="103"/>
      <c r="AR29" s="190">
        <v>0</v>
      </c>
      <c r="AS29" s="103"/>
      <c r="AT29" s="103">
        <v>17</v>
      </c>
      <c r="AU29" s="103"/>
      <c r="AV29" s="190">
        <v>0</v>
      </c>
      <c r="AW29" s="103"/>
      <c r="AX29" s="190">
        <f t="shared" si="10"/>
        <v>0</v>
      </c>
      <c r="AY29" s="103"/>
      <c r="AZ29" s="190">
        <f t="shared" si="11"/>
        <v>0</v>
      </c>
      <c r="BA29" s="103"/>
      <c r="BB29" s="190">
        <f t="shared" si="12"/>
        <v>0</v>
      </c>
    </row>
    <row r="30" spans="1:54" ht="9.75" customHeight="1" x14ac:dyDescent="0.25">
      <c r="A30" s="103">
        <v>18</v>
      </c>
      <c r="B30" s="103"/>
      <c r="C30" s="8" t="s">
        <v>100</v>
      </c>
      <c r="D30" s="103"/>
      <c r="E30" s="190">
        <v>48677</v>
      </c>
      <c r="F30" s="103"/>
      <c r="G30" s="188">
        <f t="shared" ref="G30:G36" si="13">(E30/$AV30)</f>
        <v>6.6119261070361315</v>
      </c>
      <c r="H30" s="103"/>
      <c r="I30" s="188">
        <f t="shared" si="1"/>
        <v>29.119336754411435</v>
      </c>
      <c r="J30" s="103"/>
      <c r="K30" s="190">
        <v>1444903</v>
      </c>
      <c r="L30" s="103"/>
      <c r="M30" s="188">
        <f t="shared" ref="M30:M36" si="14">(K30/$AV30)</f>
        <v>196.2650095082858</v>
      </c>
      <c r="N30" s="103"/>
      <c r="O30" s="188">
        <f t="shared" si="3"/>
        <v>108.73310778641783</v>
      </c>
      <c r="P30" s="103"/>
      <c r="Q30" s="190">
        <v>1706803</v>
      </c>
      <c r="R30" s="103"/>
      <c r="S30" s="188">
        <f t="shared" ref="S30:S36" si="15">(Q30/$AV30)</f>
        <v>231.83958163542516</v>
      </c>
      <c r="T30" s="103"/>
      <c r="U30" s="188">
        <f t="shared" si="5"/>
        <v>96.271051555759826</v>
      </c>
      <c r="V30" s="103"/>
      <c r="W30" s="190">
        <v>38888</v>
      </c>
      <c r="X30" s="103"/>
      <c r="Y30" s="190">
        <f t="shared" si="6"/>
        <v>3200383</v>
      </c>
      <c r="Z30" s="103"/>
      <c r="AA30" s="103"/>
      <c r="AB30" s="190">
        <v>1575494</v>
      </c>
      <c r="AC30" s="103"/>
      <c r="AD30" s="188">
        <f t="shared" si="7"/>
        <v>49.228295488383736</v>
      </c>
      <c r="AE30" s="103"/>
      <c r="AF30" s="190">
        <v>264703</v>
      </c>
      <c r="AG30" s="103"/>
      <c r="AH30" s="188">
        <f t="shared" si="8"/>
        <v>8.2709788172228134</v>
      </c>
      <c r="AI30" s="103"/>
      <c r="AJ30" s="190">
        <v>0</v>
      </c>
      <c r="AK30" s="103"/>
      <c r="AL30" s="188">
        <f t="shared" si="9"/>
        <v>0</v>
      </c>
      <c r="AM30" s="103"/>
      <c r="AN30" s="190">
        <v>807996</v>
      </c>
      <c r="AO30" s="103"/>
      <c r="AP30" s="190">
        <v>206004.76768999998</v>
      </c>
      <c r="AQ30" s="103"/>
      <c r="AR30" s="190">
        <v>79177.78231000001</v>
      </c>
      <c r="AS30" s="103"/>
      <c r="AT30" s="103">
        <v>18</v>
      </c>
      <c r="AU30" s="103"/>
      <c r="AV30" s="190">
        <v>7362</v>
      </c>
      <c r="AW30" s="103"/>
      <c r="AX30" s="190">
        <f t="shared" si="10"/>
        <v>7362</v>
      </c>
      <c r="AY30" s="103"/>
      <c r="AZ30" s="190">
        <f t="shared" si="11"/>
        <v>7362</v>
      </c>
      <c r="BA30" s="103"/>
      <c r="BB30" s="190">
        <f t="shared" si="12"/>
        <v>7362</v>
      </c>
    </row>
    <row r="31" spans="1:54" ht="9.75" customHeight="1" x14ac:dyDescent="0.25">
      <c r="A31" s="103">
        <v>19</v>
      </c>
      <c r="B31" s="103"/>
      <c r="C31" s="8" t="s">
        <v>101</v>
      </c>
      <c r="D31" s="103"/>
      <c r="E31" s="190">
        <v>767074</v>
      </c>
      <c r="F31" s="103"/>
      <c r="G31" s="188">
        <f t="shared" si="13"/>
        <v>9.4305806562657519</v>
      </c>
      <c r="H31" s="103"/>
      <c r="I31" s="188">
        <f t="shared" si="1"/>
        <v>41.532867953138506</v>
      </c>
      <c r="J31" s="103"/>
      <c r="K31" s="190">
        <v>24195994</v>
      </c>
      <c r="L31" s="103"/>
      <c r="M31" s="188">
        <f t="shared" si="14"/>
        <v>297.47100406938858</v>
      </c>
      <c r="N31" s="103"/>
      <c r="O31" s="188">
        <f t="shared" si="3"/>
        <v>164.8024109332909</v>
      </c>
      <c r="P31" s="103"/>
      <c r="Q31" s="190">
        <v>28751891</v>
      </c>
      <c r="R31" s="103"/>
      <c r="S31" s="188">
        <f t="shared" si="15"/>
        <v>353.48222869718091</v>
      </c>
      <c r="T31" s="103"/>
      <c r="U31" s="188">
        <f t="shared" si="5"/>
        <v>146.78298512660609</v>
      </c>
      <c r="V31" s="103"/>
      <c r="W31" s="190">
        <v>613926</v>
      </c>
      <c r="X31" s="103"/>
      <c r="Y31" s="190">
        <f t="shared" si="6"/>
        <v>53714959</v>
      </c>
      <c r="Z31" s="103"/>
      <c r="AA31" s="103"/>
      <c r="AB31" s="190">
        <v>16434605</v>
      </c>
      <c r="AC31" s="103"/>
      <c r="AD31" s="188">
        <f t="shared" si="7"/>
        <v>30.595955588460932</v>
      </c>
      <c r="AE31" s="103"/>
      <c r="AF31" s="190">
        <v>11703627</v>
      </c>
      <c r="AG31" s="103"/>
      <c r="AH31" s="188">
        <f t="shared" si="8"/>
        <v>21.788394178984667</v>
      </c>
      <c r="AI31" s="103"/>
      <c r="AJ31" s="190">
        <v>0</v>
      </c>
      <c r="AK31" s="103"/>
      <c r="AL31" s="188">
        <f t="shared" si="9"/>
        <v>0</v>
      </c>
      <c r="AM31" s="103"/>
      <c r="AN31" s="190">
        <v>21163156</v>
      </c>
      <c r="AO31" s="103"/>
      <c r="AP31" s="190">
        <v>1464803.285219</v>
      </c>
      <c r="AQ31" s="103"/>
      <c r="AR31" s="190">
        <v>1981314.9447809998</v>
      </c>
      <c r="AS31" s="103"/>
      <c r="AT31" s="103">
        <v>19</v>
      </c>
      <c r="AU31" s="103"/>
      <c r="AV31" s="190">
        <v>81339</v>
      </c>
      <c r="AW31" s="103"/>
      <c r="AX31" s="190">
        <f t="shared" si="10"/>
        <v>81339</v>
      </c>
      <c r="AY31" s="103"/>
      <c r="AZ31" s="190">
        <f t="shared" si="11"/>
        <v>81339</v>
      </c>
      <c r="BA31" s="103"/>
      <c r="BB31" s="190">
        <f t="shared" si="12"/>
        <v>81339</v>
      </c>
    </row>
    <row r="32" spans="1:54" ht="9.75" customHeight="1" x14ac:dyDescent="0.25">
      <c r="A32" s="103">
        <v>20</v>
      </c>
      <c r="B32" s="103"/>
      <c r="C32" s="8" t="s">
        <v>102</v>
      </c>
      <c r="D32" s="103"/>
      <c r="E32" s="190">
        <v>546084</v>
      </c>
      <c r="F32" s="103"/>
      <c r="G32" s="188">
        <f t="shared" si="13"/>
        <v>12.985613392623595</v>
      </c>
      <c r="H32" s="103"/>
      <c r="I32" s="188">
        <f t="shared" si="1"/>
        <v>57.189454815595873</v>
      </c>
      <c r="J32" s="103"/>
      <c r="K32" s="190">
        <v>3923408</v>
      </c>
      <c r="L32" s="103"/>
      <c r="M32" s="188">
        <f t="shared" si="14"/>
        <v>93.296744584215162</v>
      </c>
      <c r="N32" s="103"/>
      <c r="O32" s="188">
        <f t="shared" si="3"/>
        <v>51.687486273854063</v>
      </c>
      <c r="P32" s="103"/>
      <c r="Q32" s="190">
        <v>7233027</v>
      </c>
      <c r="R32" s="103"/>
      <c r="S32" s="188">
        <f t="shared" si="15"/>
        <v>171.9978836230471</v>
      </c>
      <c r="T32" s="103"/>
      <c r="U32" s="188">
        <f t="shared" si="5"/>
        <v>71.421872852559588</v>
      </c>
      <c r="V32" s="103"/>
      <c r="W32" s="190">
        <v>1237078</v>
      </c>
      <c r="X32" s="103"/>
      <c r="Y32" s="190">
        <f t="shared" si="6"/>
        <v>11702519</v>
      </c>
      <c r="Z32" s="103"/>
      <c r="AA32" s="103"/>
      <c r="AB32" s="190">
        <v>3076895</v>
      </c>
      <c r="AC32" s="103"/>
      <c r="AD32" s="188">
        <f t="shared" si="7"/>
        <v>26.292587091719312</v>
      </c>
      <c r="AE32" s="103"/>
      <c r="AF32" s="190">
        <v>2446758</v>
      </c>
      <c r="AG32" s="103"/>
      <c r="AH32" s="188">
        <f t="shared" si="8"/>
        <v>20.907960072527978</v>
      </c>
      <c r="AI32" s="103"/>
      <c r="AJ32" s="190">
        <v>29964</v>
      </c>
      <c r="AK32" s="103"/>
      <c r="AL32" s="188">
        <f t="shared" si="9"/>
        <v>0.2560474373081556</v>
      </c>
      <c r="AM32" s="103"/>
      <c r="AN32" s="190">
        <v>99677</v>
      </c>
      <c r="AO32" s="103"/>
      <c r="AP32" s="190">
        <v>393577.72129999998</v>
      </c>
      <c r="AQ32" s="103"/>
      <c r="AR32" s="190">
        <v>160449.17869999999</v>
      </c>
      <c r="AS32" s="103"/>
      <c r="AT32" s="103">
        <v>20</v>
      </c>
      <c r="AU32" s="103"/>
      <c r="AV32" s="190">
        <v>42053</v>
      </c>
      <c r="AW32" s="103"/>
      <c r="AX32" s="190">
        <f t="shared" si="10"/>
        <v>42053</v>
      </c>
      <c r="AY32" s="103"/>
      <c r="AZ32" s="190">
        <f t="shared" si="11"/>
        <v>42053</v>
      </c>
      <c r="BA32" s="103"/>
      <c r="BB32" s="190">
        <f t="shared" si="12"/>
        <v>42053</v>
      </c>
    </row>
    <row r="33" spans="1:54" ht="9.75" customHeight="1" x14ac:dyDescent="0.25">
      <c r="A33" s="103">
        <v>21</v>
      </c>
      <c r="B33" s="103"/>
      <c r="C33" s="8" t="s">
        <v>103</v>
      </c>
      <c r="D33" s="103"/>
      <c r="E33" s="190">
        <v>27423</v>
      </c>
      <c r="F33" s="103"/>
      <c r="G33" s="188">
        <f t="shared" si="13"/>
        <v>1.6591844143272023</v>
      </c>
      <c r="H33" s="103"/>
      <c r="I33" s="188">
        <f t="shared" si="1"/>
        <v>7.3071520940094334</v>
      </c>
      <c r="J33" s="103"/>
      <c r="K33" s="190">
        <v>1581663</v>
      </c>
      <c r="L33" s="103"/>
      <c r="M33" s="188">
        <f t="shared" si="14"/>
        <v>95.695970474346566</v>
      </c>
      <c r="N33" s="103"/>
      <c r="O33" s="188">
        <f t="shared" si="3"/>
        <v>53.016685441699664</v>
      </c>
      <c r="P33" s="103"/>
      <c r="Q33" s="190">
        <v>2935895</v>
      </c>
      <c r="R33" s="103"/>
      <c r="S33" s="188">
        <f t="shared" si="15"/>
        <v>177.63159486931269</v>
      </c>
      <c r="T33" s="103"/>
      <c r="U33" s="188">
        <f t="shared" si="5"/>
        <v>73.761263313901864</v>
      </c>
      <c r="V33" s="103"/>
      <c r="W33" s="190">
        <v>359984</v>
      </c>
      <c r="X33" s="103"/>
      <c r="Y33" s="190">
        <f t="shared" si="6"/>
        <v>4544981</v>
      </c>
      <c r="Z33" s="103"/>
      <c r="AA33" s="103"/>
      <c r="AB33" s="190">
        <v>1365800</v>
      </c>
      <c r="AC33" s="103"/>
      <c r="AD33" s="188">
        <f t="shared" si="7"/>
        <v>30.05073068512278</v>
      </c>
      <c r="AE33" s="103"/>
      <c r="AF33" s="190">
        <v>913536</v>
      </c>
      <c r="AG33" s="103"/>
      <c r="AH33" s="188">
        <f t="shared" si="8"/>
        <v>20.09988600612412</v>
      </c>
      <c r="AI33" s="103"/>
      <c r="AJ33" s="190">
        <v>12075</v>
      </c>
      <c r="AK33" s="103"/>
      <c r="AL33" s="188">
        <f t="shared" si="9"/>
        <v>0.26567767830052536</v>
      </c>
      <c r="AM33" s="103"/>
      <c r="AN33" s="190">
        <v>40170</v>
      </c>
      <c r="AO33" s="103"/>
      <c r="AP33" s="190">
        <v>123803.58100000001</v>
      </c>
      <c r="AQ33" s="103"/>
      <c r="AR33" s="190">
        <v>41675.159</v>
      </c>
      <c r="AS33" s="103"/>
      <c r="AT33" s="103">
        <v>21</v>
      </c>
      <c r="AU33" s="103"/>
      <c r="AV33" s="190">
        <v>16528</v>
      </c>
      <c r="AW33" s="103"/>
      <c r="AX33" s="190">
        <f t="shared" si="10"/>
        <v>16528</v>
      </c>
      <c r="AY33" s="103"/>
      <c r="AZ33" s="190">
        <f t="shared" si="11"/>
        <v>16528</v>
      </c>
      <c r="BA33" s="103"/>
      <c r="BB33" s="190">
        <f t="shared" si="12"/>
        <v>16528</v>
      </c>
    </row>
    <row r="34" spans="1:54" ht="9.75" customHeight="1" x14ac:dyDescent="0.25">
      <c r="A34" s="103">
        <v>22</v>
      </c>
      <c r="B34" s="103"/>
      <c r="C34" s="8" t="s">
        <v>104</v>
      </c>
      <c r="D34" s="103"/>
      <c r="E34" s="190">
        <v>169207</v>
      </c>
      <c r="F34" s="103"/>
      <c r="G34" s="188">
        <f t="shared" si="13"/>
        <v>12.89785806845034</v>
      </c>
      <c r="H34" s="103"/>
      <c r="I34" s="188">
        <f t="shared" si="1"/>
        <v>56.802974870837545</v>
      </c>
      <c r="J34" s="103"/>
      <c r="K34" s="190">
        <v>4714168</v>
      </c>
      <c r="L34" s="103"/>
      <c r="M34" s="188">
        <f t="shared" si="14"/>
        <v>359.33897400716518</v>
      </c>
      <c r="N34" s="103"/>
      <c r="O34" s="188">
        <f t="shared" si="3"/>
        <v>199.07798894194821</v>
      </c>
      <c r="P34" s="103"/>
      <c r="Q34" s="190">
        <v>3231900</v>
      </c>
      <c r="R34" s="103"/>
      <c r="S34" s="188">
        <f t="shared" si="15"/>
        <v>246.35261833981249</v>
      </c>
      <c r="T34" s="103"/>
      <c r="U34" s="188">
        <f t="shared" si="5"/>
        <v>102.29756909406275</v>
      </c>
      <c r="V34" s="103"/>
      <c r="W34" s="190">
        <v>65611</v>
      </c>
      <c r="X34" s="103"/>
      <c r="Y34" s="190">
        <f t="shared" si="6"/>
        <v>8115275</v>
      </c>
      <c r="Z34" s="103"/>
      <c r="AA34" s="103"/>
      <c r="AB34" s="190">
        <v>2492623</v>
      </c>
      <c r="AC34" s="103"/>
      <c r="AD34" s="188">
        <f t="shared" si="7"/>
        <v>30.715200655553875</v>
      </c>
      <c r="AE34" s="103"/>
      <c r="AF34" s="190">
        <v>1809211</v>
      </c>
      <c r="AG34" s="103"/>
      <c r="AH34" s="188">
        <f t="shared" si="8"/>
        <v>22.293896386752145</v>
      </c>
      <c r="AI34" s="103"/>
      <c r="AJ34" s="190">
        <v>39848</v>
      </c>
      <c r="AK34" s="103"/>
      <c r="AL34" s="188">
        <f t="shared" si="9"/>
        <v>0.49102464180203381</v>
      </c>
      <c r="AM34" s="103"/>
      <c r="AN34" s="190">
        <v>2901050</v>
      </c>
      <c r="AO34" s="103"/>
      <c r="AP34" s="190">
        <v>508614.19770000002</v>
      </c>
      <c r="AQ34" s="103"/>
      <c r="AR34" s="190">
        <v>684486.12230000005</v>
      </c>
      <c r="AS34" s="103"/>
      <c r="AT34" s="103">
        <v>22</v>
      </c>
      <c r="AU34" s="103"/>
      <c r="AV34" s="190">
        <v>13119</v>
      </c>
      <c r="AW34" s="103"/>
      <c r="AX34" s="190">
        <f t="shared" si="10"/>
        <v>13119</v>
      </c>
      <c r="AY34" s="103"/>
      <c r="AZ34" s="190">
        <f t="shared" si="11"/>
        <v>13119</v>
      </c>
      <c r="BA34" s="103"/>
      <c r="BB34" s="190">
        <f t="shared" si="12"/>
        <v>13119</v>
      </c>
    </row>
    <row r="35" spans="1:54" ht="9.75" customHeight="1" x14ac:dyDescent="0.25">
      <c r="A35" s="103">
        <v>23</v>
      </c>
      <c r="B35" s="103"/>
      <c r="C35" s="8" t="s">
        <v>105</v>
      </c>
      <c r="D35" s="103"/>
      <c r="E35" s="190">
        <v>2309403</v>
      </c>
      <c r="F35" s="103"/>
      <c r="G35" s="188">
        <f t="shared" si="13"/>
        <v>12.750749507230053</v>
      </c>
      <c r="H35" s="103"/>
      <c r="I35" s="188">
        <f t="shared" si="1"/>
        <v>56.155099552165723</v>
      </c>
      <c r="J35" s="103"/>
      <c r="K35" s="190">
        <v>26436498</v>
      </c>
      <c r="L35" s="103"/>
      <c r="M35" s="188">
        <f t="shared" si="14"/>
        <v>145.96203600947445</v>
      </c>
      <c r="N35" s="103"/>
      <c r="O35" s="188">
        <f t="shared" si="3"/>
        <v>80.86467289256241</v>
      </c>
      <c r="P35" s="103"/>
      <c r="Q35" s="190">
        <v>52448035</v>
      </c>
      <c r="R35" s="103"/>
      <c r="S35" s="188">
        <f t="shared" si="15"/>
        <v>289.57776379065695</v>
      </c>
      <c r="T35" s="103"/>
      <c r="U35" s="188">
        <f t="shared" si="5"/>
        <v>120.24674833623065</v>
      </c>
      <c r="V35" s="103"/>
      <c r="W35" s="190">
        <v>1898894</v>
      </c>
      <c r="X35" s="103"/>
      <c r="Y35" s="190">
        <f t="shared" si="6"/>
        <v>81193936</v>
      </c>
      <c r="Z35" s="103"/>
      <c r="AA35" s="103"/>
      <c r="AB35" s="190">
        <v>23022309</v>
      </c>
      <c r="AC35" s="103"/>
      <c r="AD35" s="188">
        <f t="shared" si="7"/>
        <v>28.354714815155653</v>
      </c>
      <c r="AE35" s="103"/>
      <c r="AF35" s="190">
        <v>21006604</v>
      </c>
      <c r="AG35" s="103"/>
      <c r="AH35" s="188">
        <f t="shared" si="8"/>
        <v>25.872134096319705</v>
      </c>
      <c r="AI35" s="103"/>
      <c r="AJ35" s="190">
        <v>301210</v>
      </c>
      <c r="AK35" s="103"/>
      <c r="AL35" s="188">
        <f t="shared" si="9"/>
        <v>0.3709759802751772</v>
      </c>
      <c r="AM35" s="103"/>
      <c r="AN35" s="190">
        <v>14500548</v>
      </c>
      <c r="AO35" s="103"/>
      <c r="AP35" s="190">
        <v>5204750.1840070002</v>
      </c>
      <c r="AQ35" s="103"/>
      <c r="AR35" s="190">
        <v>3809398.3759930003</v>
      </c>
      <c r="AS35" s="103"/>
      <c r="AT35" s="103">
        <v>23</v>
      </c>
      <c r="AU35" s="103"/>
      <c r="AV35" s="190">
        <v>181119</v>
      </c>
      <c r="AW35" s="103"/>
      <c r="AX35" s="190">
        <f t="shared" si="10"/>
        <v>181119</v>
      </c>
      <c r="AY35" s="103"/>
      <c r="AZ35" s="190">
        <f t="shared" si="11"/>
        <v>181119</v>
      </c>
      <c r="BA35" s="103"/>
      <c r="BB35" s="190">
        <f t="shared" si="12"/>
        <v>181119</v>
      </c>
    </row>
    <row r="36" spans="1:54" ht="9.75" customHeight="1" x14ac:dyDescent="0.25">
      <c r="A36" s="103">
        <v>24</v>
      </c>
      <c r="B36" s="103"/>
      <c r="C36" s="8" t="s">
        <v>106</v>
      </c>
      <c r="D36" s="103"/>
      <c r="E36" s="190">
        <v>9125799</v>
      </c>
      <c r="F36" s="103"/>
      <c r="G36" s="188">
        <f t="shared" si="13"/>
        <v>37.135842207852981</v>
      </c>
      <c r="H36" s="103"/>
      <c r="I36" s="188">
        <f t="shared" si="1"/>
        <v>163.54857531732054</v>
      </c>
      <c r="J36" s="103"/>
      <c r="K36" s="190">
        <v>22068677</v>
      </c>
      <c r="L36" s="103"/>
      <c r="M36" s="188">
        <f t="shared" si="14"/>
        <v>89.804619497763909</v>
      </c>
      <c r="N36" s="103"/>
      <c r="O36" s="188">
        <f t="shared" si="3"/>
        <v>49.75280818538549</v>
      </c>
      <c r="P36" s="103"/>
      <c r="Q36" s="190">
        <v>51574541</v>
      </c>
      <c r="R36" s="103"/>
      <c r="S36" s="188">
        <f t="shared" si="15"/>
        <v>209.87357014092072</v>
      </c>
      <c r="T36" s="103"/>
      <c r="U36" s="188">
        <f t="shared" si="5"/>
        <v>87.149696996091635</v>
      </c>
      <c r="V36" s="103"/>
      <c r="W36" s="190">
        <v>4264629</v>
      </c>
      <c r="X36" s="103"/>
      <c r="Y36" s="190">
        <f t="shared" si="6"/>
        <v>82769017</v>
      </c>
      <c r="Z36" s="103"/>
      <c r="AA36" s="103"/>
      <c r="AB36" s="190">
        <v>33111083</v>
      </c>
      <c r="AC36" s="103"/>
      <c r="AD36" s="188">
        <f t="shared" si="7"/>
        <v>40.004199880735563</v>
      </c>
      <c r="AE36" s="103"/>
      <c r="AF36" s="190">
        <v>23841288</v>
      </c>
      <c r="AG36" s="103"/>
      <c r="AH36" s="188">
        <f t="shared" si="8"/>
        <v>28.804604505572417</v>
      </c>
      <c r="AI36" s="103"/>
      <c r="AJ36" s="190">
        <v>6992343</v>
      </c>
      <c r="AK36" s="103"/>
      <c r="AL36" s="188">
        <f t="shared" si="9"/>
        <v>8.4480198671442484</v>
      </c>
      <c r="AM36" s="103"/>
      <c r="AN36" s="190">
        <v>5233164</v>
      </c>
      <c r="AO36" s="103"/>
      <c r="AP36" s="190">
        <v>5940549.3039630009</v>
      </c>
      <c r="AQ36" s="103"/>
      <c r="AR36" s="190">
        <v>3481377.4560369998</v>
      </c>
      <c r="AS36" s="103"/>
      <c r="AT36" s="103">
        <v>24</v>
      </c>
      <c r="AU36" s="103"/>
      <c r="AV36" s="190">
        <v>245741</v>
      </c>
      <c r="AW36" s="103"/>
      <c r="AX36" s="190">
        <f t="shared" si="10"/>
        <v>245741</v>
      </c>
      <c r="AY36" s="103"/>
      <c r="AZ36" s="190">
        <f t="shared" si="11"/>
        <v>245741</v>
      </c>
      <c r="BA36" s="103"/>
      <c r="BB36" s="190">
        <f t="shared" si="12"/>
        <v>245741</v>
      </c>
    </row>
    <row r="37" spans="1:54" ht="9.75" customHeight="1" x14ac:dyDescent="0.25">
      <c r="A37" s="103">
        <v>25</v>
      </c>
      <c r="B37" s="103"/>
      <c r="C37" s="8" t="s">
        <v>107</v>
      </c>
      <c r="D37" s="103"/>
      <c r="E37" s="190">
        <v>0</v>
      </c>
      <c r="F37" s="103"/>
      <c r="G37" s="188">
        <v>0</v>
      </c>
      <c r="H37" s="103"/>
      <c r="I37" s="188">
        <f t="shared" si="1"/>
        <v>0</v>
      </c>
      <c r="J37" s="103"/>
      <c r="K37" s="190">
        <v>0</v>
      </c>
      <c r="L37" s="103"/>
      <c r="M37" s="188">
        <v>0</v>
      </c>
      <c r="N37" s="103"/>
      <c r="O37" s="188">
        <f t="shared" si="3"/>
        <v>0</v>
      </c>
      <c r="P37" s="103"/>
      <c r="Q37" s="190">
        <v>0</v>
      </c>
      <c r="R37" s="103"/>
      <c r="S37" s="188">
        <v>0</v>
      </c>
      <c r="T37" s="103"/>
      <c r="U37" s="188">
        <f t="shared" si="5"/>
        <v>0</v>
      </c>
      <c r="V37" s="103"/>
      <c r="W37" s="190">
        <v>0</v>
      </c>
      <c r="X37" s="103"/>
      <c r="Y37" s="190">
        <f t="shared" si="6"/>
        <v>0</v>
      </c>
      <c r="Z37" s="103"/>
      <c r="AA37" s="103"/>
      <c r="AB37" s="190">
        <v>0</v>
      </c>
      <c r="AC37" s="103"/>
      <c r="AD37" s="188">
        <f t="shared" si="7"/>
        <v>0</v>
      </c>
      <c r="AE37" s="103"/>
      <c r="AF37" s="190">
        <v>0</v>
      </c>
      <c r="AG37" s="103"/>
      <c r="AH37" s="188">
        <f t="shared" si="8"/>
        <v>0</v>
      </c>
      <c r="AI37" s="103"/>
      <c r="AJ37" s="190">
        <v>0</v>
      </c>
      <c r="AK37" s="103"/>
      <c r="AL37" s="188">
        <f t="shared" si="9"/>
        <v>0</v>
      </c>
      <c r="AM37" s="103"/>
      <c r="AN37" s="190">
        <v>0</v>
      </c>
      <c r="AO37" s="103"/>
      <c r="AP37" s="190">
        <v>0</v>
      </c>
      <c r="AQ37" s="103"/>
      <c r="AR37" s="190">
        <v>0</v>
      </c>
      <c r="AS37" s="103"/>
      <c r="AT37" s="103">
        <v>25</v>
      </c>
      <c r="AU37" s="103"/>
      <c r="AV37" s="190">
        <v>0</v>
      </c>
      <c r="AW37" s="103"/>
      <c r="AX37" s="190">
        <f t="shared" si="10"/>
        <v>0</v>
      </c>
      <c r="AY37" s="103"/>
      <c r="AZ37" s="190">
        <f t="shared" si="11"/>
        <v>0</v>
      </c>
      <c r="BA37" s="103"/>
      <c r="BB37" s="190">
        <f t="shared" si="12"/>
        <v>0</v>
      </c>
    </row>
    <row r="38" spans="1:54" ht="9.75" customHeight="1" x14ac:dyDescent="0.25">
      <c r="A38" s="103">
        <v>26</v>
      </c>
      <c r="B38" s="103"/>
      <c r="C38" s="8" t="s">
        <v>108</v>
      </c>
      <c r="D38" s="103"/>
      <c r="E38" s="190">
        <v>0</v>
      </c>
      <c r="F38" s="103"/>
      <c r="G38" s="188">
        <v>0</v>
      </c>
      <c r="H38" s="103"/>
      <c r="I38" s="188">
        <f t="shared" si="1"/>
        <v>0</v>
      </c>
      <c r="J38" s="103"/>
      <c r="K38" s="190">
        <v>0</v>
      </c>
      <c r="L38" s="103"/>
      <c r="M38" s="188">
        <v>0</v>
      </c>
      <c r="N38" s="103"/>
      <c r="O38" s="188">
        <f t="shared" si="3"/>
        <v>0</v>
      </c>
      <c r="P38" s="103"/>
      <c r="Q38" s="190">
        <v>0</v>
      </c>
      <c r="R38" s="103"/>
      <c r="S38" s="188">
        <v>0</v>
      </c>
      <c r="T38" s="103"/>
      <c r="U38" s="188">
        <f t="shared" si="5"/>
        <v>0</v>
      </c>
      <c r="V38" s="103"/>
      <c r="W38" s="190">
        <v>0</v>
      </c>
      <c r="X38" s="103"/>
      <c r="Y38" s="190">
        <f t="shared" si="6"/>
        <v>0</v>
      </c>
      <c r="Z38" s="103"/>
      <c r="AA38" s="103"/>
      <c r="AB38" s="190">
        <v>0</v>
      </c>
      <c r="AC38" s="103"/>
      <c r="AD38" s="188">
        <f t="shared" si="7"/>
        <v>0</v>
      </c>
      <c r="AE38" s="103"/>
      <c r="AF38" s="190">
        <v>0</v>
      </c>
      <c r="AG38" s="103"/>
      <c r="AH38" s="188">
        <f t="shared" si="8"/>
        <v>0</v>
      </c>
      <c r="AI38" s="103"/>
      <c r="AJ38" s="190">
        <v>0</v>
      </c>
      <c r="AK38" s="103"/>
      <c r="AL38" s="188">
        <f t="shared" si="9"/>
        <v>0</v>
      </c>
      <c r="AM38" s="103"/>
      <c r="AN38" s="190">
        <v>0</v>
      </c>
      <c r="AO38" s="103"/>
      <c r="AP38" s="190">
        <v>0</v>
      </c>
      <c r="AQ38" s="103"/>
      <c r="AR38" s="190">
        <v>0</v>
      </c>
      <c r="AS38" s="103"/>
      <c r="AT38" s="103">
        <v>26</v>
      </c>
      <c r="AU38" s="103"/>
      <c r="AV38" s="190">
        <v>0</v>
      </c>
      <c r="AW38" s="103"/>
      <c r="AX38" s="190">
        <f t="shared" si="10"/>
        <v>0</v>
      </c>
      <c r="AY38" s="103"/>
      <c r="AZ38" s="190">
        <f t="shared" si="11"/>
        <v>0</v>
      </c>
      <c r="BA38" s="103"/>
      <c r="BB38" s="190">
        <f t="shared" si="12"/>
        <v>0</v>
      </c>
    </row>
    <row r="39" spans="1:54" ht="9.75" customHeight="1" x14ac:dyDescent="0.25">
      <c r="A39" s="103">
        <v>27</v>
      </c>
      <c r="B39" s="103"/>
      <c r="C39" s="8" t="s">
        <v>109</v>
      </c>
      <c r="D39" s="103"/>
      <c r="E39" s="190">
        <v>287426</v>
      </c>
      <c r="F39" s="103"/>
      <c r="G39" s="188">
        <f t="shared" ref="G39:G50" si="16">(E39/$AV39)</f>
        <v>23.330032467532469</v>
      </c>
      <c r="H39" s="103"/>
      <c r="I39" s="188">
        <f t="shared" si="1"/>
        <v>102.74692440837919</v>
      </c>
      <c r="J39" s="103"/>
      <c r="K39" s="190">
        <v>1149222</v>
      </c>
      <c r="L39" s="103"/>
      <c r="M39" s="188">
        <f t="shared" ref="M39:M50" si="17">(K39/$AV39)</f>
        <v>93.281006493506496</v>
      </c>
      <c r="N39" s="103"/>
      <c r="O39" s="188">
        <f t="shared" si="3"/>
        <v>51.678767187769061</v>
      </c>
      <c r="P39" s="103"/>
      <c r="Q39" s="190">
        <v>867160</v>
      </c>
      <c r="R39" s="103"/>
      <c r="S39" s="188">
        <f t="shared" ref="S39:S50" si="18">(Q39/$AV39)</f>
        <v>70.38636363636364</v>
      </c>
      <c r="T39" s="103"/>
      <c r="U39" s="188">
        <f t="shared" si="5"/>
        <v>29.22783587970132</v>
      </c>
      <c r="V39" s="103"/>
      <c r="W39" s="190">
        <v>190982</v>
      </c>
      <c r="X39" s="103"/>
      <c r="Y39" s="190">
        <f t="shared" si="6"/>
        <v>2303808</v>
      </c>
      <c r="Z39" s="103"/>
      <c r="AA39" s="103"/>
      <c r="AB39" s="190">
        <v>717029</v>
      </c>
      <c r="AC39" s="103"/>
      <c r="AD39" s="188">
        <f t="shared" si="7"/>
        <v>31.123643984220905</v>
      </c>
      <c r="AE39" s="103"/>
      <c r="AF39" s="190">
        <v>67545</v>
      </c>
      <c r="AG39" s="103"/>
      <c r="AH39" s="188">
        <f t="shared" si="8"/>
        <v>2.9318849487457288</v>
      </c>
      <c r="AI39" s="103"/>
      <c r="AJ39" s="190">
        <v>0</v>
      </c>
      <c r="AK39" s="103"/>
      <c r="AL39" s="188">
        <f t="shared" si="9"/>
        <v>0</v>
      </c>
      <c r="AM39" s="103"/>
      <c r="AN39" s="190">
        <v>325676</v>
      </c>
      <c r="AO39" s="103"/>
      <c r="AP39" s="190">
        <v>88929.262319000001</v>
      </c>
      <c r="AQ39" s="103"/>
      <c r="AR39" s="190">
        <v>28280.237681000002</v>
      </c>
      <c r="AS39" s="103"/>
      <c r="AT39" s="103">
        <v>27</v>
      </c>
      <c r="AU39" s="103"/>
      <c r="AV39" s="190">
        <v>12320</v>
      </c>
      <c r="AW39" s="103"/>
      <c r="AX39" s="190">
        <f t="shared" si="10"/>
        <v>12320</v>
      </c>
      <c r="AY39" s="103"/>
      <c r="AZ39" s="190">
        <f t="shared" si="11"/>
        <v>12320</v>
      </c>
      <c r="BA39" s="103"/>
      <c r="BB39" s="190">
        <f t="shared" si="12"/>
        <v>12320</v>
      </c>
    </row>
    <row r="40" spans="1:54" ht="9.75" customHeight="1" x14ac:dyDescent="0.25">
      <c r="A40" s="103">
        <v>28</v>
      </c>
      <c r="B40" s="103"/>
      <c r="C40" s="8" t="s">
        <v>110</v>
      </c>
      <c r="D40" s="103"/>
      <c r="E40" s="190">
        <v>1213757</v>
      </c>
      <c r="F40" s="103"/>
      <c r="G40" s="188">
        <f t="shared" si="16"/>
        <v>12.782713553020969</v>
      </c>
      <c r="H40" s="103"/>
      <c r="I40" s="188">
        <f t="shared" si="1"/>
        <v>56.295871212095292</v>
      </c>
      <c r="J40" s="103"/>
      <c r="K40" s="190">
        <v>8880798</v>
      </c>
      <c r="L40" s="103"/>
      <c r="M40" s="188">
        <f t="shared" si="17"/>
        <v>93.528356134087389</v>
      </c>
      <c r="N40" s="103"/>
      <c r="O40" s="188">
        <f t="shared" si="3"/>
        <v>51.815801777875549</v>
      </c>
      <c r="P40" s="103"/>
      <c r="Q40" s="190">
        <v>20437203</v>
      </c>
      <c r="R40" s="103"/>
      <c r="S40" s="188">
        <f t="shared" si="18"/>
        <v>215.23493728476194</v>
      </c>
      <c r="T40" s="103"/>
      <c r="U40" s="188">
        <f t="shared" si="5"/>
        <v>89.375996962098938</v>
      </c>
      <c r="V40" s="103"/>
      <c r="W40" s="190">
        <v>2348460</v>
      </c>
      <c r="X40" s="103"/>
      <c r="Y40" s="190">
        <f t="shared" si="6"/>
        <v>30531758</v>
      </c>
      <c r="Z40" s="103"/>
      <c r="AA40" s="103"/>
      <c r="AB40" s="190">
        <v>14941022</v>
      </c>
      <c r="AC40" s="103"/>
      <c r="AD40" s="188">
        <f t="shared" si="7"/>
        <v>48.936002964519766</v>
      </c>
      <c r="AE40" s="103"/>
      <c r="AF40" s="190">
        <v>12037154</v>
      </c>
      <c r="AG40" s="103"/>
      <c r="AH40" s="188">
        <f t="shared" si="8"/>
        <v>39.425027540176359</v>
      </c>
      <c r="AI40" s="103"/>
      <c r="AJ40" s="190">
        <v>187228</v>
      </c>
      <c r="AK40" s="103"/>
      <c r="AL40" s="188">
        <f t="shared" si="9"/>
        <v>0.61322377833598707</v>
      </c>
      <c r="AM40" s="103"/>
      <c r="AN40" s="190">
        <v>287686</v>
      </c>
      <c r="AO40" s="103"/>
      <c r="AP40" s="190">
        <v>2974827.3181400001</v>
      </c>
      <c r="AQ40" s="103"/>
      <c r="AR40" s="190">
        <v>1978549.30186</v>
      </c>
      <c r="AS40" s="103"/>
      <c r="AT40" s="103">
        <v>28</v>
      </c>
      <c r="AU40" s="103"/>
      <c r="AV40" s="190">
        <v>94953</v>
      </c>
      <c r="AW40" s="103"/>
      <c r="AX40" s="190">
        <f t="shared" si="10"/>
        <v>94953</v>
      </c>
      <c r="AY40" s="103"/>
      <c r="AZ40" s="190">
        <f t="shared" si="11"/>
        <v>94953</v>
      </c>
      <c r="BA40" s="103"/>
      <c r="BB40" s="190">
        <f t="shared" si="12"/>
        <v>94953</v>
      </c>
    </row>
    <row r="41" spans="1:54" ht="9.75" customHeight="1" x14ac:dyDescent="0.25">
      <c r="A41" s="103">
        <v>29</v>
      </c>
      <c r="B41" s="103"/>
      <c r="C41" s="8" t="s">
        <v>111</v>
      </c>
      <c r="D41" s="103"/>
      <c r="E41" s="190">
        <v>201491</v>
      </c>
      <c r="F41" s="103"/>
      <c r="G41" s="188">
        <f t="shared" si="16"/>
        <v>11.168505071780944</v>
      </c>
      <c r="H41" s="103"/>
      <c r="I41" s="188">
        <f t="shared" si="1"/>
        <v>49.186795944748468</v>
      </c>
      <c r="J41" s="103"/>
      <c r="K41" s="190">
        <v>8663338</v>
      </c>
      <c r="L41" s="103"/>
      <c r="M41" s="188">
        <f t="shared" si="17"/>
        <v>480.20276037913641</v>
      </c>
      <c r="N41" s="103"/>
      <c r="O41" s="188">
        <f t="shared" si="3"/>
        <v>266.03793836942526</v>
      </c>
      <c r="P41" s="103"/>
      <c r="Q41" s="190">
        <v>3125320</v>
      </c>
      <c r="R41" s="103"/>
      <c r="S41" s="188">
        <f t="shared" si="18"/>
        <v>173.23429965079541</v>
      </c>
      <c r="T41" s="103"/>
      <c r="U41" s="188">
        <f t="shared" si="5"/>
        <v>71.935292823006677</v>
      </c>
      <c r="V41" s="103"/>
      <c r="W41" s="190">
        <v>64171</v>
      </c>
      <c r="X41" s="103"/>
      <c r="Y41" s="190">
        <f t="shared" si="6"/>
        <v>11990149</v>
      </c>
      <c r="Z41" s="103"/>
      <c r="AA41" s="103"/>
      <c r="AB41" s="190">
        <v>3793021</v>
      </c>
      <c r="AC41" s="103"/>
      <c r="AD41" s="188">
        <f t="shared" si="7"/>
        <v>31.634477603239127</v>
      </c>
      <c r="AE41" s="103"/>
      <c r="AF41" s="190">
        <v>1405806</v>
      </c>
      <c r="AG41" s="103"/>
      <c r="AH41" s="188">
        <f t="shared" si="8"/>
        <v>11.724674981103238</v>
      </c>
      <c r="AI41" s="103"/>
      <c r="AJ41" s="190">
        <v>187125</v>
      </c>
      <c r="AK41" s="103"/>
      <c r="AL41" s="188">
        <f t="shared" si="9"/>
        <v>1.5606561686597888</v>
      </c>
      <c r="AM41" s="103"/>
      <c r="AN41" s="190">
        <v>6252355</v>
      </c>
      <c r="AO41" s="103"/>
      <c r="AP41" s="190">
        <v>373640.50447000004</v>
      </c>
      <c r="AQ41" s="103"/>
      <c r="AR41" s="190">
        <v>268724.02552999998</v>
      </c>
      <c r="AS41" s="103"/>
      <c r="AT41" s="103">
        <v>29</v>
      </c>
      <c r="AU41" s="103"/>
      <c r="AV41" s="190">
        <v>18041</v>
      </c>
      <c r="AW41" s="103"/>
      <c r="AX41" s="190">
        <f t="shared" si="10"/>
        <v>18041</v>
      </c>
      <c r="AY41" s="103"/>
      <c r="AZ41" s="190">
        <f t="shared" si="11"/>
        <v>18041</v>
      </c>
      <c r="BA41" s="103"/>
      <c r="BB41" s="190">
        <f t="shared" si="12"/>
        <v>18041</v>
      </c>
    </row>
    <row r="42" spans="1:54" ht="9.75" customHeight="1" x14ac:dyDescent="0.25">
      <c r="A42" s="103">
        <v>30</v>
      </c>
      <c r="B42" s="103"/>
      <c r="C42" s="8" t="s">
        <v>112</v>
      </c>
      <c r="D42" s="103"/>
      <c r="E42" s="190">
        <v>7155864</v>
      </c>
      <c r="F42" s="103"/>
      <c r="G42" s="188">
        <f t="shared" si="16"/>
        <v>31.534882491109162</v>
      </c>
      <c r="H42" s="103"/>
      <c r="I42" s="188">
        <f t="shared" si="1"/>
        <v>138.88159787391021</v>
      </c>
      <c r="J42" s="103"/>
      <c r="K42" s="190">
        <v>53714692</v>
      </c>
      <c r="L42" s="103"/>
      <c r="M42" s="188">
        <f t="shared" si="17"/>
        <v>236.71306501438841</v>
      </c>
      <c r="N42" s="103"/>
      <c r="O42" s="188">
        <f t="shared" si="3"/>
        <v>131.14180299966412</v>
      </c>
      <c r="P42" s="103"/>
      <c r="Q42" s="190">
        <v>65844138</v>
      </c>
      <c r="R42" s="103"/>
      <c r="S42" s="188">
        <f t="shared" si="18"/>
        <v>290.16582128424682</v>
      </c>
      <c r="T42" s="103"/>
      <c r="U42" s="188">
        <f t="shared" si="5"/>
        <v>120.49093836143597</v>
      </c>
      <c r="V42" s="103"/>
      <c r="W42" s="190">
        <v>2651250</v>
      </c>
      <c r="X42" s="103"/>
      <c r="Y42" s="190">
        <f t="shared" si="6"/>
        <v>126714694</v>
      </c>
      <c r="Z42" s="103"/>
      <c r="AA42" s="103"/>
      <c r="AB42" s="190">
        <v>58825740</v>
      </c>
      <c r="AC42" s="103"/>
      <c r="AD42" s="188">
        <f t="shared" si="7"/>
        <v>46.423771500407049</v>
      </c>
      <c r="AE42" s="103"/>
      <c r="AF42" s="190">
        <v>24081168</v>
      </c>
      <c r="AG42" s="103"/>
      <c r="AH42" s="188">
        <f t="shared" si="8"/>
        <v>19.00424271237241</v>
      </c>
      <c r="AI42" s="103"/>
      <c r="AJ42" s="190">
        <v>7014334</v>
      </c>
      <c r="AK42" s="103"/>
      <c r="AL42" s="188">
        <f t="shared" si="9"/>
        <v>5.5355332350011439</v>
      </c>
      <c r="AM42" s="103"/>
      <c r="AN42" s="190">
        <v>20313823</v>
      </c>
      <c r="AO42" s="103"/>
      <c r="AP42" s="190">
        <v>6605560.2068500007</v>
      </c>
      <c r="AQ42" s="103"/>
      <c r="AR42" s="190">
        <v>4393758.0331500005</v>
      </c>
      <c r="AS42" s="103"/>
      <c r="AT42" s="103">
        <v>30</v>
      </c>
      <c r="AU42" s="103"/>
      <c r="AV42" s="190">
        <v>226919</v>
      </c>
      <c r="AW42" s="103"/>
      <c r="AX42" s="190">
        <f t="shared" si="10"/>
        <v>226919</v>
      </c>
      <c r="AY42" s="103"/>
      <c r="AZ42" s="190">
        <f t="shared" si="11"/>
        <v>226919</v>
      </c>
      <c r="BA42" s="103"/>
      <c r="BB42" s="190">
        <f t="shared" si="12"/>
        <v>226919</v>
      </c>
    </row>
    <row r="43" spans="1:54" ht="9.75" customHeight="1" x14ac:dyDescent="0.25">
      <c r="A43" s="103">
        <v>31</v>
      </c>
      <c r="B43" s="103"/>
      <c r="C43" s="8" t="s">
        <v>113</v>
      </c>
      <c r="D43" s="103"/>
      <c r="E43" s="190">
        <v>1741696</v>
      </c>
      <c r="F43" s="103"/>
      <c r="G43" s="188">
        <f t="shared" si="16"/>
        <v>17.411214299281237</v>
      </c>
      <c r="H43" s="103"/>
      <c r="I43" s="188">
        <f t="shared" si="1"/>
        <v>76.68007843349352</v>
      </c>
      <c r="J43" s="103"/>
      <c r="K43" s="190">
        <v>14992157</v>
      </c>
      <c r="L43" s="103"/>
      <c r="M43" s="188">
        <f t="shared" si="17"/>
        <v>149.87211220297303</v>
      </c>
      <c r="N43" s="103"/>
      <c r="O43" s="188">
        <f t="shared" si="3"/>
        <v>83.030900776309764</v>
      </c>
      <c r="P43" s="103"/>
      <c r="Q43" s="190">
        <v>41670984</v>
      </c>
      <c r="R43" s="103"/>
      <c r="S43" s="188">
        <f t="shared" si="18"/>
        <v>416.57237111753119</v>
      </c>
      <c r="T43" s="103"/>
      <c r="U43" s="188">
        <f t="shared" si="5"/>
        <v>172.98107568027578</v>
      </c>
      <c r="V43" s="103"/>
      <c r="W43" s="190">
        <v>458121</v>
      </c>
      <c r="X43" s="103"/>
      <c r="Y43" s="190">
        <f t="shared" si="6"/>
        <v>58404837</v>
      </c>
      <c r="Z43" s="103"/>
      <c r="AA43" s="103"/>
      <c r="AB43" s="190">
        <v>23532739</v>
      </c>
      <c r="AC43" s="103"/>
      <c r="AD43" s="188">
        <f t="shared" si="7"/>
        <v>40.29244872303984</v>
      </c>
      <c r="AE43" s="103"/>
      <c r="AF43" s="190">
        <v>17246632</v>
      </c>
      <c r="AG43" s="103"/>
      <c r="AH43" s="188">
        <f t="shared" si="8"/>
        <v>29.529458322090683</v>
      </c>
      <c r="AI43" s="103"/>
      <c r="AJ43" s="190">
        <v>336853</v>
      </c>
      <c r="AK43" s="103"/>
      <c r="AL43" s="188">
        <f t="shared" si="9"/>
        <v>0.57675531223552601</v>
      </c>
      <c r="AM43" s="103"/>
      <c r="AN43" s="190">
        <v>8005213</v>
      </c>
      <c r="AO43" s="103"/>
      <c r="AP43" s="190">
        <v>3485632.5697769998</v>
      </c>
      <c r="AQ43" s="103"/>
      <c r="AR43" s="190">
        <v>2528244.880223</v>
      </c>
      <c r="AS43" s="103"/>
      <c r="AT43" s="103">
        <v>31</v>
      </c>
      <c r="AU43" s="103"/>
      <c r="AV43" s="190">
        <v>100033</v>
      </c>
      <c r="AW43" s="103"/>
      <c r="AX43" s="190">
        <f t="shared" si="10"/>
        <v>100033</v>
      </c>
      <c r="AY43" s="103"/>
      <c r="AZ43" s="190">
        <f t="shared" si="11"/>
        <v>100033</v>
      </c>
      <c r="BA43" s="103"/>
      <c r="BB43" s="190">
        <f t="shared" si="12"/>
        <v>100033</v>
      </c>
    </row>
    <row r="44" spans="1:54" ht="9.75" customHeight="1" x14ac:dyDescent="0.25">
      <c r="A44" s="103">
        <v>32</v>
      </c>
      <c r="B44" s="103"/>
      <c r="C44" s="8" t="s">
        <v>114</v>
      </c>
      <c r="D44" s="103"/>
      <c r="E44" s="190">
        <v>348399</v>
      </c>
      <c r="F44" s="103"/>
      <c r="G44" s="188">
        <f t="shared" si="16"/>
        <v>13.554271708683473</v>
      </c>
      <c r="H44" s="103"/>
      <c r="I44" s="188">
        <f t="shared" si="1"/>
        <v>59.693861660966206</v>
      </c>
      <c r="J44" s="103"/>
      <c r="K44" s="190">
        <v>4309331</v>
      </c>
      <c r="L44" s="103"/>
      <c r="M44" s="188">
        <f t="shared" si="17"/>
        <v>167.65215530656707</v>
      </c>
      <c r="N44" s="103"/>
      <c r="O44" s="188">
        <f t="shared" si="3"/>
        <v>92.881252339605751</v>
      </c>
      <c r="P44" s="103"/>
      <c r="Q44" s="190">
        <v>3534618</v>
      </c>
      <c r="R44" s="103"/>
      <c r="S44" s="188">
        <f t="shared" si="18"/>
        <v>137.51237161531279</v>
      </c>
      <c r="T44" s="103"/>
      <c r="U44" s="188">
        <f t="shared" si="5"/>
        <v>57.101813779799102</v>
      </c>
      <c r="V44" s="103"/>
      <c r="W44" s="190">
        <v>212151</v>
      </c>
      <c r="X44" s="103"/>
      <c r="Y44" s="190">
        <f t="shared" si="6"/>
        <v>8192348</v>
      </c>
      <c r="Z44" s="103"/>
      <c r="AA44" s="103"/>
      <c r="AB44" s="190">
        <v>3587386</v>
      </c>
      <c r="AC44" s="103"/>
      <c r="AD44" s="188">
        <f t="shared" si="7"/>
        <v>43.789472810481193</v>
      </c>
      <c r="AE44" s="103"/>
      <c r="AF44" s="190">
        <v>506726</v>
      </c>
      <c r="AG44" s="103"/>
      <c r="AH44" s="188">
        <f t="shared" si="8"/>
        <v>6.1853573603074485</v>
      </c>
      <c r="AI44" s="103"/>
      <c r="AJ44" s="190">
        <v>0</v>
      </c>
      <c r="AK44" s="103"/>
      <c r="AL44" s="188">
        <f t="shared" si="9"/>
        <v>0</v>
      </c>
      <c r="AM44" s="103"/>
      <c r="AN44" s="190">
        <v>1972391</v>
      </c>
      <c r="AO44" s="103"/>
      <c r="AP44" s="190">
        <v>260435.00999999998</v>
      </c>
      <c r="AQ44" s="103"/>
      <c r="AR44" s="190">
        <v>0</v>
      </c>
      <c r="AS44" s="103"/>
      <c r="AT44" s="103">
        <v>32</v>
      </c>
      <c r="AU44" s="103"/>
      <c r="AV44" s="190">
        <v>25704</v>
      </c>
      <c r="AW44" s="103"/>
      <c r="AX44" s="190">
        <f t="shared" si="10"/>
        <v>25704</v>
      </c>
      <c r="AY44" s="103"/>
      <c r="AZ44" s="190">
        <f t="shared" si="11"/>
        <v>25704</v>
      </c>
      <c r="BA44" s="103"/>
      <c r="BB44" s="190">
        <f t="shared" si="12"/>
        <v>25704</v>
      </c>
    </row>
    <row r="45" spans="1:54" ht="9.75" customHeight="1" x14ac:dyDescent="0.25">
      <c r="A45" s="103">
        <v>33</v>
      </c>
      <c r="B45" s="103"/>
      <c r="C45" s="8" t="s">
        <v>115</v>
      </c>
      <c r="D45" s="103"/>
      <c r="E45" s="190">
        <v>288535</v>
      </c>
      <c r="F45" s="103"/>
      <c r="G45" s="188">
        <f t="shared" si="16"/>
        <v>11.554340861765176</v>
      </c>
      <c r="H45" s="103"/>
      <c r="I45" s="188">
        <f t="shared" si="1"/>
        <v>50.886040933058176</v>
      </c>
      <c r="J45" s="103"/>
      <c r="K45" s="190">
        <v>7284139</v>
      </c>
      <c r="L45" s="103"/>
      <c r="M45" s="188">
        <f t="shared" si="17"/>
        <v>291.69225532596511</v>
      </c>
      <c r="N45" s="103"/>
      <c r="O45" s="188">
        <f t="shared" si="3"/>
        <v>161.60091662942332</v>
      </c>
      <c r="P45" s="103"/>
      <c r="Q45" s="190">
        <v>6454849</v>
      </c>
      <c r="R45" s="103"/>
      <c r="S45" s="188">
        <f t="shared" si="18"/>
        <v>258.48346147685407</v>
      </c>
      <c r="T45" s="103"/>
      <c r="U45" s="188">
        <f t="shared" si="5"/>
        <v>107.33488419281689</v>
      </c>
      <c r="V45" s="103"/>
      <c r="W45" s="190">
        <v>201102</v>
      </c>
      <c r="X45" s="103"/>
      <c r="Y45" s="190">
        <f t="shared" si="6"/>
        <v>14027523</v>
      </c>
      <c r="Z45" s="103"/>
      <c r="AA45" s="103"/>
      <c r="AB45" s="190">
        <v>5928835</v>
      </c>
      <c r="AC45" s="103"/>
      <c r="AD45" s="188">
        <f t="shared" si="7"/>
        <v>42.265730022328249</v>
      </c>
      <c r="AE45" s="103"/>
      <c r="AF45" s="190">
        <v>1425797</v>
      </c>
      <c r="AG45" s="103"/>
      <c r="AH45" s="188">
        <f t="shared" si="8"/>
        <v>10.164282033257049</v>
      </c>
      <c r="AI45" s="103"/>
      <c r="AJ45" s="190">
        <v>0</v>
      </c>
      <c r="AK45" s="103"/>
      <c r="AL45" s="188">
        <f t="shared" si="9"/>
        <v>0</v>
      </c>
      <c r="AM45" s="103"/>
      <c r="AN45" s="190">
        <v>4457102</v>
      </c>
      <c r="AO45" s="103"/>
      <c r="AP45" s="190">
        <v>685637.79474900011</v>
      </c>
      <c r="AQ45" s="103"/>
      <c r="AR45" s="190">
        <v>504902.885251</v>
      </c>
      <c r="AS45" s="103"/>
      <c r="AT45" s="103">
        <v>33</v>
      </c>
      <c r="AU45" s="103"/>
      <c r="AV45" s="190">
        <v>24972</v>
      </c>
      <c r="AW45" s="103"/>
      <c r="AX45" s="190">
        <f t="shared" si="10"/>
        <v>24972</v>
      </c>
      <c r="AY45" s="103"/>
      <c r="AZ45" s="190">
        <f t="shared" si="11"/>
        <v>24972</v>
      </c>
      <c r="BA45" s="103"/>
      <c r="BB45" s="190">
        <f t="shared" si="12"/>
        <v>24972</v>
      </c>
    </row>
    <row r="46" spans="1:54" ht="9.75" customHeight="1" x14ac:dyDescent="0.25">
      <c r="A46" s="103">
        <v>34</v>
      </c>
      <c r="B46" s="103"/>
      <c r="C46" s="8" t="s">
        <v>116</v>
      </c>
      <c r="D46" s="103"/>
      <c r="E46" s="190">
        <v>1565180</v>
      </c>
      <c r="F46" s="103"/>
      <c r="G46" s="188">
        <f t="shared" si="16"/>
        <v>16.881808572599606</v>
      </c>
      <c r="H46" s="103"/>
      <c r="I46" s="188">
        <f t="shared" si="1"/>
        <v>74.348542450574513</v>
      </c>
      <c r="J46" s="103"/>
      <c r="K46" s="190">
        <v>17093869</v>
      </c>
      <c r="L46" s="103"/>
      <c r="M46" s="188">
        <f t="shared" si="17"/>
        <v>184.37203658562893</v>
      </c>
      <c r="N46" s="103"/>
      <c r="O46" s="188">
        <f t="shared" si="3"/>
        <v>102.14426186864559</v>
      </c>
      <c r="P46" s="103"/>
      <c r="Q46" s="190">
        <v>16379641</v>
      </c>
      <c r="R46" s="103"/>
      <c r="S46" s="188">
        <f t="shared" si="18"/>
        <v>176.66847509545485</v>
      </c>
      <c r="T46" s="103"/>
      <c r="U46" s="188">
        <f t="shared" si="5"/>
        <v>73.361329218311383</v>
      </c>
      <c r="V46" s="103"/>
      <c r="W46" s="190">
        <v>3917841</v>
      </c>
      <c r="X46" s="103"/>
      <c r="Y46" s="190">
        <f t="shared" si="6"/>
        <v>35038690</v>
      </c>
      <c r="Z46" s="103"/>
      <c r="AA46" s="103"/>
      <c r="AB46" s="190">
        <v>9709149</v>
      </c>
      <c r="AC46" s="103"/>
      <c r="AD46" s="188">
        <f t="shared" si="7"/>
        <v>27.709794515719622</v>
      </c>
      <c r="AE46" s="103"/>
      <c r="AF46" s="190">
        <v>6683029</v>
      </c>
      <c r="AG46" s="103"/>
      <c r="AH46" s="188">
        <f t="shared" si="8"/>
        <v>19.073284417882061</v>
      </c>
      <c r="AI46" s="103"/>
      <c r="AJ46" s="190">
        <v>0</v>
      </c>
      <c r="AK46" s="103"/>
      <c r="AL46" s="188">
        <f t="shared" si="9"/>
        <v>0</v>
      </c>
      <c r="AM46" s="103"/>
      <c r="AN46" s="190">
        <v>10584674</v>
      </c>
      <c r="AO46" s="103"/>
      <c r="AP46" s="190">
        <v>1761163.434653</v>
      </c>
      <c r="AQ46" s="103"/>
      <c r="AR46" s="190">
        <v>1387377.7253469999</v>
      </c>
      <c r="AS46" s="103"/>
      <c r="AT46" s="103">
        <v>34</v>
      </c>
      <c r="AU46" s="103"/>
      <c r="AV46" s="190">
        <v>92714</v>
      </c>
      <c r="AW46" s="103"/>
      <c r="AX46" s="190">
        <f t="shared" si="10"/>
        <v>92714</v>
      </c>
      <c r="AY46" s="103"/>
      <c r="AZ46" s="190">
        <f t="shared" si="11"/>
        <v>92714</v>
      </c>
      <c r="BA46" s="103"/>
      <c r="BB46" s="190">
        <f t="shared" si="12"/>
        <v>92714</v>
      </c>
    </row>
    <row r="47" spans="1:54" ht="9.75" customHeight="1" x14ac:dyDescent="0.25">
      <c r="A47" s="103">
        <v>35</v>
      </c>
      <c r="B47" s="103"/>
      <c r="C47" s="8" t="s">
        <v>117</v>
      </c>
      <c r="D47" s="103"/>
      <c r="E47" s="190">
        <v>5544534</v>
      </c>
      <c r="F47" s="103"/>
      <c r="G47" s="188">
        <f t="shared" si="16"/>
        <v>12.228521647074391</v>
      </c>
      <c r="H47" s="103"/>
      <c r="I47" s="188">
        <f t="shared" si="1"/>
        <v>53.855175343057304</v>
      </c>
      <c r="J47" s="103"/>
      <c r="K47" s="190">
        <v>75811208</v>
      </c>
      <c r="L47" s="103"/>
      <c r="M47" s="188">
        <f t="shared" si="17"/>
        <v>167.20232901788668</v>
      </c>
      <c r="N47" s="103"/>
      <c r="O47" s="188">
        <f t="shared" si="3"/>
        <v>92.632043321376841</v>
      </c>
      <c r="P47" s="103"/>
      <c r="Q47" s="190">
        <v>69199743</v>
      </c>
      <c r="R47" s="103"/>
      <c r="S47" s="188">
        <f t="shared" si="18"/>
        <v>152.62068106129109</v>
      </c>
      <c r="T47" s="103"/>
      <c r="U47" s="188">
        <f t="shared" si="5"/>
        <v>63.375517464622803</v>
      </c>
      <c r="V47" s="103"/>
      <c r="W47" s="190">
        <v>17558623</v>
      </c>
      <c r="X47" s="103"/>
      <c r="Y47" s="190">
        <f t="shared" si="6"/>
        <v>150555485</v>
      </c>
      <c r="Z47" s="103"/>
      <c r="AA47" s="103"/>
      <c r="AB47" s="190">
        <v>35003708</v>
      </c>
      <c r="AC47" s="103"/>
      <c r="AD47" s="188">
        <f t="shared" si="7"/>
        <v>23.249706246172298</v>
      </c>
      <c r="AE47" s="103"/>
      <c r="AF47" s="190">
        <v>25449499</v>
      </c>
      <c r="AG47" s="103"/>
      <c r="AH47" s="188">
        <f t="shared" si="8"/>
        <v>16.903734194738902</v>
      </c>
      <c r="AI47" s="103"/>
      <c r="AJ47" s="190">
        <v>0</v>
      </c>
      <c r="AK47" s="103"/>
      <c r="AL47" s="188">
        <f t="shared" si="9"/>
        <v>0</v>
      </c>
      <c r="AM47" s="103"/>
      <c r="AN47" s="190">
        <v>26229139</v>
      </c>
      <c r="AO47" s="103"/>
      <c r="AP47" s="190">
        <v>3738991.1655780002</v>
      </c>
      <c r="AQ47" s="103"/>
      <c r="AR47" s="190">
        <v>1819446.1944220001</v>
      </c>
      <c r="AS47" s="103"/>
      <c r="AT47" s="103">
        <v>35</v>
      </c>
      <c r="AU47" s="103"/>
      <c r="AV47" s="190">
        <v>453410</v>
      </c>
      <c r="AW47" s="103"/>
      <c r="AX47" s="190">
        <f t="shared" si="10"/>
        <v>453410</v>
      </c>
      <c r="AY47" s="103"/>
      <c r="AZ47" s="190">
        <f t="shared" si="11"/>
        <v>453410</v>
      </c>
      <c r="BA47" s="103"/>
      <c r="BB47" s="190">
        <f t="shared" si="12"/>
        <v>453410</v>
      </c>
    </row>
    <row r="48" spans="1:54" ht="9.75" customHeight="1" x14ac:dyDescent="0.25">
      <c r="A48" s="103">
        <v>36</v>
      </c>
      <c r="B48" s="103"/>
      <c r="C48" s="8" t="s">
        <v>118</v>
      </c>
      <c r="D48" s="103"/>
      <c r="E48" s="190">
        <v>214618</v>
      </c>
      <c r="F48" s="103"/>
      <c r="G48" s="188">
        <f t="shared" si="16"/>
        <v>9.6306035449854157</v>
      </c>
      <c r="H48" s="103"/>
      <c r="I48" s="188">
        <f t="shared" si="1"/>
        <v>42.413781284734853</v>
      </c>
      <c r="J48" s="103"/>
      <c r="K48" s="190">
        <v>6722232</v>
      </c>
      <c r="L48" s="103"/>
      <c r="M48" s="188">
        <f t="shared" si="17"/>
        <v>301.6482835988333</v>
      </c>
      <c r="N48" s="103"/>
      <c r="O48" s="188">
        <f t="shared" si="3"/>
        <v>167.11667258628276</v>
      </c>
      <c r="P48" s="103"/>
      <c r="Q48" s="190">
        <v>6594630</v>
      </c>
      <c r="R48" s="103"/>
      <c r="S48" s="188">
        <f t="shared" si="18"/>
        <v>295.92236930670856</v>
      </c>
      <c r="T48" s="103"/>
      <c r="U48" s="188">
        <f t="shared" si="5"/>
        <v>122.88133661674814</v>
      </c>
      <c r="V48" s="103"/>
      <c r="W48" s="190">
        <v>154969</v>
      </c>
      <c r="X48" s="103"/>
      <c r="Y48" s="190">
        <f t="shared" si="6"/>
        <v>13531480</v>
      </c>
      <c r="Z48" s="103"/>
      <c r="AA48" s="103"/>
      <c r="AB48" s="190">
        <v>5245021</v>
      </c>
      <c r="AC48" s="103"/>
      <c r="AD48" s="188">
        <f t="shared" si="7"/>
        <v>38.76162104958216</v>
      </c>
      <c r="AE48" s="103"/>
      <c r="AF48" s="190">
        <v>1338115</v>
      </c>
      <c r="AG48" s="103"/>
      <c r="AH48" s="188">
        <f t="shared" si="8"/>
        <v>9.8889035050120153</v>
      </c>
      <c r="AI48" s="103"/>
      <c r="AJ48" s="190">
        <v>106565</v>
      </c>
      <c r="AK48" s="103"/>
      <c r="AL48" s="188">
        <f t="shared" si="9"/>
        <v>0.78753395785235614</v>
      </c>
      <c r="AM48" s="103"/>
      <c r="AN48" s="190">
        <v>4113277</v>
      </c>
      <c r="AO48" s="103"/>
      <c r="AP48" s="190">
        <v>522175.66076999996</v>
      </c>
      <c r="AQ48" s="103"/>
      <c r="AR48" s="190">
        <v>451682.65922999999</v>
      </c>
      <c r="AS48" s="103"/>
      <c r="AT48" s="103">
        <v>36</v>
      </c>
      <c r="AU48" s="103"/>
      <c r="AV48" s="190">
        <v>22285</v>
      </c>
      <c r="AW48" s="103"/>
      <c r="AX48" s="190">
        <f t="shared" si="10"/>
        <v>22285</v>
      </c>
      <c r="AY48" s="103"/>
      <c r="AZ48" s="190">
        <f t="shared" si="11"/>
        <v>22285</v>
      </c>
      <c r="BA48" s="103"/>
      <c r="BB48" s="190">
        <f t="shared" si="12"/>
        <v>22285</v>
      </c>
    </row>
    <row r="49" spans="1:54" ht="9.75" customHeight="1" x14ac:dyDescent="0.25">
      <c r="A49" s="103">
        <v>37</v>
      </c>
      <c r="B49" s="103"/>
      <c r="C49" s="8" t="s">
        <v>119</v>
      </c>
      <c r="D49" s="103"/>
      <c r="E49" s="190">
        <v>195337</v>
      </c>
      <c r="F49" s="103"/>
      <c r="G49" s="188">
        <f t="shared" si="16"/>
        <v>12.865507475465982</v>
      </c>
      <c r="H49" s="103"/>
      <c r="I49" s="188">
        <f t="shared" si="1"/>
        <v>56.660500832854268</v>
      </c>
      <c r="J49" s="103"/>
      <c r="K49" s="190">
        <v>1459144</v>
      </c>
      <c r="L49" s="103"/>
      <c r="M49" s="188">
        <f t="shared" si="17"/>
        <v>96.103800302970427</v>
      </c>
      <c r="N49" s="103"/>
      <c r="O49" s="188">
        <f t="shared" si="3"/>
        <v>53.242627930507901</v>
      </c>
      <c r="P49" s="103"/>
      <c r="Q49" s="190">
        <v>2439989</v>
      </c>
      <c r="R49" s="103"/>
      <c r="S49" s="188">
        <f t="shared" si="18"/>
        <v>160.70532832773497</v>
      </c>
      <c r="T49" s="103"/>
      <c r="U49" s="188">
        <f t="shared" si="5"/>
        <v>66.732655569805715</v>
      </c>
      <c r="V49" s="103"/>
      <c r="W49" s="190">
        <v>0</v>
      </c>
      <c r="X49" s="103"/>
      <c r="Y49" s="190">
        <f t="shared" si="6"/>
        <v>4094470</v>
      </c>
      <c r="Z49" s="103"/>
      <c r="AA49" s="103"/>
      <c r="AB49" s="190">
        <v>1224624</v>
      </c>
      <c r="AC49" s="103"/>
      <c r="AD49" s="188">
        <f t="shared" si="7"/>
        <v>29.909219019799878</v>
      </c>
      <c r="AE49" s="103"/>
      <c r="AF49" s="190">
        <v>821013</v>
      </c>
      <c r="AG49" s="103"/>
      <c r="AH49" s="188">
        <f t="shared" si="8"/>
        <v>20.051752729901551</v>
      </c>
      <c r="AI49" s="103"/>
      <c r="AJ49" s="190">
        <v>0</v>
      </c>
      <c r="AK49" s="103"/>
      <c r="AL49" s="188">
        <f t="shared" si="9"/>
        <v>0</v>
      </c>
      <c r="AM49" s="103"/>
      <c r="AN49" s="190">
        <v>437002</v>
      </c>
      <c r="AO49" s="103"/>
      <c r="AP49" s="190">
        <v>188920.72499999998</v>
      </c>
      <c r="AQ49" s="103"/>
      <c r="AR49" s="190">
        <v>62003.425000000003</v>
      </c>
      <c r="AS49" s="103"/>
      <c r="AT49" s="103">
        <v>37</v>
      </c>
      <c r="AU49" s="103"/>
      <c r="AV49" s="190">
        <v>15183</v>
      </c>
      <c r="AW49" s="103"/>
      <c r="AX49" s="190">
        <f t="shared" si="10"/>
        <v>15183</v>
      </c>
      <c r="AY49" s="103"/>
      <c r="AZ49" s="190">
        <f t="shared" si="11"/>
        <v>15183</v>
      </c>
      <c r="BA49" s="103"/>
      <c r="BB49" s="190">
        <f t="shared" si="12"/>
        <v>15183</v>
      </c>
    </row>
    <row r="50" spans="1:54" ht="9.75" customHeight="1" x14ac:dyDescent="0.25">
      <c r="A50" s="109">
        <v>38</v>
      </c>
      <c r="B50" s="103"/>
      <c r="C50" s="8" t="s">
        <v>120</v>
      </c>
      <c r="D50" s="103"/>
      <c r="E50" s="191">
        <v>334095</v>
      </c>
      <c r="F50" s="103"/>
      <c r="G50" s="188">
        <f t="shared" si="16"/>
        <v>11.81299059472456</v>
      </c>
      <c r="H50" s="103"/>
      <c r="I50" s="188">
        <f t="shared" si="1"/>
        <v>52.02515055914246</v>
      </c>
      <c r="J50" s="103"/>
      <c r="K50" s="191">
        <v>3276699</v>
      </c>
      <c r="L50" s="103"/>
      <c r="M50" s="188">
        <f t="shared" si="17"/>
        <v>115.85810763029488</v>
      </c>
      <c r="N50" s="103"/>
      <c r="O50" s="188">
        <f t="shared" si="3"/>
        <v>64.186744934600341</v>
      </c>
      <c r="P50" s="103"/>
      <c r="Q50" s="191">
        <v>9918655</v>
      </c>
      <c r="R50" s="103"/>
      <c r="S50" s="188">
        <f t="shared" si="18"/>
        <v>350.70557244890745</v>
      </c>
      <c r="T50" s="103"/>
      <c r="U50" s="188">
        <f t="shared" si="5"/>
        <v>145.62998262830743</v>
      </c>
      <c r="V50" s="103"/>
      <c r="W50" s="191">
        <v>224665</v>
      </c>
      <c r="X50" s="103"/>
      <c r="Y50" s="191">
        <f>(E50+K50+Q50)</f>
        <v>13529449</v>
      </c>
      <c r="Z50" s="103"/>
      <c r="AA50" s="103"/>
      <c r="AB50" s="191">
        <v>5193536</v>
      </c>
      <c r="AC50" s="103"/>
      <c r="AD50" s="188">
        <f>IF($Y50,AB50/$Y50*100,0)</f>
        <v>38.386899569967703</v>
      </c>
      <c r="AE50" s="103"/>
      <c r="AF50" s="191">
        <v>3204420</v>
      </c>
      <c r="AG50" s="103"/>
      <c r="AH50" s="188">
        <f>IF($Y50,AF50/$Y50*100,0)</f>
        <v>23.684778293631915</v>
      </c>
      <c r="AI50" s="103"/>
      <c r="AJ50" s="191">
        <v>55069</v>
      </c>
      <c r="AK50" s="103"/>
      <c r="AL50" s="188">
        <f>IF($Y50,AJ50/$Y50*100,0)</f>
        <v>0.40703061891138359</v>
      </c>
      <c r="AM50" s="103"/>
      <c r="AN50" s="191">
        <v>1346540</v>
      </c>
      <c r="AO50" s="103"/>
      <c r="AP50" s="191">
        <v>550654.95869</v>
      </c>
      <c r="AQ50" s="103"/>
      <c r="AR50" s="191">
        <v>280229.69131000002</v>
      </c>
      <c r="AS50" s="103"/>
      <c r="AT50" s="109">
        <v>38</v>
      </c>
      <c r="AU50" s="103"/>
      <c r="AV50" s="191">
        <v>28282</v>
      </c>
      <c r="AW50" s="103"/>
      <c r="AX50" s="191">
        <f t="shared" si="10"/>
        <v>28282</v>
      </c>
      <c r="AY50" s="103"/>
      <c r="AZ50" s="191">
        <f t="shared" si="11"/>
        <v>28282</v>
      </c>
      <c r="BA50" s="103"/>
      <c r="BB50" s="191">
        <f t="shared" si="12"/>
        <v>28282</v>
      </c>
    </row>
    <row r="51" spans="1:54" ht="8.85" customHeight="1" x14ac:dyDescent="0.25">
      <c r="A51" s="103"/>
      <c r="B51" s="103"/>
      <c r="C51" s="103"/>
      <c r="D51" s="103"/>
      <c r="E51" s="103"/>
      <c r="F51" s="103"/>
      <c r="G51" s="112"/>
      <c r="H51" s="112"/>
      <c r="I51" s="112"/>
      <c r="J51" s="103"/>
      <c r="K51" s="103"/>
      <c r="L51" s="103"/>
      <c r="M51" s="112"/>
      <c r="N51" s="112"/>
      <c r="O51" s="112"/>
      <c r="P51" s="103"/>
      <c r="Q51" s="103"/>
      <c r="R51" s="103"/>
      <c r="S51" s="112"/>
      <c r="T51" s="112"/>
      <c r="U51" s="112"/>
      <c r="V51" s="103"/>
      <c r="W51" s="103"/>
      <c r="X51" s="103"/>
      <c r="Y51" s="103"/>
      <c r="Z51" s="103"/>
      <c r="AA51" s="103"/>
      <c r="AB51" s="103"/>
      <c r="AC51" s="103"/>
      <c r="AD51" s="112"/>
      <c r="AE51" s="103"/>
      <c r="AF51" s="103"/>
      <c r="AG51" s="103"/>
      <c r="AH51" s="112"/>
      <c r="AI51" s="103"/>
      <c r="AJ51" s="103"/>
      <c r="AK51" s="103"/>
      <c r="AL51" s="112"/>
      <c r="AM51" s="103"/>
      <c r="AN51" s="103"/>
      <c r="AO51" s="103"/>
      <c r="AP51" s="103"/>
      <c r="AQ51" s="103"/>
      <c r="AR51" s="103"/>
      <c r="AS51" s="103"/>
      <c r="AT51" s="103"/>
      <c r="AU51" s="103"/>
      <c r="AV51" s="103"/>
      <c r="AW51" s="103"/>
      <c r="AX51" s="103"/>
      <c r="AY51" s="103"/>
      <c r="AZ51" s="103"/>
      <c r="BA51" s="103"/>
      <c r="BB51" s="103"/>
    </row>
    <row r="52" spans="1:54" ht="8.85" customHeight="1" x14ac:dyDescent="0.25">
      <c r="A52" s="109">
        <f>A50</f>
        <v>38</v>
      </c>
      <c r="B52" s="103"/>
      <c r="C52" s="123" t="s">
        <v>63</v>
      </c>
      <c r="D52" s="103"/>
      <c r="E52" s="192">
        <f>SUM(E13:E50)</f>
        <v>57252410</v>
      </c>
      <c r="F52" s="103"/>
      <c r="G52" s="128">
        <f>IF(E52=0,0,IF(ISNONTEXT(H52),E52/$AV52,E52/AX52))</f>
        <v>22.706307368193947</v>
      </c>
      <c r="H52" s="175"/>
      <c r="I52" s="193">
        <f>IF(G$52,G52/G$52*100,0)</f>
        <v>100</v>
      </c>
      <c r="J52" s="103"/>
      <c r="K52" s="192">
        <f>SUM(K13:K50)</f>
        <v>455122534</v>
      </c>
      <c r="L52" s="103"/>
      <c r="M52" s="128">
        <f>IF(K52=0,0,IF(ISNONTEXT(N52),K52/$AV52,K52/AZ52))</f>
        <v>180.50160940291073</v>
      </c>
      <c r="N52" s="175"/>
      <c r="O52" s="193">
        <f>IF(M$52,M52/M$52*100,0)</f>
        <v>100</v>
      </c>
      <c r="P52" s="103"/>
      <c r="Q52" s="192">
        <f>SUM(Q13:Q50)</f>
        <v>607210299</v>
      </c>
      <c r="R52" s="103"/>
      <c r="S52" s="128">
        <f>IF(Q52=0,0,IF(ISNONTEXT(T52),Q52/$AV52,Q52/BB52))</f>
        <v>240.81962115178993</v>
      </c>
      <c r="T52" s="175"/>
      <c r="U52" s="193">
        <f>IF(S$52,S52/S$52*100,0)</f>
        <v>100</v>
      </c>
      <c r="V52" s="103"/>
      <c r="W52" s="192">
        <f>SUM(W13:W50)</f>
        <v>48549831</v>
      </c>
      <c r="X52" s="103"/>
      <c r="Y52" s="192">
        <f>(E52+K52+Q52)</f>
        <v>1119585243</v>
      </c>
      <c r="Z52" s="103"/>
      <c r="AA52" s="103"/>
      <c r="AB52" s="192">
        <f>SUM(AB13:AB50)</f>
        <v>358326703</v>
      </c>
      <c r="AC52" s="103"/>
      <c r="AD52" s="193">
        <f>IF($Y52,AB52/$Y52*100,0)</f>
        <v>32.005307790574371</v>
      </c>
      <c r="AE52" s="103"/>
      <c r="AF52" s="192">
        <f>SUM(AF13:AF50)</f>
        <v>228574031</v>
      </c>
      <c r="AG52" s="103"/>
      <c r="AH52" s="193">
        <f>IF($Y52,AF52/$Y52*100,0)</f>
        <v>20.415956036319425</v>
      </c>
      <c r="AI52" s="103"/>
      <c r="AJ52" s="192">
        <f>SUM(AJ13:AJ50)</f>
        <v>19945111</v>
      </c>
      <c r="AK52" s="103"/>
      <c r="AL52" s="193">
        <f>IF($Y52,AJ52/$Y52*100,0)</f>
        <v>1.7814731950696137</v>
      </c>
      <c r="AM52" s="103"/>
      <c r="AN52" s="192">
        <f>SUM(AN13:AN50)</f>
        <v>208460254</v>
      </c>
      <c r="AO52" s="103"/>
      <c r="AP52" s="194">
        <f>SUM(AP13:AP50)</f>
        <v>53093547.560306996</v>
      </c>
      <c r="AQ52" s="103"/>
      <c r="AR52" s="194">
        <f>SUM(AR13:AR50)</f>
        <v>34344961.639692999</v>
      </c>
      <c r="AS52" s="103"/>
      <c r="AT52" s="109">
        <f>AT50</f>
        <v>38</v>
      </c>
      <c r="AU52" s="103"/>
      <c r="AV52" s="191">
        <f>SUM(AV13:AV50)</f>
        <v>2521432</v>
      </c>
      <c r="AW52" s="103"/>
      <c r="AX52" s="191">
        <f>SUM(AX13:AX50)</f>
        <v>2521432</v>
      </c>
      <c r="AY52" s="103"/>
      <c r="AZ52" s="191">
        <f>SUM(AZ13:AZ50)</f>
        <v>2521432</v>
      </c>
      <c r="BA52" s="103"/>
      <c r="BB52" s="191">
        <f>SUM(BB13:BB50)</f>
        <v>2521432</v>
      </c>
    </row>
    <row r="53" spans="1:54" ht="8.85" customHeight="1"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row>
    <row r="54" spans="1:54" ht="8.85" customHeight="1"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row>
    <row r="55" spans="1:54" ht="8.85" customHeight="1"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row>
    <row r="56" spans="1:54" ht="8.85" customHeight="1"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80"/>
      <c r="AM56" s="103"/>
      <c r="AN56" s="103"/>
      <c r="AO56" s="103"/>
      <c r="AP56" s="103"/>
      <c r="AQ56" s="103"/>
      <c r="AR56" s="103"/>
      <c r="AS56" s="103"/>
      <c r="AT56" s="103"/>
      <c r="AU56" s="103"/>
      <c r="AV56" s="103"/>
      <c r="AW56" s="103"/>
      <c r="AX56" s="103"/>
      <c r="AY56" s="103"/>
      <c r="AZ56" s="103"/>
      <c r="BA56" s="103"/>
      <c r="BB56" s="103"/>
    </row>
    <row r="57" spans="1:54" ht="8.85" customHeight="1"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81"/>
      <c r="AO57" s="103"/>
      <c r="AP57" s="103"/>
      <c r="AQ57" s="103"/>
      <c r="AR57" s="103"/>
      <c r="AS57" s="103"/>
      <c r="AT57" s="103"/>
      <c r="AU57" s="103"/>
      <c r="AV57" s="103"/>
      <c r="AW57" s="103"/>
      <c r="AX57" s="103"/>
      <c r="AY57" s="103"/>
      <c r="AZ57" s="103"/>
      <c r="BA57" s="103"/>
      <c r="BB57" s="103"/>
    </row>
    <row r="58" spans="1:54" ht="8.85" customHeight="1"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81"/>
      <c r="AO58" s="103"/>
      <c r="AP58" s="103"/>
      <c r="AQ58" s="103"/>
      <c r="AR58" s="103"/>
      <c r="AS58" s="103"/>
      <c r="AT58" s="103"/>
      <c r="AU58" s="103"/>
      <c r="AV58" s="103"/>
      <c r="AW58" s="103"/>
      <c r="AX58" s="103"/>
      <c r="AY58" s="103"/>
      <c r="AZ58" s="103"/>
      <c r="BA58" s="103"/>
      <c r="BB58" s="103"/>
    </row>
    <row r="59" spans="1:54" ht="8.85" customHeight="1"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81"/>
      <c r="AO59" s="103"/>
      <c r="AP59" s="103"/>
      <c r="AQ59" s="103"/>
      <c r="AR59" s="103"/>
      <c r="AS59" s="103"/>
      <c r="AT59" s="103"/>
      <c r="AU59" s="103"/>
      <c r="AV59" s="103"/>
      <c r="AW59" s="103"/>
      <c r="AX59" s="103"/>
      <c r="AY59" s="103"/>
      <c r="AZ59" s="103"/>
      <c r="BA59" s="103"/>
      <c r="BB59" s="103"/>
    </row>
    <row r="60" spans="1:54" ht="8.85" customHeight="1"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row>
    <row r="61" spans="1:54" ht="8.85" customHeight="1"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row>
    <row r="62" spans="1:54" ht="8.85" customHeight="1"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row>
    <row r="63" spans="1:54" ht="8.85" customHeight="1"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row>
    <row r="64" spans="1:54" ht="8.85" customHeight="1"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row>
    <row r="65" spans="1:54" ht="8.85" customHeight="1" x14ac:dyDescent="0.25">
      <c r="A65" s="103"/>
      <c r="B65" s="16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95"/>
      <c r="AU65" s="103"/>
      <c r="AV65" s="103"/>
      <c r="AW65" s="103"/>
      <c r="AX65" s="103"/>
      <c r="AY65" s="103"/>
      <c r="AZ65" s="103"/>
      <c r="BA65" s="103"/>
      <c r="BB65" s="103"/>
    </row>
    <row r="66" spans="1:54" ht="8.85" customHeight="1" x14ac:dyDescent="0.25">
      <c r="B66" s="16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95"/>
      <c r="AV66" s="103"/>
      <c r="AW66" s="103"/>
      <c r="AX66" s="103"/>
      <c r="AY66" s="103"/>
      <c r="AZ66" s="103"/>
      <c r="BA66" s="103"/>
      <c r="BB66" s="103"/>
    </row>
    <row r="67" spans="1:54" ht="10.5" customHeight="1" x14ac:dyDescent="0.25">
      <c r="A67" s="103">
        <v>88</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80">
        <v>89</v>
      </c>
      <c r="AV67" s="103"/>
      <c r="AW67" s="103"/>
      <c r="AX67" s="103"/>
      <c r="AY67" s="103"/>
      <c r="AZ67" s="103"/>
      <c r="BA67" s="103"/>
      <c r="BB67" s="103"/>
    </row>
    <row r="68" spans="1:54" ht="10.5" customHeight="1" x14ac:dyDescent="0.2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80" t="s">
        <v>40</v>
      </c>
      <c r="Z68" s="103"/>
      <c r="AA68" s="103"/>
      <c r="AB68" s="174" t="s">
        <v>41</v>
      </c>
      <c r="AC68" s="103"/>
      <c r="AD68" s="103"/>
      <c r="AE68" s="103"/>
      <c r="AF68" s="103"/>
      <c r="AG68" s="103"/>
      <c r="AH68" s="103"/>
      <c r="AI68" s="103"/>
      <c r="AJ68" s="103"/>
      <c r="AK68" s="103"/>
      <c r="AL68" s="103"/>
      <c r="AM68" s="103"/>
      <c r="AN68" s="103"/>
      <c r="AO68" s="103"/>
      <c r="AP68" s="103"/>
      <c r="AQ68" s="103"/>
      <c r="AR68" s="103"/>
      <c r="AS68" s="103"/>
      <c r="AT68" s="180" t="s">
        <v>496</v>
      </c>
      <c r="AU68" s="103"/>
      <c r="AV68" s="103"/>
      <c r="AW68" s="103"/>
      <c r="AX68" s="103"/>
      <c r="AY68" s="103"/>
      <c r="AZ68" s="103"/>
      <c r="BA68" s="103"/>
      <c r="BB68" s="103"/>
    </row>
    <row r="69" spans="1:54" ht="10.5" customHeight="1" x14ac:dyDescent="0.25">
      <c r="A69" s="168"/>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80" t="s">
        <v>497</v>
      </c>
      <c r="Z69" s="103"/>
      <c r="AA69" s="103"/>
      <c r="AB69" s="174" t="s">
        <v>388</v>
      </c>
      <c r="AC69" s="103"/>
      <c r="AD69" s="103"/>
      <c r="AE69" s="103"/>
      <c r="AF69" s="103"/>
      <c r="AG69" s="103"/>
      <c r="AH69" s="103"/>
      <c r="AI69" s="103"/>
      <c r="AJ69" s="103"/>
      <c r="AK69" s="103"/>
      <c r="AL69" s="103"/>
      <c r="AM69" s="103"/>
      <c r="AN69" s="103"/>
      <c r="AO69" s="103"/>
      <c r="AP69" s="103"/>
      <c r="AQ69" s="103"/>
      <c r="AR69" s="103"/>
      <c r="AS69" s="103"/>
      <c r="AT69" s="180" t="s">
        <v>122</v>
      </c>
      <c r="AU69" s="103"/>
      <c r="AV69" s="103"/>
      <c r="AW69" s="103"/>
      <c r="AX69" s="103"/>
      <c r="AY69" s="103"/>
      <c r="AZ69" s="103"/>
      <c r="BA69" s="103"/>
      <c r="BB69" s="103"/>
    </row>
    <row r="70" spans="1:54" ht="10.5" customHeight="1" x14ac:dyDescent="0.25">
      <c r="A70" s="108"/>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80" t="s">
        <v>46</v>
      </c>
      <c r="Z70" s="103"/>
      <c r="AA70" s="103"/>
      <c r="AB70" s="181" t="s">
        <v>47</v>
      </c>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row>
    <row r="71" spans="1:54" ht="10.35" customHeight="1" x14ac:dyDescent="0.25">
      <c r="A71" s="103"/>
      <c r="B71" s="103"/>
      <c r="C71" s="103"/>
      <c r="D71" s="103"/>
      <c r="E71" s="182" t="s">
        <v>362</v>
      </c>
      <c r="F71" s="182"/>
      <c r="G71" s="182"/>
      <c r="H71" s="182"/>
      <c r="I71" s="182"/>
      <c r="J71" s="103"/>
      <c r="K71" s="182" t="s">
        <v>498</v>
      </c>
      <c r="L71" s="182"/>
      <c r="M71" s="182"/>
      <c r="N71" s="182"/>
      <c r="O71" s="182"/>
      <c r="P71" s="103"/>
      <c r="Q71" s="182" t="s">
        <v>499</v>
      </c>
      <c r="R71" s="182"/>
      <c r="S71" s="182"/>
      <c r="T71" s="182"/>
      <c r="U71" s="182"/>
      <c r="V71" s="182"/>
      <c r="W71" s="182"/>
      <c r="X71" s="103"/>
      <c r="Y71" s="103"/>
      <c r="Z71" s="103"/>
      <c r="AA71" s="103"/>
      <c r="AB71" s="182" t="s">
        <v>500</v>
      </c>
      <c r="AC71" s="182"/>
      <c r="AD71" s="182"/>
      <c r="AE71" s="182"/>
      <c r="AF71" s="182"/>
      <c r="AG71" s="182"/>
      <c r="AH71" s="182"/>
      <c r="AI71" s="182"/>
      <c r="AJ71" s="182"/>
      <c r="AK71" s="182"/>
      <c r="AL71" s="182"/>
      <c r="AM71" s="182"/>
      <c r="AN71" s="182"/>
      <c r="AO71" s="103"/>
      <c r="AP71" s="103"/>
      <c r="AQ71" s="103"/>
      <c r="AR71" s="103"/>
      <c r="AS71" s="103"/>
      <c r="AT71" s="103"/>
      <c r="AU71" s="103"/>
      <c r="AV71" s="103"/>
      <c r="AW71" s="103"/>
      <c r="AX71" s="103"/>
      <c r="AY71" s="103"/>
      <c r="AZ71" s="103"/>
      <c r="BA71" s="103"/>
      <c r="BB71" s="103"/>
    </row>
    <row r="72" spans="1:54" ht="8.4499999999999993" customHeight="1"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row>
    <row r="73" spans="1:54" ht="8.85" customHeight="1"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X73" s="103"/>
      <c r="Y73" s="103"/>
      <c r="Z73" s="103"/>
      <c r="AA73" s="103"/>
      <c r="AB73" s="103"/>
      <c r="AC73" s="103"/>
      <c r="AD73" s="103"/>
      <c r="AE73" s="103"/>
      <c r="AF73" s="182" t="s">
        <v>393</v>
      </c>
      <c r="AG73" s="182"/>
      <c r="AH73" s="182"/>
      <c r="AI73" s="182"/>
      <c r="AJ73" s="182"/>
      <c r="AK73" s="182"/>
      <c r="AL73" s="182"/>
      <c r="AM73" s="103"/>
      <c r="AN73" s="103"/>
      <c r="AO73" s="103"/>
      <c r="AP73" s="183" t="s">
        <v>294</v>
      </c>
      <c r="AQ73" s="182"/>
      <c r="AR73" s="182"/>
      <c r="AS73" s="103"/>
      <c r="AT73" s="103"/>
      <c r="AU73" s="103"/>
      <c r="AV73" s="103"/>
      <c r="AW73" s="103"/>
      <c r="AX73" s="103"/>
      <c r="AY73" s="103"/>
      <c r="AZ73" s="103"/>
      <c r="BA73" s="103"/>
      <c r="BB73" s="103"/>
    </row>
    <row r="74" spans="1:54" ht="8.85" customHeight="1"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84" t="s">
        <v>501</v>
      </c>
      <c r="AQ74" s="184"/>
      <c r="AR74" s="184"/>
      <c r="AS74" s="103"/>
      <c r="AT74" s="103"/>
      <c r="AU74" s="103"/>
      <c r="AV74" s="103"/>
      <c r="AW74" s="103"/>
      <c r="AX74" s="103"/>
      <c r="AY74" s="103"/>
      <c r="AZ74" s="103"/>
      <c r="BA74" s="103"/>
      <c r="BB74" s="103"/>
    </row>
    <row r="75" spans="1:54" ht="8.85" customHeight="1"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73" t="s">
        <v>294</v>
      </c>
      <c r="X75" s="103"/>
      <c r="Y75" s="103"/>
      <c r="Z75" s="103"/>
      <c r="AA75" s="103"/>
      <c r="AB75" s="182" t="s">
        <v>428</v>
      </c>
      <c r="AC75" s="182"/>
      <c r="AD75" s="182"/>
      <c r="AE75" s="103"/>
      <c r="AF75" s="182" t="s">
        <v>57</v>
      </c>
      <c r="AG75" s="182"/>
      <c r="AH75" s="182"/>
      <c r="AI75" s="103"/>
      <c r="AJ75" s="182" t="s">
        <v>58</v>
      </c>
      <c r="AK75" s="182"/>
      <c r="AL75" s="182"/>
      <c r="AM75" s="103"/>
      <c r="AN75" s="103"/>
      <c r="AO75" s="103"/>
      <c r="AP75" s="182" t="s">
        <v>502</v>
      </c>
      <c r="AQ75" s="182"/>
      <c r="AR75" s="182"/>
      <c r="AS75" s="103"/>
      <c r="AT75" s="103"/>
      <c r="AU75" s="103"/>
      <c r="AV75" s="103"/>
      <c r="AW75" s="103"/>
      <c r="AX75" s="103"/>
      <c r="AY75" s="103"/>
      <c r="AZ75" s="103"/>
      <c r="BA75" s="103"/>
      <c r="BB75" s="103"/>
    </row>
    <row r="76" spans="1:54" ht="8.85" customHeight="1"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23" t="s">
        <v>503</v>
      </c>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85" t="s">
        <v>504</v>
      </c>
      <c r="BA76" s="103"/>
      <c r="BB76" s="103" t="s">
        <v>505</v>
      </c>
    </row>
    <row r="77" spans="1:54" ht="8.85" customHeight="1" x14ac:dyDescent="0.25">
      <c r="A77" s="103"/>
      <c r="B77" s="103"/>
      <c r="C77" s="103"/>
      <c r="D77" s="103"/>
      <c r="E77" s="103"/>
      <c r="F77" s="103"/>
      <c r="G77" s="103"/>
      <c r="H77" s="103"/>
      <c r="I77" s="123" t="s">
        <v>62</v>
      </c>
      <c r="J77" s="103"/>
      <c r="K77" s="103"/>
      <c r="L77" s="103"/>
      <c r="M77" s="103"/>
      <c r="N77" s="103"/>
      <c r="O77" s="123" t="s">
        <v>62</v>
      </c>
      <c r="P77" s="103"/>
      <c r="Q77" s="103"/>
      <c r="R77" s="103"/>
      <c r="S77" s="103"/>
      <c r="T77" s="103"/>
      <c r="U77" s="123" t="s">
        <v>62</v>
      </c>
      <c r="V77" s="103"/>
      <c r="W77" s="97" t="s">
        <v>506</v>
      </c>
      <c r="X77" s="103"/>
      <c r="Y77" s="103"/>
      <c r="Z77" s="103"/>
      <c r="AA77" s="103"/>
      <c r="AB77" s="103"/>
      <c r="AC77" s="103"/>
      <c r="AD77" s="123" t="s">
        <v>269</v>
      </c>
      <c r="AE77" s="103"/>
      <c r="AF77" s="103"/>
      <c r="AG77" s="103"/>
      <c r="AH77" s="123" t="s">
        <v>269</v>
      </c>
      <c r="AI77" s="103"/>
      <c r="AJ77" s="103"/>
      <c r="AK77" s="103"/>
      <c r="AL77" s="123" t="s">
        <v>269</v>
      </c>
      <c r="AM77" s="103"/>
      <c r="AN77" s="123" t="s">
        <v>405</v>
      </c>
      <c r="AO77" s="103"/>
      <c r="AP77" s="103"/>
      <c r="AQ77" s="103"/>
      <c r="AR77" s="103"/>
      <c r="AS77" s="103"/>
      <c r="AT77" s="103"/>
      <c r="AU77" s="103"/>
      <c r="AV77" s="112"/>
      <c r="AW77" s="103"/>
      <c r="AX77" s="103"/>
      <c r="AY77" s="103"/>
      <c r="AZ77" s="123" t="s">
        <v>507</v>
      </c>
      <c r="BA77" s="103"/>
      <c r="BB77" s="123" t="s">
        <v>508</v>
      </c>
    </row>
    <row r="78" spans="1:54" ht="8.85" customHeight="1" x14ac:dyDescent="0.25">
      <c r="A78" s="173" t="s">
        <v>69</v>
      </c>
      <c r="B78" s="103"/>
      <c r="C78" s="173" t="s">
        <v>71</v>
      </c>
      <c r="D78" s="103"/>
      <c r="E78" s="173" t="s">
        <v>72</v>
      </c>
      <c r="F78" s="103"/>
      <c r="G78" s="173" t="s">
        <v>431</v>
      </c>
      <c r="H78" s="103"/>
      <c r="I78" s="173" t="s">
        <v>78</v>
      </c>
      <c r="J78" s="103"/>
      <c r="K78" s="173" t="s">
        <v>72</v>
      </c>
      <c r="L78" s="103"/>
      <c r="M78" s="173" t="s">
        <v>431</v>
      </c>
      <c r="N78" s="103"/>
      <c r="O78" s="173" t="s">
        <v>78</v>
      </c>
      <c r="P78" s="103"/>
      <c r="Q78" s="173" t="s">
        <v>72</v>
      </c>
      <c r="R78" s="103"/>
      <c r="S78" s="173" t="s">
        <v>431</v>
      </c>
      <c r="T78" s="103"/>
      <c r="U78" s="173" t="s">
        <v>78</v>
      </c>
      <c r="V78" s="103"/>
      <c r="W78" s="186" t="s">
        <v>509</v>
      </c>
      <c r="X78" s="103"/>
      <c r="Y78" s="173" t="s">
        <v>63</v>
      </c>
      <c r="Z78" s="103"/>
      <c r="AA78" s="103"/>
      <c r="AB78" s="173" t="s">
        <v>72</v>
      </c>
      <c r="AC78" s="103"/>
      <c r="AD78" s="173" t="s">
        <v>369</v>
      </c>
      <c r="AE78" s="103"/>
      <c r="AF78" s="173" t="s">
        <v>72</v>
      </c>
      <c r="AG78" s="103"/>
      <c r="AH78" s="173" t="s">
        <v>369</v>
      </c>
      <c r="AI78" s="103"/>
      <c r="AJ78" s="173" t="s">
        <v>72</v>
      </c>
      <c r="AK78" s="103"/>
      <c r="AL78" s="173" t="s">
        <v>369</v>
      </c>
      <c r="AM78" s="103"/>
      <c r="AN78" s="173" t="s">
        <v>414</v>
      </c>
      <c r="AO78" s="103"/>
      <c r="AP78" s="173" t="s">
        <v>307</v>
      </c>
      <c r="AQ78" s="103"/>
      <c r="AR78" s="173" t="s">
        <v>308</v>
      </c>
      <c r="AS78" s="103"/>
      <c r="AT78" s="173" t="s">
        <v>69</v>
      </c>
      <c r="AU78" s="103"/>
      <c r="AV78" s="112"/>
      <c r="AW78" s="103"/>
      <c r="AX78" s="187" t="s">
        <v>362</v>
      </c>
      <c r="AY78" s="103"/>
      <c r="AZ78" s="187" t="s">
        <v>464</v>
      </c>
      <c r="BA78" s="103"/>
      <c r="BB78" s="187" t="s">
        <v>510</v>
      </c>
    </row>
    <row r="79" spans="1:54" ht="9.75" customHeight="1" x14ac:dyDescent="0.25">
      <c r="A79" s="103"/>
      <c r="B79" s="13" t="s">
        <v>282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row>
    <row r="80" spans="1:54" ht="9.75" customHeight="1" x14ac:dyDescent="0.25">
      <c r="A80" s="103">
        <v>1</v>
      </c>
      <c r="B80" s="103"/>
      <c r="C80" s="13" t="s">
        <v>123</v>
      </c>
      <c r="D80" s="103"/>
      <c r="E80" s="189">
        <v>722964</v>
      </c>
      <c r="F80" s="103"/>
      <c r="G80" s="188">
        <f t="shared" ref="G80:G111" si="19">(E80/$AV80)</f>
        <v>22.062437059415913</v>
      </c>
      <c r="H80" s="103"/>
      <c r="I80" s="188">
        <f t="shared" ref="I80:I111" si="20">IF(G$192,G80/G$192*100,0)</f>
        <v>83.351525070344579</v>
      </c>
      <c r="J80" s="103"/>
      <c r="K80" s="189">
        <v>7520395</v>
      </c>
      <c r="L80" s="103"/>
      <c r="M80" s="188">
        <f t="shared" ref="M80:M111" si="21">(K80/$AV80)</f>
        <v>229.49723824346182</v>
      </c>
      <c r="N80" s="103"/>
      <c r="O80" s="188">
        <f t="shared" ref="O80:O111" si="22">IF(M$192,M80/M$192*100,0)</f>
        <v>163.89901886285708</v>
      </c>
      <c r="P80" s="103"/>
      <c r="Q80" s="189">
        <v>5344211</v>
      </c>
      <c r="R80" s="103"/>
      <c r="S80" s="188">
        <f t="shared" ref="S80:S111" si="23">(Q80/$AV80)</f>
        <v>163.08739967652355</v>
      </c>
      <c r="T80" s="103"/>
      <c r="U80" s="188">
        <f t="shared" ref="U80:U111" si="24">IF(S$192,S80/S$192*100,0)</f>
        <v>74.755084811849656</v>
      </c>
      <c r="V80" s="103"/>
      <c r="W80" s="189">
        <v>137259</v>
      </c>
      <c r="X80" s="103"/>
      <c r="Y80" s="189">
        <f t="shared" ref="Y80:Y111" si="25">(E80+K80+Q80)</f>
        <v>13587570</v>
      </c>
      <c r="Z80" s="103"/>
      <c r="AA80" s="103"/>
      <c r="AB80" s="189">
        <v>4076178</v>
      </c>
      <c r="AC80" s="103"/>
      <c r="AD80" s="188">
        <f t="shared" ref="AD80:AD111" si="26">IF($Y80,AB80/$Y80*100,0)</f>
        <v>29.999315550904242</v>
      </c>
      <c r="AE80" s="103"/>
      <c r="AF80" s="189">
        <v>2904195</v>
      </c>
      <c r="AG80" s="103"/>
      <c r="AH80" s="188">
        <f t="shared" ref="AH80:AH111" si="27">IF($Y80,AF80/$Y80*100,0)</f>
        <v>21.373910125210028</v>
      </c>
      <c r="AI80" s="103"/>
      <c r="AJ80" s="189">
        <v>0</v>
      </c>
      <c r="AK80" s="103"/>
      <c r="AL80" s="188">
        <f t="shared" ref="AL80:AL111" si="28">IF($Y80,AJ80/$Y80*100,0)</f>
        <v>0</v>
      </c>
      <c r="AM80" s="103"/>
      <c r="AN80" s="189">
        <v>4748211</v>
      </c>
      <c r="AO80" s="103"/>
      <c r="AP80" s="189">
        <v>1137424.7347900001</v>
      </c>
      <c r="AQ80" s="103"/>
      <c r="AR80" s="189">
        <v>1080218.4652100001</v>
      </c>
      <c r="AS80" s="103"/>
      <c r="AT80" s="103">
        <v>1</v>
      </c>
      <c r="AU80" s="103"/>
      <c r="AV80" s="190">
        <v>32769</v>
      </c>
      <c r="AW80" s="103"/>
      <c r="AX80" s="190">
        <f t="shared" ref="AX80:AX111" si="29">IF(E80,AV80,0)</f>
        <v>32769</v>
      </c>
      <c r="AY80" s="103"/>
      <c r="AZ80" s="190">
        <f t="shared" ref="AZ80:AZ111" si="30">IF(K80,AV80,0)</f>
        <v>32769</v>
      </c>
      <c r="BA80" s="103"/>
      <c r="BB80" s="190">
        <f t="shared" ref="BB80:BB111" si="31">IF(Q80,AV80,0)</f>
        <v>32769</v>
      </c>
    </row>
    <row r="81" spans="1:54" ht="9.75" customHeight="1" x14ac:dyDescent="0.25">
      <c r="A81" s="103">
        <v>2</v>
      </c>
      <c r="B81" s="103"/>
      <c r="C81" s="13" t="s">
        <v>124</v>
      </c>
      <c r="D81" s="103"/>
      <c r="E81" s="190">
        <v>767703</v>
      </c>
      <c r="F81" s="103"/>
      <c r="G81" s="188">
        <f t="shared" si="19"/>
        <v>7.0665506862176564</v>
      </c>
      <c r="H81" s="103"/>
      <c r="I81" s="188">
        <f t="shared" si="20"/>
        <v>26.69731249983338</v>
      </c>
      <c r="J81" s="103"/>
      <c r="K81" s="190">
        <v>14525436</v>
      </c>
      <c r="L81" s="103"/>
      <c r="M81" s="188">
        <f t="shared" si="21"/>
        <v>133.70369756717201</v>
      </c>
      <c r="N81" s="103"/>
      <c r="O81" s="188">
        <f t="shared" si="22"/>
        <v>95.486573247336111</v>
      </c>
      <c r="P81" s="103"/>
      <c r="Q81" s="190">
        <v>30093172</v>
      </c>
      <c r="R81" s="103"/>
      <c r="S81" s="188">
        <f t="shared" si="23"/>
        <v>277.00155561078435</v>
      </c>
      <c r="T81" s="103"/>
      <c r="U81" s="188">
        <f t="shared" si="24"/>
        <v>126.97041478232171</v>
      </c>
      <c r="V81" s="103"/>
      <c r="W81" s="190">
        <v>1035376</v>
      </c>
      <c r="X81" s="103"/>
      <c r="Y81" s="190">
        <f t="shared" si="25"/>
        <v>45386311</v>
      </c>
      <c r="Z81" s="103"/>
      <c r="AA81" s="103"/>
      <c r="AB81" s="190">
        <v>14771748</v>
      </c>
      <c r="AC81" s="103"/>
      <c r="AD81" s="188">
        <f t="shared" si="26"/>
        <v>32.546703344098624</v>
      </c>
      <c r="AE81" s="103"/>
      <c r="AF81" s="190">
        <v>7756564</v>
      </c>
      <c r="AG81" s="103"/>
      <c r="AH81" s="188">
        <f t="shared" si="27"/>
        <v>17.090095733931758</v>
      </c>
      <c r="AI81" s="103"/>
      <c r="AJ81" s="190">
        <v>246147</v>
      </c>
      <c r="AK81" s="103"/>
      <c r="AL81" s="188">
        <f t="shared" si="28"/>
        <v>0.5423375343283573</v>
      </c>
      <c r="AM81" s="103"/>
      <c r="AN81" s="190">
        <v>8165800</v>
      </c>
      <c r="AO81" s="103"/>
      <c r="AP81" s="190">
        <v>1157817.7276619999</v>
      </c>
      <c r="AQ81" s="103"/>
      <c r="AR81" s="190">
        <v>624393.37233799999</v>
      </c>
      <c r="AS81" s="103"/>
      <c r="AT81" s="103">
        <v>2</v>
      </c>
      <c r="AU81" s="103"/>
      <c r="AV81" s="190">
        <v>108639</v>
      </c>
      <c r="AW81" s="103"/>
      <c r="AX81" s="190">
        <f t="shared" si="29"/>
        <v>108639</v>
      </c>
      <c r="AY81" s="103"/>
      <c r="AZ81" s="190">
        <f t="shared" si="30"/>
        <v>108639</v>
      </c>
      <c r="BA81" s="103"/>
      <c r="BB81" s="190">
        <f t="shared" si="31"/>
        <v>108639</v>
      </c>
    </row>
    <row r="82" spans="1:54" ht="9.75" customHeight="1" x14ac:dyDescent="0.25">
      <c r="A82" s="103">
        <v>3</v>
      </c>
      <c r="B82" s="103"/>
      <c r="C82" s="13" t="s">
        <v>125</v>
      </c>
      <c r="D82" s="103"/>
      <c r="E82" s="190">
        <v>145559</v>
      </c>
      <c r="F82" s="103"/>
      <c r="G82" s="188">
        <f t="shared" si="19"/>
        <v>9.6116613840464868</v>
      </c>
      <c r="H82" s="103"/>
      <c r="I82" s="188">
        <f t="shared" si="20"/>
        <v>36.312698939943097</v>
      </c>
      <c r="J82" s="103"/>
      <c r="K82" s="190">
        <v>5601141</v>
      </c>
      <c r="L82" s="103"/>
      <c r="M82" s="188">
        <f t="shared" si="21"/>
        <v>369.85875594294771</v>
      </c>
      <c r="N82" s="103"/>
      <c r="O82" s="188">
        <f t="shared" si="22"/>
        <v>264.14037781394973</v>
      </c>
      <c r="P82" s="103"/>
      <c r="Q82" s="190">
        <v>3907985</v>
      </c>
      <c r="R82" s="103"/>
      <c r="S82" s="188">
        <f t="shared" si="23"/>
        <v>258.05500528262019</v>
      </c>
      <c r="T82" s="103"/>
      <c r="U82" s="188">
        <f t="shared" si="24"/>
        <v>118.28580162714751</v>
      </c>
      <c r="V82" s="103"/>
      <c r="W82" s="190">
        <v>137189</v>
      </c>
      <c r="X82" s="103"/>
      <c r="Y82" s="190">
        <f t="shared" si="25"/>
        <v>9654685</v>
      </c>
      <c r="Z82" s="103"/>
      <c r="AA82" s="103"/>
      <c r="AB82" s="190">
        <v>3344573</v>
      </c>
      <c r="AC82" s="103"/>
      <c r="AD82" s="188">
        <f t="shared" si="26"/>
        <v>34.641969157978743</v>
      </c>
      <c r="AE82" s="103"/>
      <c r="AF82" s="190">
        <v>1696894</v>
      </c>
      <c r="AG82" s="103"/>
      <c r="AH82" s="188">
        <f t="shared" si="27"/>
        <v>17.575860838546259</v>
      </c>
      <c r="AI82" s="103"/>
      <c r="AJ82" s="190">
        <v>0</v>
      </c>
      <c r="AK82" s="103"/>
      <c r="AL82" s="188">
        <f t="shared" si="28"/>
        <v>0</v>
      </c>
      <c r="AM82" s="103"/>
      <c r="AN82" s="190">
        <v>3890121</v>
      </c>
      <c r="AO82" s="103"/>
      <c r="AP82" s="190">
        <v>406113.03623699996</v>
      </c>
      <c r="AQ82" s="103"/>
      <c r="AR82" s="190">
        <v>458885.47376300005</v>
      </c>
      <c r="AS82" s="103"/>
      <c r="AT82" s="103">
        <v>3</v>
      </c>
      <c r="AU82" s="103"/>
      <c r="AV82" s="190">
        <v>15144</v>
      </c>
      <c r="AW82" s="103"/>
      <c r="AX82" s="190">
        <f t="shared" si="29"/>
        <v>15144</v>
      </c>
      <c r="AY82" s="103"/>
      <c r="AZ82" s="190">
        <f t="shared" si="30"/>
        <v>15144</v>
      </c>
      <c r="BA82" s="103"/>
      <c r="BB82" s="190">
        <f t="shared" si="31"/>
        <v>15144</v>
      </c>
    </row>
    <row r="83" spans="1:54" ht="9.75" customHeight="1" x14ac:dyDescent="0.25">
      <c r="A83" s="103">
        <v>4</v>
      </c>
      <c r="B83" s="103"/>
      <c r="C83" s="13" t="s">
        <v>126</v>
      </c>
      <c r="D83" s="103"/>
      <c r="E83" s="190">
        <v>148436</v>
      </c>
      <c r="F83" s="103"/>
      <c r="G83" s="188">
        <f t="shared" si="19"/>
        <v>11.422547133512889</v>
      </c>
      <c r="H83" s="103"/>
      <c r="I83" s="188">
        <f t="shared" si="20"/>
        <v>43.154195576950379</v>
      </c>
      <c r="J83" s="103"/>
      <c r="K83" s="190">
        <v>2869127</v>
      </c>
      <c r="L83" s="103"/>
      <c r="M83" s="188">
        <f t="shared" si="21"/>
        <v>220.78699499807618</v>
      </c>
      <c r="N83" s="103"/>
      <c r="O83" s="188">
        <f t="shared" si="22"/>
        <v>157.678463300175</v>
      </c>
      <c r="P83" s="103"/>
      <c r="Q83" s="190">
        <v>1804327</v>
      </c>
      <c r="R83" s="103"/>
      <c r="S83" s="188">
        <f t="shared" si="23"/>
        <v>138.84778761061946</v>
      </c>
      <c r="T83" s="103"/>
      <c r="U83" s="188">
        <f t="shared" si="24"/>
        <v>63.644267793569384</v>
      </c>
      <c r="V83" s="103"/>
      <c r="W83" s="190">
        <v>163182</v>
      </c>
      <c r="X83" s="103"/>
      <c r="Y83" s="190">
        <f t="shared" si="25"/>
        <v>4821890</v>
      </c>
      <c r="Z83" s="103"/>
      <c r="AA83" s="103"/>
      <c r="AB83" s="190">
        <v>1067288</v>
      </c>
      <c r="AC83" s="103"/>
      <c r="AD83" s="188">
        <f t="shared" si="26"/>
        <v>22.134225376356572</v>
      </c>
      <c r="AE83" s="103"/>
      <c r="AF83" s="190">
        <v>895829</v>
      </c>
      <c r="AG83" s="103"/>
      <c r="AH83" s="188">
        <f t="shared" si="27"/>
        <v>18.578379017356266</v>
      </c>
      <c r="AI83" s="103"/>
      <c r="AJ83" s="190">
        <v>0</v>
      </c>
      <c r="AK83" s="103"/>
      <c r="AL83" s="188">
        <f t="shared" si="28"/>
        <v>0</v>
      </c>
      <c r="AM83" s="103"/>
      <c r="AN83" s="190">
        <v>2181142</v>
      </c>
      <c r="AO83" s="103"/>
      <c r="AP83" s="190">
        <v>385167.12060000002</v>
      </c>
      <c r="AQ83" s="103"/>
      <c r="AR83" s="190">
        <v>215688.48940000002</v>
      </c>
      <c r="AS83" s="103"/>
      <c r="AT83" s="103">
        <v>4</v>
      </c>
      <c r="AU83" s="103"/>
      <c r="AV83" s="190">
        <v>12995</v>
      </c>
      <c r="AW83" s="103"/>
      <c r="AX83" s="190">
        <f t="shared" si="29"/>
        <v>12995</v>
      </c>
      <c r="AY83" s="103"/>
      <c r="AZ83" s="190">
        <f t="shared" si="30"/>
        <v>12995</v>
      </c>
      <c r="BA83" s="103"/>
      <c r="BB83" s="190">
        <f t="shared" si="31"/>
        <v>12995</v>
      </c>
    </row>
    <row r="84" spans="1:54" ht="9.75" customHeight="1" x14ac:dyDescent="0.25">
      <c r="A84" s="103">
        <v>5</v>
      </c>
      <c r="B84" s="103"/>
      <c r="C84" s="13" t="s">
        <v>127</v>
      </c>
      <c r="D84" s="103"/>
      <c r="E84" s="190">
        <v>239493</v>
      </c>
      <c r="F84" s="103"/>
      <c r="G84" s="188">
        <f t="shared" si="19"/>
        <v>7.5153920984090128</v>
      </c>
      <c r="H84" s="103"/>
      <c r="I84" s="188">
        <f t="shared" si="20"/>
        <v>28.393027987661139</v>
      </c>
      <c r="J84" s="103"/>
      <c r="K84" s="190">
        <v>5937682</v>
      </c>
      <c r="L84" s="103"/>
      <c r="M84" s="188">
        <f t="shared" si="21"/>
        <v>186.32698402736372</v>
      </c>
      <c r="N84" s="103"/>
      <c r="O84" s="188">
        <f t="shared" si="22"/>
        <v>133.06831098927256</v>
      </c>
      <c r="P84" s="103"/>
      <c r="Q84" s="190">
        <v>5158383</v>
      </c>
      <c r="R84" s="103"/>
      <c r="S84" s="188">
        <f t="shared" si="23"/>
        <v>161.87225029026894</v>
      </c>
      <c r="T84" s="103"/>
      <c r="U84" s="188">
        <f t="shared" si="24"/>
        <v>74.198091472028764</v>
      </c>
      <c r="V84" s="103"/>
      <c r="W84" s="190">
        <v>242307</v>
      </c>
      <c r="X84" s="103"/>
      <c r="Y84" s="190">
        <f t="shared" si="25"/>
        <v>11335558</v>
      </c>
      <c r="Z84" s="103"/>
      <c r="AA84" s="103"/>
      <c r="AB84" s="190">
        <v>3318182</v>
      </c>
      <c r="AC84" s="103"/>
      <c r="AD84" s="193">
        <f t="shared" si="26"/>
        <v>29.272330484304344</v>
      </c>
      <c r="AE84" s="103"/>
      <c r="AF84" s="190">
        <v>1839737</v>
      </c>
      <c r="AG84" s="103"/>
      <c r="AH84" s="193">
        <f t="shared" si="27"/>
        <v>16.229787717552149</v>
      </c>
      <c r="AI84" s="103"/>
      <c r="AJ84" s="190">
        <v>0</v>
      </c>
      <c r="AK84" s="103"/>
      <c r="AL84" s="193">
        <f t="shared" si="28"/>
        <v>0</v>
      </c>
      <c r="AM84" s="103"/>
      <c r="AN84" s="190">
        <v>4494767</v>
      </c>
      <c r="AO84" s="103"/>
      <c r="AP84" s="190">
        <v>467365.74303000001</v>
      </c>
      <c r="AQ84" s="103"/>
      <c r="AR84" s="190">
        <v>652871.38697000011</v>
      </c>
      <c r="AS84" s="103"/>
      <c r="AT84" s="103">
        <v>5</v>
      </c>
      <c r="AU84" s="103"/>
      <c r="AV84" s="190">
        <v>31867</v>
      </c>
      <c r="AW84" s="103"/>
      <c r="AX84" s="190">
        <f t="shared" si="29"/>
        <v>31867</v>
      </c>
      <c r="AY84" s="103"/>
      <c r="AZ84" s="190">
        <f t="shared" si="30"/>
        <v>31867</v>
      </c>
      <c r="BA84" s="103"/>
      <c r="BB84" s="190">
        <f t="shared" si="31"/>
        <v>31867</v>
      </c>
    </row>
    <row r="85" spans="1:54" ht="9.75" customHeight="1" x14ac:dyDescent="0.25">
      <c r="A85" s="103">
        <v>6</v>
      </c>
      <c r="B85" s="103"/>
      <c r="C85" s="13" t="s">
        <v>128</v>
      </c>
      <c r="D85" s="103"/>
      <c r="E85" s="190">
        <v>120000</v>
      </c>
      <c r="F85" s="103"/>
      <c r="G85" s="188">
        <f t="shared" si="19"/>
        <v>7.6535493335034124</v>
      </c>
      <c r="H85" s="103"/>
      <c r="I85" s="188">
        <f t="shared" si="20"/>
        <v>28.914983754089295</v>
      </c>
      <c r="J85" s="103"/>
      <c r="K85" s="190">
        <v>1769571</v>
      </c>
      <c r="L85" s="103"/>
      <c r="M85" s="188">
        <f t="shared" si="21"/>
        <v>112.86249123030805</v>
      </c>
      <c r="N85" s="103"/>
      <c r="O85" s="188">
        <f t="shared" si="22"/>
        <v>80.602501889114961</v>
      </c>
      <c r="P85" s="103"/>
      <c r="Q85" s="190">
        <v>3603250</v>
      </c>
      <c r="R85" s="103"/>
      <c r="S85" s="188">
        <f t="shared" si="23"/>
        <v>229.81376363288476</v>
      </c>
      <c r="T85" s="103"/>
      <c r="U85" s="188">
        <f t="shared" si="24"/>
        <v>105.34074015148882</v>
      </c>
      <c r="V85" s="103"/>
      <c r="W85" s="190">
        <v>44327</v>
      </c>
      <c r="X85" s="103"/>
      <c r="Y85" s="190">
        <f t="shared" si="25"/>
        <v>5492821</v>
      </c>
      <c r="Z85" s="103"/>
      <c r="AA85" s="103"/>
      <c r="AB85" s="190">
        <v>2226009</v>
      </c>
      <c r="AC85" s="103"/>
      <c r="AD85" s="193">
        <f t="shared" si="26"/>
        <v>40.525788115068742</v>
      </c>
      <c r="AE85" s="103"/>
      <c r="AF85" s="190">
        <v>1118275</v>
      </c>
      <c r="AG85" s="103"/>
      <c r="AH85" s="193">
        <f t="shared" si="27"/>
        <v>20.358846574465105</v>
      </c>
      <c r="AI85" s="103"/>
      <c r="AJ85" s="190">
        <v>0</v>
      </c>
      <c r="AK85" s="103"/>
      <c r="AL85" s="193">
        <f t="shared" si="28"/>
        <v>0</v>
      </c>
      <c r="AM85" s="103"/>
      <c r="AN85" s="190">
        <v>1348770</v>
      </c>
      <c r="AO85" s="103"/>
      <c r="AP85" s="190">
        <v>330248.12819999998</v>
      </c>
      <c r="AQ85" s="103"/>
      <c r="AR85" s="190">
        <v>415902.29180000001</v>
      </c>
      <c r="AS85" s="103"/>
      <c r="AT85" s="103">
        <v>6</v>
      </c>
      <c r="AU85" s="103"/>
      <c r="AV85" s="190">
        <v>15679</v>
      </c>
      <c r="AW85" s="103"/>
      <c r="AX85" s="190">
        <f t="shared" si="29"/>
        <v>15679</v>
      </c>
      <c r="AY85" s="103"/>
      <c r="AZ85" s="190">
        <f t="shared" si="30"/>
        <v>15679</v>
      </c>
      <c r="BA85" s="103"/>
      <c r="BB85" s="190">
        <f t="shared" si="31"/>
        <v>15679</v>
      </c>
    </row>
    <row r="86" spans="1:54" ht="9.75" customHeight="1" x14ac:dyDescent="0.25">
      <c r="A86" s="103">
        <v>7</v>
      </c>
      <c r="B86" s="103"/>
      <c r="C86" s="13" t="s">
        <v>129</v>
      </c>
      <c r="D86" s="103"/>
      <c r="E86" s="190">
        <v>28532732</v>
      </c>
      <c r="F86" s="103"/>
      <c r="G86" s="188">
        <f t="shared" si="19"/>
        <v>118.37785181159271</v>
      </c>
      <c r="H86" s="103"/>
      <c r="I86" s="188">
        <f t="shared" si="20"/>
        <v>447.22958105103947</v>
      </c>
      <c r="J86" s="103"/>
      <c r="K86" s="190">
        <v>34470697</v>
      </c>
      <c r="L86" s="103"/>
      <c r="M86" s="188">
        <f t="shared" si="21"/>
        <v>143.01354182657002</v>
      </c>
      <c r="N86" s="103"/>
      <c r="O86" s="188">
        <f t="shared" si="22"/>
        <v>102.13534319141104</v>
      </c>
      <c r="P86" s="103"/>
      <c r="Q86" s="190">
        <v>123515514</v>
      </c>
      <c r="R86" s="103"/>
      <c r="S86" s="188">
        <f t="shared" si="23"/>
        <v>512.44658985773617</v>
      </c>
      <c r="T86" s="103"/>
      <c r="U86" s="188">
        <f t="shared" si="24"/>
        <v>234.89238507904574</v>
      </c>
      <c r="V86" s="103"/>
      <c r="W86" s="190">
        <v>4122260</v>
      </c>
      <c r="X86" s="103"/>
      <c r="Y86" s="190">
        <f t="shared" si="25"/>
        <v>186518943</v>
      </c>
      <c r="Z86" s="103"/>
      <c r="AA86" s="103"/>
      <c r="AB86" s="190">
        <v>20550532</v>
      </c>
      <c r="AC86" s="103"/>
      <c r="AD86" s="193">
        <f t="shared" si="26"/>
        <v>11.017932907758329</v>
      </c>
      <c r="AE86" s="103"/>
      <c r="AF86" s="190">
        <v>15830523</v>
      </c>
      <c r="AG86" s="103"/>
      <c r="AH86" s="193">
        <f t="shared" si="27"/>
        <v>8.4873540163692649</v>
      </c>
      <c r="AI86" s="103"/>
      <c r="AJ86" s="190">
        <v>18384976</v>
      </c>
      <c r="AK86" s="103"/>
      <c r="AL86" s="193">
        <f t="shared" si="28"/>
        <v>9.8568948034409569</v>
      </c>
      <c r="AM86" s="103"/>
      <c r="AN86" s="190">
        <v>5376004</v>
      </c>
      <c r="AO86" s="103"/>
      <c r="AP86" s="190">
        <v>300362.67009000003</v>
      </c>
      <c r="AQ86" s="103"/>
      <c r="AR86" s="190">
        <v>651752.4999099999</v>
      </c>
      <c r="AS86" s="103"/>
      <c r="AT86" s="103">
        <v>7</v>
      </c>
      <c r="AU86" s="103"/>
      <c r="AV86" s="190">
        <v>241031</v>
      </c>
      <c r="AW86" s="103"/>
      <c r="AX86" s="190">
        <f t="shared" si="29"/>
        <v>241031</v>
      </c>
      <c r="AY86" s="103"/>
      <c r="AZ86" s="190">
        <f t="shared" si="30"/>
        <v>241031</v>
      </c>
      <c r="BA86" s="103"/>
      <c r="BB86" s="190">
        <f t="shared" si="31"/>
        <v>241031</v>
      </c>
    </row>
    <row r="87" spans="1:54" ht="9.75" customHeight="1" x14ac:dyDescent="0.25">
      <c r="A87" s="103">
        <v>8</v>
      </c>
      <c r="B87" s="103"/>
      <c r="C87" s="13" t="s">
        <v>130</v>
      </c>
      <c r="D87" s="103"/>
      <c r="E87" s="190">
        <v>535162</v>
      </c>
      <c r="F87" s="103"/>
      <c r="G87" s="188">
        <f t="shared" si="19"/>
        <v>7.1114093602997848</v>
      </c>
      <c r="H87" s="103"/>
      <c r="I87" s="188">
        <f t="shared" si="20"/>
        <v>26.866787834190571</v>
      </c>
      <c r="J87" s="103"/>
      <c r="K87" s="190">
        <v>8568495</v>
      </c>
      <c r="L87" s="103"/>
      <c r="M87" s="188">
        <f t="shared" si="21"/>
        <v>113.86099077789885</v>
      </c>
      <c r="N87" s="103"/>
      <c r="O87" s="188">
        <f t="shared" si="22"/>
        <v>81.315595856771026</v>
      </c>
      <c r="P87" s="103"/>
      <c r="Q87" s="190">
        <v>16934951</v>
      </c>
      <c r="R87" s="103"/>
      <c r="S87" s="188">
        <f t="shared" si="23"/>
        <v>225.03722061285779</v>
      </c>
      <c r="T87" s="103"/>
      <c r="U87" s="188">
        <f t="shared" si="24"/>
        <v>103.15129523252024</v>
      </c>
      <c r="V87" s="103"/>
      <c r="W87" s="190">
        <v>355252</v>
      </c>
      <c r="X87" s="103"/>
      <c r="Y87" s="190">
        <f t="shared" si="25"/>
        <v>26038608</v>
      </c>
      <c r="Z87" s="103"/>
      <c r="AA87" s="103"/>
      <c r="AB87" s="190">
        <v>9298296</v>
      </c>
      <c r="AC87" s="103"/>
      <c r="AD87" s="193">
        <f t="shared" si="26"/>
        <v>35.709650838478005</v>
      </c>
      <c r="AE87" s="103"/>
      <c r="AF87" s="190">
        <v>7358313</v>
      </c>
      <c r="AG87" s="103"/>
      <c r="AH87" s="193">
        <f t="shared" si="27"/>
        <v>28.259241046986844</v>
      </c>
      <c r="AI87" s="103"/>
      <c r="AJ87" s="190">
        <v>0</v>
      </c>
      <c r="AK87" s="103"/>
      <c r="AL87" s="193">
        <f t="shared" si="28"/>
        <v>0</v>
      </c>
      <c r="AM87" s="103"/>
      <c r="AN87" s="190">
        <v>5427477</v>
      </c>
      <c r="AO87" s="103"/>
      <c r="AP87" s="190">
        <v>1139119.4846400002</v>
      </c>
      <c r="AQ87" s="103"/>
      <c r="AR87" s="190">
        <v>990042.61536000005</v>
      </c>
      <c r="AS87" s="103"/>
      <c r="AT87" s="103">
        <v>8</v>
      </c>
      <c r="AU87" s="103"/>
      <c r="AV87" s="190">
        <v>75254</v>
      </c>
      <c r="AW87" s="103"/>
      <c r="AX87" s="190">
        <f t="shared" si="29"/>
        <v>75254</v>
      </c>
      <c r="AY87" s="103"/>
      <c r="AZ87" s="190">
        <f t="shared" si="30"/>
        <v>75254</v>
      </c>
      <c r="BA87" s="103"/>
      <c r="BB87" s="190">
        <f t="shared" si="31"/>
        <v>75254</v>
      </c>
    </row>
    <row r="88" spans="1:54" ht="9.75" customHeight="1" x14ac:dyDescent="0.25">
      <c r="A88" s="103">
        <v>9</v>
      </c>
      <c r="B88" s="103"/>
      <c r="C88" s="13" t="s">
        <v>131</v>
      </c>
      <c r="D88" s="103"/>
      <c r="E88" s="190">
        <v>91905</v>
      </c>
      <c r="F88" s="103"/>
      <c r="G88" s="188">
        <f t="shared" si="19"/>
        <v>20.750733799954844</v>
      </c>
      <c r="H88" s="103"/>
      <c r="I88" s="188">
        <f t="shared" si="20"/>
        <v>78.395931686831204</v>
      </c>
      <c r="J88" s="103"/>
      <c r="K88" s="190">
        <v>936707</v>
      </c>
      <c r="L88" s="103"/>
      <c r="M88" s="188">
        <f t="shared" si="21"/>
        <v>211.49401670806051</v>
      </c>
      <c r="N88" s="103"/>
      <c r="O88" s="188">
        <f t="shared" si="22"/>
        <v>151.04173845021577</v>
      </c>
      <c r="P88" s="103"/>
      <c r="Q88" s="190">
        <v>942142</v>
      </c>
      <c r="R88" s="103"/>
      <c r="S88" s="188">
        <f t="shared" si="23"/>
        <v>212.72115601715964</v>
      </c>
      <c r="T88" s="103"/>
      <c r="U88" s="188">
        <f t="shared" si="24"/>
        <v>97.505926827445549</v>
      </c>
      <c r="V88" s="103"/>
      <c r="W88" s="190">
        <v>81486</v>
      </c>
      <c r="X88" s="103"/>
      <c r="Y88" s="190">
        <f t="shared" si="25"/>
        <v>1970754</v>
      </c>
      <c r="Z88" s="103"/>
      <c r="AA88" s="103"/>
      <c r="AB88" s="190">
        <v>573442</v>
      </c>
      <c r="AC88" s="103"/>
      <c r="AD88" s="193">
        <f t="shared" si="26"/>
        <v>29.097594118799204</v>
      </c>
      <c r="AE88" s="103"/>
      <c r="AF88" s="190">
        <v>466291</v>
      </c>
      <c r="AG88" s="103"/>
      <c r="AH88" s="193">
        <f t="shared" si="27"/>
        <v>23.660538047874063</v>
      </c>
      <c r="AI88" s="103"/>
      <c r="AJ88" s="190">
        <v>0</v>
      </c>
      <c r="AK88" s="103"/>
      <c r="AL88" s="193">
        <f t="shared" si="28"/>
        <v>0</v>
      </c>
      <c r="AM88" s="103"/>
      <c r="AN88" s="190">
        <v>515213</v>
      </c>
      <c r="AO88" s="103"/>
      <c r="AP88" s="190">
        <v>160875.64120000001</v>
      </c>
      <c r="AQ88" s="103"/>
      <c r="AR88" s="190">
        <v>60859.4588</v>
      </c>
      <c r="AS88" s="103"/>
      <c r="AT88" s="103">
        <v>9</v>
      </c>
      <c r="AU88" s="103"/>
      <c r="AV88" s="190">
        <v>4429</v>
      </c>
      <c r="AW88" s="103"/>
      <c r="AX88" s="190">
        <f t="shared" si="29"/>
        <v>4429</v>
      </c>
      <c r="AY88" s="103"/>
      <c r="AZ88" s="190">
        <f t="shared" si="30"/>
        <v>4429</v>
      </c>
      <c r="BA88" s="103"/>
      <c r="BB88" s="190">
        <f t="shared" si="31"/>
        <v>4429</v>
      </c>
    </row>
    <row r="89" spans="1:54" ht="9.75" customHeight="1" x14ac:dyDescent="0.25">
      <c r="A89" s="103">
        <v>10</v>
      </c>
      <c r="B89" s="103"/>
      <c r="C89" s="13" t="s">
        <v>132</v>
      </c>
      <c r="D89" s="103"/>
      <c r="E89" s="190">
        <v>386793</v>
      </c>
      <c r="F89" s="103"/>
      <c r="G89" s="188">
        <f t="shared" si="19"/>
        <v>4.9380561477868987</v>
      </c>
      <c r="H89" s="103"/>
      <c r="I89" s="188">
        <f t="shared" si="20"/>
        <v>18.655895071454339</v>
      </c>
      <c r="J89" s="103"/>
      <c r="K89" s="190">
        <v>5044561</v>
      </c>
      <c r="L89" s="103"/>
      <c r="M89" s="188">
        <f t="shared" si="21"/>
        <v>64.402213739483457</v>
      </c>
      <c r="N89" s="103"/>
      <c r="O89" s="188">
        <f t="shared" si="22"/>
        <v>45.993841691896989</v>
      </c>
      <c r="P89" s="103"/>
      <c r="Q89" s="190">
        <v>14677306</v>
      </c>
      <c r="R89" s="103"/>
      <c r="S89" s="188">
        <f t="shared" si="23"/>
        <v>187.38022954461312</v>
      </c>
      <c r="T89" s="103"/>
      <c r="U89" s="188">
        <f t="shared" si="24"/>
        <v>85.890295506917752</v>
      </c>
      <c r="V89" s="103"/>
      <c r="W89" s="190">
        <v>470498</v>
      </c>
      <c r="X89" s="103"/>
      <c r="Y89" s="190">
        <f t="shared" si="25"/>
        <v>20108660</v>
      </c>
      <c r="Z89" s="103"/>
      <c r="AA89" s="103"/>
      <c r="AB89" s="190">
        <v>6102430</v>
      </c>
      <c r="AC89" s="103"/>
      <c r="AD89" s="193">
        <f t="shared" si="26"/>
        <v>30.347273264354762</v>
      </c>
      <c r="AE89" s="103"/>
      <c r="AF89" s="190">
        <v>4497089</v>
      </c>
      <c r="AG89" s="103"/>
      <c r="AH89" s="193">
        <f t="shared" si="27"/>
        <v>22.363941704718265</v>
      </c>
      <c r="AI89" s="103"/>
      <c r="AJ89" s="190">
        <v>0</v>
      </c>
      <c r="AK89" s="103"/>
      <c r="AL89" s="193">
        <f t="shared" si="28"/>
        <v>0</v>
      </c>
      <c r="AM89" s="103"/>
      <c r="AN89" s="190">
        <v>3913702</v>
      </c>
      <c r="AO89" s="103"/>
      <c r="AP89" s="190">
        <v>718576.51731999998</v>
      </c>
      <c r="AQ89" s="103"/>
      <c r="AR89" s="190">
        <v>881632.84268000012</v>
      </c>
      <c r="AS89" s="103"/>
      <c r="AT89" s="103">
        <v>10</v>
      </c>
      <c r="AU89" s="103"/>
      <c r="AV89" s="190">
        <v>78329</v>
      </c>
      <c r="AW89" s="103"/>
      <c r="AX89" s="190">
        <f t="shared" si="29"/>
        <v>78329</v>
      </c>
      <c r="AY89" s="103"/>
      <c r="AZ89" s="190">
        <f t="shared" si="30"/>
        <v>78329</v>
      </c>
      <c r="BA89" s="103"/>
      <c r="BB89" s="190">
        <f t="shared" si="31"/>
        <v>78329</v>
      </c>
    </row>
    <row r="90" spans="1:54" ht="9.75" customHeight="1" x14ac:dyDescent="0.25">
      <c r="A90" s="103">
        <v>11</v>
      </c>
      <c r="B90" s="103"/>
      <c r="C90" s="13" t="s">
        <v>133</v>
      </c>
      <c r="D90" s="103"/>
      <c r="E90" s="190">
        <v>87225</v>
      </c>
      <c r="F90" s="103"/>
      <c r="G90" s="188">
        <f t="shared" si="19"/>
        <v>13.561100746268657</v>
      </c>
      <c r="H90" s="103"/>
      <c r="I90" s="188">
        <f t="shared" si="20"/>
        <v>51.233616023016339</v>
      </c>
      <c r="J90" s="103"/>
      <c r="K90" s="190">
        <v>3372892</v>
      </c>
      <c r="L90" s="103"/>
      <c r="M90" s="188">
        <f t="shared" si="21"/>
        <v>524.39241293532336</v>
      </c>
      <c r="N90" s="103"/>
      <c r="O90" s="188">
        <f t="shared" si="22"/>
        <v>374.50299026277827</v>
      </c>
      <c r="P90" s="103"/>
      <c r="Q90" s="190">
        <v>1432916</v>
      </c>
      <c r="R90" s="103"/>
      <c r="S90" s="188">
        <f t="shared" si="23"/>
        <v>222.77922885572139</v>
      </c>
      <c r="T90" s="103"/>
      <c r="U90" s="188">
        <f t="shared" si="24"/>
        <v>102.11628967326803</v>
      </c>
      <c r="V90" s="103"/>
      <c r="W90" s="190">
        <v>32480</v>
      </c>
      <c r="X90" s="103"/>
      <c r="Y90" s="190">
        <f t="shared" si="25"/>
        <v>4893033</v>
      </c>
      <c r="Z90" s="103"/>
      <c r="AA90" s="103"/>
      <c r="AB90" s="190">
        <v>1300958</v>
      </c>
      <c r="AC90" s="103"/>
      <c r="AD90" s="193">
        <f t="shared" si="26"/>
        <v>26.587967013506759</v>
      </c>
      <c r="AE90" s="103"/>
      <c r="AF90" s="190">
        <v>747727</v>
      </c>
      <c r="AG90" s="103"/>
      <c r="AH90" s="193">
        <f t="shared" si="27"/>
        <v>15.2814624385325</v>
      </c>
      <c r="AI90" s="103"/>
      <c r="AJ90" s="190">
        <v>0</v>
      </c>
      <c r="AK90" s="103"/>
      <c r="AL90" s="193">
        <f t="shared" si="28"/>
        <v>0</v>
      </c>
      <c r="AM90" s="103"/>
      <c r="AN90" s="190">
        <v>2663930</v>
      </c>
      <c r="AO90" s="103"/>
      <c r="AP90" s="190">
        <v>294605.42150000005</v>
      </c>
      <c r="AQ90" s="103"/>
      <c r="AR90" s="190">
        <v>98770.848499999993</v>
      </c>
      <c r="AS90" s="103"/>
      <c r="AT90" s="103">
        <v>11</v>
      </c>
      <c r="AU90" s="103"/>
      <c r="AV90" s="190">
        <v>6432</v>
      </c>
      <c r="AW90" s="103"/>
      <c r="AX90" s="190">
        <f t="shared" si="29"/>
        <v>6432</v>
      </c>
      <c r="AY90" s="103"/>
      <c r="AZ90" s="190">
        <f t="shared" si="30"/>
        <v>6432</v>
      </c>
      <c r="BA90" s="103"/>
      <c r="BB90" s="190">
        <f t="shared" si="31"/>
        <v>6432</v>
      </c>
    </row>
    <row r="91" spans="1:54" ht="9.75" customHeight="1" x14ac:dyDescent="0.25">
      <c r="A91" s="103">
        <v>12</v>
      </c>
      <c r="B91" s="103"/>
      <c r="C91" s="13" t="s">
        <v>134</v>
      </c>
      <c r="D91" s="103"/>
      <c r="E91" s="190">
        <v>307642</v>
      </c>
      <c r="F91" s="103"/>
      <c r="G91" s="188">
        <f t="shared" si="19"/>
        <v>9.2418288872867098</v>
      </c>
      <c r="H91" s="103"/>
      <c r="I91" s="188">
        <f t="shared" si="20"/>
        <v>34.91547783773742</v>
      </c>
      <c r="J91" s="103"/>
      <c r="K91" s="190">
        <v>1227450</v>
      </c>
      <c r="L91" s="103"/>
      <c r="M91" s="188">
        <f t="shared" si="21"/>
        <v>36.873648161499638</v>
      </c>
      <c r="N91" s="103"/>
      <c r="O91" s="188">
        <f t="shared" si="22"/>
        <v>26.33388881635555</v>
      </c>
      <c r="P91" s="103"/>
      <c r="Q91" s="190">
        <v>3412799</v>
      </c>
      <c r="R91" s="103"/>
      <c r="S91" s="188">
        <f t="shared" si="23"/>
        <v>102.52340182648402</v>
      </c>
      <c r="T91" s="103"/>
      <c r="U91" s="188">
        <f t="shared" si="24"/>
        <v>46.994100181495561</v>
      </c>
      <c r="V91" s="103"/>
      <c r="W91" s="190">
        <v>510568</v>
      </c>
      <c r="X91" s="103"/>
      <c r="Y91" s="190">
        <f t="shared" si="25"/>
        <v>4947891</v>
      </c>
      <c r="Z91" s="103"/>
      <c r="AA91" s="103"/>
      <c r="AB91" s="190">
        <v>1763796</v>
      </c>
      <c r="AC91" s="103"/>
      <c r="AD91" s="193">
        <f t="shared" si="26"/>
        <v>35.647430390038906</v>
      </c>
      <c r="AE91" s="103"/>
      <c r="AF91" s="190">
        <v>956028</v>
      </c>
      <c r="AG91" s="103"/>
      <c r="AH91" s="193">
        <f t="shared" si="27"/>
        <v>19.321929282597374</v>
      </c>
      <c r="AI91" s="103"/>
      <c r="AJ91" s="190">
        <v>0</v>
      </c>
      <c r="AK91" s="103"/>
      <c r="AL91" s="193">
        <f t="shared" si="28"/>
        <v>0</v>
      </c>
      <c r="AM91" s="103"/>
      <c r="AN91" s="190">
        <v>543376</v>
      </c>
      <c r="AO91" s="103"/>
      <c r="AP91" s="190">
        <v>490471.21096</v>
      </c>
      <c r="AQ91" s="103"/>
      <c r="AR91" s="190">
        <v>218067.57904000004</v>
      </c>
      <c r="AS91" s="103"/>
      <c r="AT91" s="103">
        <v>12</v>
      </c>
      <c r="AU91" s="103"/>
      <c r="AV91" s="190">
        <v>33288</v>
      </c>
      <c r="AW91" s="103"/>
      <c r="AX91" s="190">
        <f t="shared" si="29"/>
        <v>33288</v>
      </c>
      <c r="AY91" s="103"/>
      <c r="AZ91" s="190">
        <f t="shared" si="30"/>
        <v>33288</v>
      </c>
      <c r="BA91" s="103"/>
      <c r="BB91" s="190">
        <f t="shared" si="31"/>
        <v>33288</v>
      </c>
    </row>
    <row r="92" spans="1:54" ht="9.75" customHeight="1" x14ac:dyDescent="0.25">
      <c r="A92" s="103">
        <v>13</v>
      </c>
      <c r="B92" s="103"/>
      <c r="C92" s="13" t="s">
        <v>135</v>
      </c>
      <c r="D92" s="103"/>
      <c r="E92" s="190">
        <v>114978</v>
      </c>
      <c r="F92" s="103"/>
      <c r="G92" s="188">
        <f t="shared" si="19"/>
        <v>6.9763970632849945</v>
      </c>
      <c r="H92" s="103"/>
      <c r="I92" s="188">
        <f t="shared" si="20"/>
        <v>26.356713592205129</v>
      </c>
      <c r="J92" s="103"/>
      <c r="K92" s="190">
        <v>2636426</v>
      </c>
      <c r="L92" s="103"/>
      <c r="M92" s="188">
        <f t="shared" si="21"/>
        <v>159.9675990534555</v>
      </c>
      <c r="N92" s="103"/>
      <c r="O92" s="188">
        <f t="shared" si="22"/>
        <v>114.24334661009891</v>
      </c>
      <c r="P92" s="103"/>
      <c r="Q92" s="190">
        <v>3170886</v>
      </c>
      <c r="R92" s="103"/>
      <c r="S92" s="188">
        <f t="shared" si="23"/>
        <v>192.39645652569627</v>
      </c>
      <c r="T92" s="103"/>
      <c r="U92" s="188">
        <f t="shared" si="24"/>
        <v>88.189605411607701</v>
      </c>
      <c r="V92" s="103"/>
      <c r="W92" s="190">
        <v>19618</v>
      </c>
      <c r="X92" s="103"/>
      <c r="Y92" s="190">
        <f t="shared" si="25"/>
        <v>5922290</v>
      </c>
      <c r="Z92" s="103"/>
      <c r="AA92" s="103"/>
      <c r="AB92" s="190">
        <v>2044018</v>
      </c>
      <c r="AC92" s="103"/>
      <c r="AD92" s="193">
        <f t="shared" si="26"/>
        <v>34.513980233997323</v>
      </c>
      <c r="AE92" s="103"/>
      <c r="AF92" s="190">
        <v>1395431</v>
      </c>
      <c r="AG92" s="103"/>
      <c r="AH92" s="193">
        <f t="shared" si="27"/>
        <v>23.562355102502579</v>
      </c>
      <c r="AI92" s="103"/>
      <c r="AJ92" s="190">
        <v>0</v>
      </c>
      <c r="AK92" s="103"/>
      <c r="AL92" s="193">
        <f t="shared" si="28"/>
        <v>0</v>
      </c>
      <c r="AM92" s="103"/>
      <c r="AN92" s="190">
        <v>1576629</v>
      </c>
      <c r="AO92" s="103"/>
      <c r="AP92" s="190">
        <v>351016.88790000003</v>
      </c>
      <c r="AQ92" s="103"/>
      <c r="AR92" s="190">
        <v>737012.69209999999</v>
      </c>
      <c r="AS92" s="103"/>
      <c r="AT92" s="103">
        <v>13</v>
      </c>
      <c r="AU92" s="103"/>
      <c r="AV92" s="190">
        <v>16481</v>
      </c>
      <c r="AW92" s="103"/>
      <c r="AX92" s="190">
        <f t="shared" si="29"/>
        <v>16481</v>
      </c>
      <c r="AY92" s="103"/>
      <c r="AZ92" s="190">
        <f t="shared" si="30"/>
        <v>16481</v>
      </c>
      <c r="BA92" s="103"/>
      <c r="BB92" s="190">
        <f t="shared" si="31"/>
        <v>16481</v>
      </c>
    </row>
    <row r="93" spans="1:54" ht="9.75" customHeight="1" x14ac:dyDescent="0.25">
      <c r="A93" s="103">
        <v>14</v>
      </c>
      <c r="B93" s="103"/>
      <c r="C93" s="13" t="s">
        <v>136</v>
      </c>
      <c r="D93" s="103"/>
      <c r="E93" s="190">
        <v>289457</v>
      </c>
      <c r="F93" s="103"/>
      <c r="G93" s="188">
        <f t="shared" si="19"/>
        <v>13.415693362995921</v>
      </c>
      <c r="H93" s="103"/>
      <c r="I93" s="188">
        <f t="shared" si="20"/>
        <v>50.684269315776753</v>
      </c>
      <c r="J93" s="103"/>
      <c r="K93" s="190">
        <v>4077378</v>
      </c>
      <c r="L93" s="103"/>
      <c r="M93" s="188">
        <f t="shared" si="21"/>
        <v>188.97747497219132</v>
      </c>
      <c r="N93" s="103"/>
      <c r="O93" s="188">
        <f t="shared" si="22"/>
        <v>134.96120028365823</v>
      </c>
      <c r="P93" s="103"/>
      <c r="Q93" s="190">
        <v>9730924</v>
      </c>
      <c r="R93" s="103"/>
      <c r="S93" s="188">
        <f t="shared" si="23"/>
        <v>451.00685947348904</v>
      </c>
      <c r="T93" s="103"/>
      <c r="U93" s="188">
        <f t="shared" si="24"/>
        <v>206.72998709611483</v>
      </c>
      <c r="V93" s="103"/>
      <c r="W93" s="190">
        <v>51104</v>
      </c>
      <c r="X93" s="103"/>
      <c r="Y93" s="190">
        <f t="shared" si="25"/>
        <v>14097759</v>
      </c>
      <c r="Z93" s="103"/>
      <c r="AA93" s="103"/>
      <c r="AB93" s="190">
        <v>3800612</v>
      </c>
      <c r="AC93" s="103"/>
      <c r="AD93" s="193">
        <f t="shared" si="26"/>
        <v>26.958979792462053</v>
      </c>
      <c r="AE93" s="103"/>
      <c r="AF93" s="190">
        <v>3690682</v>
      </c>
      <c r="AG93" s="103"/>
      <c r="AH93" s="193">
        <f t="shared" si="27"/>
        <v>26.17921046884118</v>
      </c>
      <c r="AI93" s="103"/>
      <c r="AJ93" s="190">
        <v>1796623</v>
      </c>
      <c r="AK93" s="103"/>
      <c r="AL93" s="193">
        <f t="shared" si="28"/>
        <v>12.744032579929904</v>
      </c>
      <c r="AM93" s="103"/>
      <c r="AN93" s="190">
        <v>3060255</v>
      </c>
      <c r="AO93" s="103"/>
      <c r="AP93" s="190">
        <v>571345.69493</v>
      </c>
      <c r="AQ93" s="103"/>
      <c r="AR93" s="190">
        <v>1939011.33507</v>
      </c>
      <c r="AS93" s="103"/>
      <c r="AT93" s="103">
        <v>14</v>
      </c>
      <c r="AU93" s="103"/>
      <c r="AV93" s="190">
        <v>21576</v>
      </c>
      <c r="AW93" s="103"/>
      <c r="AX93" s="190">
        <f t="shared" si="29"/>
        <v>21576</v>
      </c>
      <c r="AY93" s="103"/>
      <c r="AZ93" s="190">
        <f t="shared" si="30"/>
        <v>21576</v>
      </c>
      <c r="BA93" s="103"/>
      <c r="BB93" s="190">
        <f t="shared" si="31"/>
        <v>21576</v>
      </c>
    </row>
    <row r="94" spans="1:54" ht="9.75" customHeight="1" x14ac:dyDescent="0.25">
      <c r="A94" s="103">
        <v>15</v>
      </c>
      <c r="B94" s="103"/>
      <c r="C94" s="13" t="s">
        <v>137</v>
      </c>
      <c r="D94" s="103"/>
      <c r="E94" s="190">
        <v>120255</v>
      </c>
      <c r="F94" s="103"/>
      <c r="G94" s="188">
        <f t="shared" si="19"/>
        <v>7.0938532326569135</v>
      </c>
      <c r="H94" s="103"/>
      <c r="I94" s="188">
        <f t="shared" si="20"/>
        <v>26.800461072127881</v>
      </c>
      <c r="J94" s="103"/>
      <c r="K94" s="190">
        <v>1607592</v>
      </c>
      <c r="L94" s="103"/>
      <c r="M94" s="188">
        <f t="shared" si="21"/>
        <v>94.831996224634267</v>
      </c>
      <c r="N94" s="103"/>
      <c r="O94" s="188">
        <f t="shared" si="22"/>
        <v>67.725743703874514</v>
      </c>
      <c r="P94" s="103"/>
      <c r="Q94" s="190">
        <v>3503093</v>
      </c>
      <c r="R94" s="103"/>
      <c r="S94" s="188">
        <f t="shared" si="23"/>
        <v>206.64777017461066</v>
      </c>
      <c r="T94" s="103"/>
      <c r="U94" s="188">
        <f t="shared" si="24"/>
        <v>94.722042390908101</v>
      </c>
      <c r="V94" s="103"/>
      <c r="W94" s="190">
        <v>23996</v>
      </c>
      <c r="X94" s="103"/>
      <c r="Y94" s="190">
        <f t="shared" si="25"/>
        <v>5230940</v>
      </c>
      <c r="Z94" s="103"/>
      <c r="AA94" s="103"/>
      <c r="AB94" s="190">
        <v>2148069</v>
      </c>
      <c r="AC94" s="103"/>
      <c r="AD94" s="193">
        <f t="shared" si="26"/>
        <v>41.064684358834171</v>
      </c>
      <c r="AE94" s="103"/>
      <c r="AF94" s="190">
        <v>1046471</v>
      </c>
      <c r="AG94" s="103"/>
      <c r="AH94" s="193">
        <f t="shared" si="27"/>
        <v>20.005410117493224</v>
      </c>
      <c r="AI94" s="103"/>
      <c r="AJ94" s="190">
        <v>0</v>
      </c>
      <c r="AK94" s="103"/>
      <c r="AL94" s="193">
        <f t="shared" si="28"/>
        <v>0</v>
      </c>
      <c r="AM94" s="103"/>
      <c r="AN94" s="190">
        <v>1222109</v>
      </c>
      <c r="AO94" s="103"/>
      <c r="AP94" s="190">
        <v>323637.47858599998</v>
      </c>
      <c r="AQ94" s="103"/>
      <c r="AR94" s="190">
        <v>476470.48141399998</v>
      </c>
      <c r="AS94" s="103"/>
      <c r="AT94" s="103">
        <v>15</v>
      </c>
      <c r="AU94" s="103"/>
      <c r="AV94" s="190">
        <v>16952</v>
      </c>
      <c r="AW94" s="103"/>
      <c r="AX94" s="190">
        <f t="shared" si="29"/>
        <v>16952</v>
      </c>
      <c r="AY94" s="103"/>
      <c r="AZ94" s="190">
        <f t="shared" si="30"/>
        <v>16952</v>
      </c>
      <c r="BA94" s="103"/>
      <c r="BB94" s="190">
        <f t="shared" si="31"/>
        <v>16952</v>
      </c>
    </row>
    <row r="95" spans="1:54" ht="9.75" customHeight="1" x14ac:dyDescent="0.25">
      <c r="A95" s="103">
        <v>16</v>
      </c>
      <c r="B95" s="103"/>
      <c r="C95" s="13" t="s">
        <v>138</v>
      </c>
      <c r="D95" s="103"/>
      <c r="E95" s="190">
        <v>409181</v>
      </c>
      <c r="F95" s="103"/>
      <c r="G95" s="188">
        <f t="shared" si="19"/>
        <v>7.3826071267478577</v>
      </c>
      <c r="H95" s="103"/>
      <c r="I95" s="188">
        <f t="shared" si="20"/>
        <v>27.891368544301681</v>
      </c>
      <c r="J95" s="103"/>
      <c r="K95" s="190">
        <v>7934861</v>
      </c>
      <c r="L95" s="103"/>
      <c r="M95" s="188">
        <f t="shared" si="21"/>
        <v>143.16393324312133</v>
      </c>
      <c r="N95" s="103"/>
      <c r="O95" s="188">
        <f t="shared" si="22"/>
        <v>102.24274755848238</v>
      </c>
      <c r="P95" s="103"/>
      <c r="Q95" s="190">
        <v>11177628</v>
      </c>
      <c r="R95" s="103"/>
      <c r="S95" s="188">
        <f t="shared" si="23"/>
        <v>201.67123139377537</v>
      </c>
      <c r="T95" s="103"/>
      <c r="U95" s="188">
        <f t="shared" si="24"/>
        <v>92.440924540180887</v>
      </c>
      <c r="V95" s="103"/>
      <c r="W95" s="190">
        <v>370748</v>
      </c>
      <c r="X95" s="103"/>
      <c r="Y95" s="190">
        <f t="shared" si="25"/>
        <v>19521670</v>
      </c>
      <c r="Z95" s="103"/>
      <c r="AA95" s="103"/>
      <c r="AB95" s="190">
        <v>6722560</v>
      </c>
      <c r="AC95" s="103"/>
      <c r="AD95" s="193">
        <f t="shared" si="26"/>
        <v>34.436398115530075</v>
      </c>
      <c r="AE95" s="103"/>
      <c r="AF95" s="190">
        <v>4145126</v>
      </c>
      <c r="AG95" s="103"/>
      <c r="AH95" s="193">
        <f t="shared" si="27"/>
        <v>21.233460047219321</v>
      </c>
      <c r="AI95" s="103"/>
      <c r="AJ95" s="190">
        <v>0</v>
      </c>
      <c r="AK95" s="103"/>
      <c r="AL95" s="193">
        <f t="shared" si="28"/>
        <v>0</v>
      </c>
      <c r="AM95" s="103"/>
      <c r="AN95" s="190">
        <v>6006612</v>
      </c>
      <c r="AO95" s="103"/>
      <c r="AP95" s="190">
        <v>774583.85297799995</v>
      </c>
      <c r="AQ95" s="103"/>
      <c r="AR95" s="190">
        <v>1218759.617022</v>
      </c>
      <c r="AS95" s="103"/>
      <c r="AT95" s="103">
        <v>16</v>
      </c>
      <c r="AU95" s="103"/>
      <c r="AV95" s="190">
        <v>55425</v>
      </c>
      <c r="AW95" s="103"/>
      <c r="AX95" s="190">
        <f t="shared" si="29"/>
        <v>55425</v>
      </c>
      <c r="AY95" s="103"/>
      <c r="AZ95" s="190">
        <f t="shared" si="30"/>
        <v>55425</v>
      </c>
      <c r="BA95" s="103"/>
      <c r="BB95" s="190">
        <f t="shared" si="31"/>
        <v>55425</v>
      </c>
    </row>
    <row r="96" spans="1:54" ht="9.75" customHeight="1" x14ac:dyDescent="0.25">
      <c r="A96" s="103">
        <v>17</v>
      </c>
      <c r="B96" s="103"/>
      <c r="C96" s="13" t="s">
        <v>139</v>
      </c>
      <c r="D96" s="103"/>
      <c r="E96" s="190">
        <v>233437</v>
      </c>
      <c r="F96" s="103"/>
      <c r="G96" s="188">
        <f t="shared" si="19"/>
        <v>7.7062260662881288</v>
      </c>
      <c r="H96" s="103"/>
      <c r="I96" s="188">
        <f t="shared" si="20"/>
        <v>29.113995585896664</v>
      </c>
      <c r="J96" s="103"/>
      <c r="K96" s="190">
        <v>3385969</v>
      </c>
      <c r="L96" s="103"/>
      <c r="M96" s="188">
        <f t="shared" si="21"/>
        <v>111.77766406972138</v>
      </c>
      <c r="N96" s="103"/>
      <c r="O96" s="188">
        <f t="shared" si="22"/>
        <v>79.827755715187976</v>
      </c>
      <c r="P96" s="103"/>
      <c r="Q96" s="190">
        <v>5015800</v>
      </c>
      <c r="R96" s="103"/>
      <c r="S96" s="188">
        <f t="shared" si="23"/>
        <v>165.58167172850918</v>
      </c>
      <c r="T96" s="103"/>
      <c r="U96" s="188">
        <f t="shared" si="24"/>
        <v>75.898395203454683</v>
      </c>
      <c r="V96" s="103"/>
      <c r="W96" s="190">
        <v>327229</v>
      </c>
      <c r="X96" s="103"/>
      <c r="Y96" s="190">
        <f t="shared" si="25"/>
        <v>8635206</v>
      </c>
      <c r="Z96" s="103"/>
      <c r="AA96" s="103"/>
      <c r="AB96" s="190">
        <v>2581837</v>
      </c>
      <c r="AC96" s="103"/>
      <c r="AD96" s="193">
        <f t="shared" si="26"/>
        <v>29.89896245671499</v>
      </c>
      <c r="AE96" s="103"/>
      <c r="AF96" s="190">
        <v>1908739</v>
      </c>
      <c r="AG96" s="103"/>
      <c r="AH96" s="193">
        <f t="shared" si="27"/>
        <v>22.104151308029017</v>
      </c>
      <c r="AI96" s="103"/>
      <c r="AJ96" s="190">
        <v>0</v>
      </c>
      <c r="AK96" s="103"/>
      <c r="AL96" s="193">
        <f t="shared" si="28"/>
        <v>0</v>
      </c>
      <c r="AM96" s="103"/>
      <c r="AN96" s="190">
        <v>2191731</v>
      </c>
      <c r="AO96" s="103"/>
      <c r="AP96" s="190">
        <v>601422.78047999996</v>
      </c>
      <c r="AQ96" s="103"/>
      <c r="AR96" s="190">
        <v>385866.74952000007</v>
      </c>
      <c r="AS96" s="103"/>
      <c r="AT96" s="103">
        <v>17</v>
      </c>
      <c r="AU96" s="103"/>
      <c r="AV96" s="190">
        <v>30292</v>
      </c>
      <c r="AW96" s="103"/>
      <c r="AX96" s="190">
        <f t="shared" si="29"/>
        <v>30292</v>
      </c>
      <c r="AY96" s="103"/>
      <c r="AZ96" s="190">
        <f t="shared" si="30"/>
        <v>30292</v>
      </c>
      <c r="BA96" s="103"/>
      <c r="BB96" s="190">
        <f t="shared" si="31"/>
        <v>30292</v>
      </c>
    </row>
    <row r="97" spans="1:54" ht="9.75" customHeight="1" x14ac:dyDescent="0.25">
      <c r="A97" s="103">
        <v>18</v>
      </c>
      <c r="B97" s="103"/>
      <c r="C97" s="13" t="s">
        <v>140</v>
      </c>
      <c r="D97" s="103"/>
      <c r="E97" s="190">
        <v>263866</v>
      </c>
      <c r="F97" s="103"/>
      <c r="G97" s="188">
        <f t="shared" si="19"/>
        <v>9.0548025119247804</v>
      </c>
      <c r="H97" s="103"/>
      <c r="I97" s="188">
        <f t="shared" si="20"/>
        <v>34.208895261532746</v>
      </c>
      <c r="J97" s="103"/>
      <c r="K97" s="190">
        <v>13764416</v>
      </c>
      <c r="L97" s="103"/>
      <c r="M97" s="188">
        <f t="shared" si="21"/>
        <v>472.33849215881406</v>
      </c>
      <c r="N97" s="103"/>
      <c r="O97" s="188">
        <f t="shared" si="22"/>
        <v>337.32787387125097</v>
      </c>
      <c r="P97" s="103"/>
      <c r="Q97" s="190">
        <v>7683838</v>
      </c>
      <c r="R97" s="103"/>
      <c r="S97" s="188">
        <f t="shared" si="23"/>
        <v>263.67791084725985</v>
      </c>
      <c r="T97" s="103"/>
      <c r="U97" s="188">
        <f t="shared" si="24"/>
        <v>120.86319744808391</v>
      </c>
      <c r="V97" s="103"/>
      <c r="W97" s="190">
        <v>177844</v>
      </c>
      <c r="X97" s="103"/>
      <c r="Y97" s="190">
        <f t="shared" si="25"/>
        <v>21712120</v>
      </c>
      <c r="Z97" s="103"/>
      <c r="AA97" s="103"/>
      <c r="AB97" s="190">
        <v>6698514</v>
      </c>
      <c r="AC97" s="103"/>
      <c r="AD97" s="193">
        <f t="shared" si="26"/>
        <v>30.851496767703935</v>
      </c>
      <c r="AE97" s="103"/>
      <c r="AF97" s="190">
        <v>2629588</v>
      </c>
      <c r="AG97" s="103"/>
      <c r="AH97" s="193">
        <f t="shared" si="27"/>
        <v>12.111152664963164</v>
      </c>
      <c r="AI97" s="103"/>
      <c r="AJ97" s="190">
        <v>0</v>
      </c>
      <c r="AK97" s="103"/>
      <c r="AL97" s="193">
        <f t="shared" si="28"/>
        <v>0</v>
      </c>
      <c r="AM97" s="103"/>
      <c r="AN97" s="190">
        <v>10871219</v>
      </c>
      <c r="AO97" s="103"/>
      <c r="AP97" s="190">
        <v>671218.86872000003</v>
      </c>
      <c r="AQ97" s="103"/>
      <c r="AR97" s="190">
        <v>920521.30128000001</v>
      </c>
      <c r="AS97" s="103"/>
      <c r="AT97" s="103">
        <v>18</v>
      </c>
      <c r="AU97" s="103"/>
      <c r="AV97" s="190">
        <v>29141</v>
      </c>
      <c r="AW97" s="103"/>
      <c r="AX97" s="190">
        <f t="shared" si="29"/>
        <v>29141</v>
      </c>
      <c r="AY97" s="103"/>
      <c r="AZ97" s="190">
        <f t="shared" si="30"/>
        <v>29141</v>
      </c>
      <c r="BA97" s="103"/>
      <c r="BB97" s="190">
        <f t="shared" si="31"/>
        <v>29141</v>
      </c>
    </row>
    <row r="98" spans="1:54" ht="9.75" customHeight="1" x14ac:dyDescent="0.25">
      <c r="A98" s="103">
        <v>19</v>
      </c>
      <c r="B98" s="103"/>
      <c r="C98" s="13" t="s">
        <v>141</v>
      </c>
      <c r="D98" s="103"/>
      <c r="E98" s="190">
        <v>111425</v>
      </c>
      <c r="F98" s="103"/>
      <c r="G98" s="188">
        <f t="shared" si="19"/>
        <v>15.879293145218755</v>
      </c>
      <c r="H98" s="103"/>
      <c r="I98" s="188">
        <f t="shared" si="20"/>
        <v>59.991708854674108</v>
      </c>
      <c r="J98" s="103"/>
      <c r="K98" s="190">
        <v>119747</v>
      </c>
      <c r="L98" s="103"/>
      <c r="M98" s="188">
        <f t="shared" si="21"/>
        <v>17.06527005842953</v>
      </c>
      <c r="N98" s="103"/>
      <c r="O98" s="188">
        <f t="shared" si="22"/>
        <v>12.187427790477887</v>
      </c>
      <c r="P98" s="103"/>
      <c r="Q98" s="190">
        <v>1934956</v>
      </c>
      <c r="R98" s="103"/>
      <c r="S98" s="188">
        <f t="shared" si="23"/>
        <v>275.75260082656405</v>
      </c>
      <c r="T98" s="103"/>
      <c r="U98" s="188">
        <f t="shared" si="24"/>
        <v>126.39792591435435</v>
      </c>
      <c r="V98" s="103"/>
      <c r="W98" s="190">
        <v>149423</v>
      </c>
      <c r="X98" s="103"/>
      <c r="Y98" s="190">
        <f t="shared" si="25"/>
        <v>2166128</v>
      </c>
      <c r="Z98" s="103"/>
      <c r="AA98" s="103"/>
      <c r="AB98" s="190">
        <v>650452</v>
      </c>
      <c r="AC98" s="103"/>
      <c r="AD98" s="193">
        <f t="shared" si="26"/>
        <v>30.028327042538578</v>
      </c>
      <c r="AE98" s="103"/>
      <c r="AF98" s="190">
        <v>532196</v>
      </c>
      <c r="AG98" s="103"/>
      <c r="AH98" s="193">
        <f t="shared" si="27"/>
        <v>24.569000539210979</v>
      </c>
      <c r="AI98" s="103"/>
      <c r="AJ98" s="190">
        <v>0</v>
      </c>
      <c r="AK98" s="103"/>
      <c r="AL98" s="193">
        <f t="shared" si="28"/>
        <v>0</v>
      </c>
      <c r="AM98" s="103"/>
      <c r="AN98" s="190">
        <v>0</v>
      </c>
      <c r="AO98" s="103"/>
      <c r="AP98" s="190">
        <v>324831.1214</v>
      </c>
      <c r="AQ98" s="103"/>
      <c r="AR98" s="190">
        <v>120742.5886</v>
      </c>
      <c r="AS98" s="103"/>
      <c r="AT98" s="103">
        <v>19</v>
      </c>
      <c r="AU98" s="103"/>
      <c r="AV98" s="190">
        <v>7017</v>
      </c>
      <c r="AW98" s="103"/>
      <c r="AX98" s="190">
        <f t="shared" si="29"/>
        <v>7017</v>
      </c>
      <c r="AY98" s="103"/>
      <c r="AZ98" s="190">
        <f t="shared" si="30"/>
        <v>7017</v>
      </c>
      <c r="BA98" s="103"/>
      <c r="BB98" s="190">
        <f t="shared" si="31"/>
        <v>7017</v>
      </c>
    </row>
    <row r="99" spans="1:54" ht="9.75" customHeight="1" x14ac:dyDescent="0.25">
      <c r="A99" s="103">
        <v>20</v>
      </c>
      <c r="B99" s="103"/>
      <c r="C99" s="13" t="s">
        <v>142</v>
      </c>
      <c r="D99" s="103"/>
      <c r="E99" s="190">
        <v>127313</v>
      </c>
      <c r="F99" s="103"/>
      <c r="G99" s="188">
        <f t="shared" si="19"/>
        <v>10.590882622078031</v>
      </c>
      <c r="H99" s="103"/>
      <c r="I99" s="188">
        <f t="shared" si="20"/>
        <v>40.012180703965456</v>
      </c>
      <c r="J99" s="103"/>
      <c r="K99" s="190">
        <v>3042156</v>
      </c>
      <c r="L99" s="103"/>
      <c r="M99" s="188">
        <f t="shared" si="21"/>
        <v>253.07012727726479</v>
      </c>
      <c r="N99" s="103"/>
      <c r="O99" s="188">
        <f t="shared" si="22"/>
        <v>180.73396386687773</v>
      </c>
      <c r="P99" s="103"/>
      <c r="Q99" s="190">
        <v>4877593</v>
      </c>
      <c r="R99" s="103"/>
      <c r="S99" s="188">
        <f t="shared" si="23"/>
        <v>405.75601031528157</v>
      </c>
      <c r="T99" s="103"/>
      <c r="U99" s="188">
        <f t="shared" si="24"/>
        <v>185.98815741865656</v>
      </c>
      <c r="V99" s="103"/>
      <c r="W99" s="190">
        <v>14951</v>
      </c>
      <c r="X99" s="103"/>
      <c r="Y99" s="190">
        <f t="shared" si="25"/>
        <v>8047062</v>
      </c>
      <c r="Z99" s="103"/>
      <c r="AA99" s="103"/>
      <c r="AB99" s="190">
        <v>1925272</v>
      </c>
      <c r="AC99" s="103"/>
      <c r="AD99" s="193">
        <f t="shared" si="26"/>
        <v>23.925154298550204</v>
      </c>
      <c r="AE99" s="103"/>
      <c r="AF99" s="190">
        <v>2829356</v>
      </c>
      <c r="AG99" s="103"/>
      <c r="AH99" s="193">
        <f t="shared" si="27"/>
        <v>35.160111852002629</v>
      </c>
      <c r="AI99" s="103"/>
      <c r="AJ99" s="190">
        <v>0</v>
      </c>
      <c r="AK99" s="103"/>
      <c r="AL99" s="193">
        <f t="shared" si="28"/>
        <v>0</v>
      </c>
      <c r="AM99" s="103"/>
      <c r="AN99" s="190">
        <v>2312681</v>
      </c>
      <c r="AO99" s="103"/>
      <c r="AP99" s="190">
        <v>390424.11849999998</v>
      </c>
      <c r="AQ99" s="103"/>
      <c r="AR99" s="190">
        <v>438777.29150000005</v>
      </c>
      <c r="AS99" s="103"/>
      <c r="AT99" s="103">
        <v>20</v>
      </c>
      <c r="AU99" s="103"/>
      <c r="AV99" s="190">
        <v>12021</v>
      </c>
      <c r="AW99" s="103"/>
      <c r="AX99" s="190">
        <f t="shared" si="29"/>
        <v>12021</v>
      </c>
      <c r="AY99" s="103"/>
      <c r="AZ99" s="190">
        <f t="shared" si="30"/>
        <v>12021</v>
      </c>
      <c r="BA99" s="103"/>
      <c r="BB99" s="190">
        <f t="shared" si="31"/>
        <v>12021</v>
      </c>
    </row>
    <row r="100" spans="1:54" ht="9.75" customHeight="1" x14ac:dyDescent="0.25">
      <c r="A100" s="103">
        <v>21</v>
      </c>
      <c r="B100" s="103"/>
      <c r="C100" s="13" t="s">
        <v>143</v>
      </c>
      <c r="D100" s="103"/>
      <c r="E100" s="190">
        <v>2625833</v>
      </c>
      <c r="F100" s="103"/>
      <c r="G100" s="188">
        <f t="shared" si="19"/>
        <v>7.5812904026770065</v>
      </c>
      <c r="H100" s="103"/>
      <c r="I100" s="188">
        <f t="shared" si="20"/>
        <v>28.64199069950909</v>
      </c>
      <c r="J100" s="103"/>
      <c r="K100" s="190">
        <v>45254165</v>
      </c>
      <c r="L100" s="103"/>
      <c r="M100" s="188">
        <f t="shared" si="21"/>
        <v>130.65757296662113</v>
      </c>
      <c r="N100" s="103"/>
      <c r="O100" s="188">
        <f t="shared" si="22"/>
        <v>93.311136029940627</v>
      </c>
      <c r="P100" s="103"/>
      <c r="Q100" s="190">
        <v>44968985</v>
      </c>
      <c r="R100" s="103"/>
      <c r="S100" s="188">
        <f t="shared" si="23"/>
        <v>129.8342028600548</v>
      </c>
      <c r="T100" s="103"/>
      <c r="U100" s="188">
        <f t="shared" si="24"/>
        <v>59.512671521731534</v>
      </c>
      <c r="V100" s="103"/>
      <c r="W100" s="190">
        <v>7745665</v>
      </c>
      <c r="X100" s="103"/>
      <c r="Y100" s="190">
        <f t="shared" si="25"/>
        <v>92848983</v>
      </c>
      <c r="Z100" s="103"/>
      <c r="AA100" s="103"/>
      <c r="AB100" s="190">
        <v>19570043</v>
      </c>
      <c r="AC100" s="103"/>
      <c r="AD100" s="193">
        <f t="shared" si="26"/>
        <v>21.07728309743576</v>
      </c>
      <c r="AE100" s="103"/>
      <c r="AF100" s="190">
        <v>11261381</v>
      </c>
      <c r="AG100" s="103"/>
      <c r="AH100" s="193">
        <f t="shared" si="27"/>
        <v>12.128706891706074</v>
      </c>
      <c r="AI100" s="103"/>
      <c r="AJ100" s="190">
        <v>222269</v>
      </c>
      <c r="AK100" s="103"/>
      <c r="AL100" s="193">
        <f t="shared" si="28"/>
        <v>0.23938765166657774</v>
      </c>
      <c r="AM100" s="103"/>
      <c r="AN100" s="190">
        <v>25449306</v>
      </c>
      <c r="AO100" s="103"/>
      <c r="AP100" s="190">
        <v>3397148.6364700003</v>
      </c>
      <c r="AQ100" s="103"/>
      <c r="AR100" s="190">
        <v>1749468.16353</v>
      </c>
      <c r="AS100" s="103"/>
      <c r="AT100" s="103">
        <v>21</v>
      </c>
      <c r="AU100" s="103"/>
      <c r="AV100" s="190">
        <v>346357</v>
      </c>
      <c r="AW100" s="103"/>
      <c r="AX100" s="190">
        <f t="shared" si="29"/>
        <v>346357</v>
      </c>
      <c r="AY100" s="103"/>
      <c r="AZ100" s="190">
        <f t="shared" si="30"/>
        <v>346357</v>
      </c>
      <c r="BA100" s="103"/>
      <c r="BB100" s="190">
        <f t="shared" si="31"/>
        <v>346357</v>
      </c>
    </row>
    <row r="101" spans="1:54" ht="9.75" customHeight="1" x14ac:dyDescent="0.25">
      <c r="A101" s="103">
        <v>22</v>
      </c>
      <c r="B101" s="103"/>
      <c r="C101" s="13" t="s">
        <v>144</v>
      </c>
      <c r="D101" s="103"/>
      <c r="E101" s="190">
        <v>197862</v>
      </c>
      <c r="F101" s="103"/>
      <c r="G101" s="188">
        <f t="shared" si="19"/>
        <v>13.740416666666667</v>
      </c>
      <c r="H101" s="103"/>
      <c r="I101" s="188">
        <f t="shared" si="20"/>
        <v>51.911068626929278</v>
      </c>
      <c r="J101" s="103"/>
      <c r="K101" s="190">
        <v>1303557</v>
      </c>
      <c r="L101" s="103"/>
      <c r="M101" s="188">
        <f t="shared" si="21"/>
        <v>90.524791666666673</v>
      </c>
      <c r="N101" s="103"/>
      <c r="O101" s="188">
        <f t="shared" si="22"/>
        <v>64.649686638893129</v>
      </c>
      <c r="P101" s="103"/>
      <c r="Q101" s="190">
        <v>1915444</v>
      </c>
      <c r="R101" s="103"/>
      <c r="S101" s="188">
        <f t="shared" si="23"/>
        <v>133.01694444444445</v>
      </c>
      <c r="T101" s="103"/>
      <c r="U101" s="188">
        <f t="shared" si="24"/>
        <v>60.971558704598891</v>
      </c>
      <c r="V101" s="103"/>
      <c r="W101" s="190">
        <v>274242</v>
      </c>
      <c r="X101" s="103"/>
      <c r="Y101" s="190">
        <f t="shared" si="25"/>
        <v>3416863</v>
      </c>
      <c r="Z101" s="103"/>
      <c r="AA101" s="103"/>
      <c r="AB101" s="190">
        <v>952780</v>
      </c>
      <c r="AC101" s="103"/>
      <c r="AD101" s="193">
        <f t="shared" si="26"/>
        <v>27.884641555719387</v>
      </c>
      <c r="AE101" s="103"/>
      <c r="AF101" s="190">
        <v>852569</v>
      </c>
      <c r="AG101" s="103"/>
      <c r="AH101" s="193">
        <f t="shared" si="27"/>
        <v>24.951805208461682</v>
      </c>
      <c r="AI101" s="103"/>
      <c r="AJ101" s="190">
        <v>21688</v>
      </c>
      <c r="AK101" s="103"/>
      <c r="AL101" s="193">
        <f t="shared" si="28"/>
        <v>0.63473425770948377</v>
      </c>
      <c r="AM101" s="103"/>
      <c r="AN101" s="190">
        <v>530313</v>
      </c>
      <c r="AO101" s="103"/>
      <c r="AP101" s="190">
        <v>329282.80670000007</v>
      </c>
      <c r="AQ101" s="103"/>
      <c r="AR101" s="190">
        <v>58713.5533</v>
      </c>
      <c r="AS101" s="103"/>
      <c r="AT101" s="103">
        <v>22</v>
      </c>
      <c r="AU101" s="103"/>
      <c r="AV101" s="190">
        <v>14400</v>
      </c>
      <c r="AW101" s="103"/>
      <c r="AX101" s="190">
        <f t="shared" si="29"/>
        <v>14400</v>
      </c>
      <c r="AY101" s="103"/>
      <c r="AZ101" s="190">
        <f t="shared" si="30"/>
        <v>14400</v>
      </c>
      <c r="BA101" s="103"/>
      <c r="BB101" s="190">
        <f t="shared" si="31"/>
        <v>14400</v>
      </c>
    </row>
    <row r="102" spans="1:54" ht="9.75" customHeight="1" x14ac:dyDescent="0.25">
      <c r="A102" s="103">
        <v>23</v>
      </c>
      <c r="B102" s="103"/>
      <c r="C102" s="13" t="s">
        <v>145</v>
      </c>
      <c r="D102" s="103"/>
      <c r="E102" s="190">
        <v>72020</v>
      </c>
      <c r="F102" s="103"/>
      <c r="G102" s="188">
        <f t="shared" si="19"/>
        <v>14.138201806046329</v>
      </c>
      <c r="H102" s="103"/>
      <c r="I102" s="188">
        <f t="shared" si="20"/>
        <v>53.413894354128978</v>
      </c>
      <c r="J102" s="103"/>
      <c r="K102" s="190">
        <v>214412</v>
      </c>
      <c r="L102" s="103"/>
      <c r="M102" s="188">
        <f t="shared" si="21"/>
        <v>42.091087553985084</v>
      </c>
      <c r="N102" s="103"/>
      <c r="O102" s="188">
        <f t="shared" si="22"/>
        <v>30.06000423260129</v>
      </c>
      <c r="P102" s="103"/>
      <c r="Q102" s="190">
        <v>1437743</v>
      </c>
      <c r="R102" s="103"/>
      <c r="S102" s="188">
        <f t="shared" si="23"/>
        <v>282.24244208873182</v>
      </c>
      <c r="T102" s="103"/>
      <c r="U102" s="188">
        <f t="shared" si="24"/>
        <v>129.37270284335722</v>
      </c>
      <c r="V102" s="103"/>
      <c r="W102" s="190">
        <v>37758</v>
      </c>
      <c r="X102" s="103"/>
      <c r="Y102" s="190">
        <f t="shared" si="25"/>
        <v>1724175</v>
      </c>
      <c r="Z102" s="103"/>
      <c r="AA102" s="103"/>
      <c r="AB102" s="190">
        <v>789588</v>
      </c>
      <c r="AC102" s="103"/>
      <c r="AD102" s="193">
        <f t="shared" si="26"/>
        <v>45.795119404932791</v>
      </c>
      <c r="AE102" s="103"/>
      <c r="AF102" s="190">
        <v>445393</v>
      </c>
      <c r="AG102" s="103"/>
      <c r="AH102" s="193">
        <f t="shared" si="27"/>
        <v>25.83223860686995</v>
      </c>
      <c r="AI102" s="103"/>
      <c r="AJ102" s="190">
        <v>0</v>
      </c>
      <c r="AK102" s="103"/>
      <c r="AL102" s="193">
        <f t="shared" si="28"/>
        <v>0</v>
      </c>
      <c r="AM102" s="103"/>
      <c r="AN102" s="190">
        <v>94935</v>
      </c>
      <c r="AO102" s="103"/>
      <c r="AP102" s="190">
        <v>198738.1225</v>
      </c>
      <c r="AQ102" s="103"/>
      <c r="AR102" s="190">
        <v>116479.8775</v>
      </c>
      <c r="AS102" s="103"/>
      <c r="AT102" s="103">
        <v>23</v>
      </c>
      <c r="AU102" s="103"/>
      <c r="AV102" s="190">
        <v>5094</v>
      </c>
      <c r="AW102" s="103"/>
      <c r="AX102" s="190">
        <f t="shared" si="29"/>
        <v>5094</v>
      </c>
      <c r="AY102" s="103"/>
      <c r="AZ102" s="190">
        <f t="shared" si="30"/>
        <v>5094</v>
      </c>
      <c r="BA102" s="103"/>
      <c r="BB102" s="190">
        <f t="shared" si="31"/>
        <v>5094</v>
      </c>
    </row>
    <row r="103" spans="1:54" ht="9.75" customHeight="1" x14ac:dyDescent="0.25">
      <c r="A103" s="103">
        <v>24</v>
      </c>
      <c r="B103" s="103"/>
      <c r="C103" s="13" t="s">
        <v>146</v>
      </c>
      <c r="D103" s="103"/>
      <c r="E103" s="190">
        <v>379699</v>
      </c>
      <c r="F103" s="103"/>
      <c r="G103" s="188">
        <f t="shared" si="19"/>
        <v>7.4041379041379045</v>
      </c>
      <c r="H103" s="103"/>
      <c r="I103" s="188">
        <f t="shared" si="20"/>
        <v>27.972711467867985</v>
      </c>
      <c r="J103" s="103"/>
      <c r="K103" s="190">
        <v>7496891</v>
      </c>
      <c r="L103" s="103"/>
      <c r="M103" s="188">
        <f t="shared" si="21"/>
        <v>146.18952068952069</v>
      </c>
      <c r="N103" s="103"/>
      <c r="O103" s="188">
        <f t="shared" si="22"/>
        <v>104.40351784811246</v>
      </c>
      <c r="P103" s="103"/>
      <c r="Q103" s="190">
        <v>16538177</v>
      </c>
      <c r="R103" s="103"/>
      <c r="S103" s="188">
        <f t="shared" si="23"/>
        <v>322.49477399477399</v>
      </c>
      <c r="T103" s="103"/>
      <c r="U103" s="188">
        <f t="shared" si="24"/>
        <v>147.82334030204044</v>
      </c>
      <c r="V103" s="103"/>
      <c r="W103" s="190">
        <v>467584</v>
      </c>
      <c r="X103" s="103"/>
      <c r="Y103" s="190">
        <f t="shared" si="25"/>
        <v>24414767</v>
      </c>
      <c r="Z103" s="103"/>
      <c r="AA103" s="103"/>
      <c r="AB103" s="190">
        <v>5927395</v>
      </c>
      <c r="AC103" s="103"/>
      <c r="AD103" s="193">
        <f t="shared" si="26"/>
        <v>24.277909348878897</v>
      </c>
      <c r="AE103" s="103"/>
      <c r="AF103" s="190">
        <v>6620719</v>
      </c>
      <c r="AG103" s="103"/>
      <c r="AH103" s="193">
        <f t="shared" si="27"/>
        <v>27.117682507475905</v>
      </c>
      <c r="AI103" s="103"/>
      <c r="AJ103" s="190">
        <v>0</v>
      </c>
      <c r="AK103" s="103"/>
      <c r="AL103" s="193">
        <f t="shared" si="28"/>
        <v>0</v>
      </c>
      <c r="AM103" s="103"/>
      <c r="AN103" s="190">
        <v>5676697</v>
      </c>
      <c r="AO103" s="103"/>
      <c r="AP103" s="190">
        <v>675056.04157400003</v>
      </c>
      <c r="AQ103" s="103"/>
      <c r="AR103" s="190">
        <v>465029.47842599999</v>
      </c>
      <c r="AS103" s="103"/>
      <c r="AT103" s="103">
        <v>24</v>
      </c>
      <c r="AU103" s="103"/>
      <c r="AV103" s="190">
        <v>51282</v>
      </c>
      <c r="AW103" s="103"/>
      <c r="AX103" s="190">
        <f t="shared" si="29"/>
        <v>51282</v>
      </c>
      <c r="AY103" s="103"/>
      <c r="AZ103" s="190">
        <f t="shared" si="30"/>
        <v>51282</v>
      </c>
      <c r="BA103" s="103"/>
      <c r="BB103" s="190">
        <f t="shared" si="31"/>
        <v>51282</v>
      </c>
    </row>
    <row r="104" spans="1:54" ht="9.75" customHeight="1" x14ac:dyDescent="0.25">
      <c r="A104" s="103">
        <v>25</v>
      </c>
      <c r="B104" s="103"/>
      <c r="C104" s="13" t="s">
        <v>147</v>
      </c>
      <c r="D104" s="103"/>
      <c r="E104" s="190">
        <v>84615</v>
      </c>
      <c r="F104" s="103"/>
      <c r="G104" s="188">
        <f t="shared" si="19"/>
        <v>8.6165987780040734</v>
      </c>
      <c r="H104" s="103"/>
      <c r="I104" s="188">
        <f t="shared" si="20"/>
        <v>32.553368747601127</v>
      </c>
      <c r="J104" s="103"/>
      <c r="K104" s="190">
        <v>1477034</v>
      </c>
      <c r="L104" s="103"/>
      <c r="M104" s="188">
        <f t="shared" si="21"/>
        <v>150.41079429735234</v>
      </c>
      <c r="N104" s="103"/>
      <c r="O104" s="188">
        <f t="shared" si="22"/>
        <v>107.41820598976808</v>
      </c>
      <c r="P104" s="103"/>
      <c r="Q104" s="190">
        <v>3025402</v>
      </c>
      <c r="R104" s="103"/>
      <c r="S104" s="188">
        <f t="shared" si="23"/>
        <v>308.08574338085538</v>
      </c>
      <c r="T104" s="103"/>
      <c r="U104" s="188">
        <f t="shared" si="24"/>
        <v>141.21860990756176</v>
      </c>
      <c r="V104" s="103"/>
      <c r="W104" s="190">
        <v>48578</v>
      </c>
      <c r="X104" s="103"/>
      <c r="Y104" s="190">
        <f t="shared" si="25"/>
        <v>4587051</v>
      </c>
      <c r="Z104" s="103"/>
      <c r="AA104" s="103"/>
      <c r="AB104" s="190">
        <v>1572651</v>
      </c>
      <c r="AC104" s="103"/>
      <c r="AD104" s="193">
        <f t="shared" si="26"/>
        <v>34.284576299674889</v>
      </c>
      <c r="AE104" s="103"/>
      <c r="AF104" s="190">
        <v>920327</v>
      </c>
      <c r="AG104" s="103"/>
      <c r="AH104" s="193">
        <f t="shared" si="27"/>
        <v>20.063587695013638</v>
      </c>
      <c r="AI104" s="103"/>
      <c r="AJ104" s="190">
        <v>0</v>
      </c>
      <c r="AK104" s="103"/>
      <c r="AL104" s="193">
        <f t="shared" si="28"/>
        <v>0</v>
      </c>
      <c r="AM104" s="103"/>
      <c r="AN104" s="190">
        <v>1122858</v>
      </c>
      <c r="AO104" s="103"/>
      <c r="AP104" s="190">
        <v>333996.27193599998</v>
      </c>
      <c r="AQ104" s="103"/>
      <c r="AR104" s="190">
        <v>319693.75806399999</v>
      </c>
      <c r="AS104" s="103"/>
      <c r="AT104" s="103">
        <v>25</v>
      </c>
      <c r="AU104" s="103"/>
      <c r="AV104" s="190">
        <v>9820</v>
      </c>
      <c r="AW104" s="103"/>
      <c r="AX104" s="190">
        <f t="shared" si="29"/>
        <v>9820</v>
      </c>
      <c r="AY104" s="103"/>
      <c r="AZ104" s="190">
        <f t="shared" si="30"/>
        <v>9820</v>
      </c>
      <c r="BA104" s="103"/>
      <c r="BB104" s="190">
        <f t="shared" si="31"/>
        <v>9820</v>
      </c>
    </row>
    <row r="105" spans="1:54" ht="9.75" customHeight="1" x14ac:dyDescent="0.25">
      <c r="A105" s="103">
        <v>26</v>
      </c>
      <c r="B105" s="103"/>
      <c r="C105" s="13" t="s">
        <v>148</v>
      </c>
      <c r="D105" s="103"/>
      <c r="E105" s="190">
        <v>250471</v>
      </c>
      <c r="F105" s="103"/>
      <c r="G105" s="188">
        <f t="shared" si="19"/>
        <v>17.254822265086801</v>
      </c>
      <c r="H105" s="103"/>
      <c r="I105" s="188">
        <f t="shared" si="20"/>
        <v>65.188435291146305</v>
      </c>
      <c r="J105" s="103"/>
      <c r="K105" s="190">
        <v>147379</v>
      </c>
      <c r="L105" s="103"/>
      <c r="M105" s="188">
        <f t="shared" si="21"/>
        <v>10.152865803251585</v>
      </c>
      <c r="N105" s="103"/>
      <c r="O105" s="188">
        <f t="shared" si="22"/>
        <v>7.2508268793800834</v>
      </c>
      <c r="P105" s="103"/>
      <c r="Q105" s="190">
        <v>6971341</v>
      </c>
      <c r="R105" s="103"/>
      <c r="S105" s="188">
        <f t="shared" si="23"/>
        <v>480.25220446403966</v>
      </c>
      <c r="T105" s="103"/>
      <c r="U105" s="188">
        <f t="shared" si="24"/>
        <v>220.13530381253017</v>
      </c>
      <c r="V105" s="103"/>
      <c r="W105" s="190">
        <v>210615</v>
      </c>
      <c r="X105" s="103"/>
      <c r="Y105" s="190">
        <f t="shared" si="25"/>
        <v>7369191</v>
      </c>
      <c r="Z105" s="103"/>
      <c r="AA105" s="103"/>
      <c r="AB105" s="190">
        <v>2642681</v>
      </c>
      <c r="AC105" s="103"/>
      <c r="AD105" s="193">
        <f t="shared" si="26"/>
        <v>35.861209188362743</v>
      </c>
      <c r="AE105" s="103"/>
      <c r="AF105" s="190">
        <v>2615487</v>
      </c>
      <c r="AG105" s="103"/>
      <c r="AH105" s="193">
        <f t="shared" si="27"/>
        <v>35.492186320045171</v>
      </c>
      <c r="AI105" s="103"/>
      <c r="AJ105" s="190">
        <v>0</v>
      </c>
      <c r="AK105" s="103"/>
      <c r="AL105" s="193">
        <f t="shared" si="28"/>
        <v>0</v>
      </c>
      <c r="AM105" s="103"/>
      <c r="AN105" s="190">
        <v>0</v>
      </c>
      <c r="AO105" s="103"/>
      <c r="AP105" s="190">
        <v>397735.32130000007</v>
      </c>
      <c r="AQ105" s="103"/>
      <c r="AR105" s="190">
        <v>863109.04870000004</v>
      </c>
      <c r="AS105" s="103"/>
      <c r="AT105" s="103">
        <v>26</v>
      </c>
      <c r="AU105" s="103"/>
      <c r="AV105" s="190">
        <v>14516</v>
      </c>
      <c r="AW105" s="103"/>
      <c r="AX105" s="190">
        <f t="shared" si="29"/>
        <v>14516</v>
      </c>
      <c r="AY105" s="103"/>
      <c r="AZ105" s="190">
        <f t="shared" si="30"/>
        <v>14516</v>
      </c>
      <c r="BA105" s="103"/>
      <c r="BB105" s="190">
        <f t="shared" si="31"/>
        <v>14516</v>
      </c>
    </row>
    <row r="106" spans="1:54" ht="9.75" customHeight="1" x14ac:dyDescent="0.25">
      <c r="A106" s="103">
        <v>27</v>
      </c>
      <c r="B106" s="103"/>
      <c r="C106" s="13" t="s">
        <v>149</v>
      </c>
      <c r="D106" s="103"/>
      <c r="E106" s="190">
        <v>300299</v>
      </c>
      <c r="F106" s="103"/>
      <c r="G106" s="188">
        <f t="shared" si="19"/>
        <v>10.536067644375834</v>
      </c>
      <c r="H106" s="103"/>
      <c r="I106" s="188">
        <f t="shared" si="20"/>
        <v>39.805090617957703</v>
      </c>
      <c r="J106" s="103"/>
      <c r="K106" s="190">
        <v>1449571</v>
      </c>
      <c r="L106" s="103"/>
      <c r="M106" s="188">
        <f t="shared" si="21"/>
        <v>50.858571328327834</v>
      </c>
      <c r="N106" s="103"/>
      <c r="O106" s="188">
        <f t="shared" si="22"/>
        <v>36.321439008502061</v>
      </c>
      <c r="P106" s="103"/>
      <c r="Q106" s="190">
        <v>5446882</v>
      </c>
      <c r="R106" s="103"/>
      <c r="S106" s="188">
        <f t="shared" si="23"/>
        <v>191.10525577152481</v>
      </c>
      <c r="T106" s="103"/>
      <c r="U106" s="188">
        <f t="shared" si="24"/>
        <v>87.597752073589803</v>
      </c>
      <c r="V106" s="103"/>
      <c r="W106" s="190">
        <v>551253</v>
      </c>
      <c r="X106" s="103"/>
      <c r="Y106" s="190">
        <f t="shared" si="25"/>
        <v>7196752</v>
      </c>
      <c r="Z106" s="103"/>
      <c r="AA106" s="103"/>
      <c r="AB106" s="190">
        <v>2817094</v>
      </c>
      <c r="AC106" s="103"/>
      <c r="AD106" s="193">
        <f t="shared" si="26"/>
        <v>39.143963832573355</v>
      </c>
      <c r="AE106" s="103"/>
      <c r="AF106" s="190">
        <v>1605589</v>
      </c>
      <c r="AG106" s="103"/>
      <c r="AH106" s="193">
        <f t="shared" si="27"/>
        <v>22.309911471174772</v>
      </c>
      <c r="AI106" s="103"/>
      <c r="AJ106" s="190">
        <v>0</v>
      </c>
      <c r="AK106" s="103"/>
      <c r="AL106" s="193">
        <f t="shared" si="28"/>
        <v>0</v>
      </c>
      <c r="AM106" s="103"/>
      <c r="AN106" s="190">
        <v>508134</v>
      </c>
      <c r="AO106" s="103"/>
      <c r="AP106" s="190">
        <v>515558.19691300002</v>
      </c>
      <c r="AQ106" s="103"/>
      <c r="AR106" s="190">
        <v>498641.37308699999</v>
      </c>
      <c r="AS106" s="103"/>
      <c r="AT106" s="103">
        <v>27</v>
      </c>
      <c r="AU106" s="103"/>
      <c r="AV106" s="190">
        <v>28502</v>
      </c>
      <c r="AW106" s="103"/>
      <c r="AX106" s="190">
        <f t="shared" si="29"/>
        <v>28502</v>
      </c>
      <c r="AY106" s="103"/>
      <c r="AZ106" s="190">
        <f t="shared" si="30"/>
        <v>28502</v>
      </c>
      <c r="BA106" s="103"/>
      <c r="BB106" s="190">
        <f t="shared" si="31"/>
        <v>28502</v>
      </c>
    </row>
    <row r="107" spans="1:54" ht="9.75" customHeight="1" x14ac:dyDescent="0.25">
      <c r="A107" s="103">
        <v>28</v>
      </c>
      <c r="B107" s="103"/>
      <c r="C107" s="13" t="s">
        <v>150</v>
      </c>
      <c r="D107" s="103"/>
      <c r="E107" s="190">
        <v>130831</v>
      </c>
      <c r="F107" s="103"/>
      <c r="G107" s="188">
        <f t="shared" si="19"/>
        <v>12.136456400742116</v>
      </c>
      <c r="H107" s="103"/>
      <c r="I107" s="188">
        <f t="shared" si="20"/>
        <v>45.851333070199892</v>
      </c>
      <c r="J107" s="103"/>
      <c r="K107" s="190">
        <v>1586049</v>
      </c>
      <c r="L107" s="103"/>
      <c r="M107" s="188">
        <f t="shared" si="21"/>
        <v>147.12884972170687</v>
      </c>
      <c r="N107" s="103"/>
      <c r="O107" s="188">
        <f t="shared" si="22"/>
        <v>105.07435427273815</v>
      </c>
      <c r="P107" s="103"/>
      <c r="Q107" s="190">
        <v>2999641</v>
      </c>
      <c r="R107" s="103"/>
      <c r="S107" s="188">
        <f t="shared" si="23"/>
        <v>278.25983302411873</v>
      </c>
      <c r="T107" s="103"/>
      <c r="U107" s="188">
        <f t="shared" si="24"/>
        <v>127.54717690457773</v>
      </c>
      <c r="V107" s="103"/>
      <c r="W107" s="190">
        <v>95549</v>
      </c>
      <c r="X107" s="103"/>
      <c r="Y107" s="190">
        <f t="shared" si="25"/>
        <v>4716521</v>
      </c>
      <c r="Z107" s="103"/>
      <c r="AA107" s="103"/>
      <c r="AB107" s="190">
        <v>1522525</v>
      </c>
      <c r="AC107" s="103"/>
      <c r="AD107" s="193">
        <f t="shared" si="26"/>
        <v>32.280678915666869</v>
      </c>
      <c r="AE107" s="103"/>
      <c r="AF107" s="190">
        <v>1132973</v>
      </c>
      <c r="AG107" s="103"/>
      <c r="AH107" s="193">
        <f t="shared" si="27"/>
        <v>24.021370836682376</v>
      </c>
      <c r="AI107" s="103"/>
      <c r="AJ107" s="190">
        <v>0</v>
      </c>
      <c r="AK107" s="103"/>
      <c r="AL107" s="193">
        <f t="shared" si="28"/>
        <v>0</v>
      </c>
      <c r="AM107" s="103"/>
      <c r="AN107" s="190">
        <v>913796</v>
      </c>
      <c r="AO107" s="103"/>
      <c r="AP107" s="190">
        <v>340076.36989999999</v>
      </c>
      <c r="AQ107" s="103"/>
      <c r="AR107" s="190">
        <v>338626.3701</v>
      </c>
      <c r="AS107" s="103"/>
      <c r="AT107" s="103">
        <v>28</v>
      </c>
      <c r="AU107" s="103"/>
      <c r="AV107" s="190">
        <v>10780</v>
      </c>
      <c r="AW107" s="103"/>
      <c r="AX107" s="190">
        <f t="shared" si="29"/>
        <v>10780</v>
      </c>
      <c r="AY107" s="103"/>
      <c r="AZ107" s="190">
        <f t="shared" si="30"/>
        <v>10780</v>
      </c>
      <c r="BA107" s="103"/>
      <c r="BB107" s="190">
        <f t="shared" si="31"/>
        <v>10780</v>
      </c>
    </row>
    <row r="108" spans="1:54" ht="9.75" customHeight="1" x14ac:dyDescent="0.25">
      <c r="A108" s="103">
        <v>29</v>
      </c>
      <c r="B108" s="103"/>
      <c r="C108" s="13" t="s">
        <v>92</v>
      </c>
      <c r="D108" s="103"/>
      <c r="E108" s="190">
        <v>85367214</v>
      </c>
      <c r="F108" s="103"/>
      <c r="G108" s="188">
        <f t="shared" si="19"/>
        <v>74.492890788479357</v>
      </c>
      <c r="H108" s="103"/>
      <c r="I108" s="188">
        <f t="shared" si="20"/>
        <v>281.43291864796186</v>
      </c>
      <c r="J108" s="103"/>
      <c r="K108" s="190">
        <v>192023733</v>
      </c>
      <c r="L108" s="103"/>
      <c r="M108" s="188">
        <f t="shared" si="21"/>
        <v>167.56319318520949</v>
      </c>
      <c r="N108" s="103"/>
      <c r="O108" s="188">
        <f t="shared" si="22"/>
        <v>119.6678581876818</v>
      </c>
      <c r="P108" s="103"/>
      <c r="Q108" s="190">
        <v>367125307</v>
      </c>
      <c r="R108" s="103"/>
      <c r="S108" s="188">
        <f t="shared" si="23"/>
        <v>320.35982104368497</v>
      </c>
      <c r="T108" s="103"/>
      <c r="U108" s="188">
        <f t="shared" si="24"/>
        <v>146.8447325785466</v>
      </c>
      <c r="V108" s="103"/>
      <c r="W108" s="190">
        <v>28304383</v>
      </c>
      <c r="X108" s="103"/>
      <c r="Y108" s="190">
        <f t="shared" si="25"/>
        <v>644516254</v>
      </c>
      <c r="Z108" s="103"/>
      <c r="AA108" s="103"/>
      <c r="AB108" s="190">
        <v>53916949</v>
      </c>
      <c r="AC108" s="103"/>
      <c r="AD108" s="193">
        <f t="shared" si="26"/>
        <v>8.3654909655699701</v>
      </c>
      <c r="AE108" s="103"/>
      <c r="AF108" s="190">
        <v>65265132</v>
      </c>
      <c r="AG108" s="103"/>
      <c r="AH108" s="193">
        <f t="shared" si="27"/>
        <v>10.12621971826951</v>
      </c>
      <c r="AI108" s="103"/>
      <c r="AJ108" s="190">
        <v>10781694</v>
      </c>
      <c r="AK108" s="103"/>
      <c r="AL108" s="193">
        <f t="shared" si="28"/>
        <v>1.6728350810528976</v>
      </c>
      <c r="AM108" s="103"/>
      <c r="AN108" s="190">
        <v>74469911</v>
      </c>
      <c r="AO108" s="103"/>
      <c r="AP108" s="190">
        <v>2163704.0041080001</v>
      </c>
      <c r="AQ108" s="103"/>
      <c r="AR108" s="190">
        <v>1870706.4058919998</v>
      </c>
      <c r="AS108" s="103"/>
      <c r="AT108" s="103">
        <v>29</v>
      </c>
      <c r="AU108" s="103"/>
      <c r="AV108" s="190">
        <v>1145978</v>
      </c>
      <c r="AW108" s="103"/>
      <c r="AX108" s="190">
        <f t="shared" si="29"/>
        <v>1145978</v>
      </c>
      <c r="AY108" s="103"/>
      <c r="AZ108" s="190">
        <f t="shared" si="30"/>
        <v>1145978</v>
      </c>
      <c r="BA108" s="103"/>
      <c r="BB108" s="190">
        <f t="shared" si="31"/>
        <v>1145978</v>
      </c>
    </row>
    <row r="109" spans="1:54" ht="9.75" customHeight="1" x14ac:dyDescent="0.25">
      <c r="A109" s="103">
        <v>30</v>
      </c>
      <c r="B109" s="103"/>
      <c r="C109" s="13" t="s">
        <v>151</v>
      </c>
      <c r="D109" s="103"/>
      <c r="E109" s="190">
        <v>607986</v>
      </c>
      <c r="F109" s="103"/>
      <c r="G109" s="188">
        <f t="shared" si="19"/>
        <v>8.6669422665716329</v>
      </c>
      <c r="H109" s="103"/>
      <c r="I109" s="188">
        <f t="shared" si="20"/>
        <v>32.743565621054721</v>
      </c>
      <c r="J109" s="103"/>
      <c r="K109" s="190">
        <v>8524985</v>
      </c>
      <c r="L109" s="103"/>
      <c r="M109" s="188">
        <f t="shared" si="21"/>
        <v>121.52508909479687</v>
      </c>
      <c r="N109" s="103"/>
      <c r="O109" s="188">
        <f t="shared" si="22"/>
        <v>86.789030762665135</v>
      </c>
      <c r="P109" s="103"/>
      <c r="Q109" s="190">
        <v>14283989</v>
      </c>
      <c r="R109" s="103"/>
      <c r="S109" s="188">
        <f t="shared" si="23"/>
        <v>203.62065573770491</v>
      </c>
      <c r="T109" s="103"/>
      <c r="U109" s="188">
        <f t="shared" si="24"/>
        <v>93.334490704420332</v>
      </c>
      <c r="V109" s="103"/>
      <c r="W109" s="190">
        <v>3182449</v>
      </c>
      <c r="X109" s="103"/>
      <c r="Y109" s="190">
        <f t="shared" si="25"/>
        <v>23416960</v>
      </c>
      <c r="Z109" s="103"/>
      <c r="AA109" s="103"/>
      <c r="AB109" s="190">
        <v>6254676</v>
      </c>
      <c r="AC109" s="103"/>
      <c r="AD109" s="193">
        <f t="shared" si="26"/>
        <v>26.710025554128293</v>
      </c>
      <c r="AE109" s="103"/>
      <c r="AF109" s="190">
        <v>4608315</v>
      </c>
      <c r="AG109" s="103"/>
      <c r="AH109" s="193">
        <f t="shared" si="27"/>
        <v>19.679390493044359</v>
      </c>
      <c r="AI109" s="103"/>
      <c r="AJ109" s="190">
        <v>0</v>
      </c>
      <c r="AK109" s="103"/>
      <c r="AL109" s="193">
        <f t="shared" si="28"/>
        <v>0</v>
      </c>
      <c r="AM109" s="103"/>
      <c r="AN109" s="190">
        <v>3354022</v>
      </c>
      <c r="AO109" s="103"/>
      <c r="AP109" s="190">
        <v>758612.17027999996</v>
      </c>
      <c r="AQ109" s="103"/>
      <c r="AR109" s="190">
        <v>280497.75972000003</v>
      </c>
      <c r="AS109" s="103"/>
      <c r="AT109" s="103">
        <v>30</v>
      </c>
      <c r="AU109" s="103"/>
      <c r="AV109" s="190">
        <v>70150</v>
      </c>
      <c r="AW109" s="103"/>
      <c r="AX109" s="190">
        <f t="shared" si="29"/>
        <v>70150</v>
      </c>
      <c r="AY109" s="103"/>
      <c r="AZ109" s="190">
        <f t="shared" si="30"/>
        <v>70150</v>
      </c>
      <c r="BA109" s="103"/>
      <c r="BB109" s="190">
        <f t="shared" si="31"/>
        <v>70150</v>
      </c>
    </row>
    <row r="110" spans="1:54" ht="9.75" customHeight="1" x14ac:dyDescent="0.25">
      <c r="A110" s="103">
        <v>31</v>
      </c>
      <c r="B110" s="103"/>
      <c r="C110" s="13" t="s">
        <v>152</v>
      </c>
      <c r="D110" s="103"/>
      <c r="E110" s="190">
        <v>102189</v>
      </c>
      <c r="F110" s="103"/>
      <c r="G110" s="188">
        <f t="shared" si="19"/>
        <v>6.5325704788084131</v>
      </c>
      <c r="H110" s="103"/>
      <c r="I110" s="188">
        <f t="shared" si="20"/>
        <v>24.679944041168749</v>
      </c>
      <c r="J110" s="103"/>
      <c r="K110" s="190">
        <v>3402630</v>
      </c>
      <c r="L110" s="103"/>
      <c r="M110" s="188">
        <f t="shared" si="21"/>
        <v>217.51773956402224</v>
      </c>
      <c r="N110" s="103"/>
      <c r="O110" s="188">
        <f t="shared" si="22"/>
        <v>155.34367373078999</v>
      </c>
      <c r="P110" s="103"/>
      <c r="Q110" s="190">
        <v>2379390</v>
      </c>
      <c r="R110" s="103"/>
      <c r="S110" s="188">
        <f t="shared" si="23"/>
        <v>152.10573419420828</v>
      </c>
      <c r="T110" s="103"/>
      <c r="U110" s="188">
        <f t="shared" si="24"/>
        <v>69.721370765674862</v>
      </c>
      <c r="V110" s="103"/>
      <c r="W110" s="190">
        <v>39270</v>
      </c>
      <c r="X110" s="103"/>
      <c r="Y110" s="190">
        <f t="shared" si="25"/>
        <v>5884209</v>
      </c>
      <c r="Z110" s="103"/>
      <c r="AA110" s="103"/>
      <c r="AB110" s="190">
        <v>1933797</v>
      </c>
      <c r="AC110" s="103"/>
      <c r="AD110" s="193">
        <f t="shared" si="26"/>
        <v>32.864179365484809</v>
      </c>
      <c r="AE110" s="103"/>
      <c r="AF110" s="190">
        <v>1018059</v>
      </c>
      <c r="AG110" s="103"/>
      <c r="AH110" s="193">
        <f t="shared" si="27"/>
        <v>17.301543843870942</v>
      </c>
      <c r="AI110" s="103"/>
      <c r="AJ110" s="190">
        <v>73181</v>
      </c>
      <c r="AK110" s="103"/>
      <c r="AL110" s="193">
        <f t="shared" si="28"/>
        <v>1.2436845802044081</v>
      </c>
      <c r="AM110" s="103"/>
      <c r="AN110" s="190">
        <v>2445175</v>
      </c>
      <c r="AO110" s="103"/>
      <c r="AP110" s="190">
        <v>270875.02287400002</v>
      </c>
      <c r="AQ110" s="103"/>
      <c r="AR110" s="190">
        <v>314703.16712600004</v>
      </c>
      <c r="AS110" s="103"/>
      <c r="AT110" s="103">
        <v>31</v>
      </c>
      <c r="AU110" s="103"/>
      <c r="AV110" s="190">
        <v>15643</v>
      </c>
      <c r="AW110" s="103"/>
      <c r="AX110" s="190">
        <f t="shared" si="29"/>
        <v>15643</v>
      </c>
      <c r="AY110" s="103"/>
      <c r="AZ110" s="190">
        <f t="shared" si="30"/>
        <v>15643</v>
      </c>
      <c r="BA110" s="103"/>
      <c r="BB110" s="190">
        <f t="shared" si="31"/>
        <v>15643</v>
      </c>
    </row>
    <row r="111" spans="1:54" ht="9.75" customHeight="1" x14ac:dyDescent="0.25">
      <c r="A111" s="103">
        <v>32</v>
      </c>
      <c r="B111" s="103"/>
      <c r="C111" s="13" t="s">
        <v>153</v>
      </c>
      <c r="D111" s="103"/>
      <c r="E111" s="190">
        <v>277321</v>
      </c>
      <c r="F111" s="103"/>
      <c r="G111" s="188">
        <f t="shared" si="19"/>
        <v>10.389667316049753</v>
      </c>
      <c r="H111" s="103"/>
      <c r="I111" s="188">
        <f t="shared" si="20"/>
        <v>39.251992580605112</v>
      </c>
      <c r="J111" s="103"/>
      <c r="K111" s="190">
        <v>2295299</v>
      </c>
      <c r="L111" s="103"/>
      <c r="M111" s="188">
        <f t="shared" si="21"/>
        <v>85.992020080923126</v>
      </c>
      <c r="N111" s="103"/>
      <c r="O111" s="188">
        <f t="shared" si="22"/>
        <v>61.41253737592605</v>
      </c>
      <c r="P111" s="103"/>
      <c r="Q111" s="190">
        <v>5915504</v>
      </c>
      <c r="R111" s="103"/>
      <c r="S111" s="188">
        <f t="shared" si="23"/>
        <v>221.62086018282631</v>
      </c>
      <c r="T111" s="103"/>
      <c r="U111" s="188">
        <f t="shared" si="24"/>
        <v>101.58532315741569</v>
      </c>
      <c r="V111" s="103"/>
      <c r="W111" s="190">
        <v>427989</v>
      </c>
      <c r="X111" s="103"/>
      <c r="Y111" s="190">
        <f t="shared" si="25"/>
        <v>8488124</v>
      </c>
      <c r="Z111" s="103"/>
      <c r="AA111" s="103"/>
      <c r="AB111" s="190">
        <v>2739990</v>
      </c>
      <c r="AC111" s="103"/>
      <c r="AD111" s="193">
        <f t="shared" si="26"/>
        <v>32.280277715075798</v>
      </c>
      <c r="AE111" s="103"/>
      <c r="AF111" s="190">
        <v>1460250</v>
      </c>
      <c r="AG111" s="103"/>
      <c r="AH111" s="193">
        <f t="shared" si="27"/>
        <v>17.203448017488906</v>
      </c>
      <c r="AI111" s="103"/>
      <c r="AJ111" s="190">
        <v>38889</v>
      </c>
      <c r="AK111" s="103"/>
      <c r="AL111" s="193">
        <f t="shared" si="28"/>
        <v>0.45815777432092181</v>
      </c>
      <c r="AM111" s="103"/>
      <c r="AN111" s="190">
        <v>1290108</v>
      </c>
      <c r="AO111" s="103"/>
      <c r="AP111" s="190">
        <v>322495.89110000001</v>
      </c>
      <c r="AQ111" s="103"/>
      <c r="AR111" s="190">
        <v>205453.9289</v>
      </c>
      <c r="AS111" s="103"/>
      <c r="AT111" s="103">
        <v>32</v>
      </c>
      <c r="AU111" s="103"/>
      <c r="AV111" s="190">
        <v>26692</v>
      </c>
      <c r="AW111" s="103"/>
      <c r="AX111" s="190">
        <f t="shared" si="29"/>
        <v>26692</v>
      </c>
      <c r="AY111" s="103"/>
      <c r="AZ111" s="190">
        <f t="shared" si="30"/>
        <v>26692</v>
      </c>
      <c r="BA111" s="103"/>
      <c r="BB111" s="190">
        <f t="shared" si="31"/>
        <v>26692</v>
      </c>
    </row>
    <row r="112" spans="1:54" ht="9.75" customHeight="1" x14ac:dyDescent="0.25">
      <c r="A112" s="103">
        <v>33</v>
      </c>
      <c r="B112" s="103"/>
      <c r="C112" s="13" t="s">
        <v>94</v>
      </c>
      <c r="D112" s="103"/>
      <c r="E112" s="190">
        <v>324242</v>
      </c>
      <c r="F112" s="103"/>
      <c r="G112" s="188">
        <f t="shared" ref="G112:G129" si="32">(E112/$AV112)</f>
        <v>5.7769344522244195</v>
      </c>
      <c r="H112" s="103"/>
      <c r="I112" s="188">
        <f t="shared" ref="I112:I129" si="33">IF(G$192,G112/G$192*100,0)</f>
        <v>21.825163535993735</v>
      </c>
      <c r="J112" s="103"/>
      <c r="K112" s="190">
        <v>4696029</v>
      </c>
      <c r="L112" s="103"/>
      <c r="M112" s="188">
        <f t="shared" ref="M112:M129" si="34">(K112/$AV112)</f>
        <v>83.667913838259665</v>
      </c>
      <c r="N112" s="103"/>
      <c r="O112" s="188">
        <f t="shared" ref="O112:O129" si="35">IF(M$192,M112/M$192*100,0)</f>
        <v>59.752740788302248</v>
      </c>
      <c r="P112" s="103"/>
      <c r="Q112" s="190">
        <v>14646499</v>
      </c>
      <c r="R112" s="103"/>
      <c r="S112" s="188">
        <f t="shared" ref="S112:S129" si="36">(Q112/$AV112)</f>
        <v>260.95282128031073</v>
      </c>
      <c r="T112" s="103"/>
      <c r="U112" s="188">
        <f t="shared" ref="U112:U129" si="37">IF(S$192,S112/S$192*100,0)</f>
        <v>119.6140862224391</v>
      </c>
      <c r="V112" s="103"/>
      <c r="W112" s="190">
        <v>289559</v>
      </c>
      <c r="X112" s="103"/>
      <c r="Y112" s="190">
        <f t="shared" ref="Y112:Y129" si="38">(E112+K112+Q112)</f>
        <v>19666770</v>
      </c>
      <c r="Z112" s="103"/>
      <c r="AA112" s="103"/>
      <c r="AB112" s="190">
        <v>7950486</v>
      </c>
      <c r="AC112" s="103"/>
      <c r="AD112" s="193">
        <f t="shared" ref="AD112:AD129" si="39">IF($Y112,AB112/$Y112*100,0)</f>
        <v>40.425987592268584</v>
      </c>
      <c r="AE112" s="103"/>
      <c r="AF112" s="190">
        <v>4290628</v>
      </c>
      <c r="AG112" s="103"/>
      <c r="AH112" s="193">
        <f t="shared" ref="AH112:AH129" si="40">IF($Y112,AF112/$Y112*100,0)</f>
        <v>21.816637912580457</v>
      </c>
      <c r="AI112" s="103"/>
      <c r="AJ112" s="190">
        <v>39848</v>
      </c>
      <c r="AK112" s="103"/>
      <c r="AL112" s="193">
        <f t="shared" ref="AL112:AL129" si="41">IF($Y112,AJ112/$Y112*100,0)</f>
        <v>0.20261588456060653</v>
      </c>
      <c r="AM112" s="103"/>
      <c r="AN112" s="190">
        <v>2920750</v>
      </c>
      <c r="AO112" s="103"/>
      <c r="AP112" s="190">
        <v>762356.75835999998</v>
      </c>
      <c r="AQ112" s="103"/>
      <c r="AR112" s="190">
        <v>1012394.5416400001</v>
      </c>
      <c r="AS112" s="103"/>
      <c r="AT112" s="103">
        <v>33</v>
      </c>
      <c r="AU112" s="103"/>
      <c r="AV112" s="190">
        <v>56127</v>
      </c>
      <c r="AW112" s="103"/>
      <c r="AX112" s="190">
        <f t="shared" ref="AX112:AX129" si="42">IF(E112,AV112,0)</f>
        <v>56127</v>
      </c>
      <c r="AY112" s="103"/>
      <c r="AZ112" s="190">
        <f t="shared" ref="AZ112:AZ129" si="43">IF(K112,AV112,0)</f>
        <v>56127</v>
      </c>
      <c r="BA112" s="103"/>
      <c r="BB112" s="190">
        <f t="shared" ref="BB112:BB129" si="44">IF(Q112,AV112,0)</f>
        <v>56127</v>
      </c>
    </row>
    <row r="113" spans="1:54" ht="9.75" customHeight="1" x14ac:dyDescent="0.25">
      <c r="A113" s="103">
        <v>34</v>
      </c>
      <c r="B113" s="103"/>
      <c r="C113" s="13" t="s">
        <v>154</v>
      </c>
      <c r="D113" s="103"/>
      <c r="E113" s="190">
        <v>416243</v>
      </c>
      <c r="F113" s="103"/>
      <c r="G113" s="188">
        <f t="shared" si="32"/>
        <v>4.7421049033904481</v>
      </c>
      <c r="H113" s="103"/>
      <c r="I113" s="188">
        <f t="shared" si="33"/>
        <v>17.915594486532992</v>
      </c>
      <c r="J113" s="103"/>
      <c r="K113" s="190">
        <v>5550187</v>
      </c>
      <c r="L113" s="103"/>
      <c r="M113" s="188">
        <f t="shared" si="34"/>
        <v>63.231259114108639</v>
      </c>
      <c r="N113" s="103"/>
      <c r="O113" s="188">
        <f t="shared" si="35"/>
        <v>45.157586250651718</v>
      </c>
      <c r="P113" s="103"/>
      <c r="Q113" s="190">
        <v>12047005</v>
      </c>
      <c r="R113" s="103"/>
      <c r="S113" s="188">
        <f t="shared" si="36"/>
        <v>137.24714044841414</v>
      </c>
      <c r="T113" s="103"/>
      <c r="U113" s="188">
        <f t="shared" si="37"/>
        <v>62.910572151834721</v>
      </c>
      <c r="V113" s="103"/>
      <c r="W113" s="190">
        <v>731235</v>
      </c>
      <c r="X113" s="103"/>
      <c r="Y113" s="190">
        <f t="shared" si="38"/>
        <v>18013435</v>
      </c>
      <c r="Z113" s="103"/>
      <c r="AA113" s="103"/>
      <c r="AB113" s="190">
        <v>5785367</v>
      </c>
      <c r="AC113" s="103"/>
      <c r="AD113" s="193">
        <f t="shared" si="39"/>
        <v>32.116956038645597</v>
      </c>
      <c r="AE113" s="103"/>
      <c r="AF113" s="190">
        <v>4475610</v>
      </c>
      <c r="AG113" s="103"/>
      <c r="AH113" s="193">
        <f t="shared" si="40"/>
        <v>24.845955255063789</v>
      </c>
      <c r="AI113" s="103"/>
      <c r="AJ113" s="190">
        <v>93544</v>
      </c>
      <c r="AK113" s="103"/>
      <c r="AL113" s="193">
        <f t="shared" si="41"/>
        <v>0.51930128817740762</v>
      </c>
      <c r="AM113" s="103"/>
      <c r="AN113" s="190">
        <v>2287315</v>
      </c>
      <c r="AO113" s="103"/>
      <c r="AP113" s="190">
        <v>677003.29903600016</v>
      </c>
      <c r="AQ113" s="103"/>
      <c r="AR113" s="190">
        <v>339841.78096400003</v>
      </c>
      <c r="AS113" s="103"/>
      <c r="AT113" s="103">
        <v>34</v>
      </c>
      <c r="AU113" s="103"/>
      <c r="AV113" s="190">
        <v>87776</v>
      </c>
      <c r="AW113" s="103"/>
      <c r="AX113" s="190">
        <f t="shared" si="42"/>
        <v>87776</v>
      </c>
      <c r="AY113" s="103"/>
      <c r="AZ113" s="190">
        <f t="shared" si="43"/>
        <v>87776</v>
      </c>
      <c r="BA113" s="103"/>
      <c r="BB113" s="190">
        <f t="shared" si="44"/>
        <v>87776</v>
      </c>
    </row>
    <row r="114" spans="1:54" ht="9.75" customHeight="1" x14ac:dyDescent="0.25">
      <c r="A114" s="103">
        <v>35</v>
      </c>
      <c r="B114" s="103"/>
      <c r="C114" s="13" t="s">
        <v>155</v>
      </c>
      <c r="D114" s="103"/>
      <c r="E114" s="190">
        <v>129788</v>
      </c>
      <c r="F114" s="103"/>
      <c r="G114" s="188">
        <f t="shared" si="32"/>
        <v>7.6657019668064494</v>
      </c>
      <c r="H114" s="103"/>
      <c r="I114" s="188">
        <f t="shared" si="33"/>
        <v>28.960896203230835</v>
      </c>
      <c r="J114" s="103"/>
      <c r="K114" s="190">
        <v>5586391</v>
      </c>
      <c r="L114" s="103"/>
      <c r="M114" s="188">
        <f t="shared" si="34"/>
        <v>329.95044592758848</v>
      </c>
      <c r="N114" s="103"/>
      <c r="O114" s="188">
        <f t="shared" si="35"/>
        <v>235.6392380788686</v>
      </c>
      <c r="P114" s="103"/>
      <c r="Q114" s="190">
        <v>5925507</v>
      </c>
      <c r="R114" s="103"/>
      <c r="S114" s="188">
        <f t="shared" si="36"/>
        <v>349.97974130293545</v>
      </c>
      <c r="T114" s="103"/>
      <c r="U114" s="188">
        <f t="shared" si="37"/>
        <v>160.42174499944693</v>
      </c>
      <c r="V114" s="103"/>
      <c r="W114" s="190">
        <v>93968</v>
      </c>
      <c r="X114" s="103"/>
      <c r="Y114" s="190">
        <f t="shared" si="38"/>
        <v>11641686</v>
      </c>
      <c r="Z114" s="103"/>
      <c r="AA114" s="103"/>
      <c r="AB114" s="190">
        <v>4090092</v>
      </c>
      <c r="AC114" s="103"/>
      <c r="AD114" s="193">
        <f t="shared" si="39"/>
        <v>35.133158547653665</v>
      </c>
      <c r="AE114" s="103"/>
      <c r="AF114" s="190">
        <v>2006819</v>
      </c>
      <c r="AG114" s="103"/>
      <c r="AH114" s="193">
        <f t="shared" si="40"/>
        <v>17.238216182776274</v>
      </c>
      <c r="AI114" s="103"/>
      <c r="AJ114" s="190">
        <v>120149</v>
      </c>
      <c r="AK114" s="103"/>
      <c r="AL114" s="193">
        <f t="shared" si="41"/>
        <v>1.0320584149065695</v>
      </c>
      <c r="AM114" s="103"/>
      <c r="AN114" s="190">
        <v>4181247</v>
      </c>
      <c r="AO114" s="103"/>
      <c r="AP114" s="190">
        <v>295903.62200000003</v>
      </c>
      <c r="AQ114" s="103"/>
      <c r="AR114" s="190">
        <v>471611.478</v>
      </c>
      <c r="AS114" s="103"/>
      <c r="AT114" s="103">
        <v>35</v>
      </c>
      <c r="AU114" s="103"/>
      <c r="AV114" s="190">
        <v>16931</v>
      </c>
      <c r="AW114" s="103"/>
      <c r="AX114" s="190">
        <f t="shared" si="42"/>
        <v>16931</v>
      </c>
      <c r="AY114" s="103"/>
      <c r="AZ114" s="190">
        <f t="shared" si="43"/>
        <v>16931</v>
      </c>
      <c r="BA114" s="103"/>
      <c r="BB114" s="190">
        <f t="shared" si="44"/>
        <v>16931</v>
      </c>
    </row>
    <row r="115" spans="1:54" ht="9.75" customHeight="1" x14ac:dyDescent="0.25">
      <c r="A115" s="103">
        <v>36</v>
      </c>
      <c r="B115" s="103"/>
      <c r="C115" s="13" t="s">
        <v>156</v>
      </c>
      <c r="D115" s="103"/>
      <c r="E115" s="190">
        <v>673898</v>
      </c>
      <c r="F115" s="103"/>
      <c r="G115" s="188">
        <f t="shared" si="32"/>
        <v>18.118459966661291</v>
      </c>
      <c r="H115" s="103"/>
      <c r="I115" s="188">
        <f t="shared" si="33"/>
        <v>68.45124435166025</v>
      </c>
      <c r="J115" s="103"/>
      <c r="K115" s="190">
        <v>6308847</v>
      </c>
      <c r="L115" s="103"/>
      <c r="M115" s="188">
        <f t="shared" si="34"/>
        <v>169.62001935796096</v>
      </c>
      <c r="N115" s="103"/>
      <c r="O115" s="188">
        <f t="shared" si="35"/>
        <v>121.13677256009696</v>
      </c>
      <c r="P115" s="103"/>
      <c r="Q115" s="190">
        <v>5721217</v>
      </c>
      <c r="R115" s="103"/>
      <c r="S115" s="188">
        <f t="shared" si="36"/>
        <v>153.82096574716351</v>
      </c>
      <c r="T115" s="103"/>
      <c r="U115" s="188">
        <f t="shared" si="37"/>
        <v>70.507588955844383</v>
      </c>
      <c r="V115" s="103"/>
      <c r="W115" s="190">
        <v>274391</v>
      </c>
      <c r="X115" s="103"/>
      <c r="Y115" s="190">
        <f t="shared" si="38"/>
        <v>12703962</v>
      </c>
      <c r="Z115" s="103"/>
      <c r="AA115" s="103"/>
      <c r="AB115" s="190">
        <v>3593043</v>
      </c>
      <c r="AC115" s="103"/>
      <c r="AD115" s="193">
        <f t="shared" si="39"/>
        <v>28.28285380576548</v>
      </c>
      <c r="AE115" s="103"/>
      <c r="AF115" s="190">
        <v>2617521</v>
      </c>
      <c r="AG115" s="103"/>
      <c r="AH115" s="193">
        <f t="shared" si="40"/>
        <v>20.603973783926619</v>
      </c>
      <c r="AI115" s="103"/>
      <c r="AJ115" s="190">
        <v>0</v>
      </c>
      <c r="AK115" s="103"/>
      <c r="AL115" s="193">
        <f t="shared" si="41"/>
        <v>0</v>
      </c>
      <c r="AM115" s="103"/>
      <c r="AN115" s="190">
        <v>3634817</v>
      </c>
      <c r="AO115" s="103"/>
      <c r="AP115" s="190">
        <v>697930.92210600001</v>
      </c>
      <c r="AQ115" s="103"/>
      <c r="AR115" s="190">
        <v>436454.74789400003</v>
      </c>
      <c r="AS115" s="103"/>
      <c r="AT115" s="103">
        <v>36</v>
      </c>
      <c r="AU115" s="103"/>
      <c r="AV115" s="190">
        <v>37194</v>
      </c>
      <c r="AW115" s="103"/>
      <c r="AX115" s="190">
        <f t="shared" si="42"/>
        <v>37194</v>
      </c>
      <c r="AY115" s="103"/>
      <c r="AZ115" s="190">
        <f t="shared" si="43"/>
        <v>37194</v>
      </c>
      <c r="BA115" s="103"/>
      <c r="BB115" s="190">
        <f t="shared" si="44"/>
        <v>37194</v>
      </c>
    </row>
    <row r="116" spans="1:54" ht="9.75" customHeight="1" x14ac:dyDescent="0.25">
      <c r="A116" s="103">
        <v>37</v>
      </c>
      <c r="B116" s="103"/>
      <c r="C116" s="13" t="s">
        <v>157</v>
      </c>
      <c r="D116" s="103"/>
      <c r="E116" s="190">
        <v>447200</v>
      </c>
      <c r="F116" s="103"/>
      <c r="G116" s="188">
        <f t="shared" si="32"/>
        <v>19.295823265447016</v>
      </c>
      <c r="H116" s="103"/>
      <c r="I116" s="188">
        <f t="shared" si="33"/>
        <v>72.899303568842669</v>
      </c>
      <c r="J116" s="103"/>
      <c r="K116" s="190">
        <v>2332869</v>
      </c>
      <c r="L116" s="103"/>
      <c r="M116" s="188">
        <f t="shared" si="34"/>
        <v>100.65882809803244</v>
      </c>
      <c r="N116" s="103"/>
      <c r="O116" s="188">
        <f t="shared" si="35"/>
        <v>71.887066229750232</v>
      </c>
      <c r="P116" s="103"/>
      <c r="Q116" s="190">
        <v>4247160</v>
      </c>
      <c r="R116" s="103"/>
      <c r="S116" s="188">
        <f t="shared" si="36"/>
        <v>183.25681739730757</v>
      </c>
      <c r="T116" s="103"/>
      <c r="U116" s="188">
        <f t="shared" si="37"/>
        <v>84.000229043184632</v>
      </c>
      <c r="V116" s="103"/>
      <c r="W116" s="190">
        <v>484528</v>
      </c>
      <c r="X116" s="103"/>
      <c r="Y116" s="190">
        <f t="shared" si="38"/>
        <v>7027229</v>
      </c>
      <c r="Z116" s="103"/>
      <c r="AA116" s="103"/>
      <c r="AB116" s="190">
        <v>2003770</v>
      </c>
      <c r="AC116" s="103"/>
      <c r="AD116" s="193">
        <f t="shared" si="39"/>
        <v>28.514368892774094</v>
      </c>
      <c r="AE116" s="103"/>
      <c r="AF116" s="190">
        <v>1713789</v>
      </c>
      <c r="AG116" s="103"/>
      <c r="AH116" s="193">
        <f t="shared" si="40"/>
        <v>24.387834806578809</v>
      </c>
      <c r="AI116" s="103"/>
      <c r="AJ116" s="190">
        <v>0</v>
      </c>
      <c r="AK116" s="103"/>
      <c r="AL116" s="193">
        <f t="shared" si="41"/>
        <v>0</v>
      </c>
      <c r="AM116" s="103"/>
      <c r="AN116" s="190">
        <v>828792</v>
      </c>
      <c r="AO116" s="103"/>
      <c r="AP116" s="190">
        <v>337014.28306799999</v>
      </c>
      <c r="AQ116" s="103"/>
      <c r="AR116" s="190">
        <v>132477.12693199998</v>
      </c>
      <c r="AS116" s="103"/>
      <c r="AT116" s="103">
        <v>37</v>
      </c>
      <c r="AU116" s="103"/>
      <c r="AV116" s="190">
        <v>23176</v>
      </c>
      <c r="AW116" s="103"/>
      <c r="AX116" s="190">
        <f t="shared" si="42"/>
        <v>23176</v>
      </c>
      <c r="AY116" s="103"/>
      <c r="AZ116" s="190">
        <f t="shared" si="43"/>
        <v>23176</v>
      </c>
      <c r="BA116" s="103"/>
      <c r="BB116" s="190">
        <f t="shared" si="44"/>
        <v>23176</v>
      </c>
    </row>
    <row r="117" spans="1:54" ht="9.75" customHeight="1" x14ac:dyDescent="0.25">
      <c r="A117" s="103">
        <v>38</v>
      </c>
      <c r="B117" s="103"/>
      <c r="C117" s="13" t="s">
        <v>158</v>
      </c>
      <c r="D117" s="103"/>
      <c r="E117" s="190">
        <v>178770</v>
      </c>
      <c r="F117" s="103"/>
      <c r="G117" s="188">
        <f t="shared" si="32"/>
        <v>11.661448140900196</v>
      </c>
      <c r="H117" s="103"/>
      <c r="I117" s="188">
        <f t="shared" si="33"/>
        <v>44.05675966145958</v>
      </c>
      <c r="J117" s="103"/>
      <c r="K117" s="190">
        <v>4348186</v>
      </c>
      <c r="L117" s="103"/>
      <c r="M117" s="188">
        <f t="shared" si="34"/>
        <v>283.63900848010439</v>
      </c>
      <c r="N117" s="103"/>
      <c r="O117" s="188">
        <f t="shared" si="35"/>
        <v>202.56520538955596</v>
      </c>
      <c r="P117" s="103"/>
      <c r="Q117" s="190">
        <v>3485929</v>
      </c>
      <c r="R117" s="103"/>
      <c r="S117" s="188">
        <f t="shared" si="36"/>
        <v>227.39262883235486</v>
      </c>
      <c r="T117" s="103"/>
      <c r="U117" s="188">
        <f t="shared" si="37"/>
        <v>104.2309540017708</v>
      </c>
      <c r="V117" s="103"/>
      <c r="W117" s="190">
        <v>80135</v>
      </c>
      <c r="X117" s="103"/>
      <c r="Y117" s="190">
        <f t="shared" si="38"/>
        <v>8012885</v>
      </c>
      <c r="Z117" s="103"/>
      <c r="AA117" s="103"/>
      <c r="AB117" s="190">
        <v>2521661</v>
      </c>
      <c r="AC117" s="103"/>
      <c r="AD117" s="193">
        <f t="shared" si="39"/>
        <v>31.470076008828279</v>
      </c>
      <c r="AE117" s="103"/>
      <c r="AF117" s="190">
        <v>1439233</v>
      </c>
      <c r="AG117" s="103"/>
      <c r="AH117" s="193">
        <f t="shared" si="40"/>
        <v>17.961483285982517</v>
      </c>
      <c r="AI117" s="103"/>
      <c r="AJ117" s="190">
        <v>0</v>
      </c>
      <c r="AK117" s="103"/>
      <c r="AL117" s="193">
        <f t="shared" si="41"/>
        <v>0</v>
      </c>
      <c r="AM117" s="103"/>
      <c r="AN117" s="190">
        <v>3434223</v>
      </c>
      <c r="AO117" s="103"/>
      <c r="AP117" s="190">
        <v>407089.02748000005</v>
      </c>
      <c r="AQ117" s="103"/>
      <c r="AR117" s="190">
        <v>582793.64251999999</v>
      </c>
      <c r="AS117" s="103"/>
      <c r="AT117" s="103">
        <v>38</v>
      </c>
      <c r="AU117" s="103"/>
      <c r="AV117" s="190">
        <v>15330</v>
      </c>
      <c r="AW117" s="103"/>
      <c r="AX117" s="190">
        <f t="shared" si="42"/>
        <v>15330</v>
      </c>
      <c r="AY117" s="103"/>
      <c r="AZ117" s="190">
        <f t="shared" si="43"/>
        <v>15330</v>
      </c>
      <c r="BA117" s="103"/>
      <c r="BB117" s="190">
        <f t="shared" si="44"/>
        <v>15330</v>
      </c>
    </row>
    <row r="118" spans="1:54" ht="9.75" customHeight="1" x14ac:dyDescent="0.25">
      <c r="A118" s="103">
        <v>39</v>
      </c>
      <c r="B118" s="103"/>
      <c r="C118" s="13" t="s">
        <v>159</v>
      </c>
      <c r="D118" s="103"/>
      <c r="E118" s="190">
        <v>248463</v>
      </c>
      <c r="F118" s="103"/>
      <c r="G118" s="188">
        <f t="shared" si="32"/>
        <v>12.448669773034721</v>
      </c>
      <c r="H118" s="103"/>
      <c r="I118" s="188">
        <f t="shared" si="33"/>
        <v>47.030870065947937</v>
      </c>
      <c r="J118" s="103"/>
      <c r="K118" s="190">
        <v>1917096</v>
      </c>
      <c r="L118" s="103"/>
      <c r="M118" s="188">
        <f t="shared" si="34"/>
        <v>96.051705997294448</v>
      </c>
      <c r="N118" s="103"/>
      <c r="O118" s="188">
        <f t="shared" si="35"/>
        <v>68.596818391162756</v>
      </c>
      <c r="P118" s="103"/>
      <c r="Q118" s="190">
        <v>2922140</v>
      </c>
      <c r="R118" s="103"/>
      <c r="S118" s="188">
        <f t="shared" si="36"/>
        <v>146.40713462598328</v>
      </c>
      <c r="T118" s="103"/>
      <c r="U118" s="188">
        <f t="shared" si="37"/>
        <v>67.109278753193337</v>
      </c>
      <c r="V118" s="103"/>
      <c r="W118" s="190">
        <v>274985</v>
      </c>
      <c r="X118" s="103"/>
      <c r="Y118" s="190">
        <f t="shared" si="38"/>
        <v>5087699</v>
      </c>
      <c r="Z118" s="103"/>
      <c r="AA118" s="103"/>
      <c r="AB118" s="190">
        <v>1584925</v>
      </c>
      <c r="AC118" s="103"/>
      <c r="AD118" s="193">
        <f t="shared" si="39"/>
        <v>31.152098424061641</v>
      </c>
      <c r="AE118" s="103"/>
      <c r="AF118" s="190">
        <v>924382</v>
      </c>
      <c r="AG118" s="103"/>
      <c r="AH118" s="193">
        <f t="shared" si="40"/>
        <v>18.168960074092432</v>
      </c>
      <c r="AI118" s="103"/>
      <c r="AJ118" s="190">
        <v>32481</v>
      </c>
      <c r="AK118" s="103"/>
      <c r="AL118" s="193">
        <f t="shared" si="41"/>
        <v>0.6384222022568552</v>
      </c>
      <c r="AM118" s="103"/>
      <c r="AN118" s="190">
        <v>1077534</v>
      </c>
      <c r="AO118" s="103"/>
      <c r="AP118" s="190">
        <v>344816.936858</v>
      </c>
      <c r="AQ118" s="103"/>
      <c r="AR118" s="190">
        <v>230316.52314200002</v>
      </c>
      <c r="AS118" s="103"/>
      <c r="AT118" s="103">
        <v>39</v>
      </c>
      <c r="AU118" s="103"/>
      <c r="AV118" s="190">
        <v>19959</v>
      </c>
      <c r="AW118" s="103"/>
      <c r="AX118" s="190">
        <f t="shared" si="42"/>
        <v>19959</v>
      </c>
      <c r="AY118" s="103"/>
      <c r="AZ118" s="190">
        <f t="shared" si="43"/>
        <v>19959</v>
      </c>
      <c r="BA118" s="103"/>
      <c r="BB118" s="190">
        <f t="shared" si="44"/>
        <v>19959</v>
      </c>
    </row>
    <row r="119" spans="1:54" ht="9.75" customHeight="1" x14ac:dyDescent="0.25">
      <c r="A119" s="103">
        <v>40</v>
      </c>
      <c r="B119" s="103"/>
      <c r="C119" s="13" t="s">
        <v>160</v>
      </c>
      <c r="D119" s="103"/>
      <c r="E119" s="196">
        <v>87268</v>
      </c>
      <c r="F119" s="112"/>
      <c r="G119" s="188">
        <f t="shared" si="32"/>
        <v>7.6063801969842242</v>
      </c>
      <c r="H119" s="103"/>
      <c r="I119" s="188">
        <f t="shared" si="33"/>
        <v>28.736779530569589</v>
      </c>
      <c r="J119" s="112"/>
      <c r="K119" s="196">
        <v>1025848</v>
      </c>
      <c r="L119" s="112"/>
      <c r="M119" s="188">
        <f t="shared" si="34"/>
        <v>89.414102675847644</v>
      </c>
      <c r="N119" s="103"/>
      <c r="O119" s="188">
        <f t="shared" si="35"/>
        <v>63.856470837037172</v>
      </c>
      <c r="P119" s="112"/>
      <c r="Q119" s="196">
        <v>2353924</v>
      </c>
      <c r="R119" s="112"/>
      <c r="S119" s="188">
        <f t="shared" si="36"/>
        <v>205.17074871437288</v>
      </c>
      <c r="T119" s="103"/>
      <c r="U119" s="188">
        <f t="shared" si="37"/>
        <v>94.045013602982124</v>
      </c>
      <c r="V119" s="112"/>
      <c r="W119" s="196">
        <v>63258</v>
      </c>
      <c r="X119" s="112"/>
      <c r="Y119" s="196">
        <f t="shared" si="38"/>
        <v>3467040</v>
      </c>
      <c r="Z119" s="112"/>
      <c r="AA119" s="112"/>
      <c r="AB119" s="196">
        <v>1561239</v>
      </c>
      <c r="AC119" s="112"/>
      <c r="AD119" s="193">
        <f t="shared" si="39"/>
        <v>45.030890904056484</v>
      </c>
      <c r="AE119" s="112"/>
      <c r="AF119" s="196">
        <v>941456</v>
      </c>
      <c r="AG119" s="112"/>
      <c r="AH119" s="193">
        <f t="shared" si="40"/>
        <v>27.154460288891961</v>
      </c>
      <c r="AI119" s="112"/>
      <c r="AJ119" s="196">
        <v>0</v>
      </c>
      <c r="AK119" s="112"/>
      <c r="AL119" s="193">
        <f t="shared" si="41"/>
        <v>0</v>
      </c>
      <c r="AM119" s="112"/>
      <c r="AN119" s="196">
        <v>357714</v>
      </c>
      <c r="AO119" s="112"/>
      <c r="AP119" s="190">
        <v>319118.6128</v>
      </c>
      <c r="AQ119" s="103"/>
      <c r="AR119" s="190">
        <v>251257.03719999999</v>
      </c>
      <c r="AS119" s="112"/>
      <c r="AT119" s="112">
        <v>40</v>
      </c>
      <c r="AU119" s="112"/>
      <c r="AV119" s="196">
        <v>11473</v>
      </c>
      <c r="AW119" s="112"/>
      <c r="AX119" s="196">
        <f t="shared" si="42"/>
        <v>11473</v>
      </c>
      <c r="AY119" s="112"/>
      <c r="AZ119" s="196">
        <f t="shared" si="43"/>
        <v>11473</v>
      </c>
      <c r="BA119" s="103"/>
      <c r="BB119" s="190">
        <f t="shared" si="44"/>
        <v>11473</v>
      </c>
    </row>
    <row r="120" spans="1:54" ht="9.75" customHeight="1" x14ac:dyDescent="0.25">
      <c r="A120" s="103">
        <v>41</v>
      </c>
      <c r="B120" s="103"/>
      <c r="C120" s="13" t="s">
        <v>161</v>
      </c>
      <c r="D120" s="103"/>
      <c r="E120" s="190">
        <v>249199</v>
      </c>
      <c r="F120" s="103"/>
      <c r="G120" s="188">
        <f t="shared" si="32"/>
        <v>7.1925130602938205</v>
      </c>
      <c r="H120" s="103"/>
      <c r="I120" s="188">
        <f t="shared" si="33"/>
        <v>27.17319628150512</v>
      </c>
      <c r="J120" s="103"/>
      <c r="K120" s="190">
        <v>5820735</v>
      </c>
      <c r="L120" s="103"/>
      <c r="M120" s="188">
        <f t="shared" si="34"/>
        <v>168.00112563858343</v>
      </c>
      <c r="N120" s="103"/>
      <c r="O120" s="188">
        <f t="shared" si="35"/>
        <v>119.98061445431733</v>
      </c>
      <c r="P120" s="103"/>
      <c r="Q120" s="190">
        <v>7370476</v>
      </c>
      <c r="R120" s="103"/>
      <c r="S120" s="188">
        <f t="shared" si="36"/>
        <v>212.73056830317199</v>
      </c>
      <c r="T120" s="103"/>
      <c r="U120" s="188">
        <f t="shared" si="37"/>
        <v>97.510241178158864</v>
      </c>
      <c r="V120" s="103"/>
      <c r="W120" s="190">
        <v>32558</v>
      </c>
      <c r="X120" s="103"/>
      <c r="Y120" s="190">
        <f t="shared" si="38"/>
        <v>13440410</v>
      </c>
      <c r="Z120" s="103"/>
      <c r="AA120" s="103"/>
      <c r="AB120" s="190">
        <v>5622726</v>
      </c>
      <c r="AC120" s="103"/>
      <c r="AD120" s="193">
        <f t="shared" si="39"/>
        <v>41.834482727833446</v>
      </c>
      <c r="AE120" s="103"/>
      <c r="AF120" s="190">
        <v>2730720</v>
      </c>
      <c r="AG120" s="103"/>
      <c r="AH120" s="193">
        <f t="shared" si="40"/>
        <v>20.31723734618215</v>
      </c>
      <c r="AI120" s="103"/>
      <c r="AJ120" s="190">
        <v>0</v>
      </c>
      <c r="AK120" s="103"/>
      <c r="AL120" s="193">
        <f t="shared" si="41"/>
        <v>0</v>
      </c>
      <c r="AM120" s="103"/>
      <c r="AN120" s="190">
        <v>3480900</v>
      </c>
      <c r="AO120" s="103"/>
      <c r="AP120" s="190">
        <v>511177.762582</v>
      </c>
      <c r="AQ120" s="103"/>
      <c r="AR120" s="190">
        <v>1309336.7674179999</v>
      </c>
      <c r="AS120" s="103"/>
      <c r="AT120" s="103">
        <v>41</v>
      </c>
      <c r="AU120" s="103"/>
      <c r="AV120" s="190">
        <v>34647</v>
      </c>
      <c r="AW120" s="103"/>
      <c r="AX120" s="190">
        <f t="shared" si="42"/>
        <v>34647</v>
      </c>
      <c r="AY120" s="103"/>
      <c r="AZ120" s="190">
        <f t="shared" si="43"/>
        <v>34647</v>
      </c>
      <c r="BA120" s="103"/>
      <c r="BB120" s="190">
        <f t="shared" si="44"/>
        <v>34647</v>
      </c>
    </row>
    <row r="121" spans="1:54" ht="9.75" customHeight="1" x14ac:dyDescent="0.25">
      <c r="A121" s="103">
        <v>42</v>
      </c>
      <c r="B121" s="103"/>
      <c r="C121" s="13" t="s">
        <v>162</v>
      </c>
      <c r="D121" s="103"/>
      <c r="E121" s="190">
        <v>614359</v>
      </c>
      <c r="F121" s="103"/>
      <c r="G121" s="188">
        <f t="shared" si="32"/>
        <v>5.7225798038320743</v>
      </c>
      <c r="H121" s="103"/>
      <c r="I121" s="188">
        <f t="shared" si="33"/>
        <v>21.619812566562608</v>
      </c>
      <c r="J121" s="103"/>
      <c r="K121" s="190">
        <v>11714755</v>
      </c>
      <c r="L121" s="103"/>
      <c r="M121" s="188">
        <f t="shared" si="34"/>
        <v>109.11961958698548</v>
      </c>
      <c r="N121" s="103"/>
      <c r="O121" s="188">
        <f t="shared" si="35"/>
        <v>77.929471944330189</v>
      </c>
      <c r="P121" s="103"/>
      <c r="Q121" s="190">
        <v>14036118</v>
      </c>
      <c r="R121" s="103"/>
      <c r="S121" s="188">
        <f t="shared" si="36"/>
        <v>130.74245740845961</v>
      </c>
      <c r="T121" s="103"/>
      <c r="U121" s="188">
        <f t="shared" si="37"/>
        <v>59.928992132222717</v>
      </c>
      <c r="V121" s="103"/>
      <c r="W121" s="190">
        <v>1868656</v>
      </c>
      <c r="X121" s="103"/>
      <c r="Y121" s="190">
        <f t="shared" si="38"/>
        <v>26365232</v>
      </c>
      <c r="Z121" s="103"/>
      <c r="AA121" s="103"/>
      <c r="AB121" s="190">
        <v>7184357</v>
      </c>
      <c r="AC121" s="103"/>
      <c r="AD121" s="193">
        <f t="shared" si="39"/>
        <v>27.249360066317642</v>
      </c>
      <c r="AE121" s="103"/>
      <c r="AF121" s="190">
        <v>3515550</v>
      </c>
      <c r="AG121" s="103"/>
      <c r="AH121" s="193">
        <f t="shared" si="40"/>
        <v>13.334037796443438</v>
      </c>
      <c r="AI121" s="103"/>
      <c r="AJ121" s="190">
        <v>0</v>
      </c>
      <c r="AK121" s="103"/>
      <c r="AL121" s="193">
        <f t="shared" si="41"/>
        <v>0</v>
      </c>
      <c r="AM121" s="103"/>
      <c r="AN121" s="190">
        <v>3250357</v>
      </c>
      <c r="AO121" s="103"/>
      <c r="AP121" s="190">
        <v>955896.557867</v>
      </c>
      <c r="AQ121" s="103"/>
      <c r="AR121" s="190">
        <v>463109.10213300004</v>
      </c>
      <c r="AS121" s="103"/>
      <c r="AT121" s="103">
        <v>42</v>
      </c>
      <c r="AU121" s="103"/>
      <c r="AV121" s="190">
        <v>107357</v>
      </c>
      <c r="AW121" s="103"/>
      <c r="AX121" s="190">
        <f t="shared" si="42"/>
        <v>107357</v>
      </c>
      <c r="AY121" s="103"/>
      <c r="AZ121" s="190">
        <f t="shared" si="43"/>
        <v>107357</v>
      </c>
      <c r="BA121" s="103"/>
      <c r="BB121" s="190">
        <f t="shared" si="44"/>
        <v>107357</v>
      </c>
    </row>
    <row r="122" spans="1:54" ht="9.75" customHeight="1" x14ac:dyDescent="0.25">
      <c r="A122" s="103">
        <v>43</v>
      </c>
      <c r="B122" s="103"/>
      <c r="C122" s="13" t="s">
        <v>163</v>
      </c>
      <c r="D122" s="103"/>
      <c r="E122" s="190">
        <v>2432912</v>
      </c>
      <c r="F122" s="103"/>
      <c r="G122" s="188">
        <f t="shared" si="32"/>
        <v>7.4402571308865939</v>
      </c>
      <c r="H122" s="103"/>
      <c r="I122" s="188">
        <f t="shared" si="33"/>
        <v>28.109169313651616</v>
      </c>
      <c r="J122" s="103"/>
      <c r="K122" s="190">
        <v>39205722</v>
      </c>
      <c r="L122" s="103"/>
      <c r="M122" s="188">
        <f t="shared" si="34"/>
        <v>119.89774093023398</v>
      </c>
      <c r="N122" s="103"/>
      <c r="O122" s="188">
        <f t="shared" si="35"/>
        <v>85.626834783482238</v>
      </c>
      <c r="P122" s="103"/>
      <c r="Q122" s="190">
        <v>47018688</v>
      </c>
      <c r="R122" s="103"/>
      <c r="S122" s="188">
        <f t="shared" si="36"/>
        <v>143.79111479450631</v>
      </c>
      <c r="T122" s="103"/>
      <c r="U122" s="188">
        <f t="shared" si="37"/>
        <v>65.910162299319964</v>
      </c>
      <c r="V122" s="103"/>
      <c r="W122" s="190">
        <v>9443025</v>
      </c>
      <c r="X122" s="103"/>
      <c r="Y122" s="190">
        <f t="shared" si="38"/>
        <v>88657322</v>
      </c>
      <c r="Z122" s="103"/>
      <c r="AA122" s="103"/>
      <c r="AB122" s="190">
        <v>24565073</v>
      </c>
      <c r="AC122" s="103"/>
      <c r="AD122" s="193">
        <f t="shared" si="39"/>
        <v>27.707889710451667</v>
      </c>
      <c r="AE122" s="103"/>
      <c r="AF122" s="190">
        <v>14471782</v>
      </c>
      <c r="AG122" s="103"/>
      <c r="AH122" s="193">
        <f t="shared" si="40"/>
        <v>16.323278972942585</v>
      </c>
      <c r="AI122" s="103"/>
      <c r="AJ122" s="190">
        <v>0</v>
      </c>
      <c r="AK122" s="103"/>
      <c r="AL122" s="193">
        <f t="shared" si="41"/>
        <v>0</v>
      </c>
      <c r="AM122" s="103"/>
      <c r="AN122" s="190">
        <v>12273712</v>
      </c>
      <c r="AO122" s="103"/>
      <c r="AP122" s="190">
        <v>4266874.9751910008</v>
      </c>
      <c r="AQ122" s="103"/>
      <c r="AR122" s="190">
        <v>2898983.7548090005</v>
      </c>
      <c r="AS122" s="103"/>
      <c r="AT122" s="103">
        <v>43</v>
      </c>
      <c r="AU122" s="103"/>
      <c r="AV122" s="190">
        <v>326993</v>
      </c>
      <c r="AW122" s="103"/>
      <c r="AX122" s="190">
        <f t="shared" si="42"/>
        <v>326993</v>
      </c>
      <c r="AY122" s="103"/>
      <c r="AZ122" s="190">
        <f t="shared" si="43"/>
        <v>326993</v>
      </c>
      <c r="BA122" s="103"/>
      <c r="BB122" s="190">
        <f t="shared" si="44"/>
        <v>326993</v>
      </c>
    </row>
    <row r="123" spans="1:54" ht="9.75" customHeight="1" x14ac:dyDescent="0.25">
      <c r="A123" s="103">
        <v>44</v>
      </c>
      <c r="B123" s="103"/>
      <c r="C123" s="13" t="s">
        <v>164</v>
      </c>
      <c r="D123" s="103"/>
      <c r="E123" s="190">
        <v>315000</v>
      </c>
      <c r="F123" s="103"/>
      <c r="G123" s="188">
        <f t="shared" si="32"/>
        <v>6.1238772891636533</v>
      </c>
      <c r="H123" s="103"/>
      <c r="I123" s="188">
        <f t="shared" si="33"/>
        <v>23.135907879115848</v>
      </c>
      <c r="J123" s="103"/>
      <c r="K123" s="190">
        <v>11122607</v>
      </c>
      <c r="L123" s="103"/>
      <c r="M123" s="188">
        <f t="shared" si="34"/>
        <v>216.23327112251644</v>
      </c>
      <c r="N123" s="103"/>
      <c r="O123" s="188">
        <f t="shared" si="35"/>
        <v>154.4263506338568</v>
      </c>
      <c r="P123" s="103"/>
      <c r="Q123" s="190">
        <v>6396961</v>
      </c>
      <c r="R123" s="103"/>
      <c r="S123" s="188">
        <f t="shared" si="36"/>
        <v>124.36255297639877</v>
      </c>
      <c r="T123" s="103"/>
      <c r="U123" s="188">
        <f t="shared" si="37"/>
        <v>57.004607428952113</v>
      </c>
      <c r="V123" s="103"/>
      <c r="W123" s="190">
        <v>114700</v>
      </c>
      <c r="X123" s="103"/>
      <c r="Y123" s="190">
        <f t="shared" si="38"/>
        <v>17834568</v>
      </c>
      <c r="Z123" s="103"/>
      <c r="AA123" s="103"/>
      <c r="AB123" s="190">
        <v>5538666</v>
      </c>
      <c r="AC123" s="103"/>
      <c r="AD123" s="193">
        <f t="shared" si="39"/>
        <v>31.05579008137455</v>
      </c>
      <c r="AE123" s="103"/>
      <c r="AF123" s="190">
        <v>3520945</v>
      </c>
      <c r="AG123" s="103"/>
      <c r="AH123" s="193">
        <f t="shared" si="40"/>
        <v>19.742249994505055</v>
      </c>
      <c r="AI123" s="103"/>
      <c r="AJ123" s="190">
        <v>93737</v>
      </c>
      <c r="AK123" s="103"/>
      <c r="AL123" s="193">
        <f t="shared" si="41"/>
        <v>0.52559164875762621</v>
      </c>
      <c r="AM123" s="103"/>
      <c r="AN123" s="190">
        <v>6824287</v>
      </c>
      <c r="AO123" s="103"/>
      <c r="AP123" s="190">
        <v>798317.34395000001</v>
      </c>
      <c r="AQ123" s="103"/>
      <c r="AR123" s="190">
        <v>1679917.2360499999</v>
      </c>
      <c r="AS123" s="103"/>
      <c r="AT123" s="103">
        <v>44</v>
      </c>
      <c r="AU123" s="103"/>
      <c r="AV123" s="190">
        <v>51438</v>
      </c>
      <c r="AW123" s="103"/>
      <c r="AX123" s="190">
        <f t="shared" si="42"/>
        <v>51438</v>
      </c>
      <c r="AY123" s="103"/>
      <c r="AZ123" s="190">
        <f t="shared" si="43"/>
        <v>51438</v>
      </c>
      <c r="BA123" s="103"/>
      <c r="BB123" s="190">
        <f t="shared" si="44"/>
        <v>51438</v>
      </c>
    </row>
    <row r="124" spans="1:54" ht="9.75" customHeight="1" x14ac:dyDescent="0.25">
      <c r="A124" s="103">
        <v>45</v>
      </c>
      <c r="B124" s="103"/>
      <c r="C124" s="13" t="s">
        <v>165</v>
      </c>
      <c r="D124" s="103"/>
      <c r="E124" s="190">
        <v>65051</v>
      </c>
      <c r="F124" s="103"/>
      <c r="G124" s="188">
        <f t="shared" si="32"/>
        <v>28.720088300220752</v>
      </c>
      <c r="H124" s="103"/>
      <c r="I124" s="188">
        <f t="shared" si="33"/>
        <v>108.50402217721889</v>
      </c>
      <c r="J124" s="103"/>
      <c r="K124" s="190">
        <v>360629</v>
      </c>
      <c r="L124" s="103"/>
      <c r="M124" s="188">
        <f t="shared" si="34"/>
        <v>159.21810154525386</v>
      </c>
      <c r="N124" s="103"/>
      <c r="O124" s="188">
        <f t="shared" si="35"/>
        <v>113.7080813181302</v>
      </c>
      <c r="P124" s="103"/>
      <c r="Q124" s="190">
        <v>641654</v>
      </c>
      <c r="R124" s="103"/>
      <c r="S124" s="188">
        <f t="shared" si="36"/>
        <v>283.29094922737306</v>
      </c>
      <c r="T124" s="103"/>
      <c r="U124" s="188">
        <f t="shared" si="37"/>
        <v>129.85331164716683</v>
      </c>
      <c r="V124" s="103"/>
      <c r="W124" s="190">
        <v>0</v>
      </c>
      <c r="X124" s="103"/>
      <c r="Y124" s="190">
        <f t="shared" si="38"/>
        <v>1067334</v>
      </c>
      <c r="Z124" s="103"/>
      <c r="AA124" s="103"/>
      <c r="AB124" s="190">
        <v>288300</v>
      </c>
      <c r="AC124" s="103"/>
      <c r="AD124" s="193">
        <f t="shared" si="39"/>
        <v>27.011226101670143</v>
      </c>
      <c r="AE124" s="103"/>
      <c r="AF124" s="190">
        <v>329366</v>
      </c>
      <c r="AG124" s="103"/>
      <c r="AH124" s="193">
        <f t="shared" si="40"/>
        <v>30.85875649047065</v>
      </c>
      <c r="AI124" s="103"/>
      <c r="AJ124" s="190">
        <v>0</v>
      </c>
      <c r="AK124" s="103"/>
      <c r="AL124" s="193">
        <f t="shared" si="41"/>
        <v>0</v>
      </c>
      <c r="AM124" s="103"/>
      <c r="AN124" s="190">
        <v>220329</v>
      </c>
      <c r="AO124" s="103"/>
      <c r="AP124" s="190">
        <v>180928.84349999999</v>
      </c>
      <c r="AQ124" s="103"/>
      <c r="AR124" s="190">
        <v>23256.476500000001</v>
      </c>
      <c r="AS124" s="103"/>
      <c r="AT124" s="103">
        <v>45</v>
      </c>
      <c r="AU124" s="103"/>
      <c r="AV124" s="190">
        <v>2265</v>
      </c>
      <c r="AW124" s="103"/>
      <c r="AX124" s="190">
        <f t="shared" si="42"/>
        <v>2265</v>
      </c>
      <c r="AY124" s="103"/>
      <c r="AZ124" s="190">
        <f t="shared" si="43"/>
        <v>2265</v>
      </c>
      <c r="BA124" s="103"/>
      <c r="BB124" s="190">
        <f t="shared" si="44"/>
        <v>2265</v>
      </c>
    </row>
    <row r="125" spans="1:54" ht="9.75" customHeight="1" x14ac:dyDescent="0.25">
      <c r="A125" s="103">
        <v>46</v>
      </c>
      <c r="B125" s="103"/>
      <c r="C125" s="13" t="s">
        <v>166</v>
      </c>
      <c r="D125" s="103"/>
      <c r="E125" s="190">
        <v>131244</v>
      </c>
      <c r="F125" s="103"/>
      <c r="G125" s="188">
        <f t="shared" si="32"/>
        <v>3.500586791848928</v>
      </c>
      <c r="H125" s="103"/>
      <c r="I125" s="188">
        <f t="shared" si="33"/>
        <v>13.225159439817464</v>
      </c>
      <c r="J125" s="103"/>
      <c r="K125" s="190">
        <v>11766643</v>
      </c>
      <c r="L125" s="103"/>
      <c r="M125" s="188">
        <f t="shared" si="34"/>
        <v>313.84410007468261</v>
      </c>
      <c r="N125" s="103"/>
      <c r="O125" s="188">
        <f t="shared" si="35"/>
        <v>224.13664091054591</v>
      </c>
      <c r="P125" s="103"/>
      <c r="Q125" s="190">
        <v>4174960</v>
      </c>
      <c r="R125" s="103"/>
      <c r="S125" s="188">
        <f t="shared" si="36"/>
        <v>111.35602261815853</v>
      </c>
      <c r="T125" s="103"/>
      <c r="U125" s="188">
        <f t="shared" si="37"/>
        <v>51.042747211874229</v>
      </c>
      <c r="V125" s="103"/>
      <c r="W125" s="190">
        <v>394556</v>
      </c>
      <c r="X125" s="103"/>
      <c r="Y125" s="190">
        <f t="shared" si="38"/>
        <v>16072847</v>
      </c>
      <c r="Z125" s="103"/>
      <c r="AA125" s="103"/>
      <c r="AB125" s="190">
        <v>5731482</v>
      </c>
      <c r="AC125" s="103"/>
      <c r="AD125" s="193">
        <f t="shared" si="39"/>
        <v>35.659407446608554</v>
      </c>
      <c r="AE125" s="103"/>
      <c r="AF125" s="190">
        <v>1952601</v>
      </c>
      <c r="AG125" s="103"/>
      <c r="AH125" s="193">
        <f t="shared" si="40"/>
        <v>12.148445138561948</v>
      </c>
      <c r="AI125" s="103"/>
      <c r="AJ125" s="190">
        <v>0</v>
      </c>
      <c r="AK125" s="103"/>
      <c r="AL125" s="193">
        <f t="shared" si="41"/>
        <v>0</v>
      </c>
      <c r="AM125" s="103"/>
      <c r="AN125" s="190">
        <v>5161558</v>
      </c>
      <c r="AO125" s="103"/>
      <c r="AP125" s="190">
        <v>777180.66140800004</v>
      </c>
      <c r="AQ125" s="103"/>
      <c r="AR125" s="190">
        <v>449927.23859199998</v>
      </c>
      <c r="AS125" s="103"/>
      <c r="AT125" s="103">
        <v>46</v>
      </c>
      <c r="AU125" s="103"/>
      <c r="AV125" s="190">
        <v>37492</v>
      </c>
      <c r="AW125" s="103"/>
      <c r="AX125" s="190">
        <f t="shared" si="42"/>
        <v>37492</v>
      </c>
      <c r="AY125" s="103"/>
      <c r="AZ125" s="190">
        <f t="shared" si="43"/>
        <v>37492</v>
      </c>
      <c r="BA125" s="103"/>
      <c r="BB125" s="190">
        <f t="shared" si="44"/>
        <v>37492</v>
      </c>
    </row>
    <row r="126" spans="1:54" ht="9.75" customHeight="1" x14ac:dyDescent="0.25">
      <c r="A126" s="103">
        <v>47</v>
      </c>
      <c r="B126" s="103"/>
      <c r="C126" s="13" t="s">
        <v>167</v>
      </c>
      <c r="D126" s="103"/>
      <c r="E126" s="190">
        <v>712249</v>
      </c>
      <c r="F126" s="103"/>
      <c r="G126" s="188">
        <f t="shared" si="32"/>
        <v>9.3918403945303748</v>
      </c>
      <c r="H126" s="103"/>
      <c r="I126" s="188">
        <f t="shared" si="33"/>
        <v>35.482218849765559</v>
      </c>
      <c r="J126" s="103"/>
      <c r="K126" s="190">
        <v>9035279</v>
      </c>
      <c r="L126" s="103"/>
      <c r="M126" s="188">
        <f t="shared" si="34"/>
        <v>119.14077561084959</v>
      </c>
      <c r="N126" s="103"/>
      <c r="O126" s="188">
        <f t="shared" si="35"/>
        <v>85.086236238114594</v>
      </c>
      <c r="P126" s="103"/>
      <c r="Q126" s="190">
        <v>7537764</v>
      </c>
      <c r="R126" s="103"/>
      <c r="S126" s="188">
        <f t="shared" si="36"/>
        <v>99.394279837018871</v>
      </c>
      <c r="T126" s="103"/>
      <c r="U126" s="188">
        <f t="shared" si="37"/>
        <v>45.559790846911433</v>
      </c>
      <c r="V126" s="103"/>
      <c r="W126" s="190">
        <v>1569703</v>
      </c>
      <c r="X126" s="103"/>
      <c r="Y126" s="190">
        <f t="shared" si="38"/>
        <v>17285292</v>
      </c>
      <c r="Z126" s="103"/>
      <c r="AA126" s="103"/>
      <c r="AB126" s="190">
        <v>5311976</v>
      </c>
      <c r="AC126" s="103"/>
      <c r="AD126" s="193">
        <f t="shared" si="39"/>
        <v>30.731190424784259</v>
      </c>
      <c r="AE126" s="103"/>
      <c r="AF126" s="190">
        <v>3011564</v>
      </c>
      <c r="AG126" s="103"/>
      <c r="AH126" s="193">
        <f t="shared" si="40"/>
        <v>17.422696706541029</v>
      </c>
      <c r="AI126" s="103"/>
      <c r="AJ126" s="190">
        <v>0</v>
      </c>
      <c r="AK126" s="103"/>
      <c r="AL126" s="193">
        <f t="shared" si="41"/>
        <v>0</v>
      </c>
      <c r="AM126" s="103"/>
      <c r="AN126" s="190">
        <v>2705992</v>
      </c>
      <c r="AO126" s="103"/>
      <c r="AP126" s="190">
        <v>630342.25410100003</v>
      </c>
      <c r="AQ126" s="103"/>
      <c r="AR126" s="190">
        <v>367479.10589900002</v>
      </c>
      <c r="AS126" s="103"/>
      <c r="AT126" s="103">
        <v>47</v>
      </c>
      <c r="AU126" s="103"/>
      <c r="AV126" s="190">
        <v>75837</v>
      </c>
      <c r="AW126" s="103"/>
      <c r="AX126" s="190">
        <f t="shared" si="42"/>
        <v>75837</v>
      </c>
      <c r="AY126" s="103"/>
      <c r="AZ126" s="190">
        <f t="shared" si="43"/>
        <v>75837</v>
      </c>
      <c r="BA126" s="103"/>
      <c r="BB126" s="190">
        <f t="shared" si="44"/>
        <v>75837</v>
      </c>
    </row>
    <row r="127" spans="1:54" ht="9.75" customHeight="1" x14ac:dyDescent="0.25">
      <c r="A127" s="103">
        <v>48</v>
      </c>
      <c r="B127" s="103"/>
      <c r="C127" s="13" t="s">
        <v>168</v>
      </c>
      <c r="D127" s="103"/>
      <c r="E127" s="190">
        <v>61605</v>
      </c>
      <c r="F127" s="103"/>
      <c r="G127" s="188">
        <f t="shared" si="32"/>
        <v>8.8768011527377517</v>
      </c>
      <c r="H127" s="103"/>
      <c r="I127" s="188">
        <f t="shared" si="33"/>
        <v>33.536409048297251</v>
      </c>
      <c r="J127" s="103"/>
      <c r="K127" s="190">
        <v>1264246</v>
      </c>
      <c r="L127" s="103"/>
      <c r="M127" s="188">
        <f t="shared" si="34"/>
        <v>182.16801152737753</v>
      </c>
      <c r="N127" s="103"/>
      <c r="O127" s="188">
        <f t="shared" si="35"/>
        <v>130.09811615188539</v>
      </c>
      <c r="P127" s="103"/>
      <c r="Q127" s="190">
        <v>1700061</v>
      </c>
      <c r="R127" s="103"/>
      <c r="S127" s="188">
        <f t="shared" si="36"/>
        <v>244.96556195965417</v>
      </c>
      <c r="T127" s="103"/>
      <c r="U127" s="188">
        <f t="shared" si="37"/>
        <v>112.28593623172738</v>
      </c>
      <c r="V127" s="103"/>
      <c r="W127" s="190">
        <v>38148</v>
      </c>
      <c r="X127" s="103"/>
      <c r="Y127" s="190">
        <f t="shared" si="38"/>
        <v>3025912</v>
      </c>
      <c r="Z127" s="103"/>
      <c r="AA127" s="103"/>
      <c r="AB127" s="190">
        <v>998815</v>
      </c>
      <c r="AC127" s="103"/>
      <c r="AD127" s="193">
        <f t="shared" si="39"/>
        <v>33.008725964271271</v>
      </c>
      <c r="AE127" s="103"/>
      <c r="AF127" s="190">
        <v>766661</v>
      </c>
      <c r="AG127" s="103"/>
      <c r="AH127" s="193">
        <f t="shared" si="40"/>
        <v>25.336526640563239</v>
      </c>
      <c r="AI127" s="103"/>
      <c r="AJ127" s="190">
        <v>0</v>
      </c>
      <c r="AK127" s="103"/>
      <c r="AL127" s="193">
        <f t="shared" si="41"/>
        <v>0</v>
      </c>
      <c r="AM127" s="103"/>
      <c r="AN127" s="190">
        <v>733209</v>
      </c>
      <c r="AO127" s="103"/>
      <c r="AP127" s="190">
        <v>191065.07222</v>
      </c>
      <c r="AQ127" s="103"/>
      <c r="AR127" s="190">
        <v>148594.38777999999</v>
      </c>
      <c r="AS127" s="103"/>
      <c r="AT127" s="103">
        <v>48</v>
      </c>
      <c r="AU127" s="103"/>
      <c r="AV127" s="190">
        <v>6940</v>
      </c>
      <c r="AW127" s="103"/>
      <c r="AX127" s="190">
        <f t="shared" si="42"/>
        <v>6940</v>
      </c>
      <c r="AY127" s="103"/>
      <c r="AZ127" s="190">
        <f t="shared" si="43"/>
        <v>6940</v>
      </c>
      <c r="BA127" s="103"/>
      <c r="BB127" s="190">
        <f t="shared" si="44"/>
        <v>6940</v>
      </c>
    </row>
    <row r="128" spans="1:54" ht="9.75" customHeight="1" x14ac:dyDescent="0.25">
      <c r="A128" s="103">
        <v>49</v>
      </c>
      <c r="B128" s="103"/>
      <c r="C128" s="13" t="s">
        <v>169</v>
      </c>
      <c r="D128" s="103"/>
      <c r="E128" s="190">
        <v>308415</v>
      </c>
      <c r="F128" s="103"/>
      <c r="G128" s="188">
        <f t="shared" si="32"/>
        <v>11.924950701774737</v>
      </c>
      <c r="H128" s="103"/>
      <c r="I128" s="188">
        <f t="shared" si="33"/>
        <v>45.052268011225536</v>
      </c>
      <c r="J128" s="103"/>
      <c r="K128" s="190">
        <v>3292348</v>
      </c>
      <c r="L128" s="103"/>
      <c r="M128" s="188">
        <f t="shared" si="34"/>
        <v>127.29953988323086</v>
      </c>
      <c r="N128" s="103"/>
      <c r="O128" s="188">
        <f t="shared" si="35"/>
        <v>90.912944522760881</v>
      </c>
      <c r="P128" s="103"/>
      <c r="Q128" s="190">
        <v>4951395</v>
      </c>
      <c r="R128" s="103"/>
      <c r="S128" s="188">
        <f t="shared" si="36"/>
        <v>191.44704790627537</v>
      </c>
      <c r="T128" s="103"/>
      <c r="U128" s="188">
        <f t="shared" si="37"/>
        <v>87.754420829557333</v>
      </c>
      <c r="V128" s="103"/>
      <c r="W128" s="190">
        <v>289080</v>
      </c>
      <c r="X128" s="103"/>
      <c r="Y128" s="190">
        <f t="shared" si="38"/>
        <v>8552158</v>
      </c>
      <c r="Z128" s="103"/>
      <c r="AA128" s="103"/>
      <c r="AB128" s="190">
        <v>2843789</v>
      </c>
      <c r="AC128" s="103"/>
      <c r="AD128" s="193">
        <f t="shared" si="39"/>
        <v>33.252297256435156</v>
      </c>
      <c r="AE128" s="103"/>
      <c r="AF128" s="190">
        <v>1295019</v>
      </c>
      <c r="AG128" s="103"/>
      <c r="AH128" s="193">
        <f t="shared" si="40"/>
        <v>15.142599096041023</v>
      </c>
      <c r="AI128" s="103"/>
      <c r="AJ128" s="190">
        <v>0</v>
      </c>
      <c r="AK128" s="103"/>
      <c r="AL128" s="193">
        <f t="shared" si="41"/>
        <v>0</v>
      </c>
      <c r="AM128" s="103"/>
      <c r="AN128" s="190">
        <v>2131131</v>
      </c>
      <c r="AO128" s="103"/>
      <c r="AP128" s="190">
        <v>484248.50540000002</v>
      </c>
      <c r="AQ128" s="103"/>
      <c r="AR128" s="190">
        <v>230983.34459999998</v>
      </c>
      <c r="AS128" s="103"/>
      <c r="AT128" s="103">
        <v>49</v>
      </c>
      <c r="AU128" s="103"/>
      <c r="AV128" s="190">
        <v>25863</v>
      </c>
      <c r="AW128" s="103"/>
      <c r="AX128" s="190">
        <f t="shared" si="42"/>
        <v>25863</v>
      </c>
      <c r="AY128" s="103"/>
      <c r="AZ128" s="190">
        <f t="shared" si="43"/>
        <v>25863</v>
      </c>
      <c r="BA128" s="103"/>
      <c r="BB128" s="190">
        <f t="shared" si="44"/>
        <v>25863</v>
      </c>
    </row>
    <row r="129" spans="1:54" ht="9.75" customHeight="1" x14ac:dyDescent="0.25">
      <c r="A129" s="103">
        <v>50</v>
      </c>
      <c r="B129" s="103"/>
      <c r="C129" s="13" t="s">
        <v>170</v>
      </c>
      <c r="D129" s="103"/>
      <c r="E129" s="196">
        <v>413920</v>
      </c>
      <c r="F129" s="112"/>
      <c r="G129" s="188">
        <f t="shared" si="32"/>
        <v>24.469141641049895</v>
      </c>
      <c r="H129" s="103"/>
      <c r="I129" s="188">
        <f t="shared" si="33"/>
        <v>92.444015475313861</v>
      </c>
      <c r="J129" s="112"/>
      <c r="K129" s="196">
        <v>2514583</v>
      </c>
      <c r="L129" s="112"/>
      <c r="M129" s="188">
        <f t="shared" si="34"/>
        <v>148.65115866635139</v>
      </c>
      <c r="N129" s="103"/>
      <c r="O129" s="188">
        <f t="shared" si="35"/>
        <v>106.16153486080562</v>
      </c>
      <c r="P129" s="112"/>
      <c r="Q129" s="196">
        <v>2458357</v>
      </c>
      <c r="R129" s="112"/>
      <c r="S129" s="188">
        <f t="shared" si="36"/>
        <v>145.32732324426578</v>
      </c>
      <c r="T129" s="103"/>
      <c r="U129" s="188">
        <f t="shared" si="37"/>
        <v>66.614320886545144</v>
      </c>
      <c r="V129" s="112"/>
      <c r="W129" s="196">
        <v>153690</v>
      </c>
      <c r="X129" s="112"/>
      <c r="Y129" s="196">
        <f t="shared" si="38"/>
        <v>5386860</v>
      </c>
      <c r="Z129" s="112"/>
      <c r="AA129" s="112"/>
      <c r="AB129" s="196">
        <v>1750570</v>
      </c>
      <c r="AC129" s="112"/>
      <c r="AD129" s="193">
        <f t="shared" si="39"/>
        <v>32.497039091418749</v>
      </c>
      <c r="AE129" s="112"/>
      <c r="AF129" s="196">
        <v>829820</v>
      </c>
      <c r="AG129" s="112"/>
      <c r="AH129" s="193">
        <f t="shared" si="40"/>
        <v>15.404521372376486</v>
      </c>
      <c r="AI129" s="112"/>
      <c r="AJ129" s="196">
        <v>0</v>
      </c>
      <c r="AK129" s="112"/>
      <c r="AL129" s="193">
        <f t="shared" si="41"/>
        <v>0</v>
      </c>
      <c r="AM129" s="112"/>
      <c r="AN129" s="196">
        <v>1449838</v>
      </c>
      <c r="AO129" s="103"/>
      <c r="AP129" s="190">
        <v>267186.936675</v>
      </c>
      <c r="AQ129" s="103"/>
      <c r="AR129" s="190">
        <v>162616.46332500002</v>
      </c>
      <c r="AS129" s="103"/>
      <c r="AT129" s="103">
        <v>50</v>
      </c>
      <c r="AU129" s="103"/>
      <c r="AV129" s="190">
        <v>16916</v>
      </c>
      <c r="AW129" s="103"/>
      <c r="AX129" s="190">
        <f t="shared" si="42"/>
        <v>16916</v>
      </c>
      <c r="AY129" s="103"/>
      <c r="AZ129" s="190">
        <f t="shared" si="43"/>
        <v>16916</v>
      </c>
      <c r="BA129" s="103"/>
      <c r="BB129" s="190">
        <f t="shared" si="44"/>
        <v>16916</v>
      </c>
    </row>
    <row r="130" spans="1:54" ht="8.85"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row>
    <row r="131" spans="1:54" ht="8.85" customHeight="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row>
    <row r="132" spans="1:54" ht="0.6" customHeight="1" x14ac:dyDescent="0.25">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V132" s="103"/>
      <c r="AW132" s="103"/>
      <c r="AX132" s="103"/>
      <c r="AY132" s="103"/>
      <c r="AZ132" s="103"/>
      <c r="BA132" s="103"/>
      <c r="BB132" s="103"/>
    </row>
    <row r="133" spans="1:54" ht="9.6" customHeight="1" x14ac:dyDescent="0.25">
      <c r="A133" s="103">
        <v>90</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80">
        <v>91</v>
      </c>
      <c r="AV133" s="103"/>
      <c r="AW133" s="103"/>
      <c r="AX133" s="103"/>
      <c r="AY133" s="103"/>
      <c r="AZ133" s="103"/>
      <c r="BA133" s="103"/>
      <c r="BB133" s="103"/>
    </row>
    <row r="134" spans="1:54" ht="10.5" customHeight="1"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80" t="s">
        <v>40</v>
      </c>
      <c r="Z134" s="103"/>
      <c r="AA134" s="103"/>
      <c r="AB134" s="174" t="s">
        <v>41</v>
      </c>
      <c r="AC134" s="103"/>
      <c r="AD134" s="103"/>
      <c r="AE134" s="103"/>
      <c r="AF134" s="103"/>
      <c r="AG134" s="103"/>
      <c r="AH134" s="103"/>
      <c r="AI134" s="103"/>
      <c r="AJ134" s="103"/>
      <c r="AK134" s="103"/>
      <c r="AL134" s="103"/>
      <c r="AM134" s="103"/>
      <c r="AN134" s="103"/>
      <c r="AO134" s="103"/>
      <c r="AP134" s="103"/>
      <c r="AQ134" s="103"/>
      <c r="AR134" s="103"/>
      <c r="AS134" s="103"/>
      <c r="AT134" s="180" t="s">
        <v>496</v>
      </c>
      <c r="AU134" s="103"/>
      <c r="AV134" s="103"/>
      <c r="AW134" s="103"/>
      <c r="AX134" s="103"/>
      <c r="AY134" s="103"/>
      <c r="AZ134" s="103"/>
      <c r="BA134" s="103"/>
      <c r="BB134" s="103"/>
    </row>
    <row r="135" spans="1:54" ht="10.5" customHeight="1" x14ac:dyDescent="0.25">
      <c r="A135" s="168"/>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80" t="s">
        <v>497</v>
      </c>
      <c r="Z135" s="103"/>
      <c r="AA135" s="103"/>
      <c r="AB135" s="174" t="s">
        <v>388</v>
      </c>
      <c r="AC135" s="103"/>
      <c r="AD135" s="103"/>
      <c r="AE135" s="103"/>
      <c r="AF135" s="103"/>
      <c r="AG135" s="103"/>
      <c r="AH135" s="103"/>
      <c r="AI135" s="103"/>
      <c r="AJ135" s="103"/>
      <c r="AK135" s="103"/>
      <c r="AL135" s="103"/>
      <c r="AM135" s="103"/>
      <c r="AN135" s="103"/>
      <c r="AO135" s="103"/>
      <c r="AP135" s="103"/>
      <c r="AQ135" s="103"/>
      <c r="AR135" s="103"/>
      <c r="AS135" s="103"/>
      <c r="AT135" s="180" t="s">
        <v>171</v>
      </c>
      <c r="AU135" s="103"/>
      <c r="AV135" s="103"/>
      <c r="AW135" s="103"/>
      <c r="AX135" s="103"/>
      <c r="AY135" s="103"/>
      <c r="AZ135" s="103"/>
      <c r="BA135" s="103"/>
      <c r="BB135" s="103"/>
    </row>
    <row r="136" spans="1:54" ht="10.5" customHeight="1" x14ac:dyDescent="0.25">
      <c r="A136" s="108"/>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80" t="s">
        <v>46</v>
      </c>
      <c r="Z136" s="103"/>
      <c r="AA136" s="103"/>
      <c r="AB136" s="181" t="s">
        <v>47</v>
      </c>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row>
    <row r="137" spans="1:54" ht="13.7" customHeight="1" x14ac:dyDescent="0.25">
      <c r="A137" s="103"/>
      <c r="B137" s="103"/>
      <c r="C137" s="103"/>
      <c r="D137" s="103"/>
      <c r="E137" s="182" t="s">
        <v>362</v>
      </c>
      <c r="F137" s="182"/>
      <c r="G137" s="182"/>
      <c r="H137" s="182"/>
      <c r="I137" s="182"/>
      <c r="J137" s="103"/>
      <c r="K137" s="182" t="s">
        <v>498</v>
      </c>
      <c r="L137" s="182"/>
      <c r="M137" s="182"/>
      <c r="N137" s="182"/>
      <c r="O137" s="182"/>
      <c r="P137" s="103"/>
      <c r="Q137" s="182" t="s">
        <v>499</v>
      </c>
      <c r="R137" s="182"/>
      <c r="S137" s="182"/>
      <c r="T137" s="182"/>
      <c r="U137" s="182"/>
      <c r="V137" s="182"/>
      <c r="W137" s="182"/>
      <c r="X137" s="103"/>
      <c r="Y137" s="103"/>
      <c r="Z137" s="103"/>
      <c r="AA137" s="103"/>
      <c r="AB137" s="182" t="s">
        <v>500</v>
      </c>
      <c r="AC137" s="182"/>
      <c r="AD137" s="182"/>
      <c r="AE137" s="182"/>
      <c r="AF137" s="182"/>
      <c r="AG137" s="182"/>
      <c r="AH137" s="182"/>
      <c r="AI137" s="182"/>
      <c r="AJ137" s="182"/>
      <c r="AK137" s="182"/>
      <c r="AL137" s="182"/>
      <c r="AM137" s="182"/>
      <c r="AN137" s="182"/>
      <c r="AO137" s="103"/>
      <c r="AP137" s="103"/>
      <c r="AQ137" s="103"/>
      <c r="AR137" s="103"/>
      <c r="AS137" s="103"/>
      <c r="AT137" s="103"/>
      <c r="AU137" s="103"/>
      <c r="AV137" s="103"/>
      <c r="AW137" s="103"/>
      <c r="AX137" s="103"/>
      <c r="AY137" s="103"/>
      <c r="AZ137" s="103"/>
      <c r="BA137" s="103"/>
      <c r="BB137" s="103"/>
    </row>
    <row r="138" spans="1:54" ht="9.6" customHeight="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row>
    <row r="139" spans="1:54" ht="9.6" customHeight="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X139" s="103"/>
      <c r="Y139" s="103"/>
      <c r="Z139" s="103"/>
      <c r="AA139" s="103"/>
      <c r="AB139" s="103"/>
      <c r="AC139" s="103"/>
      <c r="AD139" s="103"/>
      <c r="AE139" s="103"/>
      <c r="AF139" s="182" t="s">
        <v>393</v>
      </c>
      <c r="AG139" s="182"/>
      <c r="AH139" s="182"/>
      <c r="AI139" s="182"/>
      <c r="AJ139" s="182"/>
      <c r="AK139" s="182"/>
      <c r="AL139" s="182"/>
      <c r="AM139" s="103"/>
      <c r="AN139" s="103"/>
      <c r="AO139" s="103"/>
      <c r="AP139" s="183" t="s">
        <v>294</v>
      </c>
      <c r="AQ139" s="182"/>
      <c r="AR139" s="182"/>
      <c r="AS139" s="103"/>
      <c r="AT139" s="103"/>
      <c r="AU139" s="103"/>
      <c r="AV139" s="103"/>
      <c r="AW139" s="103"/>
      <c r="AX139" s="103"/>
      <c r="AY139" s="103"/>
      <c r="AZ139" s="103"/>
      <c r="BA139" s="103"/>
      <c r="BB139" s="103"/>
    </row>
    <row r="140" spans="1:54" ht="9.6" customHeight="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84" t="s">
        <v>501</v>
      </c>
      <c r="AQ140" s="184"/>
      <c r="AR140" s="184"/>
      <c r="AS140" s="103"/>
      <c r="AT140" s="103"/>
      <c r="AU140" s="103"/>
      <c r="AV140" s="103"/>
      <c r="AW140" s="103"/>
      <c r="AX140" s="103"/>
      <c r="AY140" s="103"/>
      <c r="AZ140" s="103"/>
      <c r="BA140" s="103"/>
      <c r="BB140" s="103"/>
    </row>
    <row r="141" spans="1:54" ht="9.6" customHeight="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73" t="s">
        <v>294</v>
      </c>
      <c r="X141" s="103"/>
      <c r="Y141" s="103"/>
      <c r="Z141" s="103"/>
      <c r="AA141" s="103"/>
      <c r="AB141" s="182" t="s">
        <v>428</v>
      </c>
      <c r="AC141" s="182"/>
      <c r="AD141" s="182"/>
      <c r="AE141" s="103"/>
      <c r="AF141" s="182" t="s">
        <v>57</v>
      </c>
      <c r="AG141" s="182"/>
      <c r="AH141" s="182"/>
      <c r="AI141" s="103"/>
      <c r="AJ141" s="182" t="s">
        <v>58</v>
      </c>
      <c r="AK141" s="182"/>
      <c r="AL141" s="182"/>
      <c r="AM141" s="103"/>
      <c r="AN141" s="103"/>
      <c r="AO141" s="103"/>
      <c r="AP141" s="182" t="s">
        <v>502</v>
      </c>
      <c r="AQ141" s="182"/>
      <c r="AR141" s="182"/>
      <c r="AS141" s="103"/>
      <c r="AT141" s="103"/>
      <c r="AU141" s="103"/>
      <c r="AV141" s="103"/>
      <c r="AW141" s="103"/>
      <c r="AX141" s="103"/>
      <c r="AY141" s="103"/>
      <c r="AZ141" s="103"/>
      <c r="BA141" s="103"/>
      <c r="BB141" s="103"/>
    </row>
    <row r="142" spans="1:54" ht="9.6" customHeight="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23" t="s">
        <v>503</v>
      </c>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85" t="s">
        <v>504</v>
      </c>
      <c r="BA142" s="103"/>
      <c r="BB142" s="103" t="s">
        <v>505</v>
      </c>
    </row>
    <row r="143" spans="1:54" ht="9.6" customHeight="1" x14ac:dyDescent="0.25">
      <c r="A143" s="103"/>
      <c r="B143" s="103"/>
      <c r="C143" s="103"/>
      <c r="D143" s="103"/>
      <c r="E143" s="103"/>
      <c r="F143" s="103"/>
      <c r="G143" s="103"/>
      <c r="H143" s="103"/>
      <c r="I143" s="123" t="s">
        <v>62</v>
      </c>
      <c r="J143" s="103"/>
      <c r="K143" s="103"/>
      <c r="L143" s="103"/>
      <c r="M143" s="103"/>
      <c r="N143" s="103"/>
      <c r="O143" s="123" t="s">
        <v>62</v>
      </c>
      <c r="P143" s="103"/>
      <c r="Q143" s="103"/>
      <c r="R143" s="103"/>
      <c r="S143" s="103"/>
      <c r="T143" s="103"/>
      <c r="U143" s="123" t="s">
        <v>62</v>
      </c>
      <c r="V143" s="103"/>
      <c r="W143" s="97" t="s">
        <v>506</v>
      </c>
      <c r="X143" s="103"/>
      <c r="Y143" s="103"/>
      <c r="Z143" s="103"/>
      <c r="AA143" s="103"/>
      <c r="AB143" s="103"/>
      <c r="AC143" s="103"/>
      <c r="AD143" s="123" t="s">
        <v>269</v>
      </c>
      <c r="AE143" s="103"/>
      <c r="AF143" s="103"/>
      <c r="AG143" s="103"/>
      <c r="AH143" s="123" t="s">
        <v>269</v>
      </c>
      <c r="AI143" s="103"/>
      <c r="AJ143" s="103"/>
      <c r="AK143" s="103"/>
      <c r="AL143" s="123" t="s">
        <v>269</v>
      </c>
      <c r="AM143" s="103"/>
      <c r="AN143" s="123" t="s">
        <v>405</v>
      </c>
      <c r="AO143" s="103"/>
      <c r="AP143" s="103"/>
      <c r="AQ143" s="103"/>
      <c r="AR143" s="103"/>
      <c r="AS143" s="103"/>
      <c r="AT143" s="103"/>
      <c r="AU143" s="103"/>
      <c r="AV143" s="112"/>
      <c r="AW143" s="103"/>
      <c r="AX143" s="103"/>
      <c r="AY143" s="103"/>
      <c r="AZ143" s="123" t="s">
        <v>507</v>
      </c>
      <c r="BA143" s="103"/>
      <c r="BB143" s="123" t="s">
        <v>508</v>
      </c>
    </row>
    <row r="144" spans="1:54" ht="9.6" customHeight="1" x14ac:dyDescent="0.25">
      <c r="A144" s="173" t="s">
        <v>69</v>
      </c>
      <c r="B144" s="103"/>
      <c r="C144" s="173" t="s">
        <v>71</v>
      </c>
      <c r="D144" s="103"/>
      <c r="E144" s="173" t="s">
        <v>72</v>
      </c>
      <c r="F144" s="103"/>
      <c r="G144" s="173" t="s">
        <v>431</v>
      </c>
      <c r="H144" s="103"/>
      <c r="I144" s="173" t="s">
        <v>78</v>
      </c>
      <c r="J144" s="103"/>
      <c r="K144" s="173" t="s">
        <v>72</v>
      </c>
      <c r="L144" s="103"/>
      <c r="M144" s="173" t="s">
        <v>431</v>
      </c>
      <c r="N144" s="103"/>
      <c r="O144" s="173" t="s">
        <v>78</v>
      </c>
      <c r="P144" s="103"/>
      <c r="Q144" s="173" t="s">
        <v>72</v>
      </c>
      <c r="R144" s="103"/>
      <c r="S144" s="173" t="s">
        <v>431</v>
      </c>
      <c r="T144" s="103"/>
      <c r="U144" s="173" t="s">
        <v>78</v>
      </c>
      <c r="V144" s="103"/>
      <c r="W144" s="186" t="s">
        <v>509</v>
      </c>
      <c r="X144" s="103"/>
      <c r="Y144" s="173" t="s">
        <v>63</v>
      </c>
      <c r="Z144" s="103"/>
      <c r="AA144" s="103"/>
      <c r="AB144" s="173" t="s">
        <v>72</v>
      </c>
      <c r="AC144" s="103"/>
      <c r="AD144" s="173" t="s">
        <v>369</v>
      </c>
      <c r="AE144" s="103"/>
      <c r="AF144" s="173" t="s">
        <v>72</v>
      </c>
      <c r="AG144" s="103"/>
      <c r="AH144" s="173" t="s">
        <v>369</v>
      </c>
      <c r="AI144" s="103"/>
      <c r="AJ144" s="173" t="s">
        <v>72</v>
      </c>
      <c r="AK144" s="103"/>
      <c r="AL144" s="173" t="s">
        <v>369</v>
      </c>
      <c r="AM144" s="103"/>
      <c r="AN144" s="173" t="s">
        <v>414</v>
      </c>
      <c r="AO144" s="103"/>
      <c r="AP144" s="173" t="s">
        <v>307</v>
      </c>
      <c r="AQ144" s="103"/>
      <c r="AR144" s="173" t="s">
        <v>308</v>
      </c>
      <c r="AS144" s="103"/>
      <c r="AT144" s="173" t="s">
        <v>69</v>
      </c>
      <c r="AU144" s="103"/>
      <c r="AV144" s="112"/>
      <c r="AW144" s="103"/>
      <c r="AX144" s="187" t="s">
        <v>362</v>
      </c>
      <c r="AY144" s="103"/>
      <c r="AZ144" s="187" t="s">
        <v>464</v>
      </c>
      <c r="BA144" s="103"/>
      <c r="BB144" s="187" t="s">
        <v>510</v>
      </c>
    </row>
    <row r="145" spans="1:54" ht="9.75" customHeight="1" x14ac:dyDescent="0.25">
      <c r="A145" s="103"/>
      <c r="B145" s="13" t="s">
        <v>282</v>
      </c>
      <c r="C145" s="1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row>
    <row r="146" spans="1:54" ht="9.75" customHeight="1" x14ac:dyDescent="0.25">
      <c r="A146" s="103">
        <v>51</v>
      </c>
      <c r="B146" s="103"/>
      <c r="C146" s="13" t="s">
        <v>172</v>
      </c>
      <c r="D146" s="103"/>
      <c r="E146" s="189">
        <v>307609</v>
      </c>
      <c r="F146" s="103"/>
      <c r="G146" s="188">
        <f>(E146/$AV146)</f>
        <v>28.017943346388559</v>
      </c>
      <c r="H146" s="103"/>
      <c r="I146" s="188">
        <f t="shared" ref="I146:I190" si="45">IF(G$192,G146/G$192*100,0)</f>
        <v>105.85133006688004</v>
      </c>
      <c r="J146" s="103"/>
      <c r="K146" s="189">
        <v>1918342</v>
      </c>
      <c r="L146" s="103"/>
      <c r="M146" s="188">
        <f>(K146/$AV146)</f>
        <v>174.72829948082705</v>
      </c>
      <c r="N146" s="103"/>
      <c r="O146" s="188">
        <f t="shared" ref="O146:O190" si="46">IF(M$192,M146/M$192*100,0)</f>
        <v>124.78493018771164</v>
      </c>
      <c r="P146" s="103"/>
      <c r="Q146" s="189">
        <v>2663333</v>
      </c>
      <c r="R146" s="103"/>
      <c r="S146" s="188">
        <f>(Q146/$AV146)</f>
        <v>242.58429729483561</v>
      </c>
      <c r="T146" s="103"/>
      <c r="U146" s="188">
        <f t="shared" ref="U146:U190" si="47">IF(S$192,S146/S$192*100,0)</f>
        <v>111.19442553052636</v>
      </c>
      <c r="V146" s="103"/>
      <c r="W146" s="189">
        <v>79408</v>
      </c>
      <c r="X146" s="103"/>
      <c r="Y146" s="189">
        <f t="shared" ref="Y146:Y190" si="48">(E146+K146+Q146)</f>
        <v>4889284</v>
      </c>
      <c r="Z146" s="103"/>
      <c r="AA146" s="103"/>
      <c r="AB146" s="189">
        <v>1329409</v>
      </c>
      <c r="AC146" s="103"/>
      <c r="AD146" s="188">
        <f t="shared" ref="AD146:AD190" si="49">IF($Y146,AB146/$Y146*100,0)</f>
        <v>27.190259350857914</v>
      </c>
      <c r="AE146" s="103"/>
      <c r="AF146" s="189">
        <v>1057766</v>
      </c>
      <c r="AG146" s="103"/>
      <c r="AH146" s="188">
        <f t="shared" ref="AH146:AH190" si="50">IF($Y146,AF146/$Y146*100,0)</f>
        <v>21.63437427647893</v>
      </c>
      <c r="AI146" s="103"/>
      <c r="AJ146" s="189">
        <v>0</v>
      </c>
      <c r="AK146" s="103"/>
      <c r="AL146" s="188">
        <f t="shared" ref="AL146:AL190" si="51">IF($Y146,AJ146/$Y146*100,0)</f>
        <v>0</v>
      </c>
      <c r="AM146" s="103"/>
      <c r="AN146" s="189">
        <v>1105245</v>
      </c>
      <c r="AO146" s="103"/>
      <c r="AP146" s="189">
        <v>361272.75839999999</v>
      </c>
      <c r="AQ146" s="103"/>
      <c r="AR146" s="189">
        <v>277338.18160000001</v>
      </c>
      <c r="AS146" s="103"/>
      <c r="AT146" s="103">
        <v>51</v>
      </c>
      <c r="AU146" s="103"/>
      <c r="AV146" s="190">
        <v>10979</v>
      </c>
      <c r="AW146" s="103"/>
      <c r="AX146" s="190">
        <f t="shared" ref="AX146:AX190" si="52">IF(E146,AV146,0)</f>
        <v>10979</v>
      </c>
      <c r="AY146" s="103"/>
      <c r="AZ146" s="190">
        <f t="shared" ref="AZ146:AZ190" si="53">IF(K146,AV146,0)</f>
        <v>10979</v>
      </c>
      <c r="BA146" s="103"/>
      <c r="BB146" s="190">
        <f t="shared" ref="BB146:BB190" si="54">IF(Q146,AV146,0)</f>
        <v>10979</v>
      </c>
    </row>
    <row r="147" spans="1:54" ht="9.75" customHeight="1" x14ac:dyDescent="0.25">
      <c r="A147" s="103">
        <v>52</v>
      </c>
      <c r="B147" s="103"/>
      <c r="C147" s="13" t="s">
        <v>173</v>
      </c>
      <c r="D147" s="103"/>
      <c r="E147" s="190">
        <v>0</v>
      </c>
      <c r="F147" s="103"/>
      <c r="G147" s="188">
        <v>0</v>
      </c>
      <c r="H147" s="103"/>
      <c r="I147" s="188">
        <f t="shared" si="45"/>
        <v>0</v>
      </c>
      <c r="J147" s="103"/>
      <c r="K147" s="190">
        <v>0</v>
      </c>
      <c r="L147" s="103"/>
      <c r="M147" s="188">
        <v>0</v>
      </c>
      <c r="N147" s="103"/>
      <c r="O147" s="188">
        <f t="shared" si="46"/>
        <v>0</v>
      </c>
      <c r="P147" s="103"/>
      <c r="Q147" s="190">
        <v>0</v>
      </c>
      <c r="R147" s="103"/>
      <c r="S147" s="188">
        <v>0</v>
      </c>
      <c r="T147" s="103"/>
      <c r="U147" s="188">
        <f t="shared" si="47"/>
        <v>0</v>
      </c>
      <c r="V147" s="103"/>
      <c r="W147" s="190">
        <v>0</v>
      </c>
      <c r="X147" s="103"/>
      <c r="Y147" s="190">
        <f t="shared" si="48"/>
        <v>0</v>
      </c>
      <c r="Z147" s="103"/>
      <c r="AA147" s="103"/>
      <c r="AB147" s="190">
        <v>0</v>
      </c>
      <c r="AC147" s="103"/>
      <c r="AD147" s="188">
        <f t="shared" si="49"/>
        <v>0</v>
      </c>
      <c r="AE147" s="103"/>
      <c r="AF147" s="190">
        <v>0</v>
      </c>
      <c r="AG147" s="103"/>
      <c r="AH147" s="188">
        <f t="shared" si="50"/>
        <v>0</v>
      </c>
      <c r="AI147" s="103"/>
      <c r="AJ147" s="190">
        <v>0</v>
      </c>
      <c r="AK147" s="103"/>
      <c r="AL147" s="188">
        <f t="shared" si="51"/>
        <v>0</v>
      </c>
      <c r="AM147" s="103"/>
      <c r="AN147" s="190">
        <v>0</v>
      </c>
      <c r="AO147" s="103"/>
      <c r="AP147" s="190">
        <v>0</v>
      </c>
      <c r="AQ147" s="103"/>
      <c r="AR147" s="190">
        <v>0</v>
      </c>
      <c r="AS147" s="103"/>
      <c r="AT147" s="103">
        <v>52</v>
      </c>
      <c r="AU147" s="103"/>
      <c r="AV147" s="190">
        <v>0</v>
      </c>
      <c r="AW147" s="103"/>
      <c r="AX147" s="190">
        <f t="shared" si="52"/>
        <v>0</v>
      </c>
      <c r="AY147" s="103"/>
      <c r="AZ147" s="190">
        <f t="shared" si="53"/>
        <v>0</v>
      </c>
      <c r="BA147" s="103"/>
      <c r="BB147" s="190">
        <f t="shared" si="54"/>
        <v>0</v>
      </c>
    </row>
    <row r="148" spans="1:54" ht="9.75" customHeight="1" x14ac:dyDescent="0.25">
      <c r="A148" s="103">
        <v>53</v>
      </c>
      <c r="B148" s="103"/>
      <c r="C148" s="13" t="s">
        <v>174</v>
      </c>
      <c r="D148" s="103"/>
      <c r="E148" s="190">
        <v>6167907</v>
      </c>
      <c r="F148" s="103"/>
      <c r="G148" s="188">
        <f t="shared" ref="G148:G165" si="55">(E148/$AV148)</f>
        <v>15.178617218934184</v>
      </c>
      <c r="H148" s="103"/>
      <c r="I148" s="188">
        <f t="shared" si="45"/>
        <v>57.344566706297073</v>
      </c>
      <c r="J148" s="103"/>
      <c r="K148" s="190">
        <v>42153394</v>
      </c>
      <c r="L148" s="103"/>
      <c r="M148" s="188">
        <f t="shared" ref="M148:M165" si="56">(K148/$AV148)</f>
        <v>103.73538900714892</v>
      </c>
      <c r="N148" s="103"/>
      <c r="O148" s="188">
        <f t="shared" si="46"/>
        <v>74.084240009859442</v>
      </c>
      <c r="P148" s="103"/>
      <c r="Q148" s="190">
        <v>60000735</v>
      </c>
      <c r="R148" s="103"/>
      <c r="S148" s="188">
        <f t="shared" ref="S148:S165" si="57">(Q148/$AV148)</f>
        <v>147.65595353816244</v>
      </c>
      <c r="T148" s="103"/>
      <c r="U148" s="188">
        <f t="shared" si="47"/>
        <v>67.68170534089883</v>
      </c>
      <c r="V148" s="103"/>
      <c r="W148" s="190">
        <v>10911258</v>
      </c>
      <c r="X148" s="103"/>
      <c r="Y148" s="190">
        <f t="shared" si="48"/>
        <v>108322036</v>
      </c>
      <c r="Z148" s="103"/>
      <c r="AA148" s="103"/>
      <c r="AB148" s="190">
        <v>11837324</v>
      </c>
      <c r="AC148" s="103"/>
      <c r="AD148" s="188">
        <f t="shared" si="49"/>
        <v>10.92790021044287</v>
      </c>
      <c r="AE148" s="103"/>
      <c r="AF148" s="190">
        <v>9227485</v>
      </c>
      <c r="AG148" s="103"/>
      <c r="AH148" s="188">
        <f t="shared" si="50"/>
        <v>8.5185668038957463</v>
      </c>
      <c r="AI148" s="103"/>
      <c r="AJ148" s="190">
        <v>9126019</v>
      </c>
      <c r="AK148" s="103"/>
      <c r="AL148" s="188">
        <f t="shared" si="51"/>
        <v>8.424896112550913</v>
      </c>
      <c r="AM148" s="103"/>
      <c r="AN148" s="190">
        <v>2298699</v>
      </c>
      <c r="AO148" s="103"/>
      <c r="AP148" s="190">
        <v>2012024.1336910001</v>
      </c>
      <c r="AQ148" s="103"/>
      <c r="AR148" s="190">
        <v>315919.66630900005</v>
      </c>
      <c r="AS148" s="103"/>
      <c r="AT148" s="103">
        <v>53</v>
      </c>
      <c r="AU148" s="103"/>
      <c r="AV148" s="190">
        <v>406355</v>
      </c>
      <c r="AW148" s="103"/>
      <c r="AX148" s="190">
        <f t="shared" si="52"/>
        <v>406355</v>
      </c>
      <c r="AY148" s="103"/>
      <c r="AZ148" s="190">
        <f t="shared" si="53"/>
        <v>406355</v>
      </c>
      <c r="BA148" s="103"/>
      <c r="BB148" s="190">
        <f t="shared" si="54"/>
        <v>406355</v>
      </c>
    </row>
    <row r="149" spans="1:54" ht="9.75" customHeight="1" x14ac:dyDescent="0.25">
      <c r="A149" s="103">
        <v>54</v>
      </c>
      <c r="B149" s="103"/>
      <c r="C149" s="13" t="s">
        <v>175</v>
      </c>
      <c r="D149" s="103"/>
      <c r="E149" s="190">
        <v>675967</v>
      </c>
      <c r="F149" s="103"/>
      <c r="G149" s="188">
        <f t="shared" si="55"/>
        <v>18.765914327753254</v>
      </c>
      <c r="H149" s="103"/>
      <c r="I149" s="188">
        <f t="shared" si="45"/>
        <v>70.897316300335959</v>
      </c>
      <c r="J149" s="103"/>
      <c r="K149" s="190">
        <v>2456143</v>
      </c>
      <c r="L149" s="103"/>
      <c r="M149" s="188">
        <f t="shared" si="56"/>
        <v>68.186419033341664</v>
      </c>
      <c r="N149" s="103"/>
      <c r="O149" s="188">
        <f t="shared" si="46"/>
        <v>48.696390705497855</v>
      </c>
      <c r="P149" s="103"/>
      <c r="Q149" s="190">
        <v>8977450</v>
      </c>
      <c r="R149" s="103"/>
      <c r="S149" s="188">
        <f t="shared" si="57"/>
        <v>249.22822797812387</v>
      </c>
      <c r="T149" s="103"/>
      <c r="U149" s="188">
        <f t="shared" si="47"/>
        <v>114.23983310154891</v>
      </c>
      <c r="V149" s="103"/>
      <c r="W149" s="190">
        <v>644731</v>
      </c>
      <c r="X149" s="103"/>
      <c r="Y149" s="190">
        <f t="shared" si="48"/>
        <v>12109560</v>
      </c>
      <c r="Z149" s="103"/>
      <c r="AA149" s="103"/>
      <c r="AB149" s="190">
        <v>4053696</v>
      </c>
      <c r="AC149" s="103"/>
      <c r="AD149" s="188">
        <f t="shared" si="49"/>
        <v>33.475171682538424</v>
      </c>
      <c r="AE149" s="103"/>
      <c r="AF149" s="190">
        <v>2245951</v>
      </c>
      <c r="AG149" s="103"/>
      <c r="AH149" s="188">
        <f t="shared" si="50"/>
        <v>18.546924908914942</v>
      </c>
      <c r="AI149" s="103"/>
      <c r="AJ149" s="190">
        <v>41614</v>
      </c>
      <c r="AK149" s="103"/>
      <c r="AL149" s="188">
        <f t="shared" si="51"/>
        <v>0.34364584675248316</v>
      </c>
      <c r="AM149" s="103"/>
      <c r="AN149" s="190">
        <v>1380514</v>
      </c>
      <c r="AO149" s="103"/>
      <c r="AP149" s="190">
        <v>686015.74890999997</v>
      </c>
      <c r="AQ149" s="103"/>
      <c r="AR149" s="190">
        <v>525020.92108999996</v>
      </c>
      <c r="AS149" s="103"/>
      <c r="AT149" s="103">
        <v>54</v>
      </c>
      <c r="AU149" s="103"/>
      <c r="AV149" s="190">
        <v>36021</v>
      </c>
      <c r="AW149" s="103"/>
      <c r="AX149" s="190">
        <f t="shared" si="52"/>
        <v>36021</v>
      </c>
      <c r="AY149" s="103"/>
      <c r="AZ149" s="190">
        <f t="shared" si="53"/>
        <v>36021</v>
      </c>
      <c r="BA149" s="103"/>
      <c r="BB149" s="190">
        <f t="shared" si="54"/>
        <v>36021</v>
      </c>
    </row>
    <row r="150" spans="1:54" ht="9.75" customHeight="1" x14ac:dyDescent="0.25">
      <c r="A150" s="103">
        <v>55</v>
      </c>
      <c r="B150" s="103"/>
      <c r="C150" s="13" t="s">
        <v>176</v>
      </c>
      <c r="D150" s="103"/>
      <c r="E150" s="190">
        <v>107500</v>
      </c>
      <c r="F150" s="103"/>
      <c r="G150" s="188">
        <f t="shared" si="55"/>
        <v>8.785550833605754</v>
      </c>
      <c r="H150" s="103"/>
      <c r="I150" s="188">
        <f t="shared" si="45"/>
        <v>33.191666840429441</v>
      </c>
      <c r="J150" s="103"/>
      <c r="K150" s="190">
        <v>2293378</v>
      </c>
      <c r="L150" s="103"/>
      <c r="M150" s="188">
        <f t="shared" si="56"/>
        <v>187.42873488067997</v>
      </c>
      <c r="N150" s="103"/>
      <c r="O150" s="188">
        <f t="shared" si="46"/>
        <v>133.85514348134063</v>
      </c>
      <c r="P150" s="103"/>
      <c r="Q150" s="190">
        <v>2261380</v>
      </c>
      <c r="R150" s="103"/>
      <c r="S150" s="188">
        <f t="shared" si="57"/>
        <v>184.8136645962733</v>
      </c>
      <c r="T150" s="103"/>
      <c r="U150" s="188">
        <f t="shared" si="47"/>
        <v>84.713847904167224</v>
      </c>
      <c r="V150" s="103"/>
      <c r="W150" s="190">
        <v>23663</v>
      </c>
      <c r="X150" s="103"/>
      <c r="Y150" s="190">
        <f t="shared" si="48"/>
        <v>4662258</v>
      </c>
      <c r="Z150" s="103"/>
      <c r="AA150" s="103"/>
      <c r="AB150" s="190">
        <v>1614765</v>
      </c>
      <c r="AC150" s="103"/>
      <c r="AD150" s="193">
        <f t="shared" si="49"/>
        <v>34.634827158857362</v>
      </c>
      <c r="AE150" s="103"/>
      <c r="AF150" s="190">
        <v>656311</v>
      </c>
      <c r="AG150" s="103"/>
      <c r="AH150" s="193">
        <f t="shared" si="50"/>
        <v>14.077105985983614</v>
      </c>
      <c r="AI150" s="103"/>
      <c r="AJ150" s="190">
        <v>0</v>
      </c>
      <c r="AK150" s="103"/>
      <c r="AL150" s="193">
        <f t="shared" si="51"/>
        <v>0</v>
      </c>
      <c r="AM150" s="103"/>
      <c r="AN150" s="190">
        <v>1750654</v>
      </c>
      <c r="AO150" s="103"/>
      <c r="AP150" s="190">
        <v>376904.24170000001</v>
      </c>
      <c r="AQ150" s="103"/>
      <c r="AR150" s="190">
        <v>481476.00829999999</v>
      </c>
      <c r="AS150" s="103"/>
      <c r="AT150" s="103">
        <v>55</v>
      </c>
      <c r="AU150" s="103"/>
      <c r="AV150" s="190">
        <v>12236</v>
      </c>
      <c r="AW150" s="103"/>
      <c r="AX150" s="190">
        <f t="shared" si="52"/>
        <v>12236</v>
      </c>
      <c r="AY150" s="103"/>
      <c r="AZ150" s="190">
        <f t="shared" si="53"/>
        <v>12236</v>
      </c>
      <c r="BA150" s="103"/>
      <c r="BB150" s="190">
        <f t="shared" si="54"/>
        <v>12236</v>
      </c>
    </row>
    <row r="151" spans="1:54" ht="9.75" customHeight="1" x14ac:dyDescent="0.25">
      <c r="A151" s="103">
        <v>56</v>
      </c>
      <c r="B151" s="103"/>
      <c r="C151" s="13" t="s">
        <v>177</v>
      </c>
      <c r="D151" s="103"/>
      <c r="E151" s="190">
        <v>140412</v>
      </c>
      <c r="F151" s="103"/>
      <c r="G151" s="188">
        <f t="shared" si="55"/>
        <v>10.574785359240849</v>
      </c>
      <c r="H151" s="103"/>
      <c r="I151" s="188">
        <f t="shared" si="45"/>
        <v>39.951365509192371</v>
      </c>
      <c r="J151" s="103"/>
      <c r="K151" s="190">
        <v>1455964</v>
      </c>
      <c r="L151" s="103"/>
      <c r="M151" s="188">
        <f t="shared" si="56"/>
        <v>109.6523572827233</v>
      </c>
      <c r="N151" s="103"/>
      <c r="O151" s="188">
        <f t="shared" si="46"/>
        <v>78.309934847984223</v>
      </c>
      <c r="P151" s="103"/>
      <c r="Q151" s="190">
        <v>4665264</v>
      </c>
      <c r="R151" s="103"/>
      <c r="S151" s="188">
        <f t="shared" si="57"/>
        <v>351.35291459557163</v>
      </c>
      <c r="T151" s="103"/>
      <c r="U151" s="188">
        <f t="shared" si="47"/>
        <v>161.05117244850791</v>
      </c>
      <c r="V151" s="103"/>
      <c r="W151" s="190">
        <v>56814</v>
      </c>
      <c r="X151" s="103"/>
      <c r="Y151" s="190">
        <f t="shared" si="48"/>
        <v>6261640</v>
      </c>
      <c r="Z151" s="103"/>
      <c r="AA151" s="103"/>
      <c r="AB151" s="190">
        <v>2591725</v>
      </c>
      <c r="AC151" s="103"/>
      <c r="AD151" s="193">
        <f t="shared" si="49"/>
        <v>41.390514306156213</v>
      </c>
      <c r="AE151" s="103"/>
      <c r="AF151" s="190">
        <v>1415204</v>
      </c>
      <c r="AG151" s="103"/>
      <c r="AH151" s="193">
        <f t="shared" si="50"/>
        <v>22.601171578053034</v>
      </c>
      <c r="AI151" s="103"/>
      <c r="AJ151" s="190">
        <v>0</v>
      </c>
      <c r="AK151" s="103"/>
      <c r="AL151" s="193">
        <f t="shared" si="51"/>
        <v>0</v>
      </c>
      <c r="AM151" s="103"/>
      <c r="AN151" s="190">
        <v>575406</v>
      </c>
      <c r="AO151" s="103"/>
      <c r="AP151" s="190">
        <v>273602.77660000004</v>
      </c>
      <c r="AQ151" s="103"/>
      <c r="AR151" s="190">
        <v>124497.5434</v>
      </c>
      <c r="AS151" s="103"/>
      <c r="AT151" s="103">
        <v>56</v>
      </c>
      <c r="AU151" s="103"/>
      <c r="AV151" s="190">
        <v>13278</v>
      </c>
      <c r="AW151" s="103"/>
      <c r="AX151" s="190">
        <f t="shared" si="52"/>
        <v>13278</v>
      </c>
      <c r="AY151" s="103"/>
      <c r="AZ151" s="190">
        <f t="shared" si="53"/>
        <v>13278</v>
      </c>
      <c r="BA151" s="103"/>
      <c r="BB151" s="190">
        <f t="shared" si="54"/>
        <v>13278</v>
      </c>
    </row>
    <row r="152" spans="1:54" ht="9.75" customHeight="1" x14ac:dyDescent="0.25">
      <c r="A152" s="103">
        <v>57</v>
      </c>
      <c r="B152" s="103"/>
      <c r="C152" s="13" t="s">
        <v>178</v>
      </c>
      <c r="D152" s="103"/>
      <c r="E152" s="190">
        <v>138858</v>
      </c>
      <c r="F152" s="103"/>
      <c r="G152" s="188">
        <f t="shared" si="55"/>
        <v>15.953354779411764</v>
      </c>
      <c r="H152" s="103"/>
      <c r="I152" s="188">
        <f t="shared" si="45"/>
        <v>60.271512492983184</v>
      </c>
      <c r="J152" s="103"/>
      <c r="K152" s="190">
        <v>1518922</v>
      </c>
      <c r="L152" s="103"/>
      <c r="M152" s="188">
        <f t="shared" si="56"/>
        <v>174.5085018382353</v>
      </c>
      <c r="N152" s="103"/>
      <c r="O152" s="188">
        <f t="shared" si="46"/>
        <v>124.62795828580606</v>
      </c>
      <c r="P152" s="103"/>
      <c r="Q152" s="190">
        <v>2049178</v>
      </c>
      <c r="R152" s="103"/>
      <c r="S152" s="188">
        <f t="shared" si="57"/>
        <v>235.42945772058823</v>
      </c>
      <c r="T152" s="103"/>
      <c r="U152" s="188">
        <f t="shared" si="47"/>
        <v>107.91483041619556</v>
      </c>
      <c r="V152" s="103"/>
      <c r="W152" s="190">
        <v>123941</v>
      </c>
      <c r="X152" s="103"/>
      <c r="Y152" s="190">
        <f t="shared" si="48"/>
        <v>3706958</v>
      </c>
      <c r="Z152" s="103"/>
      <c r="AA152" s="103"/>
      <c r="AB152" s="190">
        <v>1004243</v>
      </c>
      <c r="AC152" s="103"/>
      <c r="AD152" s="193">
        <f t="shared" si="49"/>
        <v>27.090757435072099</v>
      </c>
      <c r="AE152" s="103"/>
      <c r="AF152" s="190">
        <v>895253</v>
      </c>
      <c r="AG152" s="103"/>
      <c r="AH152" s="193">
        <f t="shared" si="50"/>
        <v>24.150610824293125</v>
      </c>
      <c r="AI152" s="103"/>
      <c r="AJ152" s="190">
        <v>0</v>
      </c>
      <c r="AK152" s="103"/>
      <c r="AL152" s="193">
        <f t="shared" si="51"/>
        <v>0</v>
      </c>
      <c r="AM152" s="103"/>
      <c r="AN152" s="190">
        <v>867631</v>
      </c>
      <c r="AO152" s="103"/>
      <c r="AP152" s="190">
        <v>261641.65420000002</v>
      </c>
      <c r="AQ152" s="103"/>
      <c r="AR152" s="190">
        <v>119019.17580000001</v>
      </c>
      <c r="AS152" s="103"/>
      <c r="AT152" s="103">
        <v>57</v>
      </c>
      <c r="AU152" s="103"/>
      <c r="AV152" s="190">
        <v>8704</v>
      </c>
      <c r="AW152" s="103"/>
      <c r="AX152" s="190">
        <f t="shared" si="52"/>
        <v>8704</v>
      </c>
      <c r="AY152" s="103"/>
      <c r="AZ152" s="190">
        <f t="shared" si="53"/>
        <v>8704</v>
      </c>
      <c r="BA152" s="103"/>
      <c r="BB152" s="190">
        <f t="shared" si="54"/>
        <v>8704</v>
      </c>
    </row>
    <row r="153" spans="1:54" ht="9.75" customHeight="1" x14ac:dyDescent="0.25">
      <c r="A153" s="103">
        <v>58</v>
      </c>
      <c r="B153" s="103"/>
      <c r="C153" s="13" t="s">
        <v>179</v>
      </c>
      <c r="D153" s="103"/>
      <c r="E153" s="190">
        <v>217509</v>
      </c>
      <c r="F153" s="103"/>
      <c r="G153" s="188">
        <f t="shared" si="55"/>
        <v>7.0198160400193643</v>
      </c>
      <c r="H153" s="103"/>
      <c r="I153" s="188">
        <f t="shared" si="45"/>
        <v>26.520749773614156</v>
      </c>
      <c r="J153" s="103"/>
      <c r="K153" s="190">
        <v>5274201</v>
      </c>
      <c r="L153" s="103"/>
      <c r="M153" s="188">
        <f t="shared" si="56"/>
        <v>170.21787961917056</v>
      </c>
      <c r="N153" s="103"/>
      <c r="O153" s="188">
        <f t="shared" si="46"/>
        <v>121.56374375582611</v>
      </c>
      <c r="P153" s="103"/>
      <c r="Q153" s="190">
        <v>5538010</v>
      </c>
      <c r="R153" s="103"/>
      <c r="S153" s="188">
        <f t="shared" si="57"/>
        <v>178.73196708084558</v>
      </c>
      <c r="T153" s="103"/>
      <c r="U153" s="188">
        <f t="shared" si="47"/>
        <v>81.926153609773124</v>
      </c>
      <c r="V153" s="103"/>
      <c r="W153" s="190">
        <v>0</v>
      </c>
      <c r="X153" s="103"/>
      <c r="Y153" s="190">
        <f t="shared" si="48"/>
        <v>11029720</v>
      </c>
      <c r="Z153" s="103"/>
      <c r="AA153" s="103"/>
      <c r="AB153" s="190">
        <v>4262058</v>
      </c>
      <c r="AC153" s="103"/>
      <c r="AD153" s="193">
        <f t="shared" si="49"/>
        <v>38.641579296663927</v>
      </c>
      <c r="AE153" s="103"/>
      <c r="AF153" s="190">
        <v>1850682</v>
      </c>
      <c r="AG153" s="103"/>
      <c r="AH153" s="193">
        <f t="shared" si="50"/>
        <v>16.779047881541871</v>
      </c>
      <c r="AI153" s="103"/>
      <c r="AJ153" s="190">
        <v>0</v>
      </c>
      <c r="AK153" s="103"/>
      <c r="AL153" s="193">
        <f t="shared" si="51"/>
        <v>0</v>
      </c>
      <c r="AM153" s="103"/>
      <c r="AN153" s="190">
        <v>3154078</v>
      </c>
      <c r="AO153" s="103"/>
      <c r="AP153" s="190">
        <v>512205.98387999996</v>
      </c>
      <c r="AQ153" s="103"/>
      <c r="AR153" s="190">
        <v>1027276.71612</v>
      </c>
      <c r="AS153" s="103"/>
      <c r="AT153" s="103">
        <v>58</v>
      </c>
      <c r="AU153" s="103"/>
      <c r="AV153" s="190">
        <v>30985</v>
      </c>
      <c r="AW153" s="103"/>
      <c r="AX153" s="190">
        <f t="shared" si="52"/>
        <v>30985</v>
      </c>
      <c r="AY153" s="103"/>
      <c r="AZ153" s="190">
        <f t="shared" si="53"/>
        <v>30985</v>
      </c>
      <c r="BA153" s="103"/>
      <c r="BB153" s="190">
        <f t="shared" si="54"/>
        <v>30985</v>
      </c>
    </row>
    <row r="154" spans="1:54" ht="9.75" customHeight="1" x14ac:dyDescent="0.25">
      <c r="A154" s="103">
        <v>59</v>
      </c>
      <c r="B154" s="103"/>
      <c r="C154" s="13" t="s">
        <v>180</v>
      </c>
      <c r="D154" s="103"/>
      <c r="E154" s="190">
        <v>189112</v>
      </c>
      <c r="F154" s="103"/>
      <c r="G154" s="188">
        <f t="shared" si="55"/>
        <v>17.367251354578016</v>
      </c>
      <c r="H154" s="103"/>
      <c r="I154" s="188">
        <f t="shared" si="45"/>
        <v>65.613190545795902</v>
      </c>
      <c r="J154" s="103"/>
      <c r="K154" s="190">
        <v>1875922</v>
      </c>
      <c r="L154" s="103"/>
      <c r="M154" s="188">
        <f t="shared" si="56"/>
        <v>172.27679309394802</v>
      </c>
      <c r="N154" s="103"/>
      <c r="O154" s="188">
        <f t="shared" si="46"/>
        <v>123.03414880741785</v>
      </c>
      <c r="P154" s="103"/>
      <c r="Q154" s="190">
        <v>2326827</v>
      </c>
      <c r="R154" s="103"/>
      <c r="S154" s="188">
        <f t="shared" si="57"/>
        <v>213.68601340802644</v>
      </c>
      <c r="T154" s="103"/>
      <c r="U154" s="188">
        <f t="shared" si="47"/>
        <v>97.948192730443878</v>
      </c>
      <c r="V154" s="103"/>
      <c r="W154" s="190">
        <v>84902</v>
      </c>
      <c r="X154" s="103"/>
      <c r="Y154" s="190">
        <f t="shared" si="48"/>
        <v>4391861</v>
      </c>
      <c r="Z154" s="103"/>
      <c r="AA154" s="103"/>
      <c r="AB154" s="190">
        <v>1460984</v>
      </c>
      <c r="AC154" s="103"/>
      <c r="AD154" s="193">
        <f t="shared" si="49"/>
        <v>33.265715832081206</v>
      </c>
      <c r="AE154" s="103"/>
      <c r="AF154" s="190">
        <v>900015</v>
      </c>
      <c r="AG154" s="103"/>
      <c r="AH154" s="193">
        <f t="shared" si="50"/>
        <v>20.492793373925085</v>
      </c>
      <c r="AI154" s="103"/>
      <c r="AJ154" s="190">
        <v>0</v>
      </c>
      <c r="AK154" s="103"/>
      <c r="AL154" s="193">
        <f t="shared" si="51"/>
        <v>0</v>
      </c>
      <c r="AM154" s="103"/>
      <c r="AN154" s="190">
        <v>1080805</v>
      </c>
      <c r="AO154" s="103"/>
      <c r="AP154" s="190">
        <v>360456.46344000002</v>
      </c>
      <c r="AQ154" s="103"/>
      <c r="AR154" s="190">
        <v>231730.90656</v>
      </c>
      <c r="AS154" s="103"/>
      <c r="AT154" s="103">
        <v>59</v>
      </c>
      <c r="AU154" s="103"/>
      <c r="AV154" s="190">
        <v>10889</v>
      </c>
      <c r="AW154" s="103"/>
      <c r="AX154" s="190">
        <f t="shared" si="52"/>
        <v>10889</v>
      </c>
      <c r="AY154" s="103"/>
      <c r="AZ154" s="190">
        <f t="shared" si="53"/>
        <v>10889</v>
      </c>
      <c r="BA154" s="103"/>
      <c r="BB154" s="190">
        <f t="shared" si="54"/>
        <v>10889</v>
      </c>
    </row>
    <row r="155" spans="1:54" ht="9.75" customHeight="1" x14ac:dyDescent="0.25">
      <c r="A155" s="103">
        <v>60</v>
      </c>
      <c r="B155" s="103"/>
      <c r="C155" s="13" t="s">
        <v>181</v>
      </c>
      <c r="D155" s="103"/>
      <c r="E155" s="190">
        <v>596435</v>
      </c>
      <c r="F155" s="103"/>
      <c r="G155" s="188">
        <f t="shared" si="55"/>
        <v>5.9983607051984755</v>
      </c>
      <c r="H155" s="103"/>
      <c r="I155" s="188">
        <f t="shared" si="45"/>
        <v>22.661708285166068</v>
      </c>
      <c r="J155" s="103"/>
      <c r="K155" s="190">
        <v>16482072</v>
      </c>
      <c r="L155" s="103"/>
      <c r="M155" s="188">
        <f t="shared" si="56"/>
        <v>165.76058250279081</v>
      </c>
      <c r="N155" s="103"/>
      <c r="O155" s="188">
        <f t="shared" si="46"/>
        <v>118.38049575795746</v>
      </c>
      <c r="P155" s="103"/>
      <c r="Q155" s="190">
        <v>8336720</v>
      </c>
      <c r="R155" s="103"/>
      <c r="S155" s="188">
        <f t="shared" si="57"/>
        <v>83.842587470960339</v>
      </c>
      <c r="T155" s="103"/>
      <c r="U155" s="188">
        <f t="shared" si="47"/>
        <v>38.431293586556549</v>
      </c>
      <c r="V155" s="103"/>
      <c r="W155" s="190">
        <v>970447</v>
      </c>
      <c r="X155" s="103"/>
      <c r="Y155" s="190">
        <f t="shared" si="48"/>
        <v>25415227</v>
      </c>
      <c r="Z155" s="103"/>
      <c r="AA155" s="103"/>
      <c r="AB155" s="190">
        <v>9837283</v>
      </c>
      <c r="AC155" s="103"/>
      <c r="AD155" s="193">
        <f t="shared" si="49"/>
        <v>38.706256686198401</v>
      </c>
      <c r="AE155" s="103"/>
      <c r="AF155" s="190">
        <v>666853</v>
      </c>
      <c r="AG155" s="103"/>
      <c r="AH155" s="193">
        <f t="shared" si="50"/>
        <v>2.6238325551843391</v>
      </c>
      <c r="AI155" s="103"/>
      <c r="AJ155" s="190">
        <v>357988</v>
      </c>
      <c r="AK155" s="103"/>
      <c r="AL155" s="193">
        <f t="shared" si="51"/>
        <v>1.4085571614213794</v>
      </c>
      <c r="AM155" s="103"/>
      <c r="AN155" s="190">
        <v>11961338</v>
      </c>
      <c r="AO155" s="103"/>
      <c r="AP155" s="190">
        <v>1466991.6570600001</v>
      </c>
      <c r="AQ155" s="103"/>
      <c r="AR155" s="190">
        <v>1289851.45294</v>
      </c>
      <c r="AS155" s="103"/>
      <c r="AT155" s="103">
        <v>60</v>
      </c>
      <c r="AU155" s="103"/>
      <c r="AV155" s="190">
        <v>99433</v>
      </c>
      <c r="AW155" s="103"/>
      <c r="AX155" s="190">
        <f t="shared" si="52"/>
        <v>99433</v>
      </c>
      <c r="AY155" s="103"/>
      <c r="AZ155" s="190">
        <f t="shared" si="53"/>
        <v>99433</v>
      </c>
      <c r="BA155" s="103"/>
      <c r="BB155" s="190">
        <f t="shared" si="54"/>
        <v>99433</v>
      </c>
    </row>
    <row r="156" spans="1:54" ht="9.75" customHeight="1" x14ac:dyDescent="0.25">
      <c r="A156" s="103">
        <v>61</v>
      </c>
      <c r="B156" s="103"/>
      <c r="C156" s="13" t="s">
        <v>182</v>
      </c>
      <c r="D156" s="103"/>
      <c r="E156" s="190">
        <v>248979</v>
      </c>
      <c r="F156" s="103"/>
      <c r="G156" s="188">
        <f t="shared" si="55"/>
        <v>16.782084119708816</v>
      </c>
      <c r="H156" s="103"/>
      <c r="I156" s="188">
        <f t="shared" si="45"/>
        <v>63.402438337588329</v>
      </c>
      <c r="J156" s="103"/>
      <c r="K156" s="190">
        <v>1830153</v>
      </c>
      <c r="L156" s="103"/>
      <c r="M156" s="188">
        <f t="shared" si="56"/>
        <v>123.35892423833917</v>
      </c>
      <c r="N156" s="103"/>
      <c r="O156" s="188">
        <f t="shared" si="46"/>
        <v>88.09869262649967</v>
      </c>
      <c r="P156" s="103"/>
      <c r="Q156" s="190">
        <v>3235743</v>
      </c>
      <c r="R156" s="103"/>
      <c r="S156" s="188">
        <f t="shared" si="57"/>
        <v>218.10076840118631</v>
      </c>
      <c r="T156" s="103"/>
      <c r="U156" s="188">
        <f t="shared" si="47"/>
        <v>99.971803288903899</v>
      </c>
      <c r="V156" s="103"/>
      <c r="W156" s="190">
        <v>200907</v>
      </c>
      <c r="X156" s="103"/>
      <c r="Y156" s="190">
        <f t="shared" si="48"/>
        <v>5314875</v>
      </c>
      <c r="Z156" s="103"/>
      <c r="AA156" s="103"/>
      <c r="AB156" s="190">
        <v>1920882</v>
      </c>
      <c r="AC156" s="103"/>
      <c r="AD156" s="193">
        <f t="shared" si="49"/>
        <v>36.141621392789105</v>
      </c>
      <c r="AE156" s="103"/>
      <c r="AF156" s="190">
        <v>869556</v>
      </c>
      <c r="AG156" s="103"/>
      <c r="AH156" s="193">
        <f t="shared" si="50"/>
        <v>16.360798701756863</v>
      </c>
      <c r="AI156" s="103"/>
      <c r="AJ156" s="190">
        <v>31008</v>
      </c>
      <c r="AK156" s="103"/>
      <c r="AL156" s="193">
        <f t="shared" si="51"/>
        <v>0.58341917730896775</v>
      </c>
      <c r="AM156" s="103"/>
      <c r="AN156" s="190">
        <v>1028666</v>
      </c>
      <c r="AO156" s="103"/>
      <c r="AP156" s="190">
        <v>359998.14713100001</v>
      </c>
      <c r="AQ156" s="103"/>
      <c r="AR156" s="190">
        <v>343494.62286900001</v>
      </c>
      <c r="AS156" s="103"/>
      <c r="AT156" s="103">
        <v>61</v>
      </c>
      <c r="AU156" s="103"/>
      <c r="AV156" s="190">
        <v>14836</v>
      </c>
      <c r="AW156" s="103"/>
      <c r="AX156" s="190">
        <f t="shared" si="52"/>
        <v>14836</v>
      </c>
      <c r="AY156" s="103"/>
      <c r="AZ156" s="190">
        <f t="shared" si="53"/>
        <v>14836</v>
      </c>
      <c r="BA156" s="103"/>
      <c r="BB156" s="190">
        <f t="shared" si="54"/>
        <v>14836</v>
      </c>
    </row>
    <row r="157" spans="1:54" ht="9.75" customHeight="1" x14ac:dyDescent="0.25">
      <c r="A157" s="103">
        <v>62</v>
      </c>
      <c r="B157" s="103"/>
      <c r="C157" s="13" t="s">
        <v>183</v>
      </c>
      <c r="D157" s="103"/>
      <c r="E157" s="190">
        <v>226156</v>
      </c>
      <c r="F157" s="103"/>
      <c r="G157" s="188">
        <f t="shared" si="55"/>
        <v>10.06838215653103</v>
      </c>
      <c r="H157" s="103"/>
      <c r="I157" s="188">
        <f t="shared" si="45"/>
        <v>38.038182521624094</v>
      </c>
      <c r="J157" s="103"/>
      <c r="K157" s="190">
        <v>125574</v>
      </c>
      <c r="L157" s="103"/>
      <c r="M157" s="188">
        <f t="shared" si="56"/>
        <v>5.5905084142106665</v>
      </c>
      <c r="N157" s="103"/>
      <c r="O157" s="188">
        <f t="shared" si="46"/>
        <v>3.9925484552526163</v>
      </c>
      <c r="P157" s="103"/>
      <c r="Q157" s="190">
        <v>2649115</v>
      </c>
      <c r="R157" s="103"/>
      <c r="S157" s="188">
        <f t="shared" si="57"/>
        <v>117.93762799394533</v>
      </c>
      <c r="T157" s="103"/>
      <c r="U157" s="188">
        <f t="shared" si="47"/>
        <v>54.059586459056689</v>
      </c>
      <c r="V157" s="103"/>
      <c r="W157" s="190">
        <v>389818</v>
      </c>
      <c r="X157" s="103"/>
      <c r="Y157" s="190">
        <f t="shared" si="48"/>
        <v>3000845</v>
      </c>
      <c r="Z157" s="103"/>
      <c r="AA157" s="103"/>
      <c r="AB157" s="190">
        <v>677050</v>
      </c>
      <c r="AC157" s="103"/>
      <c r="AD157" s="193">
        <f t="shared" si="49"/>
        <v>22.561978376090735</v>
      </c>
      <c r="AE157" s="103"/>
      <c r="AF157" s="190">
        <v>814103</v>
      </c>
      <c r="AG157" s="103"/>
      <c r="AH157" s="193">
        <f t="shared" si="50"/>
        <v>27.129125296374855</v>
      </c>
      <c r="AI157" s="103"/>
      <c r="AJ157" s="190">
        <v>0</v>
      </c>
      <c r="AK157" s="103"/>
      <c r="AL157" s="193">
        <f t="shared" si="51"/>
        <v>0</v>
      </c>
      <c r="AM157" s="103"/>
      <c r="AN157" s="190">
        <v>0</v>
      </c>
      <c r="AO157" s="103"/>
      <c r="AP157" s="190">
        <v>443071.75300000008</v>
      </c>
      <c r="AQ157" s="103"/>
      <c r="AR157" s="190">
        <v>90304.237000000008</v>
      </c>
      <c r="AS157" s="103"/>
      <c r="AT157" s="103">
        <v>62</v>
      </c>
      <c r="AU157" s="103"/>
      <c r="AV157" s="190">
        <v>22462</v>
      </c>
      <c r="AW157" s="103"/>
      <c r="AX157" s="190">
        <f t="shared" si="52"/>
        <v>22462</v>
      </c>
      <c r="AY157" s="103"/>
      <c r="AZ157" s="190">
        <f t="shared" si="53"/>
        <v>22462</v>
      </c>
      <c r="BA157" s="103"/>
      <c r="BB157" s="190">
        <f t="shared" si="54"/>
        <v>22462</v>
      </c>
    </row>
    <row r="158" spans="1:54" ht="9.75" customHeight="1" x14ac:dyDescent="0.25">
      <c r="A158" s="103">
        <v>63</v>
      </c>
      <c r="B158" s="103"/>
      <c r="C158" s="13" t="s">
        <v>184</v>
      </c>
      <c r="D158" s="103"/>
      <c r="E158" s="190">
        <v>404300</v>
      </c>
      <c r="F158" s="103"/>
      <c r="G158" s="188">
        <f t="shared" si="55"/>
        <v>34.083628393188334</v>
      </c>
      <c r="H158" s="103"/>
      <c r="I158" s="188">
        <f t="shared" si="45"/>
        <v>128.76738860953185</v>
      </c>
      <c r="J158" s="103"/>
      <c r="K158" s="190">
        <v>2859723</v>
      </c>
      <c r="L158" s="103"/>
      <c r="M158" s="188">
        <f t="shared" si="56"/>
        <v>241.08270106221548</v>
      </c>
      <c r="N158" s="103"/>
      <c r="O158" s="188">
        <f t="shared" si="46"/>
        <v>172.17295716206851</v>
      </c>
      <c r="P158" s="103"/>
      <c r="Q158" s="190">
        <v>2449835</v>
      </c>
      <c r="R158" s="103"/>
      <c r="S158" s="188">
        <f t="shared" si="57"/>
        <v>206.52798853481707</v>
      </c>
      <c r="T158" s="103"/>
      <c r="U158" s="188">
        <f t="shared" si="47"/>
        <v>94.667137556693859</v>
      </c>
      <c r="V158" s="103"/>
      <c r="W158" s="190">
        <v>26604</v>
      </c>
      <c r="X158" s="103"/>
      <c r="Y158" s="190">
        <f t="shared" si="48"/>
        <v>5713858</v>
      </c>
      <c r="Z158" s="103"/>
      <c r="AA158" s="103"/>
      <c r="AB158" s="190">
        <v>1343899</v>
      </c>
      <c r="AC158" s="103"/>
      <c r="AD158" s="193">
        <f t="shared" si="49"/>
        <v>23.519992971473915</v>
      </c>
      <c r="AE158" s="103"/>
      <c r="AF158" s="190">
        <v>1635767</v>
      </c>
      <c r="AG158" s="103"/>
      <c r="AH158" s="193">
        <f t="shared" si="50"/>
        <v>28.628065310688505</v>
      </c>
      <c r="AI158" s="103"/>
      <c r="AJ158" s="190">
        <v>0</v>
      </c>
      <c r="AK158" s="103"/>
      <c r="AL158" s="193">
        <f t="shared" si="51"/>
        <v>0</v>
      </c>
      <c r="AM158" s="103"/>
      <c r="AN158" s="190">
        <v>1805565</v>
      </c>
      <c r="AO158" s="103"/>
      <c r="AP158" s="190">
        <v>1003132.55249</v>
      </c>
      <c r="AQ158" s="103"/>
      <c r="AR158" s="190">
        <v>547590.05750999996</v>
      </c>
      <c r="AS158" s="103"/>
      <c r="AT158" s="103">
        <v>63</v>
      </c>
      <c r="AU158" s="103"/>
      <c r="AV158" s="190">
        <v>11862</v>
      </c>
      <c r="AW158" s="103"/>
      <c r="AX158" s="190">
        <f t="shared" si="52"/>
        <v>11862</v>
      </c>
      <c r="AY158" s="103"/>
      <c r="AZ158" s="190">
        <f t="shared" si="53"/>
        <v>11862</v>
      </c>
      <c r="BA158" s="103"/>
      <c r="BB158" s="190">
        <f t="shared" si="54"/>
        <v>11862</v>
      </c>
    </row>
    <row r="159" spans="1:54" ht="9.75" customHeight="1" x14ac:dyDescent="0.25">
      <c r="A159" s="103">
        <v>64</v>
      </c>
      <c r="B159" s="103"/>
      <c r="C159" s="13" t="s">
        <v>185</v>
      </c>
      <c r="D159" s="103"/>
      <c r="E159" s="190">
        <v>177160</v>
      </c>
      <c r="F159" s="103"/>
      <c r="G159" s="188">
        <f t="shared" si="55"/>
        <v>14.671635610766046</v>
      </c>
      <c r="H159" s="103"/>
      <c r="I159" s="188">
        <f t="shared" si="45"/>
        <v>55.429198512401413</v>
      </c>
      <c r="J159" s="103"/>
      <c r="K159" s="190">
        <v>2092644</v>
      </c>
      <c r="L159" s="103"/>
      <c r="M159" s="188">
        <f t="shared" si="56"/>
        <v>173.303850931677</v>
      </c>
      <c r="N159" s="103"/>
      <c r="O159" s="188">
        <f t="shared" si="46"/>
        <v>123.76763812174507</v>
      </c>
      <c r="P159" s="103"/>
      <c r="Q159" s="190">
        <v>2324698</v>
      </c>
      <c r="R159" s="103"/>
      <c r="S159" s="188">
        <f t="shared" si="57"/>
        <v>192.52157349896481</v>
      </c>
      <c r="T159" s="103"/>
      <c r="U159" s="188">
        <f t="shared" si="47"/>
        <v>88.246955825966168</v>
      </c>
      <c r="V159" s="103"/>
      <c r="W159" s="190">
        <v>84713</v>
      </c>
      <c r="X159" s="103"/>
      <c r="Y159" s="190">
        <f t="shared" si="48"/>
        <v>4594502</v>
      </c>
      <c r="Z159" s="103"/>
      <c r="AA159" s="103"/>
      <c r="AB159" s="190">
        <v>1193334</v>
      </c>
      <c r="AC159" s="103"/>
      <c r="AD159" s="193">
        <f t="shared" si="49"/>
        <v>25.973086963505509</v>
      </c>
      <c r="AE159" s="103"/>
      <c r="AF159" s="190">
        <v>938109</v>
      </c>
      <c r="AG159" s="103"/>
      <c r="AH159" s="193">
        <f t="shared" si="50"/>
        <v>20.418077954912199</v>
      </c>
      <c r="AI159" s="103"/>
      <c r="AJ159" s="190">
        <v>0</v>
      </c>
      <c r="AK159" s="103"/>
      <c r="AL159" s="193">
        <f t="shared" si="51"/>
        <v>0</v>
      </c>
      <c r="AM159" s="103"/>
      <c r="AN159" s="190">
        <v>1209795</v>
      </c>
      <c r="AO159" s="103"/>
      <c r="AP159" s="190">
        <v>409151.11902000004</v>
      </c>
      <c r="AQ159" s="103"/>
      <c r="AR159" s="190">
        <v>342106.32098000002</v>
      </c>
      <c r="AS159" s="103"/>
      <c r="AT159" s="103">
        <v>64</v>
      </c>
      <c r="AU159" s="103"/>
      <c r="AV159" s="190">
        <v>12075</v>
      </c>
      <c r="AW159" s="103"/>
      <c r="AX159" s="190">
        <f t="shared" si="52"/>
        <v>12075</v>
      </c>
      <c r="AY159" s="103"/>
      <c r="AZ159" s="190">
        <f t="shared" si="53"/>
        <v>12075</v>
      </c>
      <c r="BA159" s="103"/>
      <c r="BB159" s="190">
        <f t="shared" si="54"/>
        <v>12075</v>
      </c>
    </row>
    <row r="160" spans="1:54" ht="9.75" customHeight="1" x14ac:dyDescent="0.25">
      <c r="A160" s="103">
        <v>65</v>
      </c>
      <c r="B160" s="103"/>
      <c r="C160" s="13" t="s">
        <v>186</v>
      </c>
      <c r="D160" s="103"/>
      <c r="E160" s="190">
        <v>99216</v>
      </c>
      <c r="F160" s="103"/>
      <c r="G160" s="188">
        <f t="shared" si="55"/>
        <v>6.3360367839581073</v>
      </c>
      <c r="H160" s="103"/>
      <c r="I160" s="188">
        <f t="shared" si="45"/>
        <v>23.93744296799327</v>
      </c>
      <c r="J160" s="103"/>
      <c r="K160" s="190">
        <v>1840019</v>
      </c>
      <c r="L160" s="103"/>
      <c r="M160" s="188">
        <f t="shared" si="56"/>
        <v>117.50552397981991</v>
      </c>
      <c r="N160" s="103"/>
      <c r="O160" s="188">
        <f t="shared" si="46"/>
        <v>83.918395875542004</v>
      </c>
      <c r="P160" s="103"/>
      <c r="Q160" s="190">
        <v>2533102</v>
      </c>
      <c r="R160" s="103"/>
      <c r="S160" s="188">
        <f t="shared" si="57"/>
        <v>161.76652404368096</v>
      </c>
      <c r="T160" s="103"/>
      <c r="U160" s="188">
        <f t="shared" si="47"/>
        <v>74.149629269883178</v>
      </c>
      <c r="V160" s="103"/>
      <c r="W160" s="190">
        <v>27969</v>
      </c>
      <c r="X160" s="103"/>
      <c r="Y160" s="190">
        <f t="shared" si="48"/>
        <v>4472337</v>
      </c>
      <c r="Z160" s="103"/>
      <c r="AA160" s="103"/>
      <c r="AB160" s="190">
        <v>1298128</v>
      </c>
      <c r="AC160" s="103"/>
      <c r="AD160" s="193">
        <f t="shared" si="49"/>
        <v>29.025719662896606</v>
      </c>
      <c r="AE160" s="103"/>
      <c r="AF160" s="190">
        <v>1012600</v>
      </c>
      <c r="AG160" s="103"/>
      <c r="AH160" s="193">
        <f t="shared" si="50"/>
        <v>22.641406495082997</v>
      </c>
      <c r="AI160" s="103"/>
      <c r="AJ160" s="190">
        <v>0</v>
      </c>
      <c r="AK160" s="103"/>
      <c r="AL160" s="193">
        <f t="shared" si="51"/>
        <v>0</v>
      </c>
      <c r="AM160" s="103"/>
      <c r="AN160" s="190">
        <v>1387130</v>
      </c>
      <c r="AO160" s="103"/>
      <c r="AP160" s="190">
        <v>384565.51040000003</v>
      </c>
      <c r="AQ160" s="103"/>
      <c r="AR160" s="190">
        <v>531776.57959999994</v>
      </c>
      <c r="AS160" s="103"/>
      <c r="AT160" s="103">
        <v>65</v>
      </c>
      <c r="AU160" s="103"/>
      <c r="AV160" s="190">
        <v>15659</v>
      </c>
      <c r="AW160" s="103"/>
      <c r="AX160" s="190">
        <f t="shared" si="52"/>
        <v>15659</v>
      </c>
      <c r="AY160" s="103"/>
      <c r="AZ160" s="190">
        <f t="shared" si="53"/>
        <v>15659</v>
      </c>
      <c r="BA160" s="103"/>
      <c r="BB160" s="190">
        <f t="shared" si="54"/>
        <v>15659</v>
      </c>
    </row>
    <row r="161" spans="1:54" ht="9.75" customHeight="1" x14ac:dyDescent="0.25">
      <c r="A161" s="103">
        <v>66</v>
      </c>
      <c r="B161" s="103"/>
      <c r="C161" s="13" t="s">
        <v>187</v>
      </c>
      <c r="D161" s="103"/>
      <c r="E161" s="190">
        <v>370114</v>
      </c>
      <c r="F161" s="103"/>
      <c r="G161" s="188">
        <f t="shared" si="55"/>
        <v>10.401719970771738</v>
      </c>
      <c r="H161" s="103"/>
      <c r="I161" s="188">
        <f t="shared" si="45"/>
        <v>39.297527312308517</v>
      </c>
      <c r="J161" s="103"/>
      <c r="K161" s="190">
        <v>4112036</v>
      </c>
      <c r="L161" s="103"/>
      <c r="M161" s="188">
        <f t="shared" si="56"/>
        <v>115.56506098589175</v>
      </c>
      <c r="N161" s="103"/>
      <c r="O161" s="188">
        <f t="shared" si="46"/>
        <v>82.532584075457876</v>
      </c>
      <c r="P161" s="103"/>
      <c r="Q161" s="190">
        <v>7546521</v>
      </c>
      <c r="R161" s="103"/>
      <c r="S161" s="188">
        <f t="shared" si="57"/>
        <v>212.08816255410039</v>
      </c>
      <c r="T161" s="103"/>
      <c r="U161" s="188">
        <f t="shared" si="47"/>
        <v>97.21577884476757</v>
      </c>
      <c r="V161" s="103"/>
      <c r="W161" s="190">
        <v>176619</v>
      </c>
      <c r="X161" s="103"/>
      <c r="Y161" s="190">
        <f t="shared" si="48"/>
        <v>12028671</v>
      </c>
      <c r="Z161" s="103"/>
      <c r="AA161" s="103"/>
      <c r="AB161" s="190">
        <v>4120899</v>
      </c>
      <c r="AC161" s="103"/>
      <c r="AD161" s="193">
        <f t="shared" si="49"/>
        <v>34.258971751742152</v>
      </c>
      <c r="AE161" s="103"/>
      <c r="AF161" s="190">
        <v>2264044</v>
      </c>
      <c r="AG161" s="103"/>
      <c r="AH161" s="193">
        <f t="shared" si="50"/>
        <v>18.82206271997962</v>
      </c>
      <c r="AI161" s="103"/>
      <c r="AJ161" s="190">
        <v>0</v>
      </c>
      <c r="AK161" s="103"/>
      <c r="AL161" s="193">
        <f t="shared" si="51"/>
        <v>0</v>
      </c>
      <c r="AM161" s="103"/>
      <c r="AN161" s="190">
        <v>2062059</v>
      </c>
      <c r="AO161" s="103"/>
      <c r="AP161" s="190">
        <v>418154.42643000005</v>
      </c>
      <c r="AQ161" s="103"/>
      <c r="AR161" s="190">
        <v>366406.46356999996</v>
      </c>
      <c r="AS161" s="103"/>
      <c r="AT161" s="103">
        <v>66</v>
      </c>
      <c r="AU161" s="103"/>
      <c r="AV161" s="190">
        <v>35582</v>
      </c>
      <c r="AW161" s="103"/>
      <c r="AX161" s="190">
        <f t="shared" si="52"/>
        <v>35582</v>
      </c>
      <c r="AY161" s="103"/>
      <c r="AZ161" s="190">
        <f t="shared" si="53"/>
        <v>35582</v>
      </c>
      <c r="BA161" s="103"/>
      <c r="BB161" s="190">
        <f t="shared" si="54"/>
        <v>35582</v>
      </c>
    </row>
    <row r="162" spans="1:54" ht="9.75" customHeight="1" x14ac:dyDescent="0.25">
      <c r="A162" s="103">
        <v>67</v>
      </c>
      <c r="B162" s="103"/>
      <c r="C162" s="13" t="s">
        <v>188</v>
      </c>
      <c r="D162" s="103"/>
      <c r="E162" s="190">
        <v>276028</v>
      </c>
      <c r="F162" s="103"/>
      <c r="G162" s="188">
        <f t="shared" si="55"/>
        <v>11.581756388201233</v>
      </c>
      <c r="H162" s="103"/>
      <c r="I162" s="188">
        <f t="shared" si="45"/>
        <v>43.75568552784965</v>
      </c>
      <c r="J162" s="103"/>
      <c r="K162" s="190">
        <v>1314469</v>
      </c>
      <c r="L162" s="103"/>
      <c r="M162" s="188">
        <f t="shared" si="56"/>
        <v>55.153316829606005</v>
      </c>
      <c r="N162" s="103"/>
      <c r="O162" s="188">
        <f t="shared" si="46"/>
        <v>39.388598244546657</v>
      </c>
      <c r="P162" s="103"/>
      <c r="Q162" s="190">
        <v>3378808</v>
      </c>
      <c r="R162" s="103"/>
      <c r="S162" s="188">
        <f t="shared" si="57"/>
        <v>141.77015063147735</v>
      </c>
      <c r="T162" s="103"/>
      <c r="U162" s="188">
        <f t="shared" si="47"/>
        <v>64.983804115250592</v>
      </c>
      <c r="V162" s="103"/>
      <c r="W162" s="190">
        <v>233380</v>
      </c>
      <c r="X162" s="103"/>
      <c r="Y162" s="190">
        <f t="shared" si="48"/>
        <v>4969305</v>
      </c>
      <c r="Z162" s="103"/>
      <c r="AA162" s="103"/>
      <c r="AB162" s="190">
        <v>1734095</v>
      </c>
      <c r="AC162" s="103"/>
      <c r="AD162" s="193">
        <f t="shared" si="49"/>
        <v>34.896127325652174</v>
      </c>
      <c r="AE162" s="103"/>
      <c r="AF162" s="190">
        <v>1411847</v>
      </c>
      <c r="AG162" s="103"/>
      <c r="AH162" s="193">
        <f t="shared" si="50"/>
        <v>28.411357322603465</v>
      </c>
      <c r="AI162" s="103"/>
      <c r="AJ162" s="190">
        <v>20343</v>
      </c>
      <c r="AK162" s="103"/>
      <c r="AL162" s="193">
        <f t="shared" si="51"/>
        <v>0.40937314171700068</v>
      </c>
      <c r="AM162" s="103"/>
      <c r="AN162" s="190">
        <v>503400</v>
      </c>
      <c r="AO162" s="103"/>
      <c r="AP162" s="190">
        <v>501330.63709999999</v>
      </c>
      <c r="AQ162" s="103"/>
      <c r="AR162" s="190">
        <v>420735.23289999994</v>
      </c>
      <c r="AS162" s="103"/>
      <c r="AT162" s="103">
        <v>67</v>
      </c>
      <c r="AU162" s="103"/>
      <c r="AV162" s="190">
        <v>23833</v>
      </c>
      <c r="AW162" s="103"/>
      <c r="AX162" s="190">
        <f t="shared" si="52"/>
        <v>23833</v>
      </c>
      <c r="AY162" s="103"/>
      <c r="AZ162" s="190">
        <f t="shared" si="53"/>
        <v>23833</v>
      </c>
      <c r="BA162" s="103"/>
      <c r="BB162" s="190">
        <f t="shared" si="54"/>
        <v>23833</v>
      </c>
    </row>
    <row r="163" spans="1:54" ht="9.75" customHeight="1" x14ac:dyDescent="0.25">
      <c r="A163" s="103">
        <v>68</v>
      </c>
      <c r="B163" s="103"/>
      <c r="C163" s="13" t="s">
        <v>189</v>
      </c>
      <c r="D163" s="103"/>
      <c r="E163" s="190">
        <v>149708</v>
      </c>
      <c r="F163" s="103"/>
      <c r="G163" s="188">
        <f t="shared" si="55"/>
        <v>8.415289488476672</v>
      </c>
      <c r="H163" s="103"/>
      <c r="I163" s="188">
        <f t="shared" si="45"/>
        <v>31.792825556123777</v>
      </c>
      <c r="J163" s="103"/>
      <c r="K163" s="190">
        <v>4429632</v>
      </c>
      <c r="L163" s="103"/>
      <c r="M163" s="188">
        <f t="shared" si="56"/>
        <v>248.99561551433391</v>
      </c>
      <c r="N163" s="103"/>
      <c r="O163" s="188">
        <f t="shared" si="46"/>
        <v>177.82408797729906</v>
      </c>
      <c r="P163" s="103"/>
      <c r="Q163" s="190">
        <v>2661867</v>
      </c>
      <c r="R163" s="103"/>
      <c r="S163" s="188">
        <f t="shared" si="57"/>
        <v>149.62715008431704</v>
      </c>
      <c r="T163" s="103"/>
      <c r="U163" s="188">
        <f t="shared" si="47"/>
        <v>68.585251324714179</v>
      </c>
      <c r="V163" s="103"/>
      <c r="W163" s="190">
        <v>87279</v>
      </c>
      <c r="X163" s="103"/>
      <c r="Y163" s="190">
        <f t="shared" si="48"/>
        <v>7241207</v>
      </c>
      <c r="Z163" s="103"/>
      <c r="AA163" s="103"/>
      <c r="AB163" s="190">
        <v>2222460</v>
      </c>
      <c r="AC163" s="103"/>
      <c r="AD163" s="193">
        <f t="shared" si="49"/>
        <v>30.691844605464251</v>
      </c>
      <c r="AE163" s="103"/>
      <c r="AF163" s="190">
        <v>1412224</v>
      </c>
      <c r="AG163" s="103"/>
      <c r="AH163" s="193">
        <f t="shared" si="50"/>
        <v>19.502605021510917</v>
      </c>
      <c r="AI163" s="103"/>
      <c r="AJ163" s="190">
        <v>37070</v>
      </c>
      <c r="AK163" s="103"/>
      <c r="AL163" s="193">
        <f t="shared" si="51"/>
        <v>0.51193122914453348</v>
      </c>
      <c r="AM163" s="103"/>
      <c r="AN163" s="190">
        <v>2698758</v>
      </c>
      <c r="AO163" s="103"/>
      <c r="AP163" s="190">
        <v>401963.96520000004</v>
      </c>
      <c r="AQ163" s="103"/>
      <c r="AR163" s="190">
        <v>571642.37479999999</v>
      </c>
      <c r="AS163" s="103"/>
      <c r="AT163" s="103">
        <v>68</v>
      </c>
      <c r="AU163" s="103"/>
      <c r="AV163" s="190">
        <v>17790</v>
      </c>
      <c r="AW163" s="103"/>
      <c r="AX163" s="190">
        <f t="shared" si="52"/>
        <v>17790</v>
      </c>
      <c r="AY163" s="103"/>
      <c r="AZ163" s="190">
        <f t="shared" si="53"/>
        <v>17790</v>
      </c>
      <c r="BA163" s="103"/>
      <c r="BB163" s="190">
        <f t="shared" si="54"/>
        <v>17790</v>
      </c>
    </row>
    <row r="164" spans="1:54" ht="9.75" customHeight="1" x14ac:dyDescent="0.25">
      <c r="A164" s="103">
        <v>69</v>
      </c>
      <c r="B164" s="103"/>
      <c r="C164" s="13" t="s">
        <v>190</v>
      </c>
      <c r="D164" s="103"/>
      <c r="E164" s="190">
        <v>398822</v>
      </c>
      <c r="F164" s="103"/>
      <c r="G164" s="188">
        <f t="shared" si="55"/>
        <v>6.4701817001946784</v>
      </c>
      <c r="H164" s="103"/>
      <c r="I164" s="188">
        <f t="shared" si="45"/>
        <v>24.444240259636079</v>
      </c>
      <c r="J164" s="103"/>
      <c r="K164" s="190">
        <v>9597708</v>
      </c>
      <c r="L164" s="103"/>
      <c r="M164" s="188">
        <f t="shared" si="56"/>
        <v>155.7058403634004</v>
      </c>
      <c r="N164" s="103"/>
      <c r="O164" s="188">
        <f t="shared" si="46"/>
        <v>111.1997454178733</v>
      </c>
      <c r="P164" s="103"/>
      <c r="Q164" s="190">
        <v>13105160</v>
      </c>
      <c r="R164" s="103"/>
      <c r="S164" s="188">
        <f t="shared" si="57"/>
        <v>212.6080467229072</v>
      </c>
      <c r="T164" s="103"/>
      <c r="U164" s="188">
        <f t="shared" si="47"/>
        <v>97.454080425445028</v>
      </c>
      <c r="V164" s="103"/>
      <c r="W164" s="190">
        <v>258468</v>
      </c>
      <c r="X164" s="103"/>
      <c r="Y164" s="190">
        <f t="shared" si="48"/>
        <v>23101690</v>
      </c>
      <c r="Z164" s="103"/>
      <c r="AA164" s="103"/>
      <c r="AB164" s="190">
        <v>8727715</v>
      </c>
      <c r="AC164" s="103"/>
      <c r="AD164" s="193">
        <f t="shared" si="49"/>
        <v>37.779552058745487</v>
      </c>
      <c r="AE164" s="103"/>
      <c r="AF164" s="190">
        <v>5760807</v>
      </c>
      <c r="AG164" s="103"/>
      <c r="AH164" s="193">
        <f t="shared" si="50"/>
        <v>24.93673406577614</v>
      </c>
      <c r="AI164" s="103"/>
      <c r="AJ164" s="190">
        <v>39459</v>
      </c>
      <c r="AK164" s="103"/>
      <c r="AL164" s="193">
        <f t="shared" si="51"/>
        <v>0.17080568564464332</v>
      </c>
      <c r="AM164" s="103"/>
      <c r="AN164" s="190">
        <v>5378643</v>
      </c>
      <c r="AO164" s="103"/>
      <c r="AP164" s="190">
        <v>1032943.607478</v>
      </c>
      <c r="AQ164" s="103"/>
      <c r="AR164" s="190">
        <v>1403597.7825219999</v>
      </c>
      <c r="AS164" s="103"/>
      <c r="AT164" s="103">
        <v>69</v>
      </c>
      <c r="AU164" s="103"/>
      <c r="AV164" s="190">
        <v>61640</v>
      </c>
      <c r="AW164" s="103"/>
      <c r="AX164" s="190">
        <f t="shared" si="52"/>
        <v>61640</v>
      </c>
      <c r="AY164" s="103"/>
      <c r="AZ164" s="190">
        <f t="shared" si="53"/>
        <v>61640</v>
      </c>
      <c r="BA164" s="103"/>
      <c r="BB164" s="190">
        <f t="shared" si="54"/>
        <v>61640</v>
      </c>
    </row>
    <row r="165" spans="1:54" ht="9.75" customHeight="1" x14ac:dyDescent="0.25">
      <c r="A165" s="103">
        <v>70</v>
      </c>
      <c r="B165" s="103"/>
      <c r="C165" s="13" t="s">
        <v>191</v>
      </c>
      <c r="D165" s="103"/>
      <c r="E165" s="190">
        <v>214124</v>
      </c>
      <c r="F165" s="103"/>
      <c r="G165" s="188">
        <f t="shared" si="55"/>
        <v>7.2525403061915732</v>
      </c>
      <c r="H165" s="103"/>
      <c r="I165" s="188">
        <f t="shared" si="45"/>
        <v>27.399978231199789</v>
      </c>
      <c r="J165" s="103"/>
      <c r="K165" s="190">
        <v>2491961</v>
      </c>
      <c r="L165" s="103"/>
      <c r="M165" s="188">
        <f t="shared" si="56"/>
        <v>84.404586099444515</v>
      </c>
      <c r="N165" s="103"/>
      <c r="O165" s="188">
        <f t="shared" si="46"/>
        <v>60.27884673082167</v>
      </c>
      <c r="P165" s="103"/>
      <c r="Q165" s="190">
        <v>3800475</v>
      </c>
      <c r="R165" s="103"/>
      <c r="S165" s="188">
        <f t="shared" si="57"/>
        <v>128.72493564557649</v>
      </c>
      <c r="T165" s="103"/>
      <c r="U165" s="188">
        <f t="shared" si="47"/>
        <v>59.004211856166897</v>
      </c>
      <c r="V165" s="103"/>
      <c r="W165" s="190">
        <v>390428</v>
      </c>
      <c r="X165" s="103"/>
      <c r="Y165" s="190">
        <f t="shared" si="48"/>
        <v>6506560</v>
      </c>
      <c r="Z165" s="103"/>
      <c r="AA165" s="103"/>
      <c r="AB165" s="190">
        <v>2404472</v>
      </c>
      <c r="AC165" s="103"/>
      <c r="AD165" s="193">
        <f t="shared" si="49"/>
        <v>36.954581222642993</v>
      </c>
      <c r="AE165" s="103"/>
      <c r="AF165" s="190">
        <v>1295211</v>
      </c>
      <c r="AG165" s="103"/>
      <c r="AH165" s="193">
        <f t="shared" si="50"/>
        <v>19.906233093985147</v>
      </c>
      <c r="AI165" s="103"/>
      <c r="AJ165" s="190">
        <v>0</v>
      </c>
      <c r="AK165" s="103"/>
      <c r="AL165" s="193">
        <f t="shared" si="51"/>
        <v>0</v>
      </c>
      <c r="AM165" s="103"/>
      <c r="AN165" s="190">
        <v>803067</v>
      </c>
      <c r="AO165" s="103"/>
      <c r="AP165" s="190">
        <v>405305.4829</v>
      </c>
      <c r="AQ165" s="103"/>
      <c r="AR165" s="190">
        <v>105704.63710000001</v>
      </c>
      <c r="AS165" s="103"/>
      <c r="AT165" s="103">
        <v>70</v>
      </c>
      <c r="AU165" s="103"/>
      <c r="AV165" s="190">
        <v>29524</v>
      </c>
      <c r="AW165" s="103"/>
      <c r="AX165" s="190">
        <f t="shared" si="52"/>
        <v>29524</v>
      </c>
      <c r="AY165" s="103"/>
      <c r="AZ165" s="190">
        <f t="shared" si="53"/>
        <v>29524</v>
      </c>
      <c r="BA165" s="103"/>
      <c r="BB165" s="190">
        <f t="shared" si="54"/>
        <v>29524</v>
      </c>
    </row>
    <row r="166" spans="1:54" ht="9.75" customHeight="1" x14ac:dyDescent="0.25">
      <c r="A166" s="103">
        <v>71</v>
      </c>
      <c r="B166" s="103"/>
      <c r="C166" s="13" t="s">
        <v>192</v>
      </c>
      <c r="D166" s="103"/>
      <c r="E166" s="190">
        <v>0</v>
      </c>
      <c r="F166" s="103"/>
      <c r="G166" s="188">
        <v>0</v>
      </c>
      <c r="H166" s="103"/>
      <c r="I166" s="188">
        <f t="shared" si="45"/>
        <v>0</v>
      </c>
      <c r="J166" s="103"/>
      <c r="K166" s="190">
        <v>0</v>
      </c>
      <c r="L166" s="103"/>
      <c r="M166" s="188">
        <v>0</v>
      </c>
      <c r="N166" s="103"/>
      <c r="O166" s="188">
        <f t="shared" si="46"/>
        <v>0</v>
      </c>
      <c r="P166" s="103"/>
      <c r="Q166" s="190">
        <v>0</v>
      </c>
      <c r="R166" s="103"/>
      <c r="S166" s="188">
        <v>0</v>
      </c>
      <c r="T166" s="103"/>
      <c r="U166" s="188">
        <f t="shared" si="47"/>
        <v>0</v>
      </c>
      <c r="V166" s="103"/>
      <c r="W166" s="190">
        <v>0</v>
      </c>
      <c r="X166" s="103"/>
      <c r="Y166" s="190">
        <f t="shared" si="48"/>
        <v>0</v>
      </c>
      <c r="Z166" s="103"/>
      <c r="AA166" s="103"/>
      <c r="AB166" s="190">
        <v>0</v>
      </c>
      <c r="AC166" s="103"/>
      <c r="AD166" s="193">
        <f t="shared" si="49"/>
        <v>0</v>
      </c>
      <c r="AE166" s="103"/>
      <c r="AF166" s="190">
        <v>0</v>
      </c>
      <c r="AG166" s="103"/>
      <c r="AH166" s="193">
        <f t="shared" si="50"/>
        <v>0</v>
      </c>
      <c r="AI166" s="103"/>
      <c r="AJ166" s="190">
        <v>0</v>
      </c>
      <c r="AK166" s="103"/>
      <c r="AL166" s="193">
        <f t="shared" si="51"/>
        <v>0</v>
      </c>
      <c r="AM166" s="103"/>
      <c r="AN166" s="190">
        <v>0</v>
      </c>
      <c r="AO166" s="103"/>
      <c r="AP166" s="190">
        <v>0</v>
      </c>
      <c r="AQ166" s="103"/>
      <c r="AR166" s="190">
        <v>0</v>
      </c>
      <c r="AS166" s="103"/>
      <c r="AT166" s="103">
        <v>71</v>
      </c>
      <c r="AU166" s="103"/>
      <c r="AV166" s="190">
        <v>0</v>
      </c>
      <c r="AW166" s="103"/>
      <c r="AX166" s="190">
        <f t="shared" si="52"/>
        <v>0</v>
      </c>
      <c r="AY166" s="103"/>
      <c r="AZ166" s="190">
        <f t="shared" si="53"/>
        <v>0</v>
      </c>
      <c r="BA166" s="103"/>
      <c r="BB166" s="190">
        <f t="shared" si="54"/>
        <v>0</v>
      </c>
    </row>
    <row r="167" spans="1:54" ht="9.75" customHeight="1" x14ac:dyDescent="0.25">
      <c r="A167" s="103">
        <v>72</v>
      </c>
      <c r="B167" s="103"/>
      <c r="C167" s="13" t="s">
        <v>193</v>
      </c>
      <c r="D167" s="103"/>
      <c r="E167" s="190">
        <v>211377</v>
      </c>
      <c r="F167" s="103"/>
      <c r="G167" s="188">
        <f t="shared" ref="G167:G187" si="58">(E167/$AV167)</f>
        <v>5.6803450499838766</v>
      </c>
      <c r="H167" s="103"/>
      <c r="I167" s="188">
        <f t="shared" si="45"/>
        <v>21.460250359779316</v>
      </c>
      <c r="J167" s="103"/>
      <c r="K167" s="190">
        <v>1999871</v>
      </c>
      <c r="L167" s="103"/>
      <c r="M167" s="188">
        <f t="shared" ref="M167:M187" si="59">(K167/$AV167)</f>
        <v>53.74263678383317</v>
      </c>
      <c r="N167" s="103"/>
      <c r="O167" s="188">
        <f t="shared" si="46"/>
        <v>38.381139169216524</v>
      </c>
      <c r="P167" s="103"/>
      <c r="Q167" s="190">
        <v>4978906</v>
      </c>
      <c r="R167" s="103"/>
      <c r="S167" s="188">
        <f t="shared" ref="S167:S187" si="60">(Q167/$AV167)</f>
        <v>133.79839836611845</v>
      </c>
      <c r="T167" s="103"/>
      <c r="U167" s="188">
        <f t="shared" si="47"/>
        <v>61.329757157129016</v>
      </c>
      <c r="V167" s="103"/>
      <c r="W167" s="190">
        <v>152117</v>
      </c>
      <c r="X167" s="103"/>
      <c r="Y167" s="190">
        <f t="shared" si="48"/>
        <v>7190154</v>
      </c>
      <c r="Z167" s="103"/>
      <c r="AA167" s="103"/>
      <c r="AB167" s="190">
        <v>2927723</v>
      </c>
      <c r="AC167" s="103"/>
      <c r="AD167" s="193">
        <f t="shared" si="49"/>
        <v>40.718501995923873</v>
      </c>
      <c r="AE167" s="103"/>
      <c r="AF167" s="190">
        <v>1523135</v>
      </c>
      <c r="AG167" s="103"/>
      <c r="AH167" s="193">
        <f t="shared" si="50"/>
        <v>21.183621380014948</v>
      </c>
      <c r="AI167" s="103"/>
      <c r="AJ167" s="190">
        <v>0</v>
      </c>
      <c r="AK167" s="103"/>
      <c r="AL167" s="193">
        <f t="shared" si="51"/>
        <v>0</v>
      </c>
      <c r="AM167" s="103"/>
      <c r="AN167" s="190">
        <v>697356</v>
      </c>
      <c r="AO167" s="103"/>
      <c r="AP167" s="190">
        <v>515797.06400000001</v>
      </c>
      <c r="AQ167" s="103"/>
      <c r="AR167" s="190">
        <v>268912.60600000003</v>
      </c>
      <c r="AS167" s="103"/>
      <c r="AT167" s="103">
        <v>72</v>
      </c>
      <c r="AU167" s="103"/>
      <c r="AV167" s="190">
        <v>37212</v>
      </c>
      <c r="AW167" s="103"/>
      <c r="AX167" s="190">
        <f t="shared" si="52"/>
        <v>37212</v>
      </c>
      <c r="AY167" s="103"/>
      <c r="AZ167" s="190">
        <f t="shared" si="53"/>
        <v>37212</v>
      </c>
      <c r="BA167" s="103"/>
      <c r="BB167" s="190">
        <f t="shared" si="54"/>
        <v>37212</v>
      </c>
    </row>
    <row r="168" spans="1:54" ht="9.75" customHeight="1" x14ac:dyDescent="0.25">
      <c r="A168" s="103">
        <v>73</v>
      </c>
      <c r="B168" s="103"/>
      <c r="C168" s="13" t="s">
        <v>194</v>
      </c>
      <c r="D168" s="103"/>
      <c r="E168" s="190">
        <v>3179000</v>
      </c>
      <c r="F168" s="103"/>
      <c r="G168" s="188">
        <f t="shared" si="58"/>
        <v>6.8654086203098617</v>
      </c>
      <c r="H168" s="103"/>
      <c r="I168" s="188">
        <f t="shared" si="45"/>
        <v>25.937401076446037</v>
      </c>
      <c r="J168" s="103"/>
      <c r="K168" s="190">
        <v>39649000</v>
      </c>
      <c r="L168" s="103"/>
      <c r="M168" s="188">
        <f t="shared" si="59"/>
        <v>85.626482034182345</v>
      </c>
      <c r="N168" s="103"/>
      <c r="O168" s="188">
        <f t="shared" si="46"/>
        <v>61.151482699728575</v>
      </c>
      <c r="P168" s="103"/>
      <c r="Q168" s="190">
        <v>73752000</v>
      </c>
      <c r="R168" s="103"/>
      <c r="S168" s="188">
        <f t="shared" si="60"/>
        <v>159.27575230106729</v>
      </c>
      <c r="T168" s="103"/>
      <c r="U168" s="188">
        <f t="shared" si="47"/>
        <v>73.007923330396991</v>
      </c>
      <c r="V168" s="103"/>
      <c r="W168" s="190">
        <v>19133000</v>
      </c>
      <c r="X168" s="103"/>
      <c r="Y168" s="190">
        <f t="shared" si="48"/>
        <v>116580000</v>
      </c>
      <c r="Z168" s="103"/>
      <c r="AA168" s="103"/>
      <c r="AB168" s="190">
        <v>33065000</v>
      </c>
      <c r="AC168" s="103"/>
      <c r="AD168" s="193">
        <f t="shared" si="49"/>
        <v>28.36249785554984</v>
      </c>
      <c r="AE168" s="103"/>
      <c r="AF168" s="190">
        <v>17481000</v>
      </c>
      <c r="AG168" s="103"/>
      <c r="AH168" s="193">
        <f t="shared" si="50"/>
        <v>14.994853319608852</v>
      </c>
      <c r="AI168" s="103"/>
      <c r="AJ168" s="190">
        <v>1288000</v>
      </c>
      <c r="AK168" s="103"/>
      <c r="AL168" s="193">
        <f t="shared" si="51"/>
        <v>1.104820723966375</v>
      </c>
      <c r="AM168" s="103"/>
      <c r="AN168" s="190">
        <v>1187000</v>
      </c>
      <c r="AO168" s="103"/>
      <c r="AP168" s="190">
        <v>3786351.41383</v>
      </c>
      <c r="AQ168" s="103"/>
      <c r="AR168" s="190">
        <v>1332581.2261699999</v>
      </c>
      <c r="AS168" s="103"/>
      <c r="AT168" s="103">
        <v>73</v>
      </c>
      <c r="AU168" s="103"/>
      <c r="AV168" s="190">
        <v>463046</v>
      </c>
      <c r="AW168" s="103"/>
      <c r="AX168" s="190">
        <f t="shared" si="52"/>
        <v>463046</v>
      </c>
      <c r="AY168" s="103"/>
      <c r="AZ168" s="190">
        <f t="shared" si="53"/>
        <v>463046</v>
      </c>
      <c r="BA168" s="103"/>
      <c r="BB168" s="190">
        <f t="shared" si="54"/>
        <v>463046</v>
      </c>
    </row>
    <row r="169" spans="1:54" ht="9.75" customHeight="1" x14ac:dyDescent="0.25">
      <c r="A169" s="103">
        <v>74</v>
      </c>
      <c r="B169" s="103"/>
      <c r="C169" s="13" t="s">
        <v>195</v>
      </c>
      <c r="D169" s="103"/>
      <c r="E169" s="190">
        <v>344679</v>
      </c>
      <c r="F169" s="103"/>
      <c r="G169" s="188">
        <f t="shared" si="58"/>
        <v>10.083345522628207</v>
      </c>
      <c r="H169" s="103"/>
      <c r="I169" s="188">
        <f t="shared" si="45"/>
        <v>38.094713873125599</v>
      </c>
      <c r="J169" s="103"/>
      <c r="K169" s="190">
        <v>15356434</v>
      </c>
      <c r="L169" s="103"/>
      <c r="M169" s="188">
        <f t="shared" si="59"/>
        <v>449.24184536172953</v>
      </c>
      <c r="N169" s="103"/>
      <c r="O169" s="188">
        <f t="shared" si="46"/>
        <v>320.83304466093938</v>
      </c>
      <c r="P169" s="103"/>
      <c r="Q169" s="190">
        <v>9274966</v>
      </c>
      <c r="R169" s="103"/>
      <c r="S169" s="188">
        <f t="shared" si="60"/>
        <v>271.33270924143579</v>
      </c>
      <c r="T169" s="103"/>
      <c r="U169" s="188">
        <f t="shared" si="47"/>
        <v>124.37196087376385</v>
      </c>
      <c r="V169" s="103"/>
      <c r="W169" s="190">
        <v>84928</v>
      </c>
      <c r="X169" s="103"/>
      <c r="Y169" s="190">
        <f t="shared" si="48"/>
        <v>24976079</v>
      </c>
      <c r="Z169" s="103"/>
      <c r="AA169" s="103"/>
      <c r="AB169" s="190">
        <v>7831770</v>
      </c>
      <c r="AC169" s="103"/>
      <c r="AD169" s="193">
        <f t="shared" si="49"/>
        <v>31.357083711978973</v>
      </c>
      <c r="AE169" s="103"/>
      <c r="AF169" s="190">
        <v>3856421</v>
      </c>
      <c r="AG169" s="103"/>
      <c r="AH169" s="193">
        <f t="shared" si="50"/>
        <v>15.440458047878533</v>
      </c>
      <c r="AI169" s="103"/>
      <c r="AJ169" s="190">
        <v>331454</v>
      </c>
      <c r="AK169" s="103"/>
      <c r="AL169" s="193">
        <f t="shared" si="51"/>
        <v>1.3270858087852782</v>
      </c>
      <c r="AM169" s="103"/>
      <c r="AN169" s="190">
        <v>11074783</v>
      </c>
      <c r="AO169" s="103"/>
      <c r="AP169" s="190">
        <v>629851.68090000004</v>
      </c>
      <c r="AQ169" s="103"/>
      <c r="AR169" s="190">
        <v>1057486.6591</v>
      </c>
      <c r="AS169" s="103"/>
      <c r="AT169" s="103">
        <v>74</v>
      </c>
      <c r="AU169" s="103"/>
      <c r="AV169" s="190">
        <v>34183</v>
      </c>
      <c r="AW169" s="103"/>
      <c r="AX169" s="190">
        <f t="shared" si="52"/>
        <v>34183</v>
      </c>
      <c r="AY169" s="103"/>
      <c r="AZ169" s="190">
        <f t="shared" si="53"/>
        <v>34183</v>
      </c>
      <c r="BA169" s="103"/>
      <c r="BB169" s="190">
        <f t="shared" si="54"/>
        <v>34183</v>
      </c>
    </row>
    <row r="170" spans="1:54" ht="9.75" customHeight="1" x14ac:dyDescent="0.25">
      <c r="A170" s="103">
        <v>75</v>
      </c>
      <c r="B170" s="103"/>
      <c r="C170" s="13" t="s">
        <v>196</v>
      </c>
      <c r="D170" s="103"/>
      <c r="E170" s="190">
        <v>146376</v>
      </c>
      <c r="F170" s="103"/>
      <c r="G170" s="188">
        <f t="shared" si="58"/>
        <v>20.276492589001247</v>
      </c>
      <c r="H170" s="103"/>
      <c r="I170" s="188">
        <f t="shared" si="45"/>
        <v>76.60425617620038</v>
      </c>
      <c r="J170" s="103"/>
      <c r="K170" s="190">
        <v>948702</v>
      </c>
      <c r="L170" s="103"/>
      <c r="M170" s="188">
        <f t="shared" si="59"/>
        <v>131.41737082698435</v>
      </c>
      <c r="N170" s="103"/>
      <c r="O170" s="188">
        <f t="shared" si="46"/>
        <v>93.853757478463351</v>
      </c>
      <c r="P170" s="103"/>
      <c r="Q170" s="190">
        <v>3029674</v>
      </c>
      <c r="R170" s="103"/>
      <c r="S170" s="188">
        <f t="shared" si="60"/>
        <v>419.680565175232</v>
      </c>
      <c r="T170" s="103"/>
      <c r="U170" s="188">
        <f t="shared" si="47"/>
        <v>192.37081654246063</v>
      </c>
      <c r="V170" s="103"/>
      <c r="W170" s="190">
        <v>122915</v>
      </c>
      <c r="X170" s="103"/>
      <c r="Y170" s="190">
        <f t="shared" si="48"/>
        <v>4124752</v>
      </c>
      <c r="Z170" s="103"/>
      <c r="AA170" s="103"/>
      <c r="AB170" s="190">
        <v>1239698</v>
      </c>
      <c r="AC170" s="103"/>
      <c r="AD170" s="193">
        <f t="shared" si="49"/>
        <v>30.055091797034102</v>
      </c>
      <c r="AE170" s="103"/>
      <c r="AF170" s="190">
        <v>957922</v>
      </c>
      <c r="AG170" s="103"/>
      <c r="AH170" s="193">
        <f t="shared" si="50"/>
        <v>23.223747755016543</v>
      </c>
      <c r="AI170" s="103"/>
      <c r="AJ170" s="190">
        <v>0</v>
      </c>
      <c r="AK170" s="103"/>
      <c r="AL170" s="193">
        <f t="shared" si="51"/>
        <v>0</v>
      </c>
      <c r="AM170" s="103"/>
      <c r="AN170" s="190">
        <v>373525</v>
      </c>
      <c r="AO170" s="103"/>
      <c r="AP170" s="190">
        <v>213673.58230000004</v>
      </c>
      <c r="AQ170" s="103"/>
      <c r="AR170" s="190">
        <v>33613.0677</v>
      </c>
      <c r="AS170" s="103"/>
      <c r="AT170" s="103">
        <v>75</v>
      </c>
      <c r="AU170" s="103"/>
      <c r="AV170" s="190">
        <v>7219</v>
      </c>
      <c r="AW170" s="103"/>
      <c r="AX170" s="190">
        <f t="shared" si="52"/>
        <v>7219</v>
      </c>
      <c r="AY170" s="103"/>
      <c r="AZ170" s="190">
        <f t="shared" si="53"/>
        <v>7219</v>
      </c>
      <c r="BA170" s="103"/>
      <c r="BB170" s="190">
        <f t="shared" si="54"/>
        <v>7219</v>
      </c>
    </row>
    <row r="171" spans="1:54" ht="9.75" customHeight="1" x14ac:dyDescent="0.25">
      <c r="A171" s="103">
        <v>76</v>
      </c>
      <c r="B171" s="103"/>
      <c r="C171" s="13" t="s">
        <v>112</v>
      </c>
      <c r="D171" s="103"/>
      <c r="E171" s="190">
        <v>135983</v>
      </c>
      <c r="F171" s="103"/>
      <c r="G171" s="188">
        <f t="shared" si="58"/>
        <v>14.869655549480591</v>
      </c>
      <c r="H171" s="103"/>
      <c r="I171" s="188">
        <f t="shared" si="45"/>
        <v>56.177314590500295</v>
      </c>
      <c r="J171" s="103"/>
      <c r="K171" s="190">
        <v>1444874</v>
      </c>
      <c r="L171" s="103"/>
      <c r="M171" s="188">
        <f t="shared" si="59"/>
        <v>157.99606342263533</v>
      </c>
      <c r="N171" s="103"/>
      <c r="O171" s="188">
        <f t="shared" si="46"/>
        <v>112.83534380353882</v>
      </c>
      <c r="P171" s="103"/>
      <c r="Q171" s="190">
        <v>1632354</v>
      </c>
      <c r="R171" s="103"/>
      <c r="S171" s="188">
        <f t="shared" si="60"/>
        <v>178.49688354291962</v>
      </c>
      <c r="T171" s="103"/>
      <c r="U171" s="188">
        <f t="shared" si="47"/>
        <v>81.81839734012641</v>
      </c>
      <c r="V171" s="103"/>
      <c r="W171" s="190">
        <v>34760</v>
      </c>
      <c r="X171" s="103"/>
      <c r="Y171" s="190">
        <f t="shared" si="48"/>
        <v>3213211</v>
      </c>
      <c r="Z171" s="103"/>
      <c r="AA171" s="103"/>
      <c r="AB171" s="190">
        <v>1054590</v>
      </c>
      <c r="AC171" s="103"/>
      <c r="AD171" s="193">
        <f t="shared" si="49"/>
        <v>32.820440363237893</v>
      </c>
      <c r="AE171" s="103"/>
      <c r="AF171" s="190">
        <v>645136</v>
      </c>
      <c r="AG171" s="103"/>
      <c r="AH171" s="193">
        <f t="shared" si="50"/>
        <v>20.077610838503915</v>
      </c>
      <c r="AI171" s="103"/>
      <c r="AJ171" s="190">
        <v>0</v>
      </c>
      <c r="AK171" s="103"/>
      <c r="AL171" s="193">
        <f t="shared" si="51"/>
        <v>0</v>
      </c>
      <c r="AM171" s="103"/>
      <c r="AN171" s="190">
        <v>837759</v>
      </c>
      <c r="AO171" s="103"/>
      <c r="AP171" s="190">
        <v>335086.22019999998</v>
      </c>
      <c r="AQ171" s="103"/>
      <c r="AR171" s="190">
        <v>232935.21980000002</v>
      </c>
      <c r="AS171" s="103"/>
      <c r="AT171" s="103">
        <v>76</v>
      </c>
      <c r="AU171" s="103"/>
      <c r="AV171" s="190">
        <v>9145</v>
      </c>
      <c r="AW171" s="103"/>
      <c r="AX171" s="190">
        <f t="shared" si="52"/>
        <v>9145</v>
      </c>
      <c r="AY171" s="103"/>
      <c r="AZ171" s="190">
        <f t="shared" si="53"/>
        <v>9145</v>
      </c>
      <c r="BA171" s="103"/>
      <c r="BB171" s="190">
        <f t="shared" si="54"/>
        <v>9145</v>
      </c>
    </row>
    <row r="172" spans="1:54" ht="9.75" customHeight="1" x14ac:dyDescent="0.25">
      <c r="A172" s="103">
        <v>77</v>
      </c>
      <c r="B172" s="103"/>
      <c r="C172" s="13" t="s">
        <v>113</v>
      </c>
      <c r="D172" s="103"/>
      <c r="E172" s="190">
        <v>481713</v>
      </c>
      <c r="F172" s="103"/>
      <c r="G172" s="188">
        <f t="shared" si="58"/>
        <v>5.1425506021009477</v>
      </c>
      <c r="H172" s="103"/>
      <c r="I172" s="188">
        <f t="shared" si="45"/>
        <v>19.428471763213302</v>
      </c>
      <c r="J172" s="103"/>
      <c r="K172" s="190">
        <v>7114890</v>
      </c>
      <c r="L172" s="103"/>
      <c r="M172" s="188">
        <f t="shared" si="59"/>
        <v>75.955354855239563</v>
      </c>
      <c r="N172" s="103"/>
      <c r="O172" s="188">
        <f t="shared" si="46"/>
        <v>54.244696944663872</v>
      </c>
      <c r="P172" s="103"/>
      <c r="Q172" s="190">
        <v>18778191</v>
      </c>
      <c r="R172" s="103"/>
      <c r="S172" s="188">
        <f t="shared" si="60"/>
        <v>200.46749295413784</v>
      </c>
      <c r="T172" s="103"/>
      <c r="U172" s="188">
        <f t="shared" si="47"/>
        <v>91.889161685877809</v>
      </c>
      <c r="V172" s="103"/>
      <c r="W172" s="190">
        <v>1038843</v>
      </c>
      <c r="X172" s="103"/>
      <c r="Y172" s="190">
        <f t="shared" si="48"/>
        <v>26374794</v>
      </c>
      <c r="Z172" s="103"/>
      <c r="AA172" s="103"/>
      <c r="AB172" s="190">
        <v>10413684</v>
      </c>
      <c r="AC172" s="103"/>
      <c r="AD172" s="193">
        <f t="shared" si="49"/>
        <v>39.483470468053703</v>
      </c>
      <c r="AE172" s="103"/>
      <c r="AF172" s="190">
        <v>6527273</v>
      </c>
      <c r="AG172" s="103"/>
      <c r="AH172" s="193">
        <f t="shared" si="50"/>
        <v>24.748147795960037</v>
      </c>
      <c r="AI172" s="103"/>
      <c r="AJ172" s="190">
        <v>0</v>
      </c>
      <c r="AK172" s="103"/>
      <c r="AL172" s="193">
        <f t="shared" si="51"/>
        <v>0</v>
      </c>
      <c r="AM172" s="103"/>
      <c r="AN172" s="190">
        <v>3256506</v>
      </c>
      <c r="AO172" s="103"/>
      <c r="AP172" s="190">
        <v>949380.18478300003</v>
      </c>
      <c r="AQ172" s="103"/>
      <c r="AR172" s="190">
        <v>808064.13521700003</v>
      </c>
      <c r="AS172" s="103"/>
      <c r="AT172" s="103">
        <v>77</v>
      </c>
      <c r="AU172" s="103"/>
      <c r="AV172" s="190">
        <v>93672</v>
      </c>
      <c r="AW172" s="103"/>
      <c r="AX172" s="190">
        <f t="shared" si="52"/>
        <v>93672</v>
      </c>
      <c r="AY172" s="103"/>
      <c r="AZ172" s="190">
        <f t="shared" si="53"/>
        <v>93672</v>
      </c>
      <c r="BA172" s="103"/>
      <c r="BB172" s="190">
        <f t="shared" si="54"/>
        <v>93672</v>
      </c>
    </row>
    <row r="173" spans="1:54" ht="9.75" customHeight="1" x14ac:dyDescent="0.25">
      <c r="A173" s="103">
        <v>78</v>
      </c>
      <c r="B173" s="103"/>
      <c r="C173" s="13" t="s">
        <v>197</v>
      </c>
      <c r="D173" s="103"/>
      <c r="E173" s="190">
        <v>201253</v>
      </c>
      <c r="F173" s="103"/>
      <c r="G173" s="188">
        <f t="shared" si="58"/>
        <v>8.9291006699498645</v>
      </c>
      <c r="H173" s="103"/>
      <c r="I173" s="188">
        <f t="shared" si="45"/>
        <v>33.733995765863064</v>
      </c>
      <c r="J173" s="103"/>
      <c r="K173" s="190">
        <v>4403010</v>
      </c>
      <c r="L173" s="103"/>
      <c r="M173" s="188">
        <f t="shared" si="59"/>
        <v>195.35072540929056</v>
      </c>
      <c r="N173" s="103"/>
      <c r="O173" s="188">
        <f t="shared" si="46"/>
        <v>139.51275611763177</v>
      </c>
      <c r="P173" s="103"/>
      <c r="Q173" s="190">
        <v>5980408</v>
      </c>
      <c r="R173" s="103"/>
      <c r="S173" s="188">
        <f t="shared" si="60"/>
        <v>265.33599538577579</v>
      </c>
      <c r="T173" s="103"/>
      <c r="U173" s="188">
        <f t="shared" si="47"/>
        <v>121.6232209112566</v>
      </c>
      <c r="V173" s="103"/>
      <c r="W173" s="190">
        <v>226879</v>
      </c>
      <c r="X173" s="103"/>
      <c r="Y173" s="190">
        <f t="shared" si="48"/>
        <v>10584671</v>
      </c>
      <c r="Z173" s="103"/>
      <c r="AA173" s="103"/>
      <c r="AB173" s="190">
        <v>5183637</v>
      </c>
      <c r="AC173" s="103"/>
      <c r="AD173" s="193">
        <f t="shared" si="49"/>
        <v>48.973057358136117</v>
      </c>
      <c r="AE173" s="103"/>
      <c r="AF173" s="190">
        <v>1215050</v>
      </c>
      <c r="AG173" s="103"/>
      <c r="AH173" s="193">
        <f t="shared" si="50"/>
        <v>11.479336485753786</v>
      </c>
      <c r="AI173" s="103"/>
      <c r="AJ173" s="190">
        <v>0</v>
      </c>
      <c r="AK173" s="103"/>
      <c r="AL173" s="193">
        <f t="shared" si="51"/>
        <v>0</v>
      </c>
      <c r="AM173" s="103"/>
      <c r="AN173" s="190">
        <v>2421769</v>
      </c>
      <c r="AO173" s="103"/>
      <c r="AP173" s="190">
        <v>400049.71658000001</v>
      </c>
      <c r="AQ173" s="103"/>
      <c r="AR173" s="190">
        <v>528004.26341999997</v>
      </c>
      <c r="AS173" s="103"/>
      <c r="AT173" s="103">
        <v>78</v>
      </c>
      <c r="AU173" s="103"/>
      <c r="AV173" s="190">
        <v>22539</v>
      </c>
      <c r="AW173" s="103"/>
      <c r="AX173" s="190">
        <f t="shared" si="52"/>
        <v>22539</v>
      </c>
      <c r="AY173" s="103"/>
      <c r="AZ173" s="190">
        <f t="shared" si="53"/>
        <v>22539</v>
      </c>
      <c r="BA173" s="103"/>
      <c r="BB173" s="190">
        <f t="shared" si="54"/>
        <v>22539</v>
      </c>
    </row>
    <row r="174" spans="1:54" ht="9.75" customHeight="1" x14ac:dyDescent="0.25">
      <c r="A174" s="103">
        <v>79</v>
      </c>
      <c r="B174" s="103"/>
      <c r="C174" s="13" t="s">
        <v>198</v>
      </c>
      <c r="D174" s="103"/>
      <c r="E174" s="190">
        <v>666324</v>
      </c>
      <c r="F174" s="103"/>
      <c r="G174" s="188">
        <f t="shared" si="58"/>
        <v>8.1835867455970135</v>
      </c>
      <c r="H174" s="103"/>
      <c r="I174" s="188">
        <f t="shared" si="45"/>
        <v>30.917456396769776</v>
      </c>
      <c r="J174" s="103"/>
      <c r="K174" s="190">
        <v>6767255</v>
      </c>
      <c r="L174" s="103"/>
      <c r="M174" s="188">
        <f t="shared" si="59"/>
        <v>83.113347743853012</v>
      </c>
      <c r="N174" s="103"/>
      <c r="O174" s="188">
        <f t="shared" si="46"/>
        <v>59.356688794546088</v>
      </c>
      <c r="P174" s="103"/>
      <c r="Q174" s="190">
        <v>15264737</v>
      </c>
      <c r="R174" s="103"/>
      <c r="S174" s="188">
        <f t="shared" si="60"/>
        <v>187.47681216378865</v>
      </c>
      <c r="T174" s="103"/>
      <c r="U174" s="188">
        <f t="shared" si="47"/>
        <v>85.934566504567712</v>
      </c>
      <c r="V174" s="103"/>
      <c r="W174" s="190">
        <v>488538</v>
      </c>
      <c r="X174" s="103"/>
      <c r="Y174" s="190">
        <f t="shared" si="48"/>
        <v>22698316</v>
      </c>
      <c r="Z174" s="103"/>
      <c r="AA174" s="103"/>
      <c r="AB174" s="190">
        <v>8827857</v>
      </c>
      <c r="AC174" s="103"/>
      <c r="AD174" s="193">
        <f t="shared" si="49"/>
        <v>38.892123098471274</v>
      </c>
      <c r="AE174" s="103"/>
      <c r="AF174" s="190">
        <v>5159843</v>
      </c>
      <c r="AG174" s="103"/>
      <c r="AH174" s="193">
        <f t="shared" si="50"/>
        <v>22.732272297204776</v>
      </c>
      <c r="AI174" s="103"/>
      <c r="AJ174" s="190">
        <v>23211</v>
      </c>
      <c r="AK174" s="103"/>
      <c r="AL174" s="193">
        <f t="shared" si="51"/>
        <v>0.10225868738456191</v>
      </c>
      <c r="AM174" s="103"/>
      <c r="AN174" s="190">
        <v>2992719</v>
      </c>
      <c r="AO174" s="103"/>
      <c r="AP174" s="190">
        <v>906968.27630000003</v>
      </c>
      <c r="AQ174" s="103"/>
      <c r="AR174" s="190">
        <v>643449.15370000002</v>
      </c>
      <c r="AS174" s="103"/>
      <c r="AT174" s="103">
        <v>79</v>
      </c>
      <c r="AU174" s="103"/>
      <c r="AV174" s="190">
        <v>81422</v>
      </c>
      <c r="AW174" s="103"/>
      <c r="AX174" s="190">
        <f t="shared" si="52"/>
        <v>81422</v>
      </c>
      <c r="AY174" s="103"/>
      <c r="AZ174" s="190">
        <f t="shared" si="53"/>
        <v>81422</v>
      </c>
      <c r="BA174" s="103"/>
      <c r="BB174" s="190">
        <f t="shared" si="54"/>
        <v>81422</v>
      </c>
    </row>
    <row r="175" spans="1:54" ht="9.75" customHeight="1" x14ac:dyDescent="0.25">
      <c r="A175" s="103">
        <v>80</v>
      </c>
      <c r="B175" s="103"/>
      <c r="C175" s="13" t="s">
        <v>199</v>
      </c>
      <c r="D175" s="103"/>
      <c r="E175" s="190">
        <v>340000</v>
      </c>
      <c r="F175" s="103"/>
      <c r="G175" s="188">
        <f t="shared" si="58"/>
        <v>12.566064234763648</v>
      </c>
      <c r="H175" s="103"/>
      <c r="I175" s="188">
        <f t="shared" si="45"/>
        <v>47.474384415408352</v>
      </c>
      <c r="J175" s="103"/>
      <c r="K175" s="190">
        <v>8192298</v>
      </c>
      <c r="L175" s="103"/>
      <c r="M175" s="188">
        <f t="shared" si="59"/>
        <v>302.77924381860515</v>
      </c>
      <c r="N175" s="103"/>
      <c r="O175" s="188">
        <f t="shared" si="46"/>
        <v>216.23450187780611</v>
      </c>
      <c r="P175" s="103"/>
      <c r="Q175" s="190">
        <v>7834399</v>
      </c>
      <c r="R175" s="103"/>
      <c r="S175" s="188">
        <f t="shared" si="60"/>
        <v>289.55165021990615</v>
      </c>
      <c r="T175" s="103"/>
      <c r="U175" s="188">
        <f t="shared" si="47"/>
        <v>132.72305654840838</v>
      </c>
      <c r="V175" s="103"/>
      <c r="W175" s="190">
        <v>153279</v>
      </c>
      <c r="X175" s="103"/>
      <c r="Y175" s="190">
        <f t="shared" si="48"/>
        <v>16366697</v>
      </c>
      <c r="Z175" s="103"/>
      <c r="AA175" s="103"/>
      <c r="AB175" s="190">
        <v>5485357</v>
      </c>
      <c r="AC175" s="103"/>
      <c r="AD175" s="193">
        <f t="shared" si="49"/>
        <v>33.515357435895588</v>
      </c>
      <c r="AE175" s="103"/>
      <c r="AF175" s="190">
        <v>3849303</v>
      </c>
      <c r="AG175" s="103"/>
      <c r="AH175" s="193">
        <f t="shared" si="50"/>
        <v>23.5191193433837</v>
      </c>
      <c r="AI175" s="103"/>
      <c r="AJ175" s="190">
        <v>87410</v>
      </c>
      <c r="AK175" s="103"/>
      <c r="AL175" s="193">
        <f t="shared" si="51"/>
        <v>0.53407232992704634</v>
      </c>
      <c r="AM175" s="103"/>
      <c r="AN175" s="190">
        <v>6118675</v>
      </c>
      <c r="AO175" s="103"/>
      <c r="AP175" s="190">
        <v>652859.02184000006</v>
      </c>
      <c r="AQ175" s="103"/>
      <c r="AR175" s="190">
        <v>1392631.6281600001</v>
      </c>
      <c r="AS175" s="103"/>
      <c r="AT175" s="103">
        <v>80</v>
      </c>
      <c r="AU175" s="103"/>
      <c r="AV175" s="190">
        <v>27057</v>
      </c>
      <c r="AW175" s="103"/>
      <c r="AX175" s="190">
        <f t="shared" si="52"/>
        <v>27057</v>
      </c>
      <c r="AY175" s="103"/>
      <c r="AZ175" s="190">
        <f t="shared" si="53"/>
        <v>27057</v>
      </c>
      <c r="BA175" s="103"/>
      <c r="BB175" s="190">
        <f t="shared" si="54"/>
        <v>27057</v>
      </c>
    </row>
    <row r="176" spans="1:54" ht="9.75" customHeight="1" x14ac:dyDescent="0.25">
      <c r="A176" s="103">
        <v>81</v>
      </c>
      <c r="B176" s="103"/>
      <c r="C176" s="13" t="s">
        <v>200</v>
      </c>
      <c r="D176" s="103"/>
      <c r="E176" s="190">
        <v>220639</v>
      </c>
      <c r="F176" s="103"/>
      <c r="G176" s="188">
        <f t="shared" si="58"/>
        <v>9.9741874237150228</v>
      </c>
      <c r="H176" s="103"/>
      <c r="I176" s="188">
        <f t="shared" si="45"/>
        <v>37.682316367188676</v>
      </c>
      <c r="J176" s="103"/>
      <c r="K176" s="190">
        <v>2849346</v>
      </c>
      <c r="L176" s="103"/>
      <c r="M176" s="188">
        <f t="shared" si="59"/>
        <v>128.80728719316485</v>
      </c>
      <c r="N176" s="103"/>
      <c r="O176" s="188">
        <f t="shared" si="46"/>
        <v>91.989725693125706</v>
      </c>
      <c r="P176" s="103"/>
      <c r="Q176" s="190">
        <v>5039556</v>
      </c>
      <c r="R176" s="103"/>
      <c r="S176" s="188">
        <f t="shared" si="60"/>
        <v>227.8177297590525</v>
      </c>
      <c r="T176" s="103"/>
      <c r="U176" s="188">
        <f t="shared" si="47"/>
        <v>104.42580937313555</v>
      </c>
      <c r="V176" s="103"/>
      <c r="W176" s="190">
        <v>158834</v>
      </c>
      <c r="X176" s="103"/>
      <c r="Y176" s="190">
        <f t="shared" si="48"/>
        <v>8109541</v>
      </c>
      <c r="Z176" s="103"/>
      <c r="AA176" s="103"/>
      <c r="AB176" s="190">
        <v>3496026</v>
      </c>
      <c r="AC176" s="103"/>
      <c r="AD176" s="193">
        <f t="shared" si="49"/>
        <v>43.110035450835014</v>
      </c>
      <c r="AE176" s="103"/>
      <c r="AF176" s="190">
        <v>2575339</v>
      </c>
      <c r="AG176" s="103"/>
      <c r="AH176" s="193">
        <f t="shared" si="50"/>
        <v>31.756902147729448</v>
      </c>
      <c r="AI176" s="103"/>
      <c r="AJ176" s="190">
        <v>0</v>
      </c>
      <c r="AK176" s="103"/>
      <c r="AL176" s="193">
        <f t="shared" si="51"/>
        <v>0</v>
      </c>
      <c r="AM176" s="103"/>
      <c r="AN176" s="190">
        <v>984868</v>
      </c>
      <c r="AO176" s="103"/>
      <c r="AP176" s="190">
        <v>727651.13030000008</v>
      </c>
      <c r="AQ176" s="103"/>
      <c r="AR176" s="190">
        <v>910254.39969999995</v>
      </c>
      <c r="AS176" s="103"/>
      <c r="AT176" s="103">
        <v>81</v>
      </c>
      <c r="AU176" s="103"/>
      <c r="AV176" s="190">
        <v>22121</v>
      </c>
      <c r="AW176" s="103"/>
      <c r="AX176" s="190">
        <f t="shared" si="52"/>
        <v>22121</v>
      </c>
      <c r="AY176" s="103"/>
      <c r="AZ176" s="190">
        <f t="shared" si="53"/>
        <v>22121</v>
      </c>
      <c r="BA176" s="103"/>
      <c r="BB176" s="190">
        <f t="shared" si="54"/>
        <v>22121</v>
      </c>
    </row>
    <row r="177" spans="1:54" ht="9.75" customHeight="1" x14ac:dyDescent="0.25">
      <c r="A177" s="103">
        <v>82</v>
      </c>
      <c r="B177" s="103"/>
      <c r="C177" s="13" t="s">
        <v>201</v>
      </c>
      <c r="D177" s="103"/>
      <c r="E177" s="190">
        <v>325047</v>
      </c>
      <c r="F177" s="103"/>
      <c r="G177" s="188">
        <f t="shared" si="58"/>
        <v>7.569795062878435</v>
      </c>
      <c r="H177" s="103"/>
      <c r="I177" s="188">
        <f t="shared" si="45"/>
        <v>28.598561494438389</v>
      </c>
      <c r="J177" s="103"/>
      <c r="K177" s="190">
        <v>3452760</v>
      </c>
      <c r="L177" s="103"/>
      <c r="M177" s="188">
        <f t="shared" si="59"/>
        <v>80.408942710759206</v>
      </c>
      <c r="N177" s="103"/>
      <c r="O177" s="188">
        <f t="shared" si="46"/>
        <v>57.425295916250853</v>
      </c>
      <c r="P177" s="103"/>
      <c r="Q177" s="190">
        <v>8324588</v>
      </c>
      <c r="R177" s="103"/>
      <c r="S177" s="188">
        <f t="shared" si="60"/>
        <v>193.8655798789008</v>
      </c>
      <c r="T177" s="103"/>
      <c r="U177" s="188">
        <f t="shared" si="47"/>
        <v>88.863013909662769</v>
      </c>
      <c r="V177" s="103"/>
      <c r="W177" s="190">
        <v>270996</v>
      </c>
      <c r="X177" s="103"/>
      <c r="Y177" s="190">
        <f t="shared" si="48"/>
        <v>12102395</v>
      </c>
      <c r="Z177" s="103"/>
      <c r="AA177" s="103"/>
      <c r="AB177" s="190">
        <v>5133310</v>
      </c>
      <c r="AC177" s="103"/>
      <c r="AD177" s="193">
        <f t="shared" si="49"/>
        <v>42.415654091607486</v>
      </c>
      <c r="AE177" s="103"/>
      <c r="AF177" s="190">
        <v>2348186</v>
      </c>
      <c r="AG177" s="103"/>
      <c r="AH177" s="193">
        <f t="shared" si="50"/>
        <v>19.402655424814675</v>
      </c>
      <c r="AI177" s="103"/>
      <c r="AJ177" s="190">
        <v>58176</v>
      </c>
      <c r="AK177" s="103"/>
      <c r="AL177" s="193">
        <f t="shared" si="51"/>
        <v>0.48069824195954602</v>
      </c>
      <c r="AM177" s="103"/>
      <c r="AN177" s="190">
        <v>1422523</v>
      </c>
      <c r="AO177" s="103"/>
      <c r="AP177" s="190">
        <v>683323.20868399995</v>
      </c>
      <c r="AQ177" s="103"/>
      <c r="AR177" s="190">
        <v>546684.60131599999</v>
      </c>
      <c r="AS177" s="103"/>
      <c r="AT177" s="103">
        <v>82</v>
      </c>
      <c r="AU177" s="103"/>
      <c r="AV177" s="190">
        <v>42940</v>
      </c>
      <c r="AW177" s="103"/>
      <c r="AX177" s="190">
        <f t="shared" si="52"/>
        <v>42940</v>
      </c>
      <c r="AY177" s="103"/>
      <c r="AZ177" s="190">
        <f t="shared" si="53"/>
        <v>42940</v>
      </c>
      <c r="BA177" s="103"/>
      <c r="BB177" s="190">
        <f t="shared" si="54"/>
        <v>42940</v>
      </c>
    </row>
    <row r="178" spans="1:54" ht="9.75" customHeight="1" x14ac:dyDescent="0.25">
      <c r="A178" s="103">
        <v>83</v>
      </c>
      <c r="B178" s="103"/>
      <c r="C178" s="13" t="s">
        <v>202</v>
      </c>
      <c r="D178" s="103"/>
      <c r="E178" s="190">
        <v>441023</v>
      </c>
      <c r="F178" s="103"/>
      <c r="G178" s="188">
        <f t="shared" si="58"/>
        <v>14.471632485643971</v>
      </c>
      <c r="H178" s="103"/>
      <c r="I178" s="188">
        <f t="shared" si="45"/>
        <v>54.673589988607574</v>
      </c>
      <c r="J178" s="103"/>
      <c r="K178" s="190">
        <v>17514654</v>
      </c>
      <c r="L178" s="103"/>
      <c r="M178" s="188">
        <f t="shared" si="59"/>
        <v>574.72203445447087</v>
      </c>
      <c r="N178" s="103"/>
      <c r="O178" s="188">
        <f t="shared" si="46"/>
        <v>410.44667154567156</v>
      </c>
      <c r="P178" s="103"/>
      <c r="Q178" s="190">
        <v>6602153</v>
      </c>
      <c r="R178" s="103"/>
      <c r="S178" s="188">
        <f t="shared" si="60"/>
        <v>216.64160787530764</v>
      </c>
      <c r="T178" s="103"/>
      <c r="U178" s="188">
        <f t="shared" si="47"/>
        <v>99.302961495592356</v>
      </c>
      <c r="V178" s="103"/>
      <c r="W178" s="190">
        <v>138733</v>
      </c>
      <c r="X178" s="103"/>
      <c r="Y178" s="190">
        <f t="shared" si="48"/>
        <v>24557830</v>
      </c>
      <c r="Z178" s="103"/>
      <c r="AA178" s="103"/>
      <c r="AB178" s="190">
        <v>6390279</v>
      </c>
      <c r="AC178" s="103"/>
      <c r="AD178" s="193">
        <f t="shared" si="49"/>
        <v>26.02135042061941</v>
      </c>
      <c r="AE178" s="103"/>
      <c r="AF178" s="190">
        <v>3233273</v>
      </c>
      <c r="AG178" s="103"/>
      <c r="AH178" s="193">
        <f t="shared" si="50"/>
        <v>13.165955623929312</v>
      </c>
      <c r="AI178" s="103"/>
      <c r="AJ178" s="190">
        <v>0</v>
      </c>
      <c r="AK178" s="103"/>
      <c r="AL178" s="193">
        <f t="shared" si="51"/>
        <v>0</v>
      </c>
      <c r="AM178" s="103"/>
      <c r="AN178" s="190">
        <v>13833179</v>
      </c>
      <c r="AO178" s="103"/>
      <c r="AP178" s="190">
        <v>1110478.0073799998</v>
      </c>
      <c r="AQ178" s="103"/>
      <c r="AR178" s="190">
        <v>1279915.9926200002</v>
      </c>
      <c r="AS178" s="103"/>
      <c r="AT178" s="103">
        <v>83</v>
      </c>
      <c r="AU178" s="103"/>
      <c r="AV178" s="190">
        <v>30475</v>
      </c>
      <c r="AW178" s="103"/>
      <c r="AX178" s="190">
        <f t="shared" si="52"/>
        <v>30475</v>
      </c>
      <c r="AY178" s="103"/>
      <c r="AZ178" s="190">
        <f t="shared" si="53"/>
        <v>30475</v>
      </c>
      <c r="BA178" s="103"/>
      <c r="BB178" s="190">
        <f t="shared" si="54"/>
        <v>30475</v>
      </c>
    </row>
    <row r="179" spans="1:54" ht="9.75" customHeight="1" x14ac:dyDescent="0.25">
      <c r="A179" s="103">
        <v>84</v>
      </c>
      <c r="B179" s="103"/>
      <c r="C179" s="13" t="s">
        <v>203</v>
      </c>
      <c r="D179" s="103"/>
      <c r="E179" s="190">
        <v>304000</v>
      </c>
      <c r="F179" s="103"/>
      <c r="G179" s="188">
        <f t="shared" si="58"/>
        <v>17.02985827124531</v>
      </c>
      <c r="H179" s="103"/>
      <c r="I179" s="188">
        <f t="shared" si="45"/>
        <v>64.338525015046443</v>
      </c>
      <c r="J179" s="103"/>
      <c r="K179" s="190">
        <v>4175415</v>
      </c>
      <c r="L179" s="103"/>
      <c r="M179" s="188">
        <f t="shared" si="59"/>
        <v>233.90370287378857</v>
      </c>
      <c r="N179" s="103"/>
      <c r="O179" s="188">
        <f t="shared" si="46"/>
        <v>167.04596405092192</v>
      </c>
      <c r="P179" s="103"/>
      <c r="Q179" s="190">
        <v>3015024</v>
      </c>
      <c r="R179" s="103"/>
      <c r="S179" s="188">
        <f t="shared" si="60"/>
        <v>168.89944540922076</v>
      </c>
      <c r="T179" s="103"/>
      <c r="U179" s="188">
        <f t="shared" si="47"/>
        <v>77.419177639007984</v>
      </c>
      <c r="V179" s="103"/>
      <c r="W179" s="190">
        <v>89714</v>
      </c>
      <c r="X179" s="103"/>
      <c r="Y179" s="190">
        <f t="shared" si="48"/>
        <v>7494439</v>
      </c>
      <c r="Z179" s="103"/>
      <c r="AA179" s="103"/>
      <c r="AB179" s="190">
        <v>2469553</v>
      </c>
      <c r="AC179" s="103"/>
      <c r="AD179" s="193">
        <f t="shared" si="49"/>
        <v>32.951805999088123</v>
      </c>
      <c r="AE179" s="103"/>
      <c r="AF179" s="190">
        <v>1628333</v>
      </c>
      <c r="AG179" s="103"/>
      <c r="AH179" s="193">
        <f t="shared" si="50"/>
        <v>21.727216673589577</v>
      </c>
      <c r="AI179" s="103"/>
      <c r="AJ179" s="190">
        <v>0</v>
      </c>
      <c r="AK179" s="103"/>
      <c r="AL179" s="193">
        <f t="shared" si="51"/>
        <v>0</v>
      </c>
      <c r="AM179" s="103"/>
      <c r="AN179" s="190">
        <v>2554342</v>
      </c>
      <c r="AO179" s="103"/>
      <c r="AP179" s="190">
        <v>567541.82033000002</v>
      </c>
      <c r="AQ179" s="103"/>
      <c r="AR179" s="190">
        <v>443751.33967000002</v>
      </c>
      <c r="AS179" s="103"/>
      <c r="AT179" s="103">
        <v>84</v>
      </c>
      <c r="AU179" s="103"/>
      <c r="AV179" s="190">
        <v>17851</v>
      </c>
      <c r="AW179" s="103"/>
      <c r="AX179" s="190">
        <f t="shared" si="52"/>
        <v>17851</v>
      </c>
      <c r="AY179" s="103"/>
      <c r="AZ179" s="190">
        <f t="shared" si="53"/>
        <v>17851</v>
      </c>
      <c r="BA179" s="103"/>
      <c r="BB179" s="190">
        <f t="shared" si="54"/>
        <v>17851</v>
      </c>
    </row>
    <row r="180" spans="1:54" ht="9.75" customHeight="1" x14ac:dyDescent="0.25">
      <c r="A180" s="103">
        <v>85</v>
      </c>
      <c r="B180" s="103"/>
      <c r="C180" s="13" t="s">
        <v>204</v>
      </c>
      <c r="D180" s="103"/>
      <c r="E180" s="190">
        <v>647569</v>
      </c>
      <c r="F180" s="103"/>
      <c r="G180" s="188">
        <f t="shared" si="58"/>
        <v>4.8528488245741563</v>
      </c>
      <c r="H180" s="103"/>
      <c r="I180" s="188">
        <f t="shared" si="45"/>
        <v>18.333983202977745</v>
      </c>
      <c r="J180" s="103"/>
      <c r="K180" s="190">
        <v>12088847</v>
      </c>
      <c r="L180" s="103"/>
      <c r="M180" s="188">
        <f t="shared" si="59"/>
        <v>90.593198492217539</v>
      </c>
      <c r="N180" s="103"/>
      <c r="O180" s="188">
        <f t="shared" si="46"/>
        <v>64.698540436338021</v>
      </c>
      <c r="P180" s="103"/>
      <c r="Q180" s="190">
        <v>25557510</v>
      </c>
      <c r="R180" s="103"/>
      <c r="S180" s="188">
        <f t="shared" si="60"/>
        <v>191.5266672162229</v>
      </c>
      <c r="T180" s="103"/>
      <c r="U180" s="188">
        <f t="shared" si="47"/>
        <v>87.790916280950853</v>
      </c>
      <c r="V180" s="103"/>
      <c r="W180" s="190">
        <v>1290968</v>
      </c>
      <c r="X180" s="103"/>
      <c r="Y180" s="190">
        <f t="shared" si="48"/>
        <v>38293926</v>
      </c>
      <c r="Z180" s="103"/>
      <c r="AA180" s="103"/>
      <c r="AB180" s="190">
        <v>12470318</v>
      </c>
      <c r="AC180" s="103"/>
      <c r="AD180" s="193">
        <f t="shared" si="49"/>
        <v>32.564741468398935</v>
      </c>
      <c r="AE180" s="103"/>
      <c r="AF180" s="190">
        <v>6913585</v>
      </c>
      <c r="AG180" s="103"/>
      <c r="AH180" s="193">
        <f t="shared" si="50"/>
        <v>18.053998955343467</v>
      </c>
      <c r="AI180" s="103"/>
      <c r="AJ180" s="190">
        <v>0</v>
      </c>
      <c r="AK180" s="103"/>
      <c r="AL180" s="193">
        <f t="shared" si="51"/>
        <v>0</v>
      </c>
      <c r="AM180" s="103"/>
      <c r="AN180" s="190">
        <v>7980054</v>
      </c>
      <c r="AO180" s="103"/>
      <c r="AP180" s="190">
        <v>1521415.28003</v>
      </c>
      <c r="AQ180" s="103"/>
      <c r="AR180" s="190">
        <v>959848.35996999987</v>
      </c>
      <c r="AS180" s="103"/>
      <c r="AT180" s="103">
        <v>85</v>
      </c>
      <c r="AU180" s="103"/>
      <c r="AV180" s="190">
        <v>133441</v>
      </c>
      <c r="AW180" s="103"/>
      <c r="AX180" s="190">
        <f t="shared" si="52"/>
        <v>133441</v>
      </c>
      <c r="AY180" s="103"/>
      <c r="AZ180" s="190">
        <f t="shared" si="53"/>
        <v>133441</v>
      </c>
      <c r="BA180" s="103"/>
      <c r="BB180" s="190">
        <f t="shared" si="54"/>
        <v>133441</v>
      </c>
    </row>
    <row r="181" spans="1:54" ht="9.75" customHeight="1" x14ac:dyDescent="0.25">
      <c r="A181" s="103">
        <v>86</v>
      </c>
      <c r="B181" s="103"/>
      <c r="C181" s="13" t="s">
        <v>205</v>
      </c>
      <c r="D181" s="103"/>
      <c r="E181" s="190">
        <v>535937</v>
      </c>
      <c r="F181" s="103"/>
      <c r="G181" s="188">
        <f t="shared" si="58"/>
        <v>3.5942391523036683</v>
      </c>
      <c r="H181" s="103"/>
      <c r="I181" s="188">
        <f t="shared" si="45"/>
        <v>13.578976520374697</v>
      </c>
      <c r="J181" s="103"/>
      <c r="K181" s="190">
        <v>11473233</v>
      </c>
      <c r="L181" s="103"/>
      <c r="M181" s="188">
        <f t="shared" si="59"/>
        <v>76.944758902823423</v>
      </c>
      <c r="N181" s="103"/>
      <c r="O181" s="188">
        <f t="shared" si="46"/>
        <v>54.951295219654462</v>
      </c>
      <c r="P181" s="103"/>
      <c r="Q181" s="190">
        <v>19074715</v>
      </c>
      <c r="R181" s="103"/>
      <c r="S181" s="188">
        <f t="shared" si="60"/>
        <v>127.92378110120046</v>
      </c>
      <c r="T181" s="103"/>
      <c r="U181" s="188">
        <f t="shared" si="47"/>
        <v>58.636983143028921</v>
      </c>
      <c r="V181" s="103"/>
      <c r="W181" s="190">
        <v>1799216</v>
      </c>
      <c r="X181" s="103"/>
      <c r="Y181" s="190">
        <f t="shared" si="48"/>
        <v>31083885</v>
      </c>
      <c r="Z181" s="103"/>
      <c r="AA181" s="103"/>
      <c r="AB181" s="190">
        <v>8190255</v>
      </c>
      <c r="AC181" s="103"/>
      <c r="AD181" s="193">
        <f t="shared" si="49"/>
        <v>26.348878204896202</v>
      </c>
      <c r="AE181" s="103"/>
      <c r="AF181" s="190">
        <v>4527044</v>
      </c>
      <c r="AG181" s="103"/>
      <c r="AH181" s="193">
        <f t="shared" si="50"/>
        <v>14.56395814101101</v>
      </c>
      <c r="AI181" s="103"/>
      <c r="AJ181" s="190">
        <v>0</v>
      </c>
      <c r="AK181" s="103"/>
      <c r="AL181" s="193">
        <f t="shared" si="51"/>
        <v>0</v>
      </c>
      <c r="AM181" s="103"/>
      <c r="AN181" s="190">
        <v>7715535</v>
      </c>
      <c r="AO181" s="103"/>
      <c r="AP181" s="190">
        <v>1318992.4658600003</v>
      </c>
      <c r="AQ181" s="103"/>
      <c r="AR181" s="190">
        <v>626299.92414000002</v>
      </c>
      <c r="AS181" s="103"/>
      <c r="AT181" s="103">
        <v>86</v>
      </c>
      <c r="AU181" s="103"/>
      <c r="AV181" s="190">
        <v>149110</v>
      </c>
      <c r="AW181" s="103"/>
      <c r="AX181" s="190">
        <f t="shared" si="52"/>
        <v>149110</v>
      </c>
      <c r="AY181" s="103"/>
      <c r="AZ181" s="190">
        <f t="shared" si="53"/>
        <v>149110</v>
      </c>
      <c r="BA181" s="103"/>
      <c r="BB181" s="190">
        <f t="shared" si="54"/>
        <v>149110</v>
      </c>
    </row>
    <row r="182" spans="1:54" ht="9.75" customHeight="1" x14ac:dyDescent="0.25">
      <c r="A182" s="103">
        <v>87</v>
      </c>
      <c r="B182" s="103"/>
      <c r="C182" s="13" t="s">
        <v>206</v>
      </c>
      <c r="D182" s="103"/>
      <c r="E182" s="190">
        <v>209664</v>
      </c>
      <c r="F182" s="103"/>
      <c r="G182" s="188">
        <f t="shared" si="58"/>
        <v>31.844471445929525</v>
      </c>
      <c r="H182" s="103"/>
      <c r="I182" s="188">
        <f t="shared" si="45"/>
        <v>120.30789041704975</v>
      </c>
      <c r="J182" s="103"/>
      <c r="K182" s="190">
        <v>1195044</v>
      </c>
      <c r="L182" s="103"/>
      <c r="M182" s="188">
        <f t="shared" si="59"/>
        <v>181.50729040097207</v>
      </c>
      <c r="N182" s="103"/>
      <c r="O182" s="188">
        <f t="shared" si="46"/>
        <v>129.62625189247788</v>
      </c>
      <c r="P182" s="103"/>
      <c r="Q182" s="190">
        <v>2237658</v>
      </c>
      <c r="R182" s="103"/>
      <c r="S182" s="188">
        <f t="shared" si="60"/>
        <v>339.86300121506684</v>
      </c>
      <c r="T182" s="103"/>
      <c r="U182" s="188">
        <f t="shared" si="47"/>
        <v>155.78449058992109</v>
      </c>
      <c r="V182" s="103"/>
      <c r="W182" s="190">
        <v>77570</v>
      </c>
      <c r="X182" s="103"/>
      <c r="Y182" s="190">
        <f t="shared" si="48"/>
        <v>3642366</v>
      </c>
      <c r="Z182" s="103"/>
      <c r="AA182" s="103"/>
      <c r="AB182" s="190">
        <v>1024120</v>
      </c>
      <c r="AC182" s="103"/>
      <c r="AD182" s="193">
        <f t="shared" si="49"/>
        <v>28.116888857407517</v>
      </c>
      <c r="AE182" s="103"/>
      <c r="AF182" s="190">
        <v>992194</v>
      </c>
      <c r="AG182" s="103"/>
      <c r="AH182" s="193">
        <f t="shared" si="50"/>
        <v>27.240370682133534</v>
      </c>
      <c r="AI182" s="103"/>
      <c r="AJ182" s="190">
        <v>0</v>
      </c>
      <c r="AK182" s="103"/>
      <c r="AL182" s="193">
        <f t="shared" si="51"/>
        <v>0</v>
      </c>
      <c r="AM182" s="103"/>
      <c r="AN182" s="190">
        <v>416712</v>
      </c>
      <c r="AO182" s="103"/>
      <c r="AP182" s="190">
        <v>303267.25625999999</v>
      </c>
      <c r="AQ182" s="103"/>
      <c r="AR182" s="190">
        <v>126460.95374</v>
      </c>
      <c r="AS182" s="103"/>
      <c r="AT182" s="103">
        <v>87</v>
      </c>
      <c r="AU182" s="103"/>
      <c r="AV182" s="190">
        <v>6584</v>
      </c>
      <c r="AW182" s="103"/>
      <c r="AX182" s="190">
        <f t="shared" si="52"/>
        <v>6584</v>
      </c>
      <c r="AY182" s="103"/>
      <c r="AZ182" s="190">
        <f t="shared" si="53"/>
        <v>6584</v>
      </c>
      <c r="BA182" s="103"/>
      <c r="BB182" s="190">
        <f t="shared" si="54"/>
        <v>6584</v>
      </c>
    </row>
    <row r="183" spans="1:54" ht="9.75" customHeight="1" x14ac:dyDescent="0.25">
      <c r="A183" s="103">
        <v>88</v>
      </c>
      <c r="B183" s="103"/>
      <c r="C183" s="13" t="s">
        <v>207</v>
      </c>
      <c r="D183" s="103"/>
      <c r="E183" s="190">
        <v>148317</v>
      </c>
      <c r="F183" s="103"/>
      <c r="G183" s="188">
        <f t="shared" si="58"/>
        <v>12.927481914059095</v>
      </c>
      <c r="H183" s="103"/>
      <c r="I183" s="188">
        <f t="shared" si="45"/>
        <v>48.8398144753574</v>
      </c>
      <c r="J183" s="103"/>
      <c r="K183" s="190">
        <v>1206361</v>
      </c>
      <c r="L183" s="103"/>
      <c r="M183" s="188">
        <f t="shared" si="59"/>
        <v>105.14782532903338</v>
      </c>
      <c r="N183" s="103"/>
      <c r="O183" s="188">
        <f t="shared" si="46"/>
        <v>75.092953357065568</v>
      </c>
      <c r="P183" s="103"/>
      <c r="Q183" s="190">
        <v>2381761</v>
      </c>
      <c r="R183" s="103"/>
      <c r="S183" s="188">
        <f t="shared" si="60"/>
        <v>207.59705395275864</v>
      </c>
      <c r="T183" s="103"/>
      <c r="U183" s="188">
        <f t="shared" si="47"/>
        <v>95.157169748918108</v>
      </c>
      <c r="V183" s="103"/>
      <c r="W183" s="190">
        <v>28789</v>
      </c>
      <c r="X183" s="103"/>
      <c r="Y183" s="190">
        <f t="shared" si="48"/>
        <v>3736439</v>
      </c>
      <c r="Z183" s="103"/>
      <c r="AA183" s="103"/>
      <c r="AB183" s="190">
        <v>1430733</v>
      </c>
      <c r="AC183" s="103"/>
      <c r="AD183" s="193">
        <f t="shared" si="49"/>
        <v>38.291351738915047</v>
      </c>
      <c r="AE183" s="103"/>
      <c r="AF183" s="190">
        <v>1215874</v>
      </c>
      <c r="AG183" s="103"/>
      <c r="AH183" s="193">
        <f t="shared" si="50"/>
        <v>32.540983540745614</v>
      </c>
      <c r="AI183" s="103"/>
      <c r="AJ183" s="190">
        <v>0</v>
      </c>
      <c r="AK183" s="103"/>
      <c r="AL183" s="193">
        <f t="shared" si="51"/>
        <v>0</v>
      </c>
      <c r="AM183" s="103"/>
      <c r="AN183" s="190">
        <v>418839</v>
      </c>
      <c r="AO183" s="103"/>
      <c r="AP183" s="190">
        <v>406625.93455000001</v>
      </c>
      <c r="AQ183" s="103"/>
      <c r="AR183" s="190">
        <v>311482.97544999997</v>
      </c>
      <c r="AS183" s="103"/>
      <c r="AT183" s="103">
        <v>88</v>
      </c>
      <c r="AU183" s="103"/>
      <c r="AV183" s="190">
        <v>11473</v>
      </c>
      <c r="AW183" s="103"/>
      <c r="AX183" s="190">
        <f t="shared" si="52"/>
        <v>11473</v>
      </c>
      <c r="AY183" s="103"/>
      <c r="AZ183" s="190">
        <f t="shared" si="53"/>
        <v>11473</v>
      </c>
      <c r="BA183" s="103"/>
      <c r="BB183" s="190">
        <f t="shared" si="54"/>
        <v>11473</v>
      </c>
    </row>
    <row r="184" spans="1:54" ht="9.75" customHeight="1" x14ac:dyDescent="0.25">
      <c r="A184" s="103">
        <v>89</v>
      </c>
      <c r="B184" s="103"/>
      <c r="C184" s="13" t="s">
        <v>208</v>
      </c>
      <c r="D184" s="103"/>
      <c r="E184" s="190">
        <v>439383</v>
      </c>
      <c r="F184" s="103"/>
      <c r="G184" s="188">
        <f t="shared" si="58"/>
        <v>10.4682295761561</v>
      </c>
      <c r="H184" s="103"/>
      <c r="I184" s="188">
        <f t="shared" si="45"/>
        <v>39.548799509740007</v>
      </c>
      <c r="J184" s="103"/>
      <c r="K184" s="190">
        <v>12289677</v>
      </c>
      <c r="L184" s="103"/>
      <c r="M184" s="188">
        <f t="shared" si="59"/>
        <v>292.79958544778788</v>
      </c>
      <c r="N184" s="103"/>
      <c r="O184" s="188">
        <f t="shared" si="46"/>
        <v>209.10737377777963</v>
      </c>
      <c r="P184" s="103"/>
      <c r="Q184" s="190">
        <v>11153520</v>
      </c>
      <c r="R184" s="103"/>
      <c r="S184" s="188">
        <f t="shared" si="60"/>
        <v>265.73082696018866</v>
      </c>
      <c r="T184" s="103"/>
      <c r="U184" s="188">
        <f t="shared" si="47"/>
        <v>121.80420158720196</v>
      </c>
      <c r="V184" s="103"/>
      <c r="W184" s="190">
        <v>261532</v>
      </c>
      <c r="X184" s="103"/>
      <c r="Y184" s="190">
        <f t="shared" si="48"/>
        <v>23882580</v>
      </c>
      <c r="Z184" s="103"/>
      <c r="AA184" s="103"/>
      <c r="AB184" s="190">
        <v>7331661</v>
      </c>
      <c r="AC184" s="103"/>
      <c r="AD184" s="193">
        <f t="shared" si="49"/>
        <v>30.698781287448845</v>
      </c>
      <c r="AE184" s="103"/>
      <c r="AF184" s="190">
        <v>4932999</v>
      </c>
      <c r="AG184" s="103"/>
      <c r="AH184" s="193">
        <f t="shared" si="50"/>
        <v>20.655218154822467</v>
      </c>
      <c r="AI184" s="103"/>
      <c r="AJ184" s="190">
        <v>131129</v>
      </c>
      <c r="AK184" s="103"/>
      <c r="AL184" s="193">
        <f t="shared" si="51"/>
        <v>0.54905709517145973</v>
      </c>
      <c r="AM184" s="103"/>
      <c r="AN184" s="190">
        <v>9178931</v>
      </c>
      <c r="AO184" s="103"/>
      <c r="AP184" s="190">
        <v>957376.20818000007</v>
      </c>
      <c r="AQ184" s="103"/>
      <c r="AR184" s="190">
        <v>1824235.2918199999</v>
      </c>
      <c r="AS184" s="103"/>
      <c r="AT184" s="103">
        <v>89</v>
      </c>
      <c r="AU184" s="103"/>
      <c r="AV184" s="190">
        <v>41973</v>
      </c>
      <c r="AW184" s="103"/>
      <c r="AX184" s="190">
        <f t="shared" si="52"/>
        <v>41973</v>
      </c>
      <c r="AY184" s="103"/>
      <c r="AZ184" s="190">
        <f t="shared" si="53"/>
        <v>41973</v>
      </c>
      <c r="BA184" s="103"/>
      <c r="BB184" s="190">
        <f t="shared" si="54"/>
        <v>41973</v>
      </c>
    </row>
    <row r="185" spans="1:54" ht="9.75" customHeight="1" x14ac:dyDescent="0.25">
      <c r="A185" s="103">
        <v>90</v>
      </c>
      <c r="B185" s="103"/>
      <c r="C185" s="13" t="s">
        <v>209</v>
      </c>
      <c r="D185" s="103"/>
      <c r="E185" s="196">
        <v>298072</v>
      </c>
      <c r="F185" s="112"/>
      <c r="G185" s="188">
        <f t="shared" si="58"/>
        <v>7.5213726974514259</v>
      </c>
      <c r="H185" s="103"/>
      <c r="I185" s="188">
        <f t="shared" si="45"/>
        <v>28.415622592675849</v>
      </c>
      <c r="J185" s="112"/>
      <c r="K185" s="196">
        <v>4276873</v>
      </c>
      <c r="L185" s="112"/>
      <c r="M185" s="188">
        <f t="shared" si="59"/>
        <v>107.92008579359072</v>
      </c>
      <c r="N185" s="103"/>
      <c r="O185" s="188">
        <f t="shared" si="46"/>
        <v>77.07280624615008</v>
      </c>
      <c r="P185" s="112"/>
      <c r="Q185" s="196">
        <v>6143879</v>
      </c>
      <c r="R185" s="112"/>
      <c r="S185" s="188">
        <f t="shared" si="60"/>
        <v>155.03101185970223</v>
      </c>
      <c r="T185" s="103"/>
      <c r="U185" s="188">
        <f t="shared" si="47"/>
        <v>71.062243085767946</v>
      </c>
      <c r="V185" s="112"/>
      <c r="W185" s="196">
        <v>436933</v>
      </c>
      <c r="X185" s="112"/>
      <c r="Y185" s="196">
        <f t="shared" si="48"/>
        <v>10718824</v>
      </c>
      <c r="Z185" s="112"/>
      <c r="AA185" s="112"/>
      <c r="AB185" s="196">
        <v>3843499</v>
      </c>
      <c r="AC185" s="112"/>
      <c r="AD185" s="193">
        <f t="shared" si="49"/>
        <v>35.857469065636302</v>
      </c>
      <c r="AE185" s="112"/>
      <c r="AF185" s="196">
        <v>2515980</v>
      </c>
      <c r="AG185" s="112"/>
      <c r="AH185" s="193">
        <f t="shared" si="50"/>
        <v>23.472537658981992</v>
      </c>
      <c r="AI185" s="112"/>
      <c r="AJ185" s="196">
        <v>71535</v>
      </c>
      <c r="AK185" s="112"/>
      <c r="AL185" s="193">
        <f t="shared" si="51"/>
        <v>0.66737731676534662</v>
      </c>
      <c r="AM185" s="112"/>
      <c r="AN185" s="196">
        <v>1749170</v>
      </c>
      <c r="AO185" s="103"/>
      <c r="AP185" s="190">
        <v>667734.32746400009</v>
      </c>
      <c r="AQ185" s="103"/>
      <c r="AR185" s="190">
        <v>436213.79253599996</v>
      </c>
      <c r="AS185" s="103"/>
      <c r="AT185" s="103">
        <v>90</v>
      </c>
      <c r="AU185" s="103"/>
      <c r="AV185" s="190">
        <v>39630</v>
      </c>
      <c r="AW185" s="103"/>
      <c r="AX185" s="190">
        <f t="shared" si="52"/>
        <v>39630</v>
      </c>
      <c r="AY185" s="103"/>
      <c r="AZ185" s="190">
        <f t="shared" si="53"/>
        <v>39630</v>
      </c>
      <c r="BA185" s="103"/>
      <c r="BB185" s="190">
        <f t="shared" si="54"/>
        <v>39630</v>
      </c>
    </row>
    <row r="186" spans="1:54" ht="9.75" customHeight="1" x14ac:dyDescent="0.25">
      <c r="A186" s="103">
        <v>91</v>
      </c>
      <c r="B186" s="103"/>
      <c r="C186" s="13" t="s">
        <v>210</v>
      </c>
      <c r="D186" s="103"/>
      <c r="E186" s="190">
        <v>501865</v>
      </c>
      <c r="F186" s="103"/>
      <c r="G186" s="188">
        <f t="shared" si="58"/>
        <v>9.2951733590161503</v>
      </c>
      <c r="H186" s="103"/>
      <c r="I186" s="188">
        <f t="shared" si="45"/>
        <v>35.117012376317462</v>
      </c>
      <c r="J186" s="103"/>
      <c r="K186" s="190">
        <v>14975257</v>
      </c>
      <c r="L186" s="103"/>
      <c r="M186" s="188">
        <f t="shared" si="59"/>
        <v>277.36066454289522</v>
      </c>
      <c r="N186" s="103"/>
      <c r="O186" s="188">
        <f t="shared" si="46"/>
        <v>198.08142850723672</v>
      </c>
      <c r="P186" s="103"/>
      <c r="Q186" s="190">
        <v>8339510</v>
      </c>
      <c r="R186" s="103"/>
      <c r="S186" s="188">
        <f t="shared" si="60"/>
        <v>154.45825307452955</v>
      </c>
      <c r="T186" s="103"/>
      <c r="U186" s="188">
        <f t="shared" si="47"/>
        <v>70.799705135888075</v>
      </c>
      <c r="V186" s="103"/>
      <c r="W186" s="190">
        <v>299098</v>
      </c>
      <c r="X186" s="103"/>
      <c r="Y186" s="190">
        <f t="shared" si="48"/>
        <v>23816632</v>
      </c>
      <c r="Z186" s="103"/>
      <c r="AA186" s="103"/>
      <c r="AB186" s="190">
        <v>6133499</v>
      </c>
      <c r="AC186" s="103"/>
      <c r="AD186" s="193">
        <f t="shared" si="49"/>
        <v>25.753007394160516</v>
      </c>
      <c r="AE186" s="103"/>
      <c r="AF186" s="190">
        <v>4232288</v>
      </c>
      <c r="AG186" s="103"/>
      <c r="AH186" s="193">
        <f t="shared" si="50"/>
        <v>17.770304382248504</v>
      </c>
      <c r="AI186" s="103"/>
      <c r="AJ186" s="190">
        <v>0</v>
      </c>
      <c r="AK186" s="103"/>
      <c r="AL186" s="193">
        <f t="shared" si="51"/>
        <v>0</v>
      </c>
      <c r="AM186" s="103"/>
      <c r="AN186" s="190">
        <v>10872669</v>
      </c>
      <c r="AO186" s="103"/>
      <c r="AP186" s="190">
        <v>1088441.5598600002</v>
      </c>
      <c r="AQ186" s="103"/>
      <c r="AR186" s="190">
        <v>1197816.88014</v>
      </c>
      <c r="AS186" s="103"/>
      <c r="AT186" s="103">
        <v>91</v>
      </c>
      <c r="AU186" s="103"/>
      <c r="AV186" s="190">
        <v>53992</v>
      </c>
      <c r="AW186" s="103"/>
      <c r="AX186" s="190">
        <f t="shared" si="52"/>
        <v>53992</v>
      </c>
      <c r="AY186" s="103"/>
      <c r="AZ186" s="190">
        <f t="shared" si="53"/>
        <v>53992</v>
      </c>
      <c r="BA186" s="103"/>
      <c r="BB186" s="190">
        <f t="shared" si="54"/>
        <v>53992</v>
      </c>
    </row>
    <row r="187" spans="1:54" ht="9.75" customHeight="1" x14ac:dyDescent="0.25">
      <c r="A187" s="103">
        <v>92</v>
      </c>
      <c r="B187" s="103"/>
      <c r="C187" s="13" t="s">
        <v>211</v>
      </c>
      <c r="D187" s="103"/>
      <c r="E187" s="190">
        <v>161284</v>
      </c>
      <c r="F187" s="103"/>
      <c r="G187" s="188">
        <f t="shared" si="58"/>
        <v>9.0047456870079845</v>
      </c>
      <c r="H187" s="103"/>
      <c r="I187" s="188">
        <f t="shared" si="45"/>
        <v>34.019781398646352</v>
      </c>
      <c r="J187" s="103"/>
      <c r="K187" s="190">
        <v>183761</v>
      </c>
      <c r="L187" s="103"/>
      <c r="M187" s="188">
        <f t="shared" si="59"/>
        <v>10.259672826754509</v>
      </c>
      <c r="N187" s="103"/>
      <c r="O187" s="188">
        <f t="shared" si="46"/>
        <v>7.327104774895413</v>
      </c>
      <c r="P187" s="103"/>
      <c r="Q187" s="190">
        <v>4432324</v>
      </c>
      <c r="R187" s="103"/>
      <c r="S187" s="188">
        <f t="shared" si="60"/>
        <v>247.46379319970967</v>
      </c>
      <c r="T187" s="103"/>
      <c r="U187" s="188">
        <f t="shared" si="47"/>
        <v>113.43106141368737</v>
      </c>
      <c r="V187" s="103"/>
      <c r="W187" s="190">
        <v>67753</v>
      </c>
      <c r="X187" s="103"/>
      <c r="Y187" s="190">
        <f t="shared" si="48"/>
        <v>4777369</v>
      </c>
      <c r="Z187" s="103"/>
      <c r="AA187" s="103"/>
      <c r="AB187" s="190">
        <v>2072762</v>
      </c>
      <c r="AC187" s="103"/>
      <c r="AD187" s="193">
        <f t="shared" si="49"/>
        <v>43.387102817471288</v>
      </c>
      <c r="AE187" s="103"/>
      <c r="AF187" s="190">
        <v>1163895</v>
      </c>
      <c r="AG187" s="103"/>
      <c r="AH187" s="193">
        <f t="shared" si="50"/>
        <v>24.362677448612406</v>
      </c>
      <c r="AI187" s="103"/>
      <c r="AJ187" s="190">
        <v>0</v>
      </c>
      <c r="AK187" s="103"/>
      <c r="AL187" s="193">
        <f t="shared" si="51"/>
        <v>0</v>
      </c>
      <c r="AM187" s="103"/>
      <c r="AN187" s="190">
        <v>0</v>
      </c>
      <c r="AO187" s="103"/>
      <c r="AP187" s="190">
        <v>518285.08359300008</v>
      </c>
      <c r="AQ187" s="103"/>
      <c r="AR187" s="190">
        <v>508037.67640699999</v>
      </c>
      <c r="AS187" s="103"/>
      <c r="AT187" s="103">
        <v>92</v>
      </c>
      <c r="AU187" s="103"/>
      <c r="AV187" s="190">
        <v>17911</v>
      </c>
      <c r="AW187" s="103"/>
      <c r="AX187" s="190">
        <f t="shared" si="52"/>
        <v>17911</v>
      </c>
      <c r="AY187" s="103"/>
      <c r="AZ187" s="190">
        <f t="shared" si="53"/>
        <v>17911</v>
      </c>
      <c r="BA187" s="103"/>
      <c r="BB187" s="190">
        <f t="shared" si="54"/>
        <v>17911</v>
      </c>
    </row>
    <row r="188" spans="1:54" ht="9.75" customHeight="1" x14ac:dyDescent="0.25">
      <c r="A188" s="103">
        <v>93</v>
      </c>
      <c r="B188" s="103"/>
      <c r="C188" s="13" t="s">
        <v>212</v>
      </c>
      <c r="D188" s="103"/>
      <c r="E188" s="190">
        <v>0</v>
      </c>
      <c r="F188" s="103"/>
      <c r="G188" s="188">
        <v>0</v>
      </c>
      <c r="H188" s="103"/>
      <c r="I188" s="188">
        <f t="shared" si="45"/>
        <v>0</v>
      </c>
      <c r="J188" s="103"/>
      <c r="K188" s="190">
        <v>0</v>
      </c>
      <c r="L188" s="103"/>
      <c r="M188" s="188">
        <v>0</v>
      </c>
      <c r="N188" s="103"/>
      <c r="O188" s="188">
        <f t="shared" si="46"/>
        <v>0</v>
      </c>
      <c r="P188" s="103"/>
      <c r="Q188" s="190">
        <v>0</v>
      </c>
      <c r="R188" s="103"/>
      <c r="S188" s="188">
        <v>0</v>
      </c>
      <c r="T188" s="103"/>
      <c r="U188" s="188">
        <f t="shared" si="47"/>
        <v>0</v>
      </c>
      <c r="V188" s="103"/>
      <c r="W188" s="190">
        <v>0</v>
      </c>
      <c r="X188" s="103"/>
      <c r="Y188" s="190">
        <f t="shared" si="48"/>
        <v>0</v>
      </c>
      <c r="Z188" s="103"/>
      <c r="AA188" s="103"/>
      <c r="AB188" s="190">
        <v>0</v>
      </c>
      <c r="AC188" s="103"/>
      <c r="AD188" s="193">
        <f t="shared" si="49"/>
        <v>0</v>
      </c>
      <c r="AE188" s="103"/>
      <c r="AF188" s="190">
        <v>0</v>
      </c>
      <c r="AG188" s="103"/>
      <c r="AH188" s="193">
        <f t="shared" si="50"/>
        <v>0</v>
      </c>
      <c r="AI188" s="103"/>
      <c r="AJ188" s="190">
        <v>0</v>
      </c>
      <c r="AK188" s="103"/>
      <c r="AL188" s="193">
        <f t="shared" si="51"/>
        <v>0</v>
      </c>
      <c r="AM188" s="103"/>
      <c r="AN188" s="190">
        <v>0</v>
      </c>
      <c r="AO188" s="103"/>
      <c r="AP188" s="190">
        <v>0</v>
      </c>
      <c r="AQ188" s="103"/>
      <c r="AR188" s="190">
        <v>0</v>
      </c>
      <c r="AS188" s="103"/>
      <c r="AT188" s="103">
        <v>93</v>
      </c>
      <c r="AU188" s="103"/>
      <c r="AV188" s="190">
        <v>0</v>
      </c>
      <c r="AW188" s="103"/>
      <c r="AX188" s="190">
        <f t="shared" si="52"/>
        <v>0</v>
      </c>
      <c r="AY188" s="103"/>
      <c r="AZ188" s="190">
        <f t="shared" si="53"/>
        <v>0</v>
      </c>
      <c r="BA188" s="103"/>
      <c r="BB188" s="190">
        <f t="shared" si="54"/>
        <v>0</v>
      </c>
    </row>
    <row r="189" spans="1:54" ht="9.75" customHeight="1" x14ac:dyDescent="0.25">
      <c r="A189" s="103">
        <v>94</v>
      </c>
      <c r="B189" s="103"/>
      <c r="C189" s="13" t="s">
        <v>213</v>
      </c>
      <c r="D189" s="103"/>
      <c r="E189" s="190">
        <v>358938</v>
      </c>
      <c r="F189" s="103"/>
      <c r="G189" s="188">
        <f>(E189/$AV189)</f>
        <v>12.528376963350786</v>
      </c>
      <c r="H189" s="103"/>
      <c r="I189" s="188">
        <f t="shared" si="45"/>
        <v>47.332002522621885</v>
      </c>
      <c r="J189" s="103"/>
      <c r="K189" s="190">
        <v>15627924</v>
      </c>
      <c r="L189" s="103"/>
      <c r="M189" s="188">
        <f>(K189/$AV189)</f>
        <v>545.47727748691102</v>
      </c>
      <c r="N189" s="103"/>
      <c r="O189" s="188">
        <f t="shared" si="46"/>
        <v>389.56107392126393</v>
      </c>
      <c r="P189" s="103"/>
      <c r="Q189" s="190">
        <v>7009482</v>
      </c>
      <c r="R189" s="103"/>
      <c r="S189" s="188">
        <f>(Q189/$AV189)</f>
        <v>244.65905759162303</v>
      </c>
      <c r="T189" s="103"/>
      <c r="U189" s="188">
        <f t="shared" si="47"/>
        <v>112.14544248375655</v>
      </c>
      <c r="V189" s="103"/>
      <c r="W189" s="190">
        <v>124609</v>
      </c>
      <c r="X189" s="103"/>
      <c r="Y189" s="190">
        <f t="shared" si="48"/>
        <v>22996344</v>
      </c>
      <c r="Z189" s="103"/>
      <c r="AA189" s="103"/>
      <c r="AB189" s="190">
        <v>6474696</v>
      </c>
      <c r="AC189" s="103"/>
      <c r="AD189" s="193">
        <f t="shared" si="49"/>
        <v>28.155327646864215</v>
      </c>
      <c r="AE189" s="103"/>
      <c r="AF189" s="190">
        <v>2919997</v>
      </c>
      <c r="AG189" s="103"/>
      <c r="AH189" s="193">
        <f t="shared" si="50"/>
        <v>12.697657505906157</v>
      </c>
      <c r="AI189" s="103"/>
      <c r="AJ189" s="190">
        <v>0</v>
      </c>
      <c r="AK189" s="103"/>
      <c r="AL189" s="193">
        <f t="shared" si="51"/>
        <v>0</v>
      </c>
      <c r="AM189" s="103"/>
      <c r="AN189" s="190">
        <v>12343028</v>
      </c>
      <c r="AO189" s="103"/>
      <c r="AP189" s="190">
        <v>649039.93040000007</v>
      </c>
      <c r="AQ189" s="103"/>
      <c r="AR189" s="190">
        <v>698304.33960000006</v>
      </c>
      <c r="AS189" s="103"/>
      <c r="AT189" s="103">
        <v>94</v>
      </c>
      <c r="AU189" s="103"/>
      <c r="AV189" s="190">
        <v>28650</v>
      </c>
      <c r="AW189" s="103"/>
      <c r="AX189" s="190">
        <f t="shared" si="52"/>
        <v>28650</v>
      </c>
      <c r="AY189" s="103"/>
      <c r="AZ189" s="190">
        <f t="shared" si="53"/>
        <v>28650</v>
      </c>
      <c r="BA189" s="103"/>
      <c r="BB189" s="190">
        <f t="shared" si="54"/>
        <v>28650</v>
      </c>
    </row>
    <row r="190" spans="1:54" ht="9.75" customHeight="1" x14ac:dyDescent="0.25">
      <c r="A190" s="109">
        <v>95</v>
      </c>
      <c r="B190" s="103"/>
      <c r="C190" s="13" t="s">
        <v>214</v>
      </c>
      <c r="D190" s="103"/>
      <c r="E190" s="191">
        <v>1536766</v>
      </c>
      <c r="F190" s="103"/>
      <c r="G190" s="188">
        <f>(E190/$AV190)</f>
        <v>22.361091305929428</v>
      </c>
      <c r="H190" s="103"/>
      <c r="I190" s="188">
        <f t="shared" si="45"/>
        <v>84.479835911463198</v>
      </c>
      <c r="J190" s="103"/>
      <c r="K190" s="191">
        <v>4687141</v>
      </c>
      <c r="L190" s="103"/>
      <c r="M190" s="188">
        <f>(K190/$AV190)</f>
        <v>68.201396871589665</v>
      </c>
      <c r="N190" s="103"/>
      <c r="O190" s="188">
        <f t="shared" si="46"/>
        <v>48.707087361424186</v>
      </c>
      <c r="P190" s="103"/>
      <c r="Q190" s="191">
        <v>7823137</v>
      </c>
      <c r="R190" s="103"/>
      <c r="S190" s="188">
        <f>(Q190/$AV190)</f>
        <v>113.8324772644598</v>
      </c>
      <c r="T190" s="103"/>
      <c r="U190" s="188">
        <f t="shared" si="47"/>
        <v>52.177890561293871</v>
      </c>
      <c r="V190" s="103"/>
      <c r="W190" s="191">
        <v>1199191</v>
      </c>
      <c r="X190" s="103"/>
      <c r="Y190" s="191">
        <f t="shared" si="48"/>
        <v>14047044</v>
      </c>
      <c r="Z190" s="103"/>
      <c r="AA190" s="103"/>
      <c r="AB190" s="191">
        <v>3605237</v>
      </c>
      <c r="AC190" s="103"/>
      <c r="AD190" s="193">
        <f t="shared" si="49"/>
        <v>25.665449613456044</v>
      </c>
      <c r="AE190" s="103"/>
      <c r="AF190" s="191">
        <v>3199857</v>
      </c>
      <c r="AG190" s="103"/>
      <c r="AH190" s="193">
        <f t="shared" si="50"/>
        <v>22.779575546285752</v>
      </c>
      <c r="AI190" s="103"/>
      <c r="AJ190" s="191">
        <v>0</v>
      </c>
      <c r="AK190" s="103"/>
      <c r="AL190" s="193">
        <f t="shared" si="51"/>
        <v>0</v>
      </c>
      <c r="AM190" s="103"/>
      <c r="AN190" s="191">
        <v>1415935</v>
      </c>
      <c r="AO190" s="103"/>
      <c r="AP190" s="191">
        <v>505622.54635000008</v>
      </c>
      <c r="AQ190" s="103"/>
      <c r="AR190" s="191">
        <v>237337.90364999999</v>
      </c>
      <c r="AS190" s="103"/>
      <c r="AT190" s="109">
        <v>95</v>
      </c>
      <c r="AU190" s="103"/>
      <c r="AV190" s="191">
        <v>68725</v>
      </c>
      <c r="AW190" s="103"/>
      <c r="AX190" s="191">
        <f t="shared" si="52"/>
        <v>68725</v>
      </c>
      <c r="AY190" s="103"/>
      <c r="AZ190" s="191">
        <f t="shared" si="53"/>
        <v>68725</v>
      </c>
      <c r="BA190" s="103"/>
      <c r="BB190" s="191">
        <f t="shared" si="54"/>
        <v>68725</v>
      </c>
    </row>
    <row r="191" spans="1:54" ht="8.4499999999999993" customHeight="1" x14ac:dyDescent="0.25">
      <c r="A191" s="103"/>
      <c r="B191" s="103"/>
      <c r="C191" s="103"/>
      <c r="D191" s="103"/>
      <c r="E191" s="103"/>
      <c r="F191" s="103"/>
      <c r="G191" s="112"/>
      <c r="H191" s="112"/>
      <c r="I191" s="112"/>
      <c r="J191" s="103"/>
      <c r="K191" s="103"/>
      <c r="L191" s="103"/>
      <c r="M191" s="112"/>
      <c r="N191" s="112"/>
      <c r="O191" s="112"/>
      <c r="P191" s="103"/>
      <c r="Q191" s="103"/>
      <c r="R191" s="103"/>
      <c r="S191" s="112"/>
      <c r="T191" s="112"/>
      <c r="U191" s="112"/>
      <c r="V191" s="103"/>
      <c r="W191" s="103"/>
      <c r="X191" s="103"/>
      <c r="Y191" s="103"/>
      <c r="Z191" s="103"/>
      <c r="AA191" s="103"/>
      <c r="AB191" s="103"/>
      <c r="AC191" s="103"/>
      <c r="AD191" s="112"/>
      <c r="AE191" s="103"/>
      <c r="AF191" s="103"/>
      <c r="AG191" s="103"/>
      <c r="AH191" s="112"/>
      <c r="AI191" s="103"/>
      <c r="AJ191" s="103"/>
      <c r="AK191" s="103"/>
      <c r="AL191" s="112"/>
      <c r="AM191" s="103"/>
      <c r="AN191" s="103"/>
      <c r="AO191" s="103"/>
      <c r="AP191" s="103"/>
      <c r="AQ191" s="103"/>
      <c r="AR191" s="103"/>
      <c r="AS191" s="103"/>
      <c r="AT191" s="103"/>
      <c r="AU191" s="103"/>
      <c r="AV191" s="103"/>
      <c r="AW191" s="103"/>
      <c r="AX191" s="103"/>
      <c r="AY191" s="103"/>
      <c r="AZ191" s="103"/>
      <c r="BA191" s="103"/>
      <c r="BB191" s="103"/>
    </row>
    <row r="192" spans="1:54" ht="8.4499999999999993" customHeight="1" x14ac:dyDescent="0.25">
      <c r="A192" s="109">
        <f>A190</f>
        <v>95</v>
      </c>
      <c r="B192" s="103"/>
      <c r="C192" s="123" t="s">
        <v>63</v>
      </c>
      <c r="D192" s="103"/>
      <c r="E192" s="192">
        <f>SUM(E80:E190)</f>
        <v>154902817</v>
      </c>
      <c r="F192" s="103"/>
      <c r="G192" s="128">
        <f>IF(E192=0,0,IF(ISNONTEXT(H192),E192/$AV192,E192/AX192))</f>
        <v>26.469146234332609</v>
      </c>
      <c r="H192" s="175"/>
      <c r="I192" s="193">
        <f>IF(G$192,G192/G$192*100,0)</f>
        <v>100</v>
      </c>
      <c r="J192" s="103"/>
      <c r="K192" s="192">
        <f>SUM(K80:K190)</f>
        <v>819446288</v>
      </c>
      <c r="L192" s="103"/>
      <c r="M192" s="128">
        <f>IF(K192=0,0,IF(ISNONTEXT(N192),K192/$AV192,K192/AZ192))</f>
        <v>140.02355830787141</v>
      </c>
      <c r="N192" s="175"/>
      <c r="O192" s="193">
        <f>IF(M$192,M192/M$192*100,0)</f>
        <v>100</v>
      </c>
      <c r="P192" s="103"/>
      <c r="Q192" s="192">
        <f>SUM(Q80:Q190)</f>
        <v>1276729967</v>
      </c>
      <c r="R192" s="103"/>
      <c r="S192" s="128">
        <f>IF(Q192=0,0,IF(ISNONTEXT(T192),Q192/$AV192,Q192/BB192))</f>
        <v>218.1622829898416</v>
      </c>
      <c r="T192" s="175"/>
      <c r="U192" s="193">
        <f>IF(S$192,S192/S$192*100,0)</f>
        <v>100</v>
      </c>
      <c r="V192" s="103"/>
      <c r="W192" s="192">
        <f>SUM(W80:W190)</f>
        <v>108499151</v>
      </c>
      <c r="X192" s="103"/>
      <c r="Y192" s="192">
        <f>SUM(Y80:Y190)</f>
        <v>2251079072</v>
      </c>
      <c r="Z192" s="103"/>
      <c r="AA192" s="103"/>
      <c r="AB192" s="192">
        <f>SUM(AB80:AB190)</f>
        <v>494260957</v>
      </c>
      <c r="AC192" s="103"/>
      <c r="AD192" s="193">
        <f>IF($Y192,AB192/$Y192*100,0)</f>
        <v>21.956623521041735</v>
      </c>
      <c r="AE192" s="103"/>
      <c r="AF192" s="192">
        <f>SUM(AF80:AF190)</f>
        <v>332828429</v>
      </c>
      <c r="AG192" s="103"/>
      <c r="AH192" s="193">
        <f>IF($Y192,AF192/$Y192*100,0)</f>
        <v>14.785283784114004</v>
      </c>
      <c r="AI192" s="103"/>
      <c r="AJ192" s="192">
        <f>SUM(AJ80:AJ190)</f>
        <v>43589642</v>
      </c>
      <c r="AK192" s="103"/>
      <c r="AL192" s="193">
        <f>IF($Y192,AJ192/$Y192*100,0)</f>
        <v>1.9363887542729552</v>
      </c>
      <c r="AM192" s="103"/>
      <c r="AN192" s="192">
        <f>SUM(AN80:AN190)</f>
        <v>384216039</v>
      </c>
      <c r="AO192" s="103"/>
      <c r="AP192" s="194">
        <f>SUM(AP80:AP190)</f>
        <v>64690904.008984022</v>
      </c>
      <c r="AQ192" s="103"/>
      <c r="AR192" s="194">
        <f>SUM(AR80:AR190)</f>
        <v>56378532.291015998</v>
      </c>
      <c r="AS192" s="103"/>
      <c r="AT192" s="109">
        <f>AT190</f>
        <v>95</v>
      </c>
      <c r="AU192" s="103"/>
      <c r="AV192" s="191">
        <f>SUM(AV80:AV190)</f>
        <v>5852203</v>
      </c>
      <c r="AW192" s="103"/>
      <c r="AX192" s="191">
        <f>SUM(AX80:AX190)</f>
        <v>5852203</v>
      </c>
      <c r="AY192" s="103"/>
      <c r="AZ192" s="191">
        <f>SUM(AZ80:AZ190)</f>
        <v>5852203</v>
      </c>
      <c r="BA192" s="103"/>
      <c r="BB192" s="191">
        <f>SUM(BB80:BB190)</f>
        <v>5852203</v>
      </c>
    </row>
    <row r="193" spans="1:54" ht="8.4499999999999993" customHeight="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row>
    <row r="194" spans="1:54" ht="8.4499999999999993" customHeight="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row>
    <row r="195" spans="1:54" ht="8.4499999999999993" customHeight="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row>
    <row r="196" spans="1:54" ht="8.4499999999999993" customHeight="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row>
    <row r="197" spans="1:54" ht="8.4499999999999993" customHeight="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row>
    <row r="198" spans="1:54" ht="8.4499999999999993" customHeight="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row>
    <row r="199" spans="1:54" ht="8.4499999999999993" customHeight="1" x14ac:dyDescent="0.25">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V199" s="103"/>
      <c r="AW199" s="103"/>
      <c r="AX199" s="103"/>
      <c r="AY199" s="103"/>
      <c r="AZ199" s="103"/>
      <c r="BA199" s="103"/>
      <c r="BB199" s="103"/>
    </row>
    <row r="200" spans="1:54" ht="10.5" customHeight="1" x14ac:dyDescent="0.25">
      <c r="A200" s="103">
        <v>92</v>
      </c>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80">
        <v>93</v>
      </c>
      <c r="AV200" s="103"/>
      <c r="AW200" s="103"/>
      <c r="AX200" s="103"/>
      <c r="AY200" s="103"/>
      <c r="AZ200" s="103"/>
      <c r="BA200" s="103"/>
      <c r="BB200" s="103"/>
    </row>
    <row r="201" spans="1:54" ht="10.5" customHeight="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80" t="s">
        <v>40</v>
      </c>
      <c r="Z201" s="103"/>
      <c r="AA201" s="103"/>
      <c r="AB201" s="174" t="s">
        <v>41</v>
      </c>
      <c r="AC201" s="103"/>
      <c r="AD201" s="103"/>
      <c r="AE201" s="103"/>
      <c r="AF201" s="103"/>
      <c r="AG201" s="103"/>
      <c r="AH201" s="103"/>
      <c r="AI201" s="103"/>
      <c r="AJ201" s="103"/>
      <c r="AK201" s="103"/>
      <c r="AL201" s="103"/>
      <c r="AM201" s="103"/>
      <c r="AN201" s="103"/>
      <c r="AO201" s="103"/>
      <c r="AP201" s="103"/>
      <c r="AQ201" s="103"/>
      <c r="AR201" s="103"/>
      <c r="AS201" s="103"/>
      <c r="AT201" s="180" t="s">
        <v>496</v>
      </c>
      <c r="AU201" s="103"/>
      <c r="AV201" s="103"/>
      <c r="AW201" s="103"/>
      <c r="AX201" s="103"/>
      <c r="AY201" s="103"/>
      <c r="AZ201" s="103"/>
      <c r="BA201" s="103"/>
      <c r="BB201" s="103"/>
    </row>
    <row r="202" spans="1:54" ht="10.5" customHeight="1" x14ac:dyDescent="0.25">
      <c r="A202" s="168"/>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80" t="s">
        <v>497</v>
      </c>
      <c r="Z202" s="103"/>
      <c r="AA202" s="103"/>
      <c r="AB202" s="174" t="s">
        <v>388</v>
      </c>
      <c r="AC202" s="103"/>
      <c r="AD202" s="103"/>
      <c r="AE202" s="103"/>
      <c r="AF202" s="103"/>
      <c r="AG202" s="103"/>
      <c r="AH202" s="103"/>
      <c r="AI202" s="103"/>
      <c r="AJ202" s="103"/>
      <c r="AK202" s="103"/>
      <c r="AL202" s="103"/>
      <c r="AM202" s="103"/>
      <c r="AN202" s="103"/>
      <c r="AO202" s="103"/>
      <c r="AP202" s="103"/>
      <c r="AQ202" s="103"/>
      <c r="AR202" s="103"/>
      <c r="AS202" s="103"/>
      <c r="AT202" s="180" t="s">
        <v>215</v>
      </c>
      <c r="AU202" s="103"/>
      <c r="AV202" s="103"/>
      <c r="AW202" s="103"/>
      <c r="AX202" s="103"/>
      <c r="AY202" s="103"/>
      <c r="AZ202" s="103"/>
      <c r="BA202" s="103"/>
      <c r="BB202" s="103"/>
    </row>
    <row r="203" spans="1:54" ht="10.5" customHeight="1" x14ac:dyDescent="0.25">
      <c r="A203" s="108"/>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80" t="s">
        <v>46</v>
      </c>
      <c r="Z203" s="103"/>
      <c r="AA203" s="103"/>
      <c r="AB203" s="181" t="s">
        <v>47</v>
      </c>
      <c r="AC203" s="103"/>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row>
    <row r="204" spans="1:54" ht="14.25" customHeight="1" x14ac:dyDescent="0.25">
      <c r="A204" s="103"/>
      <c r="B204" s="103"/>
      <c r="C204" s="103"/>
      <c r="D204" s="103"/>
      <c r="E204" s="182" t="s">
        <v>362</v>
      </c>
      <c r="F204" s="182"/>
      <c r="G204" s="182"/>
      <c r="H204" s="182"/>
      <c r="I204" s="182"/>
      <c r="J204" s="103"/>
      <c r="K204" s="182" t="s">
        <v>498</v>
      </c>
      <c r="L204" s="182"/>
      <c r="M204" s="182"/>
      <c r="N204" s="182"/>
      <c r="O204" s="182"/>
      <c r="P204" s="103"/>
      <c r="Q204" s="182" t="s">
        <v>499</v>
      </c>
      <c r="R204" s="182"/>
      <c r="S204" s="182"/>
      <c r="T204" s="182"/>
      <c r="U204" s="182"/>
      <c r="V204" s="182"/>
      <c r="W204" s="182"/>
      <c r="X204" s="103"/>
      <c r="Y204" s="103"/>
      <c r="Z204" s="103"/>
      <c r="AA204" s="103"/>
      <c r="AB204" s="182" t="s">
        <v>500</v>
      </c>
      <c r="AC204" s="182"/>
      <c r="AD204" s="182"/>
      <c r="AE204" s="182"/>
      <c r="AF204" s="182"/>
      <c r="AG204" s="182"/>
      <c r="AH204" s="182"/>
      <c r="AI204" s="182"/>
      <c r="AJ204" s="182"/>
      <c r="AK204" s="182"/>
      <c r="AL204" s="182"/>
      <c r="AM204" s="182"/>
      <c r="AN204" s="182"/>
      <c r="AO204" s="103"/>
      <c r="AP204" s="103"/>
      <c r="AQ204" s="103"/>
      <c r="AR204" s="103"/>
      <c r="AS204" s="103"/>
      <c r="AT204" s="103"/>
      <c r="AU204" s="103"/>
      <c r="AV204" s="103"/>
      <c r="AW204" s="103"/>
      <c r="AX204" s="103"/>
      <c r="AY204" s="103"/>
      <c r="AZ204" s="103"/>
      <c r="BA204" s="103"/>
      <c r="BB204" s="103"/>
    </row>
    <row r="205" spans="1:54" ht="9.6" customHeight="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row>
    <row r="206" spans="1:54" ht="9.6" customHeight="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X206" s="103"/>
      <c r="Y206" s="103"/>
      <c r="Z206" s="103"/>
      <c r="AA206" s="103"/>
      <c r="AB206" s="103"/>
      <c r="AC206" s="103"/>
      <c r="AD206" s="103"/>
      <c r="AE206" s="103"/>
      <c r="AF206" s="182" t="s">
        <v>393</v>
      </c>
      <c r="AG206" s="182"/>
      <c r="AH206" s="182"/>
      <c r="AI206" s="182"/>
      <c r="AJ206" s="182"/>
      <c r="AK206" s="182"/>
      <c r="AL206" s="182"/>
      <c r="AM206" s="103"/>
      <c r="AN206" s="103"/>
      <c r="AO206" s="103"/>
      <c r="AP206" s="183" t="s">
        <v>294</v>
      </c>
      <c r="AQ206" s="182"/>
      <c r="AR206" s="182"/>
      <c r="AS206" s="103"/>
      <c r="AT206" s="103"/>
      <c r="AU206" s="103"/>
      <c r="AV206" s="103"/>
      <c r="AW206" s="103"/>
      <c r="AX206" s="103"/>
      <c r="AY206" s="103"/>
      <c r="AZ206" s="103"/>
      <c r="BA206" s="103"/>
      <c r="BB206" s="103"/>
    </row>
    <row r="207" spans="1:54" ht="9.6" customHeight="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03"/>
      <c r="AK207" s="103"/>
      <c r="AL207" s="103"/>
      <c r="AM207" s="103"/>
      <c r="AN207" s="103"/>
      <c r="AO207" s="103"/>
      <c r="AP207" s="184" t="s">
        <v>501</v>
      </c>
      <c r="AQ207" s="184"/>
      <c r="AR207" s="184"/>
      <c r="AS207" s="103"/>
      <c r="AT207" s="103"/>
      <c r="AU207" s="103"/>
      <c r="AV207" s="103"/>
      <c r="AW207" s="103"/>
      <c r="AX207" s="103"/>
      <c r="AY207" s="103"/>
      <c r="AZ207" s="103"/>
      <c r="BA207" s="103"/>
      <c r="BB207" s="103"/>
    </row>
    <row r="208" spans="1:54" ht="9.6" customHeight="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73" t="s">
        <v>294</v>
      </c>
      <c r="X208" s="103"/>
      <c r="Y208" s="103"/>
      <c r="Z208" s="103"/>
      <c r="AA208" s="103"/>
      <c r="AB208" s="182" t="s">
        <v>428</v>
      </c>
      <c r="AC208" s="182"/>
      <c r="AD208" s="182"/>
      <c r="AE208" s="103"/>
      <c r="AF208" s="182" t="s">
        <v>57</v>
      </c>
      <c r="AG208" s="182"/>
      <c r="AH208" s="182"/>
      <c r="AI208" s="103"/>
      <c r="AJ208" s="182" t="s">
        <v>58</v>
      </c>
      <c r="AK208" s="182"/>
      <c r="AL208" s="182"/>
      <c r="AM208" s="103"/>
      <c r="AN208" s="103"/>
      <c r="AO208" s="103"/>
      <c r="AP208" s="182" t="s">
        <v>502</v>
      </c>
      <c r="AQ208" s="182"/>
      <c r="AR208" s="182"/>
      <c r="AS208" s="103"/>
      <c r="AT208" s="103"/>
      <c r="AU208" s="103"/>
      <c r="AV208" s="103"/>
      <c r="AW208" s="103"/>
      <c r="AX208" s="103"/>
      <c r="AY208" s="103"/>
      <c r="AZ208" s="103"/>
      <c r="BA208" s="103"/>
      <c r="BB208" s="103"/>
    </row>
    <row r="209" spans="1:54" ht="9.6" customHeight="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23" t="s">
        <v>503</v>
      </c>
      <c r="X209" s="103"/>
      <c r="Y209" s="103"/>
      <c r="Z209" s="103"/>
      <c r="AA209" s="103"/>
      <c r="AB209" s="103"/>
      <c r="AC209" s="103"/>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85" t="s">
        <v>504</v>
      </c>
      <c r="BA209" s="103"/>
      <c r="BB209" s="103" t="s">
        <v>505</v>
      </c>
    </row>
    <row r="210" spans="1:54" ht="9.6" customHeight="1" x14ac:dyDescent="0.25">
      <c r="A210" s="103"/>
      <c r="B210" s="103"/>
      <c r="C210" s="103"/>
      <c r="D210" s="103"/>
      <c r="E210" s="103"/>
      <c r="F210" s="103"/>
      <c r="G210" s="103"/>
      <c r="H210" s="103"/>
      <c r="I210" s="123" t="s">
        <v>62</v>
      </c>
      <c r="J210" s="103"/>
      <c r="K210" s="103"/>
      <c r="L210" s="103"/>
      <c r="M210" s="103"/>
      <c r="N210" s="103"/>
      <c r="O210" s="123" t="s">
        <v>62</v>
      </c>
      <c r="P210" s="103"/>
      <c r="Q210" s="103"/>
      <c r="R210" s="103"/>
      <c r="S210" s="103"/>
      <c r="T210" s="103"/>
      <c r="U210" s="123" t="s">
        <v>62</v>
      </c>
      <c r="V210" s="103"/>
      <c r="W210" s="97" t="s">
        <v>506</v>
      </c>
      <c r="X210" s="103"/>
      <c r="Y210" s="103"/>
      <c r="Z210" s="103"/>
      <c r="AA210" s="103"/>
      <c r="AB210" s="103"/>
      <c r="AC210" s="103"/>
      <c r="AD210" s="123" t="s">
        <v>269</v>
      </c>
      <c r="AE210" s="103"/>
      <c r="AF210" s="103"/>
      <c r="AG210" s="103"/>
      <c r="AH210" s="123" t="s">
        <v>269</v>
      </c>
      <c r="AI210" s="103"/>
      <c r="AJ210" s="103"/>
      <c r="AK210" s="103"/>
      <c r="AL210" s="123" t="s">
        <v>269</v>
      </c>
      <c r="AM210" s="103"/>
      <c r="AN210" s="123" t="s">
        <v>405</v>
      </c>
      <c r="AO210" s="103"/>
      <c r="AP210" s="103"/>
      <c r="AQ210" s="103"/>
      <c r="AR210" s="103"/>
      <c r="AS210" s="103"/>
      <c r="AT210" s="103"/>
      <c r="AU210" s="103"/>
      <c r="AV210" s="112"/>
      <c r="AW210" s="103"/>
      <c r="AX210" s="103"/>
      <c r="AY210" s="103"/>
      <c r="AZ210" s="123" t="s">
        <v>507</v>
      </c>
      <c r="BA210" s="103"/>
      <c r="BB210" s="123" t="s">
        <v>508</v>
      </c>
    </row>
    <row r="211" spans="1:54" ht="9.6" customHeight="1" x14ac:dyDescent="0.25">
      <c r="A211" s="173" t="s">
        <v>69</v>
      </c>
      <c r="B211" s="103"/>
      <c r="C211" s="173" t="s">
        <v>71</v>
      </c>
      <c r="D211" s="103"/>
      <c r="E211" s="173" t="s">
        <v>72</v>
      </c>
      <c r="F211" s="103"/>
      <c r="G211" s="173" t="s">
        <v>431</v>
      </c>
      <c r="H211" s="103"/>
      <c r="I211" s="173" t="s">
        <v>78</v>
      </c>
      <c r="J211" s="103"/>
      <c r="K211" s="173" t="s">
        <v>72</v>
      </c>
      <c r="L211" s="103"/>
      <c r="M211" s="173" t="s">
        <v>431</v>
      </c>
      <c r="N211" s="103"/>
      <c r="O211" s="173" t="s">
        <v>78</v>
      </c>
      <c r="P211" s="103"/>
      <c r="Q211" s="173" t="s">
        <v>72</v>
      </c>
      <c r="R211" s="103"/>
      <c r="S211" s="173" t="s">
        <v>431</v>
      </c>
      <c r="T211" s="103"/>
      <c r="U211" s="173" t="s">
        <v>78</v>
      </c>
      <c r="V211" s="103"/>
      <c r="W211" s="186" t="s">
        <v>509</v>
      </c>
      <c r="X211" s="103"/>
      <c r="Y211" s="173" t="s">
        <v>63</v>
      </c>
      <c r="Z211" s="103"/>
      <c r="AA211" s="103"/>
      <c r="AB211" s="173" t="s">
        <v>72</v>
      </c>
      <c r="AC211" s="103"/>
      <c r="AD211" s="173" t="s">
        <v>369</v>
      </c>
      <c r="AE211" s="103"/>
      <c r="AF211" s="173" t="s">
        <v>72</v>
      </c>
      <c r="AG211" s="103"/>
      <c r="AH211" s="173" t="s">
        <v>369</v>
      </c>
      <c r="AI211" s="103"/>
      <c r="AJ211" s="173" t="s">
        <v>72</v>
      </c>
      <c r="AK211" s="103"/>
      <c r="AL211" s="173" t="s">
        <v>369</v>
      </c>
      <c r="AM211" s="103"/>
      <c r="AN211" s="173" t="s">
        <v>414</v>
      </c>
      <c r="AO211" s="103"/>
      <c r="AP211" s="173" t="s">
        <v>307</v>
      </c>
      <c r="AQ211" s="103"/>
      <c r="AR211" s="173" t="s">
        <v>308</v>
      </c>
      <c r="AS211" s="103"/>
      <c r="AT211" s="173" t="s">
        <v>69</v>
      </c>
      <c r="AU211" s="103"/>
      <c r="AV211" s="112"/>
      <c r="AW211" s="103"/>
      <c r="AX211" s="187" t="s">
        <v>362</v>
      </c>
      <c r="AY211" s="103"/>
      <c r="AZ211" s="187" t="s">
        <v>464</v>
      </c>
      <c r="BA211" s="103"/>
      <c r="BB211" s="187" t="s">
        <v>510</v>
      </c>
    </row>
    <row r="212" spans="1:54" ht="9.75" customHeight="1" x14ac:dyDescent="0.25">
      <c r="A212" s="103"/>
      <c r="B212" s="13" t="s">
        <v>287</v>
      </c>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row>
    <row r="213" spans="1:54" ht="9.75" customHeight="1" x14ac:dyDescent="0.25">
      <c r="A213" s="94">
        <v>1</v>
      </c>
      <c r="B213" s="95"/>
      <c r="C213" s="8" t="s">
        <v>216</v>
      </c>
      <c r="D213" s="103"/>
      <c r="E213" s="189">
        <v>0</v>
      </c>
      <c r="F213" s="103"/>
      <c r="G213" s="105">
        <f t="shared" ref="G213:G242" si="61">(E213/$AV213)</f>
        <v>0</v>
      </c>
      <c r="H213" s="103"/>
      <c r="I213" s="188">
        <f t="shared" ref="I213:I250" si="62">IF(G$252,G213/G$252*100,0)</f>
        <v>0</v>
      </c>
      <c r="J213" s="103"/>
      <c r="K213" s="189">
        <v>0</v>
      </c>
      <c r="L213" s="103"/>
      <c r="M213" s="105">
        <f t="shared" ref="M213:M242" si="63">(K213/$AV213)</f>
        <v>0</v>
      </c>
      <c r="N213" s="103"/>
      <c r="O213" s="188">
        <f t="shared" ref="O213:O250" si="64">IF(M$252,M213/M$252*100,0)</f>
        <v>0</v>
      </c>
      <c r="P213" s="103"/>
      <c r="Q213" s="189">
        <v>4584</v>
      </c>
      <c r="R213" s="103"/>
      <c r="S213" s="105">
        <f t="shared" ref="S213:S250" si="65">(Q213/$AV213)</f>
        <v>0.55963862776217799</v>
      </c>
      <c r="T213" s="103"/>
      <c r="U213" s="188">
        <f t="shared" ref="U213:U250" si="66">IF(S$252,S213/S$252*100,0)</f>
        <v>19.99012061430027</v>
      </c>
      <c r="V213" s="103"/>
      <c r="W213" s="189">
        <v>4584</v>
      </c>
      <c r="X213" s="103"/>
      <c r="Y213" s="189">
        <f t="shared" ref="Y213:Y242" si="67">(E213+K213+Q213)</f>
        <v>4584</v>
      </c>
      <c r="Z213" s="103"/>
      <c r="AA213" s="103"/>
      <c r="AB213" s="189">
        <v>0</v>
      </c>
      <c r="AC213" s="103"/>
      <c r="AD213" s="188">
        <f t="shared" ref="AD213:AD242" si="68">IF($Y213,AB213/$Y213*100,0)</f>
        <v>0</v>
      </c>
      <c r="AE213" s="103"/>
      <c r="AF213" s="189">
        <v>0</v>
      </c>
      <c r="AG213" s="103"/>
      <c r="AH213" s="188">
        <f t="shared" ref="AH213:AH242" si="69">IF($Y213,AF213/$Y213*100,0)</f>
        <v>0</v>
      </c>
      <c r="AI213" s="103"/>
      <c r="AJ213" s="189">
        <v>0</v>
      </c>
      <c r="AK213" s="103"/>
      <c r="AL213" s="188">
        <f t="shared" ref="AL213:AL242" si="70">IF($Y213,AJ213/$Y213*100,0)</f>
        <v>0</v>
      </c>
      <c r="AM213" s="103"/>
      <c r="AN213" s="189">
        <v>0</v>
      </c>
      <c r="AO213" s="103"/>
      <c r="AP213" s="189">
        <v>0</v>
      </c>
      <c r="AQ213" s="103"/>
      <c r="AR213" s="189">
        <v>0</v>
      </c>
      <c r="AS213" s="103"/>
      <c r="AT213" s="103">
        <v>1</v>
      </c>
      <c r="AU213" s="103"/>
      <c r="AV213" s="190">
        <v>8191</v>
      </c>
      <c r="AW213" s="103"/>
      <c r="AX213" s="190">
        <f t="shared" ref="AX213:AX242" si="71">IF(E213,AV213,0)</f>
        <v>0</v>
      </c>
      <c r="AY213" s="103"/>
      <c r="AZ213" s="190">
        <f t="shared" ref="AZ213:AZ242" si="72">IF(K213,AV213,0)</f>
        <v>0</v>
      </c>
      <c r="BA213" s="103"/>
      <c r="BB213" s="190">
        <f t="shared" ref="BB213:BB242" si="73">IF(Q213,AV213,0)</f>
        <v>8191</v>
      </c>
    </row>
    <row r="214" spans="1:54" ht="9.75" customHeight="1" x14ac:dyDescent="0.25">
      <c r="A214" s="94">
        <v>2</v>
      </c>
      <c r="B214" s="95"/>
      <c r="C214" s="8" t="s">
        <v>217</v>
      </c>
      <c r="D214" s="103"/>
      <c r="E214" s="190">
        <v>0</v>
      </c>
      <c r="F214" s="103"/>
      <c r="G214" s="188">
        <f t="shared" si="61"/>
        <v>0</v>
      </c>
      <c r="H214" s="103"/>
      <c r="I214" s="188">
        <f t="shared" si="62"/>
        <v>0</v>
      </c>
      <c r="J214" s="103"/>
      <c r="K214" s="190">
        <v>0</v>
      </c>
      <c r="L214" s="103"/>
      <c r="M214" s="188">
        <f t="shared" si="63"/>
        <v>0</v>
      </c>
      <c r="N214" s="103"/>
      <c r="O214" s="188">
        <f t="shared" si="64"/>
        <v>0</v>
      </c>
      <c r="P214" s="103"/>
      <c r="Q214" s="190">
        <v>0</v>
      </c>
      <c r="R214" s="103"/>
      <c r="S214" s="188">
        <f t="shared" si="65"/>
        <v>0</v>
      </c>
      <c r="T214" s="103"/>
      <c r="U214" s="188">
        <f t="shared" si="66"/>
        <v>0</v>
      </c>
      <c r="V214" s="103"/>
      <c r="W214" s="190">
        <v>0</v>
      </c>
      <c r="X214" s="103"/>
      <c r="Y214" s="190">
        <f t="shared" si="67"/>
        <v>0</v>
      </c>
      <c r="Z214" s="103"/>
      <c r="AA214" s="103"/>
      <c r="AB214" s="190">
        <v>0</v>
      </c>
      <c r="AC214" s="103"/>
      <c r="AD214" s="188">
        <f t="shared" si="68"/>
        <v>0</v>
      </c>
      <c r="AE214" s="103"/>
      <c r="AF214" s="190">
        <v>0</v>
      </c>
      <c r="AG214" s="103"/>
      <c r="AH214" s="188">
        <f t="shared" si="69"/>
        <v>0</v>
      </c>
      <c r="AI214" s="103"/>
      <c r="AJ214" s="190">
        <v>0</v>
      </c>
      <c r="AK214" s="103"/>
      <c r="AL214" s="188">
        <f t="shared" si="70"/>
        <v>0</v>
      </c>
      <c r="AM214" s="103"/>
      <c r="AN214" s="190">
        <v>0</v>
      </c>
      <c r="AO214" s="103"/>
      <c r="AP214" s="190">
        <v>0</v>
      </c>
      <c r="AQ214" s="103"/>
      <c r="AR214" s="190">
        <v>0</v>
      </c>
      <c r="AS214" s="103"/>
      <c r="AT214" s="103">
        <v>2</v>
      </c>
      <c r="AU214" s="103"/>
      <c r="AV214" s="190">
        <v>7225</v>
      </c>
      <c r="AW214" s="103"/>
      <c r="AX214" s="190">
        <f t="shared" si="71"/>
        <v>0</v>
      </c>
      <c r="AY214" s="103"/>
      <c r="AZ214" s="190">
        <f t="shared" si="72"/>
        <v>0</v>
      </c>
      <c r="BA214" s="103"/>
      <c r="BB214" s="190">
        <f t="shared" si="73"/>
        <v>0</v>
      </c>
    </row>
    <row r="215" spans="1:54" ht="9.75" customHeight="1" x14ac:dyDescent="0.25">
      <c r="A215" s="94">
        <v>3</v>
      </c>
      <c r="B215" s="95"/>
      <c r="C215" s="9" t="s">
        <v>132</v>
      </c>
      <c r="D215" s="103"/>
      <c r="E215" s="190">
        <v>0</v>
      </c>
      <c r="F215" s="103"/>
      <c r="G215" s="188">
        <f t="shared" si="61"/>
        <v>0</v>
      </c>
      <c r="H215" s="103"/>
      <c r="I215" s="188">
        <f t="shared" si="62"/>
        <v>0</v>
      </c>
      <c r="J215" s="103"/>
      <c r="K215" s="190">
        <v>0</v>
      </c>
      <c r="L215" s="103"/>
      <c r="M215" s="188">
        <f t="shared" si="63"/>
        <v>0</v>
      </c>
      <c r="N215" s="103"/>
      <c r="O215" s="188">
        <f t="shared" si="64"/>
        <v>0</v>
      </c>
      <c r="P215" s="103"/>
      <c r="Q215" s="190">
        <v>21494</v>
      </c>
      <c r="R215" s="103"/>
      <c r="S215" s="188">
        <f t="shared" si="65"/>
        <v>3.4825016202203498</v>
      </c>
      <c r="T215" s="103"/>
      <c r="U215" s="188">
        <f t="shared" si="66"/>
        <v>124.39389272694112</v>
      </c>
      <c r="V215" s="103"/>
      <c r="W215" s="190">
        <v>21494</v>
      </c>
      <c r="X215" s="103"/>
      <c r="Y215" s="190">
        <f t="shared" si="67"/>
        <v>21494</v>
      </c>
      <c r="Z215" s="103"/>
      <c r="AA215" s="103"/>
      <c r="AB215" s="190">
        <v>0</v>
      </c>
      <c r="AC215" s="103"/>
      <c r="AD215" s="188">
        <f t="shared" si="68"/>
        <v>0</v>
      </c>
      <c r="AE215" s="103"/>
      <c r="AF215" s="190">
        <v>0</v>
      </c>
      <c r="AG215" s="103"/>
      <c r="AH215" s="188">
        <f t="shared" si="69"/>
        <v>0</v>
      </c>
      <c r="AI215" s="103"/>
      <c r="AJ215" s="190">
        <v>0</v>
      </c>
      <c r="AK215" s="103"/>
      <c r="AL215" s="188">
        <f t="shared" si="70"/>
        <v>0</v>
      </c>
      <c r="AM215" s="103"/>
      <c r="AN215" s="190">
        <v>0</v>
      </c>
      <c r="AO215" s="103"/>
      <c r="AP215" s="190">
        <v>0</v>
      </c>
      <c r="AQ215" s="103"/>
      <c r="AR215" s="190">
        <v>0</v>
      </c>
      <c r="AS215" s="103"/>
      <c r="AT215" s="103">
        <v>3</v>
      </c>
      <c r="AU215" s="103"/>
      <c r="AV215" s="190">
        <v>6172</v>
      </c>
      <c r="AW215" s="103"/>
      <c r="AX215" s="190">
        <f t="shared" si="71"/>
        <v>0</v>
      </c>
      <c r="AY215" s="103"/>
      <c r="AZ215" s="190">
        <f t="shared" si="72"/>
        <v>0</v>
      </c>
      <c r="BA215" s="103"/>
      <c r="BB215" s="190">
        <f t="shared" si="73"/>
        <v>6172</v>
      </c>
    </row>
    <row r="216" spans="1:54" ht="9.75" customHeight="1" x14ac:dyDescent="0.25">
      <c r="A216" s="94">
        <v>4</v>
      </c>
      <c r="B216" s="95"/>
      <c r="C216" s="9" t="s">
        <v>218</v>
      </c>
      <c r="D216" s="103"/>
      <c r="E216" s="190">
        <v>0</v>
      </c>
      <c r="F216" s="103"/>
      <c r="G216" s="188">
        <f t="shared" si="61"/>
        <v>0</v>
      </c>
      <c r="H216" s="103"/>
      <c r="I216" s="188">
        <f t="shared" si="62"/>
        <v>0</v>
      </c>
      <c r="J216" s="103"/>
      <c r="K216" s="190">
        <v>0</v>
      </c>
      <c r="L216" s="103"/>
      <c r="M216" s="188">
        <f t="shared" si="63"/>
        <v>0</v>
      </c>
      <c r="N216" s="103"/>
      <c r="O216" s="188">
        <f t="shared" si="64"/>
        <v>0</v>
      </c>
      <c r="P216" s="103"/>
      <c r="Q216" s="190">
        <v>18586</v>
      </c>
      <c r="R216" s="103"/>
      <c r="S216" s="188">
        <f t="shared" si="65"/>
        <v>4.4410991636798087</v>
      </c>
      <c r="T216" s="103"/>
      <c r="U216" s="188">
        <f t="shared" si="66"/>
        <v>158.63470378559046</v>
      </c>
      <c r="V216" s="103"/>
      <c r="W216" s="190">
        <v>18586</v>
      </c>
      <c r="X216" s="103"/>
      <c r="Y216" s="190">
        <f t="shared" si="67"/>
        <v>18586</v>
      </c>
      <c r="Z216" s="103"/>
      <c r="AA216" s="103"/>
      <c r="AB216" s="190">
        <v>0</v>
      </c>
      <c r="AC216" s="103"/>
      <c r="AD216" s="188">
        <f t="shared" si="68"/>
        <v>0</v>
      </c>
      <c r="AE216" s="103"/>
      <c r="AF216" s="190">
        <v>0</v>
      </c>
      <c r="AG216" s="103"/>
      <c r="AH216" s="188">
        <f t="shared" si="69"/>
        <v>0</v>
      </c>
      <c r="AI216" s="103"/>
      <c r="AJ216" s="190">
        <v>0</v>
      </c>
      <c r="AK216" s="103"/>
      <c r="AL216" s="188">
        <f t="shared" si="70"/>
        <v>0</v>
      </c>
      <c r="AM216" s="103"/>
      <c r="AN216" s="190">
        <v>0</v>
      </c>
      <c r="AO216" s="103"/>
      <c r="AP216" s="190">
        <v>0</v>
      </c>
      <c r="AQ216" s="103"/>
      <c r="AR216" s="190">
        <v>0</v>
      </c>
      <c r="AS216" s="103"/>
      <c r="AT216" s="103">
        <v>4</v>
      </c>
      <c r="AU216" s="103"/>
      <c r="AV216" s="190">
        <v>4185</v>
      </c>
      <c r="AW216" s="103"/>
      <c r="AX216" s="190">
        <f t="shared" si="71"/>
        <v>0</v>
      </c>
      <c r="AY216" s="103"/>
      <c r="AZ216" s="190">
        <f t="shared" si="72"/>
        <v>0</v>
      </c>
      <c r="BA216" s="103"/>
      <c r="BB216" s="190">
        <f t="shared" si="73"/>
        <v>4185</v>
      </c>
    </row>
    <row r="217" spans="1:54" ht="9.75" customHeight="1" x14ac:dyDescent="0.25">
      <c r="A217" s="94">
        <v>5</v>
      </c>
      <c r="B217" s="95"/>
      <c r="C217" s="8" t="s">
        <v>219</v>
      </c>
      <c r="D217" s="103"/>
      <c r="E217" s="190">
        <v>0</v>
      </c>
      <c r="F217" s="103"/>
      <c r="G217" s="193">
        <f t="shared" si="61"/>
        <v>0</v>
      </c>
      <c r="H217" s="103"/>
      <c r="I217" s="193">
        <f t="shared" si="62"/>
        <v>0</v>
      </c>
      <c r="J217" s="103"/>
      <c r="K217" s="190">
        <v>0</v>
      </c>
      <c r="L217" s="103"/>
      <c r="M217" s="193">
        <f t="shared" si="63"/>
        <v>0</v>
      </c>
      <c r="N217" s="103"/>
      <c r="O217" s="193">
        <f t="shared" si="64"/>
        <v>0</v>
      </c>
      <c r="P217" s="103"/>
      <c r="Q217" s="190">
        <v>34134</v>
      </c>
      <c r="R217" s="103"/>
      <c r="S217" s="188">
        <f t="shared" si="65"/>
        <v>6.0801567509796932</v>
      </c>
      <c r="T217" s="103"/>
      <c r="U217" s="188">
        <f t="shared" si="66"/>
        <v>217.18133948678508</v>
      </c>
      <c r="V217" s="103"/>
      <c r="W217" s="190">
        <v>31634</v>
      </c>
      <c r="X217" s="103"/>
      <c r="Y217" s="190">
        <f t="shared" si="67"/>
        <v>34134</v>
      </c>
      <c r="Z217" s="103"/>
      <c r="AA217" s="103"/>
      <c r="AB217" s="190">
        <v>0</v>
      </c>
      <c r="AC217" s="103"/>
      <c r="AD217" s="193">
        <f t="shared" si="68"/>
        <v>0</v>
      </c>
      <c r="AE217" s="103"/>
      <c r="AF217" s="190">
        <v>0</v>
      </c>
      <c r="AG217" s="103"/>
      <c r="AH217" s="193">
        <f t="shared" si="69"/>
        <v>0</v>
      </c>
      <c r="AI217" s="103"/>
      <c r="AJ217" s="190">
        <v>0</v>
      </c>
      <c r="AK217" s="103"/>
      <c r="AL217" s="193">
        <f t="shared" si="70"/>
        <v>0</v>
      </c>
      <c r="AM217" s="103"/>
      <c r="AN217" s="190">
        <v>0</v>
      </c>
      <c r="AO217" s="103"/>
      <c r="AP217" s="190">
        <v>0</v>
      </c>
      <c r="AQ217" s="103"/>
      <c r="AR217" s="190">
        <v>0</v>
      </c>
      <c r="AS217" s="103"/>
      <c r="AT217" s="103">
        <v>5</v>
      </c>
      <c r="AU217" s="103"/>
      <c r="AV217" s="190">
        <v>5614</v>
      </c>
      <c r="AW217" s="103"/>
      <c r="AX217" s="190">
        <f t="shared" si="71"/>
        <v>0</v>
      </c>
      <c r="AY217" s="103"/>
      <c r="AZ217" s="190">
        <f t="shared" si="72"/>
        <v>0</v>
      </c>
      <c r="BA217" s="103"/>
      <c r="BB217" s="190">
        <f t="shared" si="73"/>
        <v>5614</v>
      </c>
    </row>
    <row r="218" spans="1:54" ht="9.75" customHeight="1" x14ac:dyDescent="0.25">
      <c r="A218" s="94">
        <v>6</v>
      </c>
      <c r="B218" s="95"/>
      <c r="C218" s="8" t="s">
        <v>220</v>
      </c>
      <c r="D218" s="103"/>
      <c r="E218" s="190">
        <v>0</v>
      </c>
      <c r="F218" s="103"/>
      <c r="G218" s="193">
        <f t="shared" si="61"/>
        <v>0</v>
      </c>
      <c r="H218" s="103"/>
      <c r="I218" s="193">
        <f t="shared" si="62"/>
        <v>0</v>
      </c>
      <c r="J218" s="103"/>
      <c r="K218" s="190">
        <v>0</v>
      </c>
      <c r="L218" s="103"/>
      <c r="M218" s="193">
        <f t="shared" si="63"/>
        <v>0</v>
      </c>
      <c r="N218" s="103"/>
      <c r="O218" s="193">
        <f t="shared" si="64"/>
        <v>0</v>
      </c>
      <c r="P218" s="103"/>
      <c r="Q218" s="190">
        <v>21438</v>
      </c>
      <c r="R218" s="103"/>
      <c r="S218" s="188">
        <f t="shared" si="65"/>
        <v>0.50300328484279677</v>
      </c>
      <c r="T218" s="103"/>
      <c r="U218" s="188">
        <f t="shared" si="66"/>
        <v>17.967123487533314</v>
      </c>
      <c r="V218" s="103"/>
      <c r="W218" s="190">
        <v>21438</v>
      </c>
      <c r="X218" s="103"/>
      <c r="Y218" s="190">
        <f t="shared" si="67"/>
        <v>21438</v>
      </c>
      <c r="Z218" s="103"/>
      <c r="AA218" s="103"/>
      <c r="AB218" s="190">
        <v>0</v>
      </c>
      <c r="AC218" s="103"/>
      <c r="AD218" s="193">
        <f t="shared" si="68"/>
        <v>0</v>
      </c>
      <c r="AE218" s="103"/>
      <c r="AF218" s="190">
        <v>0</v>
      </c>
      <c r="AG218" s="103"/>
      <c r="AH218" s="193">
        <f t="shared" si="69"/>
        <v>0</v>
      </c>
      <c r="AI218" s="103"/>
      <c r="AJ218" s="190">
        <v>0</v>
      </c>
      <c r="AK218" s="103"/>
      <c r="AL218" s="193">
        <f t="shared" si="70"/>
        <v>0</v>
      </c>
      <c r="AM218" s="103"/>
      <c r="AN218" s="190">
        <v>0</v>
      </c>
      <c r="AO218" s="103"/>
      <c r="AP218" s="190">
        <v>0</v>
      </c>
      <c r="AQ218" s="103"/>
      <c r="AR218" s="190">
        <v>0</v>
      </c>
      <c r="AS218" s="103"/>
      <c r="AT218" s="103">
        <v>6</v>
      </c>
      <c r="AU218" s="103"/>
      <c r="AV218" s="190">
        <v>42620</v>
      </c>
      <c r="AW218" s="103"/>
      <c r="AX218" s="190">
        <f t="shared" si="71"/>
        <v>0</v>
      </c>
      <c r="AY218" s="103"/>
      <c r="AZ218" s="190">
        <f t="shared" si="72"/>
        <v>0</v>
      </c>
      <c r="BA218" s="103"/>
      <c r="BB218" s="190">
        <f t="shared" si="73"/>
        <v>42620</v>
      </c>
    </row>
    <row r="219" spans="1:54" ht="9.75" customHeight="1" x14ac:dyDescent="0.25">
      <c r="A219" s="94">
        <v>7</v>
      </c>
      <c r="B219" s="95"/>
      <c r="C219" s="8" t="s">
        <v>221</v>
      </c>
      <c r="D219" s="103"/>
      <c r="E219" s="190">
        <v>0</v>
      </c>
      <c r="F219" s="103"/>
      <c r="G219" s="193">
        <f t="shared" si="61"/>
        <v>0</v>
      </c>
      <c r="H219" s="103"/>
      <c r="I219" s="193">
        <f t="shared" si="62"/>
        <v>0</v>
      </c>
      <c r="J219" s="103"/>
      <c r="K219" s="190">
        <v>0</v>
      </c>
      <c r="L219" s="103"/>
      <c r="M219" s="193">
        <f t="shared" si="63"/>
        <v>0</v>
      </c>
      <c r="N219" s="103"/>
      <c r="O219" s="193">
        <f t="shared" si="64"/>
        <v>0</v>
      </c>
      <c r="P219" s="103"/>
      <c r="Q219" s="190">
        <v>0</v>
      </c>
      <c r="R219" s="103"/>
      <c r="S219" s="188">
        <f t="shared" si="65"/>
        <v>0</v>
      </c>
      <c r="T219" s="103"/>
      <c r="U219" s="188">
        <f t="shared" si="66"/>
        <v>0</v>
      </c>
      <c r="V219" s="103"/>
      <c r="W219" s="190">
        <v>0</v>
      </c>
      <c r="X219" s="103"/>
      <c r="Y219" s="190">
        <f t="shared" si="67"/>
        <v>0</v>
      </c>
      <c r="Z219" s="103"/>
      <c r="AA219" s="103"/>
      <c r="AB219" s="190">
        <v>0</v>
      </c>
      <c r="AC219" s="103"/>
      <c r="AD219" s="193">
        <f t="shared" si="68"/>
        <v>0</v>
      </c>
      <c r="AE219" s="103"/>
      <c r="AF219" s="190">
        <v>0</v>
      </c>
      <c r="AG219" s="103"/>
      <c r="AH219" s="193">
        <f t="shared" si="69"/>
        <v>0</v>
      </c>
      <c r="AI219" s="103"/>
      <c r="AJ219" s="190">
        <v>0</v>
      </c>
      <c r="AK219" s="103"/>
      <c r="AL219" s="193">
        <f t="shared" si="70"/>
        <v>0</v>
      </c>
      <c r="AM219" s="103"/>
      <c r="AN219" s="190">
        <v>0</v>
      </c>
      <c r="AO219" s="103"/>
      <c r="AP219" s="190">
        <v>0</v>
      </c>
      <c r="AQ219" s="103"/>
      <c r="AR219" s="190">
        <v>0</v>
      </c>
      <c r="AS219" s="103"/>
      <c r="AT219" s="103">
        <v>7</v>
      </c>
      <c r="AU219" s="103"/>
      <c r="AV219" s="190">
        <v>3621</v>
      </c>
      <c r="AW219" s="103"/>
      <c r="AX219" s="190">
        <f t="shared" si="71"/>
        <v>0</v>
      </c>
      <c r="AY219" s="103"/>
      <c r="AZ219" s="190">
        <f t="shared" si="72"/>
        <v>0</v>
      </c>
      <c r="BA219" s="103"/>
      <c r="BB219" s="190">
        <f t="shared" si="73"/>
        <v>0</v>
      </c>
    </row>
    <row r="220" spans="1:54" ht="9.75" customHeight="1" x14ac:dyDescent="0.25">
      <c r="A220" s="94">
        <v>8</v>
      </c>
      <c r="B220" s="95"/>
      <c r="C220" s="8" t="s">
        <v>222</v>
      </c>
      <c r="D220" s="103"/>
      <c r="E220" s="190">
        <v>0</v>
      </c>
      <c r="F220" s="103"/>
      <c r="G220" s="193">
        <f t="shared" si="61"/>
        <v>0</v>
      </c>
      <c r="H220" s="103"/>
      <c r="I220" s="193">
        <f t="shared" si="62"/>
        <v>0</v>
      </c>
      <c r="J220" s="103"/>
      <c r="K220" s="190">
        <v>0</v>
      </c>
      <c r="L220" s="103"/>
      <c r="M220" s="193">
        <f t="shared" si="63"/>
        <v>0</v>
      </c>
      <c r="N220" s="103"/>
      <c r="O220" s="193">
        <f t="shared" si="64"/>
        <v>0</v>
      </c>
      <c r="P220" s="103"/>
      <c r="Q220" s="190">
        <v>3472</v>
      </c>
      <c r="R220" s="103"/>
      <c r="S220" s="188">
        <f t="shared" si="65"/>
        <v>0.63776634827332845</v>
      </c>
      <c r="T220" s="103"/>
      <c r="U220" s="188">
        <f t="shared" si="66"/>
        <v>22.780818895052125</v>
      </c>
      <c r="V220" s="103"/>
      <c r="W220" s="190">
        <v>3472</v>
      </c>
      <c r="X220" s="103"/>
      <c r="Y220" s="190">
        <f t="shared" si="67"/>
        <v>3472</v>
      </c>
      <c r="Z220" s="103"/>
      <c r="AA220" s="103"/>
      <c r="AB220" s="190">
        <v>0</v>
      </c>
      <c r="AC220" s="103"/>
      <c r="AD220" s="193">
        <f t="shared" si="68"/>
        <v>0</v>
      </c>
      <c r="AE220" s="103"/>
      <c r="AF220" s="190">
        <v>0</v>
      </c>
      <c r="AG220" s="103"/>
      <c r="AH220" s="193">
        <f t="shared" si="69"/>
        <v>0</v>
      </c>
      <c r="AI220" s="103"/>
      <c r="AJ220" s="190">
        <v>0</v>
      </c>
      <c r="AK220" s="103"/>
      <c r="AL220" s="193">
        <f t="shared" si="70"/>
        <v>0</v>
      </c>
      <c r="AM220" s="103"/>
      <c r="AN220" s="190">
        <v>0</v>
      </c>
      <c r="AO220" s="103"/>
      <c r="AP220" s="190">
        <v>0</v>
      </c>
      <c r="AQ220" s="103"/>
      <c r="AR220" s="190">
        <v>0</v>
      </c>
      <c r="AS220" s="103"/>
      <c r="AT220" s="103">
        <v>8</v>
      </c>
      <c r="AU220" s="103"/>
      <c r="AV220" s="190">
        <v>5444</v>
      </c>
      <c r="AW220" s="103"/>
      <c r="AX220" s="190">
        <f t="shared" si="71"/>
        <v>0</v>
      </c>
      <c r="AY220" s="103"/>
      <c r="AZ220" s="190">
        <f t="shared" si="72"/>
        <v>0</v>
      </c>
      <c r="BA220" s="103"/>
      <c r="BB220" s="190">
        <f t="shared" si="73"/>
        <v>5444</v>
      </c>
    </row>
    <row r="221" spans="1:54" ht="9.75" customHeight="1" x14ac:dyDescent="0.25">
      <c r="A221" s="94">
        <v>9</v>
      </c>
      <c r="B221" s="95"/>
      <c r="C221" s="8" t="s">
        <v>223</v>
      </c>
      <c r="D221" s="103"/>
      <c r="E221" s="190">
        <v>0</v>
      </c>
      <c r="F221" s="103"/>
      <c r="G221" s="193">
        <f t="shared" si="61"/>
        <v>0</v>
      </c>
      <c r="H221" s="103"/>
      <c r="I221" s="193">
        <f t="shared" si="62"/>
        <v>0</v>
      </c>
      <c r="J221" s="103"/>
      <c r="K221" s="190">
        <v>0</v>
      </c>
      <c r="L221" s="103"/>
      <c r="M221" s="193">
        <f t="shared" si="63"/>
        <v>0</v>
      </c>
      <c r="N221" s="103"/>
      <c r="O221" s="193">
        <f t="shared" si="64"/>
        <v>0</v>
      </c>
      <c r="P221" s="103"/>
      <c r="Q221" s="190">
        <v>0</v>
      </c>
      <c r="R221" s="103"/>
      <c r="S221" s="188">
        <f t="shared" si="65"/>
        <v>0</v>
      </c>
      <c r="T221" s="103"/>
      <c r="U221" s="188">
        <f t="shared" si="66"/>
        <v>0</v>
      </c>
      <c r="V221" s="103"/>
      <c r="W221" s="190">
        <v>0</v>
      </c>
      <c r="X221" s="103"/>
      <c r="Y221" s="190">
        <f t="shared" si="67"/>
        <v>0</v>
      </c>
      <c r="Z221" s="103"/>
      <c r="AA221" s="103"/>
      <c r="AB221" s="190">
        <v>0</v>
      </c>
      <c r="AC221" s="103"/>
      <c r="AD221" s="193">
        <f t="shared" si="68"/>
        <v>0</v>
      </c>
      <c r="AE221" s="103"/>
      <c r="AF221" s="190">
        <v>0</v>
      </c>
      <c r="AG221" s="103"/>
      <c r="AH221" s="193">
        <f t="shared" si="69"/>
        <v>0</v>
      </c>
      <c r="AI221" s="103"/>
      <c r="AJ221" s="190">
        <v>0</v>
      </c>
      <c r="AK221" s="103"/>
      <c r="AL221" s="193">
        <f t="shared" si="70"/>
        <v>0</v>
      </c>
      <c r="AM221" s="103"/>
      <c r="AN221" s="190">
        <v>0</v>
      </c>
      <c r="AO221" s="103"/>
      <c r="AP221" s="190">
        <v>0</v>
      </c>
      <c r="AQ221" s="103"/>
      <c r="AR221" s="190">
        <v>0</v>
      </c>
      <c r="AS221" s="103"/>
      <c r="AT221" s="103">
        <v>9</v>
      </c>
      <c r="AU221" s="103"/>
      <c r="AV221" s="190">
        <v>5644</v>
      </c>
      <c r="AW221" s="103"/>
      <c r="AX221" s="190">
        <f t="shared" si="71"/>
        <v>0</v>
      </c>
      <c r="AY221" s="103"/>
      <c r="AZ221" s="190">
        <f t="shared" si="72"/>
        <v>0</v>
      </c>
      <c r="BA221" s="103"/>
      <c r="BB221" s="190">
        <f t="shared" si="73"/>
        <v>0</v>
      </c>
    </row>
    <row r="222" spans="1:54" ht="9.75" customHeight="1" x14ac:dyDescent="0.25">
      <c r="A222" s="94">
        <v>10</v>
      </c>
      <c r="B222" s="95"/>
      <c r="C222" s="8" t="s">
        <v>224</v>
      </c>
      <c r="D222" s="103"/>
      <c r="E222" s="190">
        <v>0</v>
      </c>
      <c r="F222" s="103"/>
      <c r="G222" s="193">
        <f t="shared" si="61"/>
        <v>0</v>
      </c>
      <c r="H222" s="103"/>
      <c r="I222" s="193">
        <f t="shared" si="62"/>
        <v>0</v>
      </c>
      <c r="J222" s="103"/>
      <c r="K222" s="190">
        <v>0</v>
      </c>
      <c r="L222" s="103"/>
      <c r="M222" s="193">
        <f t="shared" si="63"/>
        <v>0</v>
      </c>
      <c r="N222" s="103"/>
      <c r="O222" s="193">
        <f t="shared" si="64"/>
        <v>0</v>
      </c>
      <c r="P222" s="103"/>
      <c r="Q222" s="190">
        <v>1212</v>
      </c>
      <c r="R222" s="103"/>
      <c r="S222" s="188">
        <f t="shared" si="65"/>
        <v>0.3283662963966405</v>
      </c>
      <c r="T222" s="103"/>
      <c r="U222" s="188">
        <f t="shared" si="66"/>
        <v>11.729143674173548</v>
      </c>
      <c r="V222" s="103"/>
      <c r="W222" s="190">
        <v>1212</v>
      </c>
      <c r="X222" s="103"/>
      <c r="Y222" s="190">
        <f t="shared" si="67"/>
        <v>1212</v>
      </c>
      <c r="Z222" s="103"/>
      <c r="AA222" s="103"/>
      <c r="AB222" s="190">
        <v>0</v>
      </c>
      <c r="AC222" s="103"/>
      <c r="AD222" s="193">
        <f t="shared" si="68"/>
        <v>0</v>
      </c>
      <c r="AE222" s="103"/>
      <c r="AF222" s="190">
        <v>0</v>
      </c>
      <c r="AG222" s="103"/>
      <c r="AH222" s="193">
        <f t="shared" si="69"/>
        <v>0</v>
      </c>
      <c r="AI222" s="103"/>
      <c r="AJ222" s="190">
        <v>0</v>
      </c>
      <c r="AK222" s="103"/>
      <c r="AL222" s="193">
        <f t="shared" si="70"/>
        <v>0</v>
      </c>
      <c r="AM222" s="103"/>
      <c r="AN222" s="190">
        <v>0</v>
      </c>
      <c r="AO222" s="103"/>
      <c r="AP222" s="190">
        <v>0</v>
      </c>
      <c r="AQ222" s="103"/>
      <c r="AR222" s="190">
        <v>0</v>
      </c>
      <c r="AS222" s="103"/>
      <c r="AT222" s="103">
        <v>10</v>
      </c>
      <c r="AU222" s="103"/>
      <c r="AV222" s="190">
        <v>3691</v>
      </c>
      <c r="AW222" s="103"/>
      <c r="AX222" s="190">
        <f t="shared" si="71"/>
        <v>0</v>
      </c>
      <c r="AY222" s="103"/>
      <c r="AZ222" s="190">
        <f t="shared" si="72"/>
        <v>0</v>
      </c>
      <c r="BA222" s="103"/>
      <c r="BB222" s="190">
        <f t="shared" si="73"/>
        <v>3691</v>
      </c>
    </row>
    <row r="223" spans="1:54" ht="9.75" customHeight="1" x14ac:dyDescent="0.25">
      <c r="A223" s="94">
        <v>11</v>
      </c>
      <c r="B223" s="95"/>
      <c r="C223" s="8" t="s">
        <v>225</v>
      </c>
      <c r="D223" s="103"/>
      <c r="E223" s="190">
        <v>0</v>
      </c>
      <c r="F223" s="103"/>
      <c r="G223" s="193">
        <f t="shared" si="61"/>
        <v>0</v>
      </c>
      <c r="H223" s="103"/>
      <c r="I223" s="193">
        <f t="shared" si="62"/>
        <v>0</v>
      </c>
      <c r="J223" s="103"/>
      <c r="K223" s="190">
        <v>0</v>
      </c>
      <c r="L223" s="103"/>
      <c r="M223" s="193">
        <f t="shared" si="63"/>
        <v>0</v>
      </c>
      <c r="N223" s="103"/>
      <c r="O223" s="193">
        <f t="shared" si="64"/>
        <v>0</v>
      </c>
      <c r="P223" s="103"/>
      <c r="Q223" s="190">
        <v>63925</v>
      </c>
      <c r="R223" s="103"/>
      <c r="S223" s="188">
        <f t="shared" si="65"/>
        <v>3.0381160591226655</v>
      </c>
      <c r="T223" s="103"/>
      <c r="U223" s="188">
        <f t="shared" si="66"/>
        <v>108.52057640294493</v>
      </c>
      <c r="V223" s="103"/>
      <c r="W223" s="190">
        <v>59645</v>
      </c>
      <c r="X223" s="103"/>
      <c r="Y223" s="190">
        <f t="shared" si="67"/>
        <v>63925</v>
      </c>
      <c r="Z223" s="103"/>
      <c r="AA223" s="103"/>
      <c r="AB223" s="190">
        <v>0</v>
      </c>
      <c r="AC223" s="103"/>
      <c r="AD223" s="193">
        <f t="shared" si="68"/>
        <v>0</v>
      </c>
      <c r="AE223" s="103"/>
      <c r="AF223" s="190">
        <v>0</v>
      </c>
      <c r="AG223" s="103"/>
      <c r="AH223" s="193">
        <f t="shared" si="69"/>
        <v>0</v>
      </c>
      <c r="AI223" s="103"/>
      <c r="AJ223" s="190">
        <v>0</v>
      </c>
      <c r="AK223" s="103"/>
      <c r="AL223" s="193">
        <f t="shared" si="70"/>
        <v>0</v>
      </c>
      <c r="AM223" s="103"/>
      <c r="AN223" s="190">
        <v>0</v>
      </c>
      <c r="AO223" s="103"/>
      <c r="AP223" s="190">
        <v>0</v>
      </c>
      <c r="AQ223" s="103"/>
      <c r="AR223" s="190">
        <v>0</v>
      </c>
      <c r="AS223" s="103"/>
      <c r="AT223" s="103">
        <v>11</v>
      </c>
      <c r="AU223" s="103"/>
      <c r="AV223" s="190">
        <v>21041</v>
      </c>
      <c r="AW223" s="103"/>
      <c r="AX223" s="190">
        <f t="shared" si="71"/>
        <v>0</v>
      </c>
      <c r="AY223" s="103"/>
      <c r="AZ223" s="190">
        <f t="shared" si="72"/>
        <v>0</v>
      </c>
      <c r="BA223" s="103"/>
      <c r="BB223" s="190">
        <f t="shared" si="73"/>
        <v>21041</v>
      </c>
    </row>
    <row r="224" spans="1:54" ht="9.75" customHeight="1" x14ac:dyDescent="0.25">
      <c r="A224" s="94">
        <v>12</v>
      </c>
      <c r="B224" s="95"/>
      <c r="C224" s="9" t="s">
        <v>226</v>
      </c>
      <c r="D224" s="103"/>
      <c r="E224" s="190">
        <v>0</v>
      </c>
      <c r="F224" s="103"/>
      <c r="G224" s="193">
        <f t="shared" si="61"/>
        <v>0</v>
      </c>
      <c r="H224" s="103"/>
      <c r="I224" s="193">
        <f t="shared" si="62"/>
        <v>0</v>
      </c>
      <c r="J224" s="103"/>
      <c r="K224" s="190">
        <v>0</v>
      </c>
      <c r="L224" s="103"/>
      <c r="M224" s="193">
        <f t="shared" si="63"/>
        <v>0</v>
      </c>
      <c r="N224" s="103"/>
      <c r="O224" s="193">
        <f t="shared" si="64"/>
        <v>0</v>
      </c>
      <c r="P224" s="103"/>
      <c r="Q224" s="190">
        <v>6228</v>
      </c>
      <c r="R224" s="103"/>
      <c r="S224" s="188">
        <f t="shared" si="65"/>
        <v>1.6035015447991761</v>
      </c>
      <c r="T224" s="103"/>
      <c r="U224" s="188">
        <f t="shared" si="66"/>
        <v>57.276584738132065</v>
      </c>
      <c r="V224" s="103"/>
      <c r="W224" s="190">
        <v>6228</v>
      </c>
      <c r="X224" s="103"/>
      <c r="Y224" s="190">
        <f t="shared" si="67"/>
        <v>6228</v>
      </c>
      <c r="Z224" s="103"/>
      <c r="AA224" s="103"/>
      <c r="AB224" s="190">
        <v>0</v>
      </c>
      <c r="AC224" s="103"/>
      <c r="AD224" s="193">
        <f t="shared" si="68"/>
        <v>0</v>
      </c>
      <c r="AE224" s="103"/>
      <c r="AF224" s="190">
        <v>0</v>
      </c>
      <c r="AG224" s="103"/>
      <c r="AH224" s="193">
        <f t="shared" si="69"/>
        <v>0</v>
      </c>
      <c r="AI224" s="103"/>
      <c r="AJ224" s="190">
        <v>0</v>
      </c>
      <c r="AK224" s="103"/>
      <c r="AL224" s="193">
        <f t="shared" si="70"/>
        <v>0</v>
      </c>
      <c r="AM224" s="103"/>
      <c r="AN224" s="190">
        <v>0</v>
      </c>
      <c r="AO224" s="103"/>
      <c r="AP224" s="190">
        <v>0</v>
      </c>
      <c r="AQ224" s="103"/>
      <c r="AR224" s="190">
        <v>0</v>
      </c>
      <c r="AS224" s="103"/>
      <c r="AT224" s="103">
        <v>12</v>
      </c>
      <c r="AU224" s="103"/>
      <c r="AV224" s="190">
        <v>3884</v>
      </c>
      <c r="AW224" s="103"/>
      <c r="AX224" s="190">
        <f t="shared" si="71"/>
        <v>0</v>
      </c>
      <c r="AY224" s="103"/>
      <c r="AZ224" s="190">
        <f t="shared" si="72"/>
        <v>0</v>
      </c>
      <c r="BA224" s="103"/>
      <c r="BB224" s="190">
        <f t="shared" si="73"/>
        <v>3884</v>
      </c>
    </row>
    <row r="225" spans="1:54" ht="9.75" customHeight="1" x14ac:dyDescent="0.25">
      <c r="A225" s="94">
        <v>13</v>
      </c>
      <c r="B225" s="95"/>
      <c r="C225" s="8" t="s">
        <v>227</v>
      </c>
      <c r="D225" s="103"/>
      <c r="E225" s="190">
        <v>0</v>
      </c>
      <c r="F225" s="103"/>
      <c r="G225" s="193">
        <f t="shared" si="61"/>
        <v>0</v>
      </c>
      <c r="H225" s="103"/>
      <c r="I225" s="193">
        <f t="shared" si="62"/>
        <v>0</v>
      </c>
      <c r="J225" s="103"/>
      <c r="K225" s="190">
        <v>0</v>
      </c>
      <c r="L225" s="103"/>
      <c r="M225" s="193">
        <f t="shared" si="63"/>
        <v>0</v>
      </c>
      <c r="N225" s="103"/>
      <c r="O225" s="193">
        <f t="shared" si="64"/>
        <v>0</v>
      </c>
      <c r="P225" s="103"/>
      <c r="Q225" s="190">
        <v>23994</v>
      </c>
      <c r="R225" s="103"/>
      <c r="S225" s="188">
        <f t="shared" si="65"/>
        <v>6.7741389045736868</v>
      </c>
      <c r="T225" s="103"/>
      <c r="U225" s="188">
        <f t="shared" si="66"/>
        <v>241.97016975389647</v>
      </c>
      <c r="V225" s="103"/>
      <c r="W225" s="190">
        <v>19194</v>
      </c>
      <c r="X225" s="103"/>
      <c r="Y225" s="190">
        <f t="shared" si="67"/>
        <v>23994</v>
      </c>
      <c r="Z225" s="103"/>
      <c r="AA225" s="103"/>
      <c r="AB225" s="190">
        <v>0</v>
      </c>
      <c r="AC225" s="103"/>
      <c r="AD225" s="193">
        <f t="shared" si="68"/>
        <v>0</v>
      </c>
      <c r="AE225" s="103"/>
      <c r="AF225" s="190">
        <v>0</v>
      </c>
      <c r="AG225" s="103"/>
      <c r="AH225" s="193">
        <f t="shared" si="69"/>
        <v>0</v>
      </c>
      <c r="AI225" s="103"/>
      <c r="AJ225" s="190">
        <v>0</v>
      </c>
      <c r="AK225" s="103"/>
      <c r="AL225" s="193">
        <f t="shared" si="70"/>
        <v>0</v>
      </c>
      <c r="AM225" s="103"/>
      <c r="AN225" s="190">
        <v>0</v>
      </c>
      <c r="AO225" s="103"/>
      <c r="AP225" s="190">
        <v>0</v>
      </c>
      <c r="AQ225" s="103"/>
      <c r="AR225" s="190">
        <v>0</v>
      </c>
      <c r="AS225" s="103"/>
      <c r="AT225" s="103">
        <v>13</v>
      </c>
      <c r="AU225" s="103"/>
      <c r="AV225" s="190">
        <v>3542</v>
      </c>
      <c r="AW225" s="103"/>
      <c r="AX225" s="190">
        <f t="shared" si="71"/>
        <v>0</v>
      </c>
      <c r="AY225" s="103"/>
      <c r="AZ225" s="190">
        <f t="shared" si="72"/>
        <v>0</v>
      </c>
      <c r="BA225" s="103"/>
      <c r="BB225" s="190">
        <f t="shared" si="73"/>
        <v>3542</v>
      </c>
    </row>
    <row r="226" spans="1:54" ht="9.75" customHeight="1" x14ac:dyDescent="0.25">
      <c r="A226" s="94">
        <v>14</v>
      </c>
      <c r="B226" s="95"/>
      <c r="C226" s="8" t="s">
        <v>146</v>
      </c>
      <c r="D226" s="103"/>
      <c r="E226" s="190">
        <v>0</v>
      </c>
      <c r="F226" s="103"/>
      <c r="G226" s="193">
        <f t="shared" si="61"/>
        <v>0</v>
      </c>
      <c r="H226" s="103"/>
      <c r="I226" s="193">
        <f t="shared" si="62"/>
        <v>0</v>
      </c>
      <c r="J226" s="103"/>
      <c r="K226" s="190">
        <v>0</v>
      </c>
      <c r="L226" s="103"/>
      <c r="M226" s="193">
        <f t="shared" si="63"/>
        <v>0</v>
      </c>
      <c r="N226" s="103"/>
      <c r="O226" s="193">
        <f t="shared" si="64"/>
        <v>0</v>
      </c>
      <c r="P226" s="103"/>
      <c r="Q226" s="190">
        <v>15694</v>
      </c>
      <c r="R226" s="103"/>
      <c r="S226" s="188">
        <f t="shared" si="65"/>
        <v>0.95817815495451497</v>
      </c>
      <c r="T226" s="103"/>
      <c r="U226" s="188">
        <f t="shared" si="66"/>
        <v>34.225830629525632</v>
      </c>
      <c r="V226" s="103"/>
      <c r="W226" s="190">
        <v>15694</v>
      </c>
      <c r="X226" s="103"/>
      <c r="Y226" s="190">
        <f t="shared" si="67"/>
        <v>15694</v>
      </c>
      <c r="Z226" s="103"/>
      <c r="AA226" s="103"/>
      <c r="AB226" s="190">
        <v>0</v>
      </c>
      <c r="AC226" s="103"/>
      <c r="AD226" s="193">
        <f t="shared" si="68"/>
        <v>0</v>
      </c>
      <c r="AE226" s="103"/>
      <c r="AF226" s="190">
        <v>0</v>
      </c>
      <c r="AG226" s="103"/>
      <c r="AH226" s="193">
        <f t="shared" si="69"/>
        <v>0</v>
      </c>
      <c r="AI226" s="103"/>
      <c r="AJ226" s="190">
        <v>0</v>
      </c>
      <c r="AK226" s="103"/>
      <c r="AL226" s="193">
        <f t="shared" si="70"/>
        <v>0</v>
      </c>
      <c r="AM226" s="103"/>
      <c r="AN226" s="190">
        <v>0</v>
      </c>
      <c r="AO226" s="103"/>
      <c r="AP226" s="190">
        <v>0</v>
      </c>
      <c r="AQ226" s="103"/>
      <c r="AR226" s="190">
        <v>0</v>
      </c>
      <c r="AS226" s="103"/>
      <c r="AT226" s="103">
        <v>14</v>
      </c>
      <c r="AU226" s="103"/>
      <c r="AV226" s="190">
        <v>16379</v>
      </c>
      <c r="AW226" s="103"/>
      <c r="AX226" s="190">
        <f t="shared" si="71"/>
        <v>0</v>
      </c>
      <c r="AY226" s="103"/>
      <c r="AZ226" s="190">
        <f t="shared" si="72"/>
        <v>0</v>
      </c>
      <c r="BA226" s="103"/>
      <c r="BB226" s="190">
        <f t="shared" si="73"/>
        <v>16379</v>
      </c>
    </row>
    <row r="227" spans="1:54" ht="9.75" customHeight="1" x14ac:dyDescent="0.25">
      <c r="A227" s="94">
        <v>15</v>
      </c>
      <c r="B227" s="95"/>
      <c r="C227" s="8" t="s">
        <v>228</v>
      </c>
      <c r="D227" s="103"/>
      <c r="E227" s="190">
        <v>0</v>
      </c>
      <c r="F227" s="103"/>
      <c r="G227" s="193">
        <f t="shared" si="61"/>
        <v>0</v>
      </c>
      <c r="H227" s="103"/>
      <c r="I227" s="193">
        <f t="shared" si="62"/>
        <v>0</v>
      </c>
      <c r="J227" s="103"/>
      <c r="K227" s="190">
        <v>0</v>
      </c>
      <c r="L227" s="103"/>
      <c r="M227" s="193">
        <f t="shared" si="63"/>
        <v>0</v>
      </c>
      <c r="N227" s="103"/>
      <c r="O227" s="193">
        <f t="shared" si="64"/>
        <v>0</v>
      </c>
      <c r="P227" s="103"/>
      <c r="Q227" s="190">
        <v>27054</v>
      </c>
      <c r="R227" s="103"/>
      <c r="S227" s="188">
        <f t="shared" si="65"/>
        <v>5.4533360209635156</v>
      </c>
      <c r="T227" s="103"/>
      <c r="U227" s="188">
        <f t="shared" si="66"/>
        <v>194.79149472808493</v>
      </c>
      <c r="V227" s="103"/>
      <c r="W227" s="190">
        <v>27054</v>
      </c>
      <c r="X227" s="103"/>
      <c r="Y227" s="190">
        <f t="shared" si="67"/>
        <v>27054</v>
      </c>
      <c r="Z227" s="103"/>
      <c r="AA227" s="103"/>
      <c r="AB227" s="190">
        <v>0</v>
      </c>
      <c r="AC227" s="103"/>
      <c r="AD227" s="193">
        <f t="shared" si="68"/>
        <v>0</v>
      </c>
      <c r="AE227" s="103"/>
      <c r="AF227" s="190">
        <v>0</v>
      </c>
      <c r="AG227" s="103"/>
      <c r="AH227" s="193">
        <f t="shared" si="69"/>
        <v>0</v>
      </c>
      <c r="AI227" s="103"/>
      <c r="AJ227" s="190">
        <v>0</v>
      </c>
      <c r="AK227" s="103"/>
      <c r="AL227" s="193">
        <f t="shared" si="70"/>
        <v>0</v>
      </c>
      <c r="AM227" s="103"/>
      <c r="AN227" s="190">
        <v>0</v>
      </c>
      <c r="AO227" s="103"/>
      <c r="AP227" s="190">
        <v>0</v>
      </c>
      <c r="AQ227" s="103"/>
      <c r="AR227" s="190">
        <v>0</v>
      </c>
      <c r="AS227" s="103"/>
      <c r="AT227" s="103">
        <v>15</v>
      </c>
      <c r="AU227" s="103"/>
      <c r="AV227" s="190">
        <v>4961</v>
      </c>
      <c r="AW227" s="103"/>
      <c r="AX227" s="190">
        <f t="shared" si="71"/>
        <v>0</v>
      </c>
      <c r="AY227" s="103"/>
      <c r="AZ227" s="190">
        <f t="shared" si="72"/>
        <v>0</v>
      </c>
      <c r="BA227" s="103"/>
      <c r="BB227" s="190">
        <f t="shared" si="73"/>
        <v>4961</v>
      </c>
    </row>
    <row r="228" spans="1:54" ht="9.75" customHeight="1" x14ac:dyDescent="0.25">
      <c r="A228" s="94">
        <v>16</v>
      </c>
      <c r="B228" s="95"/>
      <c r="C228" s="8" t="s">
        <v>229</v>
      </c>
      <c r="D228" s="103"/>
      <c r="E228" s="190">
        <v>0</v>
      </c>
      <c r="F228" s="103"/>
      <c r="G228" s="193">
        <f t="shared" si="61"/>
        <v>0</v>
      </c>
      <c r="H228" s="103"/>
      <c r="I228" s="193">
        <f t="shared" si="62"/>
        <v>0</v>
      </c>
      <c r="J228" s="103"/>
      <c r="K228" s="190">
        <v>0</v>
      </c>
      <c r="L228" s="103"/>
      <c r="M228" s="193">
        <f t="shared" si="63"/>
        <v>0</v>
      </c>
      <c r="N228" s="103"/>
      <c r="O228" s="193">
        <f t="shared" si="64"/>
        <v>0</v>
      </c>
      <c r="P228" s="103"/>
      <c r="Q228" s="190">
        <v>0</v>
      </c>
      <c r="R228" s="103"/>
      <c r="S228" s="188">
        <f t="shared" si="65"/>
        <v>0</v>
      </c>
      <c r="T228" s="103"/>
      <c r="U228" s="188">
        <f t="shared" si="66"/>
        <v>0</v>
      </c>
      <c r="V228" s="103"/>
      <c r="W228" s="190">
        <v>0</v>
      </c>
      <c r="X228" s="103"/>
      <c r="Y228" s="190">
        <f t="shared" si="67"/>
        <v>0</v>
      </c>
      <c r="Z228" s="103"/>
      <c r="AA228" s="103"/>
      <c r="AB228" s="190">
        <v>0</v>
      </c>
      <c r="AC228" s="103"/>
      <c r="AD228" s="193">
        <f t="shared" si="68"/>
        <v>0</v>
      </c>
      <c r="AE228" s="103"/>
      <c r="AF228" s="190">
        <v>0</v>
      </c>
      <c r="AG228" s="103"/>
      <c r="AH228" s="193">
        <f t="shared" si="69"/>
        <v>0</v>
      </c>
      <c r="AI228" s="103"/>
      <c r="AJ228" s="190">
        <v>0</v>
      </c>
      <c r="AK228" s="103"/>
      <c r="AL228" s="193">
        <f t="shared" si="70"/>
        <v>0</v>
      </c>
      <c r="AM228" s="103"/>
      <c r="AN228" s="190">
        <v>0</v>
      </c>
      <c r="AO228" s="103"/>
      <c r="AP228" s="190">
        <v>0</v>
      </c>
      <c r="AQ228" s="103"/>
      <c r="AR228" s="190">
        <v>0</v>
      </c>
      <c r="AS228" s="103"/>
      <c r="AT228" s="103">
        <v>16</v>
      </c>
      <c r="AU228" s="103"/>
      <c r="AV228" s="190">
        <v>8216</v>
      </c>
      <c r="AW228" s="103"/>
      <c r="AX228" s="190">
        <f t="shared" si="71"/>
        <v>0</v>
      </c>
      <c r="AY228" s="103"/>
      <c r="AZ228" s="190">
        <f t="shared" si="72"/>
        <v>0</v>
      </c>
      <c r="BA228" s="103"/>
      <c r="BB228" s="190">
        <f t="shared" si="73"/>
        <v>0</v>
      </c>
    </row>
    <row r="229" spans="1:54" ht="9.75" customHeight="1" x14ac:dyDescent="0.25">
      <c r="A229" s="94">
        <v>17</v>
      </c>
      <c r="B229" s="95"/>
      <c r="C229" s="8" t="s">
        <v>230</v>
      </c>
      <c r="D229" s="103"/>
      <c r="E229" s="190">
        <v>0</v>
      </c>
      <c r="F229" s="103"/>
      <c r="G229" s="193">
        <f t="shared" si="61"/>
        <v>0</v>
      </c>
      <c r="H229" s="103"/>
      <c r="I229" s="193">
        <f t="shared" si="62"/>
        <v>0</v>
      </c>
      <c r="J229" s="103"/>
      <c r="K229" s="190">
        <v>0</v>
      </c>
      <c r="L229" s="103"/>
      <c r="M229" s="193">
        <f t="shared" si="63"/>
        <v>0</v>
      </c>
      <c r="N229" s="103"/>
      <c r="O229" s="193">
        <f t="shared" si="64"/>
        <v>0</v>
      </c>
      <c r="P229" s="103"/>
      <c r="Q229" s="190">
        <v>10694</v>
      </c>
      <c r="R229" s="103"/>
      <c r="S229" s="188">
        <f t="shared" si="65"/>
        <v>0.74058171745152357</v>
      </c>
      <c r="T229" s="103"/>
      <c r="U229" s="188">
        <f t="shared" si="66"/>
        <v>26.453352435301852</v>
      </c>
      <c r="V229" s="103"/>
      <c r="W229" s="190">
        <v>10694</v>
      </c>
      <c r="X229" s="103"/>
      <c r="Y229" s="190">
        <f t="shared" si="67"/>
        <v>10694</v>
      </c>
      <c r="Z229" s="103"/>
      <c r="AA229" s="103"/>
      <c r="AB229" s="190">
        <v>0</v>
      </c>
      <c r="AC229" s="103"/>
      <c r="AD229" s="193">
        <f t="shared" si="68"/>
        <v>0</v>
      </c>
      <c r="AE229" s="103"/>
      <c r="AF229" s="190">
        <v>0</v>
      </c>
      <c r="AG229" s="103"/>
      <c r="AH229" s="193">
        <f t="shared" si="69"/>
        <v>0</v>
      </c>
      <c r="AI229" s="103"/>
      <c r="AJ229" s="190">
        <v>0</v>
      </c>
      <c r="AK229" s="103"/>
      <c r="AL229" s="193">
        <f t="shared" si="70"/>
        <v>0</v>
      </c>
      <c r="AM229" s="103"/>
      <c r="AN229" s="190">
        <v>0</v>
      </c>
      <c r="AO229" s="103"/>
      <c r="AP229" s="190">
        <v>0</v>
      </c>
      <c r="AQ229" s="103"/>
      <c r="AR229" s="190">
        <v>0</v>
      </c>
      <c r="AS229" s="103"/>
      <c r="AT229" s="103">
        <v>17</v>
      </c>
      <c r="AU229" s="103"/>
      <c r="AV229" s="190">
        <v>14440</v>
      </c>
      <c r="AW229" s="103"/>
      <c r="AX229" s="190">
        <f t="shared" si="71"/>
        <v>0</v>
      </c>
      <c r="AY229" s="103"/>
      <c r="AZ229" s="190">
        <f t="shared" si="72"/>
        <v>0</v>
      </c>
      <c r="BA229" s="103"/>
      <c r="BB229" s="190">
        <f t="shared" si="73"/>
        <v>14440</v>
      </c>
    </row>
    <row r="230" spans="1:54" ht="9.75" customHeight="1" x14ac:dyDescent="0.25">
      <c r="A230" s="94">
        <v>18</v>
      </c>
      <c r="B230" s="95"/>
      <c r="C230" s="8" t="s">
        <v>231</v>
      </c>
      <c r="D230" s="103"/>
      <c r="E230" s="190">
        <v>0</v>
      </c>
      <c r="F230" s="103"/>
      <c r="G230" s="193">
        <f t="shared" si="61"/>
        <v>0</v>
      </c>
      <c r="H230" s="103"/>
      <c r="I230" s="193">
        <f t="shared" si="62"/>
        <v>0</v>
      </c>
      <c r="J230" s="103"/>
      <c r="K230" s="190">
        <v>0</v>
      </c>
      <c r="L230" s="103"/>
      <c r="M230" s="193">
        <f t="shared" si="63"/>
        <v>0</v>
      </c>
      <c r="N230" s="103"/>
      <c r="O230" s="193">
        <f t="shared" si="64"/>
        <v>0</v>
      </c>
      <c r="P230" s="103"/>
      <c r="Q230" s="190">
        <v>108705</v>
      </c>
      <c r="R230" s="103"/>
      <c r="S230" s="188">
        <f t="shared" si="65"/>
        <v>4.6670530654301903</v>
      </c>
      <c r="T230" s="103"/>
      <c r="U230" s="188">
        <f t="shared" si="66"/>
        <v>166.70570804654247</v>
      </c>
      <c r="V230" s="103"/>
      <c r="W230" s="190">
        <v>108705</v>
      </c>
      <c r="X230" s="103"/>
      <c r="Y230" s="190">
        <f t="shared" si="67"/>
        <v>108705</v>
      </c>
      <c r="Z230" s="103"/>
      <c r="AA230" s="103"/>
      <c r="AB230" s="190">
        <v>0</v>
      </c>
      <c r="AC230" s="103"/>
      <c r="AD230" s="193">
        <f t="shared" si="68"/>
        <v>0</v>
      </c>
      <c r="AE230" s="103"/>
      <c r="AF230" s="190">
        <v>0</v>
      </c>
      <c r="AG230" s="103"/>
      <c r="AH230" s="193">
        <f t="shared" si="69"/>
        <v>0</v>
      </c>
      <c r="AI230" s="103"/>
      <c r="AJ230" s="190">
        <v>0</v>
      </c>
      <c r="AK230" s="103"/>
      <c r="AL230" s="193">
        <f t="shared" si="70"/>
        <v>0</v>
      </c>
      <c r="AM230" s="103"/>
      <c r="AN230" s="190">
        <v>0</v>
      </c>
      <c r="AO230" s="103"/>
      <c r="AP230" s="190">
        <v>0</v>
      </c>
      <c r="AQ230" s="103"/>
      <c r="AR230" s="190">
        <v>0</v>
      </c>
      <c r="AS230" s="103"/>
      <c r="AT230" s="103">
        <v>18</v>
      </c>
      <c r="AU230" s="103"/>
      <c r="AV230" s="190">
        <v>23292</v>
      </c>
      <c r="AW230" s="103"/>
      <c r="AX230" s="190">
        <f t="shared" si="71"/>
        <v>0</v>
      </c>
      <c r="AY230" s="103"/>
      <c r="AZ230" s="190">
        <f t="shared" si="72"/>
        <v>0</v>
      </c>
      <c r="BA230" s="103"/>
      <c r="BB230" s="190">
        <f t="shared" si="73"/>
        <v>23292</v>
      </c>
    </row>
    <row r="231" spans="1:54" ht="9.75" customHeight="1" x14ac:dyDescent="0.25">
      <c r="A231" s="94">
        <v>19</v>
      </c>
      <c r="B231" s="95"/>
      <c r="C231" s="8" t="s">
        <v>232</v>
      </c>
      <c r="D231" s="103"/>
      <c r="E231" s="190">
        <v>0</v>
      </c>
      <c r="F231" s="103"/>
      <c r="G231" s="193">
        <f t="shared" si="61"/>
        <v>0</v>
      </c>
      <c r="H231" s="103"/>
      <c r="I231" s="193">
        <f t="shared" si="62"/>
        <v>0</v>
      </c>
      <c r="J231" s="103"/>
      <c r="K231" s="190">
        <v>0</v>
      </c>
      <c r="L231" s="103"/>
      <c r="M231" s="193">
        <f t="shared" si="63"/>
        <v>0</v>
      </c>
      <c r="N231" s="103"/>
      <c r="O231" s="193">
        <f t="shared" si="64"/>
        <v>0</v>
      </c>
      <c r="P231" s="103"/>
      <c r="Q231" s="190">
        <v>24302</v>
      </c>
      <c r="R231" s="103"/>
      <c r="S231" s="188">
        <f t="shared" si="65"/>
        <v>0.57025530317251738</v>
      </c>
      <c r="T231" s="103"/>
      <c r="U231" s="188">
        <f t="shared" si="66"/>
        <v>20.369345012773614</v>
      </c>
      <c r="V231" s="103"/>
      <c r="W231" s="190">
        <v>24302</v>
      </c>
      <c r="X231" s="103"/>
      <c r="Y231" s="190">
        <f t="shared" si="67"/>
        <v>24302</v>
      </c>
      <c r="Z231" s="103"/>
      <c r="AA231" s="103"/>
      <c r="AB231" s="190">
        <v>0</v>
      </c>
      <c r="AC231" s="103"/>
      <c r="AD231" s="193">
        <f t="shared" si="68"/>
        <v>0</v>
      </c>
      <c r="AE231" s="103"/>
      <c r="AF231" s="190">
        <v>0</v>
      </c>
      <c r="AG231" s="103"/>
      <c r="AH231" s="193">
        <f t="shared" si="69"/>
        <v>0</v>
      </c>
      <c r="AI231" s="103"/>
      <c r="AJ231" s="190">
        <v>0</v>
      </c>
      <c r="AK231" s="103"/>
      <c r="AL231" s="193">
        <f t="shared" si="70"/>
        <v>0</v>
      </c>
      <c r="AM231" s="103"/>
      <c r="AN231" s="190">
        <v>0</v>
      </c>
      <c r="AO231" s="103"/>
      <c r="AP231" s="190">
        <v>0</v>
      </c>
      <c r="AQ231" s="103"/>
      <c r="AR231" s="190">
        <v>0</v>
      </c>
      <c r="AS231" s="103"/>
      <c r="AT231" s="103">
        <v>19</v>
      </c>
      <c r="AU231" s="103"/>
      <c r="AV231" s="190">
        <v>42616</v>
      </c>
      <c r="AW231" s="103"/>
      <c r="AX231" s="190">
        <f t="shared" si="71"/>
        <v>0</v>
      </c>
      <c r="AY231" s="103"/>
      <c r="AZ231" s="190">
        <f t="shared" si="72"/>
        <v>0</v>
      </c>
      <c r="BA231" s="103"/>
      <c r="BB231" s="190">
        <f t="shared" si="73"/>
        <v>42616</v>
      </c>
    </row>
    <row r="232" spans="1:54" ht="9.75" customHeight="1" x14ac:dyDescent="0.25">
      <c r="A232" s="94">
        <v>20</v>
      </c>
      <c r="B232" s="95"/>
      <c r="C232" s="8" t="s">
        <v>233</v>
      </c>
      <c r="D232" s="103"/>
      <c r="E232" s="190">
        <v>0</v>
      </c>
      <c r="F232" s="103"/>
      <c r="G232" s="193">
        <f t="shared" si="61"/>
        <v>0</v>
      </c>
      <c r="H232" s="103"/>
      <c r="I232" s="193">
        <f t="shared" si="62"/>
        <v>0</v>
      </c>
      <c r="J232" s="103"/>
      <c r="K232" s="190">
        <v>0</v>
      </c>
      <c r="L232" s="103"/>
      <c r="M232" s="193">
        <f t="shared" si="63"/>
        <v>0</v>
      </c>
      <c r="N232" s="103"/>
      <c r="O232" s="193">
        <f t="shared" si="64"/>
        <v>0</v>
      </c>
      <c r="P232" s="103"/>
      <c r="Q232" s="190">
        <v>17725</v>
      </c>
      <c r="R232" s="103"/>
      <c r="S232" s="188">
        <f t="shared" si="65"/>
        <v>3.6210418794688457</v>
      </c>
      <c r="T232" s="103"/>
      <c r="U232" s="188">
        <f t="shared" si="66"/>
        <v>129.342508413796</v>
      </c>
      <c r="V232" s="103"/>
      <c r="W232" s="190">
        <v>17725</v>
      </c>
      <c r="X232" s="103"/>
      <c r="Y232" s="190">
        <f t="shared" si="67"/>
        <v>17725</v>
      </c>
      <c r="Z232" s="103"/>
      <c r="AA232" s="103"/>
      <c r="AB232" s="190">
        <v>0</v>
      </c>
      <c r="AC232" s="103"/>
      <c r="AD232" s="193">
        <f t="shared" si="68"/>
        <v>0</v>
      </c>
      <c r="AE232" s="103"/>
      <c r="AF232" s="190">
        <v>0</v>
      </c>
      <c r="AG232" s="103"/>
      <c r="AH232" s="193">
        <f t="shared" si="69"/>
        <v>0</v>
      </c>
      <c r="AI232" s="103"/>
      <c r="AJ232" s="190">
        <v>0</v>
      </c>
      <c r="AK232" s="103"/>
      <c r="AL232" s="193">
        <f t="shared" si="70"/>
        <v>0</v>
      </c>
      <c r="AM232" s="103"/>
      <c r="AN232" s="190">
        <v>0</v>
      </c>
      <c r="AO232" s="103"/>
      <c r="AP232" s="190">
        <v>0</v>
      </c>
      <c r="AQ232" s="103"/>
      <c r="AR232" s="190">
        <v>0</v>
      </c>
      <c r="AS232" s="103"/>
      <c r="AT232" s="103">
        <v>20</v>
      </c>
      <c r="AU232" s="103"/>
      <c r="AV232" s="190">
        <v>4895</v>
      </c>
      <c r="AW232" s="103"/>
      <c r="AX232" s="190">
        <f t="shared" si="71"/>
        <v>0</v>
      </c>
      <c r="AY232" s="103"/>
      <c r="AZ232" s="190">
        <f t="shared" si="72"/>
        <v>0</v>
      </c>
      <c r="BA232" s="103"/>
      <c r="BB232" s="190">
        <f t="shared" si="73"/>
        <v>4895</v>
      </c>
    </row>
    <row r="233" spans="1:54" ht="9.75" customHeight="1" x14ac:dyDescent="0.25">
      <c r="A233" s="94">
        <v>21</v>
      </c>
      <c r="B233" s="95"/>
      <c r="C233" s="8" t="s">
        <v>234</v>
      </c>
      <c r="D233" s="103"/>
      <c r="E233" s="190">
        <v>0</v>
      </c>
      <c r="F233" s="103"/>
      <c r="G233" s="193">
        <f t="shared" si="61"/>
        <v>0</v>
      </c>
      <c r="H233" s="103"/>
      <c r="I233" s="193">
        <f t="shared" si="62"/>
        <v>0</v>
      </c>
      <c r="J233" s="103"/>
      <c r="K233" s="190">
        <v>0</v>
      </c>
      <c r="L233" s="103"/>
      <c r="M233" s="193">
        <f t="shared" si="63"/>
        <v>0</v>
      </c>
      <c r="N233" s="103"/>
      <c r="O233" s="193">
        <f t="shared" si="64"/>
        <v>0</v>
      </c>
      <c r="P233" s="103"/>
      <c r="Q233" s="190">
        <v>0</v>
      </c>
      <c r="R233" s="103"/>
      <c r="S233" s="188">
        <f t="shared" si="65"/>
        <v>0</v>
      </c>
      <c r="T233" s="103"/>
      <c r="U233" s="188">
        <f t="shared" si="66"/>
        <v>0</v>
      </c>
      <c r="V233" s="103"/>
      <c r="W233" s="190">
        <v>0</v>
      </c>
      <c r="X233" s="103"/>
      <c r="Y233" s="190">
        <f t="shared" si="67"/>
        <v>0</v>
      </c>
      <c r="Z233" s="103"/>
      <c r="AA233" s="103"/>
      <c r="AB233" s="190">
        <v>0</v>
      </c>
      <c r="AC233" s="103"/>
      <c r="AD233" s="193">
        <f t="shared" si="68"/>
        <v>0</v>
      </c>
      <c r="AE233" s="103"/>
      <c r="AF233" s="190">
        <v>0</v>
      </c>
      <c r="AG233" s="103"/>
      <c r="AH233" s="193">
        <f t="shared" si="69"/>
        <v>0</v>
      </c>
      <c r="AI233" s="103"/>
      <c r="AJ233" s="190">
        <v>0</v>
      </c>
      <c r="AK233" s="103"/>
      <c r="AL233" s="193">
        <f t="shared" si="70"/>
        <v>0</v>
      </c>
      <c r="AM233" s="103"/>
      <c r="AN233" s="190">
        <v>0</v>
      </c>
      <c r="AO233" s="103"/>
      <c r="AP233" s="190">
        <v>0</v>
      </c>
      <c r="AQ233" s="103"/>
      <c r="AR233" s="190">
        <v>0</v>
      </c>
      <c r="AS233" s="103"/>
      <c r="AT233" s="103">
        <v>21</v>
      </c>
      <c r="AU233" s="103"/>
      <c r="AV233" s="190">
        <v>5968</v>
      </c>
      <c r="AW233" s="103"/>
      <c r="AX233" s="190">
        <f t="shared" si="71"/>
        <v>0</v>
      </c>
      <c r="AY233" s="103"/>
      <c r="AZ233" s="190">
        <f t="shared" si="72"/>
        <v>0</v>
      </c>
      <c r="BA233" s="103"/>
      <c r="BB233" s="190">
        <f t="shared" si="73"/>
        <v>0</v>
      </c>
    </row>
    <row r="234" spans="1:54" ht="9.75" customHeight="1" x14ac:dyDescent="0.25">
      <c r="A234" s="94">
        <v>22</v>
      </c>
      <c r="B234" s="95"/>
      <c r="C234" s="9" t="s">
        <v>187</v>
      </c>
      <c r="D234" s="103"/>
      <c r="E234" s="190">
        <v>0</v>
      </c>
      <c r="F234" s="103"/>
      <c r="G234" s="193">
        <f t="shared" si="61"/>
        <v>0</v>
      </c>
      <c r="H234" s="103"/>
      <c r="I234" s="193">
        <f t="shared" si="62"/>
        <v>0</v>
      </c>
      <c r="J234" s="103"/>
      <c r="K234" s="190">
        <v>0</v>
      </c>
      <c r="L234" s="103"/>
      <c r="M234" s="193">
        <f t="shared" si="63"/>
        <v>0</v>
      </c>
      <c r="N234" s="103"/>
      <c r="O234" s="193">
        <f t="shared" si="64"/>
        <v>0</v>
      </c>
      <c r="P234" s="103"/>
      <c r="Q234" s="190">
        <v>0</v>
      </c>
      <c r="R234" s="103"/>
      <c r="S234" s="188">
        <f t="shared" si="65"/>
        <v>0</v>
      </c>
      <c r="T234" s="103"/>
      <c r="U234" s="188">
        <f t="shared" si="66"/>
        <v>0</v>
      </c>
      <c r="V234" s="103"/>
      <c r="W234" s="190">
        <v>0</v>
      </c>
      <c r="X234" s="103"/>
      <c r="Y234" s="190">
        <f t="shared" si="67"/>
        <v>0</v>
      </c>
      <c r="Z234" s="103"/>
      <c r="AA234" s="103"/>
      <c r="AB234" s="190">
        <v>0</v>
      </c>
      <c r="AC234" s="103"/>
      <c r="AD234" s="193">
        <f t="shared" si="68"/>
        <v>0</v>
      </c>
      <c r="AE234" s="103"/>
      <c r="AF234" s="190">
        <v>0</v>
      </c>
      <c r="AG234" s="103"/>
      <c r="AH234" s="193">
        <f t="shared" si="69"/>
        <v>0</v>
      </c>
      <c r="AI234" s="103"/>
      <c r="AJ234" s="190">
        <v>0</v>
      </c>
      <c r="AK234" s="103"/>
      <c r="AL234" s="193">
        <f t="shared" si="70"/>
        <v>0</v>
      </c>
      <c r="AM234" s="103"/>
      <c r="AN234" s="190">
        <v>0</v>
      </c>
      <c r="AO234" s="103"/>
      <c r="AP234" s="190">
        <v>0</v>
      </c>
      <c r="AQ234" s="103"/>
      <c r="AR234" s="190">
        <v>0</v>
      </c>
      <c r="AS234" s="103"/>
      <c r="AT234" s="103">
        <v>22</v>
      </c>
      <c r="AU234" s="103"/>
      <c r="AV234" s="190">
        <v>4721</v>
      </c>
      <c r="AW234" s="103"/>
      <c r="AX234" s="190">
        <f t="shared" si="71"/>
        <v>0</v>
      </c>
      <c r="AY234" s="103"/>
      <c r="AZ234" s="190">
        <f t="shared" si="72"/>
        <v>0</v>
      </c>
      <c r="BA234" s="103"/>
      <c r="BB234" s="190">
        <f t="shared" si="73"/>
        <v>0</v>
      </c>
    </row>
    <row r="235" spans="1:54" ht="9.75" customHeight="1" x14ac:dyDescent="0.25">
      <c r="A235" s="94">
        <v>23</v>
      </c>
      <c r="B235" s="95"/>
      <c r="C235" s="8" t="s">
        <v>195</v>
      </c>
      <c r="D235" s="103"/>
      <c r="E235" s="190">
        <v>4000</v>
      </c>
      <c r="F235" s="103"/>
      <c r="G235" s="193">
        <f t="shared" si="61"/>
        <v>0.44023772837332159</v>
      </c>
      <c r="H235" s="103"/>
      <c r="I235" s="193">
        <f t="shared" si="62"/>
        <v>3951.122606207352</v>
      </c>
      <c r="J235" s="103"/>
      <c r="K235" s="190">
        <v>4200</v>
      </c>
      <c r="L235" s="103"/>
      <c r="M235" s="193">
        <f t="shared" si="63"/>
        <v>0.46224961479198767</v>
      </c>
      <c r="N235" s="103"/>
      <c r="O235" s="193">
        <f t="shared" si="64"/>
        <v>3951.122606207352</v>
      </c>
      <c r="P235" s="103"/>
      <c r="Q235" s="190">
        <v>22601</v>
      </c>
      <c r="R235" s="103"/>
      <c r="S235" s="188">
        <f t="shared" si="65"/>
        <v>2.4874532247413605</v>
      </c>
      <c r="T235" s="103"/>
      <c r="U235" s="188">
        <f t="shared" si="66"/>
        <v>88.851068382900635</v>
      </c>
      <c r="V235" s="103"/>
      <c r="W235" s="190">
        <v>22601</v>
      </c>
      <c r="X235" s="103"/>
      <c r="Y235" s="190">
        <f t="shared" si="67"/>
        <v>30801</v>
      </c>
      <c r="Z235" s="103"/>
      <c r="AA235" s="103"/>
      <c r="AB235" s="190">
        <v>0</v>
      </c>
      <c r="AC235" s="103"/>
      <c r="AD235" s="193">
        <f t="shared" si="68"/>
        <v>0</v>
      </c>
      <c r="AE235" s="103"/>
      <c r="AF235" s="190">
        <v>0</v>
      </c>
      <c r="AG235" s="103"/>
      <c r="AH235" s="193">
        <f t="shared" si="69"/>
        <v>0</v>
      </c>
      <c r="AI235" s="103"/>
      <c r="AJ235" s="190">
        <v>0</v>
      </c>
      <c r="AK235" s="103"/>
      <c r="AL235" s="193">
        <f t="shared" si="70"/>
        <v>0</v>
      </c>
      <c r="AM235" s="103"/>
      <c r="AN235" s="190">
        <v>0</v>
      </c>
      <c r="AO235" s="103"/>
      <c r="AP235" s="190">
        <v>0</v>
      </c>
      <c r="AQ235" s="103"/>
      <c r="AR235" s="190">
        <v>0</v>
      </c>
      <c r="AS235" s="103"/>
      <c r="AT235" s="103">
        <v>23</v>
      </c>
      <c r="AU235" s="103"/>
      <c r="AV235" s="190">
        <v>9086</v>
      </c>
      <c r="AW235" s="103"/>
      <c r="AX235" s="190">
        <f t="shared" si="71"/>
        <v>9086</v>
      </c>
      <c r="AY235" s="103"/>
      <c r="AZ235" s="190">
        <f t="shared" si="72"/>
        <v>9086</v>
      </c>
      <c r="BA235" s="103"/>
      <c r="BB235" s="190">
        <f t="shared" si="73"/>
        <v>9086</v>
      </c>
    </row>
    <row r="236" spans="1:54" ht="9.75" customHeight="1" x14ac:dyDescent="0.25">
      <c r="A236" s="94">
        <v>24</v>
      </c>
      <c r="B236" s="95"/>
      <c r="C236" s="272" t="s">
        <v>235</v>
      </c>
      <c r="D236" s="103"/>
      <c r="E236" s="190">
        <v>0</v>
      </c>
      <c r="F236" s="103"/>
      <c r="G236" s="193">
        <f t="shared" si="61"/>
        <v>0</v>
      </c>
      <c r="H236" s="103"/>
      <c r="I236" s="193">
        <f t="shared" si="62"/>
        <v>0</v>
      </c>
      <c r="J236" s="103"/>
      <c r="K236" s="190">
        <v>0</v>
      </c>
      <c r="L236" s="103"/>
      <c r="M236" s="193">
        <f t="shared" si="63"/>
        <v>0</v>
      </c>
      <c r="N236" s="103"/>
      <c r="O236" s="193">
        <f t="shared" si="64"/>
        <v>0</v>
      </c>
      <c r="P236" s="103"/>
      <c r="Q236" s="190">
        <v>70655</v>
      </c>
      <c r="R236" s="103"/>
      <c r="S236" s="188">
        <f t="shared" si="65"/>
        <v>9.1439109615633498</v>
      </c>
      <c r="T236" s="103"/>
      <c r="U236" s="188">
        <f t="shared" si="66"/>
        <v>326.61770281830968</v>
      </c>
      <c r="V236" s="103"/>
      <c r="W236" s="190">
        <v>70655</v>
      </c>
      <c r="X236" s="103"/>
      <c r="Y236" s="190">
        <f t="shared" si="67"/>
        <v>70655</v>
      </c>
      <c r="Z236" s="103"/>
      <c r="AA236" s="103"/>
      <c r="AB236" s="190">
        <v>0</v>
      </c>
      <c r="AC236" s="103"/>
      <c r="AD236" s="193">
        <f t="shared" si="68"/>
        <v>0</v>
      </c>
      <c r="AE236" s="103"/>
      <c r="AF236" s="190">
        <v>0</v>
      </c>
      <c r="AG236" s="103"/>
      <c r="AH236" s="193">
        <f t="shared" si="69"/>
        <v>0</v>
      </c>
      <c r="AI236" s="103"/>
      <c r="AJ236" s="190">
        <v>0</v>
      </c>
      <c r="AK236" s="103"/>
      <c r="AL236" s="193">
        <f t="shared" si="70"/>
        <v>0</v>
      </c>
      <c r="AM236" s="103"/>
      <c r="AN236" s="190">
        <v>0</v>
      </c>
      <c r="AO236" s="103"/>
      <c r="AP236" s="190">
        <v>0</v>
      </c>
      <c r="AQ236" s="103"/>
      <c r="AR236" s="190">
        <v>0</v>
      </c>
      <c r="AS236" s="103"/>
      <c r="AT236" s="103">
        <v>24</v>
      </c>
      <c r="AU236" s="103"/>
      <c r="AV236" s="190">
        <v>7727</v>
      </c>
      <c r="AW236" s="103"/>
      <c r="AX236" s="190">
        <f t="shared" si="71"/>
        <v>0</v>
      </c>
      <c r="AY236" s="103"/>
      <c r="AZ236" s="190">
        <f t="shared" si="72"/>
        <v>0</v>
      </c>
      <c r="BA236" s="103"/>
      <c r="BB236" s="190">
        <f t="shared" si="73"/>
        <v>7727</v>
      </c>
    </row>
    <row r="237" spans="1:54" ht="9.75" customHeight="1" x14ac:dyDescent="0.25">
      <c r="A237" s="94">
        <v>25</v>
      </c>
      <c r="B237" s="95"/>
      <c r="C237" s="8" t="s">
        <v>236</v>
      </c>
      <c r="D237" s="103"/>
      <c r="E237" s="190">
        <v>0</v>
      </c>
      <c r="F237" s="103"/>
      <c r="G237" s="193">
        <f t="shared" si="61"/>
        <v>0</v>
      </c>
      <c r="H237" s="103"/>
      <c r="I237" s="193">
        <f t="shared" si="62"/>
        <v>0</v>
      </c>
      <c r="J237" s="103"/>
      <c r="K237" s="190">
        <v>0</v>
      </c>
      <c r="L237" s="103"/>
      <c r="M237" s="193">
        <f t="shared" si="63"/>
        <v>0</v>
      </c>
      <c r="N237" s="103"/>
      <c r="O237" s="193">
        <f t="shared" si="64"/>
        <v>0</v>
      </c>
      <c r="P237" s="103"/>
      <c r="Q237" s="190">
        <v>4158</v>
      </c>
      <c r="R237" s="103"/>
      <c r="S237" s="188">
        <f t="shared" si="65"/>
        <v>0.71406491499227198</v>
      </c>
      <c r="T237" s="103"/>
      <c r="U237" s="188">
        <f t="shared" si="66"/>
        <v>25.506180361805754</v>
      </c>
      <c r="V237" s="103"/>
      <c r="W237" s="190">
        <v>4158</v>
      </c>
      <c r="X237" s="103"/>
      <c r="Y237" s="190">
        <f t="shared" si="67"/>
        <v>4158</v>
      </c>
      <c r="Z237" s="103"/>
      <c r="AA237" s="103"/>
      <c r="AB237" s="190">
        <v>0</v>
      </c>
      <c r="AC237" s="103"/>
      <c r="AD237" s="193">
        <f t="shared" si="68"/>
        <v>0</v>
      </c>
      <c r="AE237" s="103"/>
      <c r="AF237" s="190">
        <v>0</v>
      </c>
      <c r="AG237" s="103"/>
      <c r="AH237" s="193">
        <f t="shared" si="69"/>
        <v>0</v>
      </c>
      <c r="AI237" s="103"/>
      <c r="AJ237" s="190">
        <v>0</v>
      </c>
      <c r="AK237" s="103"/>
      <c r="AL237" s="193">
        <f t="shared" si="70"/>
        <v>0</v>
      </c>
      <c r="AM237" s="103"/>
      <c r="AN237" s="190">
        <v>0</v>
      </c>
      <c r="AO237" s="103"/>
      <c r="AP237" s="190">
        <v>0</v>
      </c>
      <c r="AQ237" s="103"/>
      <c r="AR237" s="190">
        <v>0</v>
      </c>
      <c r="AS237" s="103"/>
      <c r="AT237" s="103">
        <v>25</v>
      </c>
      <c r="AU237" s="103"/>
      <c r="AV237" s="190">
        <v>5823</v>
      </c>
      <c r="AW237" s="103"/>
      <c r="AX237" s="190">
        <f t="shared" si="71"/>
        <v>0</v>
      </c>
      <c r="AY237" s="103"/>
      <c r="AZ237" s="190">
        <f t="shared" si="72"/>
        <v>0</v>
      </c>
      <c r="BA237" s="103"/>
      <c r="BB237" s="190">
        <f t="shared" si="73"/>
        <v>5823</v>
      </c>
    </row>
    <row r="238" spans="1:54" ht="9.75" customHeight="1" x14ac:dyDescent="0.25">
      <c r="A238" s="94">
        <v>26</v>
      </c>
      <c r="B238" s="95"/>
      <c r="C238" s="8" t="s">
        <v>237</v>
      </c>
      <c r="D238" s="103"/>
      <c r="E238" s="190">
        <v>0</v>
      </c>
      <c r="F238" s="103"/>
      <c r="G238" s="193">
        <f t="shared" si="61"/>
        <v>0</v>
      </c>
      <c r="H238" s="103"/>
      <c r="I238" s="193">
        <f t="shared" si="62"/>
        <v>0</v>
      </c>
      <c r="J238" s="103"/>
      <c r="K238" s="190">
        <v>0</v>
      </c>
      <c r="L238" s="103"/>
      <c r="M238" s="193">
        <f t="shared" si="63"/>
        <v>0</v>
      </c>
      <c r="N238" s="103"/>
      <c r="O238" s="193">
        <f t="shared" si="64"/>
        <v>0</v>
      </c>
      <c r="P238" s="103"/>
      <c r="Q238" s="190">
        <v>3126</v>
      </c>
      <c r="R238" s="103"/>
      <c r="S238" s="188">
        <f t="shared" si="65"/>
        <v>0.6513857053552824</v>
      </c>
      <c r="T238" s="103"/>
      <c r="U238" s="188">
        <f t="shared" si="66"/>
        <v>23.26729816444448</v>
      </c>
      <c r="V238" s="103"/>
      <c r="W238" s="190">
        <v>3126</v>
      </c>
      <c r="X238" s="103"/>
      <c r="Y238" s="190">
        <f t="shared" si="67"/>
        <v>3126</v>
      </c>
      <c r="Z238" s="103"/>
      <c r="AA238" s="103"/>
      <c r="AB238" s="190">
        <v>0</v>
      </c>
      <c r="AC238" s="103"/>
      <c r="AD238" s="193">
        <f t="shared" si="68"/>
        <v>0</v>
      </c>
      <c r="AE238" s="103"/>
      <c r="AF238" s="190">
        <v>0</v>
      </c>
      <c r="AG238" s="103"/>
      <c r="AH238" s="193">
        <f t="shared" si="69"/>
        <v>0</v>
      </c>
      <c r="AI238" s="103"/>
      <c r="AJ238" s="190">
        <v>0</v>
      </c>
      <c r="AK238" s="103"/>
      <c r="AL238" s="193">
        <f t="shared" si="70"/>
        <v>0</v>
      </c>
      <c r="AM238" s="103"/>
      <c r="AN238" s="190">
        <v>0</v>
      </c>
      <c r="AO238" s="103"/>
      <c r="AP238" s="190">
        <v>0</v>
      </c>
      <c r="AQ238" s="103"/>
      <c r="AR238" s="190">
        <v>0</v>
      </c>
      <c r="AS238" s="103"/>
      <c r="AT238" s="103">
        <v>26</v>
      </c>
      <c r="AU238" s="103"/>
      <c r="AV238" s="190">
        <v>4799</v>
      </c>
      <c r="AW238" s="103"/>
      <c r="AX238" s="190">
        <f t="shared" si="71"/>
        <v>0</v>
      </c>
      <c r="AY238" s="103"/>
      <c r="AZ238" s="190">
        <f t="shared" si="72"/>
        <v>0</v>
      </c>
      <c r="BA238" s="103"/>
      <c r="BB238" s="190">
        <f t="shared" si="73"/>
        <v>4799</v>
      </c>
    </row>
    <row r="239" spans="1:54" ht="9.75" customHeight="1" x14ac:dyDescent="0.25">
      <c r="A239" s="94">
        <v>27</v>
      </c>
      <c r="B239" s="95"/>
      <c r="C239" s="8" t="s">
        <v>238</v>
      </c>
      <c r="D239" s="103"/>
      <c r="E239" s="190">
        <v>0</v>
      </c>
      <c r="F239" s="103"/>
      <c r="G239" s="193">
        <f t="shared" si="61"/>
        <v>0</v>
      </c>
      <c r="H239" s="103"/>
      <c r="I239" s="193">
        <f t="shared" si="62"/>
        <v>0</v>
      </c>
      <c r="J239" s="103"/>
      <c r="K239" s="190">
        <v>0</v>
      </c>
      <c r="L239" s="103"/>
      <c r="M239" s="193">
        <f t="shared" si="63"/>
        <v>0</v>
      </c>
      <c r="N239" s="103"/>
      <c r="O239" s="193">
        <f t="shared" si="64"/>
        <v>0</v>
      </c>
      <c r="P239" s="103"/>
      <c r="Q239" s="190">
        <v>37106</v>
      </c>
      <c r="R239" s="103"/>
      <c r="S239" s="188">
        <f t="shared" si="65"/>
        <v>4.5872172085548275</v>
      </c>
      <c r="T239" s="103"/>
      <c r="U239" s="188">
        <f t="shared" si="66"/>
        <v>163.85399565730634</v>
      </c>
      <c r="V239" s="103"/>
      <c r="W239" s="190">
        <v>37106</v>
      </c>
      <c r="X239" s="103"/>
      <c r="Y239" s="190">
        <f t="shared" si="67"/>
        <v>37106</v>
      </c>
      <c r="Z239" s="103"/>
      <c r="AA239" s="103"/>
      <c r="AB239" s="190">
        <v>0</v>
      </c>
      <c r="AC239" s="103"/>
      <c r="AD239" s="193">
        <f t="shared" si="68"/>
        <v>0</v>
      </c>
      <c r="AE239" s="103"/>
      <c r="AF239" s="190">
        <v>0</v>
      </c>
      <c r="AG239" s="103"/>
      <c r="AH239" s="193">
        <f t="shared" si="69"/>
        <v>0</v>
      </c>
      <c r="AI239" s="103"/>
      <c r="AJ239" s="190">
        <v>0</v>
      </c>
      <c r="AK239" s="103"/>
      <c r="AL239" s="193">
        <f t="shared" si="70"/>
        <v>0</v>
      </c>
      <c r="AM239" s="103"/>
      <c r="AN239" s="190">
        <v>0</v>
      </c>
      <c r="AO239" s="103"/>
      <c r="AP239" s="190">
        <v>0</v>
      </c>
      <c r="AQ239" s="103"/>
      <c r="AR239" s="190">
        <v>0</v>
      </c>
      <c r="AS239" s="103"/>
      <c r="AT239" s="103">
        <v>27</v>
      </c>
      <c r="AU239" s="103"/>
      <c r="AV239" s="190">
        <v>8089</v>
      </c>
      <c r="AW239" s="103"/>
      <c r="AX239" s="190">
        <f t="shared" si="71"/>
        <v>0</v>
      </c>
      <c r="AY239" s="103"/>
      <c r="AZ239" s="190">
        <f t="shared" si="72"/>
        <v>0</v>
      </c>
      <c r="BA239" s="103"/>
      <c r="BB239" s="190">
        <f t="shared" si="73"/>
        <v>8089</v>
      </c>
    </row>
    <row r="240" spans="1:54" ht="9.75" customHeight="1" x14ac:dyDescent="0.25">
      <c r="A240" s="94">
        <v>28</v>
      </c>
      <c r="B240" s="95"/>
      <c r="C240" s="8" t="s">
        <v>239</v>
      </c>
      <c r="D240" s="103"/>
      <c r="E240" s="190">
        <v>0</v>
      </c>
      <c r="F240" s="103"/>
      <c r="G240" s="193">
        <f t="shared" si="61"/>
        <v>0</v>
      </c>
      <c r="H240" s="103"/>
      <c r="I240" s="193">
        <f t="shared" si="62"/>
        <v>0</v>
      </c>
      <c r="J240" s="103"/>
      <c r="K240" s="190">
        <v>0</v>
      </c>
      <c r="L240" s="103"/>
      <c r="M240" s="193">
        <f t="shared" si="63"/>
        <v>0</v>
      </c>
      <c r="N240" s="103"/>
      <c r="O240" s="193">
        <f t="shared" si="64"/>
        <v>0</v>
      </c>
      <c r="P240" s="103"/>
      <c r="Q240" s="190">
        <v>0</v>
      </c>
      <c r="R240" s="103"/>
      <c r="S240" s="188">
        <f t="shared" si="65"/>
        <v>0</v>
      </c>
      <c r="T240" s="103"/>
      <c r="U240" s="188">
        <f t="shared" si="66"/>
        <v>0</v>
      </c>
      <c r="V240" s="103"/>
      <c r="W240" s="190">
        <v>0</v>
      </c>
      <c r="X240" s="103"/>
      <c r="Y240" s="190">
        <f t="shared" si="67"/>
        <v>0</v>
      </c>
      <c r="Z240" s="103"/>
      <c r="AA240" s="103"/>
      <c r="AB240" s="190">
        <v>0</v>
      </c>
      <c r="AC240" s="103"/>
      <c r="AD240" s="193">
        <f t="shared" si="68"/>
        <v>0</v>
      </c>
      <c r="AE240" s="103"/>
      <c r="AF240" s="190">
        <v>0</v>
      </c>
      <c r="AG240" s="103"/>
      <c r="AH240" s="193">
        <f t="shared" si="69"/>
        <v>0</v>
      </c>
      <c r="AI240" s="103"/>
      <c r="AJ240" s="190">
        <v>0</v>
      </c>
      <c r="AK240" s="103"/>
      <c r="AL240" s="193">
        <f t="shared" si="70"/>
        <v>0</v>
      </c>
      <c r="AM240" s="103"/>
      <c r="AN240" s="190">
        <v>0</v>
      </c>
      <c r="AO240" s="103"/>
      <c r="AP240" s="190">
        <v>0</v>
      </c>
      <c r="AQ240" s="103"/>
      <c r="AR240" s="190">
        <v>0</v>
      </c>
      <c r="AS240" s="103"/>
      <c r="AT240" s="103">
        <v>28</v>
      </c>
      <c r="AU240" s="103"/>
      <c r="AV240" s="190">
        <v>8142</v>
      </c>
      <c r="AW240" s="103"/>
      <c r="AX240" s="190">
        <f t="shared" si="71"/>
        <v>0</v>
      </c>
      <c r="AY240" s="103"/>
      <c r="AZ240" s="190">
        <f t="shared" si="72"/>
        <v>0</v>
      </c>
      <c r="BA240" s="103"/>
      <c r="BB240" s="190">
        <f t="shared" si="73"/>
        <v>0</v>
      </c>
    </row>
    <row r="241" spans="1:54" ht="9.75" customHeight="1" x14ac:dyDescent="0.25">
      <c r="A241" s="94">
        <v>29</v>
      </c>
      <c r="B241" s="95"/>
      <c r="C241" s="8" t="s">
        <v>240</v>
      </c>
      <c r="D241" s="103"/>
      <c r="E241" s="190">
        <v>0</v>
      </c>
      <c r="F241" s="103"/>
      <c r="G241" s="193">
        <f t="shared" si="61"/>
        <v>0</v>
      </c>
      <c r="H241" s="103"/>
      <c r="I241" s="193">
        <f t="shared" si="62"/>
        <v>0</v>
      </c>
      <c r="J241" s="103"/>
      <c r="K241" s="190">
        <v>0</v>
      </c>
      <c r="L241" s="103"/>
      <c r="M241" s="193">
        <f t="shared" si="63"/>
        <v>0</v>
      </c>
      <c r="N241" s="103"/>
      <c r="O241" s="193">
        <f t="shared" si="64"/>
        <v>0</v>
      </c>
      <c r="P241" s="103"/>
      <c r="Q241" s="190">
        <v>0</v>
      </c>
      <c r="R241" s="103"/>
      <c r="S241" s="188">
        <f t="shared" si="65"/>
        <v>0</v>
      </c>
      <c r="T241" s="103"/>
      <c r="U241" s="188">
        <f t="shared" si="66"/>
        <v>0</v>
      </c>
      <c r="V241" s="103"/>
      <c r="W241" s="190">
        <v>0</v>
      </c>
      <c r="X241" s="103"/>
      <c r="Y241" s="190">
        <f t="shared" si="67"/>
        <v>0</v>
      </c>
      <c r="Z241" s="103"/>
      <c r="AA241" s="103"/>
      <c r="AB241" s="190">
        <v>0</v>
      </c>
      <c r="AC241" s="103"/>
      <c r="AD241" s="193">
        <f t="shared" si="68"/>
        <v>0</v>
      </c>
      <c r="AE241" s="103"/>
      <c r="AF241" s="190">
        <v>0</v>
      </c>
      <c r="AG241" s="103"/>
      <c r="AH241" s="193">
        <f t="shared" si="69"/>
        <v>0</v>
      </c>
      <c r="AI241" s="103"/>
      <c r="AJ241" s="190">
        <v>0</v>
      </c>
      <c r="AK241" s="103"/>
      <c r="AL241" s="193">
        <f t="shared" si="70"/>
        <v>0</v>
      </c>
      <c r="AM241" s="103"/>
      <c r="AN241" s="190">
        <v>0</v>
      </c>
      <c r="AO241" s="103"/>
      <c r="AP241" s="190">
        <v>0</v>
      </c>
      <c r="AQ241" s="103"/>
      <c r="AR241" s="190">
        <v>0</v>
      </c>
      <c r="AS241" s="103"/>
      <c r="AT241" s="103">
        <v>29</v>
      </c>
      <c r="AU241" s="103"/>
      <c r="AV241" s="190">
        <v>4650</v>
      </c>
      <c r="AW241" s="103"/>
      <c r="AX241" s="190">
        <f t="shared" si="71"/>
        <v>0</v>
      </c>
      <c r="AY241" s="103"/>
      <c r="AZ241" s="190">
        <f t="shared" si="72"/>
        <v>0</v>
      </c>
      <c r="BA241" s="103"/>
      <c r="BB241" s="190">
        <f t="shared" si="73"/>
        <v>0</v>
      </c>
    </row>
    <row r="242" spans="1:54" ht="9.75" customHeight="1" x14ac:dyDescent="0.25">
      <c r="A242" s="94">
        <v>30</v>
      </c>
      <c r="B242" s="95"/>
      <c r="C242" s="8" t="s">
        <v>241</v>
      </c>
      <c r="D242" s="103"/>
      <c r="E242" s="190">
        <v>0</v>
      </c>
      <c r="F242" s="103"/>
      <c r="G242" s="193">
        <f t="shared" si="61"/>
        <v>0</v>
      </c>
      <c r="H242" s="103"/>
      <c r="I242" s="193">
        <f t="shared" si="62"/>
        <v>0</v>
      </c>
      <c r="J242" s="103"/>
      <c r="K242" s="190">
        <v>0</v>
      </c>
      <c r="L242" s="103"/>
      <c r="M242" s="193">
        <f t="shared" si="63"/>
        <v>0</v>
      </c>
      <c r="N242" s="103"/>
      <c r="O242" s="193">
        <f t="shared" si="64"/>
        <v>0</v>
      </c>
      <c r="P242" s="103"/>
      <c r="Q242" s="190">
        <v>11721</v>
      </c>
      <c r="R242" s="103"/>
      <c r="S242" s="188">
        <f t="shared" si="65"/>
        <v>1.8319787433572992</v>
      </c>
      <c r="T242" s="103"/>
      <c r="U242" s="188">
        <f t="shared" si="66"/>
        <v>65.437720389288742</v>
      </c>
      <c r="V242" s="103"/>
      <c r="W242" s="190">
        <v>11721</v>
      </c>
      <c r="X242" s="103"/>
      <c r="Y242" s="190">
        <f t="shared" si="67"/>
        <v>11721</v>
      </c>
      <c r="Z242" s="103"/>
      <c r="AA242" s="103"/>
      <c r="AB242" s="190">
        <v>0</v>
      </c>
      <c r="AC242" s="103"/>
      <c r="AD242" s="193">
        <f t="shared" si="68"/>
        <v>0</v>
      </c>
      <c r="AE242" s="103"/>
      <c r="AF242" s="190">
        <v>0</v>
      </c>
      <c r="AG242" s="103"/>
      <c r="AH242" s="193">
        <f t="shared" si="69"/>
        <v>0</v>
      </c>
      <c r="AI242" s="103"/>
      <c r="AJ242" s="190">
        <v>0</v>
      </c>
      <c r="AK242" s="103"/>
      <c r="AL242" s="193">
        <f t="shared" si="70"/>
        <v>0</v>
      </c>
      <c r="AM242" s="103"/>
      <c r="AN242" s="190">
        <v>0</v>
      </c>
      <c r="AO242" s="103"/>
      <c r="AP242" s="190">
        <v>0</v>
      </c>
      <c r="AQ242" s="103"/>
      <c r="AR242" s="190">
        <v>0</v>
      </c>
      <c r="AS242" s="103"/>
      <c r="AT242" s="103">
        <v>30</v>
      </c>
      <c r="AU242" s="103"/>
      <c r="AV242" s="190">
        <v>6398</v>
      </c>
      <c r="AW242" s="103"/>
      <c r="AX242" s="190">
        <f t="shared" si="71"/>
        <v>0</v>
      </c>
      <c r="AY242" s="103"/>
      <c r="AZ242" s="190">
        <f t="shared" si="72"/>
        <v>0</v>
      </c>
      <c r="BA242" s="103"/>
      <c r="BB242" s="190">
        <f t="shared" si="73"/>
        <v>6398</v>
      </c>
    </row>
    <row r="243" spans="1:54" ht="9.75" customHeight="1" x14ac:dyDescent="0.25">
      <c r="A243" s="94">
        <v>31</v>
      </c>
      <c r="B243" s="95"/>
      <c r="C243" s="8" t="s">
        <v>208</v>
      </c>
      <c r="D243" s="103"/>
      <c r="E243" s="190">
        <v>0</v>
      </c>
      <c r="F243" s="103"/>
      <c r="G243" s="193">
        <f t="shared" ref="G243:G250" si="74">(E243/$AV243)</f>
        <v>0</v>
      </c>
      <c r="H243" s="103"/>
      <c r="I243" s="193">
        <f t="shared" si="62"/>
        <v>0</v>
      </c>
      <c r="J243" s="103"/>
      <c r="K243" s="190">
        <v>0</v>
      </c>
      <c r="L243" s="103"/>
      <c r="M243" s="193">
        <f t="shared" ref="M243:M250" si="75">(K243/$AV243)</f>
        <v>0</v>
      </c>
      <c r="N243" s="103"/>
      <c r="O243" s="193">
        <f t="shared" si="64"/>
        <v>0</v>
      </c>
      <c r="P243" s="103"/>
      <c r="Q243" s="190">
        <v>11324</v>
      </c>
      <c r="R243" s="103"/>
      <c r="S243" s="188">
        <f t="shared" si="65"/>
        <v>2.4473741084936242</v>
      </c>
      <c r="T243" s="103"/>
      <c r="U243" s="188">
        <f t="shared" si="66"/>
        <v>87.419454609007815</v>
      </c>
      <c r="V243" s="103"/>
      <c r="W243" s="190">
        <v>11324</v>
      </c>
      <c r="X243" s="103"/>
      <c r="Y243" s="190">
        <f t="shared" ref="Y243:Y250" si="76">(E243+K243+Q243)</f>
        <v>11324</v>
      </c>
      <c r="Z243" s="103"/>
      <c r="AA243" s="103"/>
      <c r="AB243" s="190">
        <v>0</v>
      </c>
      <c r="AC243" s="103"/>
      <c r="AD243" s="193">
        <f t="shared" ref="AD243:AD250" si="77">IF($Y243,AB243/$Y243*100,0)</f>
        <v>0</v>
      </c>
      <c r="AE243" s="103"/>
      <c r="AF243" s="190">
        <v>0</v>
      </c>
      <c r="AG243" s="103"/>
      <c r="AH243" s="193">
        <f t="shared" ref="AH243:AH250" si="78">IF($Y243,AF243/$Y243*100,0)</f>
        <v>0</v>
      </c>
      <c r="AI243" s="103"/>
      <c r="AJ243" s="190">
        <v>0</v>
      </c>
      <c r="AK243" s="103"/>
      <c r="AL243" s="193">
        <f t="shared" ref="AL243:AL250" si="79">IF($Y243,AJ243/$Y243*100,0)</f>
        <v>0</v>
      </c>
      <c r="AM243" s="103"/>
      <c r="AN243" s="190">
        <v>0</v>
      </c>
      <c r="AO243" s="103"/>
      <c r="AP243" s="190">
        <v>0</v>
      </c>
      <c r="AQ243" s="103"/>
      <c r="AR243" s="190">
        <v>0</v>
      </c>
      <c r="AS243" s="103"/>
      <c r="AT243" s="103">
        <v>31</v>
      </c>
      <c r="AU243" s="103"/>
      <c r="AV243" s="190">
        <v>4627</v>
      </c>
      <c r="AW243" s="103"/>
      <c r="AX243" s="190">
        <f t="shared" ref="AX243:AX250" si="80">IF(E243,AV243,0)</f>
        <v>0</v>
      </c>
      <c r="AY243" s="103"/>
      <c r="AZ243" s="190">
        <f t="shared" ref="AZ243:AZ250" si="81">IF(K243,AV243,0)</f>
        <v>0</v>
      </c>
      <c r="BA243" s="103"/>
      <c r="BB243" s="190">
        <f t="shared" ref="BB243:BB250" si="82">IF(Q243,AV243,0)</f>
        <v>4627</v>
      </c>
    </row>
    <row r="244" spans="1:54" ht="9.75" customHeight="1" x14ac:dyDescent="0.25">
      <c r="A244" s="94">
        <v>32</v>
      </c>
      <c r="B244" s="95"/>
      <c r="C244" s="8" t="s">
        <v>242</v>
      </c>
      <c r="D244" s="103"/>
      <c r="E244" s="190">
        <v>0</v>
      </c>
      <c r="F244" s="103"/>
      <c r="G244" s="193">
        <f t="shared" si="74"/>
        <v>0</v>
      </c>
      <c r="H244" s="103"/>
      <c r="I244" s="193">
        <f t="shared" si="62"/>
        <v>0</v>
      </c>
      <c r="J244" s="103"/>
      <c r="K244" s="190">
        <v>0</v>
      </c>
      <c r="L244" s="103"/>
      <c r="M244" s="193">
        <f t="shared" si="75"/>
        <v>0</v>
      </c>
      <c r="N244" s="103"/>
      <c r="O244" s="193">
        <f t="shared" si="64"/>
        <v>0</v>
      </c>
      <c r="P244" s="103"/>
      <c r="Q244" s="190">
        <v>223435</v>
      </c>
      <c r="R244" s="103"/>
      <c r="S244" s="188">
        <f t="shared" si="65"/>
        <v>14.243322496334544</v>
      </c>
      <c r="T244" s="103"/>
      <c r="U244" s="188">
        <f t="shared" si="66"/>
        <v>508.76712314986941</v>
      </c>
      <c r="V244" s="103"/>
      <c r="W244" s="190">
        <v>223435</v>
      </c>
      <c r="X244" s="103"/>
      <c r="Y244" s="190">
        <f t="shared" si="76"/>
        <v>223435</v>
      </c>
      <c r="Z244" s="103"/>
      <c r="AA244" s="103"/>
      <c r="AB244" s="190">
        <v>0</v>
      </c>
      <c r="AC244" s="103"/>
      <c r="AD244" s="193">
        <f t="shared" si="77"/>
        <v>0</v>
      </c>
      <c r="AE244" s="103"/>
      <c r="AF244" s="190">
        <v>0</v>
      </c>
      <c r="AG244" s="103"/>
      <c r="AH244" s="193">
        <f t="shared" si="78"/>
        <v>0</v>
      </c>
      <c r="AI244" s="103"/>
      <c r="AJ244" s="190">
        <v>0</v>
      </c>
      <c r="AK244" s="103"/>
      <c r="AL244" s="193">
        <f t="shared" si="79"/>
        <v>0</v>
      </c>
      <c r="AM244" s="103"/>
      <c r="AN244" s="190">
        <v>0</v>
      </c>
      <c r="AO244" s="103"/>
      <c r="AP244" s="190">
        <v>0</v>
      </c>
      <c r="AQ244" s="103"/>
      <c r="AR244" s="190">
        <v>0</v>
      </c>
      <c r="AS244" s="103"/>
      <c r="AT244" s="103">
        <v>32</v>
      </c>
      <c r="AU244" s="103"/>
      <c r="AV244" s="190">
        <v>15687</v>
      </c>
      <c r="AW244" s="103"/>
      <c r="AX244" s="190">
        <f t="shared" si="80"/>
        <v>0</v>
      </c>
      <c r="AY244" s="103"/>
      <c r="AZ244" s="190">
        <f t="shared" si="81"/>
        <v>0</v>
      </c>
      <c r="BA244" s="103"/>
      <c r="BB244" s="190">
        <f t="shared" si="82"/>
        <v>15687</v>
      </c>
    </row>
    <row r="245" spans="1:54" ht="9.75" customHeight="1" x14ac:dyDescent="0.25">
      <c r="A245" s="94">
        <v>33</v>
      </c>
      <c r="B245" s="95"/>
      <c r="C245" s="8" t="s">
        <v>243</v>
      </c>
      <c r="D245" s="103"/>
      <c r="E245" s="190">
        <v>0</v>
      </c>
      <c r="F245" s="103"/>
      <c r="G245" s="193">
        <f t="shared" si="74"/>
        <v>0</v>
      </c>
      <c r="H245" s="103"/>
      <c r="I245" s="193">
        <f t="shared" si="62"/>
        <v>0</v>
      </c>
      <c r="J245" s="103"/>
      <c r="K245" s="190">
        <v>0</v>
      </c>
      <c r="L245" s="103"/>
      <c r="M245" s="193">
        <f t="shared" si="75"/>
        <v>0</v>
      </c>
      <c r="N245" s="103"/>
      <c r="O245" s="193">
        <f t="shared" si="64"/>
        <v>0</v>
      </c>
      <c r="P245" s="103"/>
      <c r="Q245" s="190">
        <v>7723</v>
      </c>
      <c r="R245" s="103"/>
      <c r="S245" s="188">
        <f t="shared" si="65"/>
        <v>0.95369226969622134</v>
      </c>
      <c r="T245" s="103"/>
      <c r="U245" s="188">
        <f t="shared" si="66"/>
        <v>34.065596180138577</v>
      </c>
      <c r="V245" s="103"/>
      <c r="W245" s="190">
        <v>7723</v>
      </c>
      <c r="X245" s="103"/>
      <c r="Y245" s="190">
        <f t="shared" si="76"/>
        <v>7723</v>
      </c>
      <c r="Z245" s="103"/>
      <c r="AA245" s="103"/>
      <c r="AB245" s="190">
        <v>0</v>
      </c>
      <c r="AC245" s="103"/>
      <c r="AD245" s="193">
        <f t="shared" si="77"/>
        <v>0</v>
      </c>
      <c r="AE245" s="103"/>
      <c r="AF245" s="190">
        <v>0</v>
      </c>
      <c r="AG245" s="103"/>
      <c r="AH245" s="193">
        <f t="shared" si="78"/>
        <v>0</v>
      </c>
      <c r="AI245" s="103"/>
      <c r="AJ245" s="190">
        <v>0</v>
      </c>
      <c r="AK245" s="103"/>
      <c r="AL245" s="193">
        <f t="shared" si="79"/>
        <v>0</v>
      </c>
      <c r="AM245" s="103"/>
      <c r="AN245" s="190">
        <v>0</v>
      </c>
      <c r="AO245" s="103"/>
      <c r="AP245" s="190">
        <v>0</v>
      </c>
      <c r="AQ245" s="103"/>
      <c r="AR245" s="190">
        <v>0</v>
      </c>
      <c r="AS245" s="103"/>
      <c r="AT245" s="103">
        <v>33</v>
      </c>
      <c r="AU245" s="103"/>
      <c r="AV245" s="190">
        <v>8098</v>
      </c>
      <c r="AW245" s="103"/>
      <c r="AX245" s="190">
        <f t="shared" si="80"/>
        <v>0</v>
      </c>
      <c r="AY245" s="103"/>
      <c r="AZ245" s="190">
        <f t="shared" si="81"/>
        <v>0</v>
      </c>
      <c r="BA245" s="103"/>
      <c r="BB245" s="190">
        <f t="shared" si="82"/>
        <v>8098</v>
      </c>
    </row>
    <row r="246" spans="1:54" ht="9.75" customHeight="1" x14ac:dyDescent="0.25">
      <c r="A246" s="94">
        <v>34</v>
      </c>
      <c r="B246" s="95"/>
      <c r="C246" s="8" t="s">
        <v>244</v>
      </c>
      <c r="D246" s="103"/>
      <c r="E246" s="190">
        <v>0</v>
      </c>
      <c r="F246" s="103"/>
      <c r="G246" s="193">
        <f t="shared" si="74"/>
        <v>0</v>
      </c>
      <c r="H246" s="103"/>
      <c r="I246" s="193">
        <f t="shared" si="62"/>
        <v>0</v>
      </c>
      <c r="J246" s="103"/>
      <c r="K246" s="190">
        <v>0</v>
      </c>
      <c r="L246" s="103"/>
      <c r="M246" s="193">
        <f t="shared" si="75"/>
        <v>0</v>
      </c>
      <c r="N246" s="103"/>
      <c r="O246" s="193">
        <f t="shared" si="64"/>
        <v>0</v>
      </c>
      <c r="P246" s="103"/>
      <c r="Q246" s="190">
        <v>179366</v>
      </c>
      <c r="R246" s="103"/>
      <c r="S246" s="188">
        <f t="shared" si="65"/>
        <v>18.662574133805016</v>
      </c>
      <c r="T246" s="103"/>
      <c r="U246" s="188">
        <f t="shared" si="66"/>
        <v>666.62143998148008</v>
      </c>
      <c r="V246" s="103"/>
      <c r="W246" s="190">
        <v>17432</v>
      </c>
      <c r="X246" s="103"/>
      <c r="Y246" s="190">
        <f t="shared" si="76"/>
        <v>179366</v>
      </c>
      <c r="Z246" s="103"/>
      <c r="AA246" s="103"/>
      <c r="AB246" s="190">
        <v>0</v>
      </c>
      <c r="AC246" s="103"/>
      <c r="AD246" s="193">
        <f t="shared" si="77"/>
        <v>0</v>
      </c>
      <c r="AE246" s="103"/>
      <c r="AF246" s="190">
        <v>0</v>
      </c>
      <c r="AG246" s="103"/>
      <c r="AH246" s="193">
        <f t="shared" si="78"/>
        <v>0</v>
      </c>
      <c r="AI246" s="103"/>
      <c r="AJ246" s="190">
        <v>0</v>
      </c>
      <c r="AK246" s="103"/>
      <c r="AL246" s="193">
        <f t="shared" si="79"/>
        <v>0</v>
      </c>
      <c r="AM246" s="103"/>
      <c r="AN246" s="190">
        <v>0</v>
      </c>
      <c r="AO246" s="103"/>
      <c r="AP246" s="190">
        <v>0</v>
      </c>
      <c r="AQ246" s="103"/>
      <c r="AR246" s="190">
        <v>0</v>
      </c>
      <c r="AS246" s="103"/>
      <c r="AT246" s="103">
        <v>34</v>
      </c>
      <c r="AU246" s="103"/>
      <c r="AV246" s="190">
        <v>9611</v>
      </c>
      <c r="AW246" s="103"/>
      <c r="AX246" s="190">
        <f t="shared" si="80"/>
        <v>0</v>
      </c>
      <c r="AY246" s="103"/>
      <c r="AZ246" s="190">
        <f t="shared" si="81"/>
        <v>0</v>
      </c>
      <c r="BA246" s="103"/>
      <c r="BB246" s="190">
        <f t="shared" si="82"/>
        <v>9611</v>
      </c>
    </row>
    <row r="247" spans="1:54" ht="9.75" customHeight="1" x14ac:dyDescent="0.25">
      <c r="A247" s="94">
        <v>35</v>
      </c>
      <c r="B247" s="95"/>
      <c r="C247" s="8" t="s">
        <v>245</v>
      </c>
      <c r="D247" s="103"/>
      <c r="E247" s="190">
        <v>0</v>
      </c>
      <c r="F247" s="103"/>
      <c r="G247" s="193">
        <f t="shared" si="74"/>
        <v>0</v>
      </c>
      <c r="H247" s="103"/>
      <c r="I247" s="193">
        <f t="shared" si="62"/>
        <v>0</v>
      </c>
      <c r="J247" s="103"/>
      <c r="K247" s="190">
        <v>0</v>
      </c>
      <c r="L247" s="103"/>
      <c r="M247" s="193">
        <f t="shared" si="75"/>
        <v>0</v>
      </c>
      <c r="N247" s="103"/>
      <c r="O247" s="193">
        <f t="shared" si="64"/>
        <v>0</v>
      </c>
      <c r="P247" s="103"/>
      <c r="Q247" s="190">
        <v>4573</v>
      </c>
      <c r="R247" s="103"/>
      <c r="S247" s="188">
        <f t="shared" si="65"/>
        <v>1.3832425892317</v>
      </c>
      <c r="T247" s="103"/>
      <c r="U247" s="188">
        <f t="shared" si="66"/>
        <v>49.409002212994544</v>
      </c>
      <c r="V247" s="103"/>
      <c r="W247" s="190">
        <v>4573</v>
      </c>
      <c r="X247" s="103"/>
      <c r="Y247" s="190">
        <f t="shared" si="76"/>
        <v>4573</v>
      </c>
      <c r="Z247" s="103"/>
      <c r="AA247" s="103"/>
      <c r="AB247" s="190">
        <v>0</v>
      </c>
      <c r="AC247" s="103"/>
      <c r="AD247" s="193">
        <f t="shared" si="77"/>
        <v>0</v>
      </c>
      <c r="AE247" s="103"/>
      <c r="AF247" s="190">
        <v>0</v>
      </c>
      <c r="AG247" s="103"/>
      <c r="AH247" s="193">
        <f t="shared" si="78"/>
        <v>0</v>
      </c>
      <c r="AI247" s="103"/>
      <c r="AJ247" s="190">
        <v>0</v>
      </c>
      <c r="AK247" s="103"/>
      <c r="AL247" s="193">
        <f t="shared" si="79"/>
        <v>0</v>
      </c>
      <c r="AM247" s="103"/>
      <c r="AN247" s="190">
        <v>0</v>
      </c>
      <c r="AO247" s="103"/>
      <c r="AP247" s="190">
        <v>0</v>
      </c>
      <c r="AQ247" s="103"/>
      <c r="AR247" s="190">
        <v>0</v>
      </c>
      <c r="AS247" s="103"/>
      <c r="AT247" s="103">
        <v>35</v>
      </c>
      <c r="AU247" s="103"/>
      <c r="AV247" s="190">
        <v>3306</v>
      </c>
      <c r="AW247" s="103"/>
      <c r="AX247" s="190">
        <f t="shared" si="80"/>
        <v>0</v>
      </c>
      <c r="AY247" s="103"/>
      <c r="AZ247" s="190">
        <f t="shared" si="81"/>
        <v>0</v>
      </c>
      <c r="BA247" s="103"/>
      <c r="BB247" s="190">
        <f t="shared" si="82"/>
        <v>3306</v>
      </c>
    </row>
    <row r="248" spans="1:54" ht="9.75" customHeight="1" x14ac:dyDescent="0.25">
      <c r="A248" s="94">
        <v>36</v>
      </c>
      <c r="B248" s="95"/>
      <c r="C248" s="8" t="s">
        <v>212</v>
      </c>
      <c r="D248" s="103"/>
      <c r="E248" s="190">
        <v>0</v>
      </c>
      <c r="F248" s="103"/>
      <c r="G248" s="193">
        <f>(E248/$AV248)</f>
        <v>0</v>
      </c>
      <c r="H248" s="103"/>
      <c r="I248" s="193">
        <f t="shared" si="62"/>
        <v>0</v>
      </c>
      <c r="J248" s="103"/>
      <c r="K248" s="190">
        <v>0</v>
      </c>
      <c r="L248" s="103"/>
      <c r="M248" s="193">
        <f>(K248/$AV248)</f>
        <v>0</v>
      </c>
      <c r="N248" s="103"/>
      <c r="O248" s="193">
        <f t="shared" si="64"/>
        <v>0</v>
      </c>
      <c r="P248" s="103"/>
      <c r="Q248" s="190">
        <v>10455</v>
      </c>
      <c r="R248" s="103"/>
      <c r="S248" s="188">
        <f t="shared" si="65"/>
        <v>3.1816798539257456</v>
      </c>
      <c r="T248" s="103"/>
      <c r="U248" s="188">
        <f t="shared" si="66"/>
        <v>113.64863124332629</v>
      </c>
      <c r="V248" s="103"/>
      <c r="W248" s="190">
        <v>10455</v>
      </c>
      <c r="X248" s="103"/>
      <c r="Y248" s="190">
        <f>(E248+K248+Q248)</f>
        <v>10455</v>
      </c>
      <c r="Z248" s="103"/>
      <c r="AA248" s="103"/>
      <c r="AB248" s="190">
        <v>0</v>
      </c>
      <c r="AC248" s="103"/>
      <c r="AD248" s="193">
        <f>IF($Y248,AB248/$Y248*100,0)</f>
        <v>0</v>
      </c>
      <c r="AE248" s="103"/>
      <c r="AF248" s="190">
        <v>0</v>
      </c>
      <c r="AG248" s="103"/>
      <c r="AH248" s="193">
        <f>IF($Y248,AF248/$Y248*100,0)</f>
        <v>0</v>
      </c>
      <c r="AI248" s="103"/>
      <c r="AJ248" s="190">
        <v>0</v>
      </c>
      <c r="AK248" s="103"/>
      <c r="AL248" s="193">
        <f>IF($Y248,AJ248/$Y248*100,0)</f>
        <v>0</v>
      </c>
      <c r="AM248" s="103"/>
      <c r="AN248" s="190">
        <v>0</v>
      </c>
      <c r="AO248" s="103"/>
      <c r="AP248" s="190">
        <v>0</v>
      </c>
      <c r="AQ248" s="103"/>
      <c r="AR248" s="190">
        <v>0</v>
      </c>
      <c r="AS248" s="103"/>
      <c r="AT248" s="103">
        <v>36</v>
      </c>
      <c r="AU248" s="103"/>
      <c r="AV248" s="190">
        <v>3286</v>
      </c>
      <c r="AW248" s="103"/>
      <c r="AX248" s="190">
        <f>IF(E248,AV248,0)</f>
        <v>0</v>
      </c>
      <c r="AY248" s="103"/>
      <c r="AZ248" s="190">
        <f>IF(K248,AV248,0)</f>
        <v>0</v>
      </c>
      <c r="BA248" s="103"/>
      <c r="BB248" s="190">
        <f>IF(Q248,AV248,0)</f>
        <v>3286</v>
      </c>
    </row>
    <row r="249" spans="1:54" ht="9.75" customHeight="1" x14ac:dyDescent="0.25">
      <c r="A249" s="94">
        <v>37</v>
      </c>
      <c r="B249" s="95"/>
      <c r="C249" s="8" t="s">
        <v>246</v>
      </c>
      <c r="D249" s="103"/>
      <c r="E249" s="190">
        <v>0</v>
      </c>
      <c r="F249" s="103"/>
      <c r="G249" s="193">
        <f>(E249/$AV249)</f>
        <v>0</v>
      </c>
      <c r="H249" s="103"/>
      <c r="I249" s="193">
        <f t="shared" si="62"/>
        <v>0</v>
      </c>
      <c r="J249" s="103"/>
      <c r="K249" s="190">
        <v>0</v>
      </c>
      <c r="L249" s="103"/>
      <c r="M249" s="193">
        <f>(K249/$AV249)</f>
        <v>0</v>
      </c>
      <c r="N249" s="103"/>
      <c r="O249" s="193">
        <f t="shared" si="64"/>
        <v>0</v>
      </c>
      <c r="P249" s="103"/>
      <c r="Q249" s="190">
        <v>3470</v>
      </c>
      <c r="R249" s="103"/>
      <c r="S249" s="188">
        <f t="shared" si="65"/>
        <v>0.68079262311163424</v>
      </c>
      <c r="T249" s="103"/>
      <c r="U249" s="188">
        <f t="shared" si="66"/>
        <v>24.317704272391143</v>
      </c>
      <c r="V249" s="103"/>
      <c r="W249" s="190">
        <v>3470</v>
      </c>
      <c r="X249" s="103"/>
      <c r="Y249" s="190">
        <f>(E249+K249+Q249)</f>
        <v>3470</v>
      </c>
      <c r="Z249" s="103"/>
      <c r="AA249" s="103"/>
      <c r="AB249" s="190">
        <v>0</v>
      </c>
      <c r="AC249" s="103"/>
      <c r="AD249" s="193">
        <f>IF($Y249,AB249/$Y249*100,0)</f>
        <v>0</v>
      </c>
      <c r="AE249" s="103"/>
      <c r="AF249" s="190">
        <v>0</v>
      </c>
      <c r="AG249" s="103"/>
      <c r="AH249" s="193">
        <f>IF($Y249,AF249/$Y249*100,0)</f>
        <v>0</v>
      </c>
      <c r="AI249" s="103"/>
      <c r="AJ249" s="190">
        <v>0</v>
      </c>
      <c r="AK249" s="103"/>
      <c r="AL249" s="193">
        <f>IF($Y249,AJ249/$Y249*100,0)</f>
        <v>0</v>
      </c>
      <c r="AM249" s="103"/>
      <c r="AN249" s="190">
        <v>0</v>
      </c>
      <c r="AO249" s="103"/>
      <c r="AP249" s="190">
        <v>0</v>
      </c>
      <c r="AQ249" s="103"/>
      <c r="AR249" s="190">
        <v>0</v>
      </c>
      <c r="AS249" s="103"/>
      <c r="AT249" s="103">
        <v>37</v>
      </c>
      <c r="AU249" s="103"/>
      <c r="AV249" s="190">
        <v>5097</v>
      </c>
      <c r="AW249" s="103"/>
      <c r="AX249" s="190">
        <f>IF(E249,AV249,0)</f>
        <v>0</v>
      </c>
      <c r="AY249" s="103"/>
      <c r="AZ249" s="190">
        <f>IF(K249,AV249,0)</f>
        <v>0</v>
      </c>
      <c r="BA249" s="103"/>
      <c r="BB249" s="190">
        <f>IF(Q249,AV249,0)</f>
        <v>5097</v>
      </c>
    </row>
    <row r="250" spans="1:54" ht="9.75" customHeight="1" x14ac:dyDescent="0.25">
      <c r="A250" s="126">
        <v>38</v>
      </c>
      <c r="B250" s="95"/>
      <c r="C250" s="9" t="s">
        <v>247</v>
      </c>
      <c r="D250" s="103"/>
      <c r="E250" s="191">
        <v>0</v>
      </c>
      <c r="F250" s="103"/>
      <c r="G250" s="193">
        <f t="shared" si="74"/>
        <v>0</v>
      </c>
      <c r="H250" s="112"/>
      <c r="I250" s="193">
        <f t="shared" si="62"/>
        <v>0</v>
      </c>
      <c r="J250" s="103"/>
      <c r="K250" s="191">
        <v>0</v>
      </c>
      <c r="L250" s="103"/>
      <c r="M250" s="193">
        <f t="shared" si="75"/>
        <v>0</v>
      </c>
      <c r="N250" s="112"/>
      <c r="O250" s="193">
        <f t="shared" si="64"/>
        <v>0</v>
      </c>
      <c r="P250" s="103"/>
      <c r="Q250" s="191">
        <v>12091</v>
      </c>
      <c r="R250" s="103"/>
      <c r="S250" s="188">
        <f t="shared" si="65"/>
        <v>1.4725368408232857</v>
      </c>
      <c r="T250" s="103"/>
      <c r="U250" s="188">
        <f t="shared" si="66"/>
        <v>52.598565568578394</v>
      </c>
      <c r="V250" s="103"/>
      <c r="W250" s="191">
        <v>10598</v>
      </c>
      <c r="X250" s="103"/>
      <c r="Y250" s="191">
        <f t="shared" si="76"/>
        <v>12091</v>
      </c>
      <c r="Z250" s="103"/>
      <c r="AA250" s="103"/>
      <c r="AB250" s="191">
        <v>0</v>
      </c>
      <c r="AC250" s="103"/>
      <c r="AD250" s="193">
        <f t="shared" si="77"/>
        <v>0</v>
      </c>
      <c r="AE250" s="103"/>
      <c r="AF250" s="191">
        <v>0</v>
      </c>
      <c r="AG250" s="103"/>
      <c r="AH250" s="193">
        <f t="shared" si="78"/>
        <v>0</v>
      </c>
      <c r="AI250" s="103"/>
      <c r="AJ250" s="191">
        <v>0</v>
      </c>
      <c r="AK250" s="103"/>
      <c r="AL250" s="193">
        <f t="shared" si="79"/>
        <v>0</v>
      </c>
      <c r="AM250" s="103"/>
      <c r="AN250" s="191">
        <v>0</v>
      </c>
      <c r="AO250" s="103"/>
      <c r="AP250" s="191">
        <v>0</v>
      </c>
      <c r="AQ250" s="103"/>
      <c r="AR250" s="191">
        <v>0</v>
      </c>
      <c r="AS250" s="103"/>
      <c r="AT250" s="109">
        <v>38</v>
      </c>
      <c r="AU250" s="103"/>
      <c r="AV250" s="191">
        <v>8211</v>
      </c>
      <c r="AW250" s="103"/>
      <c r="AX250" s="191">
        <f t="shared" si="80"/>
        <v>0</v>
      </c>
      <c r="AY250" s="103"/>
      <c r="AZ250" s="191">
        <f t="shared" si="81"/>
        <v>0</v>
      </c>
      <c r="BA250" s="103"/>
      <c r="BB250" s="191">
        <f t="shared" si="82"/>
        <v>8211</v>
      </c>
    </row>
    <row r="251" spans="1:54" ht="8.85" customHeight="1" x14ac:dyDescent="0.25">
      <c r="A251" s="103"/>
      <c r="B251" s="103"/>
      <c r="C251" s="103"/>
      <c r="D251" s="103"/>
      <c r="E251" s="103"/>
      <c r="F251" s="103"/>
      <c r="G251" s="112"/>
      <c r="H251" s="112"/>
      <c r="I251" s="112"/>
      <c r="J251" s="103"/>
      <c r="K251" s="103"/>
      <c r="L251" s="103"/>
      <c r="M251" s="112"/>
      <c r="N251" s="112"/>
      <c r="O251" s="112"/>
      <c r="P251" s="103"/>
      <c r="Q251" s="103"/>
      <c r="R251" s="103"/>
      <c r="S251" s="112"/>
      <c r="T251" s="112"/>
      <c r="U251" s="112"/>
      <c r="V251" s="103"/>
      <c r="W251" s="103"/>
      <c r="X251" s="103"/>
      <c r="Y251" s="103"/>
      <c r="Z251" s="103"/>
      <c r="AA251" s="103"/>
      <c r="AB251" s="103"/>
      <c r="AC251" s="103"/>
      <c r="AD251" s="112"/>
      <c r="AE251" s="103"/>
      <c r="AF251" s="103"/>
      <c r="AG251" s="103"/>
      <c r="AH251" s="112"/>
      <c r="AI251" s="103"/>
      <c r="AJ251" s="103"/>
      <c r="AK251" s="103"/>
      <c r="AL251" s="112"/>
      <c r="AM251" s="103"/>
      <c r="AN251" s="103"/>
      <c r="AO251" s="103"/>
      <c r="AP251" s="103"/>
      <c r="AQ251" s="103"/>
      <c r="AR251" s="103"/>
      <c r="AS251" s="103"/>
      <c r="AT251" s="103"/>
      <c r="AU251" s="103"/>
      <c r="AV251" s="103"/>
      <c r="AW251" s="103"/>
      <c r="AX251" s="103"/>
      <c r="AY251" s="103"/>
      <c r="AZ251" s="103"/>
      <c r="BA251" s="103"/>
      <c r="BB251" s="103"/>
    </row>
    <row r="252" spans="1:54" ht="8.85" customHeight="1" x14ac:dyDescent="0.25">
      <c r="A252" s="109">
        <f>A250</f>
        <v>38</v>
      </c>
      <c r="B252" s="103"/>
      <c r="C252" s="123" t="s">
        <v>63</v>
      </c>
      <c r="D252" s="103"/>
      <c r="E252" s="192">
        <f>SUM(E213:E250)</f>
        <v>4000</v>
      </c>
      <c r="F252" s="103"/>
      <c r="G252" s="128">
        <f>IF(E252=0,0,IF(ISNONTEXT(H252),E252/$AV252,E252/AX252))</f>
        <v>1.1142092317805899E-2</v>
      </c>
      <c r="H252" s="175"/>
      <c r="I252" s="193">
        <f>IF(G$252,G252/G$252*100,0)</f>
        <v>100</v>
      </c>
      <c r="J252" s="103"/>
      <c r="K252" s="192">
        <f>SUM(K213:K250)</f>
        <v>4200</v>
      </c>
      <c r="L252" s="103"/>
      <c r="M252" s="128">
        <f>IF(K252=0,0,IF(ISNONTEXT(N252),K252/$AV252,K252/AZ252))</f>
        <v>1.1699196933696194E-2</v>
      </c>
      <c r="N252" s="175"/>
      <c r="O252" s="193">
        <f>IF(M$252,M252/M$252*100,0)</f>
        <v>100</v>
      </c>
      <c r="P252" s="103"/>
      <c r="Q252" s="192">
        <f>SUM(Q213:Q250)</f>
        <v>1005045</v>
      </c>
      <c r="R252" s="103"/>
      <c r="S252" s="128">
        <f>IF(Q252=0,0,IF(ISNONTEXT(T252),Q252/$AV252,Q252/BB252))</f>
        <v>2.7995760433873076</v>
      </c>
      <c r="T252" s="175"/>
      <c r="U252" s="193">
        <f>IF(S$252,S252/S$252*100,0)</f>
        <v>100</v>
      </c>
      <c r="V252" s="103"/>
      <c r="W252" s="192">
        <f>SUM(W213:W250)</f>
        <v>830038</v>
      </c>
      <c r="X252" s="103"/>
      <c r="Y252" s="192">
        <f>SUM(Y213:Y250)</f>
        <v>1013245</v>
      </c>
      <c r="Z252" s="103"/>
      <c r="AA252" s="103"/>
      <c r="AB252" s="192">
        <f>SUM(AB213:AB250)</f>
        <v>0</v>
      </c>
      <c r="AC252" s="103"/>
      <c r="AD252" s="193">
        <f>IF($Y252,AB252/$Y252*100,0)</f>
        <v>0</v>
      </c>
      <c r="AE252" s="103"/>
      <c r="AF252" s="192">
        <f>SUM(AF213:AF250)</f>
        <v>0</v>
      </c>
      <c r="AG252" s="103"/>
      <c r="AH252" s="193">
        <f>IF($Y252,AF252/$Y252*100,0)</f>
        <v>0</v>
      </c>
      <c r="AI252" s="103"/>
      <c r="AJ252" s="192">
        <f>SUM(AJ213:AJ250)</f>
        <v>0</v>
      </c>
      <c r="AK252" s="103"/>
      <c r="AL252" s="193">
        <f>IF($Y252,AJ252/$Y252*100,0)</f>
        <v>0</v>
      </c>
      <c r="AM252" s="103"/>
      <c r="AN252" s="192">
        <f>SUM(AN213:AN250)</f>
        <v>0</v>
      </c>
      <c r="AO252" s="103"/>
      <c r="AP252" s="194">
        <f>SUM(AP213:AP250)</f>
        <v>0</v>
      </c>
      <c r="AQ252" s="103"/>
      <c r="AR252" s="194">
        <f>SUM(AR213:AR250)</f>
        <v>0</v>
      </c>
      <c r="AS252" s="103"/>
      <c r="AT252" s="109">
        <f>AT250</f>
        <v>38</v>
      </c>
      <c r="AU252" s="103"/>
      <c r="AV252" s="191">
        <f>SUM(AV213:AV250)</f>
        <v>358999</v>
      </c>
      <c r="AW252" s="103"/>
      <c r="AX252" s="191">
        <f>SUM(AX213:AX250)</f>
        <v>9086</v>
      </c>
      <c r="AY252" s="103"/>
      <c r="AZ252" s="191">
        <f>SUM(AZ213:AZ250)</f>
        <v>9086</v>
      </c>
      <c r="BA252" s="103"/>
      <c r="BB252" s="191">
        <f>SUM(BB213:BB250)</f>
        <v>310812</v>
      </c>
    </row>
    <row r="253" spans="1:54" ht="8.85" customHeight="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68"/>
      <c r="AW253" s="103"/>
      <c r="AX253" s="103"/>
      <c r="AY253" s="103"/>
      <c r="AZ253" s="103"/>
      <c r="BA253" s="103"/>
      <c r="BB253" s="103"/>
    </row>
    <row r="254" spans="1:54" ht="13.5" thickBot="1" x14ac:dyDescent="0.3">
      <c r="A254" s="130">
        <f>(A52+A192+A252)</f>
        <v>171</v>
      </c>
      <c r="B254" s="103"/>
      <c r="C254" s="123" t="s">
        <v>248</v>
      </c>
      <c r="D254" s="103"/>
      <c r="E254" s="197">
        <f>(E52+E192+E252)</f>
        <v>212159227</v>
      </c>
      <c r="F254" s="103"/>
      <c r="G254" s="128">
        <f>(E254/$AV254)</f>
        <v>24.294986713058169</v>
      </c>
      <c r="H254" s="112"/>
      <c r="I254" s="193"/>
      <c r="J254" s="103"/>
      <c r="K254" s="197">
        <f>(K52+K192+K252)</f>
        <v>1274573022</v>
      </c>
      <c r="L254" s="103"/>
      <c r="M254" s="128">
        <f>(K254/$AV254)</f>
        <v>145.95516335621073</v>
      </c>
      <c r="N254" s="112"/>
      <c r="O254" s="193"/>
      <c r="P254" s="103"/>
      <c r="Q254" s="197">
        <f>(Q52+Q192+Q252)</f>
        <v>1884945311</v>
      </c>
      <c r="R254" s="103"/>
      <c r="S254" s="128">
        <f>(Q254/$AV254)</f>
        <v>215.85071709177322</v>
      </c>
      <c r="T254" s="112"/>
      <c r="U254" s="193"/>
      <c r="V254" s="103"/>
      <c r="W254" s="197">
        <f>(W52+W192+W252)</f>
        <v>157879020</v>
      </c>
      <c r="X254" s="103"/>
      <c r="Y254" s="197">
        <f>(Y52+Y192+Y252)</f>
        <v>3371677560</v>
      </c>
      <c r="Z254" s="103"/>
      <c r="AA254" s="103"/>
      <c r="AB254" s="197">
        <f>(AB52+AB192+AB252)</f>
        <v>852587660</v>
      </c>
      <c r="AC254" s="103"/>
      <c r="AD254" s="193">
        <f>IF($Y254,AB254/$Y254*100,0)</f>
        <v>25.286749543156194</v>
      </c>
      <c r="AE254" s="103"/>
      <c r="AF254" s="197">
        <f>(AF52+AF192+AF252)</f>
        <v>561402460</v>
      </c>
      <c r="AG254" s="103"/>
      <c r="AH254" s="193">
        <f>IF($Y254,AF254/$Y254*100,0)</f>
        <v>16.650538196778221</v>
      </c>
      <c r="AI254" s="103"/>
      <c r="AJ254" s="197">
        <f>(AJ52+AJ192+AJ252)</f>
        <v>63534753</v>
      </c>
      <c r="AK254" s="103"/>
      <c r="AL254" s="193">
        <f>IF($Y254,AJ254/$Y254*100,0)</f>
        <v>1.8843662203570855</v>
      </c>
      <c r="AM254" s="103"/>
      <c r="AN254" s="197">
        <f>(AN52+AN192+AN252)</f>
        <v>592676293</v>
      </c>
      <c r="AO254" s="103"/>
      <c r="AP254" s="197">
        <f>(AP52+AP192+AP252)</f>
        <v>117784451.56929103</v>
      </c>
      <c r="AQ254" s="103"/>
      <c r="AR254" s="197">
        <f>(AR52+AR192+AR252)</f>
        <v>90723493.930709004</v>
      </c>
      <c r="AS254" s="103"/>
      <c r="AT254" s="130">
        <f>(AT52+AT192+AT252)</f>
        <v>171</v>
      </c>
      <c r="AU254" s="103"/>
      <c r="AV254" s="198">
        <f>(AV52+AV192+AV252)</f>
        <v>8732634</v>
      </c>
      <c r="AW254" s="103"/>
      <c r="AX254" s="198">
        <f>(AX52+AX192+AX252)</f>
        <v>8382721</v>
      </c>
      <c r="AY254" s="103"/>
      <c r="AZ254" s="198">
        <f>(AZ52+AZ192+AZ252)</f>
        <v>8382721</v>
      </c>
      <c r="BA254" s="103"/>
      <c r="BB254" s="198">
        <f>(BB52+BB192+BB252)</f>
        <v>8684447</v>
      </c>
    </row>
    <row r="255" spans="1:54" ht="8.85" customHeight="1" thickTop="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row>
    <row r="256" spans="1:54" ht="8.85" customHeight="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row>
    <row r="257" spans="1:54" ht="11.1" customHeight="1" x14ac:dyDescent="0.25">
      <c r="A257" s="103"/>
      <c r="B257" s="103"/>
      <c r="C257" s="94" t="s">
        <v>249</v>
      </c>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row>
    <row r="258" spans="1:54" ht="5.65" customHeight="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row>
    <row r="259" spans="1:54" ht="8.85" customHeight="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row>
    <row r="260" spans="1:54" ht="8.85" customHeight="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row>
    <row r="261" spans="1:54" ht="8.85" customHeight="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row>
    <row r="262" spans="1:54" ht="8.85" customHeight="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row>
    <row r="263" spans="1:54" ht="8.85" customHeight="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row>
    <row r="264" spans="1:54" ht="0.6" customHeight="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row>
    <row r="265" spans="1:54" ht="8.85" hidden="1" customHeight="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row>
    <row r="266" spans="1:54" ht="8.85" hidden="1" customHeight="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row>
    <row r="267" spans="1:54" ht="8.85" customHeight="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row>
    <row r="268" spans="1:54" ht="8.85" customHeight="1" x14ac:dyDescent="0.25">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V268" s="103"/>
      <c r="AW268" s="103"/>
      <c r="AX268" s="103"/>
      <c r="AY268" s="103"/>
      <c r="AZ268" s="103"/>
      <c r="BA268" s="103"/>
      <c r="BB268" s="103"/>
    </row>
    <row r="269" spans="1:54" ht="10.5" customHeight="1" x14ac:dyDescent="0.25">
      <c r="A269" s="103">
        <v>94</v>
      </c>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80">
        <v>95</v>
      </c>
      <c r="AV269" s="103"/>
      <c r="AW269" s="103"/>
      <c r="AX269" s="103"/>
      <c r="AY269" s="103"/>
      <c r="AZ269" s="103"/>
      <c r="BA269" s="103"/>
      <c r="BB269" s="103"/>
    </row>
  </sheetData>
  <printOptions gridLinesSet="0"/>
  <pageMargins left="3.75" right="0.25" top="0.5" bottom="0.3" header="0" footer="0"/>
  <pageSetup paperSize="17" pageOrder="overThenDown" orientation="landscape" r:id="rId1"/>
  <headerFooter alignWithMargins="0"/>
  <rowBreaks count="3" manualBreakCount="3">
    <brk id="67" max="46" man="1"/>
    <brk id="133" max="46" man="1"/>
    <brk id="200" max="46" man="1"/>
  </rowBreaks>
  <colBreaks count="1" manualBreakCount="1">
    <brk id="26"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J12" transitionEvaluation="1" transitionEntry="1"/>
  <dimension ref="A1:BV271"/>
  <sheetViews>
    <sheetView showGridLines="0" zoomScaleNormal="100" workbookViewId="0">
      <pane xSplit="4" ySplit="11" topLeftCell="AJ12" activePane="bottomRight" state="frozen"/>
      <selection activeCell="AN29" sqref="AN29"/>
      <selection pane="topRight" activeCell="AN29" sqref="AN29"/>
      <selection pane="bottomLeft" activeCell="AN29" sqref="AN29"/>
      <selection pane="bottomRight"/>
    </sheetView>
  </sheetViews>
  <sheetFormatPr defaultColWidth="7.5703125" defaultRowHeight="9.75" customHeight="1" x14ac:dyDescent="0.25"/>
  <cols>
    <col min="1" max="1" width="4.5703125" style="97" bestFit="1" customWidth="1"/>
    <col min="2" max="2" width="2.42578125" style="97" customWidth="1"/>
    <col min="3" max="3" width="19.5703125" style="97" customWidth="1"/>
    <col min="4" max="4" width="2.42578125" style="97" customWidth="1"/>
    <col min="5" max="5" width="15.5703125" style="97" bestFit="1" customWidth="1"/>
    <col min="6" max="6" width="1.5703125" style="97" customWidth="1"/>
    <col min="7" max="7" width="10" style="97" bestFit="1" customWidth="1"/>
    <col min="8" max="8" width="1.5703125" style="97" customWidth="1"/>
    <col min="9" max="9" width="9.140625" style="97" bestFit="1" customWidth="1"/>
    <col min="10" max="10" width="2.42578125" style="97" customWidth="1"/>
    <col min="11" max="11" width="13.5703125" style="97" customWidth="1"/>
    <col min="12" max="12" width="1.5703125" style="97" customWidth="1"/>
    <col min="13" max="13" width="9.140625" style="97" bestFit="1" customWidth="1"/>
    <col min="14" max="14" width="1.5703125" style="97" customWidth="1"/>
    <col min="15" max="15" width="9.140625" style="97" bestFit="1" customWidth="1"/>
    <col min="16" max="16" width="2.42578125" style="97" customWidth="1"/>
    <col min="17" max="17" width="13.140625" style="97" bestFit="1" customWidth="1"/>
    <col min="18" max="18" width="1.5703125" style="97" customWidth="1"/>
    <col min="19" max="19" width="9.140625" style="97" bestFit="1" customWidth="1"/>
    <col min="20" max="20" width="1.5703125" style="97" customWidth="1"/>
    <col min="21" max="21" width="9.140625" style="97" bestFit="1" customWidth="1"/>
    <col min="22" max="22" width="2.42578125" style="97" customWidth="1"/>
    <col min="23" max="23" width="14.5703125" style="97" bestFit="1" customWidth="1"/>
    <col min="24" max="24" width="1.5703125" style="97" customWidth="1"/>
    <col min="25" max="25" width="9.28515625" style="97" customWidth="1"/>
    <col min="26" max="26" width="1.5703125" style="97" customWidth="1"/>
    <col min="27" max="27" width="16.28515625" style="97" customWidth="1"/>
    <col min="28" max="29" width="1.5703125" style="97" customWidth="1"/>
    <col min="30" max="30" width="17.42578125" style="97" customWidth="1"/>
    <col min="31" max="31" width="1.5703125" style="97" customWidth="1"/>
    <col min="32" max="32" width="8.42578125" style="97" customWidth="1"/>
    <col min="33" max="33" width="1.5703125" style="97" customWidth="1"/>
    <col min="34" max="34" width="7.5703125" style="97" customWidth="1"/>
    <col min="35" max="35" width="1.5703125" style="97" customWidth="1"/>
    <col min="36" max="36" width="11" style="97" bestFit="1" customWidth="1"/>
    <col min="37" max="37" width="1.5703125" style="97" customWidth="1"/>
    <col min="38" max="38" width="7.5703125" style="97" customWidth="1"/>
    <col min="39" max="39" width="1.5703125" style="97" customWidth="1"/>
    <col min="40" max="40" width="8.7109375" style="97" customWidth="1"/>
    <col min="41" max="41" width="1.5703125" style="97" customWidth="1"/>
    <col min="42" max="42" width="15.5703125" style="97" bestFit="1" customWidth="1"/>
    <col min="43" max="43" width="1.28515625" style="97" customWidth="1"/>
    <col min="44" max="44" width="14.5703125" style="97" bestFit="1" customWidth="1"/>
    <col min="45" max="45" width="1.5703125" style="97" customWidth="1"/>
    <col min="46" max="46" width="8.140625" style="97" customWidth="1"/>
    <col min="47" max="47" width="1.5703125" style="97" customWidth="1"/>
    <col min="48" max="48" width="14.5703125" style="97" bestFit="1" customWidth="1"/>
    <col min="49" max="49" width="1.5703125" style="97" customWidth="1"/>
    <col min="50" max="50" width="8.42578125" style="97" customWidth="1"/>
    <col min="51" max="51" width="1.28515625" style="97" customWidth="1"/>
    <col min="52" max="52" width="13.140625" style="97" bestFit="1" customWidth="1"/>
    <col min="53" max="53" width="1.5703125" style="97" customWidth="1"/>
    <col min="54" max="54" width="8.42578125" style="97" customWidth="1"/>
    <col min="55" max="55" width="1" style="97" customWidth="1"/>
    <col min="56" max="56" width="13.140625" style="97" bestFit="1" customWidth="1"/>
    <col min="57" max="57" width="1.5703125" style="97" customWidth="1"/>
    <col min="58" max="58" width="11" style="97" customWidth="1"/>
    <col min="59" max="59" width="1.5703125" style="97" customWidth="1"/>
    <col min="60" max="60" width="4.42578125" style="97" customWidth="1"/>
    <col min="61" max="61" width="1.5703125" style="97" customWidth="1"/>
    <col min="62" max="62" width="11" style="97" hidden="1" customWidth="1"/>
    <col min="63" max="63" width="1.5703125" style="97" hidden="1" customWidth="1"/>
    <col min="64" max="64" width="11" style="97" hidden="1" customWidth="1"/>
    <col min="65" max="65" width="1.5703125" style="97" hidden="1" customWidth="1"/>
    <col min="66" max="66" width="11" style="97" hidden="1" customWidth="1"/>
    <col min="67" max="67" width="1.5703125" style="97" hidden="1" customWidth="1"/>
    <col min="68" max="68" width="11" style="97" hidden="1" customWidth="1"/>
    <col min="69" max="69" width="1.5703125" style="97" hidden="1" customWidth="1"/>
    <col min="70" max="70" width="11" style="97" hidden="1" customWidth="1"/>
    <col min="71" max="71" width="1.5703125" style="97" hidden="1" customWidth="1"/>
    <col min="72" max="72" width="11" style="97" hidden="1" customWidth="1"/>
    <col min="73" max="73" width="1.5703125" style="97" hidden="1" customWidth="1"/>
    <col min="74" max="74" width="11" style="97" hidden="1" customWidth="1"/>
    <col min="75" max="256" width="7.5703125" style="97"/>
    <col min="257" max="257" width="5" style="97" customWidth="1"/>
    <col min="258" max="258" width="2.42578125" style="97" customWidth="1"/>
    <col min="259" max="259" width="19.5703125" style="97" customWidth="1"/>
    <col min="260" max="260" width="2.42578125" style="97" customWidth="1"/>
    <col min="261" max="261" width="13.5703125" style="97" customWidth="1"/>
    <col min="262" max="262" width="1.5703125" style="97" customWidth="1"/>
    <col min="263" max="263" width="9.28515625" style="97" customWidth="1"/>
    <col min="264" max="264" width="1.5703125" style="97" customWidth="1"/>
    <col min="265" max="265" width="9.28515625" style="97" customWidth="1"/>
    <col min="266" max="266" width="2.42578125" style="97" customWidth="1"/>
    <col min="267" max="267" width="13.5703125" style="97" customWidth="1"/>
    <col min="268" max="268" width="1.5703125" style="97" customWidth="1"/>
    <col min="269" max="269" width="9.28515625" style="97" customWidth="1"/>
    <col min="270" max="270" width="1.5703125" style="97" customWidth="1"/>
    <col min="271" max="271" width="9.28515625" style="97" customWidth="1"/>
    <col min="272" max="272" width="2.42578125" style="97" customWidth="1"/>
    <col min="273" max="273" width="13.5703125" style="97" customWidth="1"/>
    <col min="274" max="274" width="1.5703125" style="97" customWidth="1"/>
    <col min="275" max="275" width="9.28515625" style="97" customWidth="1"/>
    <col min="276" max="276" width="1.5703125" style="97" customWidth="1"/>
    <col min="277" max="277" width="9.28515625" style="97" customWidth="1"/>
    <col min="278" max="278" width="2.42578125" style="97" customWidth="1"/>
    <col min="279" max="279" width="13.5703125" style="97" customWidth="1"/>
    <col min="280" max="280" width="1.5703125" style="97" customWidth="1"/>
    <col min="281" max="281" width="9.28515625" style="97" customWidth="1"/>
    <col min="282" max="282" width="1.5703125" style="97" customWidth="1"/>
    <col min="283" max="283" width="9.28515625" style="97" customWidth="1"/>
    <col min="284" max="285" width="1.5703125" style="97" customWidth="1"/>
    <col min="286" max="286" width="11.5703125" style="97" customWidth="1"/>
    <col min="287" max="287" width="1.5703125" style="97" customWidth="1"/>
    <col min="288" max="288" width="7.5703125" style="97" customWidth="1"/>
    <col min="289" max="289" width="1.5703125" style="97" customWidth="1"/>
    <col min="290" max="290" width="7.5703125" style="97" customWidth="1"/>
    <col min="291" max="291" width="1.5703125" style="97" customWidth="1"/>
    <col min="292" max="292" width="10.140625" style="97" customWidth="1"/>
    <col min="293" max="293" width="1.5703125" style="97" customWidth="1"/>
    <col min="294" max="294" width="7.5703125" style="97" customWidth="1"/>
    <col min="295" max="295" width="1.5703125" style="97" customWidth="1"/>
    <col min="296" max="296" width="7.85546875" style="97" customWidth="1"/>
    <col min="297" max="297" width="1.5703125" style="97" customWidth="1"/>
    <col min="298" max="298" width="13.7109375" style="97" customWidth="1"/>
    <col min="299" max="299" width="1.28515625" style="97" customWidth="1"/>
    <col min="300" max="300" width="12.85546875" style="97" customWidth="1"/>
    <col min="301" max="301" width="1.5703125" style="97" customWidth="1"/>
    <col min="302" max="302" width="8.140625" style="97" customWidth="1"/>
    <col min="303" max="303" width="1.5703125" style="97" customWidth="1"/>
    <col min="304" max="304" width="13.140625" style="97" customWidth="1"/>
    <col min="305" max="305" width="1.5703125" style="97" customWidth="1"/>
    <col min="306" max="306" width="8.42578125" style="97" customWidth="1"/>
    <col min="307" max="307" width="1.28515625" style="97" customWidth="1"/>
    <col min="308" max="308" width="11.7109375" style="97" customWidth="1"/>
    <col min="309" max="309" width="1.5703125" style="97" customWidth="1"/>
    <col min="310" max="310" width="8.42578125" style="97" customWidth="1"/>
    <col min="311" max="311" width="1" style="97" customWidth="1"/>
    <col min="312" max="312" width="11.5703125" style="97" customWidth="1"/>
    <col min="313" max="313" width="1.5703125" style="97" customWidth="1"/>
    <col min="314" max="314" width="11" style="97" customWidth="1"/>
    <col min="315" max="315" width="1.5703125" style="97" customWidth="1"/>
    <col min="316" max="316" width="4.140625" style="97" customWidth="1"/>
    <col min="317" max="317" width="1.5703125" style="97" customWidth="1"/>
    <col min="318" max="318" width="11" style="97" customWidth="1"/>
    <col min="319" max="319" width="1.5703125" style="97" customWidth="1"/>
    <col min="320" max="320" width="11" style="97" customWidth="1"/>
    <col min="321" max="321" width="1.5703125" style="97" customWidth="1"/>
    <col min="322" max="322" width="11" style="97" customWidth="1"/>
    <col min="323" max="323" width="1.5703125" style="97" customWidth="1"/>
    <col min="324" max="324" width="11" style="97" customWidth="1"/>
    <col min="325" max="325" width="1.5703125" style="97" customWidth="1"/>
    <col min="326" max="326" width="11" style="97" customWidth="1"/>
    <col min="327" max="327" width="1.5703125" style="97" customWidth="1"/>
    <col min="328" max="328" width="11" style="97" customWidth="1"/>
    <col min="329" max="329" width="1.5703125" style="97" customWidth="1"/>
    <col min="330" max="330" width="11" style="97" customWidth="1"/>
    <col min="331" max="512" width="7.5703125" style="97"/>
    <col min="513" max="513" width="5" style="97" customWidth="1"/>
    <col min="514" max="514" width="2.42578125" style="97" customWidth="1"/>
    <col min="515" max="515" width="19.5703125" style="97" customWidth="1"/>
    <col min="516" max="516" width="2.42578125" style="97" customWidth="1"/>
    <col min="517" max="517" width="13.5703125" style="97" customWidth="1"/>
    <col min="518" max="518" width="1.5703125" style="97" customWidth="1"/>
    <col min="519" max="519" width="9.28515625" style="97" customWidth="1"/>
    <col min="520" max="520" width="1.5703125" style="97" customWidth="1"/>
    <col min="521" max="521" width="9.28515625" style="97" customWidth="1"/>
    <col min="522" max="522" width="2.42578125" style="97" customWidth="1"/>
    <col min="523" max="523" width="13.5703125" style="97" customWidth="1"/>
    <col min="524" max="524" width="1.5703125" style="97" customWidth="1"/>
    <col min="525" max="525" width="9.28515625" style="97" customWidth="1"/>
    <col min="526" max="526" width="1.5703125" style="97" customWidth="1"/>
    <col min="527" max="527" width="9.28515625" style="97" customWidth="1"/>
    <col min="528" max="528" width="2.42578125" style="97" customWidth="1"/>
    <col min="529" max="529" width="13.5703125" style="97" customWidth="1"/>
    <col min="530" max="530" width="1.5703125" style="97" customWidth="1"/>
    <col min="531" max="531" width="9.28515625" style="97" customWidth="1"/>
    <col min="532" max="532" width="1.5703125" style="97" customWidth="1"/>
    <col min="533" max="533" width="9.28515625" style="97" customWidth="1"/>
    <col min="534" max="534" width="2.42578125" style="97" customWidth="1"/>
    <col min="535" max="535" width="13.5703125" style="97" customWidth="1"/>
    <col min="536" max="536" width="1.5703125" style="97" customWidth="1"/>
    <col min="537" max="537" width="9.28515625" style="97" customWidth="1"/>
    <col min="538" max="538" width="1.5703125" style="97" customWidth="1"/>
    <col min="539" max="539" width="9.28515625" style="97" customWidth="1"/>
    <col min="540" max="541" width="1.5703125" style="97" customWidth="1"/>
    <col min="542" max="542" width="11.5703125" style="97" customWidth="1"/>
    <col min="543" max="543" width="1.5703125" style="97" customWidth="1"/>
    <col min="544" max="544" width="7.5703125" style="97" customWidth="1"/>
    <col min="545" max="545" width="1.5703125" style="97" customWidth="1"/>
    <col min="546" max="546" width="7.5703125" style="97" customWidth="1"/>
    <col min="547" max="547" width="1.5703125" style="97" customWidth="1"/>
    <col min="548" max="548" width="10.140625" style="97" customWidth="1"/>
    <col min="549" max="549" width="1.5703125" style="97" customWidth="1"/>
    <col min="550" max="550" width="7.5703125" style="97" customWidth="1"/>
    <col min="551" max="551" width="1.5703125" style="97" customWidth="1"/>
    <col min="552" max="552" width="7.85546875" style="97" customWidth="1"/>
    <col min="553" max="553" width="1.5703125" style="97" customWidth="1"/>
    <col min="554" max="554" width="13.7109375" style="97" customWidth="1"/>
    <col min="555" max="555" width="1.28515625" style="97" customWidth="1"/>
    <col min="556" max="556" width="12.85546875" style="97" customWidth="1"/>
    <col min="557" max="557" width="1.5703125" style="97" customWidth="1"/>
    <col min="558" max="558" width="8.140625" style="97" customWidth="1"/>
    <col min="559" max="559" width="1.5703125" style="97" customWidth="1"/>
    <col min="560" max="560" width="13.140625" style="97" customWidth="1"/>
    <col min="561" max="561" width="1.5703125" style="97" customWidth="1"/>
    <col min="562" max="562" width="8.42578125" style="97" customWidth="1"/>
    <col min="563" max="563" width="1.28515625" style="97" customWidth="1"/>
    <col min="564" max="564" width="11.7109375" style="97" customWidth="1"/>
    <col min="565" max="565" width="1.5703125" style="97" customWidth="1"/>
    <col min="566" max="566" width="8.42578125" style="97" customWidth="1"/>
    <col min="567" max="567" width="1" style="97" customWidth="1"/>
    <col min="568" max="568" width="11.5703125" style="97" customWidth="1"/>
    <col min="569" max="569" width="1.5703125" style="97" customWidth="1"/>
    <col min="570" max="570" width="11" style="97" customWidth="1"/>
    <col min="571" max="571" width="1.5703125" style="97" customWidth="1"/>
    <col min="572" max="572" width="4.140625" style="97" customWidth="1"/>
    <col min="573" max="573" width="1.5703125" style="97" customWidth="1"/>
    <col min="574" max="574" width="11" style="97" customWidth="1"/>
    <col min="575" max="575" width="1.5703125" style="97" customWidth="1"/>
    <col min="576" max="576" width="11" style="97" customWidth="1"/>
    <col min="577" max="577" width="1.5703125" style="97" customWidth="1"/>
    <col min="578" max="578" width="11" style="97" customWidth="1"/>
    <col min="579" max="579" width="1.5703125" style="97" customWidth="1"/>
    <col min="580" max="580" width="11" style="97" customWidth="1"/>
    <col min="581" max="581" width="1.5703125" style="97" customWidth="1"/>
    <col min="582" max="582" width="11" style="97" customWidth="1"/>
    <col min="583" max="583" width="1.5703125" style="97" customWidth="1"/>
    <col min="584" max="584" width="11" style="97" customWidth="1"/>
    <col min="585" max="585" width="1.5703125" style="97" customWidth="1"/>
    <col min="586" max="586" width="11" style="97" customWidth="1"/>
    <col min="587" max="768" width="7.5703125" style="97"/>
    <col min="769" max="769" width="5" style="97" customWidth="1"/>
    <col min="770" max="770" width="2.42578125" style="97" customWidth="1"/>
    <col min="771" max="771" width="19.5703125" style="97" customWidth="1"/>
    <col min="772" max="772" width="2.42578125" style="97" customWidth="1"/>
    <col min="773" max="773" width="13.5703125" style="97" customWidth="1"/>
    <col min="774" max="774" width="1.5703125" style="97" customWidth="1"/>
    <col min="775" max="775" width="9.28515625" style="97" customWidth="1"/>
    <col min="776" max="776" width="1.5703125" style="97" customWidth="1"/>
    <col min="777" max="777" width="9.28515625" style="97" customWidth="1"/>
    <col min="778" max="778" width="2.42578125" style="97" customWidth="1"/>
    <col min="779" max="779" width="13.5703125" style="97" customWidth="1"/>
    <col min="780" max="780" width="1.5703125" style="97" customWidth="1"/>
    <col min="781" max="781" width="9.28515625" style="97" customWidth="1"/>
    <col min="782" max="782" width="1.5703125" style="97" customWidth="1"/>
    <col min="783" max="783" width="9.28515625" style="97" customWidth="1"/>
    <col min="784" max="784" width="2.42578125" style="97" customWidth="1"/>
    <col min="785" max="785" width="13.5703125" style="97" customWidth="1"/>
    <col min="786" max="786" width="1.5703125" style="97" customWidth="1"/>
    <col min="787" max="787" width="9.28515625" style="97" customWidth="1"/>
    <col min="788" max="788" width="1.5703125" style="97" customWidth="1"/>
    <col min="789" max="789" width="9.28515625" style="97" customWidth="1"/>
    <col min="790" max="790" width="2.42578125" style="97" customWidth="1"/>
    <col min="791" max="791" width="13.5703125" style="97" customWidth="1"/>
    <col min="792" max="792" width="1.5703125" style="97" customWidth="1"/>
    <col min="793" max="793" width="9.28515625" style="97" customWidth="1"/>
    <col min="794" max="794" width="1.5703125" style="97" customWidth="1"/>
    <col min="795" max="795" width="9.28515625" style="97" customWidth="1"/>
    <col min="796" max="797" width="1.5703125" style="97" customWidth="1"/>
    <col min="798" max="798" width="11.5703125" style="97" customWidth="1"/>
    <col min="799" max="799" width="1.5703125" style="97" customWidth="1"/>
    <col min="800" max="800" width="7.5703125" style="97" customWidth="1"/>
    <col min="801" max="801" width="1.5703125" style="97" customWidth="1"/>
    <col min="802" max="802" width="7.5703125" style="97" customWidth="1"/>
    <col min="803" max="803" width="1.5703125" style="97" customWidth="1"/>
    <col min="804" max="804" width="10.140625" style="97" customWidth="1"/>
    <col min="805" max="805" width="1.5703125" style="97" customWidth="1"/>
    <col min="806" max="806" width="7.5703125" style="97" customWidth="1"/>
    <col min="807" max="807" width="1.5703125" style="97" customWidth="1"/>
    <col min="808" max="808" width="7.85546875" style="97" customWidth="1"/>
    <col min="809" max="809" width="1.5703125" style="97" customWidth="1"/>
    <col min="810" max="810" width="13.7109375" style="97" customWidth="1"/>
    <col min="811" max="811" width="1.28515625" style="97" customWidth="1"/>
    <col min="812" max="812" width="12.85546875" style="97" customWidth="1"/>
    <col min="813" max="813" width="1.5703125" style="97" customWidth="1"/>
    <col min="814" max="814" width="8.140625" style="97" customWidth="1"/>
    <col min="815" max="815" width="1.5703125" style="97" customWidth="1"/>
    <col min="816" max="816" width="13.140625" style="97" customWidth="1"/>
    <col min="817" max="817" width="1.5703125" style="97" customWidth="1"/>
    <col min="818" max="818" width="8.42578125" style="97" customWidth="1"/>
    <col min="819" max="819" width="1.28515625" style="97" customWidth="1"/>
    <col min="820" max="820" width="11.7109375" style="97" customWidth="1"/>
    <col min="821" max="821" width="1.5703125" style="97" customWidth="1"/>
    <col min="822" max="822" width="8.42578125" style="97" customWidth="1"/>
    <col min="823" max="823" width="1" style="97" customWidth="1"/>
    <col min="824" max="824" width="11.5703125" style="97" customWidth="1"/>
    <col min="825" max="825" width="1.5703125" style="97" customWidth="1"/>
    <col min="826" max="826" width="11" style="97" customWidth="1"/>
    <col min="827" max="827" width="1.5703125" style="97" customWidth="1"/>
    <col min="828" max="828" width="4.140625" style="97" customWidth="1"/>
    <col min="829" max="829" width="1.5703125" style="97" customWidth="1"/>
    <col min="830" max="830" width="11" style="97" customWidth="1"/>
    <col min="831" max="831" width="1.5703125" style="97" customWidth="1"/>
    <col min="832" max="832" width="11" style="97" customWidth="1"/>
    <col min="833" max="833" width="1.5703125" style="97" customWidth="1"/>
    <col min="834" max="834" width="11" style="97" customWidth="1"/>
    <col min="835" max="835" width="1.5703125" style="97" customWidth="1"/>
    <col min="836" max="836" width="11" style="97" customWidth="1"/>
    <col min="837" max="837" width="1.5703125" style="97" customWidth="1"/>
    <col min="838" max="838" width="11" style="97" customWidth="1"/>
    <col min="839" max="839" width="1.5703125" style="97" customWidth="1"/>
    <col min="840" max="840" width="11" style="97" customWidth="1"/>
    <col min="841" max="841" width="1.5703125" style="97" customWidth="1"/>
    <col min="842" max="842" width="11" style="97" customWidth="1"/>
    <col min="843" max="1024" width="7.5703125" style="97"/>
    <col min="1025" max="1025" width="5" style="97" customWidth="1"/>
    <col min="1026" max="1026" width="2.42578125" style="97" customWidth="1"/>
    <col min="1027" max="1027" width="19.5703125" style="97" customWidth="1"/>
    <col min="1028" max="1028" width="2.42578125" style="97" customWidth="1"/>
    <col min="1029" max="1029" width="13.5703125" style="97" customWidth="1"/>
    <col min="1030" max="1030" width="1.5703125" style="97" customWidth="1"/>
    <col min="1031" max="1031" width="9.28515625" style="97" customWidth="1"/>
    <col min="1032" max="1032" width="1.5703125" style="97" customWidth="1"/>
    <col min="1033" max="1033" width="9.28515625" style="97" customWidth="1"/>
    <col min="1034" max="1034" width="2.42578125" style="97" customWidth="1"/>
    <col min="1035" max="1035" width="13.5703125" style="97" customWidth="1"/>
    <col min="1036" max="1036" width="1.5703125" style="97" customWidth="1"/>
    <col min="1037" max="1037" width="9.28515625" style="97" customWidth="1"/>
    <col min="1038" max="1038" width="1.5703125" style="97" customWidth="1"/>
    <col min="1039" max="1039" width="9.28515625" style="97" customWidth="1"/>
    <col min="1040" max="1040" width="2.42578125" style="97" customWidth="1"/>
    <col min="1041" max="1041" width="13.5703125" style="97" customWidth="1"/>
    <col min="1042" max="1042" width="1.5703125" style="97" customWidth="1"/>
    <col min="1043" max="1043" width="9.28515625" style="97" customWidth="1"/>
    <col min="1044" max="1044" width="1.5703125" style="97" customWidth="1"/>
    <col min="1045" max="1045" width="9.28515625" style="97" customWidth="1"/>
    <col min="1046" max="1046" width="2.42578125" style="97" customWidth="1"/>
    <col min="1047" max="1047" width="13.5703125" style="97" customWidth="1"/>
    <col min="1048" max="1048" width="1.5703125" style="97" customWidth="1"/>
    <col min="1049" max="1049" width="9.28515625" style="97" customWidth="1"/>
    <col min="1050" max="1050" width="1.5703125" style="97" customWidth="1"/>
    <col min="1051" max="1051" width="9.28515625" style="97" customWidth="1"/>
    <col min="1052" max="1053" width="1.5703125" style="97" customWidth="1"/>
    <col min="1054" max="1054" width="11.5703125" style="97" customWidth="1"/>
    <col min="1055" max="1055" width="1.5703125" style="97" customWidth="1"/>
    <col min="1056" max="1056" width="7.5703125" style="97" customWidth="1"/>
    <col min="1057" max="1057" width="1.5703125" style="97" customWidth="1"/>
    <col min="1058" max="1058" width="7.5703125" style="97" customWidth="1"/>
    <col min="1059" max="1059" width="1.5703125" style="97" customWidth="1"/>
    <col min="1060" max="1060" width="10.140625" style="97" customWidth="1"/>
    <col min="1061" max="1061" width="1.5703125" style="97" customWidth="1"/>
    <col min="1062" max="1062" width="7.5703125" style="97" customWidth="1"/>
    <col min="1063" max="1063" width="1.5703125" style="97" customWidth="1"/>
    <col min="1064" max="1064" width="7.85546875" style="97" customWidth="1"/>
    <col min="1065" max="1065" width="1.5703125" style="97" customWidth="1"/>
    <col min="1066" max="1066" width="13.7109375" style="97" customWidth="1"/>
    <col min="1067" max="1067" width="1.28515625" style="97" customWidth="1"/>
    <col min="1068" max="1068" width="12.85546875" style="97" customWidth="1"/>
    <col min="1069" max="1069" width="1.5703125" style="97" customWidth="1"/>
    <col min="1070" max="1070" width="8.140625" style="97" customWidth="1"/>
    <col min="1071" max="1071" width="1.5703125" style="97" customWidth="1"/>
    <col min="1072" max="1072" width="13.140625" style="97" customWidth="1"/>
    <col min="1073" max="1073" width="1.5703125" style="97" customWidth="1"/>
    <col min="1074" max="1074" width="8.42578125" style="97" customWidth="1"/>
    <col min="1075" max="1075" width="1.28515625" style="97" customWidth="1"/>
    <col min="1076" max="1076" width="11.7109375" style="97" customWidth="1"/>
    <col min="1077" max="1077" width="1.5703125" style="97" customWidth="1"/>
    <col min="1078" max="1078" width="8.42578125" style="97" customWidth="1"/>
    <col min="1079" max="1079" width="1" style="97" customWidth="1"/>
    <col min="1080" max="1080" width="11.5703125" style="97" customWidth="1"/>
    <col min="1081" max="1081" width="1.5703125" style="97" customWidth="1"/>
    <col min="1082" max="1082" width="11" style="97" customWidth="1"/>
    <col min="1083" max="1083" width="1.5703125" style="97" customWidth="1"/>
    <col min="1084" max="1084" width="4.140625" style="97" customWidth="1"/>
    <col min="1085" max="1085" width="1.5703125" style="97" customWidth="1"/>
    <col min="1086" max="1086" width="11" style="97" customWidth="1"/>
    <col min="1087" max="1087" width="1.5703125" style="97" customWidth="1"/>
    <col min="1088" max="1088" width="11" style="97" customWidth="1"/>
    <col min="1089" max="1089" width="1.5703125" style="97" customWidth="1"/>
    <col min="1090" max="1090" width="11" style="97" customWidth="1"/>
    <col min="1091" max="1091" width="1.5703125" style="97" customWidth="1"/>
    <col min="1092" max="1092" width="11" style="97" customWidth="1"/>
    <col min="1093" max="1093" width="1.5703125" style="97" customWidth="1"/>
    <col min="1094" max="1094" width="11" style="97" customWidth="1"/>
    <col min="1095" max="1095" width="1.5703125" style="97" customWidth="1"/>
    <col min="1096" max="1096" width="11" style="97" customWidth="1"/>
    <col min="1097" max="1097" width="1.5703125" style="97" customWidth="1"/>
    <col min="1098" max="1098" width="11" style="97" customWidth="1"/>
    <col min="1099" max="1280" width="7.5703125" style="97"/>
    <col min="1281" max="1281" width="5" style="97" customWidth="1"/>
    <col min="1282" max="1282" width="2.42578125" style="97" customWidth="1"/>
    <col min="1283" max="1283" width="19.5703125" style="97" customWidth="1"/>
    <col min="1284" max="1284" width="2.42578125" style="97" customWidth="1"/>
    <col min="1285" max="1285" width="13.5703125" style="97" customWidth="1"/>
    <col min="1286" max="1286" width="1.5703125" style="97" customWidth="1"/>
    <col min="1287" max="1287" width="9.28515625" style="97" customWidth="1"/>
    <col min="1288" max="1288" width="1.5703125" style="97" customWidth="1"/>
    <col min="1289" max="1289" width="9.28515625" style="97" customWidth="1"/>
    <col min="1290" max="1290" width="2.42578125" style="97" customWidth="1"/>
    <col min="1291" max="1291" width="13.5703125" style="97" customWidth="1"/>
    <col min="1292" max="1292" width="1.5703125" style="97" customWidth="1"/>
    <col min="1293" max="1293" width="9.28515625" style="97" customWidth="1"/>
    <col min="1294" max="1294" width="1.5703125" style="97" customWidth="1"/>
    <col min="1295" max="1295" width="9.28515625" style="97" customWidth="1"/>
    <col min="1296" max="1296" width="2.42578125" style="97" customWidth="1"/>
    <col min="1297" max="1297" width="13.5703125" style="97" customWidth="1"/>
    <col min="1298" max="1298" width="1.5703125" style="97" customWidth="1"/>
    <col min="1299" max="1299" width="9.28515625" style="97" customWidth="1"/>
    <col min="1300" max="1300" width="1.5703125" style="97" customWidth="1"/>
    <col min="1301" max="1301" width="9.28515625" style="97" customWidth="1"/>
    <col min="1302" max="1302" width="2.42578125" style="97" customWidth="1"/>
    <col min="1303" max="1303" width="13.5703125" style="97" customWidth="1"/>
    <col min="1304" max="1304" width="1.5703125" style="97" customWidth="1"/>
    <col min="1305" max="1305" width="9.28515625" style="97" customWidth="1"/>
    <col min="1306" max="1306" width="1.5703125" style="97" customWidth="1"/>
    <col min="1307" max="1307" width="9.28515625" style="97" customWidth="1"/>
    <col min="1308" max="1309" width="1.5703125" style="97" customWidth="1"/>
    <col min="1310" max="1310" width="11.5703125" style="97" customWidth="1"/>
    <col min="1311" max="1311" width="1.5703125" style="97" customWidth="1"/>
    <col min="1312" max="1312" width="7.5703125" style="97" customWidth="1"/>
    <col min="1313" max="1313" width="1.5703125" style="97" customWidth="1"/>
    <col min="1314" max="1314" width="7.5703125" style="97" customWidth="1"/>
    <col min="1315" max="1315" width="1.5703125" style="97" customWidth="1"/>
    <col min="1316" max="1316" width="10.140625" style="97" customWidth="1"/>
    <col min="1317" max="1317" width="1.5703125" style="97" customWidth="1"/>
    <col min="1318" max="1318" width="7.5703125" style="97" customWidth="1"/>
    <col min="1319" max="1319" width="1.5703125" style="97" customWidth="1"/>
    <col min="1320" max="1320" width="7.85546875" style="97" customWidth="1"/>
    <col min="1321" max="1321" width="1.5703125" style="97" customWidth="1"/>
    <col min="1322" max="1322" width="13.7109375" style="97" customWidth="1"/>
    <col min="1323" max="1323" width="1.28515625" style="97" customWidth="1"/>
    <col min="1324" max="1324" width="12.85546875" style="97" customWidth="1"/>
    <col min="1325" max="1325" width="1.5703125" style="97" customWidth="1"/>
    <col min="1326" max="1326" width="8.140625" style="97" customWidth="1"/>
    <col min="1327" max="1327" width="1.5703125" style="97" customWidth="1"/>
    <col min="1328" max="1328" width="13.140625" style="97" customWidth="1"/>
    <col min="1329" max="1329" width="1.5703125" style="97" customWidth="1"/>
    <col min="1330" max="1330" width="8.42578125" style="97" customWidth="1"/>
    <col min="1331" max="1331" width="1.28515625" style="97" customWidth="1"/>
    <col min="1332" max="1332" width="11.7109375" style="97" customWidth="1"/>
    <col min="1333" max="1333" width="1.5703125" style="97" customWidth="1"/>
    <col min="1334" max="1334" width="8.42578125" style="97" customWidth="1"/>
    <col min="1335" max="1335" width="1" style="97" customWidth="1"/>
    <col min="1336" max="1336" width="11.5703125" style="97" customWidth="1"/>
    <col min="1337" max="1337" width="1.5703125" style="97" customWidth="1"/>
    <col min="1338" max="1338" width="11" style="97" customWidth="1"/>
    <col min="1339" max="1339" width="1.5703125" style="97" customWidth="1"/>
    <col min="1340" max="1340" width="4.140625" style="97" customWidth="1"/>
    <col min="1341" max="1341" width="1.5703125" style="97" customWidth="1"/>
    <col min="1342" max="1342" width="11" style="97" customWidth="1"/>
    <col min="1343" max="1343" width="1.5703125" style="97" customWidth="1"/>
    <col min="1344" max="1344" width="11" style="97" customWidth="1"/>
    <col min="1345" max="1345" width="1.5703125" style="97" customWidth="1"/>
    <col min="1346" max="1346" width="11" style="97" customWidth="1"/>
    <col min="1347" max="1347" width="1.5703125" style="97" customWidth="1"/>
    <col min="1348" max="1348" width="11" style="97" customWidth="1"/>
    <col min="1349" max="1349" width="1.5703125" style="97" customWidth="1"/>
    <col min="1350" max="1350" width="11" style="97" customWidth="1"/>
    <col min="1351" max="1351" width="1.5703125" style="97" customWidth="1"/>
    <col min="1352" max="1352" width="11" style="97" customWidth="1"/>
    <col min="1353" max="1353" width="1.5703125" style="97" customWidth="1"/>
    <col min="1354" max="1354" width="11" style="97" customWidth="1"/>
    <col min="1355" max="1536" width="7.5703125" style="97"/>
    <col min="1537" max="1537" width="5" style="97" customWidth="1"/>
    <col min="1538" max="1538" width="2.42578125" style="97" customWidth="1"/>
    <col min="1539" max="1539" width="19.5703125" style="97" customWidth="1"/>
    <col min="1540" max="1540" width="2.42578125" style="97" customWidth="1"/>
    <col min="1541" max="1541" width="13.5703125" style="97" customWidth="1"/>
    <col min="1542" max="1542" width="1.5703125" style="97" customWidth="1"/>
    <col min="1543" max="1543" width="9.28515625" style="97" customWidth="1"/>
    <col min="1544" max="1544" width="1.5703125" style="97" customWidth="1"/>
    <col min="1545" max="1545" width="9.28515625" style="97" customWidth="1"/>
    <col min="1546" max="1546" width="2.42578125" style="97" customWidth="1"/>
    <col min="1547" max="1547" width="13.5703125" style="97" customWidth="1"/>
    <col min="1548" max="1548" width="1.5703125" style="97" customWidth="1"/>
    <col min="1549" max="1549" width="9.28515625" style="97" customWidth="1"/>
    <col min="1550" max="1550" width="1.5703125" style="97" customWidth="1"/>
    <col min="1551" max="1551" width="9.28515625" style="97" customWidth="1"/>
    <col min="1552" max="1552" width="2.42578125" style="97" customWidth="1"/>
    <col min="1553" max="1553" width="13.5703125" style="97" customWidth="1"/>
    <col min="1554" max="1554" width="1.5703125" style="97" customWidth="1"/>
    <col min="1555" max="1555" width="9.28515625" style="97" customWidth="1"/>
    <col min="1556" max="1556" width="1.5703125" style="97" customWidth="1"/>
    <col min="1557" max="1557" width="9.28515625" style="97" customWidth="1"/>
    <col min="1558" max="1558" width="2.42578125" style="97" customWidth="1"/>
    <col min="1559" max="1559" width="13.5703125" style="97" customWidth="1"/>
    <col min="1560" max="1560" width="1.5703125" style="97" customWidth="1"/>
    <col min="1561" max="1561" width="9.28515625" style="97" customWidth="1"/>
    <col min="1562" max="1562" width="1.5703125" style="97" customWidth="1"/>
    <col min="1563" max="1563" width="9.28515625" style="97" customWidth="1"/>
    <col min="1564" max="1565" width="1.5703125" style="97" customWidth="1"/>
    <col min="1566" max="1566" width="11.5703125" style="97" customWidth="1"/>
    <col min="1567" max="1567" width="1.5703125" style="97" customWidth="1"/>
    <col min="1568" max="1568" width="7.5703125" style="97" customWidth="1"/>
    <col min="1569" max="1569" width="1.5703125" style="97" customWidth="1"/>
    <col min="1570" max="1570" width="7.5703125" style="97" customWidth="1"/>
    <col min="1571" max="1571" width="1.5703125" style="97" customWidth="1"/>
    <col min="1572" max="1572" width="10.140625" style="97" customWidth="1"/>
    <col min="1573" max="1573" width="1.5703125" style="97" customWidth="1"/>
    <col min="1574" max="1574" width="7.5703125" style="97" customWidth="1"/>
    <col min="1575" max="1575" width="1.5703125" style="97" customWidth="1"/>
    <col min="1576" max="1576" width="7.85546875" style="97" customWidth="1"/>
    <col min="1577" max="1577" width="1.5703125" style="97" customWidth="1"/>
    <col min="1578" max="1578" width="13.7109375" style="97" customWidth="1"/>
    <col min="1579" max="1579" width="1.28515625" style="97" customWidth="1"/>
    <col min="1580" max="1580" width="12.85546875" style="97" customWidth="1"/>
    <col min="1581" max="1581" width="1.5703125" style="97" customWidth="1"/>
    <col min="1582" max="1582" width="8.140625" style="97" customWidth="1"/>
    <col min="1583" max="1583" width="1.5703125" style="97" customWidth="1"/>
    <col min="1584" max="1584" width="13.140625" style="97" customWidth="1"/>
    <col min="1585" max="1585" width="1.5703125" style="97" customWidth="1"/>
    <col min="1586" max="1586" width="8.42578125" style="97" customWidth="1"/>
    <col min="1587" max="1587" width="1.28515625" style="97" customWidth="1"/>
    <col min="1588" max="1588" width="11.7109375" style="97" customWidth="1"/>
    <col min="1589" max="1589" width="1.5703125" style="97" customWidth="1"/>
    <col min="1590" max="1590" width="8.42578125" style="97" customWidth="1"/>
    <col min="1591" max="1591" width="1" style="97" customWidth="1"/>
    <col min="1592" max="1592" width="11.5703125" style="97" customWidth="1"/>
    <col min="1593" max="1593" width="1.5703125" style="97" customWidth="1"/>
    <col min="1594" max="1594" width="11" style="97" customWidth="1"/>
    <col min="1595" max="1595" width="1.5703125" style="97" customWidth="1"/>
    <col min="1596" max="1596" width="4.140625" style="97" customWidth="1"/>
    <col min="1597" max="1597" width="1.5703125" style="97" customWidth="1"/>
    <col min="1598" max="1598" width="11" style="97" customWidth="1"/>
    <col min="1599" max="1599" width="1.5703125" style="97" customWidth="1"/>
    <col min="1600" max="1600" width="11" style="97" customWidth="1"/>
    <col min="1601" max="1601" width="1.5703125" style="97" customWidth="1"/>
    <col min="1602" max="1602" width="11" style="97" customWidth="1"/>
    <col min="1603" max="1603" width="1.5703125" style="97" customWidth="1"/>
    <col min="1604" max="1604" width="11" style="97" customWidth="1"/>
    <col min="1605" max="1605" width="1.5703125" style="97" customWidth="1"/>
    <col min="1606" max="1606" width="11" style="97" customWidth="1"/>
    <col min="1607" max="1607" width="1.5703125" style="97" customWidth="1"/>
    <col min="1608" max="1608" width="11" style="97" customWidth="1"/>
    <col min="1609" max="1609" width="1.5703125" style="97" customWidth="1"/>
    <col min="1610" max="1610" width="11" style="97" customWidth="1"/>
    <col min="1611" max="1792" width="7.5703125" style="97"/>
    <col min="1793" max="1793" width="5" style="97" customWidth="1"/>
    <col min="1794" max="1794" width="2.42578125" style="97" customWidth="1"/>
    <col min="1795" max="1795" width="19.5703125" style="97" customWidth="1"/>
    <col min="1796" max="1796" width="2.42578125" style="97" customWidth="1"/>
    <col min="1797" max="1797" width="13.5703125" style="97" customWidth="1"/>
    <col min="1798" max="1798" width="1.5703125" style="97" customWidth="1"/>
    <col min="1799" max="1799" width="9.28515625" style="97" customWidth="1"/>
    <col min="1800" max="1800" width="1.5703125" style="97" customWidth="1"/>
    <col min="1801" max="1801" width="9.28515625" style="97" customWidth="1"/>
    <col min="1802" max="1802" width="2.42578125" style="97" customWidth="1"/>
    <col min="1803" max="1803" width="13.5703125" style="97" customWidth="1"/>
    <col min="1804" max="1804" width="1.5703125" style="97" customWidth="1"/>
    <col min="1805" max="1805" width="9.28515625" style="97" customWidth="1"/>
    <col min="1806" max="1806" width="1.5703125" style="97" customWidth="1"/>
    <col min="1807" max="1807" width="9.28515625" style="97" customWidth="1"/>
    <col min="1808" max="1808" width="2.42578125" style="97" customWidth="1"/>
    <col min="1809" max="1809" width="13.5703125" style="97" customWidth="1"/>
    <col min="1810" max="1810" width="1.5703125" style="97" customWidth="1"/>
    <col min="1811" max="1811" width="9.28515625" style="97" customWidth="1"/>
    <col min="1812" max="1812" width="1.5703125" style="97" customWidth="1"/>
    <col min="1813" max="1813" width="9.28515625" style="97" customWidth="1"/>
    <col min="1814" max="1814" width="2.42578125" style="97" customWidth="1"/>
    <col min="1815" max="1815" width="13.5703125" style="97" customWidth="1"/>
    <col min="1816" max="1816" width="1.5703125" style="97" customWidth="1"/>
    <col min="1817" max="1817" width="9.28515625" style="97" customWidth="1"/>
    <col min="1818" max="1818" width="1.5703125" style="97" customWidth="1"/>
    <col min="1819" max="1819" width="9.28515625" style="97" customWidth="1"/>
    <col min="1820" max="1821" width="1.5703125" style="97" customWidth="1"/>
    <col min="1822" max="1822" width="11.5703125" style="97" customWidth="1"/>
    <col min="1823" max="1823" width="1.5703125" style="97" customWidth="1"/>
    <col min="1824" max="1824" width="7.5703125" style="97" customWidth="1"/>
    <col min="1825" max="1825" width="1.5703125" style="97" customWidth="1"/>
    <col min="1826" max="1826" width="7.5703125" style="97" customWidth="1"/>
    <col min="1827" max="1827" width="1.5703125" style="97" customWidth="1"/>
    <col min="1828" max="1828" width="10.140625" style="97" customWidth="1"/>
    <col min="1829" max="1829" width="1.5703125" style="97" customWidth="1"/>
    <col min="1830" max="1830" width="7.5703125" style="97" customWidth="1"/>
    <col min="1831" max="1831" width="1.5703125" style="97" customWidth="1"/>
    <col min="1832" max="1832" width="7.85546875" style="97" customWidth="1"/>
    <col min="1833" max="1833" width="1.5703125" style="97" customWidth="1"/>
    <col min="1834" max="1834" width="13.7109375" style="97" customWidth="1"/>
    <col min="1835" max="1835" width="1.28515625" style="97" customWidth="1"/>
    <col min="1836" max="1836" width="12.85546875" style="97" customWidth="1"/>
    <col min="1837" max="1837" width="1.5703125" style="97" customWidth="1"/>
    <col min="1838" max="1838" width="8.140625" style="97" customWidth="1"/>
    <col min="1839" max="1839" width="1.5703125" style="97" customWidth="1"/>
    <col min="1840" max="1840" width="13.140625" style="97" customWidth="1"/>
    <col min="1841" max="1841" width="1.5703125" style="97" customWidth="1"/>
    <col min="1842" max="1842" width="8.42578125" style="97" customWidth="1"/>
    <col min="1843" max="1843" width="1.28515625" style="97" customWidth="1"/>
    <col min="1844" max="1844" width="11.7109375" style="97" customWidth="1"/>
    <col min="1845" max="1845" width="1.5703125" style="97" customWidth="1"/>
    <col min="1846" max="1846" width="8.42578125" style="97" customWidth="1"/>
    <col min="1847" max="1847" width="1" style="97" customWidth="1"/>
    <col min="1848" max="1848" width="11.5703125" style="97" customWidth="1"/>
    <col min="1849" max="1849" width="1.5703125" style="97" customWidth="1"/>
    <col min="1850" max="1850" width="11" style="97" customWidth="1"/>
    <col min="1851" max="1851" width="1.5703125" style="97" customWidth="1"/>
    <col min="1852" max="1852" width="4.140625" style="97" customWidth="1"/>
    <col min="1853" max="1853" width="1.5703125" style="97" customWidth="1"/>
    <col min="1854" max="1854" width="11" style="97" customWidth="1"/>
    <col min="1855" max="1855" width="1.5703125" style="97" customWidth="1"/>
    <col min="1856" max="1856" width="11" style="97" customWidth="1"/>
    <col min="1857" max="1857" width="1.5703125" style="97" customWidth="1"/>
    <col min="1858" max="1858" width="11" style="97" customWidth="1"/>
    <col min="1859" max="1859" width="1.5703125" style="97" customWidth="1"/>
    <col min="1860" max="1860" width="11" style="97" customWidth="1"/>
    <col min="1861" max="1861" width="1.5703125" style="97" customWidth="1"/>
    <col min="1862" max="1862" width="11" style="97" customWidth="1"/>
    <col min="1863" max="1863" width="1.5703125" style="97" customWidth="1"/>
    <col min="1864" max="1864" width="11" style="97" customWidth="1"/>
    <col min="1865" max="1865" width="1.5703125" style="97" customWidth="1"/>
    <col min="1866" max="1866" width="11" style="97" customWidth="1"/>
    <col min="1867" max="2048" width="7.5703125" style="97"/>
    <col min="2049" max="2049" width="5" style="97" customWidth="1"/>
    <col min="2050" max="2050" width="2.42578125" style="97" customWidth="1"/>
    <col min="2051" max="2051" width="19.5703125" style="97" customWidth="1"/>
    <col min="2052" max="2052" width="2.42578125" style="97" customWidth="1"/>
    <col min="2053" max="2053" width="13.5703125" style="97" customWidth="1"/>
    <col min="2054" max="2054" width="1.5703125" style="97" customWidth="1"/>
    <col min="2055" max="2055" width="9.28515625" style="97" customWidth="1"/>
    <col min="2056" max="2056" width="1.5703125" style="97" customWidth="1"/>
    <col min="2057" max="2057" width="9.28515625" style="97" customWidth="1"/>
    <col min="2058" max="2058" width="2.42578125" style="97" customWidth="1"/>
    <col min="2059" max="2059" width="13.5703125" style="97" customWidth="1"/>
    <col min="2060" max="2060" width="1.5703125" style="97" customWidth="1"/>
    <col min="2061" max="2061" width="9.28515625" style="97" customWidth="1"/>
    <col min="2062" max="2062" width="1.5703125" style="97" customWidth="1"/>
    <col min="2063" max="2063" width="9.28515625" style="97" customWidth="1"/>
    <col min="2064" max="2064" width="2.42578125" style="97" customWidth="1"/>
    <col min="2065" max="2065" width="13.5703125" style="97" customWidth="1"/>
    <col min="2066" max="2066" width="1.5703125" style="97" customWidth="1"/>
    <col min="2067" max="2067" width="9.28515625" style="97" customWidth="1"/>
    <col min="2068" max="2068" width="1.5703125" style="97" customWidth="1"/>
    <col min="2069" max="2069" width="9.28515625" style="97" customWidth="1"/>
    <col min="2070" max="2070" width="2.42578125" style="97" customWidth="1"/>
    <col min="2071" max="2071" width="13.5703125" style="97" customWidth="1"/>
    <col min="2072" max="2072" width="1.5703125" style="97" customWidth="1"/>
    <col min="2073" max="2073" width="9.28515625" style="97" customWidth="1"/>
    <col min="2074" max="2074" width="1.5703125" style="97" customWidth="1"/>
    <col min="2075" max="2075" width="9.28515625" style="97" customWidth="1"/>
    <col min="2076" max="2077" width="1.5703125" style="97" customWidth="1"/>
    <col min="2078" max="2078" width="11.5703125" style="97" customWidth="1"/>
    <col min="2079" max="2079" width="1.5703125" style="97" customWidth="1"/>
    <col min="2080" max="2080" width="7.5703125" style="97" customWidth="1"/>
    <col min="2081" max="2081" width="1.5703125" style="97" customWidth="1"/>
    <col min="2082" max="2082" width="7.5703125" style="97" customWidth="1"/>
    <col min="2083" max="2083" width="1.5703125" style="97" customWidth="1"/>
    <col min="2084" max="2084" width="10.140625" style="97" customWidth="1"/>
    <col min="2085" max="2085" width="1.5703125" style="97" customWidth="1"/>
    <col min="2086" max="2086" width="7.5703125" style="97" customWidth="1"/>
    <col min="2087" max="2087" width="1.5703125" style="97" customWidth="1"/>
    <col min="2088" max="2088" width="7.85546875" style="97" customWidth="1"/>
    <col min="2089" max="2089" width="1.5703125" style="97" customWidth="1"/>
    <col min="2090" max="2090" width="13.7109375" style="97" customWidth="1"/>
    <col min="2091" max="2091" width="1.28515625" style="97" customWidth="1"/>
    <col min="2092" max="2092" width="12.85546875" style="97" customWidth="1"/>
    <col min="2093" max="2093" width="1.5703125" style="97" customWidth="1"/>
    <col min="2094" max="2094" width="8.140625" style="97" customWidth="1"/>
    <col min="2095" max="2095" width="1.5703125" style="97" customWidth="1"/>
    <col min="2096" max="2096" width="13.140625" style="97" customWidth="1"/>
    <col min="2097" max="2097" width="1.5703125" style="97" customWidth="1"/>
    <col min="2098" max="2098" width="8.42578125" style="97" customWidth="1"/>
    <col min="2099" max="2099" width="1.28515625" style="97" customWidth="1"/>
    <col min="2100" max="2100" width="11.7109375" style="97" customWidth="1"/>
    <col min="2101" max="2101" width="1.5703125" style="97" customWidth="1"/>
    <col min="2102" max="2102" width="8.42578125" style="97" customWidth="1"/>
    <col min="2103" max="2103" width="1" style="97" customWidth="1"/>
    <col min="2104" max="2104" width="11.5703125" style="97" customWidth="1"/>
    <col min="2105" max="2105" width="1.5703125" style="97" customWidth="1"/>
    <col min="2106" max="2106" width="11" style="97" customWidth="1"/>
    <col min="2107" max="2107" width="1.5703125" style="97" customWidth="1"/>
    <col min="2108" max="2108" width="4.140625" style="97" customWidth="1"/>
    <col min="2109" max="2109" width="1.5703125" style="97" customWidth="1"/>
    <col min="2110" max="2110" width="11" style="97" customWidth="1"/>
    <col min="2111" max="2111" width="1.5703125" style="97" customWidth="1"/>
    <col min="2112" max="2112" width="11" style="97" customWidth="1"/>
    <col min="2113" max="2113" width="1.5703125" style="97" customWidth="1"/>
    <col min="2114" max="2114" width="11" style="97" customWidth="1"/>
    <col min="2115" max="2115" width="1.5703125" style="97" customWidth="1"/>
    <col min="2116" max="2116" width="11" style="97" customWidth="1"/>
    <col min="2117" max="2117" width="1.5703125" style="97" customWidth="1"/>
    <col min="2118" max="2118" width="11" style="97" customWidth="1"/>
    <col min="2119" max="2119" width="1.5703125" style="97" customWidth="1"/>
    <col min="2120" max="2120" width="11" style="97" customWidth="1"/>
    <col min="2121" max="2121" width="1.5703125" style="97" customWidth="1"/>
    <col min="2122" max="2122" width="11" style="97" customWidth="1"/>
    <col min="2123" max="2304" width="7.5703125" style="97"/>
    <col min="2305" max="2305" width="5" style="97" customWidth="1"/>
    <col min="2306" max="2306" width="2.42578125" style="97" customWidth="1"/>
    <col min="2307" max="2307" width="19.5703125" style="97" customWidth="1"/>
    <col min="2308" max="2308" width="2.42578125" style="97" customWidth="1"/>
    <col min="2309" max="2309" width="13.5703125" style="97" customWidth="1"/>
    <col min="2310" max="2310" width="1.5703125" style="97" customWidth="1"/>
    <col min="2311" max="2311" width="9.28515625" style="97" customWidth="1"/>
    <col min="2312" max="2312" width="1.5703125" style="97" customWidth="1"/>
    <col min="2313" max="2313" width="9.28515625" style="97" customWidth="1"/>
    <col min="2314" max="2314" width="2.42578125" style="97" customWidth="1"/>
    <col min="2315" max="2315" width="13.5703125" style="97" customWidth="1"/>
    <col min="2316" max="2316" width="1.5703125" style="97" customWidth="1"/>
    <col min="2317" max="2317" width="9.28515625" style="97" customWidth="1"/>
    <col min="2318" max="2318" width="1.5703125" style="97" customWidth="1"/>
    <col min="2319" max="2319" width="9.28515625" style="97" customWidth="1"/>
    <col min="2320" max="2320" width="2.42578125" style="97" customWidth="1"/>
    <col min="2321" max="2321" width="13.5703125" style="97" customWidth="1"/>
    <col min="2322" max="2322" width="1.5703125" style="97" customWidth="1"/>
    <col min="2323" max="2323" width="9.28515625" style="97" customWidth="1"/>
    <col min="2324" max="2324" width="1.5703125" style="97" customWidth="1"/>
    <col min="2325" max="2325" width="9.28515625" style="97" customWidth="1"/>
    <col min="2326" max="2326" width="2.42578125" style="97" customWidth="1"/>
    <col min="2327" max="2327" width="13.5703125" style="97" customWidth="1"/>
    <col min="2328" max="2328" width="1.5703125" style="97" customWidth="1"/>
    <col min="2329" max="2329" width="9.28515625" style="97" customWidth="1"/>
    <col min="2330" max="2330" width="1.5703125" style="97" customWidth="1"/>
    <col min="2331" max="2331" width="9.28515625" style="97" customWidth="1"/>
    <col min="2332" max="2333" width="1.5703125" style="97" customWidth="1"/>
    <col min="2334" max="2334" width="11.5703125" style="97" customWidth="1"/>
    <col min="2335" max="2335" width="1.5703125" style="97" customWidth="1"/>
    <col min="2336" max="2336" width="7.5703125" style="97" customWidth="1"/>
    <col min="2337" max="2337" width="1.5703125" style="97" customWidth="1"/>
    <col min="2338" max="2338" width="7.5703125" style="97" customWidth="1"/>
    <col min="2339" max="2339" width="1.5703125" style="97" customWidth="1"/>
    <col min="2340" max="2340" width="10.140625" style="97" customWidth="1"/>
    <col min="2341" max="2341" width="1.5703125" style="97" customWidth="1"/>
    <col min="2342" max="2342" width="7.5703125" style="97" customWidth="1"/>
    <col min="2343" max="2343" width="1.5703125" style="97" customWidth="1"/>
    <col min="2344" max="2344" width="7.85546875" style="97" customWidth="1"/>
    <col min="2345" max="2345" width="1.5703125" style="97" customWidth="1"/>
    <col min="2346" max="2346" width="13.7109375" style="97" customWidth="1"/>
    <col min="2347" max="2347" width="1.28515625" style="97" customWidth="1"/>
    <col min="2348" max="2348" width="12.85546875" style="97" customWidth="1"/>
    <col min="2349" max="2349" width="1.5703125" style="97" customWidth="1"/>
    <col min="2350" max="2350" width="8.140625" style="97" customWidth="1"/>
    <col min="2351" max="2351" width="1.5703125" style="97" customWidth="1"/>
    <col min="2352" max="2352" width="13.140625" style="97" customWidth="1"/>
    <col min="2353" max="2353" width="1.5703125" style="97" customWidth="1"/>
    <col min="2354" max="2354" width="8.42578125" style="97" customWidth="1"/>
    <col min="2355" max="2355" width="1.28515625" style="97" customWidth="1"/>
    <col min="2356" max="2356" width="11.7109375" style="97" customWidth="1"/>
    <col min="2357" max="2357" width="1.5703125" style="97" customWidth="1"/>
    <col min="2358" max="2358" width="8.42578125" style="97" customWidth="1"/>
    <col min="2359" max="2359" width="1" style="97" customWidth="1"/>
    <col min="2360" max="2360" width="11.5703125" style="97" customWidth="1"/>
    <col min="2361" max="2361" width="1.5703125" style="97" customWidth="1"/>
    <col min="2362" max="2362" width="11" style="97" customWidth="1"/>
    <col min="2363" max="2363" width="1.5703125" style="97" customWidth="1"/>
    <col min="2364" max="2364" width="4.140625" style="97" customWidth="1"/>
    <col min="2365" max="2365" width="1.5703125" style="97" customWidth="1"/>
    <col min="2366" max="2366" width="11" style="97" customWidth="1"/>
    <col min="2367" max="2367" width="1.5703125" style="97" customWidth="1"/>
    <col min="2368" max="2368" width="11" style="97" customWidth="1"/>
    <col min="2369" max="2369" width="1.5703125" style="97" customWidth="1"/>
    <col min="2370" max="2370" width="11" style="97" customWidth="1"/>
    <col min="2371" max="2371" width="1.5703125" style="97" customWidth="1"/>
    <col min="2372" max="2372" width="11" style="97" customWidth="1"/>
    <col min="2373" max="2373" width="1.5703125" style="97" customWidth="1"/>
    <col min="2374" max="2374" width="11" style="97" customWidth="1"/>
    <col min="2375" max="2375" width="1.5703125" style="97" customWidth="1"/>
    <col min="2376" max="2376" width="11" style="97" customWidth="1"/>
    <col min="2377" max="2377" width="1.5703125" style="97" customWidth="1"/>
    <col min="2378" max="2378" width="11" style="97" customWidth="1"/>
    <col min="2379" max="2560" width="7.5703125" style="97"/>
    <col min="2561" max="2561" width="5" style="97" customWidth="1"/>
    <col min="2562" max="2562" width="2.42578125" style="97" customWidth="1"/>
    <col min="2563" max="2563" width="19.5703125" style="97" customWidth="1"/>
    <col min="2564" max="2564" width="2.42578125" style="97" customWidth="1"/>
    <col min="2565" max="2565" width="13.5703125" style="97" customWidth="1"/>
    <col min="2566" max="2566" width="1.5703125" style="97" customWidth="1"/>
    <col min="2567" max="2567" width="9.28515625" style="97" customWidth="1"/>
    <col min="2568" max="2568" width="1.5703125" style="97" customWidth="1"/>
    <col min="2569" max="2569" width="9.28515625" style="97" customWidth="1"/>
    <col min="2570" max="2570" width="2.42578125" style="97" customWidth="1"/>
    <col min="2571" max="2571" width="13.5703125" style="97" customWidth="1"/>
    <col min="2572" max="2572" width="1.5703125" style="97" customWidth="1"/>
    <col min="2573" max="2573" width="9.28515625" style="97" customWidth="1"/>
    <col min="2574" max="2574" width="1.5703125" style="97" customWidth="1"/>
    <col min="2575" max="2575" width="9.28515625" style="97" customWidth="1"/>
    <col min="2576" max="2576" width="2.42578125" style="97" customWidth="1"/>
    <col min="2577" max="2577" width="13.5703125" style="97" customWidth="1"/>
    <col min="2578" max="2578" width="1.5703125" style="97" customWidth="1"/>
    <col min="2579" max="2579" width="9.28515625" style="97" customWidth="1"/>
    <col min="2580" max="2580" width="1.5703125" style="97" customWidth="1"/>
    <col min="2581" max="2581" width="9.28515625" style="97" customWidth="1"/>
    <col min="2582" max="2582" width="2.42578125" style="97" customWidth="1"/>
    <col min="2583" max="2583" width="13.5703125" style="97" customWidth="1"/>
    <col min="2584" max="2584" width="1.5703125" style="97" customWidth="1"/>
    <col min="2585" max="2585" width="9.28515625" style="97" customWidth="1"/>
    <col min="2586" max="2586" width="1.5703125" style="97" customWidth="1"/>
    <col min="2587" max="2587" width="9.28515625" style="97" customWidth="1"/>
    <col min="2588" max="2589" width="1.5703125" style="97" customWidth="1"/>
    <col min="2590" max="2590" width="11.5703125" style="97" customWidth="1"/>
    <col min="2591" max="2591" width="1.5703125" style="97" customWidth="1"/>
    <col min="2592" max="2592" width="7.5703125" style="97" customWidth="1"/>
    <col min="2593" max="2593" width="1.5703125" style="97" customWidth="1"/>
    <col min="2594" max="2594" width="7.5703125" style="97" customWidth="1"/>
    <col min="2595" max="2595" width="1.5703125" style="97" customWidth="1"/>
    <col min="2596" max="2596" width="10.140625" style="97" customWidth="1"/>
    <col min="2597" max="2597" width="1.5703125" style="97" customWidth="1"/>
    <col min="2598" max="2598" width="7.5703125" style="97" customWidth="1"/>
    <col min="2599" max="2599" width="1.5703125" style="97" customWidth="1"/>
    <col min="2600" max="2600" width="7.85546875" style="97" customWidth="1"/>
    <col min="2601" max="2601" width="1.5703125" style="97" customWidth="1"/>
    <col min="2602" max="2602" width="13.7109375" style="97" customWidth="1"/>
    <col min="2603" max="2603" width="1.28515625" style="97" customWidth="1"/>
    <col min="2604" max="2604" width="12.85546875" style="97" customWidth="1"/>
    <col min="2605" max="2605" width="1.5703125" style="97" customWidth="1"/>
    <col min="2606" max="2606" width="8.140625" style="97" customWidth="1"/>
    <col min="2607" max="2607" width="1.5703125" style="97" customWidth="1"/>
    <col min="2608" max="2608" width="13.140625" style="97" customWidth="1"/>
    <col min="2609" max="2609" width="1.5703125" style="97" customWidth="1"/>
    <col min="2610" max="2610" width="8.42578125" style="97" customWidth="1"/>
    <col min="2611" max="2611" width="1.28515625" style="97" customWidth="1"/>
    <col min="2612" max="2612" width="11.7109375" style="97" customWidth="1"/>
    <col min="2613" max="2613" width="1.5703125" style="97" customWidth="1"/>
    <col min="2614" max="2614" width="8.42578125" style="97" customWidth="1"/>
    <col min="2615" max="2615" width="1" style="97" customWidth="1"/>
    <col min="2616" max="2616" width="11.5703125" style="97" customWidth="1"/>
    <col min="2617" max="2617" width="1.5703125" style="97" customWidth="1"/>
    <col min="2618" max="2618" width="11" style="97" customWidth="1"/>
    <col min="2619" max="2619" width="1.5703125" style="97" customWidth="1"/>
    <col min="2620" max="2620" width="4.140625" style="97" customWidth="1"/>
    <col min="2621" max="2621" width="1.5703125" style="97" customWidth="1"/>
    <col min="2622" max="2622" width="11" style="97" customWidth="1"/>
    <col min="2623" max="2623" width="1.5703125" style="97" customWidth="1"/>
    <col min="2624" max="2624" width="11" style="97" customWidth="1"/>
    <col min="2625" max="2625" width="1.5703125" style="97" customWidth="1"/>
    <col min="2626" max="2626" width="11" style="97" customWidth="1"/>
    <col min="2627" max="2627" width="1.5703125" style="97" customWidth="1"/>
    <col min="2628" max="2628" width="11" style="97" customWidth="1"/>
    <col min="2629" max="2629" width="1.5703125" style="97" customWidth="1"/>
    <col min="2630" max="2630" width="11" style="97" customWidth="1"/>
    <col min="2631" max="2631" width="1.5703125" style="97" customWidth="1"/>
    <col min="2632" max="2632" width="11" style="97" customWidth="1"/>
    <col min="2633" max="2633" width="1.5703125" style="97" customWidth="1"/>
    <col min="2634" max="2634" width="11" style="97" customWidth="1"/>
    <col min="2635" max="2816" width="7.5703125" style="97"/>
    <col min="2817" max="2817" width="5" style="97" customWidth="1"/>
    <col min="2818" max="2818" width="2.42578125" style="97" customWidth="1"/>
    <col min="2819" max="2819" width="19.5703125" style="97" customWidth="1"/>
    <col min="2820" max="2820" width="2.42578125" style="97" customWidth="1"/>
    <col min="2821" max="2821" width="13.5703125" style="97" customWidth="1"/>
    <col min="2822" max="2822" width="1.5703125" style="97" customWidth="1"/>
    <col min="2823" max="2823" width="9.28515625" style="97" customWidth="1"/>
    <col min="2824" max="2824" width="1.5703125" style="97" customWidth="1"/>
    <col min="2825" max="2825" width="9.28515625" style="97" customWidth="1"/>
    <col min="2826" max="2826" width="2.42578125" style="97" customWidth="1"/>
    <col min="2827" max="2827" width="13.5703125" style="97" customWidth="1"/>
    <col min="2828" max="2828" width="1.5703125" style="97" customWidth="1"/>
    <col min="2829" max="2829" width="9.28515625" style="97" customWidth="1"/>
    <col min="2830" max="2830" width="1.5703125" style="97" customWidth="1"/>
    <col min="2831" max="2831" width="9.28515625" style="97" customWidth="1"/>
    <col min="2832" max="2832" width="2.42578125" style="97" customWidth="1"/>
    <col min="2833" max="2833" width="13.5703125" style="97" customWidth="1"/>
    <col min="2834" max="2834" width="1.5703125" style="97" customWidth="1"/>
    <col min="2835" max="2835" width="9.28515625" style="97" customWidth="1"/>
    <col min="2836" max="2836" width="1.5703125" style="97" customWidth="1"/>
    <col min="2837" max="2837" width="9.28515625" style="97" customWidth="1"/>
    <col min="2838" max="2838" width="2.42578125" style="97" customWidth="1"/>
    <col min="2839" max="2839" width="13.5703125" style="97" customWidth="1"/>
    <col min="2840" max="2840" width="1.5703125" style="97" customWidth="1"/>
    <col min="2841" max="2841" width="9.28515625" style="97" customWidth="1"/>
    <col min="2842" max="2842" width="1.5703125" style="97" customWidth="1"/>
    <col min="2843" max="2843" width="9.28515625" style="97" customWidth="1"/>
    <col min="2844" max="2845" width="1.5703125" style="97" customWidth="1"/>
    <col min="2846" max="2846" width="11.5703125" style="97" customWidth="1"/>
    <col min="2847" max="2847" width="1.5703125" style="97" customWidth="1"/>
    <col min="2848" max="2848" width="7.5703125" style="97" customWidth="1"/>
    <col min="2849" max="2849" width="1.5703125" style="97" customWidth="1"/>
    <col min="2850" max="2850" width="7.5703125" style="97" customWidth="1"/>
    <col min="2851" max="2851" width="1.5703125" style="97" customWidth="1"/>
    <col min="2852" max="2852" width="10.140625" style="97" customWidth="1"/>
    <col min="2853" max="2853" width="1.5703125" style="97" customWidth="1"/>
    <col min="2854" max="2854" width="7.5703125" style="97" customWidth="1"/>
    <col min="2855" max="2855" width="1.5703125" style="97" customWidth="1"/>
    <col min="2856" max="2856" width="7.85546875" style="97" customWidth="1"/>
    <col min="2857" max="2857" width="1.5703125" style="97" customWidth="1"/>
    <col min="2858" max="2858" width="13.7109375" style="97" customWidth="1"/>
    <col min="2859" max="2859" width="1.28515625" style="97" customWidth="1"/>
    <col min="2860" max="2860" width="12.85546875" style="97" customWidth="1"/>
    <col min="2861" max="2861" width="1.5703125" style="97" customWidth="1"/>
    <col min="2862" max="2862" width="8.140625" style="97" customWidth="1"/>
    <col min="2863" max="2863" width="1.5703125" style="97" customWidth="1"/>
    <col min="2864" max="2864" width="13.140625" style="97" customWidth="1"/>
    <col min="2865" max="2865" width="1.5703125" style="97" customWidth="1"/>
    <col min="2866" max="2866" width="8.42578125" style="97" customWidth="1"/>
    <col min="2867" max="2867" width="1.28515625" style="97" customWidth="1"/>
    <col min="2868" max="2868" width="11.7109375" style="97" customWidth="1"/>
    <col min="2869" max="2869" width="1.5703125" style="97" customWidth="1"/>
    <col min="2870" max="2870" width="8.42578125" style="97" customWidth="1"/>
    <col min="2871" max="2871" width="1" style="97" customWidth="1"/>
    <col min="2872" max="2872" width="11.5703125" style="97" customWidth="1"/>
    <col min="2873" max="2873" width="1.5703125" style="97" customWidth="1"/>
    <col min="2874" max="2874" width="11" style="97" customWidth="1"/>
    <col min="2875" max="2875" width="1.5703125" style="97" customWidth="1"/>
    <col min="2876" max="2876" width="4.140625" style="97" customWidth="1"/>
    <col min="2877" max="2877" width="1.5703125" style="97" customWidth="1"/>
    <col min="2878" max="2878" width="11" style="97" customWidth="1"/>
    <col min="2879" max="2879" width="1.5703125" style="97" customWidth="1"/>
    <col min="2880" max="2880" width="11" style="97" customWidth="1"/>
    <col min="2881" max="2881" width="1.5703125" style="97" customWidth="1"/>
    <col min="2882" max="2882" width="11" style="97" customWidth="1"/>
    <col min="2883" max="2883" width="1.5703125" style="97" customWidth="1"/>
    <col min="2884" max="2884" width="11" style="97" customWidth="1"/>
    <col min="2885" max="2885" width="1.5703125" style="97" customWidth="1"/>
    <col min="2886" max="2886" width="11" style="97" customWidth="1"/>
    <col min="2887" max="2887" width="1.5703125" style="97" customWidth="1"/>
    <col min="2888" max="2888" width="11" style="97" customWidth="1"/>
    <col min="2889" max="2889" width="1.5703125" style="97" customWidth="1"/>
    <col min="2890" max="2890" width="11" style="97" customWidth="1"/>
    <col min="2891" max="3072" width="7.5703125" style="97"/>
    <col min="3073" max="3073" width="5" style="97" customWidth="1"/>
    <col min="3074" max="3074" width="2.42578125" style="97" customWidth="1"/>
    <col min="3075" max="3075" width="19.5703125" style="97" customWidth="1"/>
    <col min="3076" max="3076" width="2.42578125" style="97" customWidth="1"/>
    <col min="3077" max="3077" width="13.5703125" style="97" customWidth="1"/>
    <col min="3078" max="3078" width="1.5703125" style="97" customWidth="1"/>
    <col min="3079" max="3079" width="9.28515625" style="97" customWidth="1"/>
    <col min="3080" max="3080" width="1.5703125" style="97" customWidth="1"/>
    <col min="3081" max="3081" width="9.28515625" style="97" customWidth="1"/>
    <col min="3082" max="3082" width="2.42578125" style="97" customWidth="1"/>
    <col min="3083" max="3083" width="13.5703125" style="97" customWidth="1"/>
    <col min="3084" max="3084" width="1.5703125" style="97" customWidth="1"/>
    <col min="3085" max="3085" width="9.28515625" style="97" customWidth="1"/>
    <col min="3086" max="3086" width="1.5703125" style="97" customWidth="1"/>
    <col min="3087" max="3087" width="9.28515625" style="97" customWidth="1"/>
    <col min="3088" max="3088" width="2.42578125" style="97" customWidth="1"/>
    <col min="3089" max="3089" width="13.5703125" style="97" customWidth="1"/>
    <col min="3090" max="3090" width="1.5703125" style="97" customWidth="1"/>
    <col min="3091" max="3091" width="9.28515625" style="97" customWidth="1"/>
    <col min="3092" max="3092" width="1.5703125" style="97" customWidth="1"/>
    <col min="3093" max="3093" width="9.28515625" style="97" customWidth="1"/>
    <col min="3094" max="3094" width="2.42578125" style="97" customWidth="1"/>
    <col min="3095" max="3095" width="13.5703125" style="97" customWidth="1"/>
    <col min="3096" max="3096" width="1.5703125" style="97" customWidth="1"/>
    <col min="3097" max="3097" width="9.28515625" style="97" customWidth="1"/>
    <col min="3098" max="3098" width="1.5703125" style="97" customWidth="1"/>
    <col min="3099" max="3099" width="9.28515625" style="97" customWidth="1"/>
    <col min="3100" max="3101" width="1.5703125" style="97" customWidth="1"/>
    <col min="3102" max="3102" width="11.5703125" style="97" customWidth="1"/>
    <col min="3103" max="3103" width="1.5703125" style="97" customWidth="1"/>
    <col min="3104" max="3104" width="7.5703125" style="97" customWidth="1"/>
    <col min="3105" max="3105" width="1.5703125" style="97" customWidth="1"/>
    <col min="3106" max="3106" width="7.5703125" style="97" customWidth="1"/>
    <col min="3107" max="3107" width="1.5703125" style="97" customWidth="1"/>
    <col min="3108" max="3108" width="10.140625" style="97" customWidth="1"/>
    <col min="3109" max="3109" width="1.5703125" style="97" customWidth="1"/>
    <col min="3110" max="3110" width="7.5703125" style="97" customWidth="1"/>
    <col min="3111" max="3111" width="1.5703125" style="97" customWidth="1"/>
    <col min="3112" max="3112" width="7.85546875" style="97" customWidth="1"/>
    <col min="3113" max="3113" width="1.5703125" style="97" customWidth="1"/>
    <col min="3114" max="3114" width="13.7109375" style="97" customWidth="1"/>
    <col min="3115" max="3115" width="1.28515625" style="97" customWidth="1"/>
    <col min="3116" max="3116" width="12.85546875" style="97" customWidth="1"/>
    <col min="3117" max="3117" width="1.5703125" style="97" customWidth="1"/>
    <col min="3118" max="3118" width="8.140625" style="97" customWidth="1"/>
    <col min="3119" max="3119" width="1.5703125" style="97" customWidth="1"/>
    <col min="3120" max="3120" width="13.140625" style="97" customWidth="1"/>
    <col min="3121" max="3121" width="1.5703125" style="97" customWidth="1"/>
    <col min="3122" max="3122" width="8.42578125" style="97" customWidth="1"/>
    <col min="3123" max="3123" width="1.28515625" style="97" customWidth="1"/>
    <col min="3124" max="3124" width="11.7109375" style="97" customWidth="1"/>
    <col min="3125" max="3125" width="1.5703125" style="97" customWidth="1"/>
    <col min="3126" max="3126" width="8.42578125" style="97" customWidth="1"/>
    <col min="3127" max="3127" width="1" style="97" customWidth="1"/>
    <col min="3128" max="3128" width="11.5703125" style="97" customWidth="1"/>
    <col min="3129" max="3129" width="1.5703125" style="97" customWidth="1"/>
    <col min="3130" max="3130" width="11" style="97" customWidth="1"/>
    <col min="3131" max="3131" width="1.5703125" style="97" customWidth="1"/>
    <col min="3132" max="3132" width="4.140625" style="97" customWidth="1"/>
    <col min="3133" max="3133" width="1.5703125" style="97" customWidth="1"/>
    <col min="3134" max="3134" width="11" style="97" customWidth="1"/>
    <col min="3135" max="3135" width="1.5703125" style="97" customWidth="1"/>
    <col min="3136" max="3136" width="11" style="97" customWidth="1"/>
    <col min="3137" max="3137" width="1.5703125" style="97" customWidth="1"/>
    <col min="3138" max="3138" width="11" style="97" customWidth="1"/>
    <col min="3139" max="3139" width="1.5703125" style="97" customWidth="1"/>
    <col min="3140" max="3140" width="11" style="97" customWidth="1"/>
    <col min="3141" max="3141" width="1.5703125" style="97" customWidth="1"/>
    <col min="3142" max="3142" width="11" style="97" customWidth="1"/>
    <col min="3143" max="3143" width="1.5703125" style="97" customWidth="1"/>
    <col min="3144" max="3144" width="11" style="97" customWidth="1"/>
    <col min="3145" max="3145" width="1.5703125" style="97" customWidth="1"/>
    <col min="3146" max="3146" width="11" style="97" customWidth="1"/>
    <col min="3147" max="3328" width="7.5703125" style="97"/>
    <col min="3329" max="3329" width="5" style="97" customWidth="1"/>
    <col min="3330" max="3330" width="2.42578125" style="97" customWidth="1"/>
    <col min="3331" max="3331" width="19.5703125" style="97" customWidth="1"/>
    <col min="3332" max="3332" width="2.42578125" style="97" customWidth="1"/>
    <col min="3333" max="3333" width="13.5703125" style="97" customWidth="1"/>
    <col min="3334" max="3334" width="1.5703125" style="97" customWidth="1"/>
    <col min="3335" max="3335" width="9.28515625" style="97" customWidth="1"/>
    <col min="3336" max="3336" width="1.5703125" style="97" customWidth="1"/>
    <col min="3337" max="3337" width="9.28515625" style="97" customWidth="1"/>
    <col min="3338" max="3338" width="2.42578125" style="97" customWidth="1"/>
    <col min="3339" max="3339" width="13.5703125" style="97" customWidth="1"/>
    <col min="3340" max="3340" width="1.5703125" style="97" customWidth="1"/>
    <col min="3341" max="3341" width="9.28515625" style="97" customWidth="1"/>
    <col min="3342" max="3342" width="1.5703125" style="97" customWidth="1"/>
    <col min="3343" max="3343" width="9.28515625" style="97" customWidth="1"/>
    <col min="3344" max="3344" width="2.42578125" style="97" customWidth="1"/>
    <col min="3345" max="3345" width="13.5703125" style="97" customWidth="1"/>
    <col min="3346" max="3346" width="1.5703125" style="97" customWidth="1"/>
    <col min="3347" max="3347" width="9.28515625" style="97" customWidth="1"/>
    <col min="3348" max="3348" width="1.5703125" style="97" customWidth="1"/>
    <col min="3349" max="3349" width="9.28515625" style="97" customWidth="1"/>
    <col min="3350" max="3350" width="2.42578125" style="97" customWidth="1"/>
    <col min="3351" max="3351" width="13.5703125" style="97" customWidth="1"/>
    <col min="3352" max="3352" width="1.5703125" style="97" customWidth="1"/>
    <col min="3353" max="3353" width="9.28515625" style="97" customWidth="1"/>
    <col min="3354" max="3354" width="1.5703125" style="97" customWidth="1"/>
    <col min="3355" max="3355" width="9.28515625" style="97" customWidth="1"/>
    <col min="3356" max="3357" width="1.5703125" style="97" customWidth="1"/>
    <col min="3358" max="3358" width="11.5703125" style="97" customWidth="1"/>
    <col min="3359" max="3359" width="1.5703125" style="97" customWidth="1"/>
    <col min="3360" max="3360" width="7.5703125" style="97" customWidth="1"/>
    <col min="3361" max="3361" width="1.5703125" style="97" customWidth="1"/>
    <col min="3362" max="3362" width="7.5703125" style="97" customWidth="1"/>
    <col min="3363" max="3363" width="1.5703125" style="97" customWidth="1"/>
    <col min="3364" max="3364" width="10.140625" style="97" customWidth="1"/>
    <col min="3365" max="3365" width="1.5703125" style="97" customWidth="1"/>
    <col min="3366" max="3366" width="7.5703125" style="97" customWidth="1"/>
    <col min="3367" max="3367" width="1.5703125" style="97" customWidth="1"/>
    <col min="3368" max="3368" width="7.85546875" style="97" customWidth="1"/>
    <col min="3369" max="3369" width="1.5703125" style="97" customWidth="1"/>
    <col min="3370" max="3370" width="13.7109375" style="97" customWidth="1"/>
    <col min="3371" max="3371" width="1.28515625" style="97" customWidth="1"/>
    <col min="3372" max="3372" width="12.85546875" style="97" customWidth="1"/>
    <col min="3373" max="3373" width="1.5703125" style="97" customWidth="1"/>
    <col min="3374" max="3374" width="8.140625" style="97" customWidth="1"/>
    <col min="3375" max="3375" width="1.5703125" style="97" customWidth="1"/>
    <col min="3376" max="3376" width="13.140625" style="97" customWidth="1"/>
    <col min="3377" max="3377" width="1.5703125" style="97" customWidth="1"/>
    <col min="3378" max="3378" width="8.42578125" style="97" customWidth="1"/>
    <col min="3379" max="3379" width="1.28515625" style="97" customWidth="1"/>
    <col min="3380" max="3380" width="11.7109375" style="97" customWidth="1"/>
    <col min="3381" max="3381" width="1.5703125" style="97" customWidth="1"/>
    <col min="3382" max="3382" width="8.42578125" style="97" customWidth="1"/>
    <col min="3383" max="3383" width="1" style="97" customWidth="1"/>
    <col min="3384" max="3384" width="11.5703125" style="97" customWidth="1"/>
    <col min="3385" max="3385" width="1.5703125" style="97" customWidth="1"/>
    <col min="3386" max="3386" width="11" style="97" customWidth="1"/>
    <col min="3387" max="3387" width="1.5703125" style="97" customWidth="1"/>
    <col min="3388" max="3388" width="4.140625" style="97" customWidth="1"/>
    <col min="3389" max="3389" width="1.5703125" style="97" customWidth="1"/>
    <col min="3390" max="3390" width="11" style="97" customWidth="1"/>
    <col min="3391" max="3391" width="1.5703125" style="97" customWidth="1"/>
    <col min="3392" max="3392" width="11" style="97" customWidth="1"/>
    <col min="3393" max="3393" width="1.5703125" style="97" customWidth="1"/>
    <col min="3394" max="3394" width="11" style="97" customWidth="1"/>
    <col min="3395" max="3395" width="1.5703125" style="97" customWidth="1"/>
    <col min="3396" max="3396" width="11" style="97" customWidth="1"/>
    <col min="3397" max="3397" width="1.5703125" style="97" customWidth="1"/>
    <col min="3398" max="3398" width="11" style="97" customWidth="1"/>
    <col min="3399" max="3399" width="1.5703125" style="97" customWidth="1"/>
    <col min="3400" max="3400" width="11" style="97" customWidth="1"/>
    <col min="3401" max="3401" width="1.5703125" style="97" customWidth="1"/>
    <col min="3402" max="3402" width="11" style="97" customWidth="1"/>
    <col min="3403" max="3584" width="7.5703125" style="97"/>
    <col min="3585" max="3585" width="5" style="97" customWidth="1"/>
    <col min="3586" max="3586" width="2.42578125" style="97" customWidth="1"/>
    <col min="3587" max="3587" width="19.5703125" style="97" customWidth="1"/>
    <col min="3588" max="3588" width="2.42578125" style="97" customWidth="1"/>
    <col min="3589" max="3589" width="13.5703125" style="97" customWidth="1"/>
    <col min="3590" max="3590" width="1.5703125" style="97" customWidth="1"/>
    <col min="3591" max="3591" width="9.28515625" style="97" customWidth="1"/>
    <col min="3592" max="3592" width="1.5703125" style="97" customWidth="1"/>
    <col min="3593" max="3593" width="9.28515625" style="97" customWidth="1"/>
    <col min="3594" max="3594" width="2.42578125" style="97" customWidth="1"/>
    <col min="3595" max="3595" width="13.5703125" style="97" customWidth="1"/>
    <col min="3596" max="3596" width="1.5703125" style="97" customWidth="1"/>
    <col min="3597" max="3597" width="9.28515625" style="97" customWidth="1"/>
    <col min="3598" max="3598" width="1.5703125" style="97" customWidth="1"/>
    <col min="3599" max="3599" width="9.28515625" style="97" customWidth="1"/>
    <col min="3600" max="3600" width="2.42578125" style="97" customWidth="1"/>
    <col min="3601" max="3601" width="13.5703125" style="97" customWidth="1"/>
    <col min="3602" max="3602" width="1.5703125" style="97" customWidth="1"/>
    <col min="3603" max="3603" width="9.28515625" style="97" customWidth="1"/>
    <col min="3604" max="3604" width="1.5703125" style="97" customWidth="1"/>
    <col min="3605" max="3605" width="9.28515625" style="97" customWidth="1"/>
    <col min="3606" max="3606" width="2.42578125" style="97" customWidth="1"/>
    <col min="3607" max="3607" width="13.5703125" style="97" customWidth="1"/>
    <col min="3608" max="3608" width="1.5703125" style="97" customWidth="1"/>
    <col min="3609" max="3609" width="9.28515625" style="97" customWidth="1"/>
    <col min="3610" max="3610" width="1.5703125" style="97" customWidth="1"/>
    <col min="3611" max="3611" width="9.28515625" style="97" customWidth="1"/>
    <col min="3612" max="3613" width="1.5703125" style="97" customWidth="1"/>
    <col min="3614" max="3614" width="11.5703125" style="97" customWidth="1"/>
    <col min="3615" max="3615" width="1.5703125" style="97" customWidth="1"/>
    <col min="3616" max="3616" width="7.5703125" style="97" customWidth="1"/>
    <col min="3617" max="3617" width="1.5703125" style="97" customWidth="1"/>
    <col min="3618" max="3618" width="7.5703125" style="97" customWidth="1"/>
    <col min="3619" max="3619" width="1.5703125" style="97" customWidth="1"/>
    <col min="3620" max="3620" width="10.140625" style="97" customWidth="1"/>
    <col min="3621" max="3621" width="1.5703125" style="97" customWidth="1"/>
    <col min="3622" max="3622" width="7.5703125" style="97" customWidth="1"/>
    <col min="3623" max="3623" width="1.5703125" style="97" customWidth="1"/>
    <col min="3624" max="3624" width="7.85546875" style="97" customWidth="1"/>
    <col min="3625" max="3625" width="1.5703125" style="97" customWidth="1"/>
    <col min="3626" max="3626" width="13.7109375" style="97" customWidth="1"/>
    <col min="3627" max="3627" width="1.28515625" style="97" customWidth="1"/>
    <col min="3628" max="3628" width="12.85546875" style="97" customWidth="1"/>
    <col min="3629" max="3629" width="1.5703125" style="97" customWidth="1"/>
    <col min="3630" max="3630" width="8.140625" style="97" customWidth="1"/>
    <col min="3631" max="3631" width="1.5703125" style="97" customWidth="1"/>
    <col min="3632" max="3632" width="13.140625" style="97" customWidth="1"/>
    <col min="3633" max="3633" width="1.5703125" style="97" customWidth="1"/>
    <col min="3634" max="3634" width="8.42578125" style="97" customWidth="1"/>
    <col min="3635" max="3635" width="1.28515625" style="97" customWidth="1"/>
    <col min="3636" max="3636" width="11.7109375" style="97" customWidth="1"/>
    <col min="3637" max="3637" width="1.5703125" style="97" customWidth="1"/>
    <col min="3638" max="3638" width="8.42578125" style="97" customWidth="1"/>
    <col min="3639" max="3639" width="1" style="97" customWidth="1"/>
    <col min="3640" max="3640" width="11.5703125" style="97" customWidth="1"/>
    <col min="3641" max="3641" width="1.5703125" style="97" customWidth="1"/>
    <col min="3642" max="3642" width="11" style="97" customWidth="1"/>
    <col min="3643" max="3643" width="1.5703125" style="97" customWidth="1"/>
    <col min="3644" max="3644" width="4.140625" style="97" customWidth="1"/>
    <col min="3645" max="3645" width="1.5703125" style="97" customWidth="1"/>
    <col min="3646" max="3646" width="11" style="97" customWidth="1"/>
    <col min="3647" max="3647" width="1.5703125" style="97" customWidth="1"/>
    <col min="3648" max="3648" width="11" style="97" customWidth="1"/>
    <col min="3649" max="3649" width="1.5703125" style="97" customWidth="1"/>
    <col min="3650" max="3650" width="11" style="97" customWidth="1"/>
    <col min="3651" max="3651" width="1.5703125" style="97" customWidth="1"/>
    <col min="3652" max="3652" width="11" style="97" customWidth="1"/>
    <col min="3653" max="3653" width="1.5703125" style="97" customWidth="1"/>
    <col min="3654" max="3654" width="11" style="97" customWidth="1"/>
    <col min="3655" max="3655" width="1.5703125" style="97" customWidth="1"/>
    <col min="3656" max="3656" width="11" style="97" customWidth="1"/>
    <col min="3657" max="3657" width="1.5703125" style="97" customWidth="1"/>
    <col min="3658" max="3658" width="11" style="97" customWidth="1"/>
    <col min="3659" max="3840" width="7.5703125" style="97"/>
    <col min="3841" max="3841" width="5" style="97" customWidth="1"/>
    <col min="3842" max="3842" width="2.42578125" style="97" customWidth="1"/>
    <col min="3843" max="3843" width="19.5703125" style="97" customWidth="1"/>
    <col min="3844" max="3844" width="2.42578125" style="97" customWidth="1"/>
    <col min="3845" max="3845" width="13.5703125" style="97" customWidth="1"/>
    <col min="3846" max="3846" width="1.5703125" style="97" customWidth="1"/>
    <col min="3847" max="3847" width="9.28515625" style="97" customWidth="1"/>
    <col min="3848" max="3848" width="1.5703125" style="97" customWidth="1"/>
    <col min="3849" max="3849" width="9.28515625" style="97" customWidth="1"/>
    <col min="3850" max="3850" width="2.42578125" style="97" customWidth="1"/>
    <col min="3851" max="3851" width="13.5703125" style="97" customWidth="1"/>
    <col min="3852" max="3852" width="1.5703125" style="97" customWidth="1"/>
    <col min="3853" max="3853" width="9.28515625" style="97" customWidth="1"/>
    <col min="3854" max="3854" width="1.5703125" style="97" customWidth="1"/>
    <col min="3855" max="3855" width="9.28515625" style="97" customWidth="1"/>
    <col min="3856" max="3856" width="2.42578125" style="97" customWidth="1"/>
    <col min="3857" max="3857" width="13.5703125" style="97" customWidth="1"/>
    <col min="3858" max="3858" width="1.5703125" style="97" customWidth="1"/>
    <col min="3859" max="3859" width="9.28515625" style="97" customWidth="1"/>
    <col min="3860" max="3860" width="1.5703125" style="97" customWidth="1"/>
    <col min="3861" max="3861" width="9.28515625" style="97" customWidth="1"/>
    <col min="3862" max="3862" width="2.42578125" style="97" customWidth="1"/>
    <col min="3863" max="3863" width="13.5703125" style="97" customWidth="1"/>
    <col min="3864" max="3864" width="1.5703125" style="97" customWidth="1"/>
    <col min="3865" max="3865" width="9.28515625" style="97" customWidth="1"/>
    <col min="3866" max="3866" width="1.5703125" style="97" customWidth="1"/>
    <col min="3867" max="3867" width="9.28515625" style="97" customWidth="1"/>
    <col min="3868" max="3869" width="1.5703125" style="97" customWidth="1"/>
    <col min="3870" max="3870" width="11.5703125" style="97" customWidth="1"/>
    <col min="3871" max="3871" width="1.5703125" style="97" customWidth="1"/>
    <col min="3872" max="3872" width="7.5703125" style="97" customWidth="1"/>
    <col min="3873" max="3873" width="1.5703125" style="97" customWidth="1"/>
    <col min="3874" max="3874" width="7.5703125" style="97" customWidth="1"/>
    <col min="3875" max="3875" width="1.5703125" style="97" customWidth="1"/>
    <col min="3876" max="3876" width="10.140625" style="97" customWidth="1"/>
    <col min="3877" max="3877" width="1.5703125" style="97" customWidth="1"/>
    <col min="3878" max="3878" width="7.5703125" style="97" customWidth="1"/>
    <col min="3879" max="3879" width="1.5703125" style="97" customWidth="1"/>
    <col min="3880" max="3880" width="7.85546875" style="97" customWidth="1"/>
    <col min="3881" max="3881" width="1.5703125" style="97" customWidth="1"/>
    <col min="3882" max="3882" width="13.7109375" style="97" customWidth="1"/>
    <col min="3883" max="3883" width="1.28515625" style="97" customWidth="1"/>
    <col min="3884" max="3884" width="12.85546875" style="97" customWidth="1"/>
    <col min="3885" max="3885" width="1.5703125" style="97" customWidth="1"/>
    <col min="3886" max="3886" width="8.140625" style="97" customWidth="1"/>
    <col min="3887" max="3887" width="1.5703125" style="97" customWidth="1"/>
    <col min="3888" max="3888" width="13.140625" style="97" customWidth="1"/>
    <col min="3889" max="3889" width="1.5703125" style="97" customWidth="1"/>
    <col min="3890" max="3890" width="8.42578125" style="97" customWidth="1"/>
    <col min="3891" max="3891" width="1.28515625" style="97" customWidth="1"/>
    <col min="3892" max="3892" width="11.7109375" style="97" customWidth="1"/>
    <col min="3893" max="3893" width="1.5703125" style="97" customWidth="1"/>
    <col min="3894" max="3894" width="8.42578125" style="97" customWidth="1"/>
    <col min="3895" max="3895" width="1" style="97" customWidth="1"/>
    <col min="3896" max="3896" width="11.5703125" style="97" customWidth="1"/>
    <col min="3897" max="3897" width="1.5703125" style="97" customWidth="1"/>
    <col min="3898" max="3898" width="11" style="97" customWidth="1"/>
    <col min="3899" max="3899" width="1.5703125" style="97" customWidth="1"/>
    <col min="3900" max="3900" width="4.140625" style="97" customWidth="1"/>
    <col min="3901" max="3901" width="1.5703125" style="97" customWidth="1"/>
    <col min="3902" max="3902" width="11" style="97" customWidth="1"/>
    <col min="3903" max="3903" width="1.5703125" style="97" customWidth="1"/>
    <col min="3904" max="3904" width="11" style="97" customWidth="1"/>
    <col min="3905" max="3905" width="1.5703125" style="97" customWidth="1"/>
    <col min="3906" max="3906" width="11" style="97" customWidth="1"/>
    <col min="3907" max="3907" width="1.5703125" style="97" customWidth="1"/>
    <col min="3908" max="3908" width="11" style="97" customWidth="1"/>
    <col min="3909" max="3909" width="1.5703125" style="97" customWidth="1"/>
    <col min="3910" max="3910" width="11" style="97" customWidth="1"/>
    <col min="3911" max="3911" width="1.5703125" style="97" customWidth="1"/>
    <col min="3912" max="3912" width="11" style="97" customWidth="1"/>
    <col min="3913" max="3913" width="1.5703125" style="97" customWidth="1"/>
    <col min="3914" max="3914" width="11" style="97" customWidth="1"/>
    <col min="3915" max="4096" width="7.5703125" style="97"/>
    <col min="4097" max="4097" width="5" style="97" customWidth="1"/>
    <col min="4098" max="4098" width="2.42578125" style="97" customWidth="1"/>
    <col min="4099" max="4099" width="19.5703125" style="97" customWidth="1"/>
    <col min="4100" max="4100" width="2.42578125" style="97" customWidth="1"/>
    <col min="4101" max="4101" width="13.5703125" style="97" customWidth="1"/>
    <col min="4102" max="4102" width="1.5703125" style="97" customWidth="1"/>
    <col min="4103" max="4103" width="9.28515625" style="97" customWidth="1"/>
    <col min="4104" max="4104" width="1.5703125" style="97" customWidth="1"/>
    <col min="4105" max="4105" width="9.28515625" style="97" customWidth="1"/>
    <col min="4106" max="4106" width="2.42578125" style="97" customWidth="1"/>
    <col min="4107" max="4107" width="13.5703125" style="97" customWidth="1"/>
    <col min="4108" max="4108" width="1.5703125" style="97" customWidth="1"/>
    <col min="4109" max="4109" width="9.28515625" style="97" customWidth="1"/>
    <col min="4110" max="4110" width="1.5703125" style="97" customWidth="1"/>
    <col min="4111" max="4111" width="9.28515625" style="97" customWidth="1"/>
    <col min="4112" max="4112" width="2.42578125" style="97" customWidth="1"/>
    <col min="4113" max="4113" width="13.5703125" style="97" customWidth="1"/>
    <col min="4114" max="4114" width="1.5703125" style="97" customWidth="1"/>
    <col min="4115" max="4115" width="9.28515625" style="97" customWidth="1"/>
    <col min="4116" max="4116" width="1.5703125" style="97" customWidth="1"/>
    <col min="4117" max="4117" width="9.28515625" style="97" customWidth="1"/>
    <col min="4118" max="4118" width="2.42578125" style="97" customWidth="1"/>
    <col min="4119" max="4119" width="13.5703125" style="97" customWidth="1"/>
    <col min="4120" max="4120" width="1.5703125" style="97" customWidth="1"/>
    <col min="4121" max="4121" width="9.28515625" style="97" customWidth="1"/>
    <col min="4122" max="4122" width="1.5703125" style="97" customWidth="1"/>
    <col min="4123" max="4123" width="9.28515625" style="97" customWidth="1"/>
    <col min="4124" max="4125" width="1.5703125" style="97" customWidth="1"/>
    <col min="4126" max="4126" width="11.5703125" style="97" customWidth="1"/>
    <col min="4127" max="4127" width="1.5703125" style="97" customWidth="1"/>
    <col min="4128" max="4128" width="7.5703125" style="97" customWidth="1"/>
    <col min="4129" max="4129" width="1.5703125" style="97" customWidth="1"/>
    <col min="4130" max="4130" width="7.5703125" style="97" customWidth="1"/>
    <col min="4131" max="4131" width="1.5703125" style="97" customWidth="1"/>
    <col min="4132" max="4132" width="10.140625" style="97" customWidth="1"/>
    <col min="4133" max="4133" width="1.5703125" style="97" customWidth="1"/>
    <col min="4134" max="4134" width="7.5703125" style="97" customWidth="1"/>
    <col min="4135" max="4135" width="1.5703125" style="97" customWidth="1"/>
    <col min="4136" max="4136" width="7.85546875" style="97" customWidth="1"/>
    <col min="4137" max="4137" width="1.5703125" style="97" customWidth="1"/>
    <col min="4138" max="4138" width="13.7109375" style="97" customWidth="1"/>
    <col min="4139" max="4139" width="1.28515625" style="97" customWidth="1"/>
    <col min="4140" max="4140" width="12.85546875" style="97" customWidth="1"/>
    <col min="4141" max="4141" width="1.5703125" style="97" customWidth="1"/>
    <col min="4142" max="4142" width="8.140625" style="97" customWidth="1"/>
    <col min="4143" max="4143" width="1.5703125" style="97" customWidth="1"/>
    <col min="4144" max="4144" width="13.140625" style="97" customWidth="1"/>
    <col min="4145" max="4145" width="1.5703125" style="97" customWidth="1"/>
    <col min="4146" max="4146" width="8.42578125" style="97" customWidth="1"/>
    <col min="4147" max="4147" width="1.28515625" style="97" customWidth="1"/>
    <col min="4148" max="4148" width="11.7109375" style="97" customWidth="1"/>
    <col min="4149" max="4149" width="1.5703125" style="97" customWidth="1"/>
    <col min="4150" max="4150" width="8.42578125" style="97" customWidth="1"/>
    <col min="4151" max="4151" width="1" style="97" customWidth="1"/>
    <col min="4152" max="4152" width="11.5703125" style="97" customWidth="1"/>
    <col min="4153" max="4153" width="1.5703125" style="97" customWidth="1"/>
    <col min="4154" max="4154" width="11" style="97" customWidth="1"/>
    <col min="4155" max="4155" width="1.5703125" style="97" customWidth="1"/>
    <col min="4156" max="4156" width="4.140625" style="97" customWidth="1"/>
    <col min="4157" max="4157" width="1.5703125" style="97" customWidth="1"/>
    <col min="4158" max="4158" width="11" style="97" customWidth="1"/>
    <col min="4159" max="4159" width="1.5703125" style="97" customWidth="1"/>
    <col min="4160" max="4160" width="11" style="97" customWidth="1"/>
    <col min="4161" max="4161" width="1.5703125" style="97" customWidth="1"/>
    <col min="4162" max="4162" width="11" style="97" customWidth="1"/>
    <col min="4163" max="4163" width="1.5703125" style="97" customWidth="1"/>
    <col min="4164" max="4164" width="11" style="97" customWidth="1"/>
    <col min="4165" max="4165" width="1.5703125" style="97" customWidth="1"/>
    <col min="4166" max="4166" width="11" style="97" customWidth="1"/>
    <col min="4167" max="4167" width="1.5703125" style="97" customWidth="1"/>
    <col min="4168" max="4168" width="11" style="97" customWidth="1"/>
    <col min="4169" max="4169" width="1.5703125" style="97" customWidth="1"/>
    <col min="4170" max="4170" width="11" style="97" customWidth="1"/>
    <col min="4171" max="4352" width="7.5703125" style="97"/>
    <col min="4353" max="4353" width="5" style="97" customWidth="1"/>
    <col min="4354" max="4354" width="2.42578125" style="97" customWidth="1"/>
    <col min="4355" max="4355" width="19.5703125" style="97" customWidth="1"/>
    <col min="4356" max="4356" width="2.42578125" style="97" customWidth="1"/>
    <col min="4357" max="4357" width="13.5703125" style="97" customWidth="1"/>
    <col min="4358" max="4358" width="1.5703125" style="97" customWidth="1"/>
    <col min="4359" max="4359" width="9.28515625" style="97" customWidth="1"/>
    <col min="4360" max="4360" width="1.5703125" style="97" customWidth="1"/>
    <col min="4361" max="4361" width="9.28515625" style="97" customWidth="1"/>
    <col min="4362" max="4362" width="2.42578125" style="97" customWidth="1"/>
    <col min="4363" max="4363" width="13.5703125" style="97" customWidth="1"/>
    <col min="4364" max="4364" width="1.5703125" style="97" customWidth="1"/>
    <col min="4365" max="4365" width="9.28515625" style="97" customWidth="1"/>
    <col min="4366" max="4366" width="1.5703125" style="97" customWidth="1"/>
    <col min="4367" max="4367" width="9.28515625" style="97" customWidth="1"/>
    <col min="4368" max="4368" width="2.42578125" style="97" customWidth="1"/>
    <col min="4369" max="4369" width="13.5703125" style="97" customWidth="1"/>
    <col min="4370" max="4370" width="1.5703125" style="97" customWidth="1"/>
    <col min="4371" max="4371" width="9.28515625" style="97" customWidth="1"/>
    <col min="4372" max="4372" width="1.5703125" style="97" customWidth="1"/>
    <col min="4373" max="4373" width="9.28515625" style="97" customWidth="1"/>
    <col min="4374" max="4374" width="2.42578125" style="97" customWidth="1"/>
    <col min="4375" max="4375" width="13.5703125" style="97" customWidth="1"/>
    <col min="4376" max="4376" width="1.5703125" style="97" customWidth="1"/>
    <col min="4377" max="4377" width="9.28515625" style="97" customWidth="1"/>
    <col min="4378" max="4378" width="1.5703125" style="97" customWidth="1"/>
    <col min="4379" max="4379" width="9.28515625" style="97" customWidth="1"/>
    <col min="4380" max="4381" width="1.5703125" style="97" customWidth="1"/>
    <col min="4382" max="4382" width="11.5703125" style="97" customWidth="1"/>
    <col min="4383" max="4383" width="1.5703125" style="97" customWidth="1"/>
    <col min="4384" max="4384" width="7.5703125" style="97" customWidth="1"/>
    <col min="4385" max="4385" width="1.5703125" style="97" customWidth="1"/>
    <col min="4386" max="4386" width="7.5703125" style="97" customWidth="1"/>
    <col min="4387" max="4387" width="1.5703125" style="97" customWidth="1"/>
    <col min="4388" max="4388" width="10.140625" style="97" customWidth="1"/>
    <col min="4389" max="4389" width="1.5703125" style="97" customWidth="1"/>
    <col min="4390" max="4390" width="7.5703125" style="97" customWidth="1"/>
    <col min="4391" max="4391" width="1.5703125" style="97" customWidth="1"/>
    <col min="4392" max="4392" width="7.85546875" style="97" customWidth="1"/>
    <col min="4393" max="4393" width="1.5703125" style="97" customWidth="1"/>
    <col min="4394" max="4394" width="13.7109375" style="97" customWidth="1"/>
    <col min="4395" max="4395" width="1.28515625" style="97" customWidth="1"/>
    <col min="4396" max="4396" width="12.85546875" style="97" customWidth="1"/>
    <col min="4397" max="4397" width="1.5703125" style="97" customWidth="1"/>
    <col min="4398" max="4398" width="8.140625" style="97" customWidth="1"/>
    <col min="4399" max="4399" width="1.5703125" style="97" customWidth="1"/>
    <col min="4400" max="4400" width="13.140625" style="97" customWidth="1"/>
    <col min="4401" max="4401" width="1.5703125" style="97" customWidth="1"/>
    <col min="4402" max="4402" width="8.42578125" style="97" customWidth="1"/>
    <col min="4403" max="4403" width="1.28515625" style="97" customWidth="1"/>
    <col min="4404" max="4404" width="11.7109375" style="97" customWidth="1"/>
    <col min="4405" max="4405" width="1.5703125" style="97" customWidth="1"/>
    <col min="4406" max="4406" width="8.42578125" style="97" customWidth="1"/>
    <col min="4407" max="4407" width="1" style="97" customWidth="1"/>
    <col min="4408" max="4408" width="11.5703125" style="97" customWidth="1"/>
    <col min="4409" max="4409" width="1.5703125" style="97" customWidth="1"/>
    <col min="4410" max="4410" width="11" style="97" customWidth="1"/>
    <col min="4411" max="4411" width="1.5703125" style="97" customWidth="1"/>
    <col min="4412" max="4412" width="4.140625" style="97" customWidth="1"/>
    <col min="4413" max="4413" width="1.5703125" style="97" customWidth="1"/>
    <col min="4414" max="4414" width="11" style="97" customWidth="1"/>
    <col min="4415" max="4415" width="1.5703125" style="97" customWidth="1"/>
    <col min="4416" max="4416" width="11" style="97" customWidth="1"/>
    <col min="4417" max="4417" width="1.5703125" style="97" customWidth="1"/>
    <col min="4418" max="4418" width="11" style="97" customWidth="1"/>
    <col min="4419" max="4419" width="1.5703125" style="97" customWidth="1"/>
    <col min="4420" max="4420" width="11" style="97" customWidth="1"/>
    <col min="4421" max="4421" width="1.5703125" style="97" customWidth="1"/>
    <col min="4422" max="4422" width="11" style="97" customWidth="1"/>
    <col min="4423" max="4423" width="1.5703125" style="97" customWidth="1"/>
    <col min="4424" max="4424" width="11" style="97" customWidth="1"/>
    <col min="4425" max="4425" width="1.5703125" style="97" customWidth="1"/>
    <col min="4426" max="4426" width="11" style="97" customWidth="1"/>
    <col min="4427" max="4608" width="7.5703125" style="97"/>
    <col min="4609" max="4609" width="5" style="97" customWidth="1"/>
    <col min="4610" max="4610" width="2.42578125" style="97" customWidth="1"/>
    <col min="4611" max="4611" width="19.5703125" style="97" customWidth="1"/>
    <col min="4612" max="4612" width="2.42578125" style="97" customWidth="1"/>
    <col min="4613" max="4613" width="13.5703125" style="97" customWidth="1"/>
    <col min="4614" max="4614" width="1.5703125" style="97" customWidth="1"/>
    <col min="4615" max="4615" width="9.28515625" style="97" customWidth="1"/>
    <col min="4616" max="4616" width="1.5703125" style="97" customWidth="1"/>
    <col min="4617" max="4617" width="9.28515625" style="97" customWidth="1"/>
    <col min="4618" max="4618" width="2.42578125" style="97" customWidth="1"/>
    <col min="4619" max="4619" width="13.5703125" style="97" customWidth="1"/>
    <col min="4620" max="4620" width="1.5703125" style="97" customWidth="1"/>
    <col min="4621" max="4621" width="9.28515625" style="97" customWidth="1"/>
    <col min="4622" max="4622" width="1.5703125" style="97" customWidth="1"/>
    <col min="4623" max="4623" width="9.28515625" style="97" customWidth="1"/>
    <col min="4624" max="4624" width="2.42578125" style="97" customWidth="1"/>
    <col min="4625" max="4625" width="13.5703125" style="97" customWidth="1"/>
    <col min="4626" max="4626" width="1.5703125" style="97" customWidth="1"/>
    <col min="4627" max="4627" width="9.28515625" style="97" customWidth="1"/>
    <col min="4628" max="4628" width="1.5703125" style="97" customWidth="1"/>
    <col min="4629" max="4629" width="9.28515625" style="97" customWidth="1"/>
    <col min="4630" max="4630" width="2.42578125" style="97" customWidth="1"/>
    <col min="4631" max="4631" width="13.5703125" style="97" customWidth="1"/>
    <col min="4632" max="4632" width="1.5703125" style="97" customWidth="1"/>
    <col min="4633" max="4633" width="9.28515625" style="97" customWidth="1"/>
    <col min="4634" max="4634" width="1.5703125" style="97" customWidth="1"/>
    <col min="4635" max="4635" width="9.28515625" style="97" customWidth="1"/>
    <col min="4636" max="4637" width="1.5703125" style="97" customWidth="1"/>
    <col min="4638" max="4638" width="11.5703125" style="97" customWidth="1"/>
    <col min="4639" max="4639" width="1.5703125" style="97" customWidth="1"/>
    <col min="4640" max="4640" width="7.5703125" style="97" customWidth="1"/>
    <col min="4641" max="4641" width="1.5703125" style="97" customWidth="1"/>
    <col min="4642" max="4642" width="7.5703125" style="97" customWidth="1"/>
    <col min="4643" max="4643" width="1.5703125" style="97" customWidth="1"/>
    <col min="4644" max="4644" width="10.140625" style="97" customWidth="1"/>
    <col min="4645" max="4645" width="1.5703125" style="97" customWidth="1"/>
    <col min="4646" max="4646" width="7.5703125" style="97" customWidth="1"/>
    <col min="4647" max="4647" width="1.5703125" style="97" customWidth="1"/>
    <col min="4648" max="4648" width="7.85546875" style="97" customWidth="1"/>
    <col min="4649" max="4649" width="1.5703125" style="97" customWidth="1"/>
    <col min="4650" max="4650" width="13.7109375" style="97" customWidth="1"/>
    <col min="4651" max="4651" width="1.28515625" style="97" customWidth="1"/>
    <col min="4652" max="4652" width="12.85546875" style="97" customWidth="1"/>
    <col min="4653" max="4653" width="1.5703125" style="97" customWidth="1"/>
    <col min="4654" max="4654" width="8.140625" style="97" customWidth="1"/>
    <col min="4655" max="4655" width="1.5703125" style="97" customWidth="1"/>
    <col min="4656" max="4656" width="13.140625" style="97" customWidth="1"/>
    <col min="4657" max="4657" width="1.5703125" style="97" customWidth="1"/>
    <col min="4658" max="4658" width="8.42578125" style="97" customWidth="1"/>
    <col min="4659" max="4659" width="1.28515625" style="97" customWidth="1"/>
    <col min="4660" max="4660" width="11.7109375" style="97" customWidth="1"/>
    <col min="4661" max="4661" width="1.5703125" style="97" customWidth="1"/>
    <col min="4662" max="4662" width="8.42578125" style="97" customWidth="1"/>
    <col min="4663" max="4663" width="1" style="97" customWidth="1"/>
    <col min="4664" max="4664" width="11.5703125" style="97" customWidth="1"/>
    <col min="4665" max="4665" width="1.5703125" style="97" customWidth="1"/>
    <col min="4666" max="4666" width="11" style="97" customWidth="1"/>
    <col min="4667" max="4667" width="1.5703125" style="97" customWidth="1"/>
    <col min="4668" max="4668" width="4.140625" style="97" customWidth="1"/>
    <col min="4669" max="4669" width="1.5703125" style="97" customWidth="1"/>
    <col min="4670" max="4670" width="11" style="97" customWidth="1"/>
    <col min="4671" max="4671" width="1.5703125" style="97" customWidth="1"/>
    <col min="4672" max="4672" width="11" style="97" customWidth="1"/>
    <col min="4673" max="4673" width="1.5703125" style="97" customWidth="1"/>
    <col min="4674" max="4674" width="11" style="97" customWidth="1"/>
    <col min="4675" max="4675" width="1.5703125" style="97" customWidth="1"/>
    <col min="4676" max="4676" width="11" style="97" customWidth="1"/>
    <col min="4677" max="4677" width="1.5703125" style="97" customWidth="1"/>
    <col min="4678" max="4678" width="11" style="97" customWidth="1"/>
    <col min="4679" max="4679" width="1.5703125" style="97" customWidth="1"/>
    <col min="4680" max="4680" width="11" style="97" customWidth="1"/>
    <col min="4681" max="4681" width="1.5703125" style="97" customWidth="1"/>
    <col min="4682" max="4682" width="11" style="97" customWidth="1"/>
    <col min="4683" max="4864" width="7.5703125" style="97"/>
    <col min="4865" max="4865" width="5" style="97" customWidth="1"/>
    <col min="4866" max="4866" width="2.42578125" style="97" customWidth="1"/>
    <col min="4867" max="4867" width="19.5703125" style="97" customWidth="1"/>
    <col min="4868" max="4868" width="2.42578125" style="97" customWidth="1"/>
    <col min="4869" max="4869" width="13.5703125" style="97" customWidth="1"/>
    <col min="4870" max="4870" width="1.5703125" style="97" customWidth="1"/>
    <col min="4871" max="4871" width="9.28515625" style="97" customWidth="1"/>
    <col min="4872" max="4872" width="1.5703125" style="97" customWidth="1"/>
    <col min="4873" max="4873" width="9.28515625" style="97" customWidth="1"/>
    <col min="4874" max="4874" width="2.42578125" style="97" customWidth="1"/>
    <col min="4875" max="4875" width="13.5703125" style="97" customWidth="1"/>
    <col min="4876" max="4876" width="1.5703125" style="97" customWidth="1"/>
    <col min="4877" max="4877" width="9.28515625" style="97" customWidth="1"/>
    <col min="4878" max="4878" width="1.5703125" style="97" customWidth="1"/>
    <col min="4879" max="4879" width="9.28515625" style="97" customWidth="1"/>
    <col min="4880" max="4880" width="2.42578125" style="97" customWidth="1"/>
    <col min="4881" max="4881" width="13.5703125" style="97" customWidth="1"/>
    <col min="4882" max="4882" width="1.5703125" style="97" customWidth="1"/>
    <col min="4883" max="4883" width="9.28515625" style="97" customWidth="1"/>
    <col min="4884" max="4884" width="1.5703125" style="97" customWidth="1"/>
    <col min="4885" max="4885" width="9.28515625" style="97" customWidth="1"/>
    <col min="4886" max="4886" width="2.42578125" style="97" customWidth="1"/>
    <col min="4887" max="4887" width="13.5703125" style="97" customWidth="1"/>
    <col min="4888" max="4888" width="1.5703125" style="97" customWidth="1"/>
    <col min="4889" max="4889" width="9.28515625" style="97" customWidth="1"/>
    <col min="4890" max="4890" width="1.5703125" style="97" customWidth="1"/>
    <col min="4891" max="4891" width="9.28515625" style="97" customWidth="1"/>
    <col min="4892" max="4893" width="1.5703125" style="97" customWidth="1"/>
    <col min="4894" max="4894" width="11.5703125" style="97" customWidth="1"/>
    <col min="4895" max="4895" width="1.5703125" style="97" customWidth="1"/>
    <col min="4896" max="4896" width="7.5703125" style="97" customWidth="1"/>
    <col min="4897" max="4897" width="1.5703125" style="97" customWidth="1"/>
    <col min="4898" max="4898" width="7.5703125" style="97" customWidth="1"/>
    <col min="4899" max="4899" width="1.5703125" style="97" customWidth="1"/>
    <col min="4900" max="4900" width="10.140625" style="97" customWidth="1"/>
    <col min="4901" max="4901" width="1.5703125" style="97" customWidth="1"/>
    <col min="4902" max="4902" width="7.5703125" style="97" customWidth="1"/>
    <col min="4903" max="4903" width="1.5703125" style="97" customWidth="1"/>
    <col min="4904" max="4904" width="7.85546875" style="97" customWidth="1"/>
    <col min="4905" max="4905" width="1.5703125" style="97" customWidth="1"/>
    <col min="4906" max="4906" width="13.7109375" style="97" customWidth="1"/>
    <col min="4907" max="4907" width="1.28515625" style="97" customWidth="1"/>
    <col min="4908" max="4908" width="12.85546875" style="97" customWidth="1"/>
    <col min="4909" max="4909" width="1.5703125" style="97" customWidth="1"/>
    <col min="4910" max="4910" width="8.140625" style="97" customWidth="1"/>
    <col min="4911" max="4911" width="1.5703125" style="97" customWidth="1"/>
    <col min="4912" max="4912" width="13.140625" style="97" customWidth="1"/>
    <col min="4913" max="4913" width="1.5703125" style="97" customWidth="1"/>
    <col min="4914" max="4914" width="8.42578125" style="97" customWidth="1"/>
    <col min="4915" max="4915" width="1.28515625" style="97" customWidth="1"/>
    <col min="4916" max="4916" width="11.7109375" style="97" customWidth="1"/>
    <col min="4917" max="4917" width="1.5703125" style="97" customWidth="1"/>
    <col min="4918" max="4918" width="8.42578125" style="97" customWidth="1"/>
    <col min="4919" max="4919" width="1" style="97" customWidth="1"/>
    <col min="4920" max="4920" width="11.5703125" style="97" customWidth="1"/>
    <col min="4921" max="4921" width="1.5703125" style="97" customWidth="1"/>
    <col min="4922" max="4922" width="11" style="97" customWidth="1"/>
    <col min="4923" max="4923" width="1.5703125" style="97" customWidth="1"/>
    <col min="4924" max="4924" width="4.140625" style="97" customWidth="1"/>
    <col min="4925" max="4925" width="1.5703125" style="97" customWidth="1"/>
    <col min="4926" max="4926" width="11" style="97" customWidth="1"/>
    <col min="4927" max="4927" width="1.5703125" style="97" customWidth="1"/>
    <col min="4928" max="4928" width="11" style="97" customWidth="1"/>
    <col min="4929" max="4929" width="1.5703125" style="97" customWidth="1"/>
    <col min="4930" max="4930" width="11" style="97" customWidth="1"/>
    <col min="4931" max="4931" width="1.5703125" style="97" customWidth="1"/>
    <col min="4932" max="4932" width="11" style="97" customWidth="1"/>
    <col min="4933" max="4933" width="1.5703125" style="97" customWidth="1"/>
    <col min="4934" max="4934" width="11" style="97" customWidth="1"/>
    <col min="4935" max="4935" width="1.5703125" style="97" customWidth="1"/>
    <col min="4936" max="4936" width="11" style="97" customWidth="1"/>
    <col min="4937" max="4937" width="1.5703125" style="97" customWidth="1"/>
    <col min="4938" max="4938" width="11" style="97" customWidth="1"/>
    <col min="4939" max="5120" width="7.5703125" style="97"/>
    <col min="5121" max="5121" width="5" style="97" customWidth="1"/>
    <col min="5122" max="5122" width="2.42578125" style="97" customWidth="1"/>
    <col min="5123" max="5123" width="19.5703125" style="97" customWidth="1"/>
    <col min="5124" max="5124" width="2.42578125" style="97" customWidth="1"/>
    <col min="5125" max="5125" width="13.5703125" style="97" customWidth="1"/>
    <col min="5126" max="5126" width="1.5703125" style="97" customWidth="1"/>
    <col min="5127" max="5127" width="9.28515625" style="97" customWidth="1"/>
    <col min="5128" max="5128" width="1.5703125" style="97" customWidth="1"/>
    <col min="5129" max="5129" width="9.28515625" style="97" customWidth="1"/>
    <col min="5130" max="5130" width="2.42578125" style="97" customWidth="1"/>
    <col min="5131" max="5131" width="13.5703125" style="97" customWidth="1"/>
    <col min="5132" max="5132" width="1.5703125" style="97" customWidth="1"/>
    <col min="5133" max="5133" width="9.28515625" style="97" customWidth="1"/>
    <col min="5134" max="5134" width="1.5703125" style="97" customWidth="1"/>
    <col min="5135" max="5135" width="9.28515625" style="97" customWidth="1"/>
    <col min="5136" max="5136" width="2.42578125" style="97" customWidth="1"/>
    <col min="5137" max="5137" width="13.5703125" style="97" customWidth="1"/>
    <col min="5138" max="5138" width="1.5703125" style="97" customWidth="1"/>
    <col min="5139" max="5139" width="9.28515625" style="97" customWidth="1"/>
    <col min="5140" max="5140" width="1.5703125" style="97" customWidth="1"/>
    <col min="5141" max="5141" width="9.28515625" style="97" customWidth="1"/>
    <col min="5142" max="5142" width="2.42578125" style="97" customWidth="1"/>
    <col min="5143" max="5143" width="13.5703125" style="97" customWidth="1"/>
    <col min="5144" max="5144" width="1.5703125" style="97" customWidth="1"/>
    <col min="5145" max="5145" width="9.28515625" style="97" customWidth="1"/>
    <col min="5146" max="5146" width="1.5703125" style="97" customWidth="1"/>
    <col min="5147" max="5147" width="9.28515625" style="97" customWidth="1"/>
    <col min="5148" max="5149" width="1.5703125" style="97" customWidth="1"/>
    <col min="5150" max="5150" width="11.5703125" style="97" customWidth="1"/>
    <col min="5151" max="5151" width="1.5703125" style="97" customWidth="1"/>
    <col min="5152" max="5152" width="7.5703125" style="97" customWidth="1"/>
    <col min="5153" max="5153" width="1.5703125" style="97" customWidth="1"/>
    <col min="5154" max="5154" width="7.5703125" style="97" customWidth="1"/>
    <col min="5155" max="5155" width="1.5703125" style="97" customWidth="1"/>
    <col min="5156" max="5156" width="10.140625" style="97" customWidth="1"/>
    <col min="5157" max="5157" width="1.5703125" style="97" customWidth="1"/>
    <col min="5158" max="5158" width="7.5703125" style="97" customWidth="1"/>
    <col min="5159" max="5159" width="1.5703125" style="97" customWidth="1"/>
    <col min="5160" max="5160" width="7.85546875" style="97" customWidth="1"/>
    <col min="5161" max="5161" width="1.5703125" style="97" customWidth="1"/>
    <col min="5162" max="5162" width="13.7109375" style="97" customWidth="1"/>
    <col min="5163" max="5163" width="1.28515625" style="97" customWidth="1"/>
    <col min="5164" max="5164" width="12.85546875" style="97" customWidth="1"/>
    <col min="5165" max="5165" width="1.5703125" style="97" customWidth="1"/>
    <col min="5166" max="5166" width="8.140625" style="97" customWidth="1"/>
    <col min="5167" max="5167" width="1.5703125" style="97" customWidth="1"/>
    <col min="5168" max="5168" width="13.140625" style="97" customWidth="1"/>
    <col min="5169" max="5169" width="1.5703125" style="97" customWidth="1"/>
    <col min="5170" max="5170" width="8.42578125" style="97" customWidth="1"/>
    <col min="5171" max="5171" width="1.28515625" style="97" customWidth="1"/>
    <col min="5172" max="5172" width="11.7109375" style="97" customWidth="1"/>
    <col min="5173" max="5173" width="1.5703125" style="97" customWidth="1"/>
    <col min="5174" max="5174" width="8.42578125" style="97" customWidth="1"/>
    <col min="5175" max="5175" width="1" style="97" customWidth="1"/>
    <col min="5176" max="5176" width="11.5703125" style="97" customWidth="1"/>
    <col min="5177" max="5177" width="1.5703125" style="97" customWidth="1"/>
    <col min="5178" max="5178" width="11" style="97" customWidth="1"/>
    <col min="5179" max="5179" width="1.5703125" style="97" customWidth="1"/>
    <col min="5180" max="5180" width="4.140625" style="97" customWidth="1"/>
    <col min="5181" max="5181" width="1.5703125" style="97" customWidth="1"/>
    <col min="5182" max="5182" width="11" style="97" customWidth="1"/>
    <col min="5183" max="5183" width="1.5703125" style="97" customWidth="1"/>
    <col min="5184" max="5184" width="11" style="97" customWidth="1"/>
    <col min="5185" max="5185" width="1.5703125" style="97" customWidth="1"/>
    <col min="5186" max="5186" width="11" style="97" customWidth="1"/>
    <col min="5187" max="5187" width="1.5703125" style="97" customWidth="1"/>
    <col min="5188" max="5188" width="11" style="97" customWidth="1"/>
    <col min="5189" max="5189" width="1.5703125" style="97" customWidth="1"/>
    <col min="5190" max="5190" width="11" style="97" customWidth="1"/>
    <col min="5191" max="5191" width="1.5703125" style="97" customWidth="1"/>
    <col min="5192" max="5192" width="11" style="97" customWidth="1"/>
    <col min="5193" max="5193" width="1.5703125" style="97" customWidth="1"/>
    <col min="5194" max="5194" width="11" style="97" customWidth="1"/>
    <col min="5195" max="5376" width="7.5703125" style="97"/>
    <col min="5377" max="5377" width="5" style="97" customWidth="1"/>
    <col min="5378" max="5378" width="2.42578125" style="97" customWidth="1"/>
    <col min="5379" max="5379" width="19.5703125" style="97" customWidth="1"/>
    <col min="5380" max="5380" width="2.42578125" style="97" customWidth="1"/>
    <col min="5381" max="5381" width="13.5703125" style="97" customWidth="1"/>
    <col min="5382" max="5382" width="1.5703125" style="97" customWidth="1"/>
    <col min="5383" max="5383" width="9.28515625" style="97" customWidth="1"/>
    <col min="5384" max="5384" width="1.5703125" style="97" customWidth="1"/>
    <col min="5385" max="5385" width="9.28515625" style="97" customWidth="1"/>
    <col min="5386" max="5386" width="2.42578125" style="97" customWidth="1"/>
    <col min="5387" max="5387" width="13.5703125" style="97" customWidth="1"/>
    <col min="5388" max="5388" width="1.5703125" style="97" customWidth="1"/>
    <col min="5389" max="5389" width="9.28515625" style="97" customWidth="1"/>
    <col min="5390" max="5390" width="1.5703125" style="97" customWidth="1"/>
    <col min="5391" max="5391" width="9.28515625" style="97" customWidth="1"/>
    <col min="5392" max="5392" width="2.42578125" style="97" customWidth="1"/>
    <col min="5393" max="5393" width="13.5703125" style="97" customWidth="1"/>
    <col min="5394" max="5394" width="1.5703125" style="97" customWidth="1"/>
    <col min="5395" max="5395" width="9.28515625" style="97" customWidth="1"/>
    <col min="5396" max="5396" width="1.5703125" style="97" customWidth="1"/>
    <col min="5397" max="5397" width="9.28515625" style="97" customWidth="1"/>
    <col min="5398" max="5398" width="2.42578125" style="97" customWidth="1"/>
    <col min="5399" max="5399" width="13.5703125" style="97" customWidth="1"/>
    <col min="5400" max="5400" width="1.5703125" style="97" customWidth="1"/>
    <col min="5401" max="5401" width="9.28515625" style="97" customWidth="1"/>
    <col min="5402" max="5402" width="1.5703125" style="97" customWidth="1"/>
    <col min="5403" max="5403" width="9.28515625" style="97" customWidth="1"/>
    <col min="5404" max="5405" width="1.5703125" style="97" customWidth="1"/>
    <col min="5406" max="5406" width="11.5703125" style="97" customWidth="1"/>
    <col min="5407" max="5407" width="1.5703125" style="97" customWidth="1"/>
    <col min="5408" max="5408" width="7.5703125" style="97" customWidth="1"/>
    <col min="5409" max="5409" width="1.5703125" style="97" customWidth="1"/>
    <col min="5410" max="5410" width="7.5703125" style="97" customWidth="1"/>
    <col min="5411" max="5411" width="1.5703125" style="97" customWidth="1"/>
    <col min="5412" max="5412" width="10.140625" style="97" customWidth="1"/>
    <col min="5413" max="5413" width="1.5703125" style="97" customWidth="1"/>
    <col min="5414" max="5414" width="7.5703125" style="97" customWidth="1"/>
    <col min="5415" max="5415" width="1.5703125" style="97" customWidth="1"/>
    <col min="5416" max="5416" width="7.85546875" style="97" customWidth="1"/>
    <col min="5417" max="5417" width="1.5703125" style="97" customWidth="1"/>
    <col min="5418" max="5418" width="13.7109375" style="97" customWidth="1"/>
    <col min="5419" max="5419" width="1.28515625" style="97" customWidth="1"/>
    <col min="5420" max="5420" width="12.85546875" style="97" customWidth="1"/>
    <col min="5421" max="5421" width="1.5703125" style="97" customWidth="1"/>
    <col min="5422" max="5422" width="8.140625" style="97" customWidth="1"/>
    <col min="5423" max="5423" width="1.5703125" style="97" customWidth="1"/>
    <col min="5424" max="5424" width="13.140625" style="97" customWidth="1"/>
    <col min="5425" max="5425" width="1.5703125" style="97" customWidth="1"/>
    <col min="5426" max="5426" width="8.42578125" style="97" customWidth="1"/>
    <col min="5427" max="5427" width="1.28515625" style="97" customWidth="1"/>
    <col min="5428" max="5428" width="11.7109375" style="97" customWidth="1"/>
    <col min="5429" max="5429" width="1.5703125" style="97" customWidth="1"/>
    <col min="5430" max="5430" width="8.42578125" style="97" customWidth="1"/>
    <col min="5431" max="5431" width="1" style="97" customWidth="1"/>
    <col min="5432" max="5432" width="11.5703125" style="97" customWidth="1"/>
    <col min="5433" max="5433" width="1.5703125" style="97" customWidth="1"/>
    <col min="5434" max="5434" width="11" style="97" customWidth="1"/>
    <col min="5435" max="5435" width="1.5703125" style="97" customWidth="1"/>
    <col min="5436" max="5436" width="4.140625" style="97" customWidth="1"/>
    <col min="5437" max="5437" width="1.5703125" style="97" customWidth="1"/>
    <col min="5438" max="5438" width="11" style="97" customWidth="1"/>
    <col min="5439" max="5439" width="1.5703125" style="97" customWidth="1"/>
    <col min="5440" max="5440" width="11" style="97" customWidth="1"/>
    <col min="5441" max="5441" width="1.5703125" style="97" customWidth="1"/>
    <col min="5442" max="5442" width="11" style="97" customWidth="1"/>
    <col min="5443" max="5443" width="1.5703125" style="97" customWidth="1"/>
    <col min="5444" max="5444" width="11" style="97" customWidth="1"/>
    <col min="5445" max="5445" width="1.5703125" style="97" customWidth="1"/>
    <col min="5446" max="5446" width="11" style="97" customWidth="1"/>
    <col min="5447" max="5447" width="1.5703125" style="97" customWidth="1"/>
    <col min="5448" max="5448" width="11" style="97" customWidth="1"/>
    <col min="5449" max="5449" width="1.5703125" style="97" customWidth="1"/>
    <col min="5450" max="5450" width="11" style="97" customWidth="1"/>
    <col min="5451" max="5632" width="7.5703125" style="97"/>
    <col min="5633" max="5633" width="5" style="97" customWidth="1"/>
    <col min="5634" max="5634" width="2.42578125" style="97" customWidth="1"/>
    <col min="5635" max="5635" width="19.5703125" style="97" customWidth="1"/>
    <col min="5636" max="5636" width="2.42578125" style="97" customWidth="1"/>
    <col min="5637" max="5637" width="13.5703125" style="97" customWidth="1"/>
    <col min="5638" max="5638" width="1.5703125" style="97" customWidth="1"/>
    <col min="5639" max="5639" width="9.28515625" style="97" customWidth="1"/>
    <col min="5640" max="5640" width="1.5703125" style="97" customWidth="1"/>
    <col min="5641" max="5641" width="9.28515625" style="97" customWidth="1"/>
    <col min="5642" max="5642" width="2.42578125" style="97" customWidth="1"/>
    <col min="5643" max="5643" width="13.5703125" style="97" customWidth="1"/>
    <col min="5644" max="5644" width="1.5703125" style="97" customWidth="1"/>
    <col min="5645" max="5645" width="9.28515625" style="97" customWidth="1"/>
    <col min="5646" max="5646" width="1.5703125" style="97" customWidth="1"/>
    <col min="5647" max="5647" width="9.28515625" style="97" customWidth="1"/>
    <col min="5648" max="5648" width="2.42578125" style="97" customWidth="1"/>
    <col min="5649" max="5649" width="13.5703125" style="97" customWidth="1"/>
    <col min="5650" max="5650" width="1.5703125" style="97" customWidth="1"/>
    <col min="5651" max="5651" width="9.28515625" style="97" customWidth="1"/>
    <col min="5652" max="5652" width="1.5703125" style="97" customWidth="1"/>
    <col min="5653" max="5653" width="9.28515625" style="97" customWidth="1"/>
    <col min="5654" max="5654" width="2.42578125" style="97" customWidth="1"/>
    <col min="5655" max="5655" width="13.5703125" style="97" customWidth="1"/>
    <col min="5656" max="5656" width="1.5703125" style="97" customWidth="1"/>
    <col min="5657" max="5657" width="9.28515625" style="97" customWidth="1"/>
    <col min="5658" max="5658" width="1.5703125" style="97" customWidth="1"/>
    <col min="5659" max="5659" width="9.28515625" style="97" customWidth="1"/>
    <col min="5660" max="5661" width="1.5703125" style="97" customWidth="1"/>
    <col min="5662" max="5662" width="11.5703125" style="97" customWidth="1"/>
    <col min="5663" max="5663" width="1.5703125" style="97" customWidth="1"/>
    <col min="5664" max="5664" width="7.5703125" style="97" customWidth="1"/>
    <col min="5665" max="5665" width="1.5703125" style="97" customWidth="1"/>
    <col min="5666" max="5666" width="7.5703125" style="97" customWidth="1"/>
    <col min="5667" max="5667" width="1.5703125" style="97" customWidth="1"/>
    <col min="5668" max="5668" width="10.140625" style="97" customWidth="1"/>
    <col min="5669" max="5669" width="1.5703125" style="97" customWidth="1"/>
    <col min="5670" max="5670" width="7.5703125" style="97" customWidth="1"/>
    <col min="5671" max="5671" width="1.5703125" style="97" customWidth="1"/>
    <col min="5672" max="5672" width="7.85546875" style="97" customWidth="1"/>
    <col min="5673" max="5673" width="1.5703125" style="97" customWidth="1"/>
    <col min="5674" max="5674" width="13.7109375" style="97" customWidth="1"/>
    <col min="5675" max="5675" width="1.28515625" style="97" customWidth="1"/>
    <col min="5676" max="5676" width="12.85546875" style="97" customWidth="1"/>
    <col min="5677" max="5677" width="1.5703125" style="97" customWidth="1"/>
    <col min="5678" max="5678" width="8.140625" style="97" customWidth="1"/>
    <col min="5679" max="5679" width="1.5703125" style="97" customWidth="1"/>
    <col min="5680" max="5680" width="13.140625" style="97" customWidth="1"/>
    <col min="5681" max="5681" width="1.5703125" style="97" customWidth="1"/>
    <col min="5682" max="5682" width="8.42578125" style="97" customWidth="1"/>
    <col min="5683" max="5683" width="1.28515625" style="97" customWidth="1"/>
    <col min="5684" max="5684" width="11.7109375" style="97" customWidth="1"/>
    <col min="5685" max="5685" width="1.5703125" style="97" customWidth="1"/>
    <col min="5686" max="5686" width="8.42578125" style="97" customWidth="1"/>
    <col min="5687" max="5687" width="1" style="97" customWidth="1"/>
    <col min="5688" max="5688" width="11.5703125" style="97" customWidth="1"/>
    <col min="5689" max="5689" width="1.5703125" style="97" customWidth="1"/>
    <col min="5690" max="5690" width="11" style="97" customWidth="1"/>
    <col min="5691" max="5691" width="1.5703125" style="97" customWidth="1"/>
    <col min="5692" max="5692" width="4.140625" style="97" customWidth="1"/>
    <col min="5693" max="5693" width="1.5703125" style="97" customWidth="1"/>
    <col min="5694" max="5694" width="11" style="97" customWidth="1"/>
    <col min="5695" max="5695" width="1.5703125" style="97" customWidth="1"/>
    <col min="5696" max="5696" width="11" style="97" customWidth="1"/>
    <col min="5697" max="5697" width="1.5703125" style="97" customWidth="1"/>
    <col min="5698" max="5698" width="11" style="97" customWidth="1"/>
    <col min="5699" max="5699" width="1.5703125" style="97" customWidth="1"/>
    <col min="5700" max="5700" width="11" style="97" customWidth="1"/>
    <col min="5701" max="5701" width="1.5703125" style="97" customWidth="1"/>
    <col min="5702" max="5702" width="11" style="97" customWidth="1"/>
    <col min="5703" max="5703" width="1.5703125" style="97" customWidth="1"/>
    <col min="5704" max="5704" width="11" style="97" customWidth="1"/>
    <col min="5705" max="5705" width="1.5703125" style="97" customWidth="1"/>
    <col min="5706" max="5706" width="11" style="97" customWidth="1"/>
    <col min="5707" max="5888" width="7.5703125" style="97"/>
    <col min="5889" max="5889" width="5" style="97" customWidth="1"/>
    <col min="5890" max="5890" width="2.42578125" style="97" customWidth="1"/>
    <col min="5891" max="5891" width="19.5703125" style="97" customWidth="1"/>
    <col min="5892" max="5892" width="2.42578125" style="97" customWidth="1"/>
    <col min="5893" max="5893" width="13.5703125" style="97" customWidth="1"/>
    <col min="5894" max="5894" width="1.5703125" style="97" customWidth="1"/>
    <col min="5895" max="5895" width="9.28515625" style="97" customWidth="1"/>
    <col min="5896" max="5896" width="1.5703125" style="97" customWidth="1"/>
    <col min="5897" max="5897" width="9.28515625" style="97" customWidth="1"/>
    <col min="5898" max="5898" width="2.42578125" style="97" customWidth="1"/>
    <col min="5899" max="5899" width="13.5703125" style="97" customWidth="1"/>
    <col min="5900" max="5900" width="1.5703125" style="97" customWidth="1"/>
    <col min="5901" max="5901" width="9.28515625" style="97" customWidth="1"/>
    <col min="5902" max="5902" width="1.5703125" style="97" customWidth="1"/>
    <col min="5903" max="5903" width="9.28515625" style="97" customWidth="1"/>
    <col min="5904" max="5904" width="2.42578125" style="97" customWidth="1"/>
    <col min="5905" max="5905" width="13.5703125" style="97" customWidth="1"/>
    <col min="5906" max="5906" width="1.5703125" style="97" customWidth="1"/>
    <col min="5907" max="5907" width="9.28515625" style="97" customWidth="1"/>
    <col min="5908" max="5908" width="1.5703125" style="97" customWidth="1"/>
    <col min="5909" max="5909" width="9.28515625" style="97" customWidth="1"/>
    <col min="5910" max="5910" width="2.42578125" style="97" customWidth="1"/>
    <col min="5911" max="5911" width="13.5703125" style="97" customWidth="1"/>
    <col min="5912" max="5912" width="1.5703125" style="97" customWidth="1"/>
    <col min="5913" max="5913" width="9.28515625" style="97" customWidth="1"/>
    <col min="5914" max="5914" width="1.5703125" style="97" customWidth="1"/>
    <col min="5915" max="5915" width="9.28515625" style="97" customWidth="1"/>
    <col min="5916" max="5917" width="1.5703125" style="97" customWidth="1"/>
    <col min="5918" max="5918" width="11.5703125" style="97" customWidth="1"/>
    <col min="5919" max="5919" width="1.5703125" style="97" customWidth="1"/>
    <col min="5920" max="5920" width="7.5703125" style="97" customWidth="1"/>
    <col min="5921" max="5921" width="1.5703125" style="97" customWidth="1"/>
    <col min="5922" max="5922" width="7.5703125" style="97" customWidth="1"/>
    <col min="5923" max="5923" width="1.5703125" style="97" customWidth="1"/>
    <col min="5924" max="5924" width="10.140625" style="97" customWidth="1"/>
    <col min="5925" max="5925" width="1.5703125" style="97" customWidth="1"/>
    <col min="5926" max="5926" width="7.5703125" style="97" customWidth="1"/>
    <col min="5927" max="5927" width="1.5703125" style="97" customWidth="1"/>
    <col min="5928" max="5928" width="7.85546875" style="97" customWidth="1"/>
    <col min="5929" max="5929" width="1.5703125" style="97" customWidth="1"/>
    <col min="5930" max="5930" width="13.7109375" style="97" customWidth="1"/>
    <col min="5931" max="5931" width="1.28515625" style="97" customWidth="1"/>
    <col min="5932" max="5932" width="12.85546875" style="97" customWidth="1"/>
    <col min="5933" max="5933" width="1.5703125" style="97" customWidth="1"/>
    <col min="5934" max="5934" width="8.140625" style="97" customWidth="1"/>
    <col min="5935" max="5935" width="1.5703125" style="97" customWidth="1"/>
    <col min="5936" max="5936" width="13.140625" style="97" customWidth="1"/>
    <col min="5937" max="5937" width="1.5703125" style="97" customWidth="1"/>
    <col min="5938" max="5938" width="8.42578125" style="97" customWidth="1"/>
    <col min="5939" max="5939" width="1.28515625" style="97" customWidth="1"/>
    <col min="5940" max="5940" width="11.7109375" style="97" customWidth="1"/>
    <col min="5941" max="5941" width="1.5703125" style="97" customWidth="1"/>
    <col min="5942" max="5942" width="8.42578125" style="97" customWidth="1"/>
    <col min="5943" max="5943" width="1" style="97" customWidth="1"/>
    <col min="5944" max="5944" width="11.5703125" style="97" customWidth="1"/>
    <col min="5945" max="5945" width="1.5703125" style="97" customWidth="1"/>
    <col min="5946" max="5946" width="11" style="97" customWidth="1"/>
    <col min="5947" max="5947" width="1.5703125" style="97" customWidth="1"/>
    <col min="5948" max="5948" width="4.140625" style="97" customWidth="1"/>
    <col min="5949" max="5949" width="1.5703125" style="97" customWidth="1"/>
    <col min="5950" max="5950" width="11" style="97" customWidth="1"/>
    <col min="5951" max="5951" width="1.5703125" style="97" customWidth="1"/>
    <col min="5952" max="5952" width="11" style="97" customWidth="1"/>
    <col min="5953" max="5953" width="1.5703125" style="97" customWidth="1"/>
    <col min="5954" max="5954" width="11" style="97" customWidth="1"/>
    <col min="5955" max="5955" width="1.5703125" style="97" customWidth="1"/>
    <col min="5956" max="5956" width="11" style="97" customWidth="1"/>
    <col min="5957" max="5957" width="1.5703125" style="97" customWidth="1"/>
    <col min="5958" max="5958" width="11" style="97" customWidth="1"/>
    <col min="5959" max="5959" width="1.5703125" style="97" customWidth="1"/>
    <col min="5960" max="5960" width="11" style="97" customWidth="1"/>
    <col min="5961" max="5961" width="1.5703125" style="97" customWidth="1"/>
    <col min="5962" max="5962" width="11" style="97" customWidth="1"/>
    <col min="5963" max="6144" width="7.5703125" style="97"/>
    <col min="6145" max="6145" width="5" style="97" customWidth="1"/>
    <col min="6146" max="6146" width="2.42578125" style="97" customWidth="1"/>
    <col min="6147" max="6147" width="19.5703125" style="97" customWidth="1"/>
    <col min="6148" max="6148" width="2.42578125" style="97" customWidth="1"/>
    <col min="6149" max="6149" width="13.5703125" style="97" customWidth="1"/>
    <col min="6150" max="6150" width="1.5703125" style="97" customWidth="1"/>
    <col min="6151" max="6151" width="9.28515625" style="97" customWidth="1"/>
    <col min="6152" max="6152" width="1.5703125" style="97" customWidth="1"/>
    <col min="6153" max="6153" width="9.28515625" style="97" customWidth="1"/>
    <col min="6154" max="6154" width="2.42578125" style="97" customWidth="1"/>
    <col min="6155" max="6155" width="13.5703125" style="97" customWidth="1"/>
    <col min="6156" max="6156" width="1.5703125" style="97" customWidth="1"/>
    <col min="6157" max="6157" width="9.28515625" style="97" customWidth="1"/>
    <col min="6158" max="6158" width="1.5703125" style="97" customWidth="1"/>
    <col min="6159" max="6159" width="9.28515625" style="97" customWidth="1"/>
    <col min="6160" max="6160" width="2.42578125" style="97" customWidth="1"/>
    <col min="6161" max="6161" width="13.5703125" style="97" customWidth="1"/>
    <col min="6162" max="6162" width="1.5703125" style="97" customWidth="1"/>
    <col min="6163" max="6163" width="9.28515625" style="97" customWidth="1"/>
    <col min="6164" max="6164" width="1.5703125" style="97" customWidth="1"/>
    <col min="6165" max="6165" width="9.28515625" style="97" customWidth="1"/>
    <col min="6166" max="6166" width="2.42578125" style="97" customWidth="1"/>
    <col min="6167" max="6167" width="13.5703125" style="97" customWidth="1"/>
    <col min="6168" max="6168" width="1.5703125" style="97" customWidth="1"/>
    <col min="6169" max="6169" width="9.28515625" style="97" customWidth="1"/>
    <col min="6170" max="6170" width="1.5703125" style="97" customWidth="1"/>
    <col min="6171" max="6171" width="9.28515625" style="97" customWidth="1"/>
    <col min="6172" max="6173" width="1.5703125" style="97" customWidth="1"/>
    <col min="6174" max="6174" width="11.5703125" style="97" customWidth="1"/>
    <col min="6175" max="6175" width="1.5703125" style="97" customWidth="1"/>
    <col min="6176" max="6176" width="7.5703125" style="97" customWidth="1"/>
    <col min="6177" max="6177" width="1.5703125" style="97" customWidth="1"/>
    <col min="6178" max="6178" width="7.5703125" style="97" customWidth="1"/>
    <col min="6179" max="6179" width="1.5703125" style="97" customWidth="1"/>
    <col min="6180" max="6180" width="10.140625" style="97" customWidth="1"/>
    <col min="6181" max="6181" width="1.5703125" style="97" customWidth="1"/>
    <col min="6182" max="6182" width="7.5703125" style="97" customWidth="1"/>
    <col min="6183" max="6183" width="1.5703125" style="97" customWidth="1"/>
    <col min="6184" max="6184" width="7.85546875" style="97" customWidth="1"/>
    <col min="6185" max="6185" width="1.5703125" style="97" customWidth="1"/>
    <col min="6186" max="6186" width="13.7109375" style="97" customWidth="1"/>
    <col min="6187" max="6187" width="1.28515625" style="97" customWidth="1"/>
    <col min="6188" max="6188" width="12.85546875" style="97" customWidth="1"/>
    <col min="6189" max="6189" width="1.5703125" style="97" customWidth="1"/>
    <col min="6190" max="6190" width="8.140625" style="97" customWidth="1"/>
    <col min="6191" max="6191" width="1.5703125" style="97" customWidth="1"/>
    <col min="6192" max="6192" width="13.140625" style="97" customWidth="1"/>
    <col min="6193" max="6193" width="1.5703125" style="97" customWidth="1"/>
    <col min="6194" max="6194" width="8.42578125" style="97" customWidth="1"/>
    <col min="6195" max="6195" width="1.28515625" style="97" customWidth="1"/>
    <col min="6196" max="6196" width="11.7109375" style="97" customWidth="1"/>
    <col min="6197" max="6197" width="1.5703125" style="97" customWidth="1"/>
    <col min="6198" max="6198" width="8.42578125" style="97" customWidth="1"/>
    <col min="6199" max="6199" width="1" style="97" customWidth="1"/>
    <col min="6200" max="6200" width="11.5703125" style="97" customWidth="1"/>
    <col min="6201" max="6201" width="1.5703125" style="97" customWidth="1"/>
    <col min="6202" max="6202" width="11" style="97" customWidth="1"/>
    <col min="6203" max="6203" width="1.5703125" style="97" customWidth="1"/>
    <col min="6204" max="6204" width="4.140625" style="97" customWidth="1"/>
    <col min="6205" max="6205" width="1.5703125" style="97" customWidth="1"/>
    <col min="6206" max="6206" width="11" style="97" customWidth="1"/>
    <col min="6207" max="6207" width="1.5703125" style="97" customWidth="1"/>
    <col min="6208" max="6208" width="11" style="97" customWidth="1"/>
    <col min="6209" max="6209" width="1.5703125" style="97" customWidth="1"/>
    <col min="6210" max="6210" width="11" style="97" customWidth="1"/>
    <col min="6211" max="6211" width="1.5703125" style="97" customWidth="1"/>
    <col min="6212" max="6212" width="11" style="97" customWidth="1"/>
    <col min="6213" max="6213" width="1.5703125" style="97" customWidth="1"/>
    <col min="6214" max="6214" width="11" style="97" customWidth="1"/>
    <col min="6215" max="6215" width="1.5703125" style="97" customWidth="1"/>
    <col min="6216" max="6216" width="11" style="97" customWidth="1"/>
    <col min="6217" max="6217" width="1.5703125" style="97" customWidth="1"/>
    <col min="6218" max="6218" width="11" style="97" customWidth="1"/>
    <col min="6219" max="6400" width="7.5703125" style="97"/>
    <col min="6401" max="6401" width="5" style="97" customWidth="1"/>
    <col min="6402" max="6402" width="2.42578125" style="97" customWidth="1"/>
    <col min="6403" max="6403" width="19.5703125" style="97" customWidth="1"/>
    <col min="6404" max="6404" width="2.42578125" style="97" customWidth="1"/>
    <col min="6405" max="6405" width="13.5703125" style="97" customWidth="1"/>
    <col min="6406" max="6406" width="1.5703125" style="97" customWidth="1"/>
    <col min="6407" max="6407" width="9.28515625" style="97" customWidth="1"/>
    <col min="6408" max="6408" width="1.5703125" style="97" customWidth="1"/>
    <col min="6409" max="6409" width="9.28515625" style="97" customWidth="1"/>
    <col min="6410" max="6410" width="2.42578125" style="97" customWidth="1"/>
    <col min="6411" max="6411" width="13.5703125" style="97" customWidth="1"/>
    <col min="6412" max="6412" width="1.5703125" style="97" customWidth="1"/>
    <col min="6413" max="6413" width="9.28515625" style="97" customWidth="1"/>
    <col min="6414" max="6414" width="1.5703125" style="97" customWidth="1"/>
    <col min="6415" max="6415" width="9.28515625" style="97" customWidth="1"/>
    <col min="6416" max="6416" width="2.42578125" style="97" customWidth="1"/>
    <col min="6417" max="6417" width="13.5703125" style="97" customWidth="1"/>
    <col min="6418" max="6418" width="1.5703125" style="97" customWidth="1"/>
    <col min="6419" max="6419" width="9.28515625" style="97" customWidth="1"/>
    <col min="6420" max="6420" width="1.5703125" style="97" customWidth="1"/>
    <col min="6421" max="6421" width="9.28515625" style="97" customWidth="1"/>
    <col min="6422" max="6422" width="2.42578125" style="97" customWidth="1"/>
    <col min="6423" max="6423" width="13.5703125" style="97" customWidth="1"/>
    <col min="6424" max="6424" width="1.5703125" style="97" customWidth="1"/>
    <col min="6425" max="6425" width="9.28515625" style="97" customWidth="1"/>
    <col min="6426" max="6426" width="1.5703125" style="97" customWidth="1"/>
    <col min="6427" max="6427" width="9.28515625" style="97" customWidth="1"/>
    <col min="6428" max="6429" width="1.5703125" style="97" customWidth="1"/>
    <col min="6430" max="6430" width="11.5703125" style="97" customWidth="1"/>
    <col min="6431" max="6431" width="1.5703125" style="97" customWidth="1"/>
    <col min="6432" max="6432" width="7.5703125" style="97" customWidth="1"/>
    <col min="6433" max="6433" width="1.5703125" style="97" customWidth="1"/>
    <col min="6434" max="6434" width="7.5703125" style="97" customWidth="1"/>
    <col min="6435" max="6435" width="1.5703125" style="97" customWidth="1"/>
    <col min="6436" max="6436" width="10.140625" style="97" customWidth="1"/>
    <col min="6437" max="6437" width="1.5703125" style="97" customWidth="1"/>
    <col min="6438" max="6438" width="7.5703125" style="97" customWidth="1"/>
    <col min="6439" max="6439" width="1.5703125" style="97" customWidth="1"/>
    <col min="6440" max="6440" width="7.85546875" style="97" customWidth="1"/>
    <col min="6441" max="6441" width="1.5703125" style="97" customWidth="1"/>
    <col min="6442" max="6442" width="13.7109375" style="97" customWidth="1"/>
    <col min="6443" max="6443" width="1.28515625" style="97" customWidth="1"/>
    <col min="6444" max="6444" width="12.85546875" style="97" customWidth="1"/>
    <col min="6445" max="6445" width="1.5703125" style="97" customWidth="1"/>
    <col min="6446" max="6446" width="8.140625" style="97" customWidth="1"/>
    <col min="6447" max="6447" width="1.5703125" style="97" customWidth="1"/>
    <col min="6448" max="6448" width="13.140625" style="97" customWidth="1"/>
    <col min="6449" max="6449" width="1.5703125" style="97" customWidth="1"/>
    <col min="6450" max="6450" width="8.42578125" style="97" customWidth="1"/>
    <col min="6451" max="6451" width="1.28515625" style="97" customWidth="1"/>
    <col min="6452" max="6452" width="11.7109375" style="97" customWidth="1"/>
    <col min="6453" max="6453" width="1.5703125" style="97" customWidth="1"/>
    <col min="6454" max="6454" width="8.42578125" style="97" customWidth="1"/>
    <col min="6455" max="6455" width="1" style="97" customWidth="1"/>
    <col min="6456" max="6456" width="11.5703125" style="97" customWidth="1"/>
    <col min="6457" max="6457" width="1.5703125" style="97" customWidth="1"/>
    <col min="6458" max="6458" width="11" style="97" customWidth="1"/>
    <col min="6459" max="6459" width="1.5703125" style="97" customWidth="1"/>
    <col min="6460" max="6460" width="4.140625" style="97" customWidth="1"/>
    <col min="6461" max="6461" width="1.5703125" style="97" customWidth="1"/>
    <col min="6462" max="6462" width="11" style="97" customWidth="1"/>
    <col min="6463" max="6463" width="1.5703125" style="97" customWidth="1"/>
    <col min="6464" max="6464" width="11" style="97" customWidth="1"/>
    <col min="6465" max="6465" width="1.5703125" style="97" customWidth="1"/>
    <col min="6466" max="6466" width="11" style="97" customWidth="1"/>
    <col min="6467" max="6467" width="1.5703125" style="97" customWidth="1"/>
    <col min="6468" max="6468" width="11" style="97" customWidth="1"/>
    <col min="6469" max="6469" width="1.5703125" style="97" customWidth="1"/>
    <col min="6470" max="6470" width="11" style="97" customWidth="1"/>
    <col min="6471" max="6471" width="1.5703125" style="97" customWidth="1"/>
    <col min="6472" max="6472" width="11" style="97" customWidth="1"/>
    <col min="6473" max="6473" width="1.5703125" style="97" customWidth="1"/>
    <col min="6474" max="6474" width="11" style="97" customWidth="1"/>
    <col min="6475" max="6656" width="7.5703125" style="97"/>
    <col min="6657" max="6657" width="5" style="97" customWidth="1"/>
    <col min="6658" max="6658" width="2.42578125" style="97" customWidth="1"/>
    <col min="6659" max="6659" width="19.5703125" style="97" customWidth="1"/>
    <col min="6660" max="6660" width="2.42578125" style="97" customWidth="1"/>
    <col min="6661" max="6661" width="13.5703125" style="97" customWidth="1"/>
    <col min="6662" max="6662" width="1.5703125" style="97" customWidth="1"/>
    <col min="6663" max="6663" width="9.28515625" style="97" customWidth="1"/>
    <col min="6664" max="6664" width="1.5703125" style="97" customWidth="1"/>
    <col min="6665" max="6665" width="9.28515625" style="97" customWidth="1"/>
    <col min="6666" max="6666" width="2.42578125" style="97" customWidth="1"/>
    <col min="6667" max="6667" width="13.5703125" style="97" customWidth="1"/>
    <col min="6668" max="6668" width="1.5703125" style="97" customWidth="1"/>
    <col min="6669" max="6669" width="9.28515625" style="97" customWidth="1"/>
    <col min="6670" max="6670" width="1.5703125" style="97" customWidth="1"/>
    <col min="6671" max="6671" width="9.28515625" style="97" customWidth="1"/>
    <col min="6672" max="6672" width="2.42578125" style="97" customWidth="1"/>
    <col min="6673" max="6673" width="13.5703125" style="97" customWidth="1"/>
    <col min="6674" max="6674" width="1.5703125" style="97" customWidth="1"/>
    <col min="6675" max="6675" width="9.28515625" style="97" customWidth="1"/>
    <col min="6676" max="6676" width="1.5703125" style="97" customWidth="1"/>
    <col min="6677" max="6677" width="9.28515625" style="97" customWidth="1"/>
    <col min="6678" max="6678" width="2.42578125" style="97" customWidth="1"/>
    <col min="6679" max="6679" width="13.5703125" style="97" customWidth="1"/>
    <col min="6680" max="6680" width="1.5703125" style="97" customWidth="1"/>
    <col min="6681" max="6681" width="9.28515625" style="97" customWidth="1"/>
    <col min="6682" max="6682" width="1.5703125" style="97" customWidth="1"/>
    <col min="6683" max="6683" width="9.28515625" style="97" customWidth="1"/>
    <col min="6684" max="6685" width="1.5703125" style="97" customWidth="1"/>
    <col min="6686" max="6686" width="11.5703125" style="97" customWidth="1"/>
    <col min="6687" max="6687" width="1.5703125" style="97" customWidth="1"/>
    <col min="6688" max="6688" width="7.5703125" style="97" customWidth="1"/>
    <col min="6689" max="6689" width="1.5703125" style="97" customWidth="1"/>
    <col min="6690" max="6690" width="7.5703125" style="97" customWidth="1"/>
    <col min="6691" max="6691" width="1.5703125" style="97" customWidth="1"/>
    <col min="6692" max="6692" width="10.140625" style="97" customWidth="1"/>
    <col min="6693" max="6693" width="1.5703125" style="97" customWidth="1"/>
    <col min="6694" max="6694" width="7.5703125" style="97" customWidth="1"/>
    <col min="6695" max="6695" width="1.5703125" style="97" customWidth="1"/>
    <col min="6696" max="6696" width="7.85546875" style="97" customWidth="1"/>
    <col min="6697" max="6697" width="1.5703125" style="97" customWidth="1"/>
    <col min="6698" max="6698" width="13.7109375" style="97" customWidth="1"/>
    <col min="6699" max="6699" width="1.28515625" style="97" customWidth="1"/>
    <col min="6700" max="6700" width="12.85546875" style="97" customWidth="1"/>
    <col min="6701" max="6701" width="1.5703125" style="97" customWidth="1"/>
    <col min="6702" max="6702" width="8.140625" style="97" customWidth="1"/>
    <col min="6703" max="6703" width="1.5703125" style="97" customWidth="1"/>
    <col min="6704" max="6704" width="13.140625" style="97" customWidth="1"/>
    <col min="6705" max="6705" width="1.5703125" style="97" customWidth="1"/>
    <col min="6706" max="6706" width="8.42578125" style="97" customWidth="1"/>
    <col min="6707" max="6707" width="1.28515625" style="97" customWidth="1"/>
    <col min="6708" max="6708" width="11.7109375" style="97" customWidth="1"/>
    <col min="6709" max="6709" width="1.5703125" style="97" customWidth="1"/>
    <col min="6710" max="6710" width="8.42578125" style="97" customWidth="1"/>
    <col min="6711" max="6711" width="1" style="97" customWidth="1"/>
    <col min="6712" max="6712" width="11.5703125" style="97" customWidth="1"/>
    <col min="6713" max="6713" width="1.5703125" style="97" customWidth="1"/>
    <col min="6714" max="6714" width="11" style="97" customWidth="1"/>
    <col min="6715" max="6715" width="1.5703125" style="97" customWidth="1"/>
    <col min="6716" max="6716" width="4.140625" style="97" customWidth="1"/>
    <col min="6717" max="6717" width="1.5703125" style="97" customWidth="1"/>
    <col min="6718" max="6718" width="11" style="97" customWidth="1"/>
    <col min="6719" max="6719" width="1.5703125" style="97" customWidth="1"/>
    <col min="6720" max="6720" width="11" style="97" customWidth="1"/>
    <col min="6721" max="6721" width="1.5703125" style="97" customWidth="1"/>
    <col min="6722" max="6722" width="11" style="97" customWidth="1"/>
    <col min="6723" max="6723" width="1.5703125" style="97" customWidth="1"/>
    <col min="6724" max="6724" width="11" style="97" customWidth="1"/>
    <col min="6725" max="6725" width="1.5703125" style="97" customWidth="1"/>
    <col min="6726" max="6726" width="11" style="97" customWidth="1"/>
    <col min="6727" max="6727" width="1.5703125" style="97" customWidth="1"/>
    <col min="6728" max="6728" width="11" style="97" customWidth="1"/>
    <col min="6729" max="6729" width="1.5703125" style="97" customWidth="1"/>
    <col min="6730" max="6730" width="11" style="97" customWidth="1"/>
    <col min="6731" max="6912" width="7.5703125" style="97"/>
    <col min="6913" max="6913" width="5" style="97" customWidth="1"/>
    <col min="6914" max="6914" width="2.42578125" style="97" customWidth="1"/>
    <col min="6915" max="6915" width="19.5703125" style="97" customWidth="1"/>
    <col min="6916" max="6916" width="2.42578125" style="97" customWidth="1"/>
    <col min="6917" max="6917" width="13.5703125" style="97" customWidth="1"/>
    <col min="6918" max="6918" width="1.5703125" style="97" customWidth="1"/>
    <col min="6919" max="6919" width="9.28515625" style="97" customWidth="1"/>
    <col min="6920" max="6920" width="1.5703125" style="97" customWidth="1"/>
    <col min="6921" max="6921" width="9.28515625" style="97" customWidth="1"/>
    <col min="6922" max="6922" width="2.42578125" style="97" customWidth="1"/>
    <col min="6923" max="6923" width="13.5703125" style="97" customWidth="1"/>
    <col min="6924" max="6924" width="1.5703125" style="97" customWidth="1"/>
    <col min="6925" max="6925" width="9.28515625" style="97" customWidth="1"/>
    <col min="6926" max="6926" width="1.5703125" style="97" customWidth="1"/>
    <col min="6927" max="6927" width="9.28515625" style="97" customWidth="1"/>
    <col min="6928" max="6928" width="2.42578125" style="97" customWidth="1"/>
    <col min="6929" max="6929" width="13.5703125" style="97" customWidth="1"/>
    <col min="6930" max="6930" width="1.5703125" style="97" customWidth="1"/>
    <col min="6931" max="6931" width="9.28515625" style="97" customWidth="1"/>
    <col min="6932" max="6932" width="1.5703125" style="97" customWidth="1"/>
    <col min="6933" max="6933" width="9.28515625" style="97" customWidth="1"/>
    <col min="6934" max="6934" width="2.42578125" style="97" customWidth="1"/>
    <col min="6935" max="6935" width="13.5703125" style="97" customWidth="1"/>
    <col min="6936" max="6936" width="1.5703125" style="97" customWidth="1"/>
    <col min="6937" max="6937" width="9.28515625" style="97" customWidth="1"/>
    <col min="6938" max="6938" width="1.5703125" style="97" customWidth="1"/>
    <col min="6939" max="6939" width="9.28515625" style="97" customWidth="1"/>
    <col min="6940" max="6941" width="1.5703125" style="97" customWidth="1"/>
    <col min="6942" max="6942" width="11.5703125" style="97" customWidth="1"/>
    <col min="6943" max="6943" width="1.5703125" style="97" customWidth="1"/>
    <col min="6944" max="6944" width="7.5703125" style="97" customWidth="1"/>
    <col min="6945" max="6945" width="1.5703125" style="97" customWidth="1"/>
    <col min="6946" max="6946" width="7.5703125" style="97" customWidth="1"/>
    <col min="6947" max="6947" width="1.5703125" style="97" customWidth="1"/>
    <col min="6948" max="6948" width="10.140625" style="97" customWidth="1"/>
    <col min="6949" max="6949" width="1.5703125" style="97" customWidth="1"/>
    <col min="6950" max="6950" width="7.5703125" style="97" customWidth="1"/>
    <col min="6951" max="6951" width="1.5703125" style="97" customWidth="1"/>
    <col min="6952" max="6952" width="7.85546875" style="97" customWidth="1"/>
    <col min="6953" max="6953" width="1.5703125" style="97" customWidth="1"/>
    <col min="6954" max="6954" width="13.7109375" style="97" customWidth="1"/>
    <col min="6955" max="6955" width="1.28515625" style="97" customWidth="1"/>
    <col min="6956" max="6956" width="12.85546875" style="97" customWidth="1"/>
    <col min="6957" max="6957" width="1.5703125" style="97" customWidth="1"/>
    <col min="6958" max="6958" width="8.140625" style="97" customWidth="1"/>
    <col min="6959" max="6959" width="1.5703125" style="97" customWidth="1"/>
    <col min="6960" max="6960" width="13.140625" style="97" customWidth="1"/>
    <col min="6961" max="6961" width="1.5703125" style="97" customWidth="1"/>
    <col min="6962" max="6962" width="8.42578125" style="97" customWidth="1"/>
    <col min="6963" max="6963" width="1.28515625" style="97" customWidth="1"/>
    <col min="6964" max="6964" width="11.7109375" style="97" customWidth="1"/>
    <col min="6965" max="6965" width="1.5703125" style="97" customWidth="1"/>
    <col min="6966" max="6966" width="8.42578125" style="97" customWidth="1"/>
    <col min="6967" max="6967" width="1" style="97" customWidth="1"/>
    <col min="6968" max="6968" width="11.5703125" style="97" customWidth="1"/>
    <col min="6969" max="6969" width="1.5703125" style="97" customWidth="1"/>
    <col min="6970" max="6970" width="11" style="97" customWidth="1"/>
    <col min="6971" max="6971" width="1.5703125" style="97" customWidth="1"/>
    <col min="6972" max="6972" width="4.140625" style="97" customWidth="1"/>
    <col min="6973" max="6973" width="1.5703125" style="97" customWidth="1"/>
    <col min="6974" max="6974" width="11" style="97" customWidth="1"/>
    <col min="6975" max="6975" width="1.5703125" style="97" customWidth="1"/>
    <col min="6976" max="6976" width="11" style="97" customWidth="1"/>
    <col min="6977" max="6977" width="1.5703125" style="97" customWidth="1"/>
    <col min="6978" max="6978" width="11" style="97" customWidth="1"/>
    <col min="6979" max="6979" width="1.5703125" style="97" customWidth="1"/>
    <col min="6980" max="6980" width="11" style="97" customWidth="1"/>
    <col min="6981" max="6981" width="1.5703125" style="97" customWidth="1"/>
    <col min="6982" max="6982" width="11" style="97" customWidth="1"/>
    <col min="6983" max="6983" width="1.5703125" style="97" customWidth="1"/>
    <col min="6984" max="6984" width="11" style="97" customWidth="1"/>
    <col min="6985" max="6985" width="1.5703125" style="97" customWidth="1"/>
    <col min="6986" max="6986" width="11" style="97" customWidth="1"/>
    <col min="6987" max="7168" width="7.5703125" style="97"/>
    <col min="7169" max="7169" width="5" style="97" customWidth="1"/>
    <col min="7170" max="7170" width="2.42578125" style="97" customWidth="1"/>
    <col min="7171" max="7171" width="19.5703125" style="97" customWidth="1"/>
    <col min="7172" max="7172" width="2.42578125" style="97" customWidth="1"/>
    <col min="7173" max="7173" width="13.5703125" style="97" customWidth="1"/>
    <col min="7174" max="7174" width="1.5703125" style="97" customWidth="1"/>
    <col min="7175" max="7175" width="9.28515625" style="97" customWidth="1"/>
    <col min="7176" max="7176" width="1.5703125" style="97" customWidth="1"/>
    <col min="7177" max="7177" width="9.28515625" style="97" customWidth="1"/>
    <col min="7178" max="7178" width="2.42578125" style="97" customWidth="1"/>
    <col min="7179" max="7179" width="13.5703125" style="97" customWidth="1"/>
    <col min="7180" max="7180" width="1.5703125" style="97" customWidth="1"/>
    <col min="7181" max="7181" width="9.28515625" style="97" customWidth="1"/>
    <col min="7182" max="7182" width="1.5703125" style="97" customWidth="1"/>
    <col min="7183" max="7183" width="9.28515625" style="97" customWidth="1"/>
    <col min="7184" max="7184" width="2.42578125" style="97" customWidth="1"/>
    <col min="7185" max="7185" width="13.5703125" style="97" customWidth="1"/>
    <col min="7186" max="7186" width="1.5703125" style="97" customWidth="1"/>
    <col min="7187" max="7187" width="9.28515625" style="97" customWidth="1"/>
    <col min="7188" max="7188" width="1.5703125" style="97" customWidth="1"/>
    <col min="7189" max="7189" width="9.28515625" style="97" customWidth="1"/>
    <col min="7190" max="7190" width="2.42578125" style="97" customWidth="1"/>
    <col min="7191" max="7191" width="13.5703125" style="97" customWidth="1"/>
    <col min="7192" max="7192" width="1.5703125" style="97" customWidth="1"/>
    <col min="7193" max="7193" width="9.28515625" style="97" customWidth="1"/>
    <col min="7194" max="7194" width="1.5703125" style="97" customWidth="1"/>
    <col min="7195" max="7195" width="9.28515625" style="97" customWidth="1"/>
    <col min="7196" max="7197" width="1.5703125" style="97" customWidth="1"/>
    <col min="7198" max="7198" width="11.5703125" style="97" customWidth="1"/>
    <col min="7199" max="7199" width="1.5703125" style="97" customWidth="1"/>
    <col min="7200" max="7200" width="7.5703125" style="97" customWidth="1"/>
    <col min="7201" max="7201" width="1.5703125" style="97" customWidth="1"/>
    <col min="7202" max="7202" width="7.5703125" style="97" customWidth="1"/>
    <col min="7203" max="7203" width="1.5703125" style="97" customWidth="1"/>
    <col min="7204" max="7204" width="10.140625" style="97" customWidth="1"/>
    <col min="7205" max="7205" width="1.5703125" style="97" customWidth="1"/>
    <col min="7206" max="7206" width="7.5703125" style="97" customWidth="1"/>
    <col min="7207" max="7207" width="1.5703125" style="97" customWidth="1"/>
    <col min="7208" max="7208" width="7.85546875" style="97" customWidth="1"/>
    <col min="7209" max="7209" width="1.5703125" style="97" customWidth="1"/>
    <col min="7210" max="7210" width="13.7109375" style="97" customWidth="1"/>
    <col min="7211" max="7211" width="1.28515625" style="97" customWidth="1"/>
    <col min="7212" max="7212" width="12.85546875" style="97" customWidth="1"/>
    <col min="7213" max="7213" width="1.5703125" style="97" customWidth="1"/>
    <col min="7214" max="7214" width="8.140625" style="97" customWidth="1"/>
    <col min="7215" max="7215" width="1.5703125" style="97" customWidth="1"/>
    <col min="7216" max="7216" width="13.140625" style="97" customWidth="1"/>
    <col min="7217" max="7217" width="1.5703125" style="97" customWidth="1"/>
    <col min="7218" max="7218" width="8.42578125" style="97" customWidth="1"/>
    <col min="7219" max="7219" width="1.28515625" style="97" customWidth="1"/>
    <col min="7220" max="7220" width="11.7109375" style="97" customWidth="1"/>
    <col min="7221" max="7221" width="1.5703125" style="97" customWidth="1"/>
    <col min="7222" max="7222" width="8.42578125" style="97" customWidth="1"/>
    <col min="7223" max="7223" width="1" style="97" customWidth="1"/>
    <col min="7224" max="7224" width="11.5703125" style="97" customWidth="1"/>
    <col min="7225" max="7225" width="1.5703125" style="97" customWidth="1"/>
    <col min="7226" max="7226" width="11" style="97" customWidth="1"/>
    <col min="7227" max="7227" width="1.5703125" style="97" customWidth="1"/>
    <col min="7228" max="7228" width="4.140625" style="97" customWidth="1"/>
    <col min="7229" max="7229" width="1.5703125" style="97" customWidth="1"/>
    <col min="7230" max="7230" width="11" style="97" customWidth="1"/>
    <col min="7231" max="7231" width="1.5703125" style="97" customWidth="1"/>
    <col min="7232" max="7232" width="11" style="97" customWidth="1"/>
    <col min="7233" max="7233" width="1.5703125" style="97" customWidth="1"/>
    <col min="7234" max="7234" width="11" style="97" customWidth="1"/>
    <col min="7235" max="7235" width="1.5703125" style="97" customWidth="1"/>
    <col min="7236" max="7236" width="11" style="97" customWidth="1"/>
    <col min="7237" max="7237" width="1.5703125" style="97" customWidth="1"/>
    <col min="7238" max="7238" width="11" style="97" customWidth="1"/>
    <col min="7239" max="7239" width="1.5703125" style="97" customWidth="1"/>
    <col min="7240" max="7240" width="11" style="97" customWidth="1"/>
    <col min="7241" max="7241" width="1.5703125" style="97" customWidth="1"/>
    <col min="7242" max="7242" width="11" style="97" customWidth="1"/>
    <col min="7243" max="7424" width="7.5703125" style="97"/>
    <col min="7425" max="7425" width="5" style="97" customWidth="1"/>
    <col min="7426" max="7426" width="2.42578125" style="97" customWidth="1"/>
    <col min="7427" max="7427" width="19.5703125" style="97" customWidth="1"/>
    <col min="7428" max="7428" width="2.42578125" style="97" customWidth="1"/>
    <col min="7429" max="7429" width="13.5703125" style="97" customWidth="1"/>
    <col min="7430" max="7430" width="1.5703125" style="97" customWidth="1"/>
    <col min="7431" max="7431" width="9.28515625" style="97" customWidth="1"/>
    <col min="7432" max="7432" width="1.5703125" style="97" customWidth="1"/>
    <col min="7433" max="7433" width="9.28515625" style="97" customWidth="1"/>
    <col min="7434" max="7434" width="2.42578125" style="97" customWidth="1"/>
    <col min="7435" max="7435" width="13.5703125" style="97" customWidth="1"/>
    <col min="7436" max="7436" width="1.5703125" style="97" customWidth="1"/>
    <col min="7437" max="7437" width="9.28515625" style="97" customWidth="1"/>
    <col min="7438" max="7438" width="1.5703125" style="97" customWidth="1"/>
    <col min="7439" max="7439" width="9.28515625" style="97" customWidth="1"/>
    <col min="7440" max="7440" width="2.42578125" style="97" customWidth="1"/>
    <col min="7441" max="7441" width="13.5703125" style="97" customWidth="1"/>
    <col min="7442" max="7442" width="1.5703125" style="97" customWidth="1"/>
    <col min="7443" max="7443" width="9.28515625" style="97" customWidth="1"/>
    <col min="7444" max="7444" width="1.5703125" style="97" customWidth="1"/>
    <col min="7445" max="7445" width="9.28515625" style="97" customWidth="1"/>
    <col min="7446" max="7446" width="2.42578125" style="97" customWidth="1"/>
    <col min="7447" max="7447" width="13.5703125" style="97" customWidth="1"/>
    <col min="7448" max="7448" width="1.5703125" style="97" customWidth="1"/>
    <col min="7449" max="7449" width="9.28515625" style="97" customWidth="1"/>
    <col min="7450" max="7450" width="1.5703125" style="97" customWidth="1"/>
    <col min="7451" max="7451" width="9.28515625" style="97" customWidth="1"/>
    <col min="7452" max="7453" width="1.5703125" style="97" customWidth="1"/>
    <col min="7454" max="7454" width="11.5703125" style="97" customWidth="1"/>
    <col min="7455" max="7455" width="1.5703125" style="97" customWidth="1"/>
    <col min="7456" max="7456" width="7.5703125" style="97" customWidth="1"/>
    <col min="7457" max="7457" width="1.5703125" style="97" customWidth="1"/>
    <col min="7458" max="7458" width="7.5703125" style="97" customWidth="1"/>
    <col min="7459" max="7459" width="1.5703125" style="97" customWidth="1"/>
    <col min="7460" max="7460" width="10.140625" style="97" customWidth="1"/>
    <col min="7461" max="7461" width="1.5703125" style="97" customWidth="1"/>
    <col min="7462" max="7462" width="7.5703125" style="97" customWidth="1"/>
    <col min="7463" max="7463" width="1.5703125" style="97" customWidth="1"/>
    <col min="7464" max="7464" width="7.85546875" style="97" customWidth="1"/>
    <col min="7465" max="7465" width="1.5703125" style="97" customWidth="1"/>
    <col min="7466" max="7466" width="13.7109375" style="97" customWidth="1"/>
    <col min="7467" max="7467" width="1.28515625" style="97" customWidth="1"/>
    <col min="7468" max="7468" width="12.85546875" style="97" customWidth="1"/>
    <col min="7469" max="7469" width="1.5703125" style="97" customWidth="1"/>
    <col min="7470" max="7470" width="8.140625" style="97" customWidth="1"/>
    <col min="7471" max="7471" width="1.5703125" style="97" customWidth="1"/>
    <col min="7472" max="7472" width="13.140625" style="97" customWidth="1"/>
    <col min="7473" max="7473" width="1.5703125" style="97" customWidth="1"/>
    <col min="7474" max="7474" width="8.42578125" style="97" customWidth="1"/>
    <col min="7475" max="7475" width="1.28515625" style="97" customWidth="1"/>
    <col min="7476" max="7476" width="11.7109375" style="97" customWidth="1"/>
    <col min="7477" max="7477" width="1.5703125" style="97" customWidth="1"/>
    <col min="7478" max="7478" width="8.42578125" style="97" customWidth="1"/>
    <col min="7479" max="7479" width="1" style="97" customWidth="1"/>
    <col min="7480" max="7480" width="11.5703125" style="97" customWidth="1"/>
    <col min="7481" max="7481" width="1.5703125" style="97" customWidth="1"/>
    <col min="7482" max="7482" width="11" style="97" customWidth="1"/>
    <col min="7483" max="7483" width="1.5703125" style="97" customWidth="1"/>
    <col min="7484" max="7484" width="4.140625" style="97" customWidth="1"/>
    <col min="7485" max="7485" width="1.5703125" style="97" customWidth="1"/>
    <col min="7486" max="7486" width="11" style="97" customWidth="1"/>
    <col min="7487" max="7487" width="1.5703125" style="97" customWidth="1"/>
    <col min="7488" max="7488" width="11" style="97" customWidth="1"/>
    <col min="7489" max="7489" width="1.5703125" style="97" customWidth="1"/>
    <col min="7490" max="7490" width="11" style="97" customWidth="1"/>
    <col min="7491" max="7491" width="1.5703125" style="97" customWidth="1"/>
    <col min="7492" max="7492" width="11" style="97" customWidth="1"/>
    <col min="7493" max="7493" width="1.5703125" style="97" customWidth="1"/>
    <col min="7494" max="7494" width="11" style="97" customWidth="1"/>
    <col min="7495" max="7495" width="1.5703125" style="97" customWidth="1"/>
    <col min="7496" max="7496" width="11" style="97" customWidth="1"/>
    <col min="7497" max="7497" width="1.5703125" style="97" customWidth="1"/>
    <col min="7498" max="7498" width="11" style="97" customWidth="1"/>
    <col min="7499" max="7680" width="7.5703125" style="97"/>
    <col min="7681" max="7681" width="5" style="97" customWidth="1"/>
    <col min="7682" max="7682" width="2.42578125" style="97" customWidth="1"/>
    <col min="7683" max="7683" width="19.5703125" style="97" customWidth="1"/>
    <col min="7684" max="7684" width="2.42578125" style="97" customWidth="1"/>
    <col min="7685" max="7685" width="13.5703125" style="97" customWidth="1"/>
    <col min="7686" max="7686" width="1.5703125" style="97" customWidth="1"/>
    <col min="7687" max="7687" width="9.28515625" style="97" customWidth="1"/>
    <col min="7688" max="7688" width="1.5703125" style="97" customWidth="1"/>
    <col min="7689" max="7689" width="9.28515625" style="97" customWidth="1"/>
    <col min="7690" max="7690" width="2.42578125" style="97" customWidth="1"/>
    <col min="7691" max="7691" width="13.5703125" style="97" customWidth="1"/>
    <col min="7692" max="7692" width="1.5703125" style="97" customWidth="1"/>
    <col min="7693" max="7693" width="9.28515625" style="97" customWidth="1"/>
    <col min="7694" max="7694" width="1.5703125" style="97" customWidth="1"/>
    <col min="7695" max="7695" width="9.28515625" style="97" customWidth="1"/>
    <col min="7696" max="7696" width="2.42578125" style="97" customWidth="1"/>
    <col min="7697" max="7697" width="13.5703125" style="97" customWidth="1"/>
    <col min="7698" max="7698" width="1.5703125" style="97" customWidth="1"/>
    <col min="7699" max="7699" width="9.28515625" style="97" customWidth="1"/>
    <col min="7700" max="7700" width="1.5703125" style="97" customWidth="1"/>
    <col min="7701" max="7701" width="9.28515625" style="97" customWidth="1"/>
    <col min="7702" max="7702" width="2.42578125" style="97" customWidth="1"/>
    <col min="7703" max="7703" width="13.5703125" style="97" customWidth="1"/>
    <col min="7704" max="7704" width="1.5703125" style="97" customWidth="1"/>
    <col min="7705" max="7705" width="9.28515625" style="97" customWidth="1"/>
    <col min="7706" max="7706" width="1.5703125" style="97" customWidth="1"/>
    <col min="7707" max="7707" width="9.28515625" style="97" customWidth="1"/>
    <col min="7708" max="7709" width="1.5703125" style="97" customWidth="1"/>
    <col min="7710" max="7710" width="11.5703125" style="97" customWidth="1"/>
    <col min="7711" max="7711" width="1.5703125" style="97" customWidth="1"/>
    <col min="7712" max="7712" width="7.5703125" style="97" customWidth="1"/>
    <col min="7713" max="7713" width="1.5703125" style="97" customWidth="1"/>
    <col min="7714" max="7714" width="7.5703125" style="97" customWidth="1"/>
    <col min="7715" max="7715" width="1.5703125" style="97" customWidth="1"/>
    <col min="7716" max="7716" width="10.140625" style="97" customWidth="1"/>
    <col min="7717" max="7717" width="1.5703125" style="97" customWidth="1"/>
    <col min="7718" max="7718" width="7.5703125" style="97" customWidth="1"/>
    <col min="7719" max="7719" width="1.5703125" style="97" customWidth="1"/>
    <col min="7720" max="7720" width="7.85546875" style="97" customWidth="1"/>
    <col min="7721" max="7721" width="1.5703125" style="97" customWidth="1"/>
    <col min="7722" max="7722" width="13.7109375" style="97" customWidth="1"/>
    <col min="7723" max="7723" width="1.28515625" style="97" customWidth="1"/>
    <col min="7724" max="7724" width="12.85546875" style="97" customWidth="1"/>
    <col min="7725" max="7725" width="1.5703125" style="97" customWidth="1"/>
    <col min="7726" max="7726" width="8.140625" style="97" customWidth="1"/>
    <col min="7727" max="7727" width="1.5703125" style="97" customWidth="1"/>
    <col min="7728" max="7728" width="13.140625" style="97" customWidth="1"/>
    <col min="7729" max="7729" width="1.5703125" style="97" customWidth="1"/>
    <col min="7730" max="7730" width="8.42578125" style="97" customWidth="1"/>
    <col min="7731" max="7731" width="1.28515625" style="97" customWidth="1"/>
    <col min="7732" max="7732" width="11.7109375" style="97" customWidth="1"/>
    <col min="7733" max="7733" width="1.5703125" style="97" customWidth="1"/>
    <col min="7734" max="7734" width="8.42578125" style="97" customWidth="1"/>
    <col min="7735" max="7735" width="1" style="97" customWidth="1"/>
    <col min="7736" max="7736" width="11.5703125" style="97" customWidth="1"/>
    <col min="7737" max="7737" width="1.5703125" style="97" customWidth="1"/>
    <col min="7738" max="7738" width="11" style="97" customWidth="1"/>
    <col min="7739" max="7739" width="1.5703125" style="97" customWidth="1"/>
    <col min="7740" max="7740" width="4.140625" style="97" customWidth="1"/>
    <col min="7741" max="7741" width="1.5703125" style="97" customWidth="1"/>
    <col min="7742" max="7742" width="11" style="97" customWidth="1"/>
    <col min="7743" max="7743" width="1.5703125" style="97" customWidth="1"/>
    <col min="7744" max="7744" width="11" style="97" customWidth="1"/>
    <col min="7745" max="7745" width="1.5703125" style="97" customWidth="1"/>
    <col min="7746" max="7746" width="11" style="97" customWidth="1"/>
    <col min="7747" max="7747" width="1.5703125" style="97" customWidth="1"/>
    <col min="7748" max="7748" width="11" style="97" customWidth="1"/>
    <col min="7749" max="7749" width="1.5703125" style="97" customWidth="1"/>
    <col min="7750" max="7750" width="11" style="97" customWidth="1"/>
    <col min="7751" max="7751" width="1.5703125" style="97" customWidth="1"/>
    <col min="7752" max="7752" width="11" style="97" customWidth="1"/>
    <col min="7753" max="7753" width="1.5703125" style="97" customWidth="1"/>
    <col min="7754" max="7754" width="11" style="97" customWidth="1"/>
    <col min="7755" max="7936" width="7.5703125" style="97"/>
    <col min="7937" max="7937" width="5" style="97" customWidth="1"/>
    <col min="7938" max="7938" width="2.42578125" style="97" customWidth="1"/>
    <col min="7939" max="7939" width="19.5703125" style="97" customWidth="1"/>
    <col min="7940" max="7940" width="2.42578125" style="97" customWidth="1"/>
    <col min="7941" max="7941" width="13.5703125" style="97" customWidth="1"/>
    <col min="7942" max="7942" width="1.5703125" style="97" customWidth="1"/>
    <col min="7943" max="7943" width="9.28515625" style="97" customWidth="1"/>
    <col min="7944" max="7944" width="1.5703125" style="97" customWidth="1"/>
    <col min="7945" max="7945" width="9.28515625" style="97" customWidth="1"/>
    <col min="7946" max="7946" width="2.42578125" style="97" customWidth="1"/>
    <col min="7947" max="7947" width="13.5703125" style="97" customWidth="1"/>
    <col min="7948" max="7948" width="1.5703125" style="97" customWidth="1"/>
    <col min="7949" max="7949" width="9.28515625" style="97" customWidth="1"/>
    <col min="7950" max="7950" width="1.5703125" style="97" customWidth="1"/>
    <col min="7951" max="7951" width="9.28515625" style="97" customWidth="1"/>
    <col min="7952" max="7952" width="2.42578125" style="97" customWidth="1"/>
    <col min="7953" max="7953" width="13.5703125" style="97" customWidth="1"/>
    <col min="7954" max="7954" width="1.5703125" style="97" customWidth="1"/>
    <col min="7955" max="7955" width="9.28515625" style="97" customWidth="1"/>
    <col min="7956" max="7956" width="1.5703125" style="97" customWidth="1"/>
    <col min="7957" max="7957" width="9.28515625" style="97" customWidth="1"/>
    <col min="7958" max="7958" width="2.42578125" style="97" customWidth="1"/>
    <col min="7959" max="7959" width="13.5703125" style="97" customWidth="1"/>
    <col min="7960" max="7960" width="1.5703125" style="97" customWidth="1"/>
    <col min="7961" max="7961" width="9.28515625" style="97" customWidth="1"/>
    <col min="7962" max="7962" width="1.5703125" style="97" customWidth="1"/>
    <col min="7963" max="7963" width="9.28515625" style="97" customWidth="1"/>
    <col min="7964" max="7965" width="1.5703125" style="97" customWidth="1"/>
    <col min="7966" max="7966" width="11.5703125" style="97" customWidth="1"/>
    <col min="7967" max="7967" width="1.5703125" style="97" customWidth="1"/>
    <col min="7968" max="7968" width="7.5703125" style="97" customWidth="1"/>
    <col min="7969" max="7969" width="1.5703125" style="97" customWidth="1"/>
    <col min="7970" max="7970" width="7.5703125" style="97" customWidth="1"/>
    <col min="7971" max="7971" width="1.5703125" style="97" customWidth="1"/>
    <col min="7972" max="7972" width="10.140625" style="97" customWidth="1"/>
    <col min="7973" max="7973" width="1.5703125" style="97" customWidth="1"/>
    <col min="7974" max="7974" width="7.5703125" style="97" customWidth="1"/>
    <col min="7975" max="7975" width="1.5703125" style="97" customWidth="1"/>
    <col min="7976" max="7976" width="7.85546875" style="97" customWidth="1"/>
    <col min="7977" max="7977" width="1.5703125" style="97" customWidth="1"/>
    <col min="7978" max="7978" width="13.7109375" style="97" customWidth="1"/>
    <col min="7979" max="7979" width="1.28515625" style="97" customWidth="1"/>
    <col min="7980" max="7980" width="12.85546875" style="97" customWidth="1"/>
    <col min="7981" max="7981" width="1.5703125" style="97" customWidth="1"/>
    <col min="7982" max="7982" width="8.140625" style="97" customWidth="1"/>
    <col min="7983" max="7983" width="1.5703125" style="97" customWidth="1"/>
    <col min="7984" max="7984" width="13.140625" style="97" customWidth="1"/>
    <col min="7985" max="7985" width="1.5703125" style="97" customWidth="1"/>
    <col min="7986" max="7986" width="8.42578125" style="97" customWidth="1"/>
    <col min="7987" max="7987" width="1.28515625" style="97" customWidth="1"/>
    <col min="7988" max="7988" width="11.7109375" style="97" customWidth="1"/>
    <col min="7989" max="7989" width="1.5703125" style="97" customWidth="1"/>
    <col min="7990" max="7990" width="8.42578125" style="97" customWidth="1"/>
    <col min="7991" max="7991" width="1" style="97" customWidth="1"/>
    <col min="7992" max="7992" width="11.5703125" style="97" customWidth="1"/>
    <col min="7993" max="7993" width="1.5703125" style="97" customWidth="1"/>
    <col min="7994" max="7994" width="11" style="97" customWidth="1"/>
    <col min="7995" max="7995" width="1.5703125" style="97" customWidth="1"/>
    <col min="7996" max="7996" width="4.140625" style="97" customWidth="1"/>
    <col min="7997" max="7997" width="1.5703125" style="97" customWidth="1"/>
    <col min="7998" max="7998" width="11" style="97" customWidth="1"/>
    <col min="7999" max="7999" width="1.5703125" style="97" customWidth="1"/>
    <col min="8000" max="8000" width="11" style="97" customWidth="1"/>
    <col min="8001" max="8001" width="1.5703125" style="97" customWidth="1"/>
    <col min="8002" max="8002" width="11" style="97" customWidth="1"/>
    <col min="8003" max="8003" width="1.5703125" style="97" customWidth="1"/>
    <col min="8004" max="8004" width="11" style="97" customWidth="1"/>
    <col min="8005" max="8005" width="1.5703125" style="97" customWidth="1"/>
    <col min="8006" max="8006" width="11" style="97" customWidth="1"/>
    <col min="8007" max="8007" width="1.5703125" style="97" customWidth="1"/>
    <col min="8008" max="8008" width="11" style="97" customWidth="1"/>
    <col min="8009" max="8009" width="1.5703125" style="97" customWidth="1"/>
    <col min="8010" max="8010" width="11" style="97" customWidth="1"/>
    <col min="8011" max="8192" width="7.5703125" style="97"/>
    <col min="8193" max="8193" width="5" style="97" customWidth="1"/>
    <col min="8194" max="8194" width="2.42578125" style="97" customWidth="1"/>
    <col min="8195" max="8195" width="19.5703125" style="97" customWidth="1"/>
    <col min="8196" max="8196" width="2.42578125" style="97" customWidth="1"/>
    <col min="8197" max="8197" width="13.5703125" style="97" customWidth="1"/>
    <col min="8198" max="8198" width="1.5703125" style="97" customWidth="1"/>
    <col min="8199" max="8199" width="9.28515625" style="97" customWidth="1"/>
    <col min="8200" max="8200" width="1.5703125" style="97" customWidth="1"/>
    <col min="8201" max="8201" width="9.28515625" style="97" customWidth="1"/>
    <col min="8202" max="8202" width="2.42578125" style="97" customWidth="1"/>
    <col min="8203" max="8203" width="13.5703125" style="97" customWidth="1"/>
    <col min="8204" max="8204" width="1.5703125" style="97" customWidth="1"/>
    <col min="8205" max="8205" width="9.28515625" style="97" customWidth="1"/>
    <col min="8206" max="8206" width="1.5703125" style="97" customWidth="1"/>
    <col min="8207" max="8207" width="9.28515625" style="97" customWidth="1"/>
    <col min="8208" max="8208" width="2.42578125" style="97" customWidth="1"/>
    <col min="8209" max="8209" width="13.5703125" style="97" customWidth="1"/>
    <col min="8210" max="8210" width="1.5703125" style="97" customWidth="1"/>
    <col min="8211" max="8211" width="9.28515625" style="97" customWidth="1"/>
    <col min="8212" max="8212" width="1.5703125" style="97" customWidth="1"/>
    <col min="8213" max="8213" width="9.28515625" style="97" customWidth="1"/>
    <col min="8214" max="8214" width="2.42578125" style="97" customWidth="1"/>
    <col min="8215" max="8215" width="13.5703125" style="97" customWidth="1"/>
    <col min="8216" max="8216" width="1.5703125" style="97" customWidth="1"/>
    <col min="8217" max="8217" width="9.28515625" style="97" customWidth="1"/>
    <col min="8218" max="8218" width="1.5703125" style="97" customWidth="1"/>
    <col min="8219" max="8219" width="9.28515625" style="97" customWidth="1"/>
    <col min="8220" max="8221" width="1.5703125" style="97" customWidth="1"/>
    <col min="8222" max="8222" width="11.5703125" style="97" customWidth="1"/>
    <col min="8223" max="8223" width="1.5703125" style="97" customWidth="1"/>
    <col min="8224" max="8224" width="7.5703125" style="97" customWidth="1"/>
    <col min="8225" max="8225" width="1.5703125" style="97" customWidth="1"/>
    <col min="8226" max="8226" width="7.5703125" style="97" customWidth="1"/>
    <col min="8227" max="8227" width="1.5703125" style="97" customWidth="1"/>
    <col min="8228" max="8228" width="10.140625" style="97" customWidth="1"/>
    <col min="8229" max="8229" width="1.5703125" style="97" customWidth="1"/>
    <col min="8230" max="8230" width="7.5703125" style="97" customWidth="1"/>
    <col min="8231" max="8231" width="1.5703125" style="97" customWidth="1"/>
    <col min="8232" max="8232" width="7.85546875" style="97" customWidth="1"/>
    <col min="8233" max="8233" width="1.5703125" style="97" customWidth="1"/>
    <col min="8234" max="8234" width="13.7109375" style="97" customWidth="1"/>
    <col min="8235" max="8235" width="1.28515625" style="97" customWidth="1"/>
    <col min="8236" max="8236" width="12.85546875" style="97" customWidth="1"/>
    <col min="8237" max="8237" width="1.5703125" style="97" customWidth="1"/>
    <col min="8238" max="8238" width="8.140625" style="97" customWidth="1"/>
    <col min="8239" max="8239" width="1.5703125" style="97" customWidth="1"/>
    <col min="8240" max="8240" width="13.140625" style="97" customWidth="1"/>
    <col min="8241" max="8241" width="1.5703125" style="97" customWidth="1"/>
    <col min="8242" max="8242" width="8.42578125" style="97" customWidth="1"/>
    <col min="8243" max="8243" width="1.28515625" style="97" customWidth="1"/>
    <col min="8244" max="8244" width="11.7109375" style="97" customWidth="1"/>
    <col min="8245" max="8245" width="1.5703125" style="97" customWidth="1"/>
    <col min="8246" max="8246" width="8.42578125" style="97" customWidth="1"/>
    <col min="8247" max="8247" width="1" style="97" customWidth="1"/>
    <col min="8248" max="8248" width="11.5703125" style="97" customWidth="1"/>
    <col min="8249" max="8249" width="1.5703125" style="97" customWidth="1"/>
    <col min="8250" max="8250" width="11" style="97" customWidth="1"/>
    <col min="8251" max="8251" width="1.5703125" style="97" customWidth="1"/>
    <col min="8252" max="8252" width="4.140625" style="97" customWidth="1"/>
    <col min="8253" max="8253" width="1.5703125" style="97" customWidth="1"/>
    <col min="8254" max="8254" width="11" style="97" customWidth="1"/>
    <col min="8255" max="8255" width="1.5703125" style="97" customWidth="1"/>
    <col min="8256" max="8256" width="11" style="97" customWidth="1"/>
    <col min="8257" max="8257" width="1.5703125" style="97" customWidth="1"/>
    <col min="8258" max="8258" width="11" style="97" customWidth="1"/>
    <col min="8259" max="8259" width="1.5703125" style="97" customWidth="1"/>
    <col min="8260" max="8260" width="11" style="97" customWidth="1"/>
    <col min="8261" max="8261" width="1.5703125" style="97" customWidth="1"/>
    <col min="8262" max="8262" width="11" style="97" customWidth="1"/>
    <col min="8263" max="8263" width="1.5703125" style="97" customWidth="1"/>
    <col min="8264" max="8264" width="11" style="97" customWidth="1"/>
    <col min="8265" max="8265" width="1.5703125" style="97" customWidth="1"/>
    <col min="8266" max="8266" width="11" style="97" customWidth="1"/>
    <col min="8267" max="8448" width="7.5703125" style="97"/>
    <col min="8449" max="8449" width="5" style="97" customWidth="1"/>
    <col min="8450" max="8450" width="2.42578125" style="97" customWidth="1"/>
    <col min="8451" max="8451" width="19.5703125" style="97" customWidth="1"/>
    <col min="8452" max="8452" width="2.42578125" style="97" customWidth="1"/>
    <col min="8453" max="8453" width="13.5703125" style="97" customWidth="1"/>
    <col min="8454" max="8454" width="1.5703125" style="97" customWidth="1"/>
    <col min="8455" max="8455" width="9.28515625" style="97" customWidth="1"/>
    <col min="8456" max="8456" width="1.5703125" style="97" customWidth="1"/>
    <col min="8457" max="8457" width="9.28515625" style="97" customWidth="1"/>
    <col min="8458" max="8458" width="2.42578125" style="97" customWidth="1"/>
    <col min="8459" max="8459" width="13.5703125" style="97" customWidth="1"/>
    <col min="8460" max="8460" width="1.5703125" style="97" customWidth="1"/>
    <col min="8461" max="8461" width="9.28515625" style="97" customWidth="1"/>
    <col min="8462" max="8462" width="1.5703125" style="97" customWidth="1"/>
    <col min="8463" max="8463" width="9.28515625" style="97" customWidth="1"/>
    <col min="8464" max="8464" width="2.42578125" style="97" customWidth="1"/>
    <col min="8465" max="8465" width="13.5703125" style="97" customWidth="1"/>
    <col min="8466" max="8466" width="1.5703125" style="97" customWidth="1"/>
    <col min="8467" max="8467" width="9.28515625" style="97" customWidth="1"/>
    <col min="8468" max="8468" width="1.5703125" style="97" customWidth="1"/>
    <col min="8469" max="8469" width="9.28515625" style="97" customWidth="1"/>
    <col min="8470" max="8470" width="2.42578125" style="97" customWidth="1"/>
    <col min="8471" max="8471" width="13.5703125" style="97" customWidth="1"/>
    <col min="8472" max="8472" width="1.5703125" style="97" customWidth="1"/>
    <col min="8473" max="8473" width="9.28515625" style="97" customWidth="1"/>
    <col min="8474" max="8474" width="1.5703125" style="97" customWidth="1"/>
    <col min="8475" max="8475" width="9.28515625" style="97" customWidth="1"/>
    <col min="8476" max="8477" width="1.5703125" style="97" customWidth="1"/>
    <col min="8478" max="8478" width="11.5703125" style="97" customWidth="1"/>
    <col min="8479" max="8479" width="1.5703125" style="97" customWidth="1"/>
    <col min="8480" max="8480" width="7.5703125" style="97" customWidth="1"/>
    <col min="8481" max="8481" width="1.5703125" style="97" customWidth="1"/>
    <col min="8482" max="8482" width="7.5703125" style="97" customWidth="1"/>
    <col min="8483" max="8483" width="1.5703125" style="97" customWidth="1"/>
    <col min="8484" max="8484" width="10.140625" style="97" customWidth="1"/>
    <col min="8485" max="8485" width="1.5703125" style="97" customWidth="1"/>
    <col min="8486" max="8486" width="7.5703125" style="97" customWidth="1"/>
    <col min="8487" max="8487" width="1.5703125" style="97" customWidth="1"/>
    <col min="8488" max="8488" width="7.85546875" style="97" customWidth="1"/>
    <col min="8489" max="8489" width="1.5703125" style="97" customWidth="1"/>
    <col min="8490" max="8490" width="13.7109375" style="97" customWidth="1"/>
    <col min="8491" max="8491" width="1.28515625" style="97" customWidth="1"/>
    <col min="8492" max="8492" width="12.85546875" style="97" customWidth="1"/>
    <col min="8493" max="8493" width="1.5703125" style="97" customWidth="1"/>
    <col min="8494" max="8494" width="8.140625" style="97" customWidth="1"/>
    <col min="8495" max="8495" width="1.5703125" style="97" customWidth="1"/>
    <col min="8496" max="8496" width="13.140625" style="97" customWidth="1"/>
    <col min="8497" max="8497" width="1.5703125" style="97" customWidth="1"/>
    <col min="8498" max="8498" width="8.42578125" style="97" customWidth="1"/>
    <col min="8499" max="8499" width="1.28515625" style="97" customWidth="1"/>
    <col min="8500" max="8500" width="11.7109375" style="97" customWidth="1"/>
    <col min="8501" max="8501" width="1.5703125" style="97" customWidth="1"/>
    <col min="8502" max="8502" width="8.42578125" style="97" customWidth="1"/>
    <col min="8503" max="8503" width="1" style="97" customWidth="1"/>
    <col min="8504" max="8504" width="11.5703125" style="97" customWidth="1"/>
    <col min="8505" max="8505" width="1.5703125" style="97" customWidth="1"/>
    <col min="8506" max="8506" width="11" style="97" customWidth="1"/>
    <col min="8507" max="8507" width="1.5703125" style="97" customWidth="1"/>
    <col min="8508" max="8508" width="4.140625" style="97" customWidth="1"/>
    <col min="8509" max="8509" width="1.5703125" style="97" customWidth="1"/>
    <col min="8510" max="8510" width="11" style="97" customWidth="1"/>
    <col min="8511" max="8511" width="1.5703125" style="97" customWidth="1"/>
    <col min="8512" max="8512" width="11" style="97" customWidth="1"/>
    <col min="8513" max="8513" width="1.5703125" style="97" customWidth="1"/>
    <col min="8514" max="8514" width="11" style="97" customWidth="1"/>
    <col min="8515" max="8515" width="1.5703125" style="97" customWidth="1"/>
    <col min="8516" max="8516" width="11" style="97" customWidth="1"/>
    <col min="8517" max="8517" width="1.5703125" style="97" customWidth="1"/>
    <col min="8518" max="8518" width="11" style="97" customWidth="1"/>
    <col min="8519" max="8519" width="1.5703125" style="97" customWidth="1"/>
    <col min="8520" max="8520" width="11" style="97" customWidth="1"/>
    <col min="8521" max="8521" width="1.5703125" style="97" customWidth="1"/>
    <col min="8522" max="8522" width="11" style="97" customWidth="1"/>
    <col min="8523" max="8704" width="7.5703125" style="97"/>
    <col min="8705" max="8705" width="5" style="97" customWidth="1"/>
    <col min="8706" max="8706" width="2.42578125" style="97" customWidth="1"/>
    <col min="8707" max="8707" width="19.5703125" style="97" customWidth="1"/>
    <col min="8708" max="8708" width="2.42578125" style="97" customWidth="1"/>
    <col min="8709" max="8709" width="13.5703125" style="97" customWidth="1"/>
    <col min="8710" max="8710" width="1.5703125" style="97" customWidth="1"/>
    <col min="8711" max="8711" width="9.28515625" style="97" customWidth="1"/>
    <col min="8712" max="8712" width="1.5703125" style="97" customWidth="1"/>
    <col min="8713" max="8713" width="9.28515625" style="97" customWidth="1"/>
    <col min="8714" max="8714" width="2.42578125" style="97" customWidth="1"/>
    <col min="8715" max="8715" width="13.5703125" style="97" customWidth="1"/>
    <col min="8716" max="8716" width="1.5703125" style="97" customWidth="1"/>
    <col min="8717" max="8717" width="9.28515625" style="97" customWidth="1"/>
    <col min="8718" max="8718" width="1.5703125" style="97" customWidth="1"/>
    <col min="8719" max="8719" width="9.28515625" style="97" customWidth="1"/>
    <col min="8720" max="8720" width="2.42578125" style="97" customWidth="1"/>
    <col min="8721" max="8721" width="13.5703125" style="97" customWidth="1"/>
    <col min="8722" max="8722" width="1.5703125" style="97" customWidth="1"/>
    <col min="8723" max="8723" width="9.28515625" style="97" customWidth="1"/>
    <col min="8724" max="8724" width="1.5703125" style="97" customWidth="1"/>
    <col min="8725" max="8725" width="9.28515625" style="97" customWidth="1"/>
    <col min="8726" max="8726" width="2.42578125" style="97" customWidth="1"/>
    <col min="8727" max="8727" width="13.5703125" style="97" customWidth="1"/>
    <col min="8728" max="8728" width="1.5703125" style="97" customWidth="1"/>
    <col min="8729" max="8729" width="9.28515625" style="97" customWidth="1"/>
    <col min="8730" max="8730" width="1.5703125" style="97" customWidth="1"/>
    <col min="8731" max="8731" width="9.28515625" style="97" customWidth="1"/>
    <col min="8732" max="8733" width="1.5703125" style="97" customWidth="1"/>
    <col min="8734" max="8734" width="11.5703125" style="97" customWidth="1"/>
    <col min="8735" max="8735" width="1.5703125" style="97" customWidth="1"/>
    <col min="8736" max="8736" width="7.5703125" style="97" customWidth="1"/>
    <col min="8737" max="8737" width="1.5703125" style="97" customWidth="1"/>
    <col min="8738" max="8738" width="7.5703125" style="97" customWidth="1"/>
    <col min="8739" max="8739" width="1.5703125" style="97" customWidth="1"/>
    <col min="8740" max="8740" width="10.140625" style="97" customWidth="1"/>
    <col min="8741" max="8741" width="1.5703125" style="97" customWidth="1"/>
    <col min="8742" max="8742" width="7.5703125" style="97" customWidth="1"/>
    <col min="8743" max="8743" width="1.5703125" style="97" customWidth="1"/>
    <col min="8744" max="8744" width="7.85546875" style="97" customWidth="1"/>
    <col min="8745" max="8745" width="1.5703125" style="97" customWidth="1"/>
    <col min="8746" max="8746" width="13.7109375" style="97" customWidth="1"/>
    <col min="8747" max="8747" width="1.28515625" style="97" customWidth="1"/>
    <col min="8748" max="8748" width="12.85546875" style="97" customWidth="1"/>
    <col min="8749" max="8749" width="1.5703125" style="97" customWidth="1"/>
    <col min="8750" max="8750" width="8.140625" style="97" customWidth="1"/>
    <col min="8751" max="8751" width="1.5703125" style="97" customWidth="1"/>
    <col min="8752" max="8752" width="13.140625" style="97" customWidth="1"/>
    <col min="8753" max="8753" width="1.5703125" style="97" customWidth="1"/>
    <col min="8754" max="8754" width="8.42578125" style="97" customWidth="1"/>
    <col min="8755" max="8755" width="1.28515625" style="97" customWidth="1"/>
    <col min="8756" max="8756" width="11.7109375" style="97" customWidth="1"/>
    <col min="8757" max="8757" width="1.5703125" style="97" customWidth="1"/>
    <col min="8758" max="8758" width="8.42578125" style="97" customWidth="1"/>
    <col min="8759" max="8759" width="1" style="97" customWidth="1"/>
    <col min="8760" max="8760" width="11.5703125" style="97" customWidth="1"/>
    <col min="8761" max="8761" width="1.5703125" style="97" customWidth="1"/>
    <col min="8762" max="8762" width="11" style="97" customWidth="1"/>
    <col min="8763" max="8763" width="1.5703125" style="97" customWidth="1"/>
    <col min="8764" max="8764" width="4.140625" style="97" customWidth="1"/>
    <col min="8765" max="8765" width="1.5703125" style="97" customWidth="1"/>
    <col min="8766" max="8766" width="11" style="97" customWidth="1"/>
    <col min="8767" max="8767" width="1.5703125" style="97" customWidth="1"/>
    <col min="8768" max="8768" width="11" style="97" customWidth="1"/>
    <col min="8769" max="8769" width="1.5703125" style="97" customWidth="1"/>
    <col min="8770" max="8770" width="11" style="97" customWidth="1"/>
    <col min="8771" max="8771" width="1.5703125" style="97" customWidth="1"/>
    <col min="8772" max="8772" width="11" style="97" customWidth="1"/>
    <col min="8773" max="8773" width="1.5703125" style="97" customWidth="1"/>
    <col min="8774" max="8774" width="11" style="97" customWidth="1"/>
    <col min="8775" max="8775" width="1.5703125" style="97" customWidth="1"/>
    <col min="8776" max="8776" width="11" style="97" customWidth="1"/>
    <col min="8777" max="8777" width="1.5703125" style="97" customWidth="1"/>
    <col min="8778" max="8778" width="11" style="97" customWidth="1"/>
    <col min="8779" max="8960" width="7.5703125" style="97"/>
    <col min="8961" max="8961" width="5" style="97" customWidth="1"/>
    <col min="8962" max="8962" width="2.42578125" style="97" customWidth="1"/>
    <col min="8963" max="8963" width="19.5703125" style="97" customWidth="1"/>
    <col min="8964" max="8964" width="2.42578125" style="97" customWidth="1"/>
    <col min="8965" max="8965" width="13.5703125" style="97" customWidth="1"/>
    <col min="8966" max="8966" width="1.5703125" style="97" customWidth="1"/>
    <col min="8967" max="8967" width="9.28515625" style="97" customWidth="1"/>
    <col min="8968" max="8968" width="1.5703125" style="97" customWidth="1"/>
    <col min="8969" max="8969" width="9.28515625" style="97" customWidth="1"/>
    <col min="8970" max="8970" width="2.42578125" style="97" customWidth="1"/>
    <col min="8971" max="8971" width="13.5703125" style="97" customWidth="1"/>
    <col min="8972" max="8972" width="1.5703125" style="97" customWidth="1"/>
    <col min="8973" max="8973" width="9.28515625" style="97" customWidth="1"/>
    <col min="8974" max="8974" width="1.5703125" style="97" customWidth="1"/>
    <col min="8975" max="8975" width="9.28515625" style="97" customWidth="1"/>
    <col min="8976" max="8976" width="2.42578125" style="97" customWidth="1"/>
    <col min="8977" max="8977" width="13.5703125" style="97" customWidth="1"/>
    <col min="8978" max="8978" width="1.5703125" style="97" customWidth="1"/>
    <col min="8979" max="8979" width="9.28515625" style="97" customWidth="1"/>
    <col min="8980" max="8980" width="1.5703125" style="97" customWidth="1"/>
    <col min="8981" max="8981" width="9.28515625" style="97" customWidth="1"/>
    <col min="8982" max="8982" width="2.42578125" style="97" customWidth="1"/>
    <col min="8983" max="8983" width="13.5703125" style="97" customWidth="1"/>
    <col min="8984" max="8984" width="1.5703125" style="97" customWidth="1"/>
    <col min="8985" max="8985" width="9.28515625" style="97" customWidth="1"/>
    <col min="8986" max="8986" width="1.5703125" style="97" customWidth="1"/>
    <col min="8987" max="8987" width="9.28515625" style="97" customWidth="1"/>
    <col min="8988" max="8989" width="1.5703125" style="97" customWidth="1"/>
    <col min="8990" max="8990" width="11.5703125" style="97" customWidth="1"/>
    <col min="8991" max="8991" width="1.5703125" style="97" customWidth="1"/>
    <col min="8992" max="8992" width="7.5703125" style="97" customWidth="1"/>
    <col min="8993" max="8993" width="1.5703125" style="97" customWidth="1"/>
    <col min="8994" max="8994" width="7.5703125" style="97" customWidth="1"/>
    <col min="8995" max="8995" width="1.5703125" style="97" customWidth="1"/>
    <col min="8996" max="8996" width="10.140625" style="97" customWidth="1"/>
    <col min="8997" max="8997" width="1.5703125" style="97" customWidth="1"/>
    <col min="8998" max="8998" width="7.5703125" style="97" customWidth="1"/>
    <col min="8999" max="8999" width="1.5703125" style="97" customWidth="1"/>
    <col min="9000" max="9000" width="7.85546875" style="97" customWidth="1"/>
    <col min="9001" max="9001" width="1.5703125" style="97" customWidth="1"/>
    <col min="9002" max="9002" width="13.7109375" style="97" customWidth="1"/>
    <col min="9003" max="9003" width="1.28515625" style="97" customWidth="1"/>
    <col min="9004" max="9004" width="12.85546875" style="97" customWidth="1"/>
    <col min="9005" max="9005" width="1.5703125" style="97" customWidth="1"/>
    <col min="9006" max="9006" width="8.140625" style="97" customWidth="1"/>
    <col min="9007" max="9007" width="1.5703125" style="97" customWidth="1"/>
    <col min="9008" max="9008" width="13.140625" style="97" customWidth="1"/>
    <col min="9009" max="9009" width="1.5703125" style="97" customWidth="1"/>
    <col min="9010" max="9010" width="8.42578125" style="97" customWidth="1"/>
    <col min="9011" max="9011" width="1.28515625" style="97" customWidth="1"/>
    <col min="9012" max="9012" width="11.7109375" style="97" customWidth="1"/>
    <col min="9013" max="9013" width="1.5703125" style="97" customWidth="1"/>
    <col min="9014" max="9014" width="8.42578125" style="97" customWidth="1"/>
    <col min="9015" max="9015" width="1" style="97" customWidth="1"/>
    <col min="9016" max="9016" width="11.5703125" style="97" customWidth="1"/>
    <col min="9017" max="9017" width="1.5703125" style="97" customWidth="1"/>
    <col min="9018" max="9018" width="11" style="97" customWidth="1"/>
    <col min="9019" max="9019" width="1.5703125" style="97" customWidth="1"/>
    <col min="9020" max="9020" width="4.140625" style="97" customWidth="1"/>
    <col min="9021" max="9021" width="1.5703125" style="97" customWidth="1"/>
    <col min="9022" max="9022" width="11" style="97" customWidth="1"/>
    <col min="9023" max="9023" width="1.5703125" style="97" customWidth="1"/>
    <col min="9024" max="9024" width="11" style="97" customWidth="1"/>
    <col min="9025" max="9025" width="1.5703125" style="97" customWidth="1"/>
    <col min="9026" max="9026" width="11" style="97" customWidth="1"/>
    <col min="9027" max="9027" width="1.5703125" style="97" customWidth="1"/>
    <col min="9028" max="9028" width="11" style="97" customWidth="1"/>
    <col min="9029" max="9029" width="1.5703125" style="97" customWidth="1"/>
    <col min="9030" max="9030" width="11" style="97" customWidth="1"/>
    <col min="9031" max="9031" width="1.5703125" style="97" customWidth="1"/>
    <col min="9032" max="9032" width="11" style="97" customWidth="1"/>
    <col min="9033" max="9033" width="1.5703125" style="97" customWidth="1"/>
    <col min="9034" max="9034" width="11" style="97" customWidth="1"/>
    <col min="9035" max="9216" width="7.5703125" style="97"/>
    <col min="9217" max="9217" width="5" style="97" customWidth="1"/>
    <col min="9218" max="9218" width="2.42578125" style="97" customWidth="1"/>
    <col min="9219" max="9219" width="19.5703125" style="97" customWidth="1"/>
    <col min="9220" max="9220" width="2.42578125" style="97" customWidth="1"/>
    <col min="9221" max="9221" width="13.5703125" style="97" customWidth="1"/>
    <col min="9222" max="9222" width="1.5703125" style="97" customWidth="1"/>
    <col min="9223" max="9223" width="9.28515625" style="97" customWidth="1"/>
    <col min="9224" max="9224" width="1.5703125" style="97" customWidth="1"/>
    <col min="9225" max="9225" width="9.28515625" style="97" customWidth="1"/>
    <col min="9226" max="9226" width="2.42578125" style="97" customWidth="1"/>
    <col min="9227" max="9227" width="13.5703125" style="97" customWidth="1"/>
    <col min="9228" max="9228" width="1.5703125" style="97" customWidth="1"/>
    <col min="9229" max="9229" width="9.28515625" style="97" customWidth="1"/>
    <col min="9230" max="9230" width="1.5703125" style="97" customWidth="1"/>
    <col min="9231" max="9231" width="9.28515625" style="97" customWidth="1"/>
    <col min="9232" max="9232" width="2.42578125" style="97" customWidth="1"/>
    <col min="9233" max="9233" width="13.5703125" style="97" customWidth="1"/>
    <col min="9234" max="9234" width="1.5703125" style="97" customWidth="1"/>
    <col min="9235" max="9235" width="9.28515625" style="97" customWidth="1"/>
    <col min="9236" max="9236" width="1.5703125" style="97" customWidth="1"/>
    <col min="9237" max="9237" width="9.28515625" style="97" customWidth="1"/>
    <col min="9238" max="9238" width="2.42578125" style="97" customWidth="1"/>
    <col min="9239" max="9239" width="13.5703125" style="97" customWidth="1"/>
    <col min="9240" max="9240" width="1.5703125" style="97" customWidth="1"/>
    <col min="9241" max="9241" width="9.28515625" style="97" customWidth="1"/>
    <col min="9242" max="9242" width="1.5703125" style="97" customWidth="1"/>
    <col min="9243" max="9243" width="9.28515625" style="97" customWidth="1"/>
    <col min="9244" max="9245" width="1.5703125" style="97" customWidth="1"/>
    <col min="9246" max="9246" width="11.5703125" style="97" customWidth="1"/>
    <col min="9247" max="9247" width="1.5703125" style="97" customWidth="1"/>
    <col min="9248" max="9248" width="7.5703125" style="97" customWidth="1"/>
    <col min="9249" max="9249" width="1.5703125" style="97" customWidth="1"/>
    <col min="9250" max="9250" width="7.5703125" style="97" customWidth="1"/>
    <col min="9251" max="9251" width="1.5703125" style="97" customWidth="1"/>
    <col min="9252" max="9252" width="10.140625" style="97" customWidth="1"/>
    <col min="9253" max="9253" width="1.5703125" style="97" customWidth="1"/>
    <col min="9254" max="9254" width="7.5703125" style="97" customWidth="1"/>
    <col min="9255" max="9255" width="1.5703125" style="97" customWidth="1"/>
    <col min="9256" max="9256" width="7.85546875" style="97" customWidth="1"/>
    <col min="9257" max="9257" width="1.5703125" style="97" customWidth="1"/>
    <col min="9258" max="9258" width="13.7109375" style="97" customWidth="1"/>
    <col min="9259" max="9259" width="1.28515625" style="97" customWidth="1"/>
    <col min="9260" max="9260" width="12.85546875" style="97" customWidth="1"/>
    <col min="9261" max="9261" width="1.5703125" style="97" customWidth="1"/>
    <col min="9262" max="9262" width="8.140625" style="97" customWidth="1"/>
    <col min="9263" max="9263" width="1.5703125" style="97" customWidth="1"/>
    <col min="9264" max="9264" width="13.140625" style="97" customWidth="1"/>
    <col min="9265" max="9265" width="1.5703125" style="97" customWidth="1"/>
    <col min="9266" max="9266" width="8.42578125" style="97" customWidth="1"/>
    <col min="9267" max="9267" width="1.28515625" style="97" customWidth="1"/>
    <col min="9268" max="9268" width="11.7109375" style="97" customWidth="1"/>
    <col min="9269" max="9269" width="1.5703125" style="97" customWidth="1"/>
    <col min="9270" max="9270" width="8.42578125" style="97" customWidth="1"/>
    <col min="9271" max="9271" width="1" style="97" customWidth="1"/>
    <col min="9272" max="9272" width="11.5703125" style="97" customWidth="1"/>
    <col min="9273" max="9273" width="1.5703125" style="97" customWidth="1"/>
    <col min="9274" max="9274" width="11" style="97" customWidth="1"/>
    <col min="9275" max="9275" width="1.5703125" style="97" customWidth="1"/>
    <col min="9276" max="9276" width="4.140625" style="97" customWidth="1"/>
    <col min="9277" max="9277" width="1.5703125" style="97" customWidth="1"/>
    <col min="9278" max="9278" width="11" style="97" customWidth="1"/>
    <col min="9279" max="9279" width="1.5703125" style="97" customWidth="1"/>
    <col min="9280" max="9280" width="11" style="97" customWidth="1"/>
    <col min="9281" max="9281" width="1.5703125" style="97" customWidth="1"/>
    <col min="9282" max="9282" width="11" style="97" customWidth="1"/>
    <col min="9283" max="9283" width="1.5703125" style="97" customWidth="1"/>
    <col min="9284" max="9284" width="11" style="97" customWidth="1"/>
    <col min="9285" max="9285" width="1.5703125" style="97" customWidth="1"/>
    <col min="9286" max="9286" width="11" style="97" customWidth="1"/>
    <col min="9287" max="9287" width="1.5703125" style="97" customWidth="1"/>
    <col min="9288" max="9288" width="11" style="97" customWidth="1"/>
    <col min="9289" max="9289" width="1.5703125" style="97" customWidth="1"/>
    <col min="9290" max="9290" width="11" style="97" customWidth="1"/>
    <col min="9291" max="9472" width="7.5703125" style="97"/>
    <col min="9473" max="9473" width="5" style="97" customWidth="1"/>
    <col min="9474" max="9474" width="2.42578125" style="97" customWidth="1"/>
    <col min="9475" max="9475" width="19.5703125" style="97" customWidth="1"/>
    <col min="9476" max="9476" width="2.42578125" style="97" customWidth="1"/>
    <col min="9477" max="9477" width="13.5703125" style="97" customWidth="1"/>
    <col min="9478" max="9478" width="1.5703125" style="97" customWidth="1"/>
    <col min="9479" max="9479" width="9.28515625" style="97" customWidth="1"/>
    <col min="9480" max="9480" width="1.5703125" style="97" customWidth="1"/>
    <col min="9481" max="9481" width="9.28515625" style="97" customWidth="1"/>
    <col min="9482" max="9482" width="2.42578125" style="97" customWidth="1"/>
    <col min="9483" max="9483" width="13.5703125" style="97" customWidth="1"/>
    <col min="9484" max="9484" width="1.5703125" style="97" customWidth="1"/>
    <col min="9485" max="9485" width="9.28515625" style="97" customWidth="1"/>
    <col min="9486" max="9486" width="1.5703125" style="97" customWidth="1"/>
    <col min="9487" max="9487" width="9.28515625" style="97" customWidth="1"/>
    <col min="9488" max="9488" width="2.42578125" style="97" customWidth="1"/>
    <col min="9489" max="9489" width="13.5703125" style="97" customWidth="1"/>
    <col min="9490" max="9490" width="1.5703125" style="97" customWidth="1"/>
    <col min="9491" max="9491" width="9.28515625" style="97" customWidth="1"/>
    <col min="9492" max="9492" width="1.5703125" style="97" customWidth="1"/>
    <col min="9493" max="9493" width="9.28515625" style="97" customWidth="1"/>
    <col min="9494" max="9494" width="2.42578125" style="97" customWidth="1"/>
    <col min="9495" max="9495" width="13.5703125" style="97" customWidth="1"/>
    <col min="9496" max="9496" width="1.5703125" style="97" customWidth="1"/>
    <col min="9497" max="9497" width="9.28515625" style="97" customWidth="1"/>
    <col min="9498" max="9498" width="1.5703125" style="97" customWidth="1"/>
    <col min="9499" max="9499" width="9.28515625" style="97" customWidth="1"/>
    <col min="9500" max="9501" width="1.5703125" style="97" customWidth="1"/>
    <col min="9502" max="9502" width="11.5703125" style="97" customWidth="1"/>
    <col min="9503" max="9503" width="1.5703125" style="97" customWidth="1"/>
    <col min="9504" max="9504" width="7.5703125" style="97" customWidth="1"/>
    <col min="9505" max="9505" width="1.5703125" style="97" customWidth="1"/>
    <col min="9506" max="9506" width="7.5703125" style="97" customWidth="1"/>
    <col min="9507" max="9507" width="1.5703125" style="97" customWidth="1"/>
    <col min="9508" max="9508" width="10.140625" style="97" customWidth="1"/>
    <col min="9509" max="9509" width="1.5703125" style="97" customWidth="1"/>
    <col min="9510" max="9510" width="7.5703125" style="97" customWidth="1"/>
    <col min="9511" max="9511" width="1.5703125" style="97" customWidth="1"/>
    <col min="9512" max="9512" width="7.85546875" style="97" customWidth="1"/>
    <col min="9513" max="9513" width="1.5703125" style="97" customWidth="1"/>
    <col min="9514" max="9514" width="13.7109375" style="97" customWidth="1"/>
    <col min="9515" max="9515" width="1.28515625" style="97" customWidth="1"/>
    <col min="9516" max="9516" width="12.85546875" style="97" customWidth="1"/>
    <col min="9517" max="9517" width="1.5703125" style="97" customWidth="1"/>
    <col min="9518" max="9518" width="8.140625" style="97" customWidth="1"/>
    <col min="9519" max="9519" width="1.5703125" style="97" customWidth="1"/>
    <col min="9520" max="9520" width="13.140625" style="97" customWidth="1"/>
    <col min="9521" max="9521" width="1.5703125" style="97" customWidth="1"/>
    <col min="9522" max="9522" width="8.42578125" style="97" customWidth="1"/>
    <col min="9523" max="9523" width="1.28515625" style="97" customWidth="1"/>
    <col min="9524" max="9524" width="11.7109375" style="97" customWidth="1"/>
    <col min="9525" max="9525" width="1.5703125" style="97" customWidth="1"/>
    <col min="9526" max="9526" width="8.42578125" style="97" customWidth="1"/>
    <col min="9527" max="9527" width="1" style="97" customWidth="1"/>
    <col min="9528" max="9528" width="11.5703125" style="97" customWidth="1"/>
    <col min="9529" max="9529" width="1.5703125" style="97" customWidth="1"/>
    <col min="9530" max="9530" width="11" style="97" customWidth="1"/>
    <col min="9531" max="9531" width="1.5703125" style="97" customWidth="1"/>
    <col min="9532" max="9532" width="4.140625" style="97" customWidth="1"/>
    <col min="9533" max="9533" width="1.5703125" style="97" customWidth="1"/>
    <col min="9534" max="9534" width="11" style="97" customWidth="1"/>
    <col min="9535" max="9535" width="1.5703125" style="97" customWidth="1"/>
    <col min="9536" max="9536" width="11" style="97" customWidth="1"/>
    <col min="9537" max="9537" width="1.5703125" style="97" customWidth="1"/>
    <col min="9538" max="9538" width="11" style="97" customWidth="1"/>
    <col min="9539" max="9539" width="1.5703125" style="97" customWidth="1"/>
    <col min="9540" max="9540" width="11" style="97" customWidth="1"/>
    <col min="9541" max="9541" width="1.5703125" style="97" customWidth="1"/>
    <col min="9542" max="9542" width="11" style="97" customWidth="1"/>
    <col min="9543" max="9543" width="1.5703125" style="97" customWidth="1"/>
    <col min="9544" max="9544" width="11" style="97" customWidth="1"/>
    <col min="9545" max="9545" width="1.5703125" style="97" customWidth="1"/>
    <col min="9546" max="9546" width="11" style="97" customWidth="1"/>
    <col min="9547" max="9728" width="7.5703125" style="97"/>
    <col min="9729" max="9729" width="5" style="97" customWidth="1"/>
    <col min="9730" max="9730" width="2.42578125" style="97" customWidth="1"/>
    <col min="9731" max="9731" width="19.5703125" style="97" customWidth="1"/>
    <col min="9732" max="9732" width="2.42578125" style="97" customWidth="1"/>
    <col min="9733" max="9733" width="13.5703125" style="97" customWidth="1"/>
    <col min="9734" max="9734" width="1.5703125" style="97" customWidth="1"/>
    <col min="9735" max="9735" width="9.28515625" style="97" customWidth="1"/>
    <col min="9736" max="9736" width="1.5703125" style="97" customWidth="1"/>
    <col min="9737" max="9737" width="9.28515625" style="97" customWidth="1"/>
    <col min="9738" max="9738" width="2.42578125" style="97" customWidth="1"/>
    <col min="9739" max="9739" width="13.5703125" style="97" customWidth="1"/>
    <col min="9740" max="9740" width="1.5703125" style="97" customWidth="1"/>
    <col min="9741" max="9741" width="9.28515625" style="97" customWidth="1"/>
    <col min="9742" max="9742" width="1.5703125" style="97" customWidth="1"/>
    <col min="9743" max="9743" width="9.28515625" style="97" customWidth="1"/>
    <col min="9744" max="9744" width="2.42578125" style="97" customWidth="1"/>
    <col min="9745" max="9745" width="13.5703125" style="97" customWidth="1"/>
    <col min="9746" max="9746" width="1.5703125" style="97" customWidth="1"/>
    <col min="9747" max="9747" width="9.28515625" style="97" customWidth="1"/>
    <col min="9748" max="9748" width="1.5703125" style="97" customWidth="1"/>
    <col min="9749" max="9749" width="9.28515625" style="97" customWidth="1"/>
    <col min="9750" max="9750" width="2.42578125" style="97" customWidth="1"/>
    <col min="9751" max="9751" width="13.5703125" style="97" customWidth="1"/>
    <col min="9752" max="9752" width="1.5703125" style="97" customWidth="1"/>
    <col min="9753" max="9753" width="9.28515625" style="97" customWidth="1"/>
    <col min="9754" max="9754" width="1.5703125" style="97" customWidth="1"/>
    <col min="9755" max="9755" width="9.28515625" style="97" customWidth="1"/>
    <col min="9756" max="9757" width="1.5703125" style="97" customWidth="1"/>
    <col min="9758" max="9758" width="11.5703125" style="97" customWidth="1"/>
    <col min="9759" max="9759" width="1.5703125" style="97" customWidth="1"/>
    <col min="9760" max="9760" width="7.5703125" style="97" customWidth="1"/>
    <col min="9761" max="9761" width="1.5703125" style="97" customWidth="1"/>
    <col min="9762" max="9762" width="7.5703125" style="97" customWidth="1"/>
    <col min="9763" max="9763" width="1.5703125" style="97" customWidth="1"/>
    <col min="9764" max="9764" width="10.140625" style="97" customWidth="1"/>
    <col min="9765" max="9765" width="1.5703125" style="97" customWidth="1"/>
    <col min="9766" max="9766" width="7.5703125" style="97" customWidth="1"/>
    <col min="9767" max="9767" width="1.5703125" style="97" customWidth="1"/>
    <col min="9768" max="9768" width="7.85546875" style="97" customWidth="1"/>
    <col min="9769" max="9769" width="1.5703125" style="97" customWidth="1"/>
    <col min="9770" max="9770" width="13.7109375" style="97" customWidth="1"/>
    <col min="9771" max="9771" width="1.28515625" style="97" customWidth="1"/>
    <col min="9772" max="9772" width="12.85546875" style="97" customWidth="1"/>
    <col min="9773" max="9773" width="1.5703125" style="97" customWidth="1"/>
    <col min="9774" max="9774" width="8.140625" style="97" customWidth="1"/>
    <col min="9775" max="9775" width="1.5703125" style="97" customWidth="1"/>
    <col min="9776" max="9776" width="13.140625" style="97" customWidth="1"/>
    <col min="9777" max="9777" width="1.5703125" style="97" customWidth="1"/>
    <col min="9778" max="9778" width="8.42578125" style="97" customWidth="1"/>
    <col min="9779" max="9779" width="1.28515625" style="97" customWidth="1"/>
    <col min="9780" max="9780" width="11.7109375" style="97" customWidth="1"/>
    <col min="9781" max="9781" width="1.5703125" style="97" customWidth="1"/>
    <col min="9782" max="9782" width="8.42578125" style="97" customWidth="1"/>
    <col min="9783" max="9783" width="1" style="97" customWidth="1"/>
    <col min="9784" max="9784" width="11.5703125" style="97" customWidth="1"/>
    <col min="9785" max="9785" width="1.5703125" style="97" customWidth="1"/>
    <col min="9786" max="9786" width="11" style="97" customWidth="1"/>
    <col min="9787" max="9787" width="1.5703125" style="97" customWidth="1"/>
    <col min="9788" max="9788" width="4.140625" style="97" customWidth="1"/>
    <col min="9789" max="9789" width="1.5703125" style="97" customWidth="1"/>
    <col min="9790" max="9790" width="11" style="97" customWidth="1"/>
    <col min="9791" max="9791" width="1.5703125" style="97" customWidth="1"/>
    <col min="9792" max="9792" width="11" style="97" customWidth="1"/>
    <col min="9793" max="9793" width="1.5703125" style="97" customWidth="1"/>
    <col min="9794" max="9794" width="11" style="97" customWidth="1"/>
    <col min="9795" max="9795" width="1.5703125" style="97" customWidth="1"/>
    <col min="9796" max="9796" width="11" style="97" customWidth="1"/>
    <col min="9797" max="9797" width="1.5703125" style="97" customWidth="1"/>
    <col min="9798" max="9798" width="11" style="97" customWidth="1"/>
    <col min="9799" max="9799" width="1.5703125" style="97" customWidth="1"/>
    <col min="9800" max="9800" width="11" style="97" customWidth="1"/>
    <col min="9801" max="9801" width="1.5703125" style="97" customWidth="1"/>
    <col min="9802" max="9802" width="11" style="97" customWidth="1"/>
    <col min="9803" max="9984" width="7.5703125" style="97"/>
    <col min="9985" max="9985" width="5" style="97" customWidth="1"/>
    <col min="9986" max="9986" width="2.42578125" style="97" customWidth="1"/>
    <col min="9987" max="9987" width="19.5703125" style="97" customWidth="1"/>
    <col min="9988" max="9988" width="2.42578125" style="97" customWidth="1"/>
    <col min="9989" max="9989" width="13.5703125" style="97" customWidth="1"/>
    <col min="9990" max="9990" width="1.5703125" style="97" customWidth="1"/>
    <col min="9991" max="9991" width="9.28515625" style="97" customWidth="1"/>
    <col min="9992" max="9992" width="1.5703125" style="97" customWidth="1"/>
    <col min="9993" max="9993" width="9.28515625" style="97" customWidth="1"/>
    <col min="9994" max="9994" width="2.42578125" style="97" customWidth="1"/>
    <col min="9995" max="9995" width="13.5703125" style="97" customWidth="1"/>
    <col min="9996" max="9996" width="1.5703125" style="97" customWidth="1"/>
    <col min="9997" max="9997" width="9.28515625" style="97" customWidth="1"/>
    <col min="9998" max="9998" width="1.5703125" style="97" customWidth="1"/>
    <col min="9999" max="9999" width="9.28515625" style="97" customWidth="1"/>
    <col min="10000" max="10000" width="2.42578125" style="97" customWidth="1"/>
    <col min="10001" max="10001" width="13.5703125" style="97" customWidth="1"/>
    <col min="10002" max="10002" width="1.5703125" style="97" customWidth="1"/>
    <col min="10003" max="10003" width="9.28515625" style="97" customWidth="1"/>
    <col min="10004" max="10004" width="1.5703125" style="97" customWidth="1"/>
    <col min="10005" max="10005" width="9.28515625" style="97" customWidth="1"/>
    <col min="10006" max="10006" width="2.42578125" style="97" customWidth="1"/>
    <col min="10007" max="10007" width="13.5703125" style="97" customWidth="1"/>
    <col min="10008" max="10008" width="1.5703125" style="97" customWidth="1"/>
    <col min="10009" max="10009" width="9.28515625" style="97" customWidth="1"/>
    <col min="10010" max="10010" width="1.5703125" style="97" customWidth="1"/>
    <col min="10011" max="10011" width="9.28515625" style="97" customWidth="1"/>
    <col min="10012" max="10013" width="1.5703125" style="97" customWidth="1"/>
    <col min="10014" max="10014" width="11.5703125" style="97" customWidth="1"/>
    <col min="10015" max="10015" width="1.5703125" style="97" customWidth="1"/>
    <col min="10016" max="10016" width="7.5703125" style="97" customWidth="1"/>
    <col min="10017" max="10017" width="1.5703125" style="97" customWidth="1"/>
    <col min="10018" max="10018" width="7.5703125" style="97" customWidth="1"/>
    <col min="10019" max="10019" width="1.5703125" style="97" customWidth="1"/>
    <col min="10020" max="10020" width="10.140625" style="97" customWidth="1"/>
    <col min="10021" max="10021" width="1.5703125" style="97" customWidth="1"/>
    <col min="10022" max="10022" width="7.5703125" style="97" customWidth="1"/>
    <col min="10023" max="10023" width="1.5703125" style="97" customWidth="1"/>
    <col min="10024" max="10024" width="7.85546875" style="97" customWidth="1"/>
    <col min="10025" max="10025" width="1.5703125" style="97" customWidth="1"/>
    <col min="10026" max="10026" width="13.7109375" style="97" customWidth="1"/>
    <col min="10027" max="10027" width="1.28515625" style="97" customWidth="1"/>
    <col min="10028" max="10028" width="12.85546875" style="97" customWidth="1"/>
    <col min="10029" max="10029" width="1.5703125" style="97" customWidth="1"/>
    <col min="10030" max="10030" width="8.140625" style="97" customWidth="1"/>
    <col min="10031" max="10031" width="1.5703125" style="97" customWidth="1"/>
    <col min="10032" max="10032" width="13.140625" style="97" customWidth="1"/>
    <col min="10033" max="10033" width="1.5703125" style="97" customWidth="1"/>
    <col min="10034" max="10034" width="8.42578125" style="97" customWidth="1"/>
    <col min="10035" max="10035" width="1.28515625" style="97" customWidth="1"/>
    <col min="10036" max="10036" width="11.7109375" style="97" customWidth="1"/>
    <col min="10037" max="10037" width="1.5703125" style="97" customWidth="1"/>
    <col min="10038" max="10038" width="8.42578125" style="97" customWidth="1"/>
    <col min="10039" max="10039" width="1" style="97" customWidth="1"/>
    <col min="10040" max="10040" width="11.5703125" style="97" customWidth="1"/>
    <col min="10041" max="10041" width="1.5703125" style="97" customWidth="1"/>
    <col min="10042" max="10042" width="11" style="97" customWidth="1"/>
    <col min="10043" max="10043" width="1.5703125" style="97" customWidth="1"/>
    <col min="10044" max="10044" width="4.140625" style="97" customWidth="1"/>
    <col min="10045" max="10045" width="1.5703125" style="97" customWidth="1"/>
    <col min="10046" max="10046" width="11" style="97" customWidth="1"/>
    <col min="10047" max="10047" width="1.5703125" style="97" customWidth="1"/>
    <col min="10048" max="10048" width="11" style="97" customWidth="1"/>
    <col min="10049" max="10049" width="1.5703125" style="97" customWidth="1"/>
    <col min="10050" max="10050" width="11" style="97" customWidth="1"/>
    <col min="10051" max="10051" width="1.5703125" style="97" customWidth="1"/>
    <col min="10052" max="10052" width="11" style="97" customWidth="1"/>
    <col min="10053" max="10053" width="1.5703125" style="97" customWidth="1"/>
    <col min="10054" max="10054" width="11" style="97" customWidth="1"/>
    <col min="10055" max="10055" width="1.5703125" style="97" customWidth="1"/>
    <col min="10056" max="10056" width="11" style="97" customWidth="1"/>
    <col min="10057" max="10057" width="1.5703125" style="97" customWidth="1"/>
    <col min="10058" max="10058" width="11" style="97" customWidth="1"/>
    <col min="10059" max="10240" width="7.5703125" style="97"/>
    <col min="10241" max="10241" width="5" style="97" customWidth="1"/>
    <col min="10242" max="10242" width="2.42578125" style="97" customWidth="1"/>
    <col min="10243" max="10243" width="19.5703125" style="97" customWidth="1"/>
    <col min="10244" max="10244" width="2.42578125" style="97" customWidth="1"/>
    <col min="10245" max="10245" width="13.5703125" style="97" customWidth="1"/>
    <col min="10246" max="10246" width="1.5703125" style="97" customWidth="1"/>
    <col min="10247" max="10247" width="9.28515625" style="97" customWidth="1"/>
    <col min="10248" max="10248" width="1.5703125" style="97" customWidth="1"/>
    <col min="10249" max="10249" width="9.28515625" style="97" customWidth="1"/>
    <col min="10250" max="10250" width="2.42578125" style="97" customWidth="1"/>
    <col min="10251" max="10251" width="13.5703125" style="97" customWidth="1"/>
    <col min="10252" max="10252" width="1.5703125" style="97" customWidth="1"/>
    <col min="10253" max="10253" width="9.28515625" style="97" customWidth="1"/>
    <col min="10254" max="10254" width="1.5703125" style="97" customWidth="1"/>
    <col min="10255" max="10255" width="9.28515625" style="97" customWidth="1"/>
    <col min="10256" max="10256" width="2.42578125" style="97" customWidth="1"/>
    <col min="10257" max="10257" width="13.5703125" style="97" customWidth="1"/>
    <col min="10258" max="10258" width="1.5703125" style="97" customWidth="1"/>
    <col min="10259" max="10259" width="9.28515625" style="97" customWidth="1"/>
    <col min="10260" max="10260" width="1.5703125" style="97" customWidth="1"/>
    <col min="10261" max="10261" width="9.28515625" style="97" customWidth="1"/>
    <col min="10262" max="10262" width="2.42578125" style="97" customWidth="1"/>
    <col min="10263" max="10263" width="13.5703125" style="97" customWidth="1"/>
    <col min="10264" max="10264" width="1.5703125" style="97" customWidth="1"/>
    <col min="10265" max="10265" width="9.28515625" style="97" customWidth="1"/>
    <col min="10266" max="10266" width="1.5703125" style="97" customWidth="1"/>
    <col min="10267" max="10267" width="9.28515625" style="97" customWidth="1"/>
    <col min="10268" max="10269" width="1.5703125" style="97" customWidth="1"/>
    <col min="10270" max="10270" width="11.5703125" style="97" customWidth="1"/>
    <col min="10271" max="10271" width="1.5703125" style="97" customWidth="1"/>
    <col min="10272" max="10272" width="7.5703125" style="97" customWidth="1"/>
    <col min="10273" max="10273" width="1.5703125" style="97" customWidth="1"/>
    <col min="10274" max="10274" width="7.5703125" style="97" customWidth="1"/>
    <col min="10275" max="10275" width="1.5703125" style="97" customWidth="1"/>
    <col min="10276" max="10276" width="10.140625" style="97" customWidth="1"/>
    <col min="10277" max="10277" width="1.5703125" style="97" customWidth="1"/>
    <col min="10278" max="10278" width="7.5703125" style="97" customWidth="1"/>
    <col min="10279" max="10279" width="1.5703125" style="97" customWidth="1"/>
    <col min="10280" max="10280" width="7.85546875" style="97" customWidth="1"/>
    <col min="10281" max="10281" width="1.5703125" style="97" customWidth="1"/>
    <col min="10282" max="10282" width="13.7109375" style="97" customWidth="1"/>
    <col min="10283" max="10283" width="1.28515625" style="97" customWidth="1"/>
    <col min="10284" max="10284" width="12.85546875" style="97" customWidth="1"/>
    <col min="10285" max="10285" width="1.5703125" style="97" customWidth="1"/>
    <col min="10286" max="10286" width="8.140625" style="97" customWidth="1"/>
    <col min="10287" max="10287" width="1.5703125" style="97" customWidth="1"/>
    <col min="10288" max="10288" width="13.140625" style="97" customWidth="1"/>
    <col min="10289" max="10289" width="1.5703125" style="97" customWidth="1"/>
    <col min="10290" max="10290" width="8.42578125" style="97" customWidth="1"/>
    <col min="10291" max="10291" width="1.28515625" style="97" customWidth="1"/>
    <col min="10292" max="10292" width="11.7109375" style="97" customWidth="1"/>
    <col min="10293" max="10293" width="1.5703125" style="97" customWidth="1"/>
    <col min="10294" max="10294" width="8.42578125" style="97" customWidth="1"/>
    <col min="10295" max="10295" width="1" style="97" customWidth="1"/>
    <col min="10296" max="10296" width="11.5703125" style="97" customWidth="1"/>
    <col min="10297" max="10297" width="1.5703125" style="97" customWidth="1"/>
    <col min="10298" max="10298" width="11" style="97" customWidth="1"/>
    <col min="10299" max="10299" width="1.5703125" style="97" customWidth="1"/>
    <col min="10300" max="10300" width="4.140625" style="97" customWidth="1"/>
    <col min="10301" max="10301" width="1.5703125" style="97" customWidth="1"/>
    <col min="10302" max="10302" width="11" style="97" customWidth="1"/>
    <col min="10303" max="10303" width="1.5703125" style="97" customWidth="1"/>
    <col min="10304" max="10304" width="11" style="97" customWidth="1"/>
    <col min="10305" max="10305" width="1.5703125" style="97" customWidth="1"/>
    <col min="10306" max="10306" width="11" style="97" customWidth="1"/>
    <col min="10307" max="10307" width="1.5703125" style="97" customWidth="1"/>
    <col min="10308" max="10308" width="11" style="97" customWidth="1"/>
    <col min="10309" max="10309" width="1.5703125" style="97" customWidth="1"/>
    <col min="10310" max="10310" width="11" style="97" customWidth="1"/>
    <col min="10311" max="10311" width="1.5703125" style="97" customWidth="1"/>
    <col min="10312" max="10312" width="11" style="97" customWidth="1"/>
    <col min="10313" max="10313" width="1.5703125" style="97" customWidth="1"/>
    <col min="10314" max="10314" width="11" style="97" customWidth="1"/>
    <col min="10315" max="10496" width="7.5703125" style="97"/>
    <col min="10497" max="10497" width="5" style="97" customWidth="1"/>
    <col min="10498" max="10498" width="2.42578125" style="97" customWidth="1"/>
    <col min="10499" max="10499" width="19.5703125" style="97" customWidth="1"/>
    <col min="10500" max="10500" width="2.42578125" style="97" customWidth="1"/>
    <col min="10501" max="10501" width="13.5703125" style="97" customWidth="1"/>
    <col min="10502" max="10502" width="1.5703125" style="97" customWidth="1"/>
    <col min="10503" max="10503" width="9.28515625" style="97" customWidth="1"/>
    <col min="10504" max="10504" width="1.5703125" style="97" customWidth="1"/>
    <col min="10505" max="10505" width="9.28515625" style="97" customWidth="1"/>
    <col min="10506" max="10506" width="2.42578125" style="97" customWidth="1"/>
    <col min="10507" max="10507" width="13.5703125" style="97" customWidth="1"/>
    <col min="10508" max="10508" width="1.5703125" style="97" customWidth="1"/>
    <col min="10509" max="10509" width="9.28515625" style="97" customWidth="1"/>
    <col min="10510" max="10510" width="1.5703125" style="97" customWidth="1"/>
    <col min="10511" max="10511" width="9.28515625" style="97" customWidth="1"/>
    <col min="10512" max="10512" width="2.42578125" style="97" customWidth="1"/>
    <col min="10513" max="10513" width="13.5703125" style="97" customWidth="1"/>
    <col min="10514" max="10514" width="1.5703125" style="97" customWidth="1"/>
    <col min="10515" max="10515" width="9.28515625" style="97" customWidth="1"/>
    <col min="10516" max="10516" width="1.5703125" style="97" customWidth="1"/>
    <col min="10517" max="10517" width="9.28515625" style="97" customWidth="1"/>
    <col min="10518" max="10518" width="2.42578125" style="97" customWidth="1"/>
    <col min="10519" max="10519" width="13.5703125" style="97" customWidth="1"/>
    <col min="10520" max="10520" width="1.5703125" style="97" customWidth="1"/>
    <col min="10521" max="10521" width="9.28515625" style="97" customWidth="1"/>
    <col min="10522" max="10522" width="1.5703125" style="97" customWidth="1"/>
    <col min="10523" max="10523" width="9.28515625" style="97" customWidth="1"/>
    <col min="10524" max="10525" width="1.5703125" style="97" customWidth="1"/>
    <col min="10526" max="10526" width="11.5703125" style="97" customWidth="1"/>
    <col min="10527" max="10527" width="1.5703125" style="97" customWidth="1"/>
    <col min="10528" max="10528" width="7.5703125" style="97" customWidth="1"/>
    <col min="10529" max="10529" width="1.5703125" style="97" customWidth="1"/>
    <col min="10530" max="10530" width="7.5703125" style="97" customWidth="1"/>
    <col min="10531" max="10531" width="1.5703125" style="97" customWidth="1"/>
    <col min="10532" max="10532" width="10.140625" style="97" customWidth="1"/>
    <col min="10533" max="10533" width="1.5703125" style="97" customWidth="1"/>
    <col min="10534" max="10534" width="7.5703125" style="97" customWidth="1"/>
    <col min="10535" max="10535" width="1.5703125" style="97" customWidth="1"/>
    <col min="10536" max="10536" width="7.85546875" style="97" customWidth="1"/>
    <col min="10537" max="10537" width="1.5703125" style="97" customWidth="1"/>
    <col min="10538" max="10538" width="13.7109375" style="97" customWidth="1"/>
    <col min="10539" max="10539" width="1.28515625" style="97" customWidth="1"/>
    <col min="10540" max="10540" width="12.85546875" style="97" customWidth="1"/>
    <col min="10541" max="10541" width="1.5703125" style="97" customWidth="1"/>
    <col min="10542" max="10542" width="8.140625" style="97" customWidth="1"/>
    <col min="10543" max="10543" width="1.5703125" style="97" customWidth="1"/>
    <col min="10544" max="10544" width="13.140625" style="97" customWidth="1"/>
    <col min="10545" max="10545" width="1.5703125" style="97" customWidth="1"/>
    <col min="10546" max="10546" width="8.42578125" style="97" customWidth="1"/>
    <col min="10547" max="10547" width="1.28515625" style="97" customWidth="1"/>
    <col min="10548" max="10548" width="11.7109375" style="97" customWidth="1"/>
    <col min="10549" max="10549" width="1.5703125" style="97" customWidth="1"/>
    <col min="10550" max="10550" width="8.42578125" style="97" customWidth="1"/>
    <col min="10551" max="10551" width="1" style="97" customWidth="1"/>
    <col min="10552" max="10552" width="11.5703125" style="97" customWidth="1"/>
    <col min="10553" max="10553" width="1.5703125" style="97" customWidth="1"/>
    <col min="10554" max="10554" width="11" style="97" customWidth="1"/>
    <col min="10555" max="10555" width="1.5703125" style="97" customWidth="1"/>
    <col min="10556" max="10556" width="4.140625" style="97" customWidth="1"/>
    <col min="10557" max="10557" width="1.5703125" style="97" customWidth="1"/>
    <col min="10558" max="10558" width="11" style="97" customWidth="1"/>
    <col min="10559" max="10559" width="1.5703125" style="97" customWidth="1"/>
    <col min="10560" max="10560" width="11" style="97" customWidth="1"/>
    <col min="10561" max="10561" width="1.5703125" style="97" customWidth="1"/>
    <col min="10562" max="10562" width="11" style="97" customWidth="1"/>
    <col min="10563" max="10563" width="1.5703125" style="97" customWidth="1"/>
    <col min="10564" max="10564" width="11" style="97" customWidth="1"/>
    <col min="10565" max="10565" width="1.5703125" style="97" customWidth="1"/>
    <col min="10566" max="10566" width="11" style="97" customWidth="1"/>
    <col min="10567" max="10567" width="1.5703125" style="97" customWidth="1"/>
    <col min="10568" max="10568" width="11" style="97" customWidth="1"/>
    <col min="10569" max="10569" width="1.5703125" style="97" customWidth="1"/>
    <col min="10570" max="10570" width="11" style="97" customWidth="1"/>
    <col min="10571" max="10752" width="7.5703125" style="97"/>
    <col min="10753" max="10753" width="5" style="97" customWidth="1"/>
    <col min="10754" max="10754" width="2.42578125" style="97" customWidth="1"/>
    <col min="10755" max="10755" width="19.5703125" style="97" customWidth="1"/>
    <col min="10756" max="10756" width="2.42578125" style="97" customWidth="1"/>
    <col min="10757" max="10757" width="13.5703125" style="97" customWidth="1"/>
    <col min="10758" max="10758" width="1.5703125" style="97" customWidth="1"/>
    <col min="10759" max="10759" width="9.28515625" style="97" customWidth="1"/>
    <col min="10760" max="10760" width="1.5703125" style="97" customWidth="1"/>
    <col min="10761" max="10761" width="9.28515625" style="97" customWidth="1"/>
    <col min="10762" max="10762" width="2.42578125" style="97" customWidth="1"/>
    <col min="10763" max="10763" width="13.5703125" style="97" customWidth="1"/>
    <col min="10764" max="10764" width="1.5703125" style="97" customWidth="1"/>
    <col min="10765" max="10765" width="9.28515625" style="97" customWidth="1"/>
    <col min="10766" max="10766" width="1.5703125" style="97" customWidth="1"/>
    <col min="10767" max="10767" width="9.28515625" style="97" customWidth="1"/>
    <col min="10768" max="10768" width="2.42578125" style="97" customWidth="1"/>
    <col min="10769" max="10769" width="13.5703125" style="97" customWidth="1"/>
    <col min="10770" max="10770" width="1.5703125" style="97" customWidth="1"/>
    <col min="10771" max="10771" width="9.28515625" style="97" customWidth="1"/>
    <col min="10772" max="10772" width="1.5703125" style="97" customWidth="1"/>
    <col min="10773" max="10773" width="9.28515625" style="97" customWidth="1"/>
    <col min="10774" max="10774" width="2.42578125" style="97" customWidth="1"/>
    <col min="10775" max="10775" width="13.5703125" style="97" customWidth="1"/>
    <col min="10776" max="10776" width="1.5703125" style="97" customWidth="1"/>
    <col min="10777" max="10777" width="9.28515625" style="97" customWidth="1"/>
    <col min="10778" max="10778" width="1.5703125" style="97" customWidth="1"/>
    <col min="10779" max="10779" width="9.28515625" style="97" customWidth="1"/>
    <col min="10780" max="10781" width="1.5703125" style="97" customWidth="1"/>
    <col min="10782" max="10782" width="11.5703125" style="97" customWidth="1"/>
    <col min="10783" max="10783" width="1.5703125" style="97" customWidth="1"/>
    <col min="10784" max="10784" width="7.5703125" style="97" customWidth="1"/>
    <col min="10785" max="10785" width="1.5703125" style="97" customWidth="1"/>
    <col min="10786" max="10786" width="7.5703125" style="97" customWidth="1"/>
    <col min="10787" max="10787" width="1.5703125" style="97" customWidth="1"/>
    <col min="10788" max="10788" width="10.140625" style="97" customWidth="1"/>
    <col min="10789" max="10789" width="1.5703125" style="97" customWidth="1"/>
    <col min="10790" max="10790" width="7.5703125" style="97" customWidth="1"/>
    <col min="10791" max="10791" width="1.5703125" style="97" customWidth="1"/>
    <col min="10792" max="10792" width="7.85546875" style="97" customWidth="1"/>
    <col min="10793" max="10793" width="1.5703125" style="97" customWidth="1"/>
    <col min="10794" max="10794" width="13.7109375" style="97" customWidth="1"/>
    <col min="10795" max="10795" width="1.28515625" style="97" customWidth="1"/>
    <col min="10796" max="10796" width="12.85546875" style="97" customWidth="1"/>
    <col min="10797" max="10797" width="1.5703125" style="97" customWidth="1"/>
    <col min="10798" max="10798" width="8.140625" style="97" customWidth="1"/>
    <col min="10799" max="10799" width="1.5703125" style="97" customWidth="1"/>
    <col min="10800" max="10800" width="13.140625" style="97" customWidth="1"/>
    <col min="10801" max="10801" width="1.5703125" style="97" customWidth="1"/>
    <col min="10802" max="10802" width="8.42578125" style="97" customWidth="1"/>
    <col min="10803" max="10803" width="1.28515625" style="97" customWidth="1"/>
    <col min="10804" max="10804" width="11.7109375" style="97" customWidth="1"/>
    <col min="10805" max="10805" width="1.5703125" style="97" customWidth="1"/>
    <col min="10806" max="10806" width="8.42578125" style="97" customWidth="1"/>
    <col min="10807" max="10807" width="1" style="97" customWidth="1"/>
    <col min="10808" max="10808" width="11.5703125" style="97" customWidth="1"/>
    <col min="10809" max="10809" width="1.5703125" style="97" customWidth="1"/>
    <col min="10810" max="10810" width="11" style="97" customWidth="1"/>
    <col min="10811" max="10811" width="1.5703125" style="97" customWidth="1"/>
    <col min="10812" max="10812" width="4.140625" style="97" customWidth="1"/>
    <col min="10813" max="10813" width="1.5703125" style="97" customWidth="1"/>
    <col min="10814" max="10814" width="11" style="97" customWidth="1"/>
    <col min="10815" max="10815" width="1.5703125" style="97" customWidth="1"/>
    <col min="10816" max="10816" width="11" style="97" customWidth="1"/>
    <col min="10817" max="10817" width="1.5703125" style="97" customWidth="1"/>
    <col min="10818" max="10818" width="11" style="97" customWidth="1"/>
    <col min="10819" max="10819" width="1.5703125" style="97" customWidth="1"/>
    <col min="10820" max="10820" width="11" style="97" customWidth="1"/>
    <col min="10821" max="10821" width="1.5703125" style="97" customWidth="1"/>
    <col min="10822" max="10822" width="11" style="97" customWidth="1"/>
    <col min="10823" max="10823" width="1.5703125" style="97" customWidth="1"/>
    <col min="10824" max="10824" width="11" style="97" customWidth="1"/>
    <col min="10825" max="10825" width="1.5703125" style="97" customWidth="1"/>
    <col min="10826" max="10826" width="11" style="97" customWidth="1"/>
    <col min="10827" max="11008" width="7.5703125" style="97"/>
    <col min="11009" max="11009" width="5" style="97" customWidth="1"/>
    <col min="11010" max="11010" width="2.42578125" style="97" customWidth="1"/>
    <col min="11011" max="11011" width="19.5703125" style="97" customWidth="1"/>
    <col min="11012" max="11012" width="2.42578125" style="97" customWidth="1"/>
    <col min="11013" max="11013" width="13.5703125" style="97" customWidth="1"/>
    <col min="11014" max="11014" width="1.5703125" style="97" customWidth="1"/>
    <col min="11015" max="11015" width="9.28515625" style="97" customWidth="1"/>
    <col min="11016" max="11016" width="1.5703125" style="97" customWidth="1"/>
    <col min="11017" max="11017" width="9.28515625" style="97" customWidth="1"/>
    <col min="11018" max="11018" width="2.42578125" style="97" customWidth="1"/>
    <col min="11019" max="11019" width="13.5703125" style="97" customWidth="1"/>
    <col min="11020" max="11020" width="1.5703125" style="97" customWidth="1"/>
    <col min="11021" max="11021" width="9.28515625" style="97" customWidth="1"/>
    <col min="11022" max="11022" width="1.5703125" style="97" customWidth="1"/>
    <col min="11023" max="11023" width="9.28515625" style="97" customWidth="1"/>
    <col min="11024" max="11024" width="2.42578125" style="97" customWidth="1"/>
    <col min="11025" max="11025" width="13.5703125" style="97" customWidth="1"/>
    <col min="11026" max="11026" width="1.5703125" style="97" customWidth="1"/>
    <col min="11027" max="11027" width="9.28515625" style="97" customWidth="1"/>
    <col min="11028" max="11028" width="1.5703125" style="97" customWidth="1"/>
    <col min="11029" max="11029" width="9.28515625" style="97" customWidth="1"/>
    <col min="11030" max="11030" width="2.42578125" style="97" customWidth="1"/>
    <col min="11031" max="11031" width="13.5703125" style="97" customWidth="1"/>
    <col min="11032" max="11032" width="1.5703125" style="97" customWidth="1"/>
    <col min="11033" max="11033" width="9.28515625" style="97" customWidth="1"/>
    <col min="11034" max="11034" width="1.5703125" style="97" customWidth="1"/>
    <col min="11035" max="11035" width="9.28515625" style="97" customWidth="1"/>
    <col min="11036" max="11037" width="1.5703125" style="97" customWidth="1"/>
    <col min="11038" max="11038" width="11.5703125" style="97" customWidth="1"/>
    <col min="11039" max="11039" width="1.5703125" style="97" customWidth="1"/>
    <col min="11040" max="11040" width="7.5703125" style="97" customWidth="1"/>
    <col min="11041" max="11041" width="1.5703125" style="97" customWidth="1"/>
    <col min="11042" max="11042" width="7.5703125" style="97" customWidth="1"/>
    <col min="11043" max="11043" width="1.5703125" style="97" customWidth="1"/>
    <col min="11044" max="11044" width="10.140625" style="97" customWidth="1"/>
    <col min="11045" max="11045" width="1.5703125" style="97" customWidth="1"/>
    <col min="11046" max="11046" width="7.5703125" style="97" customWidth="1"/>
    <col min="11047" max="11047" width="1.5703125" style="97" customWidth="1"/>
    <col min="11048" max="11048" width="7.85546875" style="97" customWidth="1"/>
    <col min="11049" max="11049" width="1.5703125" style="97" customWidth="1"/>
    <col min="11050" max="11050" width="13.7109375" style="97" customWidth="1"/>
    <col min="11051" max="11051" width="1.28515625" style="97" customWidth="1"/>
    <col min="11052" max="11052" width="12.85546875" style="97" customWidth="1"/>
    <col min="11053" max="11053" width="1.5703125" style="97" customWidth="1"/>
    <col min="11054" max="11054" width="8.140625" style="97" customWidth="1"/>
    <col min="11055" max="11055" width="1.5703125" style="97" customWidth="1"/>
    <col min="11056" max="11056" width="13.140625" style="97" customWidth="1"/>
    <col min="11057" max="11057" width="1.5703125" style="97" customWidth="1"/>
    <col min="11058" max="11058" width="8.42578125" style="97" customWidth="1"/>
    <col min="11059" max="11059" width="1.28515625" style="97" customWidth="1"/>
    <col min="11060" max="11060" width="11.7109375" style="97" customWidth="1"/>
    <col min="11061" max="11061" width="1.5703125" style="97" customWidth="1"/>
    <col min="11062" max="11062" width="8.42578125" style="97" customWidth="1"/>
    <col min="11063" max="11063" width="1" style="97" customWidth="1"/>
    <col min="11064" max="11064" width="11.5703125" style="97" customWidth="1"/>
    <col min="11065" max="11065" width="1.5703125" style="97" customWidth="1"/>
    <col min="11066" max="11066" width="11" style="97" customWidth="1"/>
    <col min="11067" max="11067" width="1.5703125" style="97" customWidth="1"/>
    <col min="11068" max="11068" width="4.140625" style="97" customWidth="1"/>
    <col min="11069" max="11069" width="1.5703125" style="97" customWidth="1"/>
    <col min="11070" max="11070" width="11" style="97" customWidth="1"/>
    <col min="11071" max="11071" width="1.5703125" style="97" customWidth="1"/>
    <col min="11072" max="11072" width="11" style="97" customWidth="1"/>
    <col min="11073" max="11073" width="1.5703125" style="97" customWidth="1"/>
    <col min="11074" max="11074" width="11" style="97" customWidth="1"/>
    <col min="11075" max="11075" width="1.5703125" style="97" customWidth="1"/>
    <col min="11076" max="11076" width="11" style="97" customWidth="1"/>
    <col min="11077" max="11077" width="1.5703125" style="97" customWidth="1"/>
    <col min="11078" max="11078" width="11" style="97" customWidth="1"/>
    <col min="11079" max="11079" width="1.5703125" style="97" customWidth="1"/>
    <col min="11080" max="11080" width="11" style="97" customWidth="1"/>
    <col min="11081" max="11081" width="1.5703125" style="97" customWidth="1"/>
    <col min="11082" max="11082" width="11" style="97" customWidth="1"/>
    <col min="11083" max="11264" width="7.5703125" style="97"/>
    <col min="11265" max="11265" width="5" style="97" customWidth="1"/>
    <col min="11266" max="11266" width="2.42578125" style="97" customWidth="1"/>
    <col min="11267" max="11267" width="19.5703125" style="97" customWidth="1"/>
    <col min="11268" max="11268" width="2.42578125" style="97" customWidth="1"/>
    <col min="11269" max="11269" width="13.5703125" style="97" customWidth="1"/>
    <col min="11270" max="11270" width="1.5703125" style="97" customWidth="1"/>
    <col min="11271" max="11271" width="9.28515625" style="97" customWidth="1"/>
    <col min="11272" max="11272" width="1.5703125" style="97" customWidth="1"/>
    <col min="11273" max="11273" width="9.28515625" style="97" customWidth="1"/>
    <col min="11274" max="11274" width="2.42578125" style="97" customWidth="1"/>
    <col min="11275" max="11275" width="13.5703125" style="97" customWidth="1"/>
    <col min="11276" max="11276" width="1.5703125" style="97" customWidth="1"/>
    <col min="11277" max="11277" width="9.28515625" style="97" customWidth="1"/>
    <col min="11278" max="11278" width="1.5703125" style="97" customWidth="1"/>
    <col min="11279" max="11279" width="9.28515625" style="97" customWidth="1"/>
    <col min="11280" max="11280" width="2.42578125" style="97" customWidth="1"/>
    <col min="11281" max="11281" width="13.5703125" style="97" customWidth="1"/>
    <col min="11282" max="11282" width="1.5703125" style="97" customWidth="1"/>
    <col min="11283" max="11283" width="9.28515625" style="97" customWidth="1"/>
    <col min="11284" max="11284" width="1.5703125" style="97" customWidth="1"/>
    <col min="11285" max="11285" width="9.28515625" style="97" customWidth="1"/>
    <col min="11286" max="11286" width="2.42578125" style="97" customWidth="1"/>
    <col min="11287" max="11287" width="13.5703125" style="97" customWidth="1"/>
    <col min="11288" max="11288" width="1.5703125" style="97" customWidth="1"/>
    <col min="11289" max="11289" width="9.28515625" style="97" customWidth="1"/>
    <col min="11290" max="11290" width="1.5703125" style="97" customWidth="1"/>
    <col min="11291" max="11291" width="9.28515625" style="97" customWidth="1"/>
    <col min="11292" max="11293" width="1.5703125" style="97" customWidth="1"/>
    <col min="11294" max="11294" width="11.5703125" style="97" customWidth="1"/>
    <col min="11295" max="11295" width="1.5703125" style="97" customWidth="1"/>
    <col min="11296" max="11296" width="7.5703125" style="97" customWidth="1"/>
    <col min="11297" max="11297" width="1.5703125" style="97" customWidth="1"/>
    <col min="11298" max="11298" width="7.5703125" style="97" customWidth="1"/>
    <col min="11299" max="11299" width="1.5703125" style="97" customWidth="1"/>
    <col min="11300" max="11300" width="10.140625" style="97" customWidth="1"/>
    <col min="11301" max="11301" width="1.5703125" style="97" customWidth="1"/>
    <col min="11302" max="11302" width="7.5703125" style="97" customWidth="1"/>
    <col min="11303" max="11303" width="1.5703125" style="97" customWidth="1"/>
    <col min="11304" max="11304" width="7.85546875" style="97" customWidth="1"/>
    <col min="11305" max="11305" width="1.5703125" style="97" customWidth="1"/>
    <col min="11306" max="11306" width="13.7109375" style="97" customWidth="1"/>
    <col min="11307" max="11307" width="1.28515625" style="97" customWidth="1"/>
    <col min="11308" max="11308" width="12.85546875" style="97" customWidth="1"/>
    <col min="11309" max="11309" width="1.5703125" style="97" customWidth="1"/>
    <col min="11310" max="11310" width="8.140625" style="97" customWidth="1"/>
    <col min="11311" max="11311" width="1.5703125" style="97" customWidth="1"/>
    <col min="11312" max="11312" width="13.140625" style="97" customWidth="1"/>
    <col min="11313" max="11313" width="1.5703125" style="97" customWidth="1"/>
    <col min="11314" max="11314" width="8.42578125" style="97" customWidth="1"/>
    <col min="11315" max="11315" width="1.28515625" style="97" customWidth="1"/>
    <col min="11316" max="11316" width="11.7109375" style="97" customWidth="1"/>
    <col min="11317" max="11317" width="1.5703125" style="97" customWidth="1"/>
    <col min="11318" max="11318" width="8.42578125" style="97" customWidth="1"/>
    <col min="11319" max="11319" width="1" style="97" customWidth="1"/>
    <col min="11320" max="11320" width="11.5703125" style="97" customWidth="1"/>
    <col min="11321" max="11321" width="1.5703125" style="97" customWidth="1"/>
    <col min="11322" max="11322" width="11" style="97" customWidth="1"/>
    <col min="11323" max="11323" width="1.5703125" style="97" customWidth="1"/>
    <col min="11324" max="11324" width="4.140625" style="97" customWidth="1"/>
    <col min="11325" max="11325" width="1.5703125" style="97" customWidth="1"/>
    <col min="11326" max="11326" width="11" style="97" customWidth="1"/>
    <col min="11327" max="11327" width="1.5703125" style="97" customWidth="1"/>
    <col min="11328" max="11328" width="11" style="97" customWidth="1"/>
    <col min="11329" max="11329" width="1.5703125" style="97" customWidth="1"/>
    <col min="11330" max="11330" width="11" style="97" customWidth="1"/>
    <col min="11331" max="11331" width="1.5703125" style="97" customWidth="1"/>
    <col min="11332" max="11332" width="11" style="97" customWidth="1"/>
    <col min="11333" max="11333" width="1.5703125" style="97" customWidth="1"/>
    <col min="11334" max="11334" width="11" style="97" customWidth="1"/>
    <col min="11335" max="11335" width="1.5703125" style="97" customWidth="1"/>
    <col min="11336" max="11336" width="11" style="97" customWidth="1"/>
    <col min="11337" max="11337" width="1.5703125" style="97" customWidth="1"/>
    <col min="11338" max="11338" width="11" style="97" customWidth="1"/>
    <col min="11339" max="11520" width="7.5703125" style="97"/>
    <col min="11521" max="11521" width="5" style="97" customWidth="1"/>
    <col min="11522" max="11522" width="2.42578125" style="97" customWidth="1"/>
    <col min="11523" max="11523" width="19.5703125" style="97" customWidth="1"/>
    <col min="11524" max="11524" width="2.42578125" style="97" customWidth="1"/>
    <col min="11525" max="11525" width="13.5703125" style="97" customWidth="1"/>
    <col min="11526" max="11526" width="1.5703125" style="97" customWidth="1"/>
    <col min="11527" max="11527" width="9.28515625" style="97" customWidth="1"/>
    <col min="11528" max="11528" width="1.5703125" style="97" customWidth="1"/>
    <col min="11529" max="11529" width="9.28515625" style="97" customWidth="1"/>
    <col min="11530" max="11530" width="2.42578125" style="97" customWidth="1"/>
    <col min="11531" max="11531" width="13.5703125" style="97" customWidth="1"/>
    <col min="11532" max="11532" width="1.5703125" style="97" customWidth="1"/>
    <col min="11533" max="11533" width="9.28515625" style="97" customWidth="1"/>
    <col min="11534" max="11534" width="1.5703125" style="97" customWidth="1"/>
    <col min="11535" max="11535" width="9.28515625" style="97" customWidth="1"/>
    <col min="11536" max="11536" width="2.42578125" style="97" customWidth="1"/>
    <col min="11537" max="11537" width="13.5703125" style="97" customWidth="1"/>
    <col min="11538" max="11538" width="1.5703125" style="97" customWidth="1"/>
    <col min="11539" max="11539" width="9.28515625" style="97" customWidth="1"/>
    <col min="11540" max="11540" width="1.5703125" style="97" customWidth="1"/>
    <col min="11541" max="11541" width="9.28515625" style="97" customWidth="1"/>
    <col min="11542" max="11542" width="2.42578125" style="97" customWidth="1"/>
    <col min="11543" max="11543" width="13.5703125" style="97" customWidth="1"/>
    <col min="11544" max="11544" width="1.5703125" style="97" customWidth="1"/>
    <col min="11545" max="11545" width="9.28515625" style="97" customWidth="1"/>
    <col min="11546" max="11546" width="1.5703125" style="97" customWidth="1"/>
    <col min="11547" max="11547" width="9.28515625" style="97" customWidth="1"/>
    <col min="11548" max="11549" width="1.5703125" style="97" customWidth="1"/>
    <col min="11550" max="11550" width="11.5703125" style="97" customWidth="1"/>
    <col min="11551" max="11551" width="1.5703125" style="97" customWidth="1"/>
    <col min="11552" max="11552" width="7.5703125" style="97" customWidth="1"/>
    <col min="11553" max="11553" width="1.5703125" style="97" customWidth="1"/>
    <col min="11554" max="11554" width="7.5703125" style="97" customWidth="1"/>
    <col min="11555" max="11555" width="1.5703125" style="97" customWidth="1"/>
    <col min="11556" max="11556" width="10.140625" style="97" customWidth="1"/>
    <col min="11557" max="11557" width="1.5703125" style="97" customWidth="1"/>
    <col min="11558" max="11558" width="7.5703125" style="97" customWidth="1"/>
    <col min="11559" max="11559" width="1.5703125" style="97" customWidth="1"/>
    <col min="11560" max="11560" width="7.85546875" style="97" customWidth="1"/>
    <col min="11561" max="11561" width="1.5703125" style="97" customWidth="1"/>
    <col min="11562" max="11562" width="13.7109375" style="97" customWidth="1"/>
    <col min="11563" max="11563" width="1.28515625" style="97" customWidth="1"/>
    <col min="11564" max="11564" width="12.85546875" style="97" customWidth="1"/>
    <col min="11565" max="11565" width="1.5703125" style="97" customWidth="1"/>
    <col min="11566" max="11566" width="8.140625" style="97" customWidth="1"/>
    <col min="11567" max="11567" width="1.5703125" style="97" customWidth="1"/>
    <col min="11568" max="11568" width="13.140625" style="97" customWidth="1"/>
    <col min="11569" max="11569" width="1.5703125" style="97" customWidth="1"/>
    <col min="11570" max="11570" width="8.42578125" style="97" customWidth="1"/>
    <col min="11571" max="11571" width="1.28515625" style="97" customWidth="1"/>
    <col min="11572" max="11572" width="11.7109375" style="97" customWidth="1"/>
    <col min="11573" max="11573" width="1.5703125" style="97" customWidth="1"/>
    <col min="11574" max="11574" width="8.42578125" style="97" customWidth="1"/>
    <col min="11575" max="11575" width="1" style="97" customWidth="1"/>
    <col min="11576" max="11576" width="11.5703125" style="97" customWidth="1"/>
    <col min="11577" max="11577" width="1.5703125" style="97" customWidth="1"/>
    <col min="11578" max="11578" width="11" style="97" customWidth="1"/>
    <col min="11579" max="11579" width="1.5703125" style="97" customWidth="1"/>
    <col min="11580" max="11580" width="4.140625" style="97" customWidth="1"/>
    <col min="11581" max="11581" width="1.5703125" style="97" customWidth="1"/>
    <col min="11582" max="11582" width="11" style="97" customWidth="1"/>
    <col min="11583" max="11583" width="1.5703125" style="97" customWidth="1"/>
    <col min="11584" max="11584" width="11" style="97" customWidth="1"/>
    <col min="11585" max="11585" width="1.5703125" style="97" customWidth="1"/>
    <col min="11586" max="11586" width="11" style="97" customWidth="1"/>
    <col min="11587" max="11587" width="1.5703125" style="97" customWidth="1"/>
    <col min="11588" max="11588" width="11" style="97" customWidth="1"/>
    <col min="11589" max="11589" width="1.5703125" style="97" customWidth="1"/>
    <col min="11590" max="11590" width="11" style="97" customWidth="1"/>
    <col min="11591" max="11591" width="1.5703125" style="97" customWidth="1"/>
    <col min="11592" max="11592" width="11" style="97" customWidth="1"/>
    <col min="11593" max="11593" width="1.5703125" style="97" customWidth="1"/>
    <col min="11594" max="11594" width="11" style="97" customWidth="1"/>
    <col min="11595" max="11776" width="7.5703125" style="97"/>
    <col min="11777" max="11777" width="5" style="97" customWidth="1"/>
    <col min="11778" max="11778" width="2.42578125" style="97" customWidth="1"/>
    <col min="11779" max="11779" width="19.5703125" style="97" customWidth="1"/>
    <col min="11780" max="11780" width="2.42578125" style="97" customWidth="1"/>
    <col min="11781" max="11781" width="13.5703125" style="97" customWidth="1"/>
    <col min="11782" max="11782" width="1.5703125" style="97" customWidth="1"/>
    <col min="11783" max="11783" width="9.28515625" style="97" customWidth="1"/>
    <col min="11784" max="11784" width="1.5703125" style="97" customWidth="1"/>
    <col min="11785" max="11785" width="9.28515625" style="97" customWidth="1"/>
    <col min="11786" max="11786" width="2.42578125" style="97" customWidth="1"/>
    <col min="11787" max="11787" width="13.5703125" style="97" customWidth="1"/>
    <col min="11788" max="11788" width="1.5703125" style="97" customWidth="1"/>
    <col min="11789" max="11789" width="9.28515625" style="97" customWidth="1"/>
    <col min="11790" max="11790" width="1.5703125" style="97" customWidth="1"/>
    <col min="11791" max="11791" width="9.28515625" style="97" customWidth="1"/>
    <col min="11792" max="11792" width="2.42578125" style="97" customWidth="1"/>
    <col min="11793" max="11793" width="13.5703125" style="97" customWidth="1"/>
    <col min="11794" max="11794" width="1.5703125" style="97" customWidth="1"/>
    <col min="11795" max="11795" width="9.28515625" style="97" customWidth="1"/>
    <col min="11796" max="11796" width="1.5703125" style="97" customWidth="1"/>
    <col min="11797" max="11797" width="9.28515625" style="97" customWidth="1"/>
    <col min="11798" max="11798" width="2.42578125" style="97" customWidth="1"/>
    <col min="11799" max="11799" width="13.5703125" style="97" customWidth="1"/>
    <col min="11800" max="11800" width="1.5703125" style="97" customWidth="1"/>
    <col min="11801" max="11801" width="9.28515625" style="97" customWidth="1"/>
    <col min="11802" max="11802" width="1.5703125" style="97" customWidth="1"/>
    <col min="11803" max="11803" width="9.28515625" style="97" customWidth="1"/>
    <col min="11804" max="11805" width="1.5703125" style="97" customWidth="1"/>
    <col min="11806" max="11806" width="11.5703125" style="97" customWidth="1"/>
    <col min="11807" max="11807" width="1.5703125" style="97" customWidth="1"/>
    <col min="11808" max="11808" width="7.5703125" style="97" customWidth="1"/>
    <col min="11809" max="11809" width="1.5703125" style="97" customWidth="1"/>
    <col min="11810" max="11810" width="7.5703125" style="97" customWidth="1"/>
    <col min="11811" max="11811" width="1.5703125" style="97" customWidth="1"/>
    <col min="11812" max="11812" width="10.140625" style="97" customWidth="1"/>
    <col min="11813" max="11813" width="1.5703125" style="97" customWidth="1"/>
    <col min="11814" max="11814" width="7.5703125" style="97" customWidth="1"/>
    <col min="11815" max="11815" width="1.5703125" style="97" customWidth="1"/>
    <col min="11816" max="11816" width="7.85546875" style="97" customWidth="1"/>
    <col min="11817" max="11817" width="1.5703125" style="97" customWidth="1"/>
    <col min="11818" max="11818" width="13.7109375" style="97" customWidth="1"/>
    <col min="11819" max="11819" width="1.28515625" style="97" customWidth="1"/>
    <col min="11820" max="11820" width="12.85546875" style="97" customWidth="1"/>
    <col min="11821" max="11821" width="1.5703125" style="97" customWidth="1"/>
    <col min="11822" max="11822" width="8.140625" style="97" customWidth="1"/>
    <col min="11823" max="11823" width="1.5703125" style="97" customWidth="1"/>
    <col min="11824" max="11824" width="13.140625" style="97" customWidth="1"/>
    <col min="11825" max="11825" width="1.5703125" style="97" customWidth="1"/>
    <col min="11826" max="11826" width="8.42578125" style="97" customWidth="1"/>
    <col min="11827" max="11827" width="1.28515625" style="97" customWidth="1"/>
    <col min="11828" max="11828" width="11.7109375" style="97" customWidth="1"/>
    <col min="11829" max="11829" width="1.5703125" style="97" customWidth="1"/>
    <col min="11830" max="11830" width="8.42578125" style="97" customWidth="1"/>
    <col min="11831" max="11831" width="1" style="97" customWidth="1"/>
    <col min="11832" max="11832" width="11.5703125" style="97" customWidth="1"/>
    <col min="11833" max="11833" width="1.5703125" style="97" customWidth="1"/>
    <col min="11834" max="11834" width="11" style="97" customWidth="1"/>
    <col min="11835" max="11835" width="1.5703125" style="97" customWidth="1"/>
    <col min="11836" max="11836" width="4.140625" style="97" customWidth="1"/>
    <col min="11837" max="11837" width="1.5703125" style="97" customWidth="1"/>
    <col min="11838" max="11838" width="11" style="97" customWidth="1"/>
    <col min="11839" max="11839" width="1.5703125" style="97" customWidth="1"/>
    <col min="11840" max="11840" width="11" style="97" customWidth="1"/>
    <col min="11841" max="11841" width="1.5703125" style="97" customWidth="1"/>
    <col min="11842" max="11842" width="11" style="97" customWidth="1"/>
    <col min="11843" max="11843" width="1.5703125" style="97" customWidth="1"/>
    <col min="11844" max="11844" width="11" style="97" customWidth="1"/>
    <col min="11845" max="11845" width="1.5703125" style="97" customWidth="1"/>
    <col min="11846" max="11846" width="11" style="97" customWidth="1"/>
    <col min="11847" max="11847" width="1.5703125" style="97" customWidth="1"/>
    <col min="11848" max="11848" width="11" style="97" customWidth="1"/>
    <col min="11849" max="11849" width="1.5703125" style="97" customWidth="1"/>
    <col min="11850" max="11850" width="11" style="97" customWidth="1"/>
    <col min="11851" max="12032" width="7.5703125" style="97"/>
    <col min="12033" max="12033" width="5" style="97" customWidth="1"/>
    <col min="12034" max="12034" width="2.42578125" style="97" customWidth="1"/>
    <col min="12035" max="12035" width="19.5703125" style="97" customWidth="1"/>
    <col min="12036" max="12036" width="2.42578125" style="97" customWidth="1"/>
    <col min="12037" max="12037" width="13.5703125" style="97" customWidth="1"/>
    <col min="12038" max="12038" width="1.5703125" style="97" customWidth="1"/>
    <col min="12039" max="12039" width="9.28515625" style="97" customWidth="1"/>
    <col min="12040" max="12040" width="1.5703125" style="97" customWidth="1"/>
    <col min="12041" max="12041" width="9.28515625" style="97" customWidth="1"/>
    <col min="12042" max="12042" width="2.42578125" style="97" customWidth="1"/>
    <col min="12043" max="12043" width="13.5703125" style="97" customWidth="1"/>
    <col min="12044" max="12044" width="1.5703125" style="97" customWidth="1"/>
    <col min="12045" max="12045" width="9.28515625" style="97" customWidth="1"/>
    <col min="12046" max="12046" width="1.5703125" style="97" customWidth="1"/>
    <col min="12047" max="12047" width="9.28515625" style="97" customWidth="1"/>
    <col min="12048" max="12048" width="2.42578125" style="97" customWidth="1"/>
    <col min="12049" max="12049" width="13.5703125" style="97" customWidth="1"/>
    <col min="12050" max="12050" width="1.5703125" style="97" customWidth="1"/>
    <col min="12051" max="12051" width="9.28515625" style="97" customWidth="1"/>
    <col min="12052" max="12052" width="1.5703125" style="97" customWidth="1"/>
    <col min="12053" max="12053" width="9.28515625" style="97" customWidth="1"/>
    <col min="12054" max="12054" width="2.42578125" style="97" customWidth="1"/>
    <col min="12055" max="12055" width="13.5703125" style="97" customWidth="1"/>
    <col min="12056" max="12056" width="1.5703125" style="97" customWidth="1"/>
    <col min="12057" max="12057" width="9.28515625" style="97" customWidth="1"/>
    <col min="12058" max="12058" width="1.5703125" style="97" customWidth="1"/>
    <col min="12059" max="12059" width="9.28515625" style="97" customWidth="1"/>
    <col min="12060" max="12061" width="1.5703125" style="97" customWidth="1"/>
    <col min="12062" max="12062" width="11.5703125" style="97" customWidth="1"/>
    <col min="12063" max="12063" width="1.5703125" style="97" customWidth="1"/>
    <col min="12064" max="12064" width="7.5703125" style="97" customWidth="1"/>
    <col min="12065" max="12065" width="1.5703125" style="97" customWidth="1"/>
    <col min="12066" max="12066" width="7.5703125" style="97" customWidth="1"/>
    <col min="12067" max="12067" width="1.5703125" style="97" customWidth="1"/>
    <col min="12068" max="12068" width="10.140625" style="97" customWidth="1"/>
    <col min="12069" max="12069" width="1.5703125" style="97" customWidth="1"/>
    <col min="12070" max="12070" width="7.5703125" style="97" customWidth="1"/>
    <col min="12071" max="12071" width="1.5703125" style="97" customWidth="1"/>
    <col min="12072" max="12072" width="7.85546875" style="97" customWidth="1"/>
    <col min="12073" max="12073" width="1.5703125" style="97" customWidth="1"/>
    <col min="12074" max="12074" width="13.7109375" style="97" customWidth="1"/>
    <col min="12075" max="12075" width="1.28515625" style="97" customWidth="1"/>
    <col min="12076" max="12076" width="12.85546875" style="97" customWidth="1"/>
    <col min="12077" max="12077" width="1.5703125" style="97" customWidth="1"/>
    <col min="12078" max="12078" width="8.140625" style="97" customWidth="1"/>
    <col min="12079" max="12079" width="1.5703125" style="97" customWidth="1"/>
    <col min="12080" max="12080" width="13.140625" style="97" customWidth="1"/>
    <col min="12081" max="12081" width="1.5703125" style="97" customWidth="1"/>
    <col min="12082" max="12082" width="8.42578125" style="97" customWidth="1"/>
    <col min="12083" max="12083" width="1.28515625" style="97" customWidth="1"/>
    <col min="12084" max="12084" width="11.7109375" style="97" customWidth="1"/>
    <col min="12085" max="12085" width="1.5703125" style="97" customWidth="1"/>
    <col min="12086" max="12086" width="8.42578125" style="97" customWidth="1"/>
    <col min="12087" max="12087" width="1" style="97" customWidth="1"/>
    <col min="12088" max="12088" width="11.5703125" style="97" customWidth="1"/>
    <col min="12089" max="12089" width="1.5703125" style="97" customWidth="1"/>
    <col min="12090" max="12090" width="11" style="97" customWidth="1"/>
    <col min="12091" max="12091" width="1.5703125" style="97" customWidth="1"/>
    <col min="12092" max="12092" width="4.140625" style="97" customWidth="1"/>
    <col min="12093" max="12093" width="1.5703125" style="97" customWidth="1"/>
    <col min="12094" max="12094" width="11" style="97" customWidth="1"/>
    <col min="12095" max="12095" width="1.5703125" style="97" customWidth="1"/>
    <col min="12096" max="12096" width="11" style="97" customWidth="1"/>
    <col min="12097" max="12097" width="1.5703125" style="97" customWidth="1"/>
    <col min="12098" max="12098" width="11" style="97" customWidth="1"/>
    <col min="12099" max="12099" width="1.5703125" style="97" customWidth="1"/>
    <col min="12100" max="12100" width="11" style="97" customWidth="1"/>
    <col min="12101" max="12101" width="1.5703125" style="97" customWidth="1"/>
    <col min="12102" max="12102" width="11" style="97" customWidth="1"/>
    <col min="12103" max="12103" width="1.5703125" style="97" customWidth="1"/>
    <col min="12104" max="12104" width="11" style="97" customWidth="1"/>
    <col min="12105" max="12105" width="1.5703125" style="97" customWidth="1"/>
    <col min="12106" max="12106" width="11" style="97" customWidth="1"/>
    <col min="12107" max="12288" width="7.5703125" style="97"/>
    <col min="12289" max="12289" width="5" style="97" customWidth="1"/>
    <col min="12290" max="12290" width="2.42578125" style="97" customWidth="1"/>
    <col min="12291" max="12291" width="19.5703125" style="97" customWidth="1"/>
    <col min="12292" max="12292" width="2.42578125" style="97" customWidth="1"/>
    <col min="12293" max="12293" width="13.5703125" style="97" customWidth="1"/>
    <col min="12294" max="12294" width="1.5703125" style="97" customWidth="1"/>
    <col min="12295" max="12295" width="9.28515625" style="97" customWidth="1"/>
    <col min="12296" max="12296" width="1.5703125" style="97" customWidth="1"/>
    <col min="12297" max="12297" width="9.28515625" style="97" customWidth="1"/>
    <col min="12298" max="12298" width="2.42578125" style="97" customWidth="1"/>
    <col min="12299" max="12299" width="13.5703125" style="97" customWidth="1"/>
    <col min="12300" max="12300" width="1.5703125" style="97" customWidth="1"/>
    <col min="12301" max="12301" width="9.28515625" style="97" customWidth="1"/>
    <col min="12302" max="12302" width="1.5703125" style="97" customWidth="1"/>
    <col min="12303" max="12303" width="9.28515625" style="97" customWidth="1"/>
    <col min="12304" max="12304" width="2.42578125" style="97" customWidth="1"/>
    <col min="12305" max="12305" width="13.5703125" style="97" customWidth="1"/>
    <col min="12306" max="12306" width="1.5703125" style="97" customWidth="1"/>
    <col min="12307" max="12307" width="9.28515625" style="97" customWidth="1"/>
    <col min="12308" max="12308" width="1.5703125" style="97" customWidth="1"/>
    <col min="12309" max="12309" width="9.28515625" style="97" customWidth="1"/>
    <col min="12310" max="12310" width="2.42578125" style="97" customWidth="1"/>
    <col min="12311" max="12311" width="13.5703125" style="97" customWidth="1"/>
    <col min="12312" max="12312" width="1.5703125" style="97" customWidth="1"/>
    <col min="12313" max="12313" width="9.28515625" style="97" customWidth="1"/>
    <col min="12314" max="12314" width="1.5703125" style="97" customWidth="1"/>
    <col min="12315" max="12315" width="9.28515625" style="97" customWidth="1"/>
    <col min="12316" max="12317" width="1.5703125" style="97" customWidth="1"/>
    <col min="12318" max="12318" width="11.5703125" style="97" customWidth="1"/>
    <col min="12319" max="12319" width="1.5703125" style="97" customWidth="1"/>
    <col min="12320" max="12320" width="7.5703125" style="97" customWidth="1"/>
    <col min="12321" max="12321" width="1.5703125" style="97" customWidth="1"/>
    <col min="12322" max="12322" width="7.5703125" style="97" customWidth="1"/>
    <col min="12323" max="12323" width="1.5703125" style="97" customWidth="1"/>
    <col min="12324" max="12324" width="10.140625" style="97" customWidth="1"/>
    <col min="12325" max="12325" width="1.5703125" style="97" customWidth="1"/>
    <col min="12326" max="12326" width="7.5703125" style="97" customWidth="1"/>
    <col min="12327" max="12327" width="1.5703125" style="97" customWidth="1"/>
    <col min="12328" max="12328" width="7.85546875" style="97" customWidth="1"/>
    <col min="12329" max="12329" width="1.5703125" style="97" customWidth="1"/>
    <col min="12330" max="12330" width="13.7109375" style="97" customWidth="1"/>
    <col min="12331" max="12331" width="1.28515625" style="97" customWidth="1"/>
    <col min="12332" max="12332" width="12.85546875" style="97" customWidth="1"/>
    <col min="12333" max="12333" width="1.5703125" style="97" customWidth="1"/>
    <col min="12334" max="12334" width="8.140625" style="97" customWidth="1"/>
    <col min="12335" max="12335" width="1.5703125" style="97" customWidth="1"/>
    <col min="12336" max="12336" width="13.140625" style="97" customWidth="1"/>
    <col min="12337" max="12337" width="1.5703125" style="97" customWidth="1"/>
    <col min="12338" max="12338" width="8.42578125" style="97" customWidth="1"/>
    <col min="12339" max="12339" width="1.28515625" style="97" customWidth="1"/>
    <col min="12340" max="12340" width="11.7109375" style="97" customWidth="1"/>
    <col min="12341" max="12341" width="1.5703125" style="97" customWidth="1"/>
    <col min="12342" max="12342" width="8.42578125" style="97" customWidth="1"/>
    <col min="12343" max="12343" width="1" style="97" customWidth="1"/>
    <col min="12344" max="12344" width="11.5703125" style="97" customWidth="1"/>
    <col min="12345" max="12345" width="1.5703125" style="97" customWidth="1"/>
    <col min="12346" max="12346" width="11" style="97" customWidth="1"/>
    <col min="12347" max="12347" width="1.5703125" style="97" customWidth="1"/>
    <col min="12348" max="12348" width="4.140625" style="97" customWidth="1"/>
    <col min="12349" max="12349" width="1.5703125" style="97" customWidth="1"/>
    <col min="12350" max="12350" width="11" style="97" customWidth="1"/>
    <col min="12351" max="12351" width="1.5703125" style="97" customWidth="1"/>
    <col min="12352" max="12352" width="11" style="97" customWidth="1"/>
    <col min="12353" max="12353" width="1.5703125" style="97" customWidth="1"/>
    <col min="12354" max="12354" width="11" style="97" customWidth="1"/>
    <col min="12355" max="12355" width="1.5703125" style="97" customWidth="1"/>
    <col min="12356" max="12356" width="11" style="97" customWidth="1"/>
    <col min="12357" max="12357" width="1.5703125" style="97" customWidth="1"/>
    <col min="12358" max="12358" width="11" style="97" customWidth="1"/>
    <col min="12359" max="12359" width="1.5703125" style="97" customWidth="1"/>
    <col min="12360" max="12360" width="11" style="97" customWidth="1"/>
    <col min="12361" max="12361" width="1.5703125" style="97" customWidth="1"/>
    <col min="12362" max="12362" width="11" style="97" customWidth="1"/>
    <col min="12363" max="12544" width="7.5703125" style="97"/>
    <col min="12545" max="12545" width="5" style="97" customWidth="1"/>
    <col min="12546" max="12546" width="2.42578125" style="97" customWidth="1"/>
    <col min="12547" max="12547" width="19.5703125" style="97" customWidth="1"/>
    <col min="12548" max="12548" width="2.42578125" style="97" customWidth="1"/>
    <col min="12549" max="12549" width="13.5703125" style="97" customWidth="1"/>
    <col min="12550" max="12550" width="1.5703125" style="97" customWidth="1"/>
    <col min="12551" max="12551" width="9.28515625" style="97" customWidth="1"/>
    <col min="12552" max="12552" width="1.5703125" style="97" customWidth="1"/>
    <col min="12553" max="12553" width="9.28515625" style="97" customWidth="1"/>
    <col min="12554" max="12554" width="2.42578125" style="97" customWidth="1"/>
    <col min="12555" max="12555" width="13.5703125" style="97" customWidth="1"/>
    <col min="12556" max="12556" width="1.5703125" style="97" customWidth="1"/>
    <col min="12557" max="12557" width="9.28515625" style="97" customWidth="1"/>
    <col min="12558" max="12558" width="1.5703125" style="97" customWidth="1"/>
    <col min="12559" max="12559" width="9.28515625" style="97" customWidth="1"/>
    <col min="12560" max="12560" width="2.42578125" style="97" customWidth="1"/>
    <col min="12561" max="12561" width="13.5703125" style="97" customWidth="1"/>
    <col min="12562" max="12562" width="1.5703125" style="97" customWidth="1"/>
    <col min="12563" max="12563" width="9.28515625" style="97" customWidth="1"/>
    <col min="12564" max="12564" width="1.5703125" style="97" customWidth="1"/>
    <col min="12565" max="12565" width="9.28515625" style="97" customWidth="1"/>
    <col min="12566" max="12566" width="2.42578125" style="97" customWidth="1"/>
    <col min="12567" max="12567" width="13.5703125" style="97" customWidth="1"/>
    <col min="12568" max="12568" width="1.5703125" style="97" customWidth="1"/>
    <col min="12569" max="12569" width="9.28515625" style="97" customWidth="1"/>
    <col min="12570" max="12570" width="1.5703125" style="97" customWidth="1"/>
    <col min="12571" max="12571" width="9.28515625" style="97" customWidth="1"/>
    <col min="12572" max="12573" width="1.5703125" style="97" customWidth="1"/>
    <col min="12574" max="12574" width="11.5703125" style="97" customWidth="1"/>
    <col min="12575" max="12575" width="1.5703125" style="97" customWidth="1"/>
    <col min="12576" max="12576" width="7.5703125" style="97" customWidth="1"/>
    <col min="12577" max="12577" width="1.5703125" style="97" customWidth="1"/>
    <col min="12578" max="12578" width="7.5703125" style="97" customWidth="1"/>
    <col min="12579" max="12579" width="1.5703125" style="97" customWidth="1"/>
    <col min="12580" max="12580" width="10.140625" style="97" customWidth="1"/>
    <col min="12581" max="12581" width="1.5703125" style="97" customWidth="1"/>
    <col min="12582" max="12582" width="7.5703125" style="97" customWidth="1"/>
    <col min="12583" max="12583" width="1.5703125" style="97" customWidth="1"/>
    <col min="12584" max="12584" width="7.85546875" style="97" customWidth="1"/>
    <col min="12585" max="12585" width="1.5703125" style="97" customWidth="1"/>
    <col min="12586" max="12586" width="13.7109375" style="97" customWidth="1"/>
    <col min="12587" max="12587" width="1.28515625" style="97" customWidth="1"/>
    <col min="12588" max="12588" width="12.85546875" style="97" customWidth="1"/>
    <col min="12589" max="12589" width="1.5703125" style="97" customWidth="1"/>
    <col min="12590" max="12590" width="8.140625" style="97" customWidth="1"/>
    <col min="12591" max="12591" width="1.5703125" style="97" customWidth="1"/>
    <col min="12592" max="12592" width="13.140625" style="97" customWidth="1"/>
    <col min="12593" max="12593" width="1.5703125" style="97" customWidth="1"/>
    <col min="12594" max="12594" width="8.42578125" style="97" customWidth="1"/>
    <col min="12595" max="12595" width="1.28515625" style="97" customWidth="1"/>
    <col min="12596" max="12596" width="11.7109375" style="97" customWidth="1"/>
    <col min="12597" max="12597" width="1.5703125" style="97" customWidth="1"/>
    <col min="12598" max="12598" width="8.42578125" style="97" customWidth="1"/>
    <col min="12599" max="12599" width="1" style="97" customWidth="1"/>
    <col min="12600" max="12600" width="11.5703125" style="97" customWidth="1"/>
    <col min="12601" max="12601" width="1.5703125" style="97" customWidth="1"/>
    <col min="12602" max="12602" width="11" style="97" customWidth="1"/>
    <col min="12603" max="12603" width="1.5703125" style="97" customWidth="1"/>
    <col min="12604" max="12604" width="4.140625" style="97" customWidth="1"/>
    <col min="12605" max="12605" width="1.5703125" style="97" customWidth="1"/>
    <col min="12606" max="12606" width="11" style="97" customWidth="1"/>
    <col min="12607" max="12607" width="1.5703125" style="97" customWidth="1"/>
    <col min="12608" max="12608" width="11" style="97" customWidth="1"/>
    <col min="12609" max="12609" width="1.5703125" style="97" customWidth="1"/>
    <col min="12610" max="12610" width="11" style="97" customWidth="1"/>
    <col min="12611" max="12611" width="1.5703125" style="97" customWidth="1"/>
    <col min="12612" max="12612" width="11" style="97" customWidth="1"/>
    <col min="12613" max="12613" width="1.5703125" style="97" customWidth="1"/>
    <col min="12614" max="12614" width="11" style="97" customWidth="1"/>
    <col min="12615" max="12615" width="1.5703125" style="97" customWidth="1"/>
    <col min="12616" max="12616" width="11" style="97" customWidth="1"/>
    <col min="12617" max="12617" width="1.5703125" style="97" customWidth="1"/>
    <col min="12618" max="12618" width="11" style="97" customWidth="1"/>
    <col min="12619" max="12800" width="7.5703125" style="97"/>
    <col min="12801" max="12801" width="5" style="97" customWidth="1"/>
    <col min="12802" max="12802" width="2.42578125" style="97" customWidth="1"/>
    <col min="12803" max="12803" width="19.5703125" style="97" customWidth="1"/>
    <col min="12804" max="12804" width="2.42578125" style="97" customWidth="1"/>
    <col min="12805" max="12805" width="13.5703125" style="97" customWidth="1"/>
    <col min="12806" max="12806" width="1.5703125" style="97" customWidth="1"/>
    <col min="12807" max="12807" width="9.28515625" style="97" customWidth="1"/>
    <col min="12808" max="12808" width="1.5703125" style="97" customWidth="1"/>
    <col min="12809" max="12809" width="9.28515625" style="97" customWidth="1"/>
    <col min="12810" max="12810" width="2.42578125" style="97" customWidth="1"/>
    <col min="12811" max="12811" width="13.5703125" style="97" customWidth="1"/>
    <col min="12812" max="12812" width="1.5703125" style="97" customWidth="1"/>
    <col min="12813" max="12813" width="9.28515625" style="97" customWidth="1"/>
    <col min="12814" max="12814" width="1.5703125" style="97" customWidth="1"/>
    <col min="12815" max="12815" width="9.28515625" style="97" customWidth="1"/>
    <col min="12816" max="12816" width="2.42578125" style="97" customWidth="1"/>
    <col min="12817" max="12817" width="13.5703125" style="97" customWidth="1"/>
    <col min="12818" max="12818" width="1.5703125" style="97" customWidth="1"/>
    <col min="12819" max="12819" width="9.28515625" style="97" customWidth="1"/>
    <col min="12820" max="12820" width="1.5703125" style="97" customWidth="1"/>
    <col min="12821" max="12821" width="9.28515625" style="97" customWidth="1"/>
    <col min="12822" max="12822" width="2.42578125" style="97" customWidth="1"/>
    <col min="12823" max="12823" width="13.5703125" style="97" customWidth="1"/>
    <col min="12824" max="12824" width="1.5703125" style="97" customWidth="1"/>
    <col min="12825" max="12825" width="9.28515625" style="97" customWidth="1"/>
    <col min="12826" max="12826" width="1.5703125" style="97" customWidth="1"/>
    <col min="12827" max="12827" width="9.28515625" style="97" customWidth="1"/>
    <col min="12828" max="12829" width="1.5703125" style="97" customWidth="1"/>
    <col min="12830" max="12830" width="11.5703125" style="97" customWidth="1"/>
    <col min="12831" max="12831" width="1.5703125" style="97" customWidth="1"/>
    <col min="12832" max="12832" width="7.5703125" style="97" customWidth="1"/>
    <col min="12833" max="12833" width="1.5703125" style="97" customWidth="1"/>
    <col min="12834" max="12834" width="7.5703125" style="97" customWidth="1"/>
    <col min="12835" max="12835" width="1.5703125" style="97" customWidth="1"/>
    <col min="12836" max="12836" width="10.140625" style="97" customWidth="1"/>
    <col min="12837" max="12837" width="1.5703125" style="97" customWidth="1"/>
    <col min="12838" max="12838" width="7.5703125" style="97" customWidth="1"/>
    <col min="12839" max="12839" width="1.5703125" style="97" customWidth="1"/>
    <col min="12840" max="12840" width="7.85546875" style="97" customWidth="1"/>
    <col min="12841" max="12841" width="1.5703125" style="97" customWidth="1"/>
    <col min="12842" max="12842" width="13.7109375" style="97" customWidth="1"/>
    <col min="12843" max="12843" width="1.28515625" style="97" customWidth="1"/>
    <col min="12844" max="12844" width="12.85546875" style="97" customWidth="1"/>
    <col min="12845" max="12845" width="1.5703125" style="97" customWidth="1"/>
    <col min="12846" max="12846" width="8.140625" style="97" customWidth="1"/>
    <col min="12847" max="12847" width="1.5703125" style="97" customWidth="1"/>
    <col min="12848" max="12848" width="13.140625" style="97" customWidth="1"/>
    <col min="12849" max="12849" width="1.5703125" style="97" customWidth="1"/>
    <col min="12850" max="12850" width="8.42578125" style="97" customWidth="1"/>
    <col min="12851" max="12851" width="1.28515625" style="97" customWidth="1"/>
    <col min="12852" max="12852" width="11.7109375" style="97" customWidth="1"/>
    <col min="12853" max="12853" width="1.5703125" style="97" customWidth="1"/>
    <col min="12854" max="12854" width="8.42578125" style="97" customWidth="1"/>
    <col min="12855" max="12855" width="1" style="97" customWidth="1"/>
    <col min="12856" max="12856" width="11.5703125" style="97" customWidth="1"/>
    <col min="12857" max="12857" width="1.5703125" style="97" customWidth="1"/>
    <col min="12858" max="12858" width="11" style="97" customWidth="1"/>
    <col min="12859" max="12859" width="1.5703125" style="97" customWidth="1"/>
    <col min="12860" max="12860" width="4.140625" style="97" customWidth="1"/>
    <col min="12861" max="12861" width="1.5703125" style="97" customWidth="1"/>
    <col min="12862" max="12862" width="11" style="97" customWidth="1"/>
    <col min="12863" max="12863" width="1.5703125" style="97" customWidth="1"/>
    <col min="12864" max="12864" width="11" style="97" customWidth="1"/>
    <col min="12865" max="12865" width="1.5703125" style="97" customWidth="1"/>
    <col min="12866" max="12866" width="11" style="97" customWidth="1"/>
    <col min="12867" max="12867" width="1.5703125" style="97" customWidth="1"/>
    <col min="12868" max="12868" width="11" style="97" customWidth="1"/>
    <col min="12869" max="12869" width="1.5703125" style="97" customWidth="1"/>
    <col min="12870" max="12870" width="11" style="97" customWidth="1"/>
    <col min="12871" max="12871" width="1.5703125" style="97" customWidth="1"/>
    <col min="12872" max="12872" width="11" style="97" customWidth="1"/>
    <col min="12873" max="12873" width="1.5703125" style="97" customWidth="1"/>
    <col min="12874" max="12874" width="11" style="97" customWidth="1"/>
    <col min="12875" max="13056" width="7.5703125" style="97"/>
    <col min="13057" max="13057" width="5" style="97" customWidth="1"/>
    <col min="13058" max="13058" width="2.42578125" style="97" customWidth="1"/>
    <col min="13059" max="13059" width="19.5703125" style="97" customWidth="1"/>
    <col min="13060" max="13060" width="2.42578125" style="97" customWidth="1"/>
    <col min="13061" max="13061" width="13.5703125" style="97" customWidth="1"/>
    <col min="13062" max="13062" width="1.5703125" style="97" customWidth="1"/>
    <col min="13063" max="13063" width="9.28515625" style="97" customWidth="1"/>
    <col min="13064" max="13064" width="1.5703125" style="97" customWidth="1"/>
    <col min="13065" max="13065" width="9.28515625" style="97" customWidth="1"/>
    <col min="13066" max="13066" width="2.42578125" style="97" customWidth="1"/>
    <col min="13067" max="13067" width="13.5703125" style="97" customWidth="1"/>
    <col min="13068" max="13068" width="1.5703125" style="97" customWidth="1"/>
    <col min="13069" max="13069" width="9.28515625" style="97" customWidth="1"/>
    <col min="13070" max="13070" width="1.5703125" style="97" customWidth="1"/>
    <col min="13071" max="13071" width="9.28515625" style="97" customWidth="1"/>
    <col min="13072" max="13072" width="2.42578125" style="97" customWidth="1"/>
    <col min="13073" max="13073" width="13.5703125" style="97" customWidth="1"/>
    <col min="13074" max="13074" width="1.5703125" style="97" customWidth="1"/>
    <col min="13075" max="13075" width="9.28515625" style="97" customWidth="1"/>
    <col min="13076" max="13076" width="1.5703125" style="97" customWidth="1"/>
    <col min="13077" max="13077" width="9.28515625" style="97" customWidth="1"/>
    <col min="13078" max="13078" width="2.42578125" style="97" customWidth="1"/>
    <col min="13079" max="13079" width="13.5703125" style="97" customWidth="1"/>
    <col min="13080" max="13080" width="1.5703125" style="97" customWidth="1"/>
    <col min="13081" max="13081" width="9.28515625" style="97" customWidth="1"/>
    <col min="13082" max="13082" width="1.5703125" style="97" customWidth="1"/>
    <col min="13083" max="13083" width="9.28515625" style="97" customWidth="1"/>
    <col min="13084" max="13085" width="1.5703125" style="97" customWidth="1"/>
    <col min="13086" max="13086" width="11.5703125" style="97" customWidth="1"/>
    <col min="13087" max="13087" width="1.5703125" style="97" customWidth="1"/>
    <col min="13088" max="13088" width="7.5703125" style="97" customWidth="1"/>
    <col min="13089" max="13089" width="1.5703125" style="97" customWidth="1"/>
    <col min="13090" max="13090" width="7.5703125" style="97" customWidth="1"/>
    <col min="13091" max="13091" width="1.5703125" style="97" customWidth="1"/>
    <col min="13092" max="13092" width="10.140625" style="97" customWidth="1"/>
    <col min="13093" max="13093" width="1.5703125" style="97" customWidth="1"/>
    <col min="13094" max="13094" width="7.5703125" style="97" customWidth="1"/>
    <col min="13095" max="13095" width="1.5703125" style="97" customWidth="1"/>
    <col min="13096" max="13096" width="7.85546875" style="97" customWidth="1"/>
    <col min="13097" max="13097" width="1.5703125" style="97" customWidth="1"/>
    <col min="13098" max="13098" width="13.7109375" style="97" customWidth="1"/>
    <col min="13099" max="13099" width="1.28515625" style="97" customWidth="1"/>
    <col min="13100" max="13100" width="12.85546875" style="97" customWidth="1"/>
    <col min="13101" max="13101" width="1.5703125" style="97" customWidth="1"/>
    <col min="13102" max="13102" width="8.140625" style="97" customWidth="1"/>
    <col min="13103" max="13103" width="1.5703125" style="97" customWidth="1"/>
    <col min="13104" max="13104" width="13.140625" style="97" customWidth="1"/>
    <col min="13105" max="13105" width="1.5703125" style="97" customWidth="1"/>
    <col min="13106" max="13106" width="8.42578125" style="97" customWidth="1"/>
    <col min="13107" max="13107" width="1.28515625" style="97" customWidth="1"/>
    <col min="13108" max="13108" width="11.7109375" style="97" customWidth="1"/>
    <col min="13109" max="13109" width="1.5703125" style="97" customWidth="1"/>
    <col min="13110" max="13110" width="8.42578125" style="97" customWidth="1"/>
    <col min="13111" max="13111" width="1" style="97" customWidth="1"/>
    <col min="13112" max="13112" width="11.5703125" style="97" customWidth="1"/>
    <col min="13113" max="13113" width="1.5703125" style="97" customWidth="1"/>
    <col min="13114" max="13114" width="11" style="97" customWidth="1"/>
    <col min="13115" max="13115" width="1.5703125" style="97" customWidth="1"/>
    <col min="13116" max="13116" width="4.140625" style="97" customWidth="1"/>
    <col min="13117" max="13117" width="1.5703125" style="97" customWidth="1"/>
    <col min="13118" max="13118" width="11" style="97" customWidth="1"/>
    <col min="13119" max="13119" width="1.5703125" style="97" customWidth="1"/>
    <col min="13120" max="13120" width="11" style="97" customWidth="1"/>
    <col min="13121" max="13121" width="1.5703125" style="97" customWidth="1"/>
    <col min="13122" max="13122" width="11" style="97" customWidth="1"/>
    <col min="13123" max="13123" width="1.5703125" style="97" customWidth="1"/>
    <col min="13124" max="13124" width="11" style="97" customWidth="1"/>
    <col min="13125" max="13125" width="1.5703125" style="97" customWidth="1"/>
    <col min="13126" max="13126" width="11" style="97" customWidth="1"/>
    <col min="13127" max="13127" width="1.5703125" style="97" customWidth="1"/>
    <col min="13128" max="13128" width="11" style="97" customWidth="1"/>
    <col min="13129" max="13129" width="1.5703125" style="97" customWidth="1"/>
    <col min="13130" max="13130" width="11" style="97" customWidth="1"/>
    <col min="13131" max="13312" width="7.5703125" style="97"/>
    <col min="13313" max="13313" width="5" style="97" customWidth="1"/>
    <col min="13314" max="13314" width="2.42578125" style="97" customWidth="1"/>
    <col min="13315" max="13315" width="19.5703125" style="97" customWidth="1"/>
    <col min="13316" max="13316" width="2.42578125" style="97" customWidth="1"/>
    <col min="13317" max="13317" width="13.5703125" style="97" customWidth="1"/>
    <col min="13318" max="13318" width="1.5703125" style="97" customWidth="1"/>
    <col min="13319" max="13319" width="9.28515625" style="97" customWidth="1"/>
    <col min="13320" max="13320" width="1.5703125" style="97" customWidth="1"/>
    <col min="13321" max="13321" width="9.28515625" style="97" customWidth="1"/>
    <col min="13322" max="13322" width="2.42578125" style="97" customWidth="1"/>
    <col min="13323" max="13323" width="13.5703125" style="97" customWidth="1"/>
    <col min="13324" max="13324" width="1.5703125" style="97" customWidth="1"/>
    <col min="13325" max="13325" width="9.28515625" style="97" customWidth="1"/>
    <col min="13326" max="13326" width="1.5703125" style="97" customWidth="1"/>
    <col min="13327" max="13327" width="9.28515625" style="97" customWidth="1"/>
    <col min="13328" max="13328" width="2.42578125" style="97" customWidth="1"/>
    <col min="13329" max="13329" width="13.5703125" style="97" customWidth="1"/>
    <col min="13330" max="13330" width="1.5703125" style="97" customWidth="1"/>
    <col min="13331" max="13331" width="9.28515625" style="97" customWidth="1"/>
    <col min="13332" max="13332" width="1.5703125" style="97" customWidth="1"/>
    <col min="13333" max="13333" width="9.28515625" style="97" customWidth="1"/>
    <col min="13334" max="13334" width="2.42578125" style="97" customWidth="1"/>
    <col min="13335" max="13335" width="13.5703125" style="97" customWidth="1"/>
    <col min="13336" max="13336" width="1.5703125" style="97" customWidth="1"/>
    <col min="13337" max="13337" width="9.28515625" style="97" customWidth="1"/>
    <col min="13338" max="13338" width="1.5703125" style="97" customWidth="1"/>
    <col min="13339" max="13339" width="9.28515625" style="97" customWidth="1"/>
    <col min="13340" max="13341" width="1.5703125" style="97" customWidth="1"/>
    <col min="13342" max="13342" width="11.5703125" style="97" customWidth="1"/>
    <col min="13343" max="13343" width="1.5703125" style="97" customWidth="1"/>
    <col min="13344" max="13344" width="7.5703125" style="97" customWidth="1"/>
    <col min="13345" max="13345" width="1.5703125" style="97" customWidth="1"/>
    <col min="13346" max="13346" width="7.5703125" style="97" customWidth="1"/>
    <col min="13347" max="13347" width="1.5703125" style="97" customWidth="1"/>
    <col min="13348" max="13348" width="10.140625" style="97" customWidth="1"/>
    <col min="13349" max="13349" width="1.5703125" style="97" customWidth="1"/>
    <col min="13350" max="13350" width="7.5703125" style="97" customWidth="1"/>
    <col min="13351" max="13351" width="1.5703125" style="97" customWidth="1"/>
    <col min="13352" max="13352" width="7.85546875" style="97" customWidth="1"/>
    <col min="13353" max="13353" width="1.5703125" style="97" customWidth="1"/>
    <col min="13354" max="13354" width="13.7109375" style="97" customWidth="1"/>
    <col min="13355" max="13355" width="1.28515625" style="97" customWidth="1"/>
    <col min="13356" max="13356" width="12.85546875" style="97" customWidth="1"/>
    <col min="13357" max="13357" width="1.5703125" style="97" customWidth="1"/>
    <col min="13358" max="13358" width="8.140625" style="97" customWidth="1"/>
    <col min="13359" max="13359" width="1.5703125" style="97" customWidth="1"/>
    <col min="13360" max="13360" width="13.140625" style="97" customWidth="1"/>
    <col min="13361" max="13361" width="1.5703125" style="97" customWidth="1"/>
    <col min="13362" max="13362" width="8.42578125" style="97" customWidth="1"/>
    <col min="13363" max="13363" width="1.28515625" style="97" customWidth="1"/>
    <col min="13364" max="13364" width="11.7109375" style="97" customWidth="1"/>
    <col min="13365" max="13365" width="1.5703125" style="97" customWidth="1"/>
    <col min="13366" max="13366" width="8.42578125" style="97" customWidth="1"/>
    <col min="13367" max="13367" width="1" style="97" customWidth="1"/>
    <col min="13368" max="13368" width="11.5703125" style="97" customWidth="1"/>
    <col min="13369" max="13369" width="1.5703125" style="97" customWidth="1"/>
    <col min="13370" max="13370" width="11" style="97" customWidth="1"/>
    <col min="13371" max="13371" width="1.5703125" style="97" customWidth="1"/>
    <col min="13372" max="13372" width="4.140625" style="97" customWidth="1"/>
    <col min="13373" max="13373" width="1.5703125" style="97" customWidth="1"/>
    <col min="13374" max="13374" width="11" style="97" customWidth="1"/>
    <col min="13375" max="13375" width="1.5703125" style="97" customWidth="1"/>
    <col min="13376" max="13376" width="11" style="97" customWidth="1"/>
    <col min="13377" max="13377" width="1.5703125" style="97" customWidth="1"/>
    <col min="13378" max="13378" width="11" style="97" customWidth="1"/>
    <col min="13379" max="13379" width="1.5703125" style="97" customWidth="1"/>
    <col min="13380" max="13380" width="11" style="97" customWidth="1"/>
    <col min="13381" max="13381" width="1.5703125" style="97" customWidth="1"/>
    <col min="13382" max="13382" width="11" style="97" customWidth="1"/>
    <col min="13383" max="13383" width="1.5703125" style="97" customWidth="1"/>
    <col min="13384" max="13384" width="11" style="97" customWidth="1"/>
    <col min="13385" max="13385" width="1.5703125" style="97" customWidth="1"/>
    <col min="13386" max="13386" width="11" style="97" customWidth="1"/>
    <col min="13387" max="13568" width="7.5703125" style="97"/>
    <col min="13569" max="13569" width="5" style="97" customWidth="1"/>
    <col min="13570" max="13570" width="2.42578125" style="97" customWidth="1"/>
    <col min="13571" max="13571" width="19.5703125" style="97" customWidth="1"/>
    <col min="13572" max="13572" width="2.42578125" style="97" customWidth="1"/>
    <col min="13573" max="13573" width="13.5703125" style="97" customWidth="1"/>
    <col min="13574" max="13574" width="1.5703125" style="97" customWidth="1"/>
    <col min="13575" max="13575" width="9.28515625" style="97" customWidth="1"/>
    <col min="13576" max="13576" width="1.5703125" style="97" customWidth="1"/>
    <col min="13577" max="13577" width="9.28515625" style="97" customWidth="1"/>
    <col min="13578" max="13578" width="2.42578125" style="97" customWidth="1"/>
    <col min="13579" max="13579" width="13.5703125" style="97" customWidth="1"/>
    <col min="13580" max="13580" width="1.5703125" style="97" customWidth="1"/>
    <col min="13581" max="13581" width="9.28515625" style="97" customWidth="1"/>
    <col min="13582" max="13582" width="1.5703125" style="97" customWidth="1"/>
    <col min="13583" max="13583" width="9.28515625" style="97" customWidth="1"/>
    <col min="13584" max="13584" width="2.42578125" style="97" customWidth="1"/>
    <col min="13585" max="13585" width="13.5703125" style="97" customWidth="1"/>
    <col min="13586" max="13586" width="1.5703125" style="97" customWidth="1"/>
    <col min="13587" max="13587" width="9.28515625" style="97" customWidth="1"/>
    <col min="13588" max="13588" width="1.5703125" style="97" customWidth="1"/>
    <col min="13589" max="13589" width="9.28515625" style="97" customWidth="1"/>
    <col min="13590" max="13590" width="2.42578125" style="97" customWidth="1"/>
    <col min="13591" max="13591" width="13.5703125" style="97" customWidth="1"/>
    <col min="13592" max="13592" width="1.5703125" style="97" customWidth="1"/>
    <col min="13593" max="13593" width="9.28515625" style="97" customWidth="1"/>
    <col min="13594" max="13594" width="1.5703125" style="97" customWidth="1"/>
    <col min="13595" max="13595" width="9.28515625" style="97" customWidth="1"/>
    <col min="13596" max="13597" width="1.5703125" style="97" customWidth="1"/>
    <col min="13598" max="13598" width="11.5703125" style="97" customWidth="1"/>
    <col min="13599" max="13599" width="1.5703125" style="97" customWidth="1"/>
    <col min="13600" max="13600" width="7.5703125" style="97" customWidth="1"/>
    <col min="13601" max="13601" width="1.5703125" style="97" customWidth="1"/>
    <col min="13602" max="13602" width="7.5703125" style="97" customWidth="1"/>
    <col min="13603" max="13603" width="1.5703125" style="97" customWidth="1"/>
    <col min="13604" max="13604" width="10.140625" style="97" customWidth="1"/>
    <col min="13605" max="13605" width="1.5703125" style="97" customWidth="1"/>
    <col min="13606" max="13606" width="7.5703125" style="97" customWidth="1"/>
    <col min="13607" max="13607" width="1.5703125" style="97" customWidth="1"/>
    <col min="13608" max="13608" width="7.85546875" style="97" customWidth="1"/>
    <col min="13609" max="13609" width="1.5703125" style="97" customWidth="1"/>
    <col min="13610" max="13610" width="13.7109375" style="97" customWidth="1"/>
    <col min="13611" max="13611" width="1.28515625" style="97" customWidth="1"/>
    <col min="13612" max="13612" width="12.85546875" style="97" customWidth="1"/>
    <col min="13613" max="13613" width="1.5703125" style="97" customWidth="1"/>
    <col min="13614" max="13614" width="8.140625" style="97" customWidth="1"/>
    <col min="13615" max="13615" width="1.5703125" style="97" customWidth="1"/>
    <col min="13616" max="13616" width="13.140625" style="97" customWidth="1"/>
    <col min="13617" max="13617" width="1.5703125" style="97" customWidth="1"/>
    <col min="13618" max="13618" width="8.42578125" style="97" customWidth="1"/>
    <col min="13619" max="13619" width="1.28515625" style="97" customWidth="1"/>
    <col min="13620" max="13620" width="11.7109375" style="97" customWidth="1"/>
    <col min="13621" max="13621" width="1.5703125" style="97" customWidth="1"/>
    <col min="13622" max="13622" width="8.42578125" style="97" customWidth="1"/>
    <col min="13623" max="13623" width="1" style="97" customWidth="1"/>
    <col min="13624" max="13624" width="11.5703125" style="97" customWidth="1"/>
    <col min="13625" max="13625" width="1.5703125" style="97" customWidth="1"/>
    <col min="13626" max="13626" width="11" style="97" customWidth="1"/>
    <col min="13627" max="13627" width="1.5703125" style="97" customWidth="1"/>
    <col min="13628" max="13628" width="4.140625" style="97" customWidth="1"/>
    <col min="13629" max="13629" width="1.5703125" style="97" customWidth="1"/>
    <col min="13630" max="13630" width="11" style="97" customWidth="1"/>
    <col min="13631" max="13631" width="1.5703125" style="97" customWidth="1"/>
    <col min="13632" max="13632" width="11" style="97" customWidth="1"/>
    <col min="13633" max="13633" width="1.5703125" style="97" customWidth="1"/>
    <col min="13634" max="13634" width="11" style="97" customWidth="1"/>
    <col min="13635" max="13635" width="1.5703125" style="97" customWidth="1"/>
    <col min="13636" max="13636" width="11" style="97" customWidth="1"/>
    <col min="13637" max="13637" width="1.5703125" style="97" customWidth="1"/>
    <col min="13638" max="13638" width="11" style="97" customWidth="1"/>
    <col min="13639" max="13639" width="1.5703125" style="97" customWidth="1"/>
    <col min="13640" max="13640" width="11" style="97" customWidth="1"/>
    <col min="13641" max="13641" width="1.5703125" style="97" customWidth="1"/>
    <col min="13642" max="13642" width="11" style="97" customWidth="1"/>
    <col min="13643" max="13824" width="7.5703125" style="97"/>
    <col min="13825" max="13825" width="5" style="97" customWidth="1"/>
    <col min="13826" max="13826" width="2.42578125" style="97" customWidth="1"/>
    <col min="13827" max="13827" width="19.5703125" style="97" customWidth="1"/>
    <col min="13828" max="13828" width="2.42578125" style="97" customWidth="1"/>
    <col min="13829" max="13829" width="13.5703125" style="97" customWidth="1"/>
    <col min="13830" max="13830" width="1.5703125" style="97" customWidth="1"/>
    <col min="13831" max="13831" width="9.28515625" style="97" customWidth="1"/>
    <col min="13832" max="13832" width="1.5703125" style="97" customWidth="1"/>
    <col min="13833" max="13833" width="9.28515625" style="97" customWidth="1"/>
    <col min="13834" max="13834" width="2.42578125" style="97" customWidth="1"/>
    <col min="13835" max="13835" width="13.5703125" style="97" customWidth="1"/>
    <col min="13836" max="13836" width="1.5703125" style="97" customWidth="1"/>
    <col min="13837" max="13837" width="9.28515625" style="97" customWidth="1"/>
    <col min="13838" max="13838" width="1.5703125" style="97" customWidth="1"/>
    <col min="13839" max="13839" width="9.28515625" style="97" customWidth="1"/>
    <col min="13840" max="13840" width="2.42578125" style="97" customWidth="1"/>
    <col min="13841" max="13841" width="13.5703125" style="97" customWidth="1"/>
    <col min="13842" max="13842" width="1.5703125" style="97" customWidth="1"/>
    <col min="13843" max="13843" width="9.28515625" style="97" customWidth="1"/>
    <col min="13844" max="13844" width="1.5703125" style="97" customWidth="1"/>
    <col min="13845" max="13845" width="9.28515625" style="97" customWidth="1"/>
    <col min="13846" max="13846" width="2.42578125" style="97" customWidth="1"/>
    <col min="13847" max="13847" width="13.5703125" style="97" customWidth="1"/>
    <col min="13848" max="13848" width="1.5703125" style="97" customWidth="1"/>
    <col min="13849" max="13849" width="9.28515625" style="97" customWidth="1"/>
    <col min="13850" max="13850" width="1.5703125" style="97" customWidth="1"/>
    <col min="13851" max="13851" width="9.28515625" style="97" customWidth="1"/>
    <col min="13852" max="13853" width="1.5703125" style="97" customWidth="1"/>
    <col min="13854" max="13854" width="11.5703125" style="97" customWidth="1"/>
    <col min="13855" max="13855" width="1.5703125" style="97" customWidth="1"/>
    <col min="13856" max="13856" width="7.5703125" style="97" customWidth="1"/>
    <col min="13857" max="13857" width="1.5703125" style="97" customWidth="1"/>
    <col min="13858" max="13858" width="7.5703125" style="97" customWidth="1"/>
    <col min="13859" max="13859" width="1.5703125" style="97" customWidth="1"/>
    <col min="13860" max="13860" width="10.140625" style="97" customWidth="1"/>
    <col min="13861" max="13861" width="1.5703125" style="97" customWidth="1"/>
    <col min="13862" max="13862" width="7.5703125" style="97" customWidth="1"/>
    <col min="13863" max="13863" width="1.5703125" style="97" customWidth="1"/>
    <col min="13864" max="13864" width="7.85546875" style="97" customWidth="1"/>
    <col min="13865" max="13865" width="1.5703125" style="97" customWidth="1"/>
    <col min="13866" max="13866" width="13.7109375" style="97" customWidth="1"/>
    <col min="13867" max="13867" width="1.28515625" style="97" customWidth="1"/>
    <col min="13868" max="13868" width="12.85546875" style="97" customWidth="1"/>
    <col min="13869" max="13869" width="1.5703125" style="97" customWidth="1"/>
    <col min="13870" max="13870" width="8.140625" style="97" customWidth="1"/>
    <col min="13871" max="13871" width="1.5703125" style="97" customWidth="1"/>
    <col min="13872" max="13872" width="13.140625" style="97" customWidth="1"/>
    <col min="13873" max="13873" width="1.5703125" style="97" customWidth="1"/>
    <col min="13874" max="13874" width="8.42578125" style="97" customWidth="1"/>
    <col min="13875" max="13875" width="1.28515625" style="97" customWidth="1"/>
    <col min="13876" max="13876" width="11.7109375" style="97" customWidth="1"/>
    <col min="13877" max="13877" width="1.5703125" style="97" customWidth="1"/>
    <col min="13878" max="13878" width="8.42578125" style="97" customWidth="1"/>
    <col min="13879" max="13879" width="1" style="97" customWidth="1"/>
    <col min="13880" max="13880" width="11.5703125" style="97" customWidth="1"/>
    <col min="13881" max="13881" width="1.5703125" style="97" customWidth="1"/>
    <col min="13882" max="13882" width="11" style="97" customWidth="1"/>
    <col min="13883" max="13883" width="1.5703125" style="97" customWidth="1"/>
    <col min="13884" max="13884" width="4.140625" style="97" customWidth="1"/>
    <col min="13885" max="13885" width="1.5703125" style="97" customWidth="1"/>
    <col min="13886" max="13886" width="11" style="97" customWidth="1"/>
    <col min="13887" max="13887" width="1.5703125" style="97" customWidth="1"/>
    <col min="13888" max="13888" width="11" style="97" customWidth="1"/>
    <col min="13889" max="13889" width="1.5703125" style="97" customWidth="1"/>
    <col min="13890" max="13890" width="11" style="97" customWidth="1"/>
    <col min="13891" max="13891" width="1.5703125" style="97" customWidth="1"/>
    <col min="13892" max="13892" width="11" style="97" customWidth="1"/>
    <col min="13893" max="13893" width="1.5703125" style="97" customWidth="1"/>
    <col min="13894" max="13894" width="11" style="97" customWidth="1"/>
    <col min="13895" max="13895" width="1.5703125" style="97" customWidth="1"/>
    <col min="13896" max="13896" width="11" style="97" customWidth="1"/>
    <col min="13897" max="13897" width="1.5703125" style="97" customWidth="1"/>
    <col min="13898" max="13898" width="11" style="97" customWidth="1"/>
    <col min="13899" max="14080" width="7.5703125" style="97"/>
    <col min="14081" max="14081" width="5" style="97" customWidth="1"/>
    <col min="14082" max="14082" width="2.42578125" style="97" customWidth="1"/>
    <col min="14083" max="14083" width="19.5703125" style="97" customWidth="1"/>
    <col min="14084" max="14084" width="2.42578125" style="97" customWidth="1"/>
    <col min="14085" max="14085" width="13.5703125" style="97" customWidth="1"/>
    <col min="14086" max="14086" width="1.5703125" style="97" customWidth="1"/>
    <col min="14087" max="14087" width="9.28515625" style="97" customWidth="1"/>
    <col min="14088" max="14088" width="1.5703125" style="97" customWidth="1"/>
    <col min="14089" max="14089" width="9.28515625" style="97" customWidth="1"/>
    <col min="14090" max="14090" width="2.42578125" style="97" customWidth="1"/>
    <col min="14091" max="14091" width="13.5703125" style="97" customWidth="1"/>
    <col min="14092" max="14092" width="1.5703125" style="97" customWidth="1"/>
    <col min="14093" max="14093" width="9.28515625" style="97" customWidth="1"/>
    <col min="14094" max="14094" width="1.5703125" style="97" customWidth="1"/>
    <col min="14095" max="14095" width="9.28515625" style="97" customWidth="1"/>
    <col min="14096" max="14096" width="2.42578125" style="97" customWidth="1"/>
    <col min="14097" max="14097" width="13.5703125" style="97" customWidth="1"/>
    <col min="14098" max="14098" width="1.5703125" style="97" customWidth="1"/>
    <col min="14099" max="14099" width="9.28515625" style="97" customWidth="1"/>
    <col min="14100" max="14100" width="1.5703125" style="97" customWidth="1"/>
    <col min="14101" max="14101" width="9.28515625" style="97" customWidth="1"/>
    <col min="14102" max="14102" width="2.42578125" style="97" customWidth="1"/>
    <col min="14103" max="14103" width="13.5703125" style="97" customWidth="1"/>
    <col min="14104" max="14104" width="1.5703125" style="97" customWidth="1"/>
    <col min="14105" max="14105" width="9.28515625" style="97" customWidth="1"/>
    <col min="14106" max="14106" width="1.5703125" style="97" customWidth="1"/>
    <col min="14107" max="14107" width="9.28515625" style="97" customWidth="1"/>
    <col min="14108" max="14109" width="1.5703125" style="97" customWidth="1"/>
    <col min="14110" max="14110" width="11.5703125" style="97" customWidth="1"/>
    <col min="14111" max="14111" width="1.5703125" style="97" customWidth="1"/>
    <col min="14112" max="14112" width="7.5703125" style="97" customWidth="1"/>
    <col min="14113" max="14113" width="1.5703125" style="97" customWidth="1"/>
    <col min="14114" max="14114" width="7.5703125" style="97" customWidth="1"/>
    <col min="14115" max="14115" width="1.5703125" style="97" customWidth="1"/>
    <col min="14116" max="14116" width="10.140625" style="97" customWidth="1"/>
    <col min="14117" max="14117" width="1.5703125" style="97" customWidth="1"/>
    <col min="14118" max="14118" width="7.5703125" style="97" customWidth="1"/>
    <col min="14119" max="14119" width="1.5703125" style="97" customWidth="1"/>
    <col min="14120" max="14120" width="7.85546875" style="97" customWidth="1"/>
    <col min="14121" max="14121" width="1.5703125" style="97" customWidth="1"/>
    <col min="14122" max="14122" width="13.7109375" style="97" customWidth="1"/>
    <col min="14123" max="14123" width="1.28515625" style="97" customWidth="1"/>
    <col min="14124" max="14124" width="12.85546875" style="97" customWidth="1"/>
    <col min="14125" max="14125" width="1.5703125" style="97" customWidth="1"/>
    <col min="14126" max="14126" width="8.140625" style="97" customWidth="1"/>
    <col min="14127" max="14127" width="1.5703125" style="97" customWidth="1"/>
    <col min="14128" max="14128" width="13.140625" style="97" customWidth="1"/>
    <col min="14129" max="14129" width="1.5703125" style="97" customWidth="1"/>
    <col min="14130" max="14130" width="8.42578125" style="97" customWidth="1"/>
    <col min="14131" max="14131" width="1.28515625" style="97" customWidth="1"/>
    <col min="14132" max="14132" width="11.7109375" style="97" customWidth="1"/>
    <col min="14133" max="14133" width="1.5703125" style="97" customWidth="1"/>
    <col min="14134" max="14134" width="8.42578125" style="97" customWidth="1"/>
    <col min="14135" max="14135" width="1" style="97" customWidth="1"/>
    <col min="14136" max="14136" width="11.5703125" style="97" customWidth="1"/>
    <col min="14137" max="14137" width="1.5703125" style="97" customWidth="1"/>
    <col min="14138" max="14138" width="11" style="97" customWidth="1"/>
    <col min="14139" max="14139" width="1.5703125" style="97" customWidth="1"/>
    <col min="14140" max="14140" width="4.140625" style="97" customWidth="1"/>
    <col min="14141" max="14141" width="1.5703125" style="97" customWidth="1"/>
    <col min="14142" max="14142" width="11" style="97" customWidth="1"/>
    <col min="14143" max="14143" width="1.5703125" style="97" customWidth="1"/>
    <col min="14144" max="14144" width="11" style="97" customWidth="1"/>
    <col min="14145" max="14145" width="1.5703125" style="97" customWidth="1"/>
    <col min="14146" max="14146" width="11" style="97" customWidth="1"/>
    <col min="14147" max="14147" width="1.5703125" style="97" customWidth="1"/>
    <col min="14148" max="14148" width="11" style="97" customWidth="1"/>
    <col min="14149" max="14149" width="1.5703125" style="97" customWidth="1"/>
    <col min="14150" max="14150" width="11" style="97" customWidth="1"/>
    <col min="14151" max="14151" width="1.5703125" style="97" customWidth="1"/>
    <col min="14152" max="14152" width="11" style="97" customWidth="1"/>
    <col min="14153" max="14153" width="1.5703125" style="97" customWidth="1"/>
    <col min="14154" max="14154" width="11" style="97" customWidth="1"/>
    <col min="14155" max="14336" width="7.5703125" style="97"/>
    <col min="14337" max="14337" width="5" style="97" customWidth="1"/>
    <col min="14338" max="14338" width="2.42578125" style="97" customWidth="1"/>
    <col min="14339" max="14339" width="19.5703125" style="97" customWidth="1"/>
    <col min="14340" max="14340" width="2.42578125" style="97" customWidth="1"/>
    <col min="14341" max="14341" width="13.5703125" style="97" customWidth="1"/>
    <col min="14342" max="14342" width="1.5703125" style="97" customWidth="1"/>
    <col min="14343" max="14343" width="9.28515625" style="97" customWidth="1"/>
    <col min="14344" max="14344" width="1.5703125" style="97" customWidth="1"/>
    <col min="14345" max="14345" width="9.28515625" style="97" customWidth="1"/>
    <col min="14346" max="14346" width="2.42578125" style="97" customWidth="1"/>
    <col min="14347" max="14347" width="13.5703125" style="97" customWidth="1"/>
    <col min="14348" max="14348" width="1.5703125" style="97" customWidth="1"/>
    <col min="14349" max="14349" width="9.28515625" style="97" customWidth="1"/>
    <col min="14350" max="14350" width="1.5703125" style="97" customWidth="1"/>
    <col min="14351" max="14351" width="9.28515625" style="97" customWidth="1"/>
    <col min="14352" max="14352" width="2.42578125" style="97" customWidth="1"/>
    <col min="14353" max="14353" width="13.5703125" style="97" customWidth="1"/>
    <col min="14354" max="14354" width="1.5703125" style="97" customWidth="1"/>
    <col min="14355" max="14355" width="9.28515625" style="97" customWidth="1"/>
    <col min="14356" max="14356" width="1.5703125" style="97" customWidth="1"/>
    <col min="14357" max="14357" width="9.28515625" style="97" customWidth="1"/>
    <col min="14358" max="14358" width="2.42578125" style="97" customWidth="1"/>
    <col min="14359" max="14359" width="13.5703125" style="97" customWidth="1"/>
    <col min="14360" max="14360" width="1.5703125" style="97" customWidth="1"/>
    <col min="14361" max="14361" width="9.28515625" style="97" customWidth="1"/>
    <col min="14362" max="14362" width="1.5703125" style="97" customWidth="1"/>
    <col min="14363" max="14363" width="9.28515625" style="97" customWidth="1"/>
    <col min="14364" max="14365" width="1.5703125" style="97" customWidth="1"/>
    <col min="14366" max="14366" width="11.5703125" style="97" customWidth="1"/>
    <col min="14367" max="14367" width="1.5703125" style="97" customWidth="1"/>
    <col min="14368" max="14368" width="7.5703125" style="97" customWidth="1"/>
    <col min="14369" max="14369" width="1.5703125" style="97" customWidth="1"/>
    <col min="14370" max="14370" width="7.5703125" style="97" customWidth="1"/>
    <col min="14371" max="14371" width="1.5703125" style="97" customWidth="1"/>
    <col min="14372" max="14372" width="10.140625" style="97" customWidth="1"/>
    <col min="14373" max="14373" width="1.5703125" style="97" customWidth="1"/>
    <col min="14374" max="14374" width="7.5703125" style="97" customWidth="1"/>
    <col min="14375" max="14375" width="1.5703125" style="97" customWidth="1"/>
    <col min="14376" max="14376" width="7.85546875" style="97" customWidth="1"/>
    <col min="14377" max="14377" width="1.5703125" style="97" customWidth="1"/>
    <col min="14378" max="14378" width="13.7109375" style="97" customWidth="1"/>
    <col min="14379" max="14379" width="1.28515625" style="97" customWidth="1"/>
    <col min="14380" max="14380" width="12.85546875" style="97" customWidth="1"/>
    <col min="14381" max="14381" width="1.5703125" style="97" customWidth="1"/>
    <col min="14382" max="14382" width="8.140625" style="97" customWidth="1"/>
    <col min="14383" max="14383" width="1.5703125" style="97" customWidth="1"/>
    <col min="14384" max="14384" width="13.140625" style="97" customWidth="1"/>
    <col min="14385" max="14385" width="1.5703125" style="97" customWidth="1"/>
    <col min="14386" max="14386" width="8.42578125" style="97" customWidth="1"/>
    <col min="14387" max="14387" width="1.28515625" style="97" customWidth="1"/>
    <col min="14388" max="14388" width="11.7109375" style="97" customWidth="1"/>
    <col min="14389" max="14389" width="1.5703125" style="97" customWidth="1"/>
    <col min="14390" max="14390" width="8.42578125" style="97" customWidth="1"/>
    <col min="14391" max="14391" width="1" style="97" customWidth="1"/>
    <col min="14392" max="14392" width="11.5703125" style="97" customWidth="1"/>
    <col min="14393" max="14393" width="1.5703125" style="97" customWidth="1"/>
    <col min="14394" max="14394" width="11" style="97" customWidth="1"/>
    <col min="14395" max="14395" width="1.5703125" style="97" customWidth="1"/>
    <col min="14396" max="14396" width="4.140625" style="97" customWidth="1"/>
    <col min="14397" max="14397" width="1.5703125" style="97" customWidth="1"/>
    <col min="14398" max="14398" width="11" style="97" customWidth="1"/>
    <col min="14399" max="14399" width="1.5703125" style="97" customWidth="1"/>
    <col min="14400" max="14400" width="11" style="97" customWidth="1"/>
    <col min="14401" max="14401" width="1.5703125" style="97" customWidth="1"/>
    <col min="14402" max="14402" width="11" style="97" customWidth="1"/>
    <col min="14403" max="14403" width="1.5703125" style="97" customWidth="1"/>
    <col min="14404" max="14404" width="11" style="97" customWidth="1"/>
    <col min="14405" max="14405" width="1.5703125" style="97" customWidth="1"/>
    <col min="14406" max="14406" width="11" style="97" customWidth="1"/>
    <col min="14407" max="14407" width="1.5703125" style="97" customWidth="1"/>
    <col min="14408" max="14408" width="11" style="97" customWidth="1"/>
    <col min="14409" max="14409" width="1.5703125" style="97" customWidth="1"/>
    <col min="14410" max="14410" width="11" style="97" customWidth="1"/>
    <col min="14411" max="14592" width="7.5703125" style="97"/>
    <col min="14593" max="14593" width="5" style="97" customWidth="1"/>
    <col min="14594" max="14594" width="2.42578125" style="97" customWidth="1"/>
    <col min="14595" max="14595" width="19.5703125" style="97" customWidth="1"/>
    <col min="14596" max="14596" width="2.42578125" style="97" customWidth="1"/>
    <col min="14597" max="14597" width="13.5703125" style="97" customWidth="1"/>
    <col min="14598" max="14598" width="1.5703125" style="97" customWidth="1"/>
    <col min="14599" max="14599" width="9.28515625" style="97" customWidth="1"/>
    <col min="14600" max="14600" width="1.5703125" style="97" customWidth="1"/>
    <col min="14601" max="14601" width="9.28515625" style="97" customWidth="1"/>
    <col min="14602" max="14602" width="2.42578125" style="97" customWidth="1"/>
    <col min="14603" max="14603" width="13.5703125" style="97" customWidth="1"/>
    <col min="14604" max="14604" width="1.5703125" style="97" customWidth="1"/>
    <col min="14605" max="14605" width="9.28515625" style="97" customWidth="1"/>
    <col min="14606" max="14606" width="1.5703125" style="97" customWidth="1"/>
    <col min="14607" max="14607" width="9.28515625" style="97" customWidth="1"/>
    <col min="14608" max="14608" width="2.42578125" style="97" customWidth="1"/>
    <col min="14609" max="14609" width="13.5703125" style="97" customWidth="1"/>
    <col min="14610" max="14610" width="1.5703125" style="97" customWidth="1"/>
    <col min="14611" max="14611" width="9.28515625" style="97" customWidth="1"/>
    <col min="14612" max="14612" width="1.5703125" style="97" customWidth="1"/>
    <col min="14613" max="14613" width="9.28515625" style="97" customWidth="1"/>
    <col min="14614" max="14614" width="2.42578125" style="97" customWidth="1"/>
    <col min="14615" max="14615" width="13.5703125" style="97" customWidth="1"/>
    <col min="14616" max="14616" width="1.5703125" style="97" customWidth="1"/>
    <col min="14617" max="14617" width="9.28515625" style="97" customWidth="1"/>
    <col min="14618" max="14618" width="1.5703125" style="97" customWidth="1"/>
    <col min="14619" max="14619" width="9.28515625" style="97" customWidth="1"/>
    <col min="14620" max="14621" width="1.5703125" style="97" customWidth="1"/>
    <col min="14622" max="14622" width="11.5703125" style="97" customWidth="1"/>
    <col min="14623" max="14623" width="1.5703125" style="97" customWidth="1"/>
    <col min="14624" max="14624" width="7.5703125" style="97" customWidth="1"/>
    <col min="14625" max="14625" width="1.5703125" style="97" customWidth="1"/>
    <col min="14626" max="14626" width="7.5703125" style="97" customWidth="1"/>
    <col min="14627" max="14627" width="1.5703125" style="97" customWidth="1"/>
    <col min="14628" max="14628" width="10.140625" style="97" customWidth="1"/>
    <col min="14629" max="14629" width="1.5703125" style="97" customWidth="1"/>
    <col min="14630" max="14630" width="7.5703125" style="97" customWidth="1"/>
    <col min="14631" max="14631" width="1.5703125" style="97" customWidth="1"/>
    <col min="14632" max="14632" width="7.85546875" style="97" customWidth="1"/>
    <col min="14633" max="14633" width="1.5703125" style="97" customWidth="1"/>
    <col min="14634" max="14634" width="13.7109375" style="97" customWidth="1"/>
    <col min="14635" max="14635" width="1.28515625" style="97" customWidth="1"/>
    <col min="14636" max="14636" width="12.85546875" style="97" customWidth="1"/>
    <col min="14637" max="14637" width="1.5703125" style="97" customWidth="1"/>
    <col min="14638" max="14638" width="8.140625" style="97" customWidth="1"/>
    <col min="14639" max="14639" width="1.5703125" style="97" customWidth="1"/>
    <col min="14640" max="14640" width="13.140625" style="97" customWidth="1"/>
    <col min="14641" max="14641" width="1.5703125" style="97" customWidth="1"/>
    <col min="14642" max="14642" width="8.42578125" style="97" customWidth="1"/>
    <col min="14643" max="14643" width="1.28515625" style="97" customWidth="1"/>
    <col min="14644" max="14644" width="11.7109375" style="97" customWidth="1"/>
    <col min="14645" max="14645" width="1.5703125" style="97" customWidth="1"/>
    <col min="14646" max="14646" width="8.42578125" style="97" customWidth="1"/>
    <col min="14647" max="14647" width="1" style="97" customWidth="1"/>
    <col min="14648" max="14648" width="11.5703125" style="97" customWidth="1"/>
    <col min="14649" max="14649" width="1.5703125" style="97" customWidth="1"/>
    <col min="14650" max="14650" width="11" style="97" customWidth="1"/>
    <col min="14651" max="14651" width="1.5703125" style="97" customWidth="1"/>
    <col min="14652" max="14652" width="4.140625" style="97" customWidth="1"/>
    <col min="14653" max="14653" width="1.5703125" style="97" customWidth="1"/>
    <col min="14654" max="14654" width="11" style="97" customWidth="1"/>
    <col min="14655" max="14655" width="1.5703125" style="97" customWidth="1"/>
    <col min="14656" max="14656" width="11" style="97" customWidth="1"/>
    <col min="14657" max="14657" width="1.5703125" style="97" customWidth="1"/>
    <col min="14658" max="14658" width="11" style="97" customWidth="1"/>
    <col min="14659" max="14659" width="1.5703125" style="97" customWidth="1"/>
    <col min="14660" max="14660" width="11" style="97" customWidth="1"/>
    <col min="14661" max="14661" width="1.5703125" style="97" customWidth="1"/>
    <col min="14662" max="14662" width="11" style="97" customWidth="1"/>
    <col min="14663" max="14663" width="1.5703125" style="97" customWidth="1"/>
    <col min="14664" max="14664" width="11" style="97" customWidth="1"/>
    <col min="14665" max="14665" width="1.5703125" style="97" customWidth="1"/>
    <col min="14666" max="14666" width="11" style="97" customWidth="1"/>
    <col min="14667" max="14848" width="7.5703125" style="97"/>
    <col min="14849" max="14849" width="5" style="97" customWidth="1"/>
    <col min="14850" max="14850" width="2.42578125" style="97" customWidth="1"/>
    <col min="14851" max="14851" width="19.5703125" style="97" customWidth="1"/>
    <col min="14852" max="14852" width="2.42578125" style="97" customWidth="1"/>
    <col min="14853" max="14853" width="13.5703125" style="97" customWidth="1"/>
    <col min="14854" max="14854" width="1.5703125" style="97" customWidth="1"/>
    <col min="14855" max="14855" width="9.28515625" style="97" customWidth="1"/>
    <col min="14856" max="14856" width="1.5703125" style="97" customWidth="1"/>
    <col min="14857" max="14857" width="9.28515625" style="97" customWidth="1"/>
    <col min="14858" max="14858" width="2.42578125" style="97" customWidth="1"/>
    <col min="14859" max="14859" width="13.5703125" style="97" customWidth="1"/>
    <col min="14860" max="14860" width="1.5703125" style="97" customWidth="1"/>
    <col min="14861" max="14861" width="9.28515625" style="97" customWidth="1"/>
    <col min="14862" max="14862" width="1.5703125" style="97" customWidth="1"/>
    <col min="14863" max="14863" width="9.28515625" style="97" customWidth="1"/>
    <col min="14864" max="14864" width="2.42578125" style="97" customWidth="1"/>
    <col min="14865" max="14865" width="13.5703125" style="97" customWidth="1"/>
    <col min="14866" max="14866" width="1.5703125" style="97" customWidth="1"/>
    <col min="14867" max="14867" width="9.28515625" style="97" customWidth="1"/>
    <col min="14868" max="14868" width="1.5703125" style="97" customWidth="1"/>
    <col min="14869" max="14869" width="9.28515625" style="97" customWidth="1"/>
    <col min="14870" max="14870" width="2.42578125" style="97" customWidth="1"/>
    <col min="14871" max="14871" width="13.5703125" style="97" customWidth="1"/>
    <col min="14872" max="14872" width="1.5703125" style="97" customWidth="1"/>
    <col min="14873" max="14873" width="9.28515625" style="97" customWidth="1"/>
    <col min="14874" max="14874" width="1.5703125" style="97" customWidth="1"/>
    <col min="14875" max="14875" width="9.28515625" style="97" customWidth="1"/>
    <col min="14876" max="14877" width="1.5703125" style="97" customWidth="1"/>
    <col min="14878" max="14878" width="11.5703125" style="97" customWidth="1"/>
    <col min="14879" max="14879" width="1.5703125" style="97" customWidth="1"/>
    <col min="14880" max="14880" width="7.5703125" style="97" customWidth="1"/>
    <col min="14881" max="14881" width="1.5703125" style="97" customWidth="1"/>
    <col min="14882" max="14882" width="7.5703125" style="97" customWidth="1"/>
    <col min="14883" max="14883" width="1.5703125" style="97" customWidth="1"/>
    <col min="14884" max="14884" width="10.140625" style="97" customWidth="1"/>
    <col min="14885" max="14885" width="1.5703125" style="97" customWidth="1"/>
    <col min="14886" max="14886" width="7.5703125" style="97" customWidth="1"/>
    <col min="14887" max="14887" width="1.5703125" style="97" customWidth="1"/>
    <col min="14888" max="14888" width="7.85546875" style="97" customWidth="1"/>
    <col min="14889" max="14889" width="1.5703125" style="97" customWidth="1"/>
    <col min="14890" max="14890" width="13.7109375" style="97" customWidth="1"/>
    <col min="14891" max="14891" width="1.28515625" style="97" customWidth="1"/>
    <col min="14892" max="14892" width="12.85546875" style="97" customWidth="1"/>
    <col min="14893" max="14893" width="1.5703125" style="97" customWidth="1"/>
    <col min="14894" max="14894" width="8.140625" style="97" customWidth="1"/>
    <col min="14895" max="14895" width="1.5703125" style="97" customWidth="1"/>
    <col min="14896" max="14896" width="13.140625" style="97" customWidth="1"/>
    <col min="14897" max="14897" width="1.5703125" style="97" customWidth="1"/>
    <col min="14898" max="14898" width="8.42578125" style="97" customWidth="1"/>
    <col min="14899" max="14899" width="1.28515625" style="97" customWidth="1"/>
    <col min="14900" max="14900" width="11.7109375" style="97" customWidth="1"/>
    <col min="14901" max="14901" width="1.5703125" style="97" customWidth="1"/>
    <col min="14902" max="14902" width="8.42578125" style="97" customWidth="1"/>
    <col min="14903" max="14903" width="1" style="97" customWidth="1"/>
    <col min="14904" max="14904" width="11.5703125" style="97" customWidth="1"/>
    <col min="14905" max="14905" width="1.5703125" style="97" customWidth="1"/>
    <col min="14906" max="14906" width="11" style="97" customWidth="1"/>
    <col min="14907" max="14907" width="1.5703125" style="97" customWidth="1"/>
    <col min="14908" max="14908" width="4.140625" style="97" customWidth="1"/>
    <col min="14909" max="14909" width="1.5703125" style="97" customWidth="1"/>
    <col min="14910" max="14910" width="11" style="97" customWidth="1"/>
    <col min="14911" max="14911" width="1.5703125" style="97" customWidth="1"/>
    <col min="14912" max="14912" width="11" style="97" customWidth="1"/>
    <col min="14913" max="14913" width="1.5703125" style="97" customWidth="1"/>
    <col min="14914" max="14914" width="11" style="97" customWidth="1"/>
    <col min="14915" max="14915" width="1.5703125" style="97" customWidth="1"/>
    <col min="14916" max="14916" width="11" style="97" customWidth="1"/>
    <col min="14917" max="14917" width="1.5703125" style="97" customWidth="1"/>
    <col min="14918" max="14918" width="11" style="97" customWidth="1"/>
    <col min="14919" max="14919" width="1.5703125" style="97" customWidth="1"/>
    <col min="14920" max="14920" width="11" style="97" customWidth="1"/>
    <col min="14921" max="14921" width="1.5703125" style="97" customWidth="1"/>
    <col min="14922" max="14922" width="11" style="97" customWidth="1"/>
    <col min="14923" max="15104" width="7.5703125" style="97"/>
    <col min="15105" max="15105" width="5" style="97" customWidth="1"/>
    <col min="15106" max="15106" width="2.42578125" style="97" customWidth="1"/>
    <col min="15107" max="15107" width="19.5703125" style="97" customWidth="1"/>
    <col min="15108" max="15108" width="2.42578125" style="97" customWidth="1"/>
    <col min="15109" max="15109" width="13.5703125" style="97" customWidth="1"/>
    <col min="15110" max="15110" width="1.5703125" style="97" customWidth="1"/>
    <col min="15111" max="15111" width="9.28515625" style="97" customWidth="1"/>
    <col min="15112" max="15112" width="1.5703125" style="97" customWidth="1"/>
    <col min="15113" max="15113" width="9.28515625" style="97" customWidth="1"/>
    <col min="15114" max="15114" width="2.42578125" style="97" customWidth="1"/>
    <col min="15115" max="15115" width="13.5703125" style="97" customWidth="1"/>
    <col min="15116" max="15116" width="1.5703125" style="97" customWidth="1"/>
    <col min="15117" max="15117" width="9.28515625" style="97" customWidth="1"/>
    <col min="15118" max="15118" width="1.5703125" style="97" customWidth="1"/>
    <col min="15119" max="15119" width="9.28515625" style="97" customWidth="1"/>
    <col min="15120" max="15120" width="2.42578125" style="97" customWidth="1"/>
    <col min="15121" max="15121" width="13.5703125" style="97" customWidth="1"/>
    <col min="15122" max="15122" width="1.5703125" style="97" customWidth="1"/>
    <col min="15123" max="15123" width="9.28515625" style="97" customWidth="1"/>
    <col min="15124" max="15124" width="1.5703125" style="97" customWidth="1"/>
    <col min="15125" max="15125" width="9.28515625" style="97" customWidth="1"/>
    <col min="15126" max="15126" width="2.42578125" style="97" customWidth="1"/>
    <col min="15127" max="15127" width="13.5703125" style="97" customWidth="1"/>
    <col min="15128" max="15128" width="1.5703125" style="97" customWidth="1"/>
    <col min="15129" max="15129" width="9.28515625" style="97" customWidth="1"/>
    <col min="15130" max="15130" width="1.5703125" style="97" customWidth="1"/>
    <col min="15131" max="15131" width="9.28515625" style="97" customWidth="1"/>
    <col min="15132" max="15133" width="1.5703125" style="97" customWidth="1"/>
    <col min="15134" max="15134" width="11.5703125" style="97" customWidth="1"/>
    <col min="15135" max="15135" width="1.5703125" style="97" customWidth="1"/>
    <col min="15136" max="15136" width="7.5703125" style="97" customWidth="1"/>
    <col min="15137" max="15137" width="1.5703125" style="97" customWidth="1"/>
    <col min="15138" max="15138" width="7.5703125" style="97" customWidth="1"/>
    <col min="15139" max="15139" width="1.5703125" style="97" customWidth="1"/>
    <col min="15140" max="15140" width="10.140625" style="97" customWidth="1"/>
    <col min="15141" max="15141" width="1.5703125" style="97" customWidth="1"/>
    <col min="15142" max="15142" width="7.5703125" style="97" customWidth="1"/>
    <col min="15143" max="15143" width="1.5703125" style="97" customWidth="1"/>
    <col min="15144" max="15144" width="7.85546875" style="97" customWidth="1"/>
    <col min="15145" max="15145" width="1.5703125" style="97" customWidth="1"/>
    <col min="15146" max="15146" width="13.7109375" style="97" customWidth="1"/>
    <col min="15147" max="15147" width="1.28515625" style="97" customWidth="1"/>
    <col min="15148" max="15148" width="12.85546875" style="97" customWidth="1"/>
    <col min="15149" max="15149" width="1.5703125" style="97" customWidth="1"/>
    <col min="15150" max="15150" width="8.140625" style="97" customWidth="1"/>
    <col min="15151" max="15151" width="1.5703125" style="97" customWidth="1"/>
    <col min="15152" max="15152" width="13.140625" style="97" customWidth="1"/>
    <col min="15153" max="15153" width="1.5703125" style="97" customWidth="1"/>
    <col min="15154" max="15154" width="8.42578125" style="97" customWidth="1"/>
    <col min="15155" max="15155" width="1.28515625" style="97" customWidth="1"/>
    <col min="15156" max="15156" width="11.7109375" style="97" customWidth="1"/>
    <col min="15157" max="15157" width="1.5703125" style="97" customWidth="1"/>
    <col min="15158" max="15158" width="8.42578125" style="97" customWidth="1"/>
    <col min="15159" max="15159" width="1" style="97" customWidth="1"/>
    <col min="15160" max="15160" width="11.5703125" style="97" customWidth="1"/>
    <col min="15161" max="15161" width="1.5703125" style="97" customWidth="1"/>
    <col min="15162" max="15162" width="11" style="97" customWidth="1"/>
    <col min="15163" max="15163" width="1.5703125" style="97" customWidth="1"/>
    <col min="15164" max="15164" width="4.140625" style="97" customWidth="1"/>
    <col min="15165" max="15165" width="1.5703125" style="97" customWidth="1"/>
    <col min="15166" max="15166" width="11" style="97" customWidth="1"/>
    <col min="15167" max="15167" width="1.5703125" style="97" customWidth="1"/>
    <col min="15168" max="15168" width="11" style="97" customWidth="1"/>
    <col min="15169" max="15169" width="1.5703125" style="97" customWidth="1"/>
    <col min="15170" max="15170" width="11" style="97" customWidth="1"/>
    <col min="15171" max="15171" width="1.5703125" style="97" customWidth="1"/>
    <col min="15172" max="15172" width="11" style="97" customWidth="1"/>
    <col min="15173" max="15173" width="1.5703125" style="97" customWidth="1"/>
    <col min="15174" max="15174" width="11" style="97" customWidth="1"/>
    <col min="15175" max="15175" width="1.5703125" style="97" customWidth="1"/>
    <col min="15176" max="15176" width="11" style="97" customWidth="1"/>
    <col min="15177" max="15177" width="1.5703125" style="97" customWidth="1"/>
    <col min="15178" max="15178" width="11" style="97" customWidth="1"/>
    <col min="15179" max="15360" width="7.5703125" style="97"/>
    <col min="15361" max="15361" width="5" style="97" customWidth="1"/>
    <col min="15362" max="15362" width="2.42578125" style="97" customWidth="1"/>
    <col min="15363" max="15363" width="19.5703125" style="97" customWidth="1"/>
    <col min="15364" max="15364" width="2.42578125" style="97" customWidth="1"/>
    <col min="15365" max="15365" width="13.5703125" style="97" customWidth="1"/>
    <col min="15366" max="15366" width="1.5703125" style="97" customWidth="1"/>
    <col min="15367" max="15367" width="9.28515625" style="97" customWidth="1"/>
    <col min="15368" max="15368" width="1.5703125" style="97" customWidth="1"/>
    <col min="15369" max="15369" width="9.28515625" style="97" customWidth="1"/>
    <col min="15370" max="15370" width="2.42578125" style="97" customWidth="1"/>
    <col min="15371" max="15371" width="13.5703125" style="97" customWidth="1"/>
    <col min="15372" max="15372" width="1.5703125" style="97" customWidth="1"/>
    <col min="15373" max="15373" width="9.28515625" style="97" customWidth="1"/>
    <col min="15374" max="15374" width="1.5703125" style="97" customWidth="1"/>
    <col min="15375" max="15375" width="9.28515625" style="97" customWidth="1"/>
    <col min="15376" max="15376" width="2.42578125" style="97" customWidth="1"/>
    <col min="15377" max="15377" width="13.5703125" style="97" customWidth="1"/>
    <col min="15378" max="15378" width="1.5703125" style="97" customWidth="1"/>
    <col min="15379" max="15379" width="9.28515625" style="97" customWidth="1"/>
    <col min="15380" max="15380" width="1.5703125" style="97" customWidth="1"/>
    <col min="15381" max="15381" width="9.28515625" style="97" customWidth="1"/>
    <col min="15382" max="15382" width="2.42578125" style="97" customWidth="1"/>
    <col min="15383" max="15383" width="13.5703125" style="97" customWidth="1"/>
    <col min="15384" max="15384" width="1.5703125" style="97" customWidth="1"/>
    <col min="15385" max="15385" width="9.28515625" style="97" customWidth="1"/>
    <col min="15386" max="15386" width="1.5703125" style="97" customWidth="1"/>
    <col min="15387" max="15387" width="9.28515625" style="97" customWidth="1"/>
    <col min="15388" max="15389" width="1.5703125" style="97" customWidth="1"/>
    <col min="15390" max="15390" width="11.5703125" style="97" customWidth="1"/>
    <col min="15391" max="15391" width="1.5703125" style="97" customWidth="1"/>
    <col min="15392" max="15392" width="7.5703125" style="97" customWidth="1"/>
    <col min="15393" max="15393" width="1.5703125" style="97" customWidth="1"/>
    <col min="15394" max="15394" width="7.5703125" style="97" customWidth="1"/>
    <col min="15395" max="15395" width="1.5703125" style="97" customWidth="1"/>
    <col min="15396" max="15396" width="10.140625" style="97" customWidth="1"/>
    <col min="15397" max="15397" width="1.5703125" style="97" customWidth="1"/>
    <col min="15398" max="15398" width="7.5703125" style="97" customWidth="1"/>
    <col min="15399" max="15399" width="1.5703125" style="97" customWidth="1"/>
    <col min="15400" max="15400" width="7.85546875" style="97" customWidth="1"/>
    <col min="15401" max="15401" width="1.5703125" style="97" customWidth="1"/>
    <col min="15402" max="15402" width="13.7109375" style="97" customWidth="1"/>
    <col min="15403" max="15403" width="1.28515625" style="97" customWidth="1"/>
    <col min="15404" max="15404" width="12.85546875" style="97" customWidth="1"/>
    <col min="15405" max="15405" width="1.5703125" style="97" customWidth="1"/>
    <col min="15406" max="15406" width="8.140625" style="97" customWidth="1"/>
    <col min="15407" max="15407" width="1.5703125" style="97" customWidth="1"/>
    <col min="15408" max="15408" width="13.140625" style="97" customWidth="1"/>
    <col min="15409" max="15409" width="1.5703125" style="97" customWidth="1"/>
    <col min="15410" max="15410" width="8.42578125" style="97" customWidth="1"/>
    <col min="15411" max="15411" width="1.28515625" style="97" customWidth="1"/>
    <col min="15412" max="15412" width="11.7109375" style="97" customWidth="1"/>
    <col min="15413" max="15413" width="1.5703125" style="97" customWidth="1"/>
    <col min="15414" max="15414" width="8.42578125" style="97" customWidth="1"/>
    <col min="15415" max="15415" width="1" style="97" customWidth="1"/>
    <col min="15416" max="15416" width="11.5703125" style="97" customWidth="1"/>
    <col min="15417" max="15417" width="1.5703125" style="97" customWidth="1"/>
    <col min="15418" max="15418" width="11" style="97" customWidth="1"/>
    <col min="15419" max="15419" width="1.5703125" style="97" customWidth="1"/>
    <col min="15420" max="15420" width="4.140625" style="97" customWidth="1"/>
    <col min="15421" max="15421" width="1.5703125" style="97" customWidth="1"/>
    <col min="15422" max="15422" width="11" style="97" customWidth="1"/>
    <col min="15423" max="15423" width="1.5703125" style="97" customWidth="1"/>
    <col min="15424" max="15424" width="11" style="97" customWidth="1"/>
    <col min="15425" max="15425" width="1.5703125" style="97" customWidth="1"/>
    <col min="15426" max="15426" width="11" style="97" customWidth="1"/>
    <col min="15427" max="15427" width="1.5703125" style="97" customWidth="1"/>
    <col min="15428" max="15428" width="11" style="97" customWidth="1"/>
    <col min="15429" max="15429" width="1.5703125" style="97" customWidth="1"/>
    <col min="15430" max="15430" width="11" style="97" customWidth="1"/>
    <col min="15431" max="15431" width="1.5703125" style="97" customWidth="1"/>
    <col min="15432" max="15432" width="11" style="97" customWidth="1"/>
    <col min="15433" max="15433" width="1.5703125" style="97" customWidth="1"/>
    <col min="15434" max="15434" width="11" style="97" customWidth="1"/>
    <col min="15435" max="15616" width="7.5703125" style="97"/>
    <col min="15617" max="15617" width="5" style="97" customWidth="1"/>
    <col min="15618" max="15618" width="2.42578125" style="97" customWidth="1"/>
    <col min="15619" max="15619" width="19.5703125" style="97" customWidth="1"/>
    <col min="15620" max="15620" width="2.42578125" style="97" customWidth="1"/>
    <col min="15621" max="15621" width="13.5703125" style="97" customWidth="1"/>
    <col min="15622" max="15622" width="1.5703125" style="97" customWidth="1"/>
    <col min="15623" max="15623" width="9.28515625" style="97" customWidth="1"/>
    <col min="15624" max="15624" width="1.5703125" style="97" customWidth="1"/>
    <col min="15625" max="15625" width="9.28515625" style="97" customWidth="1"/>
    <col min="15626" max="15626" width="2.42578125" style="97" customWidth="1"/>
    <col min="15627" max="15627" width="13.5703125" style="97" customWidth="1"/>
    <col min="15628" max="15628" width="1.5703125" style="97" customWidth="1"/>
    <col min="15629" max="15629" width="9.28515625" style="97" customWidth="1"/>
    <col min="15630" max="15630" width="1.5703125" style="97" customWidth="1"/>
    <col min="15631" max="15631" width="9.28515625" style="97" customWidth="1"/>
    <col min="15632" max="15632" width="2.42578125" style="97" customWidth="1"/>
    <col min="15633" max="15633" width="13.5703125" style="97" customWidth="1"/>
    <col min="15634" max="15634" width="1.5703125" style="97" customWidth="1"/>
    <col min="15635" max="15635" width="9.28515625" style="97" customWidth="1"/>
    <col min="15636" max="15636" width="1.5703125" style="97" customWidth="1"/>
    <col min="15637" max="15637" width="9.28515625" style="97" customWidth="1"/>
    <col min="15638" max="15638" width="2.42578125" style="97" customWidth="1"/>
    <col min="15639" max="15639" width="13.5703125" style="97" customWidth="1"/>
    <col min="15640" max="15640" width="1.5703125" style="97" customWidth="1"/>
    <col min="15641" max="15641" width="9.28515625" style="97" customWidth="1"/>
    <col min="15642" max="15642" width="1.5703125" style="97" customWidth="1"/>
    <col min="15643" max="15643" width="9.28515625" style="97" customWidth="1"/>
    <col min="15644" max="15645" width="1.5703125" style="97" customWidth="1"/>
    <col min="15646" max="15646" width="11.5703125" style="97" customWidth="1"/>
    <col min="15647" max="15647" width="1.5703125" style="97" customWidth="1"/>
    <col min="15648" max="15648" width="7.5703125" style="97" customWidth="1"/>
    <col min="15649" max="15649" width="1.5703125" style="97" customWidth="1"/>
    <col min="15650" max="15650" width="7.5703125" style="97" customWidth="1"/>
    <col min="15651" max="15651" width="1.5703125" style="97" customWidth="1"/>
    <col min="15652" max="15652" width="10.140625" style="97" customWidth="1"/>
    <col min="15653" max="15653" width="1.5703125" style="97" customWidth="1"/>
    <col min="15654" max="15654" width="7.5703125" style="97" customWidth="1"/>
    <col min="15655" max="15655" width="1.5703125" style="97" customWidth="1"/>
    <col min="15656" max="15656" width="7.85546875" style="97" customWidth="1"/>
    <col min="15657" max="15657" width="1.5703125" style="97" customWidth="1"/>
    <col min="15658" max="15658" width="13.7109375" style="97" customWidth="1"/>
    <col min="15659" max="15659" width="1.28515625" style="97" customWidth="1"/>
    <col min="15660" max="15660" width="12.85546875" style="97" customWidth="1"/>
    <col min="15661" max="15661" width="1.5703125" style="97" customWidth="1"/>
    <col min="15662" max="15662" width="8.140625" style="97" customWidth="1"/>
    <col min="15663" max="15663" width="1.5703125" style="97" customWidth="1"/>
    <col min="15664" max="15664" width="13.140625" style="97" customWidth="1"/>
    <col min="15665" max="15665" width="1.5703125" style="97" customWidth="1"/>
    <col min="15666" max="15666" width="8.42578125" style="97" customWidth="1"/>
    <col min="15667" max="15667" width="1.28515625" style="97" customWidth="1"/>
    <col min="15668" max="15668" width="11.7109375" style="97" customWidth="1"/>
    <col min="15669" max="15669" width="1.5703125" style="97" customWidth="1"/>
    <col min="15670" max="15670" width="8.42578125" style="97" customWidth="1"/>
    <col min="15671" max="15671" width="1" style="97" customWidth="1"/>
    <col min="15672" max="15672" width="11.5703125" style="97" customWidth="1"/>
    <col min="15673" max="15673" width="1.5703125" style="97" customWidth="1"/>
    <col min="15674" max="15674" width="11" style="97" customWidth="1"/>
    <col min="15675" max="15675" width="1.5703125" style="97" customWidth="1"/>
    <col min="15676" max="15676" width="4.140625" style="97" customWidth="1"/>
    <col min="15677" max="15677" width="1.5703125" style="97" customWidth="1"/>
    <col min="15678" max="15678" width="11" style="97" customWidth="1"/>
    <col min="15679" max="15679" width="1.5703125" style="97" customWidth="1"/>
    <col min="15680" max="15680" width="11" style="97" customWidth="1"/>
    <col min="15681" max="15681" width="1.5703125" style="97" customWidth="1"/>
    <col min="15682" max="15682" width="11" style="97" customWidth="1"/>
    <col min="15683" max="15683" width="1.5703125" style="97" customWidth="1"/>
    <col min="15684" max="15684" width="11" style="97" customWidth="1"/>
    <col min="15685" max="15685" width="1.5703125" style="97" customWidth="1"/>
    <col min="15686" max="15686" width="11" style="97" customWidth="1"/>
    <col min="15687" max="15687" width="1.5703125" style="97" customWidth="1"/>
    <col min="15688" max="15688" width="11" style="97" customWidth="1"/>
    <col min="15689" max="15689" width="1.5703125" style="97" customWidth="1"/>
    <col min="15690" max="15690" width="11" style="97" customWidth="1"/>
    <col min="15691" max="15872" width="7.5703125" style="97"/>
    <col min="15873" max="15873" width="5" style="97" customWidth="1"/>
    <col min="15874" max="15874" width="2.42578125" style="97" customWidth="1"/>
    <col min="15875" max="15875" width="19.5703125" style="97" customWidth="1"/>
    <col min="15876" max="15876" width="2.42578125" style="97" customWidth="1"/>
    <col min="15877" max="15877" width="13.5703125" style="97" customWidth="1"/>
    <col min="15878" max="15878" width="1.5703125" style="97" customWidth="1"/>
    <col min="15879" max="15879" width="9.28515625" style="97" customWidth="1"/>
    <col min="15880" max="15880" width="1.5703125" style="97" customWidth="1"/>
    <col min="15881" max="15881" width="9.28515625" style="97" customWidth="1"/>
    <col min="15882" max="15882" width="2.42578125" style="97" customWidth="1"/>
    <col min="15883" max="15883" width="13.5703125" style="97" customWidth="1"/>
    <col min="15884" max="15884" width="1.5703125" style="97" customWidth="1"/>
    <col min="15885" max="15885" width="9.28515625" style="97" customWidth="1"/>
    <col min="15886" max="15886" width="1.5703125" style="97" customWidth="1"/>
    <col min="15887" max="15887" width="9.28515625" style="97" customWidth="1"/>
    <col min="15888" max="15888" width="2.42578125" style="97" customWidth="1"/>
    <col min="15889" max="15889" width="13.5703125" style="97" customWidth="1"/>
    <col min="15890" max="15890" width="1.5703125" style="97" customWidth="1"/>
    <col min="15891" max="15891" width="9.28515625" style="97" customWidth="1"/>
    <col min="15892" max="15892" width="1.5703125" style="97" customWidth="1"/>
    <col min="15893" max="15893" width="9.28515625" style="97" customWidth="1"/>
    <col min="15894" max="15894" width="2.42578125" style="97" customWidth="1"/>
    <col min="15895" max="15895" width="13.5703125" style="97" customWidth="1"/>
    <col min="15896" max="15896" width="1.5703125" style="97" customWidth="1"/>
    <col min="15897" max="15897" width="9.28515625" style="97" customWidth="1"/>
    <col min="15898" max="15898" width="1.5703125" style="97" customWidth="1"/>
    <col min="15899" max="15899" width="9.28515625" style="97" customWidth="1"/>
    <col min="15900" max="15901" width="1.5703125" style="97" customWidth="1"/>
    <col min="15902" max="15902" width="11.5703125" style="97" customWidth="1"/>
    <col min="15903" max="15903" width="1.5703125" style="97" customWidth="1"/>
    <col min="15904" max="15904" width="7.5703125" style="97" customWidth="1"/>
    <col min="15905" max="15905" width="1.5703125" style="97" customWidth="1"/>
    <col min="15906" max="15906" width="7.5703125" style="97" customWidth="1"/>
    <col min="15907" max="15907" width="1.5703125" style="97" customWidth="1"/>
    <col min="15908" max="15908" width="10.140625" style="97" customWidth="1"/>
    <col min="15909" max="15909" width="1.5703125" style="97" customWidth="1"/>
    <col min="15910" max="15910" width="7.5703125" style="97" customWidth="1"/>
    <col min="15911" max="15911" width="1.5703125" style="97" customWidth="1"/>
    <col min="15912" max="15912" width="7.85546875" style="97" customWidth="1"/>
    <col min="15913" max="15913" width="1.5703125" style="97" customWidth="1"/>
    <col min="15914" max="15914" width="13.7109375" style="97" customWidth="1"/>
    <col min="15915" max="15915" width="1.28515625" style="97" customWidth="1"/>
    <col min="15916" max="15916" width="12.85546875" style="97" customWidth="1"/>
    <col min="15917" max="15917" width="1.5703125" style="97" customWidth="1"/>
    <col min="15918" max="15918" width="8.140625" style="97" customWidth="1"/>
    <col min="15919" max="15919" width="1.5703125" style="97" customWidth="1"/>
    <col min="15920" max="15920" width="13.140625" style="97" customWidth="1"/>
    <col min="15921" max="15921" width="1.5703125" style="97" customWidth="1"/>
    <col min="15922" max="15922" width="8.42578125" style="97" customWidth="1"/>
    <col min="15923" max="15923" width="1.28515625" style="97" customWidth="1"/>
    <col min="15924" max="15924" width="11.7109375" style="97" customWidth="1"/>
    <col min="15925" max="15925" width="1.5703125" style="97" customWidth="1"/>
    <col min="15926" max="15926" width="8.42578125" style="97" customWidth="1"/>
    <col min="15927" max="15927" width="1" style="97" customWidth="1"/>
    <col min="15928" max="15928" width="11.5703125" style="97" customWidth="1"/>
    <col min="15929" max="15929" width="1.5703125" style="97" customWidth="1"/>
    <col min="15930" max="15930" width="11" style="97" customWidth="1"/>
    <col min="15931" max="15931" width="1.5703125" style="97" customWidth="1"/>
    <col min="15932" max="15932" width="4.140625" style="97" customWidth="1"/>
    <col min="15933" max="15933" width="1.5703125" style="97" customWidth="1"/>
    <col min="15934" max="15934" width="11" style="97" customWidth="1"/>
    <col min="15935" max="15935" width="1.5703125" style="97" customWidth="1"/>
    <col min="15936" max="15936" width="11" style="97" customWidth="1"/>
    <col min="15937" max="15937" width="1.5703125" style="97" customWidth="1"/>
    <col min="15938" max="15938" width="11" style="97" customWidth="1"/>
    <col min="15939" max="15939" width="1.5703125" style="97" customWidth="1"/>
    <col min="15940" max="15940" width="11" style="97" customWidth="1"/>
    <col min="15941" max="15941" width="1.5703125" style="97" customWidth="1"/>
    <col min="15942" max="15942" width="11" style="97" customWidth="1"/>
    <col min="15943" max="15943" width="1.5703125" style="97" customWidth="1"/>
    <col min="15944" max="15944" width="11" style="97" customWidth="1"/>
    <col min="15945" max="15945" width="1.5703125" style="97" customWidth="1"/>
    <col min="15946" max="15946" width="11" style="97" customWidth="1"/>
    <col min="15947" max="16128" width="7.5703125" style="97"/>
    <col min="16129" max="16129" width="5" style="97" customWidth="1"/>
    <col min="16130" max="16130" width="2.42578125" style="97" customWidth="1"/>
    <col min="16131" max="16131" width="19.5703125" style="97" customWidth="1"/>
    <col min="16132" max="16132" width="2.42578125" style="97" customWidth="1"/>
    <col min="16133" max="16133" width="13.5703125" style="97" customWidth="1"/>
    <col min="16134" max="16134" width="1.5703125" style="97" customWidth="1"/>
    <col min="16135" max="16135" width="9.28515625" style="97" customWidth="1"/>
    <col min="16136" max="16136" width="1.5703125" style="97" customWidth="1"/>
    <col min="16137" max="16137" width="9.28515625" style="97" customWidth="1"/>
    <col min="16138" max="16138" width="2.42578125" style="97" customWidth="1"/>
    <col min="16139" max="16139" width="13.5703125" style="97" customWidth="1"/>
    <col min="16140" max="16140" width="1.5703125" style="97" customWidth="1"/>
    <col min="16141" max="16141" width="9.28515625" style="97" customWidth="1"/>
    <col min="16142" max="16142" width="1.5703125" style="97" customWidth="1"/>
    <col min="16143" max="16143" width="9.28515625" style="97" customWidth="1"/>
    <col min="16144" max="16144" width="2.42578125" style="97" customWidth="1"/>
    <col min="16145" max="16145" width="13.5703125" style="97" customWidth="1"/>
    <col min="16146" max="16146" width="1.5703125" style="97" customWidth="1"/>
    <col min="16147" max="16147" width="9.28515625" style="97" customWidth="1"/>
    <col min="16148" max="16148" width="1.5703125" style="97" customWidth="1"/>
    <col min="16149" max="16149" width="9.28515625" style="97" customWidth="1"/>
    <col min="16150" max="16150" width="2.42578125" style="97" customWidth="1"/>
    <col min="16151" max="16151" width="13.5703125" style="97" customWidth="1"/>
    <col min="16152" max="16152" width="1.5703125" style="97" customWidth="1"/>
    <col min="16153" max="16153" width="9.28515625" style="97" customWidth="1"/>
    <col min="16154" max="16154" width="1.5703125" style="97" customWidth="1"/>
    <col min="16155" max="16155" width="9.28515625" style="97" customWidth="1"/>
    <col min="16156" max="16157" width="1.5703125" style="97" customWidth="1"/>
    <col min="16158" max="16158" width="11.5703125" style="97" customWidth="1"/>
    <col min="16159" max="16159" width="1.5703125" style="97" customWidth="1"/>
    <col min="16160" max="16160" width="7.5703125" style="97" customWidth="1"/>
    <col min="16161" max="16161" width="1.5703125" style="97" customWidth="1"/>
    <col min="16162" max="16162" width="7.5703125" style="97" customWidth="1"/>
    <col min="16163" max="16163" width="1.5703125" style="97" customWidth="1"/>
    <col min="16164" max="16164" width="10.140625" style="97" customWidth="1"/>
    <col min="16165" max="16165" width="1.5703125" style="97" customWidth="1"/>
    <col min="16166" max="16166" width="7.5703125" style="97" customWidth="1"/>
    <col min="16167" max="16167" width="1.5703125" style="97" customWidth="1"/>
    <col min="16168" max="16168" width="7.85546875" style="97" customWidth="1"/>
    <col min="16169" max="16169" width="1.5703125" style="97" customWidth="1"/>
    <col min="16170" max="16170" width="13.7109375" style="97" customWidth="1"/>
    <col min="16171" max="16171" width="1.28515625" style="97" customWidth="1"/>
    <col min="16172" max="16172" width="12.85546875" style="97" customWidth="1"/>
    <col min="16173" max="16173" width="1.5703125" style="97" customWidth="1"/>
    <col min="16174" max="16174" width="8.140625" style="97" customWidth="1"/>
    <col min="16175" max="16175" width="1.5703125" style="97" customWidth="1"/>
    <col min="16176" max="16176" width="13.140625" style="97" customWidth="1"/>
    <col min="16177" max="16177" width="1.5703125" style="97" customWidth="1"/>
    <col min="16178" max="16178" width="8.42578125" style="97" customWidth="1"/>
    <col min="16179" max="16179" width="1.28515625" style="97" customWidth="1"/>
    <col min="16180" max="16180" width="11.7109375" style="97" customWidth="1"/>
    <col min="16181" max="16181" width="1.5703125" style="97" customWidth="1"/>
    <col min="16182" max="16182" width="8.42578125" style="97" customWidth="1"/>
    <col min="16183" max="16183" width="1" style="97" customWidth="1"/>
    <col min="16184" max="16184" width="11.5703125" style="97" customWidth="1"/>
    <col min="16185" max="16185" width="1.5703125" style="97" customWidth="1"/>
    <col min="16186" max="16186" width="11" style="97" customWidth="1"/>
    <col min="16187" max="16187" width="1.5703125" style="97" customWidth="1"/>
    <col min="16188" max="16188" width="4.140625" style="97" customWidth="1"/>
    <col min="16189" max="16189" width="1.5703125" style="97" customWidth="1"/>
    <col min="16190" max="16190" width="11" style="97" customWidth="1"/>
    <col min="16191" max="16191" width="1.5703125" style="97" customWidth="1"/>
    <col min="16192" max="16192" width="11" style="97" customWidth="1"/>
    <col min="16193" max="16193" width="1.5703125" style="97" customWidth="1"/>
    <col min="16194" max="16194" width="11" style="97" customWidth="1"/>
    <col min="16195" max="16195" width="1.5703125" style="97" customWidth="1"/>
    <col min="16196" max="16196" width="11" style="97" customWidth="1"/>
    <col min="16197" max="16197" width="1.5703125" style="97" customWidth="1"/>
    <col min="16198" max="16198" width="11" style="97" customWidth="1"/>
    <col min="16199" max="16199" width="1.5703125" style="97" customWidth="1"/>
    <col min="16200" max="16200" width="11" style="97" customWidth="1"/>
    <col min="16201" max="16201" width="1.5703125" style="97" customWidth="1"/>
    <col min="16202" max="16202" width="11" style="97" customWidth="1"/>
    <col min="16203" max="16384" width="7.5703125" style="97"/>
  </cols>
  <sheetData>
    <row r="1" spans="1:74" ht="10.5" customHeight="1" x14ac:dyDescent="0.25">
      <c r="A1" s="94"/>
      <c r="B1" s="94"/>
      <c r="C1" s="94"/>
      <c r="D1" s="94"/>
      <c r="E1" s="94"/>
      <c r="F1" s="94"/>
      <c r="G1" s="94"/>
      <c r="H1" s="94"/>
      <c r="I1" s="94"/>
      <c r="J1" s="94"/>
      <c r="K1" s="94"/>
      <c r="L1" s="94"/>
      <c r="M1" s="94"/>
      <c r="N1" s="94"/>
      <c r="O1" s="94"/>
      <c r="P1" s="94"/>
      <c r="Q1" s="94"/>
      <c r="R1" s="94"/>
      <c r="S1" s="94"/>
      <c r="T1" s="94"/>
      <c r="U1" s="94"/>
      <c r="V1" s="94"/>
      <c r="W1" s="94"/>
      <c r="X1" s="94"/>
      <c r="Y1" s="103"/>
      <c r="Z1" s="94"/>
      <c r="AA1" s="96" t="s">
        <v>40</v>
      </c>
      <c r="AB1" s="94"/>
      <c r="AC1" s="103"/>
      <c r="AD1" s="134" t="s">
        <v>41</v>
      </c>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103"/>
      <c r="BG1" s="103"/>
      <c r="BH1" s="96" t="s">
        <v>511</v>
      </c>
      <c r="BI1" s="94"/>
      <c r="BJ1" s="94"/>
      <c r="BK1" s="94"/>
      <c r="BL1" s="94"/>
      <c r="BM1" s="94"/>
      <c r="BN1" s="94"/>
      <c r="BO1" s="94"/>
      <c r="BP1" s="94"/>
      <c r="BQ1" s="94"/>
      <c r="BR1" s="94"/>
      <c r="BS1" s="94"/>
      <c r="BT1" s="94"/>
      <c r="BU1" s="94"/>
      <c r="BV1" s="94"/>
    </row>
    <row r="2" spans="1:74" ht="10.5" customHeight="1" x14ac:dyDescent="0.25">
      <c r="A2" s="146"/>
      <c r="B2" s="94"/>
      <c r="C2" s="94"/>
      <c r="D2" s="94"/>
      <c r="E2" s="94"/>
      <c r="F2" s="94"/>
      <c r="G2" s="94"/>
      <c r="H2" s="94"/>
      <c r="I2" s="94"/>
      <c r="J2" s="94"/>
      <c r="K2" s="94"/>
      <c r="L2" s="94"/>
      <c r="M2" s="94"/>
      <c r="N2" s="94"/>
      <c r="O2" s="94"/>
      <c r="P2" s="94"/>
      <c r="Q2" s="94"/>
      <c r="R2" s="94"/>
      <c r="S2" s="94"/>
      <c r="T2" s="94"/>
      <c r="U2" s="94"/>
      <c r="V2" s="94"/>
      <c r="W2" s="94"/>
      <c r="X2" s="94"/>
      <c r="Y2" s="103"/>
      <c r="Z2" s="94"/>
      <c r="AA2" s="96" t="s">
        <v>512</v>
      </c>
      <c r="AB2" s="94"/>
      <c r="AC2" s="103"/>
      <c r="AD2" s="134" t="s">
        <v>388</v>
      </c>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103"/>
      <c r="BG2" s="103"/>
      <c r="BH2" s="96" t="s">
        <v>45</v>
      </c>
      <c r="BI2" s="94"/>
      <c r="BJ2" s="94"/>
      <c r="BK2" s="94"/>
      <c r="BL2" s="94"/>
      <c r="BM2" s="94"/>
      <c r="BN2" s="94"/>
      <c r="BO2" s="94"/>
      <c r="BP2" s="94"/>
      <c r="BQ2" s="94"/>
      <c r="BR2" s="94"/>
      <c r="BS2" s="94"/>
      <c r="BT2" s="94"/>
      <c r="BU2" s="94"/>
      <c r="BV2" s="94"/>
    </row>
    <row r="3" spans="1:74" ht="10.5" customHeight="1" x14ac:dyDescent="0.25">
      <c r="A3" s="125"/>
      <c r="B3" s="94"/>
      <c r="C3" s="94"/>
      <c r="D3" s="94"/>
      <c r="E3" s="94"/>
      <c r="F3" s="94"/>
      <c r="G3" s="94"/>
      <c r="H3" s="94"/>
      <c r="I3" s="94"/>
      <c r="J3" s="94"/>
      <c r="K3" s="94"/>
      <c r="L3" s="94"/>
      <c r="M3" s="94"/>
      <c r="N3" s="94"/>
      <c r="O3" s="94"/>
      <c r="P3" s="94"/>
      <c r="Q3" s="94"/>
      <c r="R3" s="94"/>
      <c r="S3" s="94"/>
      <c r="T3" s="94"/>
      <c r="U3" s="94"/>
      <c r="V3" s="94"/>
      <c r="W3" s="94"/>
      <c r="X3" s="94"/>
      <c r="Y3" s="103"/>
      <c r="Z3" s="94"/>
      <c r="AA3" s="96" t="s">
        <v>46</v>
      </c>
      <c r="AB3" s="94"/>
      <c r="AC3" s="103"/>
      <c r="AD3" s="118" t="s">
        <v>47</v>
      </c>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row>
    <row r="4" spans="1:74" ht="10.5" customHeight="1" x14ac:dyDescent="0.2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9" t="s">
        <v>389</v>
      </c>
      <c r="AS4" s="99"/>
      <c r="AT4" s="99"/>
      <c r="AU4" s="99"/>
      <c r="AV4" s="99"/>
      <c r="AW4" s="99"/>
      <c r="AX4" s="99"/>
      <c r="AY4" s="99"/>
      <c r="AZ4" s="99"/>
      <c r="BA4" s="99"/>
      <c r="BB4" s="99"/>
      <c r="BC4" s="99"/>
      <c r="BD4" s="99"/>
      <c r="BE4" s="94"/>
      <c r="BF4" s="94"/>
      <c r="BG4" s="94"/>
      <c r="BH4" s="94"/>
      <c r="BI4" s="94"/>
      <c r="BJ4" s="94"/>
      <c r="BK4" s="94"/>
      <c r="BL4" s="94"/>
      <c r="BM4" s="94"/>
      <c r="BN4" s="94"/>
      <c r="BO4" s="94"/>
      <c r="BP4" s="94"/>
      <c r="BQ4" s="94"/>
      <c r="BR4" s="94"/>
      <c r="BS4" s="94"/>
      <c r="BT4" s="94"/>
      <c r="BU4" s="94"/>
      <c r="BV4" s="94"/>
    </row>
    <row r="5" spans="1:74" ht="8.85" customHeight="1" x14ac:dyDescent="0.2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row>
    <row r="6" spans="1:74" ht="9.6" customHeight="1" x14ac:dyDescent="0.25">
      <c r="A6" s="94"/>
      <c r="B6" s="94"/>
      <c r="C6" s="94"/>
      <c r="D6" s="94"/>
      <c r="E6" s="99" t="s">
        <v>513</v>
      </c>
      <c r="F6" s="99"/>
      <c r="G6" s="99"/>
      <c r="H6" s="99"/>
      <c r="I6" s="99"/>
      <c r="J6" s="99"/>
      <c r="K6" s="99"/>
      <c r="L6" s="99"/>
      <c r="M6" s="99"/>
      <c r="N6" s="99"/>
      <c r="O6" s="99"/>
      <c r="P6" s="99"/>
      <c r="Q6" s="99"/>
      <c r="R6" s="99"/>
      <c r="S6" s="99"/>
      <c r="T6" s="99"/>
      <c r="U6" s="99"/>
      <c r="V6" s="99"/>
      <c r="W6" s="99"/>
      <c r="X6" s="99"/>
      <c r="Y6" s="99"/>
      <c r="Z6" s="99"/>
      <c r="AA6" s="99"/>
      <c r="AB6" s="137"/>
      <c r="AC6" s="138"/>
      <c r="AD6" s="99"/>
      <c r="AE6" s="99"/>
      <c r="AF6" s="99"/>
      <c r="AG6" s="99"/>
      <c r="AH6" s="99"/>
      <c r="AI6" s="94"/>
      <c r="AJ6" s="94"/>
      <c r="AK6" s="94"/>
      <c r="AL6" s="94"/>
      <c r="AM6" s="94"/>
      <c r="AN6" s="94"/>
      <c r="AO6" s="94"/>
      <c r="AP6" s="94"/>
      <c r="AQ6" s="94"/>
      <c r="AR6" s="94"/>
      <c r="AS6" s="94"/>
      <c r="AT6" s="94"/>
      <c r="AU6" s="94"/>
      <c r="AV6" s="99" t="s">
        <v>393</v>
      </c>
      <c r="AW6" s="99"/>
      <c r="AX6" s="99"/>
      <c r="AY6" s="99"/>
      <c r="AZ6" s="99"/>
      <c r="BA6" s="99"/>
      <c r="BB6" s="99"/>
      <c r="BC6" s="94"/>
      <c r="BD6" s="94"/>
      <c r="BE6" s="94"/>
      <c r="BF6" s="94"/>
      <c r="BG6" s="94"/>
      <c r="BH6" s="94"/>
      <c r="BI6" s="94"/>
      <c r="BJ6" s="94"/>
      <c r="BK6" s="94"/>
      <c r="BL6" s="94"/>
      <c r="BM6" s="94"/>
      <c r="BN6" s="94"/>
      <c r="BO6" s="94"/>
      <c r="BP6" s="94"/>
      <c r="BQ6" s="94"/>
      <c r="BR6" s="94"/>
      <c r="BS6" s="94"/>
      <c r="BT6" s="94"/>
      <c r="BU6" s="94"/>
      <c r="BV6" s="94"/>
    </row>
    <row r="7" spans="1:74" ht="9.6" customHeight="1" x14ac:dyDescent="0.25">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137" t="s">
        <v>514</v>
      </c>
      <c r="AE7" s="137"/>
      <c r="AF7" s="137"/>
      <c r="AG7" s="137"/>
      <c r="AH7" s="137"/>
      <c r="AI7" s="94"/>
      <c r="AJ7" s="137" t="s">
        <v>515</v>
      </c>
      <c r="AK7" s="137"/>
      <c r="AL7" s="137"/>
      <c r="AM7" s="137"/>
      <c r="AN7" s="137"/>
      <c r="AO7" s="94"/>
      <c r="AP7" s="94"/>
      <c r="AQ7" s="94"/>
      <c r="AR7" s="137" t="s">
        <v>394</v>
      </c>
      <c r="AS7" s="137"/>
      <c r="AT7" s="137"/>
      <c r="AU7" s="94"/>
      <c r="AV7" s="94"/>
      <c r="AW7" s="94"/>
      <c r="AX7" s="94"/>
      <c r="AY7" s="94"/>
      <c r="AZ7" s="94"/>
      <c r="BA7" s="94"/>
      <c r="BB7" s="94"/>
      <c r="BC7" s="94"/>
      <c r="BD7" s="94"/>
      <c r="BE7" s="94"/>
      <c r="BF7" s="100" t="s">
        <v>294</v>
      </c>
      <c r="BG7" s="94"/>
      <c r="BH7" s="94"/>
      <c r="BI7" s="94"/>
      <c r="BJ7" s="94"/>
      <c r="BK7" s="94"/>
      <c r="BL7" s="94"/>
      <c r="BM7" s="94"/>
      <c r="BN7" s="94"/>
      <c r="BO7" s="94"/>
      <c r="BP7" s="94"/>
      <c r="BQ7" s="94"/>
      <c r="BR7" s="94"/>
      <c r="BS7" s="94"/>
      <c r="BT7" s="94"/>
      <c r="BU7" s="94"/>
      <c r="BV7" s="94"/>
    </row>
    <row r="8" spans="1:74" ht="9.6" customHeight="1" x14ac:dyDescent="0.25">
      <c r="A8" s="94"/>
      <c r="B8" s="94"/>
      <c r="C8" s="94"/>
      <c r="D8" s="94"/>
      <c r="E8" s="99" t="s">
        <v>516</v>
      </c>
      <c r="F8" s="99"/>
      <c r="G8" s="99"/>
      <c r="H8" s="99"/>
      <c r="I8" s="99"/>
      <c r="J8" s="94"/>
      <c r="K8" s="99" t="s">
        <v>517</v>
      </c>
      <c r="L8" s="99"/>
      <c r="M8" s="99"/>
      <c r="N8" s="99"/>
      <c r="O8" s="99"/>
      <c r="P8" s="94"/>
      <c r="Q8" s="99" t="s">
        <v>518</v>
      </c>
      <c r="R8" s="99"/>
      <c r="S8" s="99"/>
      <c r="T8" s="99"/>
      <c r="U8" s="99"/>
      <c r="V8" s="94"/>
      <c r="W8" s="99" t="s">
        <v>519</v>
      </c>
      <c r="X8" s="99"/>
      <c r="Y8" s="99"/>
      <c r="Z8" s="99"/>
      <c r="AA8" s="99"/>
      <c r="AB8" s="94"/>
      <c r="AC8" s="119"/>
      <c r="AD8" s="99" t="s">
        <v>520</v>
      </c>
      <c r="AE8" s="99"/>
      <c r="AF8" s="99"/>
      <c r="AG8" s="99"/>
      <c r="AH8" s="99"/>
      <c r="AI8" s="94"/>
      <c r="AJ8" s="99" t="s">
        <v>521</v>
      </c>
      <c r="AK8" s="99"/>
      <c r="AL8" s="99"/>
      <c r="AM8" s="99"/>
      <c r="AN8" s="99"/>
      <c r="AO8" s="94"/>
      <c r="AP8" s="94"/>
      <c r="AQ8" s="94"/>
      <c r="AR8" s="99" t="s">
        <v>396</v>
      </c>
      <c r="AS8" s="99"/>
      <c r="AT8" s="99"/>
      <c r="AU8" s="94"/>
      <c r="AV8" s="99" t="s">
        <v>57</v>
      </c>
      <c r="AW8" s="99"/>
      <c r="AX8" s="99"/>
      <c r="AY8" s="94"/>
      <c r="AZ8" s="99" t="s">
        <v>58</v>
      </c>
      <c r="BA8" s="99"/>
      <c r="BB8" s="99"/>
      <c r="BC8" s="94"/>
      <c r="BD8" s="94"/>
      <c r="BE8" s="94"/>
      <c r="BF8" s="145" t="s">
        <v>522</v>
      </c>
      <c r="BG8" s="94"/>
      <c r="BH8" s="94"/>
      <c r="BI8" s="94"/>
      <c r="BJ8" s="94"/>
      <c r="BK8" s="94"/>
      <c r="BL8" s="94"/>
      <c r="BM8" s="94"/>
      <c r="BN8" s="94"/>
      <c r="BO8" s="94"/>
      <c r="BP8" s="94"/>
      <c r="BQ8" s="94"/>
      <c r="BR8" s="94"/>
      <c r="BS8" s="94"/>
      <c r="BT8" s="94"/>
      <c r="BU8" s="94"/>
      <c r="BV8" s="94"/>
    </row>
    <row r="9" spans="1:74" ht="9.6" customHeight="1" x14ac:dyDescent="0.25">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5" t="s">
        <v>452</v>
      </c>
      <c r="BE9" s="94"/>
      <c r="BF9" s="95" t="s">
        <v>523</v>
      </c>
      <c r="BG9" s="94"/>
      <c r="BH9" s="94"/>
      <c r="BI9" s="94"/>
      <c r="BJ9" s="94"/>
      <c r="BK9" s="94"/>
      <c r="BL9" s="94"/>
      <c r="BM9" s="94"/>
      <c r="BN9" s="95" t="s">
        <v>524</v>
      </c>
      <c r="BO9" s="94"/>
      <c r="BP9" s="95" t="s">
        <v>525</v>
      </c>
      <c r="BQ9" s="94"/>
      <c r="BR9" s="95" t="s">
        <v>526</v>
      </c>
      <c r="BS9" s="94"/>
      <c r="BT9" s="95" t="s">
        <v>527</v>
      </c>
      <c r="BU9" s="94"/>
      <c r="BV9" s="95" t="s">
        <v>528</v>
      </c>
    </row>
    <row r="10" spans="1:74" ht="9.6" customHeight="1" x14ac:dyDescent="0.25">
      <c r="A10" s="94"/>
      <c r="B10" s="94"/>
      <c r="C10" s="94"/>
      <c r="D10" s="94"/>
      <c r="E10" s="94"/>
      <c r="F10" s="94"/>
      <c r="G10" s="94"/>
      <c r="H10" s="94"/>
      <c r="I10" s="95" t="s">
        <v>62</v>
      </c>
      <c r="J10" s="94"/>
      <c r="K10" s="94"/>
      <c r="L10" s="94"/>
      <c r="M10" s="94"/>
      <c r="N10" s="94"/>
      <c r="O10" s="95" t="s">
        <v>62</v>
      </c>
      <c r="P10" s="94"/>
      <c r="Q10" s="94"/>
      <c r="R10" s="94"/>
      <c r="S10" s="94"/>
      <c r="T10" s="94"/>
      <c r="U10" s="95" t="s">
        <v>62</v>
      </c>
      <c r="V10" s="94"/>
      <c r="W10" s="94"/>
      <c r="X10" s="94"/>
      <c r="Y10" s="94"/>
      <c r="Z10" s="94"/>
      <c r="AA10" s="95" t="s">
        <v>62</v>
      </c>
      <c r="AB10" s="94"/>
      <c r="AC10" s="94"/>
      <c r="AD10" s="94"/>
      <c r="AE10" s="94"/>
      <c r="AF10" s="94"/>
      <c r="AG10" s="94"/>
      <c r="AH10" s="95" t="s">
        <v>62</v>
      </c>
      <c r="AI10" s="94"/>
      <c r="AJ10" s="94"/>
      <c r="AK10" s="94"/>
      <c r="AL10" s="94"/>
      <c r="AM10" s="94"/>
      <c r="AN10" s="95" t="s">
        <v>62</v>
      </c>
      <c r="AO10" s="94"/>
      <c r="AP10" s="95"/>
      <c r="AQ10" s="94"/>
      <c r="AR10" s="94"/>
      <c r="AS10" s="94"/>
      <c r="AT10" s="95" t="s">
        <v>269</v>
      </c>
      <c r="AU10" s="94"/>
      <c r="AV10" s="94"/>
      <c r="AW10" s="94"/>
      <c r="AX10" s="95" t="s">
        <v>269</v>
      </c>
      <c r="AY10" s="94"/>
      <c r="AZ10" s="94"/>
      <c r="BA10" s="94"/>
      <c r="BB10" s="95" t="s">
        <v>269</v>
      </c>
      <c r="BC10" s="94"/>
      <c r="BD10" s="95" t="s">
        <v>458</v>
      </c>
      <c r="BE10" s="94"/>
      <c r="BF10" s="95" t="s">
        <v>529</v>
      </c>
      <c r="BG10" s="94"/>
      <c r="BH10" s="94"/>
      <c r="BI10" s="94"/>
      <c r="BJ10" s="94"/>
      <c r="BK10" s="94"/>
      <c r="BL10" s="94"/>
      <c r="BM10" s="94"/>
      <c r="BN10" s="95" t="s">
        <v>530</v>
      </c>
      <c r="BO10" s="94"/>
      <c r="BP10" s="95" t="s">
        <v>531</v>
      </c>
      <c r="BQ10" s="94"/>
      <c r="BR10" s="98" t="s">
        <v>532</v>
      </c>
      <c r="BS10" s="94"/>
      <c r="BT10" s="95" t="s">
        <v>533</v>
      </c>
      <c r="BU10" s="94"/>
      <c r="BV10" s="95" t="s">
        <v>534</v>
      </c>
    </row>
    <row r="11" spans="1:74" ht="9.6" customHeight="1" x14ac:dyDescent="0.25">
      <c r="A11" s="173" t="s">
        <v>69</v>
      </c>
      <c r="B11" s="94"/>
      <c r="C11" s="100" t="s">
        <v>71</v>
      </c>
      <c r="D11" s="94"/>
      <c r="E11" s="100" t="s">
        <v>72</v>
      </c>
      <c r="F11" s="94"/>
      <c r="G11" s="100" t="s">
        <v>431</v>
      </c>
      <c r="H11" s="94"/>
      <c r="I11" s="100" t="s">
        <v>78</v>
      </c>
      <c r="J11" s="94"/>
      <c r="K11" s="100" t="s">
        <v>72</v>
      </c>
      <c r="L11" s="94"/>
      <c r="M11" s="100" t="s">
        <v>431</v>
      </c>
      <c r="N11" s="94"/>
      <c r="O11" s="100" t="s">
        <v>78</v>
      </c>
      <c r="P11" s="94"/>
      <c r="Q11" s="100" t="s">
        <v>72</v>
      </c>
      <c r="R11" s="94"/>
      <c r="S11" s="100" t="s">
        <v>431</v>
      </c>
      <c r="T11" s="94"/>
      <c r="U11" s="100" t="s">
        <v>78</v>
      </c>
      <c r="V11" s="94"/>
      <c r="W11" s="100" t="s">
        <v>72</v>
      </c>
      <c r="X11" s="94"/>
      <c r="Y11" s="100" t="s">
        <v>431</v>
      </c>
      <c r="Z11" s="94"/>
      <c r="AA11" s="100" t="s">
        <v>78</v>
      </c>
      <c r="AB11" s="94"/>
      <c r="AC11" s="119"/>
      <c r="AD11" s="100" t="s">
        <v>72</v>
      </c>
      <c r="AE11" s="94"/>
      <c r="AF11" s="100" t="s">
        <v>431</v>
      </c>
      <c r="AG11" s="94"/>
      <c r="AH11" s="100" t="s">
        <v>78</v>
      </c>
      <c r="AI11" s="94"/>
      <c r="AJ11" s="100" t="s">
        <v>72</v>
      </c>
      <c r="AK11" s="94"/>
      <c r="AL11" s="100" t="s">
        <v>431</v>
      </c>
      <c r="AM11" s="94"/>
      <c r="AN11" s="100" t="s">
        <v>78</v>
      </c>
      <c r="AO11" s="94"/>
      <c r="AP11" s="100" t="s">
        <v>535</v>
      </c>
      <c r="AQ11" s="94"/>
      <c r="AR11" s="100" t="s">
        <v>72</v>
      </c>
      <c r="AS11" s="94"/>
      <c r="AT11" s="100" t="s">
        <v>369</v>
      </c>
      <c r="AU11" s="94"/>
      <c r="AV11" s="100" t="s">
        <v>72</v>
      </c>
      <c r="AW11" s="94"/>
      <c r="AX11" s="100" t="s">
        <v>369</v>
      </c>
      <c r="AY11" s="94"/>
      <c r="AZ11" s="100" t="s">
        <v>72</v>
      </c>
      <c r="BA11" s="94"/>
      <c r="BB11" s="100" t="s">
        <v>369</v>
      </c>
      <c r="BC11" s="94"/>
      <c r="BD11" s="100" t="s">
        <v>414</v>
      </c>
      <c r="BE11" s="94"/>
      <c r="BF11" s="100" t="s">
        <v>67</v>
      </c>
      <c r="BG11" s="94"/>
      <c r="BH11" s="173" t="s">
        <v>69</v>
      </c>
      <c r="BI11" s="94"/>
      <c r="BJ11" s="94"/>
      <c r="BK11" s="94"/>
      <c r="BL11" s="101" t="s">
        <v>516</v>
      </c>
      <c r="BM11" s="94"/>
      <c r="BN11" s="176" t="s">
        <v>536</v>
      </c>
      <c r="BO11" s="94"/>
      <c r="BP11" s="101" t="s">
        <v>464</v>
      </c>
      <c r="BQ11" s="94"/>
      <c r="BR11" s="101" t="s">
        <v>464</v>
      </c>
      <c r="BS11" s="94"/>
      <c r="BT11" s="101" t="s">
        <v>81</v>
      </c>
      <c r="BU11" s="94"/>
      <c r="BV11" s="101" t="s">
        <v>537</v>
      </c>
    </row>
    <row r="12" spans="1:74" ht="9.75" customHeight="1" x14ac:dyDescent="0.25">
      <c r="A12" s="103"/>
      <c r="B12" s="13" t="s">
        <v>279</v>
      </c>
      <c r="C12" s="103"/>
      <c r="D12" s="103"/>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103"/>
      <c r="BI12" s="94"/>
      <c r="BJ12" s="94"/>
      <c r="BK12" s="94"/>
      <c r="BL12" s="94"/>
      <c r="BM12" s="94"/>
      <c r="BN12" s="94"/>
      <c r="BO12" s="94"/>
      <c r="BP12" s="94"/>
      <c r="BQ12" s="94"/>
      <c r="BR12" s="94"/>
      <c r="BS12" s="94"/>
      <c r="BT12" s="94"/>
      <c r="BU12" s="94"/>
      <c r="BV12" s="94"/>
    </row>
    <row r="13" spans="1:74" ht="9.75" customHeight="1" x14ac:dyDescent="0.25">
      <c r="A13" s="103">
        <v>1</v>
      </c>
      <c r="B13" s="103"/>
      <c r="C13" s="8" t="s">
        <v>82</v>
      </c>
      <c r="D13" s="103"/>
      <c r="E13" s="154">
        <v>226045457</v>
      </c>
      <c r="F13" s="103"/>
      <c r="G13" s="152">
        <f t="shared" ref="G13:G28" si="0">(E13/$BJ13)</f>
        <v>1403.5731574045328</v>
      </c>
      <c r="H13" s="103"/>
      <c r="I13" s="153">
        <f t="shared" ref="I13:I50" si="1">IF(G$52,G13/G$52*100,0)</f>
        <v>103.18448108552035</v>
      </c>
      <c r="J13" s="103"/>
      <c r="K13" s="154">
        <v>24569218</v>
      </c>
      <c r="L13" s="103"/>
      <c r="M13" s="152">
        <f t="shared" ref="M13:M28" si="2">(K13/$BJ13)</f>
        <v>152.55646072648247</v>
      </c>
      <c r="N13" s="103"/>
      <c r="O13" s="153">
        <f t="shared" ref="O13:O50" si="3">IF(M$52,M13/M$52*100,0)</f>
        <v>159.59119287602158</v>
      </c>
      <c r="P13" s="103"/>
      <c r="Q13" s="154">
        <v>10968655</v>
      </c>
      <c r="R13" s="103"/>
      <c r="S13" s="152">
        <f t="shared" ref="S13:S28" si="4">(Q13/$BJ13)</f>
        <v>68.107140639552938</v>
      </c>
      <c r="T13" s="103"/>
      <c r="U13" s="153">
        <f t="shared" ref="U13:U50" si="5">IF(S$52,S13/S$52*100,0)</f>
        <v>78.368379325013251</v>
      </c>
      <c r="V13" s="103"/>
      <c r="W13" s="154">
        <v>22455407</v>
      </c>
      <c r="X13" s="103"/>
      <c r="Y13" s="152">
        <f t="shared" ref="Y13:Y28" si="6">(W13/$BJ13)</f>
        <v>139.43127600124186</v>
      </c>
      <c r="Z13" s="103"/>
      <c r="AA13" s="153">
        <f t="shared" ref="AA13:AA50" si="7">IF(Y$52,Y13/Y$52*100,0)</f>
        <v>78.405750533019429</v>
      </c>
      <c r="AB13" s="103"/>
      <c r="AC13" s="94"/>
      <c r="AD13" s="154">
        <v>12646257</v>
      </c>
      <c r="AE13" s="103"/>
      <c r="AF13" s="152">
        <f t="shared" ref="AF13:AF28" si="8">(AD13/$BJ13)</f>
        <v>78.52379385284074</v>
      </c>
      <c r="AG13" s="103"/>
      <c r="AH13" s="153">
        <f t="shared" ref="AH13:AH50" si="9">IF(AF$52,AF13/AF$52*100,0)</f>
        <v>93.374387278745814</v>
      </c>
      <c r="AI13" s="103"/>
      <c r="AJ13" s="154">
        <v>12142</v>
      </c>
      <c r="AK13" s="103"/>
      <c r="AL13" s="152">
        <f t="shared" ref="AL13:AL28" si="10">(AJ13/$BJ13)</f>
        <v>7.5392735175411368E-2</v>
      </c>
      <c r="AM13" s="103"/>
      <c r="AN13" s="153">
        <f t="shared" ref="AN13:AN50" si="11">IF(AL$52,AL13/AL$52*100,0)</f>
        <v>18.207035515057417</v>
      </c>
      <c r="AO13" s="103"/>
      <c r="AP13" s="154">
        <f t="shared" ref="AP13:AP50" si="12">(E13+K13+Q13+W13+AD13+AJ13)</f>
        <v>296697136</v>
      </c>
      <c r="AQ13" s="94"/>
      <c r="AR13" s="154">
        <v>49703929</v>
      </c>
      <c r="AS13" s="94"/>
      <c r="AT13" s="153">
        <f t="shared" ref="AT13:AT50" si="13">IF($AP13,AR13/$AP13*100,0)</f>
        <v>16.752412803876879</v>
      </c>
      <c r="AU13" s="94"/>
      <c r="AV13" s="154">
        <v>16652017</v>
      </c>
      <c r="AW13" s="94"/>
      <c r="AX13" s="153">
        <f t="shared" ref="AX13:AX50" si="14">IF($AP13,AV13/$AP13*100,0)</f>
        <v>5.6124630067207661</v>
      </c>
      <c r="AY13" s="94"/>
      <c r="AZ13" s="154">
        <v>130649</v>
      </c>
      <c r="BA13" s="94"/>
      <c r="BB13" s="153">
        <f t="shared" ref="BB13:BB50" si="15">IF($AP13,AZ13/$AP13*100,0)</f>
        <v>4.4034466176983922E-2</v>
      </c>
      <c r="BC13" s="94"/>
      <c r="BD13" s="154">
        <v>2518875</v>
      </c>
      <c r="BE13" s="94"/>
      <c r="BF13" s="154">
        <v>0</v>
      </c>
      <c r="BG13" s="94"/>
      <c r="BH13" s="103">
        <v>1</v>
      </c>
      <c r="BI13" s="94"/>
      <c r="BJ13" s="146">
        <v>161050</v>
      </c>
      <c r="BK13" s="94"/>
      <c r="BL13" s="156">
        <f t="shared" ref="BL13:BL50" si="16">IF(E13,BJ13,0)</f>
        <v>161050</v>
      </c>
      <c r="BM13" s="94"/>
      <c r="BN13" s="156">
        <f t="shared" ref="BN13:BN50" si="17">IF(K13,BJ13,0)</f>
        <v>161050</v>
      </c>
      <c r="BO13" s="94"/>
      <c r="BP13" s="156">
        <f t="shared" ref="BP13:BP50" si="18">IF(Q13,BJ13,0)</f>
        <v>161050</v>
      </c>
      <c r="BQ13" s="94"/>
      <c r="BR13" s="156">
        <f t="shared" ref="BR13:BR50" si="19">IF(W13,BJ13,0)</f>
        <v>161050</v>
      </c>
      <c r="BS13" s="94"/>
      <c r="BT13" s="156">
        <f t="shared" ref="BT13:BT50" si="20">IF(AD13,BJ13,0)</f>
        <v>161050</v>
      </c>
      <c r="BU13" s="94"/>
      <c r="BV13" s="156">
        <f t="shared" ref="BV13:BV50" si="21">IF(AJ13,BJ13,0)</f>
        <v>161050</v>
      </c>
    </row>
    <row r="14" spans="1:74" ht="9.75" customHeight="1" x14ac:dyDescent="0.25">
      <c r="A14" s="103">
        <v>2</v>
      </c>
      <c r="B14" s="103"/>
      <c r="C14" s="8" t="s">
        <v>83</v>
      </c>
      <c r="D14" s="103"/>
      <c r="E14" s="156">
        <v>20720986</v>
      </c>
      <c r="F14" s="103"/>
      <c r="G14" s="153">
        <f t="shared" si="0"/>
        <v>1227.7647686200155</v>
      </c>
      <c r="H14" s="103"/>
      <c r="I14" s="153">
        <f t="shared" si="1"/>
        <v>90.259827125368147</v>
      </c>
      <c r="J14" s="103"/>
      <c r="K14" s="156">
        <v>1544040</v>
      </c>
      <c r="L14" s="103"/>
      <c r="M14" s="153">
        <f t="shared" si="2"/>
        <v>91.48782366534337</v>
      </c>
      <c r="N14" s="103"/>
      <c r="O14" s="153">
        <f t="shared" si="3"/>
        <v>95.706539355030557</v>
      </c>
      <c r="P14" s="103"/>
      <c r="Q14" s="156">
        <v>812703</v>
      </c>
      <c r="R14" s="103"/>
      <c r="S14" s="153">
        <f t="shared" si="4"/>
        <v>48.154470581264441</v>
      </c>
      <c r="T14" s="103"/>
      <c r="U14" s="153">
        <f t="shared" si="5"/>
        <v>55.409576459536623</v>
      </c>
      <c r="V14" s="103"/>
      <c r="W14" s="156">
        <v>2388611</v>
      </c>
      <c r="X14" s="103"/>
      <c r="Y14" s="153">
        <f t="shared" si="6"/>
        <v>141.53054452805594</v>
      </c>
      <c r="Z14" s="103"/>
      <c r="AA14" s="153">
        <f t="shared" si="7"/>
        <v>79.586222584453125</v>
      </c>
      <c r="AB14" s="103"/>
      <c r="AC14" s="94"/>
      <c r="AD14" s="156">
        <v>1720032</v>
      </c>
      <c r="AE14" s="103"/>
      <c r="AF14" s="153">
        <f t="shared" si="8"/>
        <v>101.91574331931031</v>
      </c>
      <c r="AG14" s="103"/>
      <c r="AH14" s="153">
        <f t="shared" si="9"/>
        <v>121.19027392299466</v>
      </c>
      <c r="AI14" s="103"/>
      <c r="AJ14" s="156">
        <v>33760</v>
      </c>
      <c r="AK14" s="103"/>
      <c r="AL14" s="153">
        <f t="shared" si="10"/>
        <v>2.0003555134206317</v>
      </c>
      <c r="AM14" s="103"/>
      <c r="AN14" s="153">
        <f t="shared" si="11"/>
        <v>483.07763063447754</v>
      </c>
      <c r="AO14" s="103"/>
      <c r="AP14" s="156">
        <f t="shared" si="12"/>
        <v>27220132</v>
      </c>
      <c r="AQ14" s="94"/>
      <c r="AR14" s="156">
        <v>17024425</v>
      </c>
      <c r="AS14" s="94"/>
      <c r="AT14" s="153">
        <f t="shared" si="13"/>
        <v>62.543506401805836</v>
      </c>
      <c r="AU14" s="94"/>
      <c r="AV14" s="156">
        <v>4086234</v>
      </c>
      <c r="AW14" s="94"/>
      <c r="AX14" s="153">
        <f t="shared" si="14"/>
        <v>15.011808171980945</v>
      </c>
      <c r="AY14" s="94"/>
      <c r="AZ14" s="156">
        <v>0</v>
      </c>
      <c r="BA14" s="94"/>
      <c r="BB14" s="153">
        <f t="shared" si="15"/>
        <v>0</v>
      </c>
      <c r="BC14" s="94"/>
      <c r="BD14" s="156">
        <v>178119</v>
      </c>
      <c r="BE14" s="94"/>
      <c r="BF14" s="156">
        <v>0</v>
      </c>
      <c r="BG14" s="94"/>
      <c r="BH14" s="103">
        <v>2</v>
      </c>
      <c r="BI14" s="94"/>
      <c r="BJ14" s="146">
        <v>16877</v>
      </c>
      <c r="BK14" s="94"/>
      <c r="BL14" s="156">
        <f t="shared" si="16"/>
        <v>16877</v>
      </c>
      <c r="BM14" s="94"/>
      <c r="BN14" s="156">
        <f t="shared" si="17"/>
        <v>16877</v>
      </c>
      <c r="BO14" s="94"/>
      <c r="BP14" s="156">
        <f t="shared" si="18"/>
        <v>16877</v>
      </c>
      <c r="BQ14" s="94"/>
      <c r="BR14" s="156">
        <f t="shared" si="19"/>
        <v>16877</v>
      </c>
      <c r="BS14" s="94"/>
      <c r="BT14" s="156">
        <f t="shared" si="20"/>
        <v>16877</v>
      </c>
      <c r="BU14" s="94"/>
      <c r="BV14" s="156">
        <f t="shared" si="21"/>
        <v>16877</v>
      </c>
    </row>
    <row r="15" spans="1:74" ht="9.75" customHeight="1" x14ac:dyDescent="0.25">
      <c r="A15" s="103">
        <v>3</v>
      </c>
      <c r="B15" s="103"/>
      <c r="C15" s="8" t="s">
        <v>85</v>
      </c>
      <c r="D15" s="103"/>
      <c r="E15" s="156">
        <v>8507647</v>
      </c>
      <c r="F15" s="103"/>
      <c r="G15" s="153">
        <f t="shared" si="0"/>
        <v>1339.5759722878288</v>
      </c>
      <c r="H15" s="103"/>
      <c r="I15" s="153">
        <f t="shared" si="1"/>
        <v>98.47969152584237</v>
      </c>
      <c r="J15" s="103"/>
      <c r="K15" s="156">
        <v>566160</v>
      </c>
      <c r="L15" s="103"/>
      <c r="M15" s="153">
        <f t="shared" si="2"/>
        <v>89.145016532829473</v>
      </c>
      <c r="N15" s="103"/>
      <c r="O15" s="153">
        <f t="shared" si="3"/>
        <v>93.255699953173348</v>
      </c>
      <c r="P15" s="103"/>
      <c r="Q15" s="156">
        <v>404508</v>
      </c>
      <c r="R15" s="103"/>
      <c r="S15" s="153">
        <f t="shared" si="4"/>
        <v>63.692017005196035</v>
      </c>
      <c r="T15" s="103"/>
      <c r="U15" s="153">
        <f t="shared" si="5"/>
        <v>73.288059104622562</v>
      </c>
      <c r="V15" s="103"/>
      <c r="W15" s="156">
        <v>986859</v>
      </c>
      <c r="X15" s="103"/>
      <c r="Y15" s="153">
        <f t="shared" si="6"/>
        <v>155.38639584317431</v>
      </c>
      <c r="Z15" s="103"/>
      <c r="AA15" s="153">
        <f t="shared" si="7"/>
        <v>87.377719964324356</v>
      </c>
      <c r="AB15" s="103"/>
      <c r="AC15" s="94"/>
      <c r="AD15" s="156">
        <v>416184</v>
      </c>
      <c r="AE15" s="103"/>
      <c r="AF15" s="153">
        <f t="shared" si="8"/>
        <v>65.530467642890883</v>
      </c>
      <c r="AG15" s="103"/>
      <c r="AH15" s="153">
        <f t="shared" si="9"/>
        <v>77.923734501567949</v>
      </c>
      <c r="AI15" s="103"/>
      <c r="AJ15" s="156">
        <v>36408</v>
      </c>
      <c r="AK15" s="103"/>
      <c r="AL15" s="153">
        <f t="shared" si="10"/>
        <v>5.7326405290505429</v>
      </c>
      <c r="AM15" s="103"/>
      <c r="AN15" s="153">
        <f t="shared" si="11"/>
        <v>1384.4091140166181</v>
      </c>
      <c r="AO15" s="103"/>
      <c r="AP15" s="156">
        <f t="shared" si="12"/>
        <v>10917766</v>
      </c>
      <c r="AQ15" s="94"/>
      <c r="AR15" s="156">
        <v>7453775</v>
      </c>
      <c r="AS15" s="94"/>
      <c r="AT15" s="153">
        <f t="shared" si="13"/>
        <v>68.271979817116431</v>
      </c>
      <c r="AU15" s="94"/>
      <c r="AV15" s="156">
        <v>1015394</v>
      </c>
      <c r="AW15" s="94"/>
      <c r="AX15" s="153">
        <f t="shared" si="14"/>
        <v>9.3003825141517051</v>
      </c>
      <c r="AY15" s="94"/>
      <c r="AZ15" s="156">
        <v>23409</v>
      </c>
      <c r="BA15" s="94"/>
      <c r="BB15" s="153">
        <f t="shared" si="15"/>
        <v>0.21441199600724178</v>
      </c>
      <c r="BC15" s="94"/>
      <c r="BD15" s="156">
        <v>142326</v>
      </c>
      <c r="BE15" s="94"/>
      <c r="BF15" s="156">
        <v>1539</v>
      </c>
      <c r="BG15" s="94"/>
      <c r="BH15" s="103">
        <v>3</v>
      </c>
      <c r="BI15" s="94"/>
      <c r="BJ15" s="146">
        <v>6351</v>
      </c>
      <c r="BK15" s="94"/>
      <c r="BL15" s="156">
        <f t="shared" si="16"/>
        <v>6351</v>
      </c>
      <c r="BM15" s="94"/>
      <c r="BN15" s="156">
        <f t="shared" si="17"/>
        <v>6351</v>
      </c>
      <c r="BO15" s="94"/>
      <c r="BP15" s="156">
        <f t="shared" si="18"/>
        <v>6351</v>
      </c>
      <c r="BQ15" s="94"/>
      <c r="BR15" s="156">
        <f t="shared" si="19"/>
        <v>6351</v>
      </c>
      <c r="BS15" s="94"/>
      <c r="BT15" s="156">
        <f t="shared" si="20"/>
        <v>6351</v>
      </c>
      <c r="BU15" s="94"/>
      <c r="BV15" s="156">
        <f t="shared" si="21"/>
        <v>6351</v>
      </c>
    </row>
    <row r="16" spans="1:74" ht="9.75" customHeight="1" x14ac:dyDescent="0.25">
      <c r="A16" s="103">
        <v>4</v>
      </c>
      <c r="B16" s="103"/>
      <c r="C16" s="8" t="s">
        <v>86</v>
      </c>
      <c r="D16" s="103"/>
      <c r="E16" s="156">
        <v>61146636</v>
      </c>
      <c r="F16" s="103"/>
      <c r="G16" s="153">
        <f t="shared" si="0"/>
        <v>1240.7750654410422</v>
      </c>
      <c r="H16" s="103"/>
      <c r="I16" s="153">
        <f t="shared" si="1"/>
        <v>91.216286515578119</v>
      </c>
      <c r="J16" s="103"/>
      <c r="K16" s="156">
        <v>5495104</v>
      </c>
      <c r="L16" s="103"/>
      <c r="M16" s="153">
        <f t="shared" si="2"/>
        <v>111.50552951441732</v>
      </c>
      <c r="N16" s="103"/>
      <c r="O16" s="153">
        <f t="shared" si="3"/>
        <v>116.64730803753621</v>
      </c>
      <c r="P16" s="103"/>
      <c r="Q16" s="156">
        <v>3382557</v>
      </c>
      <c r="R16" s="103"/>
      <c r="S16" s="153">
        <f t="shared" si="4"/>
        <v>68.638156693248916</v>
      </c>
      <c r="T16" s="103"/>
      <c r="U16" s="153">
        <f t="shared" si="5"/>
        <v>78.979399948297953</v>
      </c>
      <c r="V16" s="103"/>
      <c r="W16" s="156">
        <v>8595180</v>
      </c>
      <c r="X16" s="103"/>
      <c r="Y16" s="153">
        <f t="shared" si="6"/>
        <v>174.411639374201</v>
      </c>
      <c r="Z16" s="103"/>
      <c r="AA16" s="153">
        <f t="shared" si="7"/>
        <v>98.076097981824077</v>
      </c>
      <c r="AB16" s="103"/>
      <c r="AC16" s="94"/>
      <c r="AD16" s="156">
        <v>2460756</v>
      </c>
      <c r="AE16" s="103"/>
      <c r="AF16" s="153">
        <f t="shared" si="8"/>
        <v>49.933158823887503</v>
      </c>
      <c r="AG16" s="103"/>
      <c r="AH16" s="153">
        <f t="shared" si="9"/>
        <v>59.376628169680856</v>
      </c>
      <c r="AI16" s="103"/>
      <c r="AJ16" s="156">
        <v>141827</v>
      </c>
      <c r="AK16" s="103"/>
      <c r="AL16" s="153">
        <f t="shared" si="10"/>
        <v>2.8779245551023722</v>
      </c>
      <c r="AM16" s="103"/>
      <c r="AN16" s="153">
        <f t="shared" si="11"/>
        <v>695.00694546354623</v>
      </c>
      <c r="AO16" s="103"/>
      <c r="AP16" s="156">
        <f t="shared" si="12"/>
        <v>81222060</v>
      </c>
      <c r="AQ16" s="94"/>
      <c r="AR16" s="156">
        <v>18656475</v>
      </c>
      <c r="AS16" s="94"/>
      <c r="AT16" s="153">
        <f t="shared" si="13"/>
        <v>22.969714139237542</v>
      </c>
      <c r="AU16" s="94"/>
      <c r="AV16" s="156">
        <v>3470304</v>
      </c>
      <c r="AW16" s="94"/>
      <c r="AX16" s="153">
        <f t="shared" si="14"/>
        <v>4.272612637502669</v>
      </c>
      <c r="AY16" s="94"/>
      <c r="AZ16" s="156">
        <v>69720</v>
      </c>
      <c r="BA16" s="94"/>
      <c r="BB16" s="153">
        <f t="shared" si="15"/>
        <v>8.5838748734026193E-2</v>
      </c>
      <c r="BC16" s="94"/>
      <c r="BD16" s="156">
        <v>4147863</v>
      </c>
      <c r="BE16" s="94"/>
      <c r="BF16" s="156">
        <v>24088</v>
      </c>
      <c r="BG16" s="94"/>
      <c r="BH16" s="103">
        <v>4</v>
      </c>
      <c r="BI16" s="94"/>
      <c r="BJ16" s="146">
        <v>49281</v>
      </c>
      <c r="BK16" s="94"/>
      <c r="BL16" s="156">
        <f t="shared" si="16"/>
        <v>49281</v>
      </c>
      <c r="BM16" s="94"/>
      <c r="BN16" s="156">
        <f t="shared" si="17"/>
        <v>49281</v>
      </c>
      <c r="BO16" s="94"/>
      <c r="BP16" s="156">
        <f t="shared" si="18"/>
        <v>49281</v>
      </c>
      <c r="BQ16" s="94"/>
      <c r="BR16" s="156">
        <f t="shared" si="19"/>
        <v>49281</v>
      </c>
      <c r="BS16" s="94"/>
      <c r="BT16" s="156">
        <f t="shared" si="20"/>
        <v>49281</v>
      </c>
      <c r="BU16" s="94"/>
      <c r="BV16" s="156">
        <f t="shared" si="21"/>
        <v>49281</v>
      </c>
    </row>
    <row r="17" spans="1:74" ht="9.75" customHeight="1" x14ac:dyDescent="0.25">
      <c r="A17" s="103">
        <v>5</v>
      </c>
      <c r="B17" s="103"/>
      <c r="C17" s="8" t="s">
        <v>87</v>
      </c>
      <c r="D17" s="103"/>
      <c r="E17" s="156">
        <v>383116798</v>
      </c>
      <c r="F17" s="103"/>
      <c r="G17" s="153">
        <f t="shared" si="0"/>
        <v>1571.0006970984302</v>
      </c>
      <c r="H17" s="103"/>
      <c r="I17" s="153">
        <f t="shared" si="1"/>
        <v>115.49301214540935</v>
      </c>
      <c r="J17" s="103"/>
      <c r="K17" s="156">
        <v>16266048</v>
      </c>
      <c r="L17" s="103"/>
      <c r="M17" s="153">
        <f t="shared" si="2"/>
        <v>66.700214870339693</v>
      </c>
      <c r="N17" s="103"/>
      <c r="O17" s="153">
        <f t="shared" si="3"/>
        <v>69.77591644138495</v>
      </c>
      <c r="P17" s="103"/>
      <c r="Q17" s="156">
        <v>36570179</v>
      </c>
      <c r="R17" s="103"/>
      <c r="S17" s="153">
        <f t="shared" si="4"/>
        <v>149.95890809782341</v>
      </c>
      <c r="T17" s="103"/>
      <c r="U17" s="153">
        <f t="shared" si="5"/>
        <v>172.55219471290033</v>
      </c>
      <c r="V17" s="103"/>
      <c r="W17" s="156">
        <v>47347860</v>
      </c>
      <c r="X17" s="103"/>
      <c r="Y17" s="153">
        <f t="shared" si="6"/>
        <v>194.15364049403775</v>
      </c>
      <c r="Z17" s="103"/>
      <c r="AA17" s="153">
        <f t="shared" si="7"/>
        <v>109.17752700991905</v>
      </c>
      <c r="AB17" s="103"/>
      <c r="AC17" s="94"/>
      <c r="AD17" s="156">
        <v>12913366</v>
      </c>
      <c r="AE17" s="103"/>
      <c r="AF17" s="153">
        <f t="shared" si="8"/>
        <v>52.952277461577573</v>
      </c>
      <c r="AG17" s="103"/>
      <c r="AH17" s="153">
        <f t="shared" si="9"/>
        <v>62.966729196185881</v>
      </c>
      <c r="AI17" s="103"/>
      <c r="AJ17" s="156">
        <v>66500</v>
      </c>
      <c r="AK17" s="103"/>
      <c r="AL17" s="153">
        <f t="shared" si="10"/>
        <v>0.27268850361671065</v>
      </c>
      <c r="AM17" s="103"/>
      <c r="AN17" s="153">
        <f t="shared" si="11"/>
        <v>65.853152274498626</v>
      </c>
      <c r="AO17" s="103"/>
      <c r="AP17" s="156">
        <f t="shared" si="12"/>
        <v>496280751</v>
      </c>
      <c r="AQ17" s="94"/>
      <c r="AR17" s="156">
        <v>247651260</v>
      </c>
      <c r="AS17" s="94"/>
      <c r="AT17" s="153">
        <f t="shared" si="13"/>
        <v>49.901443789827752</v>
      </c>
      <c r="AU17" s="94"/>
      <c r="AV17" s="156">
        <v>28014479</v>
      </c>
      <c r="AW17" s="94"/>
      <c r="AX17" s="153">
        <f t="shared" si="14"/>
        <v>5.6448852677745709</v>
      </c>
      <c r="AY17" s="94"/>
      <c r="AZ17" s="156">
        <v>6433054</v>
      </c>
      <c r="BA17" s="94"/>
      <c r="BB17" s="153">
        <f t="shared" si="15"/>
        <v>1.2962529751632459</v>
      </c>
      <c r="BC17" s="94"/>
      <c r="BD17" s="156">
        <v>19686232</v>
      </c>
      <c r="BE17" s="94"/>
      <c r="BF17" s="156">
        <v>9972</v>
      </c>
      <c r="BG17" s="94"/>
      <c r="BH17" s="103">
        <v>5</v>
      </c>
      <c r="BI17" s="94"/>
      <c r="BJ17" s="146">
        <v>243868</v>
      </c>
      <c r="BK17" s="94"/>
      <c r="BL17" s="156">
        <f t="shared" si="16"/>
        <v>243868</v>
      </c>
      <c r="BM17" s="94"/>
      <c r="BN17" s="156">
        <f t="shared" si="17"/>
        <v>243868</v>
      </c>
      <c r="BO17" s="94"/>
      <c r="BP17" s="156">
        <f t="shared" si="18"/>
        <v>243868</v>
      </c>
      <c r="BQ17" s="94"/>
      <c r="BR17" s="156">
        <f t="shared" si="19"/>
        <v>243868</v>
      </c>
      <c r="BS17" s="94"/>
      <c r="BT17" s="156">
        <f t="shared" si="20"/>
        <v>243868</v>
      </c>
      <c r="BU17" s="94"/>
      <c r="BV17" s="156">
        <f t="shared" si="21"/>
        <v>243868</v>
      </c>
    </row>
    <row r="18" spans="1:74" ht="9.75" customHeight="1" x14ac:dyDescent="0.25">
      <c r="A18" s="103">
        <v>6</v>
      </c>
      <c r="B18" s="103"/>
      <c r="C18" s="8" t="s">
        <v>88</v>
      </c>
      <c r="D18" s="103"/>
      <c r="E18" s="156">
        <v>28541518</v>
      </c>
      <c r="F18" s="103"/>
      <c r="G18" s="153">
        <f t="shared" si="0"/>
        <v>1625.1860835895684</v>
      </c>
      <c r="H18" s="103"/>
      <c r="I18" s="153">
        <f t="shared" si="1"/>
        <v>119.47648173373165</v>
      </c>
      <c r="J18" s="103"/>
      <c r="K18" s="156">
        <v>2222179</v>
      </c>
      <c r="L18" s="103"/>
      <c r="M18" s="153">
        <f t="shared" si="2"/>
        <v>126.53336749800707</v>
      </c>
      <c r="N18" s="103"/>
      <c r="O18" s="153">
        <f t="shared" si="3"/>
        <v>132.36811447685568</v>
      </c>
      <c r="P18" s="103"/>
      <c r="Q18" s="156">
        <v>1240946</v>
      </c>
      <c r="R18" s="103"/>
      <c r="S18" s="153">
        <f t="shared" si="4"/>
        <v>70.660858672133017</v>
      </c>
      <c r="T18" s="103"/>
      <c r="U18" s="153">
        <f t="shared" si="5"/>
        <v>81.306848648303813</v>
      </c>
      <c r="V18" s="103"/>
      <c r="W18" s="156">
        <v>5108620</v>
      </c>
      <c r="X18" s="103"/>
      <c r="Y18" s="153">
        <f t="shared" si="6"/>
        <v>290.89055916182667</v>
      </c>
      <c r="Z18" s="103"/>
      <c r="AA18" s="153">
        <f t="shared" si="7"/>
        <v>163.57515521732421</v>
      </c>
      <c r="AB18" s="103"/>
      <c r="AC18" s="94"/>
      <c r="AD18" s="156">
        <v>1152293</v>
      </c>
      <c r="AE18" s="103"/>
      <c r="AF18" s="153">
        <f t="shared" si="8"/>
        <v>65.612857305546072</v>
      </c>
      <c r="AG18" s="103"/>
      <c r="AH18" s="153">
        <f t="shared" si="9"/>
        <v>78.021705879300256</v>
      </c>
      <c r="AI18" s="103"/>
      <c r="AJ18" s="156">
        <v>3838</v>
      </c>
      <c r="AK18" s="103"/>
      <c r="AL18" s="153">
        <f t="shared" si="10"/>
        <v>0.2185400296093839</v>
      </c>
      <c r="AM18" s="103"/>
      <c r="AN18" s="153">
        <f t="shared" si="11"/>
        <v>52.776518470939557</v>
      </c>
      <c r="AO18" s="103"/>
      <c r="AP18" s="156">
        <f t="shared" si="12"/>
        <v>38269394</v>
      </c>
      <c r="AQ18" s="94"/>
      <c r="AR18" s="156">
        <v>16361749</v>
      </c>
      <c r="AS18" s="94"/>
      <c r="AT18" s="153">
        <f t="shared" si="13"/>
        <v>42.754136634617204</v>
      </c>
      <c r="AU18" s="94"/>
      <c r="AV18" s="156">
        <v>2329510</v>
      </c>
      <c r="AW18" s="94"/>
      <c r="AX18" s="153">
        <f t="shared" si="14"/>
        <v>6.0871358454225852</v>
      </c>
      <c r="AY18" s="94"/>
      <c r="AZ18" s="156">
        <v>3148</v>
      </c>
      <c r="BA18" s="94"/>
      <c r="BB18" s="153">
        <f t="shared" si="15"/>
        <v>8.225894562114049E-3</v>
      </c>
      <c r="BC18" s="94"/>
      <c r="BD18" s="156">
        <v>338394</v>
      </c>
      <c r="BE18" s="94"/>
      <c r="BF18" s="156">
        <v>0</v>
      </c>
      <c r="BG18" s="94"/>
      <c r="BH18" s="103">
        <v>6</v>
      </c>
      <c r="BI18" s="94"/>
      <c r="BJ18" s="146">
        <v>17562</v>
      </c>
      <c r="BK18" s="94"/>
      <c r="BL18" s="156">
        <f t="shared" si="16"/>
        <v>17562</v>
      </c>
      <c r="BM18" s="94"/>
      <c r="BN18" s="156">
        <f t="shared" si="17"/>
        <v>17562</v>
      </c>
      <c r="BO18" s="94"/>
      <c r="BP18" s="156">
        <f t="shared" si="18"/>
        <v>17562</v>
      </c>
      <c r="BQ18" s="94"/>
      <c r="BR18" s="156">
        <f t="shared" si="19"/>
        <v>17562</v>
      </c>
      <c r="BS18" s="94"/>
      <c r="BT18" s="156">
        <f t="shared" si="20"/>
        <v>17562</v>
      </c>
      <c r="BU18" s="94"/>
      <c r="BV18" s="156">
        <f t="shared" si="21"/>
        <v>17562</v>
      </c>
    </row>
    <row r="19" spans="1:74" ht="9.75" customHeight="1" x14ac:dyDescent="0.25">
      <c r="A19" s="103">
        <v>7</v>
      </c>
      <c r="B19" s="103"/>
      <c r="C19" s="8" t="s">
        <v>89</v>
      </c>
      <c r="D19" s="103"/>
      <c r="E19" s="156">
        <v>7914519</v>
      </c>
      <c r="F19" s="103"/>
      <c r="G19" s="153">
        <f t="shared" si="0"/>
        <v>1384.6254373687893</v>
      </c>
      <c r="H19" s="103"/>
      <c r="I19" s="153">
        <f t="shared" si="1"/>
        <v>101.79152864173233</v>
      </c>
      <c r="J19" s="103"/>
      <c r="K19" s="156">
        <v>1051401</v>
      </c>
      <c r="L19" s="103"/>
      <c r="M19" s="153">
        <f t="shared" si="2"/>
        <v>183.93999300209936</v>
      </c>
      <c r="N19" s="103"/>
      <c r="O19" s="153">
        <f t="shared" si="3"/>
        <v>192.4218925964916</v>
      </c>
      <c r="P19" s="103"/>
      <c r="Q19" s="156">
        <v>221078</v>
      </c>
      <c r="R19" s="103"/>
      <c r="S19" s="153">
        <f t="shared" si="4"/>
        <v>38.677046885934217</v>
      </c>
      <c r="T19" s="103"/>
      <c r="U19" s="153">
        <f t="shared" si="5"/>
        <v>44.504253930871108</v>
      </c>
      <c r="V19" s="103"/>
      <c r="W19" s="156">
        <v>1359428</v>
      </c>
      <c r="X19" s="103"/>
      <c r="Y19" s="153">
        <f t="shared" si="6"/>
        <v>237.82855143456962</v>
      </c>
      <c r="Z19" s="103"/>
      <c r="AA19" s="153">
        <f t="shared" si="7"/>
        <v>133.73703955231795</v>
      </c>
      <c r="AB19" s="103"/>
      <c r="AC19" s="94"/>
      <c r="AD19" s="156">
        <v>816580</v>
      </c>
      <c r="AE19" s="103"/>
      <c r="AF19" s="153">
        <f t="shared" si="8"/>
        <v>142.85864240727781</v>
      </c>
      <c r="AG19" s="103"/>
      <c r="AH19" s="153">
        <f t="shared" si="9"/>
        <v>169.87638456761147</v>
      </c>
      <c r="AI19" s="103"/>
      <c r="AJ19" s="156">
        <v>3314</v>
      </c>
      <c r="AK19" s="103"/>
      <c r="AL19" s="153">
        <f t="shared" si="10"/>
        <v>0.57977606717984609</v>
      </c>
      <c r="AM19" s="103"/>
      <c r="AN19" s="153">
        <f t="shared" si="11"/>
        <v>140.0135360703363</v>
      </c>
      <c r="AO19" s="103"/>
      <c r="AP19" s="156">
        <f t="shared" si="12"/>
        <v>11366320</v>
      </c>
      <c r="AQ19" s="94"/>
      <c r="AR19" s="156">
        <v>7093483</v>
      </c>
      <c r="AS19" s="94"/>
      <c r="AT19" s="153">
        <f t="shared" si="13"/>
        <v>62.407912147467258</v>
      </c>
      <c r="AU19" s="94"/>
      <c r="AV19" s="156">
        <v>1021117</v>
      </c>
      <c r="AW19" s="94"/>
      <c r="AX19" s="153">
        <f t="shared" si="14"/>
        <v>8.9837080075169453</v>
      </c>
      <c r="AY19" s="94"/>
      <c r="AZ19" s="156">
        <v>0</v>
      </c>
      <c r="BA19" s="94"/>
      <c r="BB19" s="153">
        <f t="shared" si="15"/>
        <v>0</v>
      </c>
      <c r="BC19" s="94"/>
      <c r="BD19" s="156">
        <v>39978</v>
      </c>
      <c r="BE19" s="94"/>
      <c r="BF19" s="156">
        <v>0</v>
      </c>
      <c r="BG19" s="94"/>
      <c r="BH19" s="103">
        <v>7</v>
      </c>
      <c r="BI19" s="94"/>
      <c r="BJ19" s="146">
        <v>5716</v>
      </c>
      <c r="BK19" s="94"/>
      <c r="BL19" s="156">
        <f t="shared" si="16"/>
        <v>5716</v>
      </c>
      <c r="BM19" s="94"/>
      <c r="BN19" s="156">
        <f t="shared" si="17"/>
        <v>5716</v>
      </c>
      <c r="BO19" s="94"/>
      <c r="BP19" s="156">
        <f t="shared" si="18"/>
        <v>5716</v>
      </c>
      <c r="BQ19" s="94"/>
      <c r="BR19" s="156">
        <f t="shared" si="19"/>
        <v>5716</v>
      </c>
      <c r="BS19" s="94"/>
      <c r="BT19" s="156">
        <f t="shared" si="20"/>
        <v>5716</v>
      </c>
      <c r="BU19" s="94"/>
      <c r="BV19" s="156">
        <f t="shared" si="21"/>
        <v>5716</v>
      </c>
    </row>
    <row r="20" spans="1:74" ht="9.75" customHeight="1" x14ac:dyDescent="0.25">
      <c r="A20" s="103">
        <v>8</v>
      </c>
      <c r="B20" s="103"/>
      <c r="C20" s="8" t="s">
        <v>90</v>
      </c>
      <c r="D20" s="103"/>
      <c r="E20" s="156">
        <v>54975778</v>
      </c>
      <c r="F20" s="103"/>
      <c r="G20" s="153">
        <f t="shared" si="0"/>
        <v>1354.4168021680216</v>
      </c>
      <c r="H20" s="103"/>
      <c r="I20" s="153">
        <f t="shared" si="1"/>
        <v>99.570723597799287</v>
      </c>
      <c r="J20" s="103"/>
      <c r="K20" s="156">
        <v>6228002</v>
      </c>
      <c r="L20" s="103"/>
      <c r="M20" s="153">
        <f t="shared" si="2"/>
        <v>153.4368563685637</v>
      </c>
      <c r="N20" s="103"/>
      <c r="O20" s="153">
        <f t="shared" si="3"/>
        <v>160.51218560260628</v>
      </c>
      <c r="P20" s="103"/>
      <c r="Q20" s="156">
        <v>3085676</v>
      </c>
      <c r="R20" s="103"/>
      <c r="S20" s="153">
        <f t="shared" si="4"/>
        <v>76.020596205962065</v>
      </c>
      <c r="T20" s="103"/>
      <c r="U20" s="153">
        <f t="shared" si="5"/>
        <v>87.474101306238666</v>
      </c>
      <c r="V20" s="103"/>
      <c r="W20" s="156">
        <v>11919715</v>
      </c>
      <c r="X20" s="103"/>
      <c r="Y20" s="153">
        <f t="shared" si="6"/>
        <v>293.66136979551612</v>
      </c>
      <c r="Z20" s="103"/>
      <c r="AA20" s="153">
        <f t="shared" si="7"/>
        <v>165.13325246458282</v>
      </c>
      <c r="AB20" s="103"/>
      <c r="AC20" s="94"/>
      <c r="AD20" s="156">
        <v>4715373</v>
      </c>
      <c r="AE20" s="103"/>
      <c r="AF20" s="153">
        <f t="shared" si="8"/>
        <v>116.17080561714708</v>
      </c>
      <c r="AG20" s="103"/>
      <c r="AH20" s="153">
        <f t="shared" si="9"/>
        <v>138.14128510535497</v>
      </c>
      <c r="AI20" s="103"/>
      <c r="AJ20" s="156">
        <v>10771</v>
      </c>
      <c r="AK20" s="103"/>
      <c r="AL20" s="153">
        <f t="shared" si="10"/>
        <v>0.26536092633653607</v>
      </c>
      <c r="AM20" s="103"/>
      <c r="AN20" s="153">
        <f t="shared" si="11"/>
        <v>64.08357249378021</v>
      </c>
      <c r="AO20" s="103"/>
      <c r="AP20" s="156">
        <f t="shared" si="12"/>
        <v>80935315</v>
      </c>
      <c r="AQ20" s="94"/>
      <c r="AR20" s="156">
        <v>43559322</v>
      </c>
      <c r="AS20" s="94"/>
      <c r="AT20" s="153">
        <f t="shared" si="13"/>
        <v>53.819920265955602</v>
      </c>
      <c r="AU20" s="94"/>
      <c r="AV20" s="156">
        <v>10979528</v>
      </c>
      <c r="AW20" s="94"/>
      <c r="AX20" s="153">
        <f t="shared" si="14"/>
        <v>13.565806224390428</v>
      </c>
      <c r="AY20" s="94"/>
      <c r="AZ20" s="156">
        <v>374627</v>
      </c>
      <c r="BA20" s="94"/>
      <c r="BB20" s="153">
        <f t="shared" si="15"/>
        <v>0.46287210965942366</v>
      </c>
      <c r="BC20" s="94"/>
      <c r="BD20" s="156">
        <v>279891</v>
      </c>
      <c r="BE20" s="94"/>
      <c r="BF20" s="156">
        <v>0</v>
      </c>
      <c r="BG20" s="94"/>
      <c r="BH20" s="103">
        <v>8</v>
      </c>
      <c r="BI20" s="94"/>
      <c r="BJ20" s="146">
        <v>40590</v>
      </c>
      <c r="BK20" s="94"/>
      <c r="BL20" s="156">
        <f t="shared" si="16"/>
        <v>40590</v>
      </c>
      <c r="BM20" s="94"/>
      <c r="BN20" s="156">
        <f t="shared" si="17"/>
        <v>40590</v>
      </c>
      <c r="BO20" s="94"/>
      <c r="BP20" s="156">
        <f t="shared" si="18"/>
        <v>40590</v>
      </c>
      <c r="BQ20" s="94"/>
      <c r="BR20" s="156">
        <f t="shared" si="19"/>
        <v>40590</v>
      </c>
      <c r="BS20" s="94"/>
      <c r="BT20" s="156">
        <f t="shared" si="20"/>
        <v>40590</v>
      </c>
      <c r="BU20" s="94"/>
      <c r="BV20" s="156">
        <f t="shared" si="21"/>
        <v>40590</v>
      </c>
    </row>
    <row r="21" spans="1:74" ht="9.75" customHeight="1" x14ac:dyDescent="0.25">
      <c r="A21" s="103">
        <v>9</v>
      </c>
      <c r="B21" s="103"/>
      <c r="C21" s="8" t="s">
        <v>91</v>
      </c>
      <c r="D21" s="103"/>
      <c r="E21" s="156">
        <v>9387019</v>
      </c>
      <c r="F21" s="103"/>
      <c r="G21" s="153">
        <f t="shared" si="0"/>
        <v>1697.1648888085338</v>
      </c>
      <c r="H21" s="103"/>
      <c r="I21" s="153">
        <f t="shared" si="1"/>
        <v>124.76804464692439</v>
      </c>
      <c r="J21" s="103"/>
      <c r="K21" s="156">
        <v>550835</v>
      </c>
      <c r="L21" s="103"/>
      <c r="M21" s="153">
        <f t="shared" si="2"/>
        <v>99.59048996564816</v>
      </c>
      <c r="N21" s="103"/>
      <c r="O21" s="153">
        <f t="shared" si="3"/>
        <v>104.18283838677328</v>
      </c>
      <c r="P21" s="103"/>
      <c r="Q21" s="156">
        <v>651163</v>
      </c>
      <c r="R21" s="103"/>
      <c r="S21" s="153">
        <f t="shared" si="4"/>
        <v>117.72970529741457</v>
      </c>
      <c r="T21" s="103"/>
      <c r="U21" s="153">
        <f t="shared" si="5"/>
        <v>135.46723758964677</v>
      </c>
      <c r="V21" s="103"/>
      <c r="W21" s="156">
        <v>1114741</v>
      </c>
      <c r="X21" s="103"/>
      <c r="Y21" s="153">
        <f t="shared" si="6"/>
        <v>201.54420538781415</v>
      </c>
      <c r="Z21" s="103"/>
      <c r="AA21" s="153">
        <f t="shared" si="7"/>
        <v>113.33342950165527</v>
      </c>
      <c r="AB21" s="103"/>
      <c r="AC21" s="94"/>
      <c r="AD21" s="156">
        <v>784224</v>
      </c>
      <c r="AE21" s="103"/>
      <c r="AF21" s="153">
        <f t="shared" si="8"/>
        <v>141.78701862231063</v>
      </c>
      <c r="AG21" s="103"/>
      <c r="AH21" s="153">
        <f t="shared" si="9"/>
        <v>168.60209292421274</v>
      </c>
      <c r="AI21" s="103"/>
      <c r="AJ21" s="156">
        <v>34132</v>
      </c>
      <c r="AK21" s="103"/>
      <c r="AL21" s="153">
        <f t="shared" si="10"/>
        <v>6.1710359790273008</v>
      </c>
      <c r="AM21" s="103"/>
      <c r="AN21" s="153">
        <f t="shared" si="11"/>
        <v>1490.2798124174058</v>
      </c>
      <c r="AO21" s="103"/>
      <c r="AP21" s="156">
        <f t="shared" si="12"/>
        <v>12522114</v>
      </c>
      <c r="AQ21" s="94"/>
      <c r="AR21" s="156">
        <v>7579841</v>
      </c>
      <c r="AS21" s="94"/>
      <c r="AT21" s="153">
        <f t="shared" si="13"/>
        <v>60.531640264575138</v>
      </c>
      <c r="AU21" s="94"/>
      <c r="AV21" s="156">
        <v>1665673</v>
      </c>
      <c r="AW21" s="94"/>
      <c r="AX21" s="153">
        <f t="shared" si="14"/>
        <v>13.301851428600633</v>
      </c>
      <c r="AY21" s="94"/>
      <c r="AZ21" s="156">
        <v>0</v>
      </c>
      <c r="BA21" s="94"/>
      <c r="BB21" s="153">
        <f t="shared" si="15"/>
        <v>0</v>
      </c>
      <c r="BC21" s="94"/>
      <c r="BD21" s="156">
        <v>134873</v>
      </c>
      <c r="BE21" s="94"/>
      <c r="BF21" s="156">
        <v>0</v>
      </c>
      <c r="BG21" s="94"/>
      <c r="BH21" s="103">
        <v>9</v>
      </c>
      <c r="BI21" s="94"/>
      <c r="BJ21" s="146">
        <v>5531</v>
      </c>
      <c r="BK21" s="94"/>
      <c r="BL21" s="156">
        <f t="shared" si="16"/>
        <v>5531</v>
      </c>
      <c r="BM21" s="94"/>
      <c r="BN21" s="156">
        <f t="shared" si="17"/>
        <v>5531</v>
      </c>
      <c r="BO21" s="94"/>
      <c r="BP21" s="156">
        <f t="shared" si="18"/>
        <v>5531</v>
      </c>
      <c r="BQ21" s="94"/>
      <c r="BR21" s="156">
        <f t="shared" si="19"/>
        <v>5531</v>
      </c>
      <c r="BS21" s="94"/>
      <c r="BT21" s="156">
        <f t="shared" si="20"/>
        <v>5531</v>
      </c>
      <c r="BU21" s="94"/>
      <c r="BV21" s="156">
        <f t="shared" si="21"/>
        <v>5531</v>
      </c>
    </row>
    <row r="22" spans="1:74" ht="9.75" customHeight="1" x14ac:dyDescent="0.25">
      <c r="A22" s="103">
        <v>10</v>
      </c>
      <c r="B22" s="103"/>
      <c r="C22" s="8" t="s">
        <v>92</v>
      </c>
      <c r="D22" s="103"/>
      <c r="E22" s="156">
        <v>38860714</v>
      </c>
      <c r="F22" s="103"/>
      <c r="G22" s="153">
        <f t="shared" si="0"/>
        <v>1582.7921961550994</v>
      </c>
      <c r="H22" s="103"/>
      <c r="I22" s="153">
        <f t="shared" si="1"/>
        <v>116.35987092292595</v>
      </c>
      <c r="J22" s="103"/>
      <c r="K22" s="156">
        <v>2728351</v>
      </c>
      <c r="L22" s="103"/>
      <c r="M22" s="153">
        <f t="shared" si="2"/>
        <v>111.1254072987944</v>
      </c>
      <c r="N22" s="103"/>
      <c r="O22" s="153">
        <f t="shared" si="3"/>
        <v>116.24965750512968</v>
      </c>
      <c r="P22" s="103"/>
      <c r="Q22" s="156">
        <v>2551551</v>
      </c>
      <c r="R22" s="103"/>
      <c r="S22" s="153">
        <f t="shared" si="4"/>
        <v>103.92436461388074</v>
      </c>
      <c r="T22" s="103"/>
      <c r="U22" s="153">
        <f t="shared" si="5"/>
        <v>119.58194031774948</v>
      </c>
      <c r="V22" s="103"/>
      <c r="W22" s="156">
        <v>4064090</v>
      </c>
      <c r="X22" s="103"/>
      <c r="Y22" s="153">
        <f t="shared" si="6"/>
        <v>165.52989573150865</v>
      </c>
      <c r="Z22" s="103"/>
      <c r="AA22" s="153">
        <f t="shared" si="7"/>
        <v>93.081667777075992</v>
      </c>
      <c r="AB22" s="103"/>
      <c r="AC22" s="94"/>
      <c r="AD22" s="156">
        <v>1711711</v>
      </c>
      <c r="AE22" s="103"/>
      <c r="AF22" s="153">
        <f t="shared" si="8"/>
        <v>69.717782665363316</v>
      </c>
      <c r="AG22" s="103"/>
      <c r="AH22" s="153">
        <f t="shared" si="9"/>
        <v>82.902963794783076</v>
      </c>
      <c r="AI22" s="103"/>
      <c r="AJ22" s="156">
        <v>0</v>
      </c>
      <c r="AK22" s="103"/>
      <c r="AL22" s="153">
        <f t="shared" si="10"/>
        <v>0</v>
      </c>
      <c r="AM22" s="103"/>
      <c r="AN22" s="153">
        <f t="shared" si="11"/>
        <v>0</v>
      </c>
      <c r="AO22" s="103"/>
      <c r="AP22" s="156">
        <f t="shared" si="12"/>
        <v>49916417</v>
      </c>
      <c r="AQ22" s="94"/>
      <c r="AR22" s="156">
        <v>8365807</v>
      </c>
      <c r="AS22" s="94"/>
      <c r="AT22" s="153">
        <f t="shared" si="13"/>
        <v>16.759630403760749</v>
      </c>
      <c r="AU22" s="94"/>
      <c r="AV22" s="156">
        <v>0</v>
      </c>
      <c r="AW22" s="94"/>
      <c r="AX22" s="153">
        <f t="shared" si="14"/>
        <v>0</v>
      </c>
      <c r="AY22" s="94"/>
      <c r="AZ22" s="156">
        <v>0</v>
      </c>
      <c r="BA22" s="94"/>
      <c r="BB22" s="153">
        <f t="shared" si="15"/>
        <v>0</v>
      </c>
      <c r="BC22" s="94"/>
      <c r="BD22" s="156">
        <v>735198</v>
      </c>
      <c r="BE22" s="94"/>
      <c r="BF22" s="156">
        <v>0</v>
      </c>
      <c r="BG22" s="94"/>
      <c r="BH22" s="103">
        <v>10</v>
      </c>
      <c r="BI22" s="94"/>
      <c r="BJ22" s="146">
        <v>24552</v>
      </c>
      <c r="BK22" s="94"/>
      <c r="BL22" s="156">
        <f t="shared" si="16"/>
        <v>24552</v>
      </c>
      <c r="BM22" s="94"/>
      <c r="BN22" s="156">
        <f t="shared" si="17"/>
        <v>24552</v>
      </c>
      <c r="BO22" s="94"/>
      <c r="BP22" s="156">
        <f t="shared" si="18"/>
        <v>24552</v>
      </c>
      <c r="BQ22" s="94"/>
      <c r="BR22" s="156">
        <f t="shared" si="19"/>
        <v>24552</v>
      </c>
      <c r="BS22" s="94"/>
      <c r="BT22" s="156">
        <f t="shared" si="20"/>
        <v>24552</v>
      </c>
      <c r="BU22" s="94"/>
      <c r="BV22" s="156">
        <f t="shared" si="21"/>
        <v>0</v>
      </c>
    </row>
    <row r="23" spans="1:74" ht="9.75" customHeight="1" x14ac:dyDescent="0.25">
      <c r="A23" s="103">
        <v>11</v>
      </c>
      <c r="B23" s="103"/>
      <c r="C23" s="8" t="s">
        <v>93</v>
      </c>
      <c r="D23" s="103"/>
      <c r="E23" s="156">
        <v>39804814</v>
      </c>
      <c r="F23" s="103"/>
      <c r="G23" s="153">
        <f t="shared" si="0"/>
        <v>2752.7533886583678</v>
      </c>
      <c r="H23" s="103"/>
      <c r="I23" s="153">
        <f t="shared" si="1"/>
        <v>202.37023518629175</v>
      </c>
      <c r="J23" s="103"/>
      <c r="K23" s="156">
        <v>4006527</v>
      </c>
      <c r="L23" s="103"/>
      <c r="M23" s="153">
        <f t="shared" si="2"/>
        <v>277.07655601659752</v>
      </c>
      <c r="N23" s="103"/>
      <c r="O23" s="153">
        <f t="shared" si="3"/>
        <v>289.85319849513644</v>
      </c>
      <c r="P23" s="103"/>
      <c r="Q23" s="156">
        <v>1544951</v>
      </c>
      <c r="R23" s="103"/>
      <c r="S23" s="153">
        <f t="shared" si="4"/>
        <v>106.84308437067773</v>
      </c>
      <c r="T23" s="103"/>
      <c r="U23" s="153">
        <f t="shared" si="5"/>
        <v>122.94040368731929</v>
      </c>
      <c r="V23" s="103"/>
      <c r="W23" s="156">
        <v>4833074</v>
      </c>
      <c r="X23" s="103"/>
      <c r="Y23" s="153">
        <f t="shared" si="6"/>
        <v>334.23748271092671</v>
      </c>
      <c r="Z23" s="103"/>
      <c r="AA23" s="153">
        <f t="shared" si="7"/>
        <v>187.95023211280017</v>
      </c>
      <c r="AB23" s="103"/>
      <c r="AC23" s="94"/>
      <c r="AD23" s="156">
        <v>2778793</v>
      </c>
      <c r="AE23" s="103"/>
      <c r="AF23" s="153">
        <f t="shared" si="8"/>
        <v>192.17102351313969</v>
      </c>
      <c r="AG23" s="103"/>
      <c r="AH23" s="153">
        <f t="shared" si="9"/>
        <v>228.51483216535547</v>
      </c>
      <c r="AI23" s="103"/>
      <c r="AJ23" s="156">
        <v>32852</v>
      </c>
      <c r="AK23" s="103"/>
      <c r="AL23" s="153">
        <f t="shared" si="10"/>
        <v>2.2719225449515905</v>
      </c>
      <c r="AM23" s="103"/>
      <c r="AN23" s="153">
        <f t="shared" si="11"/>
        <v>548.65995201198166</v>
      </c>
      <c r="AO23" s="103"/>
      <c r="AP23" s="156">
        <f t="shared" si="12"/>
        <v>53001011</v>
      </c>
      <c r="AQ23" s="94"/>
      <c r="AR23" s="156">
        <v>6616083</v>
      </c>
      <c r="AS23" s="94"/>
      <c r="AT23" s="153">
        <f t="shared" si="13"/>
        <v>12.482937353779912</v>
      </c>
      <c r="AU23" s="94"/>
      <c r="AV23" s="156">
        <v>697629</v>
      </c>
      <c r="AW23" s="94"/>
      <c r="AX23" s="153">
        <f t="shared" si="14"/>
        <v>1.3162560238709409</v>
      </c>
      <c r="AY23" s="94"/>
      <c r="AZ23" s="156">
        <v>40000</v>
      </c>
      <c r="BA23" s="94"/>
      <c r="BB23" s="153">
        <f t="shared" si="15"/>
        <v>7.5470258482427818E-2</v>
      </c>
      <c r="BC23" s="94"/>
      <c r="BD23" s="156">
        <v>2612863</v>
      </c>
      <c r="BE23" s="94"/>
      <c r="BF23" s="156">
        <v>0</v>
      </c>
      <c r="BG23" s="94"/>
      <c r="BH23" s="103">
        <v>11</v>
      </c>
      <c r="BI23" s="94"/>
      <c r="BJ23" s="146">
        <v>14460</v>
      </c>
      <c r="BK23" s="94"/>
      <c r="BL23" s="156">
        <f t="shared" si="16"/>
        <v>14460</v>
      </c>
      <c r="BM23" s="94"/>
      <c r="BN23" s="156">
        <f t="shared" si="17"/>
        <v>14460</v>
      </c>
      <c r="BO23" s="94"/>
      <c r="BP23" s="156">
        <f t="shared" si="18"/>
        <v>14460</v>
      </c>
      <c r="BQ23" s="94"/>
      <c r="BR23" s="156">
        <f t="shared" si="19"/>
        <v>14460</v>
      </c>
      <c r="BS23" s="94"/>
      <c r="BT23" s="156">
        <f t="shared" si="20"/>
        <v>14460</v>
      </c>
      <c r="BU23" s="94"/>
      <c r="BV23" s="156">
        <f t="shared" si="21"/>
        <v>14460</v>
      </c>
    </row>
    <row r="24" spans="1:74" ht="9.75" customHeight="1" x14ac:dyDescent="0.25">
      <c r="A24" s="103">
        <v>12</v>
      </c>
      <c r="B24" s="103"/>
      <c r="C24" s="8" t="s">
        <v>94</v>
      </c>
      <c r="D24" s="103"/>
      <c r="E24" s="156">
        <v>11105677</v>
      </c>
      <c r="F24" s="103"/>
      <c r="G24" s="153">
        <f t="shared" si="0"/>
        <v>1336.7449446316803</v>
      </c>
      <c r="H24" s="103"/>
      <c r="I24" s="153">
        <f t="shared" si="1"/>
        <v>98.271566913243888</v>
      </c>
      <c r="J24" s="103"/>
      <c r="K24" s="156">
        <v>1115745</v>
      </c>
      <c r="L24" s="103"/>
      <c r="M24" s="153">
        <f t="shared" si="2"/>
        <v>134.29766490129995</v>
      </c>
      <c r="N24" s="103"/>
      <c r="O24" s="153">
        <f t="shared" si="3"/>
        <v>140.490441637141</v>
      </c>
      <c r="P24" s="103"/>
      <c r="Q24" s="156">
        <v>733549</v>
      </c>
      <c r="R24" s="103"/>
      <c r="S24" s="153">
        <f t="shared" si="4"/>
        <v>88.29429465575349</v>
      </c>
      <c r="T24" s="103"/>
      <c r="U24" s="153">
        <f t="shared" si="5"/>
        <v>101.59699424817903</v>
      </c>
      <c r="V24" s="103"/>
      <c r="W24" s="156">
        <v>1655809</v>
      </c>
      <c r="X24" s="103"/>
      <c r="Y24" s="153">
        <f t="shared" si="6"/>
        <v>199.3029610014444</v>
      </c>
      <c r="Z24" s="103"/>
      <c r="AA24" s="153">
        <f t="shared" si="7"/>
        <v>112.07312081567818</v>
      </c>
      <c r="AB24" s="103"/>
      <c r="AC24" s="94"/>
      <c r="AD24" s="156">
        <v>965370</v>
      </c>
      <c r="AE24" s="103"/>
      <c r="AF24" s="153">
        <f t="shared" si="8"/>
        <v>116.19764082811747</v>
      </c>
      <c r="AG24" s="103"/>
      <c r="AH24" s="153">
        <f t="shared" si="9"/>
        <v>138.17319545072812</v>
      </c>
      <c r="AI24" s="103"/>
      <c r="AJ24" s="156">
        <v>0</v>
      </c>
      <c r="AK24" s="103"/>
      <c r="AL24" s="153">
        <f t="shared" si="10"/>
        <v>0</v>
      </c>
      <c r="AM24" s="103"/>
      <c r="AN24" s="153">
        <f t="shared" si="11"/>
        <v>0</v>
      </c>
      <c r="AO24" s="103"/>
      <c r="AP24" s="156">
        <f t="shared" si="12"/>
        <v>15576150</v>
      </c>
      <c r="AQ24" s="94"/>
      <c r="AR24" s="156">
        <v>8297170</v>
      </c>
      <c r="AS24" s="94"/>
      <c r="AT24" s="153">
        <f t="shared" si="13"/>
        <v>53.268426408322981</v>
      </c>
      <c r="AU24" s="94"/>
      <c r="AV24" s="156">
        <v>2574201</v>
      </c>
      <c r="AW24" s="94"/>
      <c r="AX24" s="153">
        <f t="shared" si="14"/>
        <v>16.52655502161959</v>
      </c>
      <c r="AY24" s="94"/>
      <c r="AZ24" s="156">
        <v>0</v>
      </c>
      <c r="BA24" s="94"/>
      <c r="BB24" s="153">
        <f t="shared" si="15"/>
        <v>0</v>
      </c>
      <c r="BC24" s="94"/>
      <c r="BD24" s="156">
        <v>34274</v>
      </c>
      <c r="BE24" s="94"/>
      <c r="BF24" s="156">
        <v>3958</v>
      </c>
      <c r="BG24" s="94"/>
      <c r="BH24" s="103">
        <v>12</v>
      </c>
      <c r="BI24" s="94"/>
      <c r="BJ24" s="146">
        <v>8308</v>
      </c>
      <c r="BK24" s="94"/>
      <c r="BL24" s="156">
        <f t="shared" si="16"/>
        <v>8308</v>
      </c>
      <c r="BM24" s="94"/>
      <c r="BN24" s="156">
        <f t="shared" si="17"/>
        <v>8308</v>
      </c>
      <c r="BO24" s="94"/>
      <c r="BP24" s="156">
        <f t="shared" si="18"/>
        <v>8308</v>
      </c>
      <c r="BQ24" s="94"/>
      <c r="BR24" s="156">
        <f t="shared" si="19"/>
        <v>8308</v>
      </c>
      <c r="BS24" s="94"/>
      <c r="BT24" s="156">
        <f t="shared" si="20"/>
        <v>8308</v>
      </c>
      <c r="BU24" s="94"/>
      <c r="BV24" s="156">
        <f t="shared" si="21"/>
        <v>0</v>
      </c>
    </row>
    <row r="25" spans="1:74" ht="9.75" customHeight="1" x14ac:dyDescent="0.25">
      <c r="A25" s="103">
        <v>13</v>
      </c>
      <c r="B25" s="103"/>
      <c r="C25" s="8" t="s">
        <v>95</v>
      </c>
      <c r="D25" s="103"/>
      <c r="E25" s="156">
        <v>36572718</v>
      </c>
      <c r="F25" s="103"/>
      <c r="G25" s="153">
        <f t="shared" si="0"/>
        <v>1288.3615035051255</v>
      </c>
      <c r="H25" s="103"/>
      <c r="I25" s="153">
        <f t="shared" si="1"/>
        <v>94.714630647087816</v>
      </c>
      <c r="J25" s="103"/>
      <c r="K25" s="156">
        <v>3147860</v>
      </c>
      <c r="L25" s="103"/>
      <c r="M25" s="153">
        <f t="shared" si="2"/>
        <v>110.89090076443442</v>
      </c>
      <c r="N25" s="103"/>
      <c r="O25" s="153">
        <f t="shared" si="3"/>
        <v>116.00433733070044</v>
      </c>
      <c r="P25" s="103"/>
      <c r="Q25" s="156">
        <v>1853424</v>
      </c>
      <c r="R25" s="103"/>
      <c r="S25" s="153">
        <f t="shared" si="4"/>
        <v>65.291295311234009</v>
      </c>
      <c r="T25" s="103"/>
      <c r="U25" s="153">
        <f t="shared" si="5"/>
        <v>75.128289772903798</v>
      </c>
      <c r="V25" s="103"/>
      <c r="W25" s="156">
        <v>5875566</v>
      </c>
      <c r="X25" s="103"/>
      <c r="Y25" s="153">
        <f t="shared" si="6"/>
        <v>206.98087152569838</v>
      </c>
      <c r="Z25" s="103"/>
      <c r="AA25" s="153">
        <f t="shared" si="7"/>
        <v>116.39060505912826</v>
      </c>
      <c r="AB25" s="103"/>
      <c r="AC25" s="94"/>
      <c r="AD25" s="156">
        <v>2137533</v>
      </c>
      <c r="AE25" s="103"/>
      <c r="AF25" s="153">
        <f t="shared" si="8"/>
        <v>75.299714658118148</v>
      </c>
      <c r="AG25" s="103"/>
      <c r="AH25" s="153">
        <f t="shared" si="9"/>
        <v>89.540563101712848</v>
      </c>
      <c r="AI25" s="103"/>
      <c r="AJ25" s="156">
        <v>69291</v>
      </c>
      <c r="AK25" s="103"/>
      <c r="AL25" s="153">
        <f t="shared" si="10"/>
        <v>2.4409412759361682</v>
      </c>
      <c r="AM25" s="103"/>
      <c r="AN25" s="153">
        <f t="shared" si="11"/>
        <v>589.47728050638261</v>
      </c>
      <c r="AO25" s="103"/>
      <c r="AP25" s="156">
        <f t="shared" si="12"/>
        <v>49656392</v>
      </c>
      <c r="AQ25" s="94"/>
      <c r="AR25" s="156">
        <v>15619745</v>
      </c>
      <c r="AS25" s="94"/>
      <c r="AT25" s="153">
        <f t="shared" si="13"/>
        <v>31.455658316858788</v>
      </c>
      <c r="AU25" s="94"/>
      <c r="AV25" s="156">
        <v>3903944</v>
      </c>
      <c r="AW25" s="94"/>
      <c r="AX25" s="153">
        <f t="shared" si="14"/>
        <v>7.8619163470434987</v>
      </c>
      <c r="AY25" s="94"/>
      <c r="AZ25" s="156">
        <v>1008096</v>
      </c>
      <c r="BA25" s="94"/>
      <c r="BB25" s="153">
        <f t="shared" si="15"/>
        <v>2.0301434707539765</v>
      </c>
      <c r="BC25" s="94"/>
      <c r="BD25" s="156">
        <v>317966</v>
      </c>
      <c r="BE25" s="94"/>
      <c r="BF25" s="156">
        <v>8382</v>
      </c>
      <c r="BG25" s="94"/>
      <c r="BH25" s="103">
        <v>13</v>
      </c>
      <c r="BI25" s="94"/>
      <c r="BJ25" s="146">
        <v>28387</v>
      </c>
      <c r="BK25" s="94"/>
      <c r="BL25" s="156">
        <f t="shared" si="16"/>
        <v>28387</v>
      </c>
      <c r="BM25" s="94"/>
      <c r="BN25" s="156">
        <f t="shared" si="17"/>
        <v>28387</v>
      </c>
      <c r="BO25" s="94"/>
      <c r="BP25" s="156">
        <f t="shared" si="18"/>
        <v>28387</v>
      </c>
      <c r="BQ25" s="94"/>
      <c r="BR25" s="156">
        <f t="shared" si="19"/>
        <v>28387</v>
      </c>
      <c r="BS25" s="94"/>
      <c r="BT25" s="156">
        <f t="shared" si="20"/>
        <v>28387</v>
      </c>
      <c r="BU25" s="94"/>
      <c r="BV25" s="156">
        <f t="shared" si="21"/>
        <v>28387</v>
      </c>
    </row>
    <row r="26" spans="1:74" ht="9.75" customHeight="1" x14ac:dyDescent="0.25">
      <c r="A26" s="103">
        <v>14</v>
      </c>
      <c r="B26" s="103"/>
      <c r="C26" s="8" t="s">
        <v>96</v>
      </c>
      <c r="D26" s="103"/>
      <c r="E26" s="156">
        <v>11414664</v>
      </c>
      <c r="F26" s="103"/>
      <c r="G26" s="153">
        <f t="shared" si="0"/>
        <v>1732.9078487930772</v>
      </c>
      <c r="H26" s="103"/>
      <c r="I26" s="153">
        <f t="shared" si="1"/>
        <v>127.39570873340895</v>
      </c>
      <c r="J26" s="103"/>
      <c r="K26" s="156">
        <v>760065</v>
      </c>
      <c r="L26" s="103"/>
      <c r="M26" s="153">
        <f t="shared" si="2"/>
        <v>115.38864429937756</v>
      </c>
      <c r="N26" s="103"/>
      <c r="O26" s="153">
        <f t="shared" si="3"/>
        <v>120.70948224933437</v>
      </c>
      <c r="P26" s="103"/>
      <c r="Q26" s="156">
        <v>535139</v>
      </c>
      <c r="R26" s="103"/>
      <c r="S26" s="153">
        <f t="shared" si="4"/>
        <v>81.241688173675428</v>
      </c>
      <c r="T26" s="103"/>
      <c r="U26" s="153">
        <f t="shared" si="5"/>
        <v>93.481819615571382</v>
      </c>
      <c r="V26" s="103"/>
      <c r="W26" s="156">
        <v>1685125</v>
      </c>
      <c r="X26" s="103"/>
      <c r="Y26" s="153">
        <f t="shared" si="6"/>
        <v>255.82586913617732</v>
      </c>
      <c r="Z26" s="103"/>
      <c r="AA26" s="153">
        <f t="shared" si="7"/>
        <v>143.8573887483131</v>
      </c>
      <c r="AB26" s="103"/>
      <c r="AC26" s="94"/>
      <c r="AD26" s="156">
        <v>1197130</v>
      </c>
      <c r="AE26" s="103"/>
      <c r="AF26" s="153">
        <f t="shared" si="8"/>
        <v>181.7413086382268</v>
      </c>
      <c r="AG26" s="103"/>
      <c r="AH26" s="153">
        <f t="shared" si="9"/>
        <v>216.11262656431037</v>
      </c>
      <c r="AI26" s="103"/>
      <c r="AJ26" s="156">
        <v>13300</v>
      </c>
      <c r="AK26" s="103"/>
      <c r="AL26" s="153">
        <f t="shared" si="10"/>
        <v>2.0191285866099893</v>
      </c>
      <c r="AM26" s="103"/>
      <c r="AN26" s="153">
        <f t="shared" si="11"/>
        <v>487.61125061112597</v>
      </c>
      <c r="AO26" s="103"/>
      <c r="AP26" s="156">
        <f t="shared" si="12"/>
        <v>15605423</v>
      </c>
      <c r="AQ26" s="94"/>
      <c r="AR26" s="156">
        <v>9349005</v>
      </c>
      <c r="AS26" s="94"/>
      <c r="AT26" s="153">
        <f t="shared" si="13"/>
        <v>59.908693279252986</v>
      </c>
      <c r="AU26" s="94"/>
      <c r="AV26" s="156">
        <v>2027841</v>
      </c>
      <c r="AW26" s="94"/>
      <c r="AX26" s="153">
        <f t="shared" si="14"/>
        <v>12.994463527198205</v>
      </c>
      <c r="AY26" s="94"/>
      <c r="AZ26" s="156">
        <v>0</v>
      </c>
      <c r="BA26" s="94"/>
      <c r="BB26" s="153">
        <f t="shared" si="15"/>
        <v>0</v>
      </c>
      <c r="BC26" s="94"/>
      <c r="BD26" s="156">
        <v>356645</v>
      </c>
      <c r="BE26" s="94"/>
      <c r="BF26" s="156">
        <v>0</v>
      </c>
      <c r="BG26" s="94"/>
      <c r="BH26" s="103">
        <v>14</v>
      </c>
      <c r="BI26" s="94"/>
      <c r="BJ26" s="146">
        <v>6587</v>
      </c>
      <c r="BK26" s="94"/>
      <c r="BL26" s="156">
        <f t="shared" si="16"/>
        <v>6587</v>
      </c>
      <c r="BM26" s="94"/>
      <c r="BN26" s="156">
        <f t="shared" si="17"/>
        <v>6587</v>
      </c>
      <c r="BO26" s="94"/>
      <c r="BP26" s="156">
        <f t="shared" si="18"/>
        <v>6587</v>
      </c>
      <c r="BQ26" s="94"/>
      <c r="BR26" s="156">
        <f t="shared" si="19"/>
        <v>6587</v>
      </c>
      <c r="BS26" s="94"/>
      <c r="BT26" s="156">
        <f t="shared" si="20"/>
        <v>6587</v>
      </c>
      <c r="BU26" s="94"/>
      <c r="BV26" s="156">
        <f t="shared" si="21"/>
        <v>6587</v>
      </c>
    </row>
    <row r="27" spans="1:74" ht="9.75" customHeight="1" x14ac:dyDescent="0.25">
      <c r="A27" s="103">
        <v>15</v>
      </c>
      <c r="B27" s="103"/>
      <c r="C27" s="8" t="s">
        <v>97</v>
      </c>
      <c r="D27" s="103"/>
      <c r="E27" s="156">
        <v>175951424</v>
      </c>
      <c r="F27" s="103"/>
      <c r="G27" s="153">
        <f t="shared" si="0"/>
        <v>1297.2994271136704</v>
      </c>
      <c r="H27" s="103"/>
      <c r="I27" s="153">
        <f t="shared" si="1"/>
        <v>95.371707198220463</v>
      </c>
      <c r="J27" s="103"/>
      <c r="K27" s="156">
        <v>16327991</v>
      </c>
      <c r="L27" s="103"/>
      <c r="M27" s="153">
        <f t="shared" si="2"/>
        <v>120.38716646144998</v>
      </c>
      <c r="N27" s="103"/>
      <c r="O27" s="153">
        <f t="shared" si="3"/>
        <v>125.93849785879189</v>
      </c>
      <c r="P27" s="103"/>
      <c r="Q27" s="156">
        <v>9851173</v>
      </c>
      <c r="R27" s="103"/>
      <c r="S27" s="153">
        <f t="shared" si="4"/>
        <v>72.633234780172387</v>
      </c>
      <c r="T27" s="103"/>
      <c r="U27" s="153">
        <f t="shared" si="5"/>
        <v>83.576389221508478</v>
      </c>
      <c r="V27" s="103"/>
      <c r="W27" s="156">
        <v>19804583</v>
      </c>
      <c r="X27" s="103"/>
      <c r="Y27" s="153">
        <f t="shared" si="6"/>
        <v>146.02026852664252</v>
      </c>
      <c r="Z27" s="103"/>
      <c r="AA27" s="153">
        <f t="shared" si="7"/>
        <v>82.110908507804751</v>
      </c>
      <c r="AB27" s="103"/>
      <c r="AC27" s="94"/>
      <c r="AD27" s="156">
        <v>10738649</v>
      </c>
      <c r="AE27" s="103"/>
      <c r="AF27" s="153">
        <f t="shared" si="8"/>
        <v>79.176643638159987</v>
      </c>
      <c r="AG27" s="103"/>
      <c r="AH27" s="153">
        <f t="shared" si="9"/>
        <v>94.150705458220031</v>
      </c>
      <c r="AI27" s="103"/>
      <c r="AJ27" s="156">
        <v>0</v>
      </c>
      <c r="AK27" s="103"/>
      <c r="AL27" s="153">
        <f t="shared" si="10"/>
        <v>0</v>
      </c>
      <c r="AM27" s="103"/>
      <c r="AN27" s="153">
        <f t="shared" si="11"/>
        <v>0</v>
      </c>
      <c r="AO27" s="103"/>
      <c r="AP27" s="156">
        <f t="shared" si="12"/>
        <v>232673820</v>
      </c>
      <c r="AQ27" s="94"/>
      <c r="AR27" s="156">
        <v>129458048</v>
      </c>
      <c r="AS27" s="94"/>
      <c r="AT27" s="153">
        <f t="shared" si="13"/>
        <v>55.639284213410853</v>
      </c>
      <c r="AU27" s="94"/>
      <c r="AV27" s="156">
        <v>22543227</v>
      </c>
      <c r="AW27" s="94"/>
      <c r="AX27" s="153">
        <f t="shared" si="14"/>
        <v>9.688768164806854</v>
      </c>
      <c r="AY27" s="94"/>
      <c r="AZ27" s="156">
        <v>1686091</v>
      </c>
      <c r="BA27" s="94"/>
      <c r="BB27" s="153">
        <f t="shared" si="15"/>
        <v>0.72465866593843697</v>
      </c>
      <c r="BC27" s="94"/>
      <c r="BD27" s="156">
        <v>2594959</v>
      </c>
      <c r="BE27" s="94"/>
      <c r="BF27" s="156">
        <v>0</v>
      </c>
      <c r="BG27" s="94"/>
      <c r="BH27" s="103">
        <v>15</v>
      </c>
      <c r="BI27" s="94"/>
      <c r="BJ27" s="146">
        <v>135629</v>
      </c>
      <c r="BK27" s="94"/>
      <c r="BL27" s="156">
        <f t="shared" si="16"/>
        <v>135629</v>
      </c>
      <c r="BM27" s="94"/>
      <c r="BN27" s="156">
        <f t="shared" si="17"/>
        <v>135629</v>
      </c>
      <c r="BO27" s="94"/>
      <c r="BP27" s="156">
        <f t="shared" si="18"/>
        <v>135629</v>
      </c>
      <c r="BQ27" s="94"/>
      <c r="BR27" s="156">
        <f t="shared" si="19"/>
        <v>135629</v>
      </c>
      <c r="BS27" s="94"/>
      <c r="BT27" s="156">
        <f t="shared" si="20"/>
        <v>135629</v>
      </c>
      <c r="BU27" s="94"/>
      <c r="BV27" s="156">
        <f t="shared" si="21"/>
        <v>0</v>
      </c>
    </row>
    <row r="28" spans="1:74" ht="9.75" customHeight="1" x14ac:dyDescent="0.25">
      <c r="A28" s="103">
        <v>16</v>
      </c>
      <c r="B28" s="103"/>
      <c r="C28" s="8" t="s">
        <v>98</v>
      </c>
      <c r="D28" s="103"/>
      <c r="E28" s="156">
        <v>65811908</v>
      </c>
      <c r="F28" s="103"/>
      <c r="G28" s="153">
        <f t="shared" si="0"/>
        <v>1205.2138592828626</v>
      </c>
      <c r="H28" s="103"/>
      <c r="I28" s="153">
        <f t="shared" si="1"/>
        <v>88.601984165287874</v>
      </c>
      <c r="J28" s="103"/>
      <c r="K28" s="156">
        <v>4998706</v>
      </c>
      <c r="L28" s="103"/>
      <c r="M28" s="153">
        <f t="shared" si="2"/>
        <v>91.541332454309057</v>
      </c>
      <c r="N28" s="103"/>
      <c r="O28" s="153">
        <f t="shared" si="3"/>
        <v>95.762515558330747</v>
      </c>
      <c r="P28" s="103"/>
      <c r="Q28" s="156">
        <v>4003225</v>
      </c>
      <c r="R28" s="103"/>
      <c r="S28" s="153">
        <f t="shared" si="4"/>
        <v>73.311083031168735</v>
      </c>
      <c r="T28" s="103"/>
      <c r="U28" s="153">
        <f t="shared" si="5"/>
        <v>84.356364248503354</v>
      </c>
      <c r="V28" s="103"/>
      <c r="W28" s="156">
        <v>5868606</v>
      </c>
      <c r="X28" s="103"/>
      <c r="Y28" s="153">
        <f t="shared" si="6"/>
        <v>107.47181628392484</v>
      </c>
      <c r="Z28" s="103"/>
      <c r="AA28" s="153">
        <f t="shared" si="7"/>
        <v>60.434133994534008</v>
      </c>
      <c r="AB28" s="103"/>
      <c r="AC28" s="94"/>
      <c r="AD28" s="156">
        <v>4301202</v>
      </c>
      <c r="AE28" s="103"/>
      <c r="AF28" s="153">
        <f t="shared" si="8"/>
        <v>78.767937589275903</v>
      </c>
      <c r="AG28" s="103"/>
      <c r="AH28" s="153">
        <f t="shared" si="9"/>
        <v>93.664704018157323</v>
      </c>
      <c r="AI28" s="103"/>
      <c r="AJ28" s="156">
        <v>67672</v>
      </c>
      <c r="AK28" s="103"/>
      <c r="AL28" s="153">
        <f t="shared" si="10"/>
        <v>1.2392777350474307</v>
      </c>
      <c r="AM28" s="103"/>
      <c r="AN28" s="153">
        <f t="shared" si="11"/>
        <v>299.28047685935906</v>
      </c>
      <c r="AO28" s="103"/>
      <c r="AP28" s="156">
        <f>(E28+K28+Q28+W28+AD28+AJ28)</f>
        <v>85051319</v>
      </c>
      <c r="AQ28" s="94"/>
      <c r="AR28" s="156">
        <v>41386552</v>
      </c>
      <c r="AS28" s="94"/>
      <c r="AT28" s="153">
        <f>IF($AP28,AR28/$AP28*100,0)</f>
        <v>48.660682146504982</v>
      </c>
      <c r="AU28" s="94"/>
      <c r="AV28" s="156">
        <v>7241656</v>
      </c>
      <c r="AW28" s="94"/>
      <c r="AX28" s="153">
        <f>IF($AP28,AV28/$AP28*100,0)</f>
        <v>8.5144546670698897</v>
      </c>
      <c r="AY28" s="94"/>
      <c r="AZ28" s="156">
        <v>95142</v>
      </c>
      <c r="BA28" s="94"/>
      <c r="BB28" s="153">
        <f>IF($AP28,AZ28/$AP28*100,0)</f>
        <v>0.11186422635021098</v>
      </c>
      <c r="BC28" s="94"/>
      <c r="BD28" s="156">
        <v>2291971</v>
      </c>
      <c r="BE28" s="94"/>
      <c r="BF28" s="156">
        <v>11214</v>
      </c>
      <c r="BG28" s="94"/>
      <c r="BH28" s="103">
        <v>16</v>
      </c>
      <c r="BI28" s="94"/>
      <c r="BJ28" s="146">
        <v>54606</v>
      </c>
      <c r="BK28" s="94"/>
      <c r="BL28" s="156">
        <f t="shared" si="16"/>
        <v>54606</v>
      </c>
      <c r="BM28" s="94"/>
      <c r="BN28" s="156">
        <f t="shared" si="17"/>
        <v>54606</v>
      </c>
      <c r="BO28" s="94"/>
      <c r="BP28" s="156">
        <f t="shared" si="18"/>
        <v>54606</v>
      </c>
      <c r="BQ28" s="94"/>
      <c r="BR28" s="156">
        <f t="shared" si="19"/>
        <v>54606</v>
      </c>
      <c r="BS28" s="94"/>
      <c r="BT28" s="156">
        <f t="shared" si="20"/>
        <v>54606</v>
      </c>
      <c r="BU28" s="94"/>
      <c r="BV28" s="156">
        <f t="shared" si="21"/>
        <v>54606</v>
      </c>
    </row>
    <row r="29" spans="1:74" ht="9.75" customHeight="1" x14ac:dyDescent="0.25">
      <c r="A29" s="103">
        <v>17</v>
      </c>
      <c r="B29" s="103"/>
      <c r="C29" s="8" t="s">
        <v>99</v>
      </c>
      <c r="D29" s="103"/>
      <c r="E29" s="156">
        <v>0</v>
      </c>
      <c r="F29" s="103"/>
      <c r="G29" s="153">
        <v>0</v>
      </c>
      <c r="H29" s="103"/>
      <c r="I29" s="153">
        <f t="shared" si="1"/>
        <v>0</v>
      </c>
      <c r="J29" s="103"/>
      <c r="K29" s="156">
        <v>0</v>
      </c>
      <c r="L29" s="103"/>
      <c r="M29" s="153">
        <v>0</v>
      </c>
      <c r="N29" s="103"/>
      <c r="O29" s="153">
        <f t="shared" si="3"/>
        <v>0</v>
      </c>
      <c r="P29" s="103"/>
      <c r="Q29" s="156">
        <v>0</v>
      </c>
      <c r="R29" s="103"/>
      <c r="S29" s="153">
        <v>0</v>
      </c>
      <c r="T29" s="103"/>
      <c r="U29" s="153">
        <f t="shared" si="5"/>
        <v>0</v>
      </c>
      <c r="V29" s="103"/>
      <c r="W29" s="156">
        <v>0</v>
      </c>
      <c r="X29" s="103"/>
      <c r="Y29" s="153">
        <v>0</v>
      </c>
      <c r="Z29" s="103"/>
      <c r="AA29" s="153">
        <f t="shared" si="7"/>
        <v>0</v>
      </c>
      <c r="AB29" s="103"/>
      <c r="AC29" s="94"/>
      <c r="AD29" s="156">
        <v>0</v>
      </c>
      <c r="AE29" s="103"/>
      <c r="AF29" s="153">
        <v>0</v>
      </c>
      <c r="AG29" s="103"/>
      <c r="AH29" s="153">
        <f t="shared" si="9"/>
        <v>0</v>
      </c>
      <c r="AI29" s="103"/>
      <c r="AJ29" s="156">
        <v>0</v>
      </c>
      <c r="AK29" s="103"/>
      <c r="AL29" s="153">
        <v>0</v>
      </c>
      <c r="AM29" s="103"/>
      <c r="AN29" s="153">
        <f t="shared" si="11"/>
        <v>0</v>
      </c>
      <c r="AO29" s="103"/>
      <c r="AP29" s="156">
        <f t="shared" si="12"/>
        <v>0</v>
      </c>
      <c r="AQ29" s="94"/>
      <c r="AR29" s="156">
        <v>0</v>
      </c>
      <c r="AS29" s="94"/>
      <c r="AT29" s="153">
        <f t="shared" si="13"/>
        <v>0</v>
      </c>
      <c r="AU29" s="94"/>
      <c r="AV29" s="156">
        <v>0</v>
      </c>
      <c r="AW29" s="94"/>
      <c r="AX29" s="153">
        <f t="shared" si="14"/>
        <v>0</v>
      </c>
      <c r="AY29" s="94"/>
      <c r="AZ29" s="156">
        <v>0</v>
      </c>
      <c r="BA29" s="94"/>
      <c r="BB29" s="153">
        <f t="shared" si="15"/>
        <v>0</v>
      </c>
      <c r="BC29" s="94"/>
      <c r="BD29" s="156">
        <v>0</v>
      </c>
      <c r="BE29" s="94"/>
      <c r="BF29" s="156">
        <v>0</v>
      </c>
      <c r="BG29" s="94"/>
      <c r="BH29" s="103">
        <v>17</v>
      </c>
      <c r="BI29" s="94"/>
      <c r="BJ29" s="146">
        <v>0</v>
      </c>
      <c r="BK29" s="94"/>
      <c r="BL29" s="156">
        <f t="shared" si="16"/>
        <v>0</v>
      </c>
      <c r="BM29" s="94"/>
      <c r="BN29" s="156">
        <f t="shared" si="17"/>
        <v>0</v>
      </c>
      <c r="BO29" s="94"/>
      <c r="BP29" s="156">
        <f t="shared" si="18"/>
        <v>0</v>
      </c>
      <c r="BQ29" s="94"/>
      <c r="BR29" s="156">
        <f t="shared" si="19"/>
        <v>0</v>
      </c>
      <c r="BS29" s="94"/>
      <c r="BT29" s="156">
        <f t="shared" si="20"/>
        <v>0</v>
      </c>
      <c r="BU29" s="94"/>
      <c r="BV29" s="156">
        <f t="shared" si="21"/>
        <v>0</v>
      </c>
    </row>
    <row r="30" spans="1:74" ht="9.75" customHeight="1" x14ac:dyDescent="0.25">
      <c r="A30" s="103">
        <v>18</v>
      </c>
      <c r="B30" s="103"/>
      <c r="C30" s="8" t="s">
        <v>100</v>
      </c>
      <c r="D30" s="103"/>
      <c r="E30" s="156">
        <v>5896805</v>
      </c>
      <c r="F30" s="103"/>
      <c r="G30" s="153">
        <f t="shared" ref="G30:G36" si="22">(E30/$BJ30)</f>
        <v>800.97867427329527</v>
      </c>
      <c r="H30" s="103"/>
      <c r="I30" s="153">
        <f t="shared" si="1"/>
        <v>58.884404015171199</v>
      </c>
      <c r="J30" s="103"/>
      <c r="K30" s="156">
        <v>381693</v>
      </c>
      <c r="L30" s="103"/>
      <c r="M30" s="153">
        <f t="shared" ref="M30:M36" si="23">(K30/$BJ30)</f>
        <v>51.846373268133661</v>
      </c>
      <c r="N30" s="103"/>
      <c r="O30" s="153">
        <f t="shared" si="3"/>
        <v>54.237129760054771</v>
      </c>
      <c r="P30" s="103"/>
      <c r="Q30" s="156">
        <v>0</v>
      </c>
      <c r="R30" s="103"/>
      <c r="S30" s="153">
        <f t="shared" ref="S30:S36" si="24">(Q30/$BJ30)</f>
        <v>0</v>
      </c>
      <c r="T30" s="103"/>
      <c r="U30" s="153">
        <f t="shared" si="5"/>
        <v>0</v>
      </c>
      <c r="V30" s="103"/>
      <c r="W30" s="156">
        <v>751310</v>
      </c>
      <c r="X30" s="103"/>
      <c r="Y30" s="153">
        <f t="shared" ref="Y30:Y36" si="25">(W30/$BJ30)</f>
        <v>102.05243140450965</v>
      </c>
      <c r="Z30" s="103"/>
      <c r="AA30" s="153">
        <f t="shared" si="7"/>
        <v>57.386676127949897</v>
      </c>
      <c r="AB30" s="103"/>
      <c r="AC30" s="94"/>
      <c r="AD30" s="156">
        <v>186624</v>
      </c>
      <c r="AE30" s="103"/>
      <c r="AF30" s="153">
        <f t="shared" ref="AF30:AF36" si="26">(AD30/$BJ30)</f>
        <v>25.34963325183374</v>
      </c>
      <c r="AG30" s="103"/>
      <c r="AH30" s="153">
        <f t="shared" si="9"/>
        <v>30.143811913454382</v>
      </c>
      <c r="AI30" s="103"/>
      <c r="AJ30" s="156">
        <v>0</v>
      </c>
      <c r="AK30" s="103"/>
      <c r="AL30" s="153">
        <f t="shared" ref="AL30:AL36" si="27">(AJ30/$BJ30)</f>
        <v>0</v>
      </c>
      <c r="AM30" s="103"/>
      <c r="AN30" s="153">
        <f t="shared" si="11"/>
        <v>0</v>
      </c>
      <c r="AO30" s="103"/>
      <c r="AP30" s="156">
        <f t="shared" si="12"/>
        <v>7216432</v>
      </c>
      <c r="AQ30" s="94"/>
      <c r="AR30" s="156">
        <v>3678208</v>
      </c>
      <c r="AS30" s="94"/>
      <c r="AT30" s="153">
        <f t="shared" si="13"/>
        <v>50.969897589279576</v>
      </c>
      <c r="AU30" s="94"/>
      <c r="AV30" s="156">
        <v>306823</v>
      </c>
      <c r="AW30" s="94"/>
      <c r="AX30" s="153">
        <f t="shared" si="14"/>
        <v>4.2517271693268919</v>
      </c>
      <c r="AY30" s="94"/>
      <c r="AZ30" s="156">
        <v>0</v>
      </c>
      <c r="BA30" s="94"/>
      <c r="BB30" s="153">
        <f t="shared" si="15"/>
        <v>0</v>
      </c>
      <c r="BC30" s="94"/>
      <c r="BD30" s="156">
        <v>218016</v>
      </c>
      <c r="BE30" s="94"/>
      <c r="BF30" s="156">
        <v>0</v>
      </c>
      <c r="BG30" s="94"/>
      <c r="BH30" s="103">
        <v>18</v>
      </c>
      <c r="BI30" s="94"/>
      <c r="BJ30" s="146">
        <v>7362</v>
      </c>
      <c r="BK30" s="94"/>
      <c r="BL30" s="156">
        <f t="shared" si="16"/>
        <v>7362</v>
      </c>
      <c r="BM30" s="94"/>
      <c r="BN30" s="156">
        <f t="shared" si="17"/>
        <v>7362</v>
      </c>
      <c r="BO30" s="94"/>
      <c r="BP30" s="156">
        <f t="shared" si="18"/>
        <v>0</v>
      </c>
      <c r="BQ30" s="94"/>
      <c r="BR30" s="156">
        <f t="shared" si="19"/>
        <v>7362</v>
      </c>
      <c r="BS30" s="94"/>
      <c r="BT30" s="156">
        <f t="shared" si="20"/>
        <v>7362</v>
      </c>
      <c r="BU30" s="94"/>
      <c r="BV30" s="156">
        <f t="shared" si="21"/>
        <v>0</v>
      </c>
    </row>
    <row r="31" spans="1:74" ht="9.75" customHeight="1" x14ac:dyDescent="0.25">
      <c r="A31" s="103">
        <v>19</v>
      </c>
      <c r="B31" s="103"/>
      <c r="C31" s="8" t="s">
        <v>101</v>
      </c>
      <c r="D31" s="103"/>
      <c r="E31" s="156">
        <v>79400002</v>
      </c>
      <c r="F31" s="103"/>
      <c r="G31" s="153">
        <f t="shared" si="22"/>
        <v>976.16152153333576</v>
      </c>
      <c r="H31" s="103"/>
      <c r="I31" s="153">
        <f t="shared" si="1"/>
        <v>71.763070933422483</v>
      </c>
      <c r="J31" s="103"/>
      <c r="K31" s="156">
        <v>7335498</v>
      </c>
      <c r="L31" s="103"/>
      <c r="M31" s="153">
        <f t="shared" si="23"/>
        <v>90.184265850330107</v>
      </c>
      <c r="N31" s="103"/>
      <c r="O31" s="153">
        <f t="shared" si="3"/>
        <v>94.342871466498352</v>
      </c>
      <c r="P31" s="103"/>
      <c r="Q31" s="156">
        <v>6733420</v>
      </c>
      <c r="R31" s="103"/>
      <c r="S31" s="153">
        <f t="shared" si="24"/>
        <v>82.78218320854694</v>
      </c>
      <c r="T31" s="103"/>
      <c r="U31" s="153">
        <f t="shared" si="5"/>
        <v>95.254410537865937</v>
      </c>
      <c r="V31" s="103"/>
      <c r="W31" s="156">
        <v>10825458</v>
      </c>
      <c r="X31" s="103"/>
      <c r="Y31" s="153">
        <f t="shared" si="25"/>
        <v>133.09062073544055</v>
      </c>
      <c r="Z31" s="103"/>
      <c r="AA31" s="153">
        <f t="shared" si="7"/>
        <v>74.840238911495817</v>
      </c>
      <c r="AB31" s="103"/>
      <c r="AC31" s="94"/>
      <c r="AD31" s="156">
        <v>5060183</v>
      </c>
      <c r="AE31" s="103"/>
      <c r="AF31" s="153">
        <f t="shared" si="26"/>
        <v>62.211030379030966</v>
      </c>
      <c r="AG31" s="103"/>
      <c r="AH31" s="153">
        <f t="shared" si="9"/>
        <v>73.976517926627295</v>
      </c>
      <c r="AI31" s="103"/>
      <c r="AJ31" s="156">
        <v>0</v>
      </c>
      <c r="AK31" s="103"/>
      <c r="AL31" s="153">
        <f t="shared" si="27"/>
        <v>0</v>
      </c>
      <c r="AM31" s="103"/>
      <c r="AN31" s="153">
        <f t="shared" si="11"/>
        <v>0</v>
      </c>
      <c r="AO31" s="103"/>
      <c r="AP31" s="156">
        <f t="shared" si="12"/>
        <v>109354561</v>
      </c>
      <c r="AQ31" s="94"/>
      <c r="AR31" s="156">
        <v>54790530</v>
      </c>
      <c r="AS31" s="94"/>
      <c r="AT31" s="153">
        <f t="shared" si="13"/>
        <v>50.103561752673485</v>
      </c>
      <c r="AU31" s="94"/>
      <c r="AV31" s="156">
        <v>13354225</v>
      </c>
      <c r="AW31" s="94"/>
      <c r="AX31" s="153">
        <f t="shared" si="14"/>
        <v>12.211859183450063</v>
      </c>
      <c r="AY31" s="94"/>
      <c r="AZ31" s="156">
        <v>1064063</v>
      </c>
      <c r="BA31" s="94"/>
      <c r="BB31" s="153">
        <f t="shared" si="15"/>
        <v>0.97303943271282478</v>
      </c>
      <c r="BC31" s="94"/>
      <c r="BD31" s="156">
        <v>2090922</v>
      </c>
      <c r="BE31" s="94"/>
      <c r="BF31" s="156">
        <v>9912</v>
      </c>
      <c r="BG31" s="94"/>
      <c r="BH31" s="103">
        <v>19</v>
      </c>
      <c r="BI31" s="94"/>
      <c r="BJ31" s="146">
        <v>81339</v>
      </c>
      <c r="BK31" s="94"/>
      <c r="BL31" s="156">
        <f t="shared" si="16"/>
        <v>81339</v>
      </c>
      <c r="BM31" s="94"/>
      <c r="BN31" s="156">
        <f t="shared" si="17"/>
        <v>81339</v>
      </c>
      <c r="BO31" s="94"/>
      <c r="BP31" s="156">
        <f t="shared" si="18"/>
        <v>81339</v>
      </c>
      <c r="BQ31" s="94"/>
      <c r="BR31" s="156">
        <f t="shared" si="19"/>
        <v>81339</v>
      </c>
      <c r="BS31" s="94"/>
      <c r="BT31" s="156">
        <f t="shared" si="20"/>
        <v>81339</v>
      </c>
      <c r="BU31" s="94"/>
      <c r="BV31" s="156">
        <f t="shared" si="21"/>
        <v>0</v>
      </c>
    </row>
    <row r="32" spans="1:74" ht="9.75" customHeight="1" x14ac:dyDescent="0.25">
      <c r="A32" s="103">
        <v>20</v>
      </c>
      <c r="B32" s="103"/>
      <c r="C32" s="8" t="s">
        <v>102</v>
      </c>
      <c r="D32" s="103"/>
      <c r="E32" s="156">
        <v>81540888</v>
      </c>
      <c r="F32" s="103"/>
      <c r="G32" s="153">
        <f t="shared" si="22"/>
        <v>1939.0028773214754</v>
      </c>
      <c r="H32" s="103"/>
      <c r="I32" s="153">
        <f t="shared" si="1"/>
        <v>142.54690228596499</v>
      </c>
      <c r="J32" s="103"/>
      <c r="K32" s="156">
        <v>6942775</v>
      </c>
      <c r="L32" s="103"/>
      <c r="M32" s="153">
        <f t="shared" si="23"/>
        <v>165.0958314507883</v>
      </c>
      <c r="N32" s="103"/>
      <c r="O32" s="153">
        <f t="shared" si="3"/>
        <v>172.70878306051415</v>
      </c>
      <c r="P32" s="103"/>
      <c r="Q32" s="156">
        <v>4857547</v>
      </c>
      <c r="R32" s="103"/>
      <c r="S32" s="153">
        <f t="shared" si="24"/>
        <v>115.51011818419613</v>
      </c>
      <c r="T32" s="103"/>
      <c r="U32" s="153">
        <f t="shared" si="5"/>
        <v>132.91324041401737</v>
      </c>
      <c r="V32" s="103"/>
      <c r="W32" s="156">
        <v>10259973</v>
      </c>
      <c r="X32" s="103"/>
      <c r="Y32" s="153">
        <f t="shared" si="25"/>
        <v>243.97719544384466</v>
      </c>
      <c r="Z32" s="103"/>
      <c r="AA32" s="153">
        <f t="shared" si="7"/>
        <v>137.19457836379144</v>
      </c>
      <c r="AB32" s="103"/>
      <c r="AC32" s="94"/>
      <c r="AD32" s="156">
        <v>3644925</v>
      </c>
      <c r="AE32" s="103"/>
      <c r="AF32" s="153">
        <f t="shared" si="26"/>
        <v>86.674553539580998</v>
      </c>
      <c r="AG32" s="103"/>
      <c r="AH32" s="153">
        <f t="shared" si="9"/>
        <v>103.06663665008895</v>
      </c>
      <c r="AI32" s="103"/>
      <c r="AJ32" s="156">
        <v>0</v>
      </c>
      <c r="AK32" s="103"/>
      <c r="AL32" s="153">
        <f t="shared" si="27"/>
        <v>0</v>
      </c>
      <c r="AM32" s="103"/>
      <c r="AN32" s="153">
        <f t="shared" si="11"/>
        <v>0</v>
      </c>
      <c r="AO32" s="103"/>
      <c r="AP32" s="156">
        <f t="shared" si="12"/>
        <v>107246108</v>
      </c>
      <c r="AQ32" s="94"/>
      <c r="AR32" s="156">
        <v>51138612</v>
      </c>
      <c r="AS32" s="94"/>
      <c r="AT32" s="153">
        <f t="shared" si="13"/>
        <v>47.683419896225978</v>
      </c>
      <c r="AU32" s="94"/>
      <c r="AV32" s="156">
        <v>6605506</v>
      </c>
      <c r="AW32" s="94"/>
      <c r="AX32" s="153">
        <f t="shared" si="14"/>
        <v>6.1592034649872796</v>
      </c>
      <c r="AY32" s="94"/>
      <c r="AZ32" s="156">
        <v>0</v>
      </c>
      <c r="BA32" s="94"/>
      <c r="BB32" s="153">
        <f t="shared" si="15"/>
        <v>0</v>
      </c>
      <c r="BC32" s="94"/>
      <c r="BD32" s="156">
        <v>1239334</v>
      </c>
      <c r="BE32" s="94"/>
      <c r="BF32" s="156">
        <v>0</v>
      </c>
      <c r="BG32" s="94"/>
      <c r="BH32" s="103">
        <v>20</v>
      </c>
      <c r="BI32" s="94"/>
      <c r="BJ32" s="146">
        <v>42053</v>
      </c>
      <c r="BK32" s="94"/>
      <c r="BL32" s="156">
        <f t="shared" si="16"/>
        <v>42053</v>
      </c>
      <c r="BM32" s="94"/>
      <c r="BN32" s="156">
        <f t="shared" si="17"/>
        <v>42053</v>
      </c>
      <c r="BO32" s="94"/>
      <c r="BP32" s="156">
        <f t="shared" si="18"/>
        <v>42053</v>
      </c>
      <c r="BQ32" s="94"/>
      <c r="BR32" s="156">
        <f t="shared" si="19"/>
        <v>42053</v>
      </c>
      <c r="BS32" s="94"/>
      <c r="BT32" s="156">
        <f t="shared" si="20"/>
        <v>42053</v>
      </c>
      <c r="BU32" s="94"/>
      <c r="BV32" s="156">
        <f t="shared" si="21"/>
        <v>0</v>
      </c>
    </row>
    <row r="33" spans="1:74" ht="9.75" customHeight="1" x14ac:dyDescent="0.25">
      <c r="A33" s="103">
        <v>21</v>
      </c>
      <c r="B33" s="103"/>
      <c r="C33" s="8" t="s">
        <v>103</v>
      </c>
      <c r="D33" s="103"/>
      <c r="E33" s="156">
        <v>31495531</v>
      </c>
      <c r="F33" s="103"/>
      <c r="G33" s="153">
        <f t="shared" si="22"/>
        <v>1905.5863383349467</v>
      </c>
      <c r="H33" s="103"/>
      <c r="I33" s="153">
        <f t="shared" si="1"/>
        <v>140.09026636584301</v>
      </c>
      <c r="J33" s="103"/>
      <c r="K33" s="156">
        <v>2508993</v>
      </c>
      <c r="L33" s="103"/>
      <c r="M33" s="153">
        <f t="shared" si="23"/>
        <v>151.80257744433689</v>
      </c>
      <c r="N33" s="103"/>
      <c r="O33" s="153">
        <f t="shared" si="3"/>
        <v>158.80254628764399</v>
      </c>
      <c r="P33" s="103"/>
      <c r="Q33" s="156">
        <v>2269211</v>
      </c>
      <c r="R33" s="103"/>
      <c r="S33" s="153">
        <f t="shared" si="24"/>
        <v>137.29495401742497</v>
      </c>
      <c r="T33" s="103"/>
      <c r="U33" s="153">
        <f t="shared" si="5"/>
        <v>157.98024898433673</v>
      </c>
      <c r="V33" s="103"/>
      <c r="W33" s="156">
        <v>4134581</v>
      </c>
      <c r="X33" s="103"/>
      <c r="Y33" s="153">
        <f t="shared" si="25"/>
        <v>250.15615924491772</v>
      </c>
      <c r="Z33" s="103"/>
      <c r="AA33" s="153">
        <f t="shared" si="7"/>
        <v>140.66916676485559</v>
      </c>
      <c r="AB33" s="103"/>
      <c r="AC33" s="94"/>
      <c r="AD33" s="156">
        <v>1965013</v>
      </c>
      <c r="AE33" s="103"/>
      <c r="AF33" s="153">
        <f t="shared" si="26"/>
        <v>118.88994433688286</v>
      </c>
      <c r="AG33" s="103"/>
      <c r="AH33" s="153">
        <f t="shared" si="9"/>
        <v>141.37467334888615</v>
      </c>
      <c r="AI33" s="103"/>
      <c r="AJ33" s="156">
        <v>36758</v>
      </c>
      <c r="AK33" s="103"/>
      <c r="AL33" s="153">
        <f t="shared" si="27"/>
        <v>2.2239835430784125</v>
      </c>
      <c r="AM33" s="103"/>
      <c r="AN33" s="153">
        <f t="shared" si="11"/>
        <v>537.08288019424469</v>
      </c>
      <c r="AO33" s="103"/>
      <c r="AP33" s="156">
        <f t="shared" si="12"/>
        <v>42410087</v>
      </c>
      <c r="AQ33" s="94"/>
      <c r="AR33" s="156">
        <v>27443910</v>
      </c>
      <c r="AS33" s="94"/>
      <c r="AT33" s="153">
        <f t="shared" si="13"/>
        <v>64.710808067901397</v>
      </c>
      <c r="AU33" s="94"/>
      <c r="AV33" s="156">
        <v>2590707</v>
      </c>
      <c r="AW33" s="94"/>
      <c r="AX33" s="153">
        <f t="shared" si="14"/>
        <v>6.108704752244436</v>
      </c>
      <c r="AY33" s="94"/>
      <c r="AZ33" s="156">
        <v>0</v>
      </c>
      <c r="BA33" s="94"/>
      <c r="BB33" s="153">
        <f t="shared" si="15"/>
        <v>0</v>
      </c>
      <c r="BC33" s="94"/>
      <c r="BD33" s="156">
        <v>422538</v>
      </c>
      <c r="BE33" s="94"/>
      <c r="BF33" s="156">
        <v>0</v>
      </c>
      <c r="BG33" s="94"/>
      <c r="BH33" s="103">
        <v>21</v>
      </c>
      <c r="BI33" s="94"/>
      <c r="BJ33" s="146">
        <v>16528</v>
      </c>
      <c r="BK33" s="94"/>
      <c r="BL33" s="156">
        <f t="shared" si="16"/>
        <v>16528</v>
      </c>
      <c r="BM33" s="94"/>
      <c r="BN33" s="156">
        <f t="shared" si="17"/>
        <v>16528</v>
      </c>
      <c r="BO33" s="94"/>
      <c r="BP33" s="156">
        <f t="shared" si="18"/>
        <v>16528</v>
      </c>
      <c r="BQ33" s="94"/>
      <c r="BR33" s="156">
        <f t="shared" si="19"/>
        <v>16528</v>
      </c>
      <c r="BS33" s="94"/>
      <c r="BT33" s="156">
        <f t="shared" si="20"/>
        <v>16528</v>
      </c>
      <c r="BU33" s="94"/>
      <c r="BV33" s="156">
        <f t="shared" si="21"/>
        <v>16528</v>
      </c>
    </row>
    <row r="34" spans="1:74" ht="9.75" customHeight="1" x14ac:dyDescent="0.25">
      <c r="A34" s="103">
        <v>22</v>
      </c>
      <c r="B34" s="103"/>
      <c r="C34" s="8" t="s">
        <v>104</v>
      </c>
      <c r="D34" s="103"/>
      <c r="E34" s="156">
        <v>18549967</v>
      </c>
      <c r="F34" s="103"/>
      <c r="G34" s="153">
        <f t="shared" si="22"/>
        <v>1413.9772086287064</v>
      </c>
      <c r="H34" s="103"/>
      <c r="I34" s="153">
        <f t="shared" si="1"/>
        <v>103.94934084440794</v>
      </c>
      <c r="J34" s="103"/>
      <c r="K34" s="156">
        <v>1288955</v>
      </c>
      <c r="L34" s="103"/>
      <c r="M34" s="153">
        <f t="shared" si="23"/>
        <v>98.251009985517186</v>
      </c>
      <c r="N34" s="103"/>
      <c r="O34" s="153">
        <f t="shared" si="3"/>
        <v>102.78159187879407</v>
      </c>
      <c r="P34" s="103"/>
      <c r="Q34" s="156">
        <v>1107515</v>
      </c>
      <c r="R34" s="103"/>
      <c r="S34" s="153">
        <f t="shared" si="24"/>
        <v>84.420687552404914</v>
      </c>
      <c r="T34" s="103"/>
      <c r="U34" s="153">
        <f t="shared" si="5"/>
        <v>97.139777163734408</v>
      </c>
      <c r="V34" s="103"/>
      <c r="W34" s="156">
        <v>2603787</v>
      </c>
      <c r="X34" s="103"/>
      <c r="Y34" s="153">
        <f t="shared" si="25"/>
        <v>198.47450262977361</v>
      </c>
      <c r="Z34" s="103"/>
      <c r="AA34" s="153">
        <f t="shared" si="7"/>
        <v>111.60725761569117</v>
      </c>
      <c r="AB34" s="103"/>
      <c r="AC34" s="94"/>
      <c r="AD34" s="156">
        <v>1663842</v>
      </c>
      <c r="AE34" s="103"/>
      <c r="AF34" s="153">
        <f t="shared" si="26"/>
        <v>126.82689229361993</v>
      </c>
      <c r="AG34" s="103"/>
      <c r="AH34" s="153">
        <f t="shared" si="9"/>
        <v>150.81267444333795</v>
      </c>
      <c r="AI34" s="103"/>
      <c r="AJ34" s="156">
        <v>19835</v>
      </c>
      <c r="AK34" s="103"/>
      <c r="AL34" s="153">
        <f t="shared" si="27"/>
        <v>1.5119292629011358</v>
      </c>
      <c r="AM34" s="103"/>
      <c r="AN34" s="153">
        <f t="shared" si="11"/>
        <v>365.1246996391435</v>
      </c>
      <c r="AO34" s="103"/>
      <c r="AP34" s="156">
        <f t="shared" si="12"/>
        <v>25233901</v>
      </c>
      <c r="AQ34" s="94"/>
      <c r="AR34" s="156">
        <v>15049157</v>
      </c>
      <c r="AS34" s="94"/>
      <c r="AT34" s="153">
        <f t="shared" si="13"/>
        <v>59.638646438376682</v>
      </c>
      <c r="AU34" s="94"/>
      <c r="AV34" s="156">
        <v>3609832</v>
      </c>
      <c r="AW34" s="94"/>
      <c r="AX34" s="153">
        <f t="shared" si="14"/>
        <v>14.305485307245993</v>
      </c>
      <c r="AY34" s="94"/>
      <c r="AZ34" s="156">
        <v>63121</v>
      </c>
      <c r="BA34" s="94"/>
      <c r="BB34" s="153">
        <f t="shared" si="15"/>
        <v>0.25014364604188627</v>
      </c>
      <c r="BC34" s="94"/>
      <c r="BD34" s="156">
        <v>150433</v>
      </c>
      <c r="BE34" s="94"/>
      <c r="BF34" s="156">
        <v>3519</v>
      </c>
      <c r="BG34" s="94"/>
      <c r="BH34" s="103">
        <v>22</v>
      </c>
      <c r="BI34" s="94"/>
      <c r="BJ34" s="146">
        <v>13119</v>
      </c>
      <c r="BK34" s="94"/>
      <c r="BL34" s="156">
        <f t="shared" si="16"/>
        <v>13119</v>
      </c>
      <c r="BM34" s="94"/>
      <c r="BN34" s="156">
        <f t="shared" si="17"/>
        <v>13119</v>
      </c>
      <c r="BO34" s="94"/>
      <c r="BP34" s="156">
        <f t="shared" si="18"/>
        <v>13119</v>
      </c>
      <c r="BQ34" s="94"/>
      <c r="BR34" s="156">
        <f t="shared" si="19"/>
        <v>13119</v>
      </c>
      <c r="BS34" s="94"/>
      <c r="BT34" s="156">
        <f t="shared" si="20"/>
        <v>13119</v>
      </c>
      <c r="BU34" s="94"/>
      <c r="BV34" s="156">
        <f t="shared" si="21"/>
        <v>13119</v>
      </c>
    </row>
    <row r="35" spans="1:74" ht="9.75" customHeight="1" x14ac:dyDescent="0.25">
      <c r="A35" s="103">
        <v>23</v>
      </c>
      <c r="B35" s="103"/>
      <c r="C35" s="8" t="s">
        <v>105</v>
      </c>
      <c r="D35" s="103"/>
      <c r="E35" s="156">
        <v>256801111</v>
      </c>
      <c r="F35" s="103"/>
      <c r="G35" s="153">
        <f t="shared" si="22"/>
        <v>1417.8584853052414</v>
      </c>
      <c r="H35" s="103"/>
      <c r="I35" s="153">
        <f t="shared" si="1"/>
        <v>104.23467511266809</v>
      </c>
      <c r="J35" s="103"/>
      <c r="K35" s="156">
        <v>21318934</v>
      </c>
      <c r="L35" s="103"/>
      <c r="M35" s="153">
        <f t="shared" si="23"/>
        <v>117.70677841640027</v>
      </c>
      <c r="N35" s="103"/>
      <c r="O35" s="153">
        <f t="shared" si="3"/>
        <v>123.13451090574472</v>
      </c>
      <c r="P35" s="103"/>
      <c r="Q35" s="156">
        <v>19895100</v>
      </c>
      <c r="R35" s="103"/>
      <c r="S35" s="153">
        <f t="shared" si="24"/>
        <v>109.84546071919567</v>
      </c>
      <c r="T35" s="103"/>
      <c r="U35" s="153">
        <f t="shared" si="5"/>
        <v>126.39512761711025</v>
      </c>
      <c r="V35" s="103"/>
      <c r="W35" s="156">
        <v>38300855</v>
      </c>
      <c r="X35" s="103"/>
      <c r="Y35" s="153">
        <f t="shared" si="25"/>
        <v>211.46790231836528</v>
      </c>
      <c r="Z35" s="103"/>
      <c r="AA35" s="153">
        <f t="shared" si="7"/>
        <v>118.91377652433586</v>
      </c>
      <c r="AB35" s="103"/>
      <c r="AC35" s="94"/>
      <c r="AD35" s="156">
        <v>18833316</v>
      </c>
      <c r="AE35" s="103"/>
      <c r="AF35" s="153">
        <f t="shared" si="26"/>
        <v>103.98310503039438</v>
      </c>
      <c r="AG35" s="103"/>
      <c r="AH35" s="153">
        <f t="shared" si="9"/>
        <v>123.64861964961331</v>
      </c>
      <c r="AI35" s="103"/>
      <c r="AJ35" s="156">
        <v>0</v>
      </c>
      <c r="AK35" s="103"/>
      <c r="AL35" s="153">
        <f t="shared" si="27"/>
        <v>0</v>
      </c>
      <c r="AM35" s="103"/>
      <c r="AN35" s="153">
        <f t="shared" si="11"/>
        <v>0</v>
      </c>
      <c r="AO35" s="103"/>
      <c r="AP35" s="156">
        <f t="shared" si="12"/>
        <v>355149316</v>
      </c>
      <c r="AQ35" s="94"/>
      <c r="AR35" s="156">
        <v>199217331</v>
      </c>
      <c r="AS35" s="94"/>
      <c r="AT35" s="153">
        <f t="shared" si="13"/>
        <v>56.093964432695117</v>
      </c>
      <c r="AU35" s="94"/>
      <c r="AV35" s="156">
        <v>35837731</v>
      </c>
      <c r="AW35" s="94"/>
      <c r="AX35" s="153">
        <f t="shared" si="14"/>
        <v>10.090891178852784</v>
      </c>
      <c r="AY35" s="94"/>
      <c r="AZ35" s="156">
        <v>3974787</v>
      </c>
      <c r="BA35" s="94"/>
      <c r="BB35" s="153">
        <f t="shared" si="15"/>
        <v>1.1191875701092437</v>
      </c>
      <c r="BC35" s="94"/>
      <c r="BD35" s="156">
        <v>6523291</v>
      </c>
      <c r="BE35" s="94"/>
      <c r="BF35" s="156">
        <v>11862</v>
      </c>
      <c r="BG35" s="94"/>
      <c r="BH35" s="103">
        <v>23</v>
      </c>
      <c r="BI35" s="94"/>
      <c r="BJ35" s="146">
        <v>181119</v>
      </c>
      <c r="BK35" s="94"/>
      <c r="BL35" s="156">
        <f t="shared" si="16"/>
        <v>181119</v>
      </c>
      <c r="BM35" s="94"/>
      <c r="BN35" s="156">
        <f t="shared" si="17"/>
        <v>181119</v>
      </c>
      <c r="BO35" s="94"/>
      <c r="BP35" s="156">
        <f t="shared" si="18"/>
        <v>181119</v>
      </c>
      <c r="BQ35" s="94"/>
      <c r="BR35" s="156">
        <f t="shared" si="19"/>
        <v>181119</v>
      </c>
      <c r="BS35" s="94"/>
      <c r="BT35" s="156">
        <f t="shared" si="20"/>
        <v>181119</v>
      </c>
      <c r="BU35" s="94"/>
      <c r="BV35" s="156">
        <f t="shared" si="21"/>
        <v>0</v>
      </c>
    </row>
    <row r="36" spans="1:74" ht="9.75" customHeight="1" x14ac:dyDescent="0.25">
      <c r="A36" s="103">
        <v>24</v>
      </c>
      <c r="B36" s="103"/>
      <c r="C36" s="8" t="s">
        <v>106</v>
      </c>
      <c r="D36" s="103"/>
      <c r="E36" s="156">
        <v>273583122</v>
      </c>
      <c r="F36" s="103"/>
      <c r="G36" s="153">
        <f t="shared" si="22"/>
        <v>1113.2986436939705</v>
      </c>
      <c r="H36" s="103"/>
      <c r="I36" s="153">
        <f t="shared" si="1"/>
        <v>81.844784674566867</v>
      </c>
      <c r="J36" s="103"/>
      <c r="K36" s="156">
        <v>17908272</v>
      </c>
      <c r="L36" s="103"/>
      <c r="M36" s="153">
        <f t="shared" si="23"/>
        <v>72.874579333525944</v>
      </c>
      <c r="N36" s="103"/>
      <c r="O36" s="153">
        <f t="shared" si="3"/>
        <v>76.23499516698466</v>
      </c>
      <c r="P36" s="103"/>
      <c r="Q36" s="156">
        <v>12986517</v>
      </c>
      <c r="R36" s="103"/>
      <c r="S36" s="153">
        <f t="shared" si="24"/>
        <v>52.846358564504904</v>
      </c>
      <c r="T36" s="103"/>
      <c r="U36" s="153">
        <f t="shared" si="5"/>
        <v>60.808359226927131</v>
      </c>
      <c r="V36" s="103"/>
      <c r="W36" s="156">
        <v>36014531</v>
      </c>
      <c r="X36" s="103"/>
      <c r="Y36" s="153">
        <f t="shared" si="25"/>
        <v>146.55483211999626</v>
      </c>
      <c r="Z36" s="103"/>
      <c r="AA36" s="153">
        <f t="shared" si="7"/>
        <v>82.41150720378279</v>
      </c>
      <c r="AB36" s="103"/>
      <c r="AC36" s="94"/>
      <c r="AD36" s="156">
        <v>32878019</v>
      </c>
      <c r="AE36" s="103"/>
      <c r="AF36" s="153">
        <f t="shared" si="26"/>
        <v>133.7913453595452</v>
      </c>
      <c r="AG36" s="103"/>
      <c r="AH36" s="153">
        <f t="shared" si="9"/>
        <v>159.09426026407741</v>
      </c>
      <c r="AI36" s="103"/>
      <c r="AJ36" s="156">
        <v>0</v>
      </c>
      <c r="AK36" s="103"/>
      <c r="AL36" s="153">
        <f t="shared" si="27"/>
        <v>0</v>
      </c>
      <c r="AM36" s="103"/>
      <c r="AN36" s="153">
        <f t="shared" si="11"/>
        <v>0</v>
      </c>
      <c r="AO36" s="103"/>
      <c r="AP36" s="156">
        <f t="shared" si="12"/>
        <v>373370461</v>
      </c>
      <c r="AQ36" s="94"/>
      <c r="AR36" s="156">
        <v>198499358</v>
      </c>
      <c r="AS36" s="94"/>
      <c r="AT36" s="153">
        <f t="shared" si="13"/>
        <v>53.164183762250005</v>
      </c>
      <c r="AU36" s="94"/>
      <c r="AV36" s="156">
        <v>50028593</v>
      </c>
      <c r="AW36" s="94"/>
      <c r="AX36" s="153">
        <f t="shared" si="14"/>
        <v>13.399183445312776</v>
      </c>
      <c r="AY36" s="94"/>
      <c r="AZ36" s="156">
        <v>4648899</v>
      </c>
      <c r="BA36" s="94"/>
      <c r="BB36" s="153">
        <f t="shared" si="15"/>
        <v>1.245116977799698</v>
      </c>
      <c r="BC36" s="94"/>
      <c r="BD36" s="156">
        <v>3336791</v>
      </c>
      <c r="BE36" s="94"/>
      <c r="BF36" s="156">
        <v>7846</v>
      </c>
      <c r="BG36" s="94"/>
      <c r="BH36" s="103">
        <v>24</v>
      </c>
      <c r="BI36" s="94"/>
      <c r="BJ36" s="146">
        <v>245741</v>
      </c>
      <c r="BK36" s="94"/>
      <c r="BL36" s="156">
        <f t="shared" si="16"/>
        <v>245741</v>
      </c>
      <c r="BM36" s="94"/>
      <c r="BN36" s="156">
        <f t="shared" si="17"/>
        <v>245741</v>
      </c>
      <c r="BO36" s="94"/>
      <c r="BP36" s="156">
        <f t="shared" si="18"/>
        <v>245741</v>
      </c>
      <c r="BQ36" s="94"/>
      <c r="BR36" s="156">
        <f t="shared" si="19"/>
        <v>245741</v>
      </c>
      <c r="BS36" s="94"/>
      <c r="BT36" s="156">
        <f t="shared" si="20"/>
        <v>245741</v>
      </c>
      <c r="BU36" s="94"/>
      <c r="BV36" s="156">
        <f t="shared" si="21"/>
        <v>0</v>
      </c>
    </row>
    <row r="37" spans="1:74" ht="9.75" customHeight="1" x14ac:dyDescent="0.25">
      <c r="A37" s="103">
        <v>25</v>
      </c>
      <c r="B37" s="103"/>
      <c r="C37" s="8" t="s">
        <v>107</v>
      </c>
      <c r="D37" s="103"/>
      <c r="E37" s="156">
        <v>0</v>
      </c>
      <c r="F37" s="103"/>
      <c r="G37" s="153">
        <v>0</v>
      </c>
      <c r="H37" s="103"/>
      <c r="I37" s="153">
        <f t="shared" si="1"/>
        <v>0</v>
      </c>
      <c r="J37" s="103"/>
      <c r="K37" s="156">
        <v>0</v>
      </c>
      <c r="L37" s="103"/>
      <c r="M37" s="153">
        <v>0</v>
      </c>
      <c r="N37" s="103"/>
      <c r="O37" s="153">
        <f t="shared" si="3"/>
        <v>0</v>
      </c>
      <c r="P37" s="103"/>
      <c r="Q37" s="156">
        <v>0</v>
      </c>
      <c r="R37" s="103"/>
      <c r="S37" s="153">
        <v>0</v>
      </c>
      <c r="T37" s="103"/>
      <c r="U37" s="153">
        <f t="shared" si="5"/>
        <v>0</v>
      </c>
      <c r="V37" s="103"/>
      <c r="W37" s="156">
        <v>0</v>
      </c>
      <c r="X37" s="103"/>
      <c r="Y37" s="153">
        <v>0</v>
      </c>
      <c r="Z37" s="103"/>
      <c r="AA37" s="153">
        <f t="shared" si="7"/>
        <v>0</v>
      </c>
      <c r="AB37" s="103"/>
      <c r="AC37" s="94"/>
      <c r="AD37" s="156">
        <v>0</v>
      </c>
      <c r="AE37" s="103"/>
      <c r="AF37" s="153">
        <v>0</v>
      </c>
      <c r="AG37" s="103"/>
      <c r="AH37" s="153">
        <f t="shared" si="9"/>
        <v>0</v>
      </c>
      <c r="AI37" s="103"/>
      <c r="AJ37" s="156">
        <v>0</v>
      </c>
      <c r="AK37" s="103"/>
      <c r="AL37" s="153">
        <v>0</v>
      </c>
      <c r="AM37" s="103"/>
      <c r="AN37" s="153">
        <f t="shared" si="11"/>
        <v>0</v>
      </c>
      <c r="AO37" s="103"/>
      <c r="AP37" s="156">
        <f t="shared" si="12"/>
        <v>0</v>
      </c>
      <c r="AQ37" s="94"/>
      <c r="AR37" s="156">
        <v>0</v>
      </c>
      <c r="AS37" s="94"/>
      <c r="AT37" s="153">
        <f t="shared" si="13"/>
        <v>0</v>
      </c>
      <c r="AU37" s="94"/>
      <c r="AV37" s="156">
        <v>0</v>
      </c>
      <c r="AW37" s="94"/>
      <c r="AX37" s="153">
        <f t="shared" si="14"/>
        <v>0</v>
      </c>
      <c r="AY37" s="94"/>
      <c r="AZ37" s="156">
        <v>0</v>
      </c>
      <c r="BA37" s="94"/>
      <c r="BB37" s="153">
        <f t="shared" si="15"/>
        <v>0</v>
      </c>
      <c r="BC37" s="94"/>
      <c r="BD37" s="156">
        <v>0</v>
      </c>
      <c r="BE37" s="94"/>
      <c r="BF37" s="156">
        <v>0</v>
      </c>
      <c r="BG37" s="94"/>
      <c r="BH37" s="103">
        <v>25</v>
      </c>
      <c r="BI37" s="94"/>
      <c r="BJ37" s="146">
        <v>0</v>
      </c>
      <c r="BK37" s="94"/>
      <c r="BL37" s="156">
        <f t="shared" si="16"/>
        <v>0</v>
      </c>
      <c r="BM37" s="94"/>
      <c r="BN37" s="156">
        <f t="shared" si="17"/>
        <v>0</v>
      </c>
      <c r="BO37" s="94"/>
      <c r="BP37" s="156">
        <f t="shared" si="18"/>
        <v>0</v>
      </c>
      <c r="BQ37" s="94"/>
      <c r="BR37" s="156">
        <f t="shared" si="19"/>
        <v>0</v>
      </c>
      <c r="BS37" s="94"/>
      <c r="BT37" s="156">
        <f t="shared" si="20"/>
        <v>0</v>
      </c>
      <c r="BU37" s="94"/>
      <c r="BV37" s="156">
        <f t="shared" si="21"/>
        <v>0</v>
      </c>
    </row>
    <row r="38" spans="1:74" ht="9.75" customHeight="1" x14ac:dyDescent="0.25">
      <c r="A38" s="103">
        <v>26</v>
      </c>
      <c r="B38" s="103"/>
      <c r="C38" s="8" t="s">
        <v>108</v>
      </c>
      <c r="D38" s="103"/>
      <c r="E38" s="156">
        <v>0</v>
      </c>
      <c r="F38" s="103"/>
      <c r="G38" s="153">
        <v>0</v>
      </c>
      <c r="H38" s="103"/>
      <c r="I38" s="153">
        <f t="shared" si="1"/>
        <v>0</v>
      </c>
      <c r="J38" s="103"/>
      <c r="K38" s="156">
        <v>0</v>
      </c>
      <c r="L38" s="103"/>
      <c r="M38" s="153">
        <v>0</v>
      </c>
      <c r="N38" s="103"/>
      <c r="O38" s="153">
        <f t="shared" si="3"/>
        <v>0</v>
      </c>
      <c r="P38" s="103"/>
      <c r="Q38" s="156">
        <v>0</v>
      </c>
      <c r="R38" s="103"/>
      <c r="S38" s="153">
        <v>0</v>
      </c>
      <c r="T38" s="103"/>
      <c r="U38" s="153">
        <f t="shared" si="5"/>
        <v>0</v>
      </c>
      <c r="V38" s="103"/>
      <c r="W38" s="156">
        <v>0</v>
      </c>
      <c r="X38" s="103"/>
      <c r="Y38" s="153">
        <v>0</v>
      </c>
      <c r="Z38" s="103"/>
      <c r="AA38" s="153">
        <f t="shared" si="7"/>
        <v>0</v>
      </c>
      <c r="AB38" s="103"/>
      <c r="AC38" s="94"/>
      <c r="AD38" s="156">
        <v>0</v>
      </c>
      <c r="AE38" s="103"/>
      <c r="AF38" s="153">
        <v>0</v>
      </c>
      <c r="AG38" s="103"/>
      <c r="AH38" s="153">
        <f t="shared" si="9"/>
        <v>0</v>
      </c>
      <c r="AI38" s="103"/>
      <c r="AJ38" s="156">
        <v>0</v>
      </c>
      <c r="AK38" s="103"/>
      <c r="AL38" s="153">
        <v>0</v>
      </c>
      <c r="AM38" s="103"/>
      <c r="AN38" s="153">
        <f t="shared" si="11"/>
        <v>0</v>
      </c>
      <c r="AO38" s="103"/>
      <c r="AP38" s="156">
        <f>(E38+K38+Q38+W38+AD38+AJ38)</f>
        <v>0</v>
      </c>
      <c r="AQ38" s="94"/>
      <c r="AR38" s="156">
        <v>0</v>
      </c>
      <c r="AS38" s="94"/>
      <c r="AT38" s="153">
        <f>IF($AP38,AR38/$AP38*100,0)</f>
        <v>0</v>
      </c>
      <c r="AU38" s="94"/>
      <c r="AV38" s="156">
        <v>0</v>
      </c>
      <c r="AW38" s="94"/>
      <c r="AX38" s="153">
        <f>IF($AP38,AV38/$AP38*100,0)</f>
        <v>0</v>
      </c>
      <c r="AY38" s="94"/>
      <c r="AZ38" s="156">
        <v>0</v>
      </c>
      <c r="BA38" s="94"/>
      <c r="BB38" s="153">
        <f>IF($AP38,AZ38/$AP38*100,0)</f>
        <v>0</v>
      </c>
      <c r="BC38" s="94"/>
      <c r="BD38" s="156">
        <v>0</v>
      </c>
      <c r="BE38" s="94"/>
      <c r="BF38" s="156">
        <v>0</v>
      </c>
      <c r="BG38" s="94"/>
      <c r="BH38" s="103">
        <v>26</v>
      </c>
      <c r="BI38" s="94"/>
      <c r="BJ38" s="146">
        <v>0</v>
      </c>
      <c r="BK38" s="94"/>
      <c r="BL38" s="156">
        <f t="shared" si="16"/>
        <v>0</v>
      </c>
      <c r="BM38" s="94"/>
      <c r="BN38" s="156">
        <f t="shared" si="17"/>
        <v>0</v>
      </c>
      <c r="BO38" s="94"/>
      <c r="BP38" s="156">
        <f t="shared" si="18"/>
        <v>0</v>
      </c>
      <c r="BQ38" s="94"/>
      <c r="BR38" s="156">
        <f t="shared" si="19"/>
        <v>0</v>
      </c>
      <c r="BS38" s="94"/>
      <c r="BT38" s="156">
        <f t="shared" si="20"/>
        <v>0</v>
      </c>
      <c r="BU38" s="94"/>
      <c r="BV38" s="156">
        <f t="shared" si="21"/>
        <v>0</v>
      </c>
    </row>
    <row r="39" spans="1:74" ht="9.75" customHeight="1" x14ac:dyDescent="0.25">
      <c r="A39" s="103">
        <v>27</v>
      </c>
      <c r="B39" s="103"/>
      <c r="C39" s="8" t="s">
        <v>109</v>
      </c>
      <c r="D39" s="103"/>
      <c r="E39" s="156">
        <v>17246359</v>
      </c>
      <c r="F39" s="103"/>
      <c r="G39" s="153">
        <f t="shared" ref="G39:G50" si="28">(E39/$BJ39)</f>
        <v>1399.8668019480519</v>
      </c>
      <c r="H39" s="103"/>
      <c r="I39" s="153">
        <f t="shared" si="1"/>
        <v>102.9120062505052</v>
      </c>
      <c r="J39" s="103"/>
      <c r="K39" s="156">
        <v>1228970</v>
      </c>
      <c r="L39" s="103"/>
      <c r="M39" s="153">
        <f t="shared" ref="M39:M50" si="29">(K39/$BJ39)</f>
        <v>99.754058441558442</v>
      </c>
      <c r="N39" s="103"/>
      <c r="O39" s="153">
        <f t="shared" si="3"/>
        <v>104.35394938438772</v>
      </c>
      <c r="P39" s="103"/>
      <c r="Q39" s="156">
        <v>833095</v>
      </c>
      <c r="R39" s="103"/>
      <c r="S39" s="153">
        <f t="shared" ref="S39:S50" si="30">(Q39/$BJ39)</f>
        <v>67.621347402597408</v>
      </c>
      <c r="T39" s="103"/>
      <c r="U39" s="153">
        <f t="shared" si="5"/>
        <v>77.809394932044214</v>
      </c>
      <c r="V39" s="103"/>
      <c r="W39" s="156">
        <v>2305693</v>
      </c>
      <c r="X39" s="103"/>
      <c r="Y39" s="153">
        <f t="shared" ref="Y39:Y50" si="31">(W39/$BJ39)</f>
        <v>187.15040584415584</v>
      </c>
      <c r="Z39" s="103"/>
      <c r="AA39" s="153">
        <f t="shared" si="7"/>
        <v>105.2394301594108</v>
      </c>
      <c r="AB39" s="103"/>
      <c r="AC39" s="94"/>
      <c r="AD39" s="156">
        <v>2669616</v>
      </c>
      <c r="AE39" s="103"/>
      <c r="AF39" s="153">
        <f t="shared" ref="AF39:AF50" si="32">(AD39/$BJ39)</f>
        <v>216.68961038961038</v>
      </c>
      <c r="AG39" s="103"/>
      <c r="AH39" s="153">
        <f t="shared" si="9"/>
        <v>257.67042837637996</v>
      </c>
      <c r="AI39" s="103"/>
      <c r="AJ39" s="156">
        <v>0</v>
      </c>
      <c r="AK39" s="103"/>
      <c r="AL39" s="153">
        <f t="shared" ref="AL39:AL50" si="33">(AJ39/$BJ39)</f>
        <v>0</v>
      </c>
      <c r="AM39" s="103"/>
      <c r="AN39" s="153">
        <f t="shared" si="11"/>
        <v>0</v>
      </c>
      <c r="AO39" s="103"/>
      <c r="AP39" s="156">
        <f t="shared" si="12"/>
        <v>24283733</v>
      </c>
      <c r="AQ39" s="94"/>
      <c r="AR39" s="156">
        <v>11833907</v>
      </c>
      <c r="AS39" s="94"/>
      <c r="AT39" s="153">
        <f t="shared" si="13"/>
        <v>48.731828010133363</v>
      </c>
      <c r="AU39" s="94"/>
      <c r="AV39" s="156">
        <v>898874</v>
      </c>
      <c r="AW39" s="94"/>
      <c r="AX39" s="153">
        <f t="shared" si="14"/>
        <v>3.701547863337157</v>
      </c>
      <c r="AY39" s="94"/>
      <c r="AZ39" s="156">
        <v>591020</v>
      </c>
      <c r="BA39" s="94"/>
      <c r="BB39" s="153">
        <f t="shared" si="15"/>
        <v>2.4338103206784556</v>
      </c>
      <c r="BC39" s="94"/>
      <c r="BD39" s="156">
        <v>863831</v>
      </c>
      <c r="BE39" s="94"/>
      <c r="BF39" s="156">
        <v>0</v>
      </c>
      <c r="BG39" s="94"/>
      <c r="BH39" s="103">
        <v>27</v>
      </c>
      <c r="BI39" s="94"/>
      <c r="BJ39" s="146">
        <v>12320</v>
      </c>
      <c r="BK39" s="94"/>
      <c r="BL39" s="156">
        <f t="shared" si="16"/>
        <v>12320</v>
      </c>
      <c r="BM39" s="94"/>
      <c r="BN39" s="156">
        <f t="shared" si="17"/>
        <v>12320</v>
      </c>
      <c r="BO39" s="94"/>
      <c r="BP39" s="156">
        <f t="shared" si="18"/>
        <v>12320</v>
      </c>
      <c r="BQ39" s="94"/>
      <c r="BR39" s="156">
        <f t="shared" si="19"/>
        <v>12320</v>
      </c>
      <c r="BS39" s="94"/>
      <c r="BT39" s="156">
        <f t="shared" si="20"/>
        <v>12320</v>
      </c>
      <c r="BU39" s="94"/>
      <c r="BV39" s="156">
        <f t="shared" si="21"/>
        <v>0</v>
      </c>
    </row>
    <row r="40" spans="1:74" ht="9.75" customHeight="1" x14ac:dyDescent="0.25">
      <c r="A40" s="103">
        <v>28</v>
      </c>
      <c r="B40" s="103"/>
      <c r="C40" s="8" t="s">
        <v>110</v>
      </c>
      <c r="D40" s="103"/>
      <c r="E40" s="156">
        <v>131280677</v>
      </c>
      <c r="F40" s="103"/>
      <c r="G40" s="153">
        <f t="shared" si="28"/>
        <v>1382.5858793297737</v>
      </c>
      <c r="H40" s="103"/>
      <c r="I40" s="153">
        <f t="shared" si="1"/>
        <v>101.64158936939059</v>
      </c>
      <c r="J40" s="103"/>
      <c r="K40" s="156">
        <v>9613317</v>
      </c>
      <c r="L40" s="103"/>
      <c r="M40" s="153">
        <f t="shared" si="29"/>
        <v>101.24289911851126</v>
      </c>
      <c r="N40" s="103"/>
      <c r="O40" s="153">
        <f t="shared" si="3"/>
        <v>105.91144395725438</v>
      </c>
      <c r="P40" s="103"/>
      <c r="Q40" s="156">
        <v>7419356</v>
      </c>
      <c r="R40" s="103"/>
      <c r="S40" s="153">
        <f t="shared" si="30"/>
        <v>78.137141533179573</v>
      </c>
      <c r="T40" s="103"/>
      <c r="U40" s="153">
        <f t="shared" si="5"/>
        <v>89.90953209226754</v>
      </c>
      <c r="V40" s="103"/>
      <c r="W40" s="156">
        <v>16941516</v>
      </c>
      <c r="X40" s="103"/>
      <c r="Y40" s="153">
        <f t="shared" si="31"/>
        <v>178.42001832485545</v>
      </c>
      <c r="Z40" s="103"/>
      <c r="AA40" s="153">
        <f t="shared" si="7"/>
        <v>100.33011134998704</v>
      </c>
      <c r="AB40" s="103"/>
      <c r="AC40" s="94"/>
      <c r="AD40" s="156">
        <v>8541348</v>
      </c>
      <c r="AE40" s="103"/>
      <c r="AF40" s="153">
        <f t="shared" si="32"/>
        <v>89.953429591482106</v>
      </c>
      <c r="AG40" s="103"/>
      <c r="AH40" s="153">
        <f t="shared" si="9"/>
        <v>106.96562098702753</v>
      </c>
      <c r="AI40" s="103"/>
      <c r="AJ40" s="156">
        <v>6000</v>
      </c>
      <c r="AK40" s="103"/>
      <c r="AL40" s="153">
        <f t="shared" si="33"/>
        <v>6.3189156740703301E-2</v>
      </c>
      <c r="AM40" s="103"/>
      <c r="AN40" s="153">
        <f t="shared" si="11"/>
        <v>15.259921506598099</v>
      </c>
      <c r="AO40" s="103"/>
      <c r="AP40" s="156">
        <f t="shared" si="12"/>
        <v>173802214</v>
      </c>
      <c r="AQ40" s="94"/>
      <c r="AR40" s="156">
        <v>96299113</v>
      </c>
      <c r="AS40" s="94"/>
      <c r="AT40" s="153">
        <f t="shared" si="13"/>
        <v>55.407299356957566</v>
      </c>
      <c r="AU40" s="94"/>
      <c r="AV40" s="156">
        <v>20548857</v>
      </c>
      <c r="AW40" s="94"/>
      <c r="AX40" s="153">
        <f t="shared" si="14"/>
        <v>11.823127293418713</v>
      </c>
      <c r="AY40" s="94"/>
      <c r="AZ40" s="156">
        <v>956325</v>
      </c>
      <c r="BA40" s="94"/>
      <c r="BB40" s="153">
        <f t="shared" si="15"/>
        <v>0.55023752459217812</v>
      </c>
      <c r="BC40" s="94"/>
      <c r="BD40" s="156">
        <v>548521</v>
      </c>
      <c r="BE40" s="94"/>
      <c r="BF40" s="156">
        <v>0</v>
      </c>
      <c r="BG40" s="94"/>
      <c r="BH40" s="103">
        <v>28</v>
      </c>
      <c r="BI40" s="94"/>
      <c r="BJ40" s="146">
        <v>94953</v>
      </c>
      <c r="BK40" s="94"/>
      <c r="BL40" s="156">
        <f t="shared" si="16"/>
        <v>94953</v>
      </c>
      <c r="BM40" s="94"/>
      <c r="BN40" s="156">
        <f t="shared" si="17"/>
        <v>94953</v>
      </c>
      <c r="BO40" s="94"/>
      <c r="BP40" s="156">
        <f t="shared" si="18"/>
        <v>94953</v>
      </c>
      <c r="BQ40" s="94"/>
      <c r="BR40" s="156">
        <f t="shared" si="19"/>
        <v>94953</v>
      </c>
      <c r="BS40" s="94"/>
      <c r="BT40" s="156">
        <f t="shared" si="20"/>
        <v>94953</v>
      </c>
      <c r="BU40" s="94"/>
      <c r="BV40" s="156">
        <f t="shared" si="21"/>
        <v>94953</v>
      </c>
    </row>
    <row r="41" spans="1:74" ht="9.75" customHeight="1" x14ac:dyDescent="0.25">
      <c r="A41" s="103">
        <v>29</v>
      </c>
      <c r="B41" s="103"/>
      <c r="C41" s="8" t="s">
        <v>111</v>
      </c>
      <c r="D41" s="103"/>
      <c r="E41" s="156">
        <v>14558479</v>
      </c>
      <c r="F41" s="103"/>
      <c r="G41" s="153">
        <f t="shared" si="28"/>
        <v>806.96629898564379</v>
      </c>
      <c r="H41" s="103"/>
      <c r="I41" s="153">
        <f t="shared" si="1"/>
        <v>59.324587660476169</v>
      </c>
      <c r="J41" s="103"/>
      <c r="K41" s="156">
        <v>1079801</v>
      </c>
      <c r="L41" s="103"/>
      <c r="M41" s="153">
        <f t="shared" si="29"/>
        <v>59.852613491491603</v>
      </c>
      <c r="N41" s="103"/>
      <c r="O41" s="153">
        <f t="shared" si="3"/>
        <v>62.612556284851415</v>
      </c>
      <c r="P41" s="103"/>
      <c r="Q41" s="156">
        <v>367245</v>
      </c>
      <c r="R41" s="103"/>
      <c r="S41" s="153">
        <f t="shared" si="30"/>
        <v>20.356133252037026</v>
      </c>
      <c r="T41" s="103"/>
      <c r="U41" s="153">
        <f t="shared" si="5"/>
        <v>23.423053108761735</v>
      </c>
      <c r="V41" s="103"/>
      <c r="W41" s="156">
        <v>1452619</v>
      </c>
      <c r="X41" s="103"/>
      <c r="Y41" s="153">
        <f t="shared" si="31"/>
        <v>80.517654232027056</v>
      </c>
      <c r="Z41" s="103"/>
      <c r="AA41" s="153">
        <f t="shared" si="7"/>
        <v>45.277123557013141</v>
      </c>
      <c r="AB41" s="103"/>
      <c r="AC41" s="94"/>
      <c r="AD41" s="156">
        <v>730489</v>
      </c>
      <c r="AE41" s="103"/>
      <c r="AF41" s="153">
        <f t="shared" si="32"/>
        <v>40.490493875062356</v>
      </c>
      <c r="AG41" s="103"/>
      <c r="AH41" s="153">
        <f t="shared" si="9"/>
        <v>48.148145558061081</v>
      </c>
      <c r="AI41" s="103"/>
      <c r="AJ41" s="156">
        <v>32426</v>
      </c>
      <c r="AK41" s="103"/>
      <c r="AL41" s="153">
        <f t="shared" si="33"/>
        <v>1.7973504794634443</v>
      </c>
      <c r="AM41" s="103"/>
      <c r="AN41" s="153">
        <f t="shared" si="11"/>
        <v>434.05274973057584</v>
      </c>
      <c r="AO41" s="103"/>
      <c r="AP41" s="156">
        <f t="shared" si="12"/>
        <v>18221059</v>
      </c>
      <c r="AQ41" s="94"/>
      <c r="AR41" s="156">
        <v>11008583</v>
      </c>
      <c r="AS41" s="94"/>
      <c r="AT41" s="153">
        <f t="shared" si="13"/>
        <v>60.416812217116465</v>
      </c>
      <c r="AU41" s="94"/>
      <c r="AV41" s="156">
        <v>1547159</v>
      </c>
      <c r="AW41" s="94"/>
      <c r="AX41" s="153">
        <f t="shared" si="14"/>
        <v>8.4910487365196499</v>
      </c>
      <c r="AY41" s="94"/>
      <c r="AZ41" s="156">
        <v>0</v>
      </c>
      <c r="BA41" s="94"/>
      <c r="BB41" s="153">
        <f t="shared" si="15"/>
        <v>0</v>
      </c>
      <c r="BC41" s="94"/>
      <c r="BD41" s="156">
        <v>258741</v>
      </c>
      <c r="BE41" s="94"/>
      <c r="BF41" s="156">
        <v>0</v>
      </c>
      <c r="BG41" s="94"/>
      <c r="BH41" s="103">
        <v>29</v>
      </c>
      <c r="BI41" s="94"/>
      <c r="BJ41" s="146">
        <v>18041</v>
      </c>
      <c r="BK41" s="94"/>
      <c r="BL41" s="156">
        <f t="shared" si="16"/>
        <v>18041</v>
      </c>
      <c r="BM41" s="94"/>
      <c r="BN41" s="156">
        <f t="shared" si="17"/>
        <v>18041</v>
      </c>
      <c r="BO41" s="94"/>
      <c r="BP41" s="156">
        <f t="shared" si="18"/>
        <v>18041</v>
      </c>
      <c r="BQ41" s="94"/>
      <c r="BR41" s="156">
        <f t="shared" si="19"/>
        <v>18041</v>
      </c>
      <c r="BS41" s="94"/>
      <c r="BT41" s="156">
        <f t="shared" si="20"/>
        <v>18041</v>
      </c>
      <c r="BU41" s="94"/>
      <c r="BV41" s="156">
        <f t="shared" si="21"/>
        <v>18041</v>
      </c>
    </row>
    <row r="42" spans="1:74" ht="9.75" customHeight="1" x14ac:dyDescent="0.25">
      <c r="A42" s="103">
        <v>30</v>
      </c>
      <c r="B42" s="103"/>
      <c r="C42" s="8" t="s">
        <v>112</v>
      </c>
      <c r="D42" s="103"/>
      <c r="E42" s="156">
        <v>287461167</v>
      </c>
      <c r="F42" s="103"/>
      <c r="G42" s="153">
        <f t="shared" si="28"/>
        <v>1266.8007835395008</v>
      </c>
      <c r="H42" s="103"/>
      <c r="I42" s="153">
        <f t="shared" si="1"/>
        <v>93.129582023333029</v>
      </c>
      <c r="J42" s="103"/>
      <c r="K42" s="156">
        <v>20531023</v>
      </c>
      <c r="L42" s="103"/>
      <c r="M42" s="153">
        <f t="shared" si="29"/>
        <v>90.477320101005205</v>
      </c>
      <c r="N42" s="103"/>
      <c r="O42" s="153">
        <f t="shared" si="3"/>
        <v>94.649439128201521</v>
      </c>
      <c r="P42" s="103"/>
      <c r="Q42" s="156">
        <v>14513706</v>
      </c>
      <c r="R42" s="103"/>
      <c r="S42" s="153">
        <f t="shared" si="30"/>
        <v>63.959853516012323</v>
      </c>
      <c r="T42" s="103"/>
      <c r="U42" s="153">
        <f t="shared" si="5"/>
        <v>73.596248717042585</v>
      </c>
      <c r="V42" s="103"/>
      <c r="W42" s="156">
        <v>28853107</v>
      </c>
      <c r="X42" s="103"/>
      <c r="Y42" s="153">
        <f t="shared" si="31"/>
        <v>127.15156950277412</v>
      </c>
      <c r="Z42" s="103"/>
      <c r="AA42" s="153">
        <f t="shared" si="7"/>
        <v>71.500559445698499</v>
      </c>
      <c r="AB42" s="103"/>
      <c r="AC42" s="94"/>
      <c r="AD42" s="156">
        <v>18961629</v>
      </c>
      <c r="AE42" s="103"/>
      <c r="AF42" s="153">
        <f t="shared" si="32"/>
        <v>83.561222286366501</v>
      </c>
      <c r="AG42" s="103"/>
      <c r="AH42" s="153">
        <f t="shared" si="9"/>
        <v>99.364505310007814</v>
      </c>
      <c r="AI42" s="103"/>
      <c r="AJ42" s="156">
        <v>231149</v>
      </c>
      <c r="AK42" s="103"/>
      <c r="AL42" s="153">
        <f t="shared" si="33"/>
        <v>1.0186410128724346</v>
      </c>
      <c r="AM42" s="103"/>
      <c r="AN42" s="153">
        <f t="shared" si="11"/>
        <v>245.99761575583773</v>
      </c>
      <c r="AO42" s="103"/>
      <c r="AP42" s="156">
        <f t="shared" si="12"/>
        <v>370551781</v>
      </c>
      <c r="AQ42" s="94"/>
      <c r="AR42" s="156">
        <v>139838214</v>
      </c>
      <c r="AS42" s="94"/>
      <c r="AT42" s="153">
        <f t="shared" si="13"/>
        <v>37.737833460851725</v>
      </c>
      <c r="AU42" s="94"/>
      <c r="AV42" s="156">
        <v>48552654</v>
      </c>
      <c r="AW42" s="94"/>
      <c r="AX42" s="153">
        <f t="shared" si="14"/>
        <v>13.102798715194949</v>
      </c>
      <c r="AY42" s="94"/>
      <c r="AZ42" s="156">
        <v>8355210</v>
      </c>
      <c r="BA42" s="94"/>
      <c r="BB42" s="153">
        <f t="shared" si="15"/>
        <v>2.2548022782273445</v>
      </c>
      <c r="BC42" s="94"/>
      <c r="BD42" s="156">
        <v>1406417</v>
      </c>
      <c r="BE42" s="94"/>
      <c r="BF42" s="156">
        <v>6209</v>
      </c>
      <c r="BG42" s="94"/>
      <c r="BH42" s="103">
        <v>30</v>
      </c>
      <c r="BI42" s="94"/>
      <c r="BJ42" s="146">
        <v>226919</v>
      </c>
      <c r="BK42" s="94"/>
      <c r="BL42" s="156">
        <f t="shared" si="16"/>
        <v>226919</v>
      </c>
      <c r="BM42" s="94"/>
      <c r="BN42" s="156">
        <f t="shared" si="17"/>
        <v>226919</v>
      </c>
      <c r="BO42" s="94"/>
      <c r="BP42" s="156">
        <f t="shared" si="18"/>
        <v>226919</v>
      </c>
      <c r="BQ42" s="94"/>
      <c r="BR42" s="156">
        <f t="shared" si="19"/>
        <v>226919</v>
      </c>
      <c r="BS42" s="94"/>
      <c r="BT42" s="156">
        <f t="shared" si="20"/>
        <v>226919</v>
      </c>
      <c r="BU42" s="94"/>
      <c r="BV42" s="156">
        <f t="shared" si="21"/>
        <v>226919</v>
      </c>
    </row>
    <row r="43" spans="1:74" ht="9.75" customHeight="1" x14ac:dyDescent="0.25">
      <c r="A43" s="103">
        <v>31</v>
      </c>
      <c r="B43" s="103"/>
      <c r="C43" s="8" t="s">
        <v>113</v>
      </c>
      <c r="D43" s="103"/>
      <c r="E43" s="156">
        <v>144218851</v>
      </c>
      <c r="F43" s="103"/>
      <c r="G43" s="153">
        <f t="shared" si="28"/>
        <v>1441.712744794218</v>
      </c>
      <c r="H43" s="103"/>
      <c r="I43" s="153">
        <f t="shared" si="1"/>
        <v>105.98833460242419</v>
      </c>
      <c r="J43" s="103"/>
      <c r="K43" s="156">
        <v>15504684</v>
      </c>
      <c r="L43" s="103"/>
      <c r="M43" s="153">
        <f t="shared" si="29"/>
        <v>154.9956914218308</v>
      </c>
      <c r="N43" s="103"/>
      <c r="O43" s="153">
        <f t="shared" si="3"/>
        <v>162.1429021547809</v>
      </c>
      <c r="P43" s="103"/>
      <c r="Q43" s="156">
        <v>11795033</v>
      </c>
      <c r="R43" s="103"/>
      <c r="S43" s="153">
        <f t="shared" si="30"/>
        <v>117.91141923165355</v>
      </c>
      <c r="T43" s="103"/>
      <c r="U43" s="153">
        <f t="shared" si="5"/>
        <v>135.67632912385827</v>
      </c>
      <c r="V43" s="103"/>
      <c r="W43" s="156">
        <v>18070955</v>
      </c>
      <c r="X43" s="103"/>
      <c r="Y43" s="153">
        <f t="shared" si="31"/>
        <v>180.64993552127797</v>
      </c>
      <c r="Z43" s="103"/>
      <c r="AA43" s="153">
        <f t="shared" si="7"/>
        <v>101.58405046914447</v>
      </c>
      <c r="AB43" s="103"/>
      <c r="AC43" s="94"/>
      <c r="AD43" s="156">
        <v>10985222</v>
      </c>
      <c r="AE43" s="103"/>
      <c r="AF43" s="153">
        <f t="shared" si="32"/>
        <v>109.81598072636029</v>
      </c>
      <c r="AG43" s="103"/>
      <c r="AH43" s="153">
        <f t="shared" si="9"/>
        <v>130.58462168747462</v>
      </c>
      <c r="AI43" s="103"/>
      <c r="AJ43" s="156">
        <v>0</v>
      </c>
      <c r="AK43" s="103"/>
      <c r="AL43" s="153">
        <f t="shared" si="33"/>
        <v>0</v>
      </c>
      <c r="AM43" s="103"/>
      <c r="AN43" s="153">
        <f t="shared" si="11"/>
        <v>0</v>
      </c>
      <c r="AO43" s="103"/>
      <c r="AP43" s="156">
        <f t="shared" si="12"/>
        <v>200574745</v>
      </c>
      <c r="AQ43" s="94"/>
      <c r="AR43" s="156">
        <v>95704015</v>
      </c>
      <c r="AS43" s="94"/>
      <c r="AT43" s="153">
        <f t="shared" si="13"/>
        <v>47.714888033386252</v>
      </c>
      <c r="AU43" s="94"/>
      <c r="AV43" s="156">
        <v>23340443</v>
      </c>
      <c r="AW43" s="94"/>
      <c r="AX43" s="153">
        <f t="shared" si="14"/>
        <v>11.636780592691268</v>
      </c>
      <c r="AY43" s="94"/>
      <c r="AZ43" s="156">
        <v>0</v>
      </c>
      <c r="BA43" s="94"/>
      <c r="BB43" s="153">
        <f t="shared" si="15"/>
        <v>0</v>
      </c>
      <c r="BC43" s="94"/>
      <c r="BD43" s="156">
        <v>6457960</v>
      </c>
      <c r="BE43" s="94"/>
      <c r="BF43" s="156">
        <v>0</v>
      </c>
      <c r="BG43" s="94"/>
      <c r="BH43" s="103">
        <v>31</v>
      </c>
      <c r="BI43" s="94"/>
      <c r="BJ43" s="146">
        <v>100033</v>
      </c>
      <c r="BK43" s="94"/>
      <c r="BL43" s="156">
        <f t="shared" si="16"/>
        <v>100033</v>
      </c>
      <c r="BM43" s="94"/>
      <c r="BN43" s="156">
        <f t="shared" si="17"/>
        <v>100033</v>
      </c>
      <c r="BO43" s="94"/>
      <c r="BP43" s="156">
        <f t="shared" si="18"/>
        <v>100033</v>
      </c>
      <c r="BQ43" s="94"/>
      <c r="BR43" s="156">
        <f t="shared" si="19"/>
        <v>100033</v>
      </c>
      <c r="BS43" s="94"/>
      <c r="BT43" s="156">
        <f t="shared" si="20"/>
        <v>100033</v>
      </c>
      <c r="BU43" s="94"/>
      <c r="BV43" s="156">
        <f t="shared" si="21"/>
        <v>0</v>
      </c>
    </row>
    <row r="44" spans="1:74" ht="9.75" customHeight="1" x14ac:dyDescent="0.25">
      <c r="A44" s="103">
        <v>32</v>
      </c>
      <c r="B44" s="103"/>
      <c r="C44" s="8" t="s">
        <v>114</v>
      </c>
      <c r="D44" s="103"/>
      <c r="E44" s="156">
        <v>34799867</v>
      </c>
      <c r="F44" s="103"/>
      <c r="G44" s="153">
        <f t="shared" si="28"/>
        <v>1353.8697089947091</v>
      </c>
      <c r="H44" s="103"/>
      <c r="I44" s="153">
        <f t="shared" si="1"/>
        <v>99.530503731171123</v>
      </c>
      <c r="J44" s="103"/>
      <c r="K44" s="156">
        <v>2879678</v>
      </c>
      <c r="L44" s="103"/>
      <c r="M44" s="153">
        <f t="shared" si="29"/>
        <v>112.0322906940554</v>
      </c>
      <c r="N44" s="103"/>
      <c r="O44" s="153">
        <f t="shared" si="3"/>
        <v>117.19835939661264</v>
      </c>
      <c r="P44" s="103"/>
      <c r="Q44" s="156">
        <v>1554483</v>
      </c>
      <c r="R44" s="103"/>
      <c r="S44" s="153">
        <f t="shared" si="30"/>
        <v>60.476307189542482</v>
      </c>
      <c r="T44" s="103"/>
      <c r="U44" s="153">
        <f t="shared" si="5"/>
        <v>69.587860208209747</v>
      </c>
      <c r="V44" s="103"/>
      <c r="W44" s="156">
        <v>3469462</v>
      </c>
      <c r="X44" s="103"/>
      <c r="Y44" s="153">
        <f t="shared" si="31"/>
        <v>134.97751322751321</v>
      </c>
      <c r="Z44" s="103"/>
      <c r="AA44" s="153">
        <f t="shared" si="7"/>
        <v>75.901286520460971</v>
      </c>
      <c r="AB44" s="103"/>
      <c r="AC44" s="94"/>
      <c r="AD44" s="156">
        <v>1828446</v>
      </c>
      <c r="AE44" s="103"/>
      <c r="AF44" s="153">
        <f t="shared" si="32"/>
        <v>71.134687208216619</v>
      </c>
      <c r="AG44" s="103"/>
      <c r="AH44" s="153">
        <f t="shared" si="9"/>
        <v>84.587836456047299</v>
      </c>
      <c r="AI44" s="103"/>
      <c r="AJ44" s="156">
        <v>0</v>
      </c>
      <c r="AK44" s="103"/>
      <c r="AL44" s="153">
        <f t="shared" si="33"/>
        <v>0</v>
      </c>
      <c r="AM44" s="103"/>
      <c r="AN44" s="153">
        <f t="shared" si="11"/>
        <v>0</v>
      </c>
      <c r="AO44" s="103"/>
      <c r="AP44" s="156">
        <f t="shared" si="12"/>
        <v>44531936</v>
      </c>
      <c r="AQ44" s="94"/>
      <c r="AR44" s="156">
        <v>21707698</v>
      </c>
      <c r="AS44" s="94"/>
      <c r="AT44" s="153">
        <f t="shared" si="13"/>
        <v>48.746360364840193</v>
      </c>
      <c r="AU44" s="94"/>
      <c r="AV44" s="156">
        <v>3004675</v>
      </c>
      <c r="AW44" s="94"/>
      <c r="AX44" s="153">
        <f t="shared" si="14"/>
        <v>6.7472364102921549</v>
      </c>
      <c r="AY44" s="94"/>
      <c r="AZ44" s="156">
        <v>0</v>
      </c>
      <c r="BA44" s="94"/>
      <c r="BB44" s="153">
        <f t="shared" si="15"/>
        <v>0</v>
      </c>
      <c r="BC44" s="94"/>
      <c r="BD44" s="156">
        <v>2004747</v>
      </c>
      <c r="BE44" s="94"/>
      <c r="BF44" s="156">
        <v>0</v>
      </c>
      <c r="BG44" s="94"/>
      <c r="BH44" s="103">
        <v>32</v>
      </c>
      <c r="BI44" s="94"/>
      <c r="BJ44" s="146">
        <v>25704</v>
      </c>
      <c r="BK44" s="94"/>
      <c r="BL44" s="156">
        <f t="shared" si="16"/>
        <v>25704</v>
      </c>
      <c r="BM44" s="94"/>
      <c r="BN44" s="156">
        <f t="shared" si="17"/>
        <v>25704</v>
      </c>
      <c r="BO44" s="94"/>
      <c r="BP44" s="156">
        <f t="shared" si="18"/>
        <v>25704</v>
      </c>
      <c r="BQ44" s="94"/>
      <c r="BR44" s="156">
        <f t="shared" si="19"/>
        <v>25704</v>
      </c>
      <c r="BS44" s="94"/>
      <c r="BT44" s="156">
        <f t="shared" si="20"/>
        <v>25704</v>
      </c>
      <c r="BU44" s="94"/>
      <c r="BV44" s="156">
        <f t="shared" si="21"/>
        <v>0</v>
      </c>
    </row>
    <row r="45" spans="1:74" ht="9.75" customHeight="1" x14ac:dyDescent="0.25">
      <c r="A45" s="103">
        <v>33</v>
      </c>
      <c r="B45" s="103"/>
      <c r="C45" s="8" t="s">
        <v>115</v>
      </c>
      <c r="D45" s="103"/>
      <c r="E45" s="156">
        <v>26428742</v>
      </c>
      <c r="F45" s="103"/>
      <c r="G45" s="153">
        <f t="shared" si="28"/>
        <v>1058.3350152170431</v>
      </c>
      <c r="H45" s="103"/>
      <c r="I45" s="153">
        <f t="shared" si="1"/>
        <v>77.804102182849419</v>
      </c>
      <c r="J45" s="103"/>
      <c r="K45" s="156">
        <v>2211077</v>
      </c>
      <c r="L45" s="103"/>
      <c r="M45" s="153">
        <f t="shared" si="29"/>
        <v>88.542247316995031</v>
      </c>
      <c r="N45" s="103"/>
      <c r="O45" s="153">
        <f t="shared" si="3"/>
        <v>92.62513565110531</v>
      </c>
      <c r="P45" s="103"/>
      <c r="Q45" s="156">
        <v>1276133</v>
      </c>
      <c r="R45" s="103"/>
      <c r="S45" s="153">
        <f t="shared" si="30"/>
        <v>51.102554861444816</v>
      </c>
      <c r="T45" s="103"/>
      <c r="U45" s="153">
        <f t="shared" si="5"/>
        <v>58.801828505089546</v>
      </c>
      <c r="V45" s="103"/>
      <c r="W45" s="156">
        <v>2985113</v>
      </c>
      <c r="X45" s="103"/>
      <c r="Y45" s="153">
        <f t="shared" si="31"/>
        <v>119.53840301137274</v>
      </c>
      <c r="Z45" s="103"/>
      <c r="AA45" s="153">
        <f t="shared" si="7"/>
        <v>67.219482417572877</v>
      </c>
      <c r="AB45" s="103"/>
      <c r="AC45" s="94"/>
      <c r="AD45" s="156">
        <v>1438523</v>
      </c>
      <c r="AE45" s="103"/>
      <c r="AF45" s="153">
        <f t="shared" si="32"/>
        <v>57.605438090661544</v>
      </c>
      <c r="AG45" s="103"/>
      <c r="AH45" s="153">
        <f t="shared" si="9"/>
        <v>68.499905846623292</v>
      </c>
      <c r="AI45" s="103"/>
      <c r="AJ45" s="156">
        <v>49048</v>
      </c>
      <c r="AK45" s="103"/>
      <c r="AL45" s="153">
        <f t="shared" si="33"/>
        <v>1.964119814191895</v>
      </c>
      <c r="AM45" s="103"/>
      <c r="AN45" s="153">
        <f t="shared" si="11"/>
        <v>474.3268582790833</v>
      </c>
      <c r="AO45" s="103"/>
      <c r="AP45" s="156">
        <f t="shared" si="12"/>
        <v>34388636</v>
      </c>
      <c r="AQ45" s="94"/>
      <c r="AR45" s="156">
        <v>18605629</v>
      </c>
      <c r="AS45" s="94"/>
      <c r="AT45" s="153">
        <f t="shared" si="13"/>
        <v>54.104004008766147</v>
      </c>
      <c r="AU45" s="94"/>
      <c r="AV45" s="156">
        <v>2998635</v>
      </c>
      <c r="AW45" s="94"/>
      <c r="AX45" s="153">
        <f t="shared" si="14"/>
        <v>8.7198427992316994</v>
      </c>
      <c r="AY45" s="94"/>
      <c r="AZ45" s="156">
        <v>0</v>
      </c>
      <c r="BA45" s="94"/>
      <c r="BB45" s="153">
        <f t="shared" si="15"/>
        <v>0</v>
      </c>
      <c r="BC45" s="94"/>
      <c r="BD45" s="156">
        <v>452885</v>
      </c>
      <c r="BE45" s="94"/>
      <c r="BF45" s="156">
        <v>18016</v>
      </c>
      <c r="BG45" s="94"/>
      <c r="BH45" s="103">
        <v>33</v>
      </c>
      <c r="BI45" s="94"/>
      <c r="BJ45" s="146">
        <v>24972</v>
      </c>
      <c r="BK45" s="94"/>
      <c r="BL45" s="156">
        <f t="shared" si="16"/>
        <v>24972</v>
      </c>
      <c r="BM45" s="94"/>
      <c r="BN45" s="156">
        <f t="shared" si="17"/>
        <v>24972</v>
      </c>
      <c r="BO45" s="94"/>
      <c r="BP45" s="156">
        <f t="shared" si="18"/>
        <v>24972</v>
      </c>
      <c r="BQ45" s="94"/>
      <c r="BR45" s="156">
        <f t="shared" si="19"/>
        <v>24972</v>
      </c>
      <c r="BS45" s="94"/>
      <c r="BT45" s="156">
        <f t="shared" si="20"/>
        <v>24972</v>
      </c>
      <c r="BU45" s="94"/>
      <c r="BV45" s="156">
        <f t="shared" si="21"/>
        <v>24972</v>
      </c>
    </row>
    <row r="46" spans="1:74" ht="9.75" customHeight="1" x14ac:dyDescent="0.25">
      <c r="A46" s="103">
        <v>34</v>
      </c>
      <c r="B46" s="103"/>
      <c r="C46" s="8" t="s">
        <v>116</v>
      </c>
      <c r="D46" s="103"/>
      <c r="E46" s="156">
        <v>123784004</v>
      </c>
      <c r="F46" s="103"/>
      <c r="G46" s="153">
        <f t="shared" si="28"/>
        <v>1335.1166382639083</v>
      </c>
      <c r="H46" s="103"/>
      <c r="I46" s="153">
        <f t="shared" si="1"/>
        <v>98.151861042039073</v>
      </c>
      <c r="J46" s="103"/>
      <c r="K46" s="156">
        <v>6589045</v>
      </c>
      <c r="L46" s="103"/>
      <c r="M46" s="153">
        <f t="shared" si="29"/>
        <v>71.06850098151304</v>
      </c>
      <c r="N46" s="103"/>
      <c r="O46" s="153">
        <f t="shared" si="3"/>
        <v>74.345634354255324</v>
      </c>
      <c r="P46" s="103"/>
      <c r="Q46" s="156">
        <v>9733492</v>
      </c>
      <c r="R46" s="103"/>
      <c r="S46" s="153">
        <f t="shared" si="30"/>
        <v>104.98405850249154</v>
      </c>
      <c r="T46" s="103"/>
      <c r="U46" s="153">
        <f t="shared" si="5"/>
        <v>120.80129106205044</v>
      </c>
      <c r="V46" s="103"/>
      <c r="W46" s="156">
        <v>17028259</v>
      </c>
      <c r="X46" s="103"/>
      <c r="Y46" s="153">
        <f t="shared" si="31"/>
        <v>183.66437646957309</v>
      </c>
      <c r="Z46" s="103"/>
      <c r="AA46" s="153">
        <f t="shared" si="7"/>
        <v>103.27914723485463</v>
      </c>
      <c r="AB46" s="103"/>
      <c r="AC46" s="94"/>
      <c r="AD46" s="156">
        <v>7382857</v>
      </c>
      <c r="AE46" s="103"/>
      <c r="AF46" s="153">
        <f t="shared" si="32"/>
        <v>79.630444161615287</v>
      </c>
      <c r="AG46" s="103"/>
      <c r="AH46" s="153">
        <f t="shared" si="9"/>
        <v>94.690329739540715</v>
      </c>
      <c r="AI46" s="103"/>
      <c r="AJ46" s="156">
        <v>25000</v>
      </c>
      <c r="AK46" s="103"/>
      <c r="AL46" s="153">
        <f t="shared" si="33"/>
        <v>0.26964643958841167</v>
      </c>
      <c r="AM46" s="103"/>
      <c r="AN46" s="153">
        <f t="shared" si="11"/>
        <v>65.118506321232005</v>
      </c>
      <c r="AO46" s="103"/>
      <c r="AP46" s="156">
        <f t="shared" si="12"/>
        <v>164542657</v>
      </c>
      <c r="AQ46" s="94"/>
      <c r="AR46" s="156">
        <v>88021386</v>
      </c>
      <c r="AS46" s="94"/>
      <c r="AT46" s="153">
        <f t="shared" si="13"/>
        <v>53.494569496346465</v>
      </c>
      <c r="AU46" s="94"/>
      <c r="AV46" s="156">
        <v>13842370</v>
      </c>
      <c r="AW46" s="94"/>
      <c r="AX46" s="153">
        <f t="shared" si="14"/>
        <v>8.4126330839546366</v>
      </c>
      <c r="AY46" s="94"/>
      <c r="AZ46" s="156">
        <v>653973</v>
      </c>
      <c r="BA46" s="94"/>
      <c r="BB46" s="153">
        <f t="shared" si="15"/>
        <v>0.39744891198639143</v>
      </c>
      <c r="BC46" s="94"/>
      <c r="BD46" s="156">
        <v>1687443</v>
      </c>
      <c r="BE46" s="94"/>
      <c r="BF46" s="156">
        <v>0</v>
      </c>
      <c r="BG46" s="94"/>
      <c r="BH46" s="103">
        <v>34</v>
      </c>
      <c r="BI46" s="94"/>
      <c r="BJ46" s="146">
        <v>92714</v>
      </c>
      <c r="BK46" s="94"/>
      <c r="BL46" s="156">
        <f t="shared" si="16"/>
        <v>92714</v>
      </c>
      <c r="BM46" s="94"/>
      <c r="BN46" s="156">
        <f t="shared" si="17"/>
        <v>92714</v>
      </c>
      <c r="BO46" s="94"/>
      <c r="BP46" s="156">
        <f t="shared" si="18"/>
        <v>92714</v>
      </c>
      <c r="BQ46" s="94"/>
      <c r="BR46" s="156">
        <f t="shared" si="19"/>
        <v>92714</v>
      </c>
      <c r="BS46" s="94"/>
      <c r="BT46" s="156">
        <f t="shared" si="20"/>
        <v>92714</v>
      </c>
      <c r="BU46" s="94"/>
      <c r="BV46" s="156">
        <f t="shared" si="21"/>
        <v>92714</v>
      </c>
    </row>
    <row r="47" spans="1:74" ht="9.75" customHeight="1" x14ac:dyDescent="0.25">
      <c r="A47" s="103">
        <v>35</v>
      </c>
      <c r="B47" s="103"/>
      <c r="C47" s="8" t="s">
        <v>117</v>
      </c>
      <c r="D47" s="103"/>
      <c r="E47" s="156">
        <v>634163692</v>
      </c>
      <c r="F47" s="103"/>
      <c r="G47" s="153">
        <f t="shared" si="28"/>
        <v>1398.6539599920602</v>
      </c>
      <c r="H47" s="103"/>
      <c r="I47" s="153">
        <f t="shared" si="1"/>
        <v>102.82284348246029</v>
      </c>
      <c r="J47" s="103"/>
      <c r="K47" s="156">
        <v>25953601</v>
      </c>
      <c r="L47" s="103"/>
      <c r="M47" s="153">
        <f t="shared" si="29"/>
        <v>57.240909993162923</v>
      </c>
      <c r="N47" s="103"/>
      <c r="O47" s="153">
        <f t="shared" si="3"/>
        <v>59.880421082239188</v>
      </c>
      <c r="P47" s="103"/>
      <c r="Q47" s="156">
        <v>40848029</v>
      </c>
      <c r="R47" s="103"/>
      <c r="S47" s="153">
        <f t="shared" si="30"/>
        <v>90.090710394565619</v>
      </c>
      <c r="T47" s="103"/>
      <c r="U47" s="153">
        <f t="shared" si="5"/>
        <v>103.66406370260997</v>
      </c>
      <c r="V47" s="103"/>
      <c r="W47" s="156">
        <v>101889964</v>
      </c>
      <c r="X47" s="103"/>
      <c r="Y47" s="153">
        <f t="shared" si="31"/>
        <v>224.71926953529919</v>
      </c>
      <c r="Z47" s="103"/>
      <c r="AA47" s="153">
        <f t="shared" si="7"/>
        <v>126.36535713113672</v>
      </c>
      <c r="AB47" s="103"/>
      <c r="AC47" s="94"/>
      <c r="AD47" s="156">
        <v>29397383</v>
      </c>
      <c r="AE47" s="103"/>
      <c r="AF47" s="153">
        <f t="shared" si="32"/>
        <v>64.836203436183581</v>
      </c>
      <c r="AG47" s="103"/>
      <c r="AH47" s="153">
        <f t="shared" si="9"/>
        <v>77.098169513809609</v>
      </c>
      <c r="AI47" s="103"/>
      <c r="AJ47" s="156">
        <v>6000</v>
      </c>
      <c r="AK47" s="103"/>
      <c r="AL47" s="153">
        <f t="shared" si="33"/>
        <v>1.323305617432346E-2</v>
      </c>
      <c r="AM47" s="103"/>
      <c r="AN47" s="153">
        <f t="shared" si="11"/>
        <v>3.1957286491608237</v>
      </c>
      <c r="AO47" s="103"/>
      <c r="AP47" s="156">
        <f t="shared" si="12"/>
        <v>832258669</v>
      </c>
      <c r="AQ47" s="94"/>
      <c r="AR47" s="156">
        <v>365166526</v>
      </c>
      <c r="AS47" s="94"/>
      <c r="AT47" s="153">
        <f t="shared" si="13"/>
        <v>43.876566216938976</v>
      </c>
      <c r="AU47" s="94"/>
      <c r="AV47" s="156">
        <v>53513028</v>
      </c>
      <c r="AW47" s="94"/>
      <c r="AX47" s="153">
        <f t="shared" si="14"/>
        <v>6.4298552833698386</v>
      </c>
      <c r="AY47" s="94"/>
      <c r="AZ47" s="156">
        <v>13903033</v>
      </c>
      <c r="BA47" s="94"/>
      <c r="BB47" s="153">
        <f t="shared" si="15"/>
        <v>1.6705182556650544</v>
      </c>
      <c r="BC47" s="94"/>
      <c r="BD47" s="156">
        <v>11315564</v>
      </c>
      <c r="BE47" s="94"/>
      <c r="BF47" s="156">
        <v>40936</v>
      </c>
      <c r="BG47" s="94"/>
      <c r="BH47" s="103">
        <v>35</v>
      </c>
      <c r="BI47" s="94"/>
      <c r="BJ47" s="146">
        <v>453410</v>
      </c>
      <c r="BK47" s="94"/>
      <c r="BL47" s="156">
        <f t="shared" si="16"/>
        <v>453410</v>
      </c>
      <c r="BM47" s="94"/>
      <c r="BN47" s="156">
        <f t="shared" si="17"/>
        <v>453410</v>
      </c>
      <c r="BO47" s="94"/>
      <c r="BP47" s="156">
        <f t="shared" si="18"/>
        <v>453410</v>
      </c>
      <c r="BQ47" s="94"/>
      <c r="BR47" s="156">
        <f t="shared" si="19"/>
        <v>453410</v>
      </c>
      <c r="BS47" s="94"/>
      <c r="BT47" s="156">
        <f t="shared" si="20"/>
        <v>453410</v>
      </c>
      <c r="BU47" s="94"/>
      <c r="BV47" s="156">
        <f t="shared" si="21"/>
        <v>453410</v>
      </c>
    </row>
    <row r="48" spans="1:74" ht="9.75" customHeight="1" x14ac:dyDescent="0.25">
      <c r="A48" s="103">
        <v>36</v>
      </c>
      <c r="B48" s="103"/>
      <c r="C48" s="8" t="s">
        <v>118</v>
      </c>
      <c r="D48" s="103"/>
      <c r="E48" s="156">
        <v>28680581</v>
      </c>
      <c r="F48" s="103"/>
      <c r="G48" s="153">
        <f t="shared" si="28"/>
        <v>1286.990397128113</v>
      </c>
      <c r="H48" s="103"/>
      <c r="I48" s="153">
        <f t="shared" si="1"/>
        <v>94.613832979877728</v>
      </c>
      <c r="J48" s="103"/>
      <c r="K48" s="156">
        <v>2454285</v>
      </c>
      <c r="L48" s="103"/>
      <c r="M48" s="153">
        <f t="shared" si="29"/>
        <v>110.13170293919677</v>
      </c>
      <c r="N48" s="103"/>
      <c r="O48" s="153">
        <f t="shared" si="3"/>
        <v>115.2101311333255</v>
      </c>
      <c r="P48" s="103"/>
      <c r="Q48" s="156">
        <v>1228062</v>
      </c>
      <c r="R48" s="103"/>
      <c r="S48" s="153">
        <f t="shared" si="30"/>
        <v>55.107112407448959</v>
      </c>
      <c r="T48" s="103"/>
      <c r="U48" s="153">
        <f t="shared" si="5"/>
        <v>63.409725442871746</v>
      </c>
      <c r="V48" s="103"/>
      <c r="W48" s="156">
        <v>3443473</v>
      </c>
      <c r="X48" s="103"/>
      <c r="Y48" s="153">
        <f t="shared" si="31"/>
        <v>154.51976665918778</v>
      </c>
      <c r="Z48" s="103"/>
      <c r="AA48" s="153">
        <f t="shared" si="7"/>
        <v>86.890392346353792</v>
      </c>
      <c r="AB48" s="103"/>
      <c r="AC48" s="94"/>
      <c r="AD48" s="156">
        <v>1710251</v>
      </c>
      <c r="AE48" s="103"/>
      <c r="AF48" s="153">
        <f t="shared" si="32"/>
        <v>76.744491810634955</v>
      </c>
      <c r="AG48" s="103"/>
      <c r="AH48" s="153">
        <f t="shared" si="9"/>
        <v>91.258579702176775</v>
      </c>
      <c r="AI48" s="103"/>
      <c r="AJ48" s="156">
        <v>47846</v>
      </c>
      <c r="AK48" s="103"/>
      <c r="AL48" s="153">
        <f t="shared" si="33"/>
        <v>2.147004711689477</v>
      </c>
      <c r="AM48" s="103"/>
      <c r="AN48" s="153">
        <f t="shared" si="11"/>
        <v>518.4928089659619</v>
      </c>
      <c r="AO48" s="103"/>
      <c r="AP48" s="156">
        <f>(E48+K48+Q48+W48+AD48+AJ48)</f>
        <v>37564498</v>
      </c>
      <c r="AQ48" s="94"/>
      <c r="AR48" s="156">
        <v>17917997</v>
      </c>
      <c r="AS48" s="94"/>
      <c r="AT48" s="153">
        <f>IF($AP48,AR48/$AP48*100,0)</f>
        <v>47.699285106911319</v>
      </c>
      <c r="AU48" s="94"/>
      <c r="AV48" s="156">
        <v>4095966</v>
      </c>
      <c r="AW48" s="94"/>
      <c r="AX48" s="153">
        <f>IF($AP48,AV48/$AP48*100,0)</f>
        <v>10.903822007683956</v>
      </c>
      <c r="AY48" s="94"/>
      <c r="AZ48" s="156">
        <v>0</v>
      </c>
      <c r="BA48" s="94"/>
      <c r="BB48" s="153">
        <f>IF($AP48,AZ48/$AP48*100,0)</f>
        <v>0</v>
      </c>
      <c r="BC48" s="94"/>
      <c r="BD48" s="156">
        <v>498177</v>
      </c>
      <c r="BE48" s="94"/>
      <c r="BF48" s="156">
        <v>9724</v>
      </c>
      <c r="BG48" s="94"/>
      <c r="BH48" s="103">
        <v>36</v>
      </c>
      <c r="BI48" s="94"/>
      <c r="BJ48" s="146">
        <v>22285</v>
      </c>
      <c r="BK48" s="94"/>
      <c r="BL48" s="156">
        <f t="shared" si="16"/>
        <v>22285</v>
      </c>
      <c r="BM48" s="94"/>
      <c r="BN48" s="156">
        <f t="shared" si="17"/>
        <v>22285</v>
      </c>
      <c r="BO48" s="94"/>
      <c r="BP48" s="156">
        <f t="shared" si="18"/>
        <v>22285</v>
      </c>
      <c r="BQ48" s="94"/>
      <c r="BR48" s="156">
        <f t="shared" si="19"/>
        <v>22285</v>
      </c>
      <c r="BS48" s="94"/>
      <c r="BT48" s="156">
        <f t="shared" si="20"/>
        <v>22285</v>
      </c>
      <c r="BU48" s="94"/>
      <c r="BV48" s="156">
        <f t="shared" si="21"/>
        <v>22285</v>
      </c>
    </row>
    <row r="49" spans="1:74" ht="9.75" customHeight="1" x14ac:dyDescent="0.25">
      <c r="A49" s="103">
        <v>37</v>
      </c>
      <c r="B49" s="103"/>
      <c r="C49" s="8" t="s">
        <v>119</v>
      </c>
      <c r="D49" s="103"/>
      <c r="E49" s="156">
        <v>8422904</v>
      </c>
      <c r="F49" s="103"/>
      <c r="G49" s="153">
        <f t="shared" si="28"/>
        <v>554.75887505763023</v>
      </c>
      <c r="H49" s="103"/>
      <c r="I49" s="153">
        <f t="shared" si="1"/>
        <v>40.783415063494523</v>
      </c>
      <c r="J49" s="103"/>
      <c r="K49" s="156">
        <v>878151</v>
      </c>
      <c r="L49" s="103"/>
      <c r="M49" s="153">
        <f t="shared" si="29"/>
        <v>57.837779095040503</v>
      </c>
      <c r="N49" s="103"/>
      <c r="O49" s="153">
        <f t="shared" si="3"/>
        <v>60.504813202414724</v>
      </c>
      <c r="P49" s="103"/>
      <c r="Q49" s="156">
        <v>811320</v>
      </c>
      <c r="R49" s="103"/>
      <c r="S49" s="153">
        <f t="shared" si="30"/>
        <v>53.436079826121322</v>
      </c>
      <c r="T49" s="103"/>
      <c r="U49" s="153">
        <f t="shared" si="5"/>
        <v>61.486929771695266</v>
      </c>
      <c r="V49" s="103"/>
      <c r="W49" s="156">
        <v>1235994</v>
      </c>
      <c r="X49" s="103"/>
      <c r="Y49" s="153">
        <f t="shared" si="31"/>
        <v>81.406441414740172</v>
      </c>
      <c r="Z49" s="103"/>
      <c r="AA49" s="153">
        <f t="shared" si="7"/>
        <v>45.776911180875445</v>
      </c>
      <c r="AB49" s="103"/>
      <c r="AC49" s="94"/>
      <c r="AD49" s="156">
        <v>385683</v>
      </c>
      <c r="AE49" s="103"/>
      <c r="AF49" s="153">
        <f t="shared" si="32"/>
        <v>25.402292037146808</v>
      </c>
      <c r="AG49" s="103"/>
      <c r="AH49" s="153">
        <f t="shared" si="9"/>
        <v>30.206429644618332</v>
      </c>
      <c r="AI49" s="103"/>
      <c r="AJ49" s="156">
        <v>0</v>
      </c>
      <c r="AK49" s="103"/>
      <c r="AL49" s="153">
        <f t="shared" si="33"/>
        <v>0</v>
      </c>
      <c r="AM49" s="103"/>
      <c r="AN49" s="153">
        <f t="shared" si="11"/>
        <v>0</v>
      </c>
      <c r="AO49" s="103"/>
      <c r="AP49" s="156">
        <f t="shared" si="12"/>
        <v>11734052</v>
      </c>
      <c r="AQ49" s="94"/>
      <c r="AR49" s="156">
        <v>2485563</v>
      </c>
      <c r="AS49" s="94"/>
      <c r="AT49" s="153">
        <f t="shared" si="13"/>
        <v>21.182478141395659</v>
      </c>
      <c r="AU49" s="94"/>
      <c r="AV49" s="156">
        <v>616520</v>
      </c>
      <c r="AW49" s="94"/>
      <c r="AX49" s="153">
        <f t="shared" si="14"/>
        <v>5.254110003944076</v>
      </c>
      <c r="AY49" s="94"/>
      <c r="AZ49" s="156">
        <v>15791</v>
      </c>
      <c r="BA49" s="94"/>
      <c r="BB49" s="153">
        <f t="shared" si="15"/>
        <v>0.13457414369733492</v>
      </c>
      <c r="BC49" s="94"/>
      <c r="BD49" s="156">
        <v>281759</v>
      </c>
      <c r="BE49" s="94"/>
      <c r="BF49" s="156">
        <v>0</v>
      </c>
      <c r="BG49" s="94"/>
      <c r="BH49" s="103">
        <v>37</v>
      </c>
      <c r="BI49" s="94"/>
      <c r="BJ49" s="146">
        <v>15183</v>
      </c>
      <c r="BK49" s="94"/>
      <c r="BL49" s="156">
        <f t="shared" si="16"/>
        <v>15183</v>
      </c>
      <c r="BM49" s="94"/>
      <c r="BN49" s="156">
        <f t="shared" si="17"/>
        <v>15183</v>
      </c>
      <c r="BO49" s="94"/>
      <c r="BP49" s="156">
        <f t="shared" si="18"/>
        <v>15183</v>
      </c>
      <c r="BQ49" s="94"/>
      <c r="BR49" s="156">
        <f t="shared" si="19"/>
        <v>15183</v>
      </c>
      <c r="BS49" s="94"/>
      <c r="BT49" s="156">
        <f t="shared" si="20"/>
        <v>15183</v>
      </c>
      <c r="BU49" s="94"/>
      <c r="BV49" s="156">
        <f t="shared" si="21"/>
        <v>0</v>
      </c>
    </row>
    <row r="50" spans="1:74" ht="9.75" customHeight="1" x14ac:dyDescent="0.25">
      <c r="A50" s="109">
        <v>38</v>
      </c>
      <c r="B50" s="103"/>
      <c r="C50" s="8" t="s">
        <v>120</v>
      </c>
      <c r="D50" s="103"/>
      <c r="E50" s="157">
        <v>51602133</v>
      </c>
      <c r="F50" s="103"/>
      <c r="G50" s="153">
        <f t="shared" si="28"/>
        <v>1824.5574216816349</v>
      </c>
      <c r="H50" s="103"/>
      <c r="I50" s="153">
        <f t="shared" si="1"/>
        <v>134.13337934952619</v>
      </c>
      <c r="J50" s="103"/>
      <c r="K50" s="157">
        <v>2841819</v>
      </c>
      <c r="L50" s="103"/>
      <c r="M50" s="153">
        <f t="shared" si="29"/>
        <v>100.48154303090305</v>
      </c>
      <c r="N50" s="103"/>
      <c r="O50" s="153">
        <f t="shared" si="3"/>
        <v>105.11497997502643</v>
      </c>
      <c r="P50" s="103"/>
      <c r="Q50" s="157">
        <v>2488848</v>
      </c>
      <c r="R50" s="103"/>
      <c r="S50" s="153">
        <f t="shared" si="30"/>
        <v>88.001131461707089</v>
      </c>
      <c r="T50" s="103"/>
      <c r="U50" s="153">
        <f t="shared" si="5"/>
        <v>101.25966215378452</v>
      </c>
      <c r="V50" s="103"/>
      <c r="W50" s="157">
        <v>2763821</v>
      </c>
      <c r="X50" s="103"/>
      <c r="Y50" s="153">
        <f t="shared" si="31"/>
        <v>97.72367583622092</v>
      </c>
      <c r="Z50" s="103"/>
      <c r="AA50" s="153">
        <f t="shared" si="7"/>
        <v>54.95250684441956</v>
      </c>
      <c r="AB50" s="103"/>
      <c r="AC50" s="94"/>
      <c r="AD50" s="157">
        <v>2322630</v>
      </c>
      <c r="AE50" s="103"/>
      <c r="AF50" s="153">
        <f t="shared" si="32"/>
        <v>82.123965773283359</v>
      </c>
      <c r="AG50" s="103"/>
      <c r="AH50" s="153">
        <f t="shared" si="9"/>
        <v>97.655431668927363</v>
      </c>
      <c r="AI50" s="103"/>
      <c r="AJ50" s="157">
        <v>64220</v>
      </c>
      <c r="AK50" s="103"/>
      <c r="AL50" s="153">
        <f t="shared" si="33"/>
        <v>2.2707022134219645</v>
      </c>
      <c r="AM50" s="103"/>
      <c r="AN50" s="153">
        <f t="shared" si="11"/>
        <v>548.36524696582103</v>
      </c>
      <c r="AO50" s="103"/>
      <c r="AP50" s="157">
        <f t="shared" si="12"/>
        <v>62083471</v>
      </c>
      <c r="AQ50" s="94"/>
      <c r="AR50" s="157">
        <v>25591088</v>
      </c>
      <c r="AS50" s="94"/>
      <c r="AT50" s="153">
        <f t="shared" si="13"/>
        <v>41.220453025250478</v>
      </c>
      <c r="AU50" s="94"/>
      <c r="AV50" s="157">
        <v>4377729</v>
      </c>
      <c r="AW50" s="94"/>
      <c r="AX50" s="153">
        <f t="shared" si="14"/>
        <v>7.0513599344340792</v>
      </c>
      <c r="AY50" s="94"/>
      <c r="AZ50" s="157">
        <v>32792</v>
      </c>
      <c r="BA50" s="94"/>
      <c r="BB50" s="153">
        <f t="shared" si="15"/>
        <v>5.2819211735117069E-2</v>
      </c>
      <c r="BC50" s="94"/>
      <c r="BD50" s="157">
        <v>792653</v>
      </c>
      <c r="BE50" s="94"/>
      <c r="BF50" s="157">
        <v>14008</v>
      </c>
      <c r="BG50" s="94"/>
      <c r="BH50" s="109">
        <v>38</v>
      </c>
      <c r="BI50" s="94"/>
      <c r="BJ50" s="177">
        <v>28282</v>
      </c>
      <c r="BK50" s="94"/>
      <c r="BL50" s="157">
        <f t="shared" si="16"/>
        <v>28282</v>
      </c>
      <c r="BM50" s="94"/>
      <c r="BN50" s="157">
        <f t="shared" si="17"/>
        <v>28282</v>
      </c>
      <c r="BO50" s="94"/>
      <c r="BP50" s="157">
        <f t="shared" si="18"/>
        <v>28282</v>
      </c>
      <c r="BQ50" s="94"/>
      <c r="BR50" s="157">
        <f t="shared" si="19"/>
        <v>28282</v>
      </c>
      <c r="BS50" s="94"/>
      <c r="BT50" s="157">
        <f t="shared" si="20"/>
        <v>28282</v>
      </c>
      <c r="BU50" s="94"/>
      <c r="BV50" s="157">
        <f t="shared" si="21"/>
        <v>28282</v>
      </c>
    </row>
    <row r="51" spans="1:74" ht="8.85" customHeight="1" x14ac:dyDescent="0.25">
      <c r="A51" s="103"/>
      <c r="B51" s="103"/>
      <c r="C51" s="103"/>
      <c r="D51" s="103"/>
      <c r="E51" s="103"/>
      <c r="F51" s="103"/>
      <c r="G51" s="112"/>
      <c r="H51" s="112"/>
      <c r="I51" s="112"/>
      <c r="J51" s="103"/>
      <c r="K51" s="103"/>
      <c r="L51" s="103"/>
      <c r="M51" s="112"/>
      <c r="N51" s="112"/>
      <c r="O51" s="112"/>
      <c r="P51" s="103"/>
      <c r="Q51" s="103"/>
      <c r="R51" s="103"/>
      <c r="S51" s="112"/>
      <c r="T51" s="112"/>
      <c r="U51" s="112"/>
      <c r="V51" s="103"/>
      <c r="W51" s="103"/>
      <c r="X51" s="103"/>
      <c r="Y51" s="112"/>
      <c r="Z51" s="112"/>
      <c r="AA51" s="112"/>
      <c r="AB51" s="103"/>
      <c r="AC51" s="94"/>
      <c r="AD51" s="103"/>
      <c r="AE51" s="103"/>
      <c r="AF51" s="112"/>
      <c r="AG51" s="112"/>
      <c r="AH51" s="112"/>
      <c r="AI51" s="103"/>
      <c r="AJ51" s="103"/>
      <c r="AK51" s="103"/>
      <c r="AL51" s="112"/>
      <c r="AM51" s="112"/>
      <c r="AN51" s="112"/>
      <c r="AO51" s="103"/>
      <c r="AP51" s="103"/>
      <c r="AQ51" s="94"/>
      <c r="AR51" s="103"/>
      <c r="AS51" s="94"/>
      <c r="AT51" s="112"/>
      <c r="AU51" s="94"/>
      <c r="AV51" s="103"/>
      <c r="AW51" s="94"/>
      <c r="AX51" s="112"/>
      <c r="AY51" s="94"/>
      <c r="AZ51" s="103"/>
      <c r="BA51" s="94"/>
      <c r="BB51" s="112"/>
      <c r="BC51" s="94"/>
      <c r="BD51" s="103"/>
      <c r="BE51" s="94"/>
      <c r="BF51" s="103"/>
      <c r="BG51" s="94"/>
      <c r="BH51" s="103"/>
      <c r="BI51" s="94"/>
      <c r="BJ51" s="94"/>
      <c r="BK51" s="94"/>
      <c r="BL51" s="94"/>
      <c r="BM51" s="94"/>
      <c r="BN51" s="94"/>
      <c r="BO51" s="94"/>
      <c r="BP51" s="94"/>
      <c r="BQ51" s="94"/>
      <c r="BR51" s="94"/>
      <c r="BS51" s="94"/>
      <c r="BT51" s="94"/>
      <c r="BU51" s="94"/>
      <c r="BV51" s="94"/>
    </row>
    <row r="52" spans="1:74" ht="8.85" customHeight="1" x14ac:dyDescent="0.25">
      <c r="A52" s="109">
        <f>A50</f>
        <v>38</v>
      </c>
      <c r="B52" s="103"/>
      <c r="C52" s="123" t="s">
        <v>63</v>
      </c>
      <c r="D52" s="103"/>
      <c r="E52" s="159">
        <f>SUM(E13:E50)</f>
        <v>3429793159</v>
      </c>
      <c r="F52" s="103"/>
      <c r="G52" s="160">
        <f>IF(E52=0,0,IF(ISNONTEXT(H52),E52/$BJ52,E52/BL52))</f>
        <v>1360.2560604450171</v>
      </c>
      <c r="H52" s="175"/>
      <c r="I52" s="161">
        <f>IF(G$52,G52/G$52*100,0)</f>
        <v>100</v>
      </c>
      <c r="J52" s="103"/>
      <c r="K52" s="159">
        <f>SUM(K13:K50)</f>
        <v>241028803</v>
      </c>
      <c r="L52" s="103"/>
      <c r="M52" s="160">
        <f>IF(K52=0,0,IF(ISNONTEXT(N52),K52/$BJ52,K52/BN52))</f>
        <v>95.592029846531659</v>
      </c>
      <c r="N52" s="175"/>
      <c r="O52" s="161">
        <f>IF(M$52,M52/M$52*100,0)</f>
        <v>100</v>
      </c>
      <c r="P52" s="103"/>
      <c r="Q52" s="159">
        <f>SUM(Q13:Q50)</f>
        <v>219128589</v>
      </c>
      <c r="R52" s="103"/>
      <c r="S52" s="160">
        <f>IF(Q52=0,0,IF(ISNONTEXT(T52),Q52/$BJ52,Q52/BP52))</f>
        <v>86.906404376560616</v>
      </c>
      <c r="T52" s="175"/>
      <c r="U52" s="161">
        <f>IF(S$52,S52/S$52*100,0)</f>
        <v>100</v>
      </c>
      <c r="V52" s="103"/>
      <c r="W52" s="159">
        <f>SUM(W13:W50)</f>
        <v>448393745</v>
      </c>
      <c r="X52" s="103"/>
      <c r="Y52" s="160">
        <f>IF(W52=0,0,IF(ISNONTEXT(Z52),W52/$BJ52,W52/BR52))</f>
        <v>177.83297150190845</v>
      </c>
      <c r="Z52" s="175"/>
      <c r="AA52" s="161">
        <f>IF(Y$52,Y52/Y$52*100,0)</f>
        <v>100</v>
      </c>
      <c r="AB52" s="103"/>
      <c r="AC52" s="94"/>
      <c r="AD52" s="159">
        <f>SUM(AD13:AD50)</f>
        <v>212041452</v>
      </c>
      <c r="AE52" s="103"/>
      <c r="AF52" s="160">
        <f>IF(AD52=0,0,IF(ISNONTEXT(AG52),AD52/$BJ52,AD52/BT52))</f>
        <v>84.095645648980422</v>
      </c>
      <c r="AG52" s="175"/>
      <c r="AH52" s="161">
        <f>IF(AF$52,AF52/AF$52*100,0)</f>
        <v>100</v>
      </c>
      <c r="AI52" s="103"/>
      <c r="AJ52" s="159">
        <f>SUM(AJ13:AJ50)</f>
        <v>1044089</v>
      </c>
      <c r="AK52" s="103"/>
      <c r="AL52" s="160">
        <f>IF(AJ52=0,0,IF(ISNONTEXT(AM52),AJ52/$BJ52,AJ52/BV52))</f>
        <v>0.41408572588909792</v>
      </c>
      <c r="AM52" s="175"/>
      <c r="AN52" s="161">
        <f>IF(AL$52,AL52/AL$52*100,0)</f>
        <v>100</v>
      </c>
      <c r="AO52" s="103"/>
      <c r="AP52" s="159">
        <f>(E52+K52+Q52+W52+AD52+AJ52)</f>
        <v>4551429837</v>
      </c>
      <c r="AQ52" s="94"/>
      <c r="AR52" s="159">
        <f>SUM(AR13:AR50)</f>
        <v>2078173494</v>
      </c>
      <c r="AS52" s="94"/>
      <c r="AT52" s="161">
        <f>IF($AP52,AR52/$AP52*100,0)</f>
        <v>45.659794139983795</v>
      </c>
      <c r="AU52" s="94"/>
      <c r="AV52" s="159">
        <f>SUM(AV13:AV50)</f>
        <v>397893081</v>
      </c>
      <c r="AW52" s="94"/>
      <c r="AX52" s="161">
        <f>IF($AP52,AV52/$AP52*100,0)</f>
        <v>8.7421556576661335</v>
      </c>
      <c r="AY52" s="94"/>
      <c r="AZ52" s="159">
        <f>SUM(AZ13:AZ50)</f>
        <v>44122950</v>
      </c>
      <c r="BA52" s="94"/>
      <c r="BB52" s="161">
        <f>IF($AP52,AZ52/$AP52*100,0)</f>
        <v>0.96943052140034558</v>
      </c>
      <c r="BC52" s="94"/>
      <c r="BD52" s="159">
        <f>SUM(BD13:BD50)</f>
        <v>76960450</v>
      </c>
      <c r="BE52" s="94"/>
      <c r="BF52" s="159">
        <f>SUM(BF13:BF50)</f>
        <v>181185</v>
      </c>
      <c r="BG52" s="94"/>
      <c r="BH52" s="109">
        <f>BH50</f>
        <v>38</v>
      </c>
      <c r="BI52" s="94"/>
      <c r="BJ52" s="177">
        <f>SUM(BJ13:BJ50)</f>
        <v>2521432</v>
      </c>
      <c r="BK52" s="94"/>
      <c r="BL52" s="157">
        <f>SUM(BL13:BL50)</f>
        <v>2521432</v>
      </c>
      <c r="BM52" s="94"/>
      <c r="BN52" s="157">
        <f>SUM(BN13:BN50)</f>
        <v>2521432</v>
      </c>
      <c r="BO52" s="94"/>
      <c r="BP52" s="157">
        <f>SUM(BP13:BP50)</f>
        <v>2514070</v>
      </c>
      <c r="BQ52" s="94"/>
      <c r="BR52" s="157">
        <f>SUM(BR13:BR50)</f>
        <v>2521432</v>
      </c>
      <c r="BS52" s="94"/>
      <c r="BT52" s="157">
        <f>SUM(BT13:BT50)</f>
        <v>2521432</v>
      </c>
      <c r="BU52" s="94"/>
      <c r="BV52" s="157">
        <f>SUM(BV13:BV50)</f>
        <v>1642089</v>
      </c>
    </row>
    <row r="53" spans="1:74" ht="8.85" customHeight="1" x14ac:dyDescent="0.25">
      <c r="A53" s="103"/>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103"/>
      <c r="AQ53" s="94"/>
      <c r="AR53" s="94"/>
      <c r="AS53" s="94"/>
      <c r="AT53" s="94"/>
      <c r="AU53" s="94"/>
      <c r="AV53" s="94"/>
      <c r="AW53" s="94"/>
      <c r="AX53" s="94"/>
      <c r="AY53" s="94"/>
      <c r="AZ53" s="94"/>
      <c r="BA53" s="94"/>
      <c r="BB53" s="94"/>
      <c r="BC53" s="94"/>
      <c r="BD53" s="94"/>
      <c r="BE53" s="94"/>
      <c r="BF53" s="103"/>
      <c r="BG53" s="94"/>
      <c r="BH53" s="94"/>
      <c r="BI53" s="94"/>
      <c r="BJ53" s="94"/>
      <c r="BK53" s="94"/>
      <c r="BL53" s="94"/>
      <c r="BM53" s="94"/>
      <c r="BN53" s="94"/>
      <c r="BO53" s="94"/>
      <c r="BP53" s="94"/>
      <c r="BQ53" s="94"/>
      <c r="BR53" s="94"/>
      <c r="BS53" s="94"/>
      <c r="BT53" s="94"/>
      <c r="BU53" s="94"/>
      <c r="BV53" s="94"/>
    </row>
    <row r="54" spans="1:74" ht="8.85" customHeight="1" x14ac:dyDescent="0.25">
      <c r="A54" s="103"/>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103"/>
      <c r="AQ54" s="94"/>
      <c r="AR54" s="94"/>
      <c r="AS54" s="94"/>
      <c r="AT54" s="94"/>
      <c r="AU54" s="94"/>
      <c r="AV54" s="94"/>
      <c r="AW54" s="94"/>
      <c r="AX54" s="94"/>
      <c r="AY54" s="94"/>
      <c r="AZ54" s="94"/>
      <c r="BA54" s="94"/>
      <c r="BB54" s="94"/>
      <c r="BC54" s="94"/>
      <c r="BD54" s="94"/>
      <c r="BE54" s="94"/>
      <c r="BF54" s="103"/>
      <c r="BG54" s="94"/>
      <c r="BH54" s="94"/>
      <c r="BI54" s="94"/>
      <c r="BJ54" s="94"/>
      <c r="BK54" s="94"/>
      <c r="BL54" s="94"/>
      <c r="BM54" s="94"/>
      <c r="BN54" s="94"/>
      <c r="BO54" s="94"/>
      <c r="BP54" s="94"/>
      <c r="BQ54" s="94"/>
      <c r="BR54" s="94"/>
      <c r="BS54" s="94"/>
      <c r="BT54" s="94"/>
      <c r="BU54" s="94"/>
      <c r="BV54" s="94"/>
    </row>
    <row r="55" spans="1:74" ht="8.85" customHeight="1" x14ac:dyDescent="0.25">
      <c r="A55" s="103"/>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103"/>
      <c r="AQ55" s="94"/>
      <c r="AR55" s="94"/>
      <c r="AS55" s="94"/>
      <c r="AT55" s="94"/>
      <c r="AU55" s="94"/>
      <c r="AV55" s="94"/>
      <c r="AW55" s="94"/>
      <c r="AX55" s="94"/>
      <c r="AY55" s="94"/>
      <c r="AZ55" s="94"/>
      <c r="BA55" s="94"/>
      <c r="BB55" s="94"/>
      <c r="BC55" s="94"/>
      <c r="BD55" s="94"/>
      <c r="BE55" s="94"/>
      <c r="BF55" s="103"/>
      <c r="BG55" s="94"/>
      <c r="BH55" s="94"/>
      <c r="BI55" s="94"/>
      <c r="BJ55" s="94"/>
      <c r="BK55" s="94"/>
      <c r="BL55" s="94"/>
      <c r="BM55" s="94"/>
      <c r="BN55" s="94"/>
      <c r="BO55" s="94"/>
      <c r="BP55" s="94"/>
      <c r="BQ55" s="94"/>
      <c r="BR55" s="94"/>
      <c r="BS55" s="94"/>
      <c r="BT55" s="94"/>
      <c r="BU55" s="94"/>
      <c r="BV55" s="94"/>
    </row>
    <row r="56" spans="1:74" ht="8.85" customHeight="1" x14ac:dyDescent="0.25">
      <c r="A56" s="103"/>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103"/>
      <c r="AQ56" s="94"/>
      <c r="AR56" s="94"/>
      <c r="AS56" s="94"/>
      <c r="AT56" s="94"/>
      <c r="AU56" s="94"/>
      <c r="AV56" s="94"/>
      <c r="AW56" s="94"/>
      <c r="AX56" s="94"/>
      <c r="AY56" s="94"/>
      <c r="AZ56" s="94"/>
      <c r="BA56" s="94"/>
      <c r="BB56" s="94"/>
      <c r="BC56" s="94"/>
      <c r="BD56" s="94"/>
      <c r="BE56" s="94"/>
      <c r="BF56" s="103"/>
      <c r="BG56" s="94"/>
      <c r="BH56" s="94"/>
      <c r="BI56" s="94"/>
      <c r="BJ56" s="94"/>
      <c r="BK56" s="94"/>
      <c r="BL56" s="94"/>
      <c r="BM56" s="94"/>
      <c r="BN56" s="94"/>
      <c r="BO56" s="94"/>
      <c r="BP56" s="94"/>
      <c r="BQ56" s="94"/>
      <c r="BR56" s="94"/>
      <c r="BS56" s="94"/>
      <c r="BT56" s="94"/>
      <c r="BU56" s="94"/>
      <c r="BV56" s="94"/>
    </row>
    <row r="57" spans="1:74" ht="8.85" customHeight="1" x14ac:dyDescent="0.25">
      <c r="A57" s="103"/>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103"/>
      <c r="AQ57" s="94"/>
      <c r="AR57" s="94"/>
      <c r="AS57" s="94"/>
      <c r="AT57" s="94"/>
      <c r="AU57" s="94"/>
      <c r="AV57" s="94"/>
      <c r="AW57" s="94"/>
      <c r="AX57" s="94"/>
      <c r="AY57" s="94"/>
      <c r="AZ57" s="94"/>
      <c r="BA57" s="94"/>
      <c r="BB57" s="94"/>
      <c r="BC57" s="94"/>
      <c r="BD57" s="94"/>
      <c r="BE57" s="94"/>
      <c r="BF57" s="103"/>
      <c r="BG57" s="94"/>
      <c r="BH57" s="94"/>
      <c r="BI57" s="94"/>
      <c r="BJ57" s="94"/>
      <c r="BK57" s="94"/>
      <c r="BL57" s="94"/>
      <c r="BM57" s="94"/>
      <c r="BN57" s="94"/>
      <c r="BO57" s="94"/>
      <c r="BP57" s="94"/>
      <c r="BQ57" s="94"/>
      <c r="BR57" s="94"/>
      <c r="BS57" s="94"/>
      <c r="BT57" s="94"/>
      <c r="BU57" s="94"/>
      <c r="BV57" s="94"/>
    </row>
    <row r="58" spans="1:74" ht="8.85" customHeight="1" x14ac:dyDescent="0.25">
      <c r="A58" s="103"/>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103"/>
      <c r="AQ58" s="94"/>
      <c r="AR58" s="94"/>
      <c r="AS58" s="94"/>
      <c r="AT58" s="94"/>
      <c r="AU58" s="94"/>
      <c r="AV58" s="94"/>
      <c r="AW58" s="94"/>
      <c r="AX58" s="94"/>
      <c r="AY58" s="94"/>
      <c r="AZ58" s="94"/>
      <c r="BA58" s="94"/>
      <c r="BB58" s="94"/>
      <c r="BC58" s="94"/>
      <c r="BD58" s="94"/>
      <c r="BE58" s="94"/>
      <c r="BF58" s="103"/>
      <c r="BG58" s="94"/>
      <c r="BH58" s="94"/>
      <c r="BI58" s="94"/>
      <c r="BJ58" s="94"/>
      <c r="BK58" s="94"/>
      <c r="BL58" s="94"/>
      <c r="BM58" s="94"/>
      <c r="BN58" s="94"/>
      <c r="BO58" s="94"/>
      <c r="BP58" s="94"/>
      <c r="BQ58" s="94"/>
      <c r="BR58" s="94"/>
      <c r="BS58" s="94"/>
      <c r="BT58" s="94"/>
      <c r="BU58" s="94"/>
      <c r="BV58" s="94"/>
    </row>
    <row r="59" spans="1:74" ht="8.85" customHeight="1" x14ac:dyDescent="0.25">
      <c r="A59" s="103"/>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103"/>
      <c r="AQ59" s="94"/>
      <c r="AR59" s="94"/>
      <c r="AS59" s="94"/>
      <c r="AT59" s="94"/>
      <c r="AU59" s="94"/>
      <c r="AV59" s="94"/>
      <c r="AW59" s="94"/>
      <c r="AX59" s="94"/>
      <c r="AY59" s="94"/>
      <c r="AZ59" s="94"/>
      <c r="BA59" s="94"/>
      <c r="BB59" s="94"/>
      <c r="BC59" s="94"/>
      <c r="BD59" s="94"/>
      <c r="BE59" s="94"/>
      <c r="BF59" s="103"/>
      <c r="BG59" s="94"/>
      <c r="BH59" s="94"/>
      <c r="BI59" s="94"/>
      <c r="BJ59" s="94"/>
      <c r="BK59" s="94"/>
      <c r="BL59" s="94"/>
      <c r="BM59" s="94"/>
      <c r="BN59" s="94"/>
      <c r="BO59" s="94"/>
      <c r="BP59" s="94"/>
      <c r="BQ59" s="94"/>
      <c r="BR59" s="94"/>
      <c r="BS59" s="94"/>
      <c r="BT59" s="94"/>
      <c r="BU59" s="94"/>
      <c r="BV59" s="94"/>
    </row>
    <row r="60" spans="1:74" ht="8.85" customHeight="1" x14ac:dyDescent="0.25">
      <c r="A60" s="10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103"/>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row>
    <row r="61" spans="1:74" ht="8.85" customHeight="1" x14ac:dyDescent="0.25">
      <c r="A61" s="103"/>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103"/>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row>
    <row r="62" spans="1:74" ht="8.85" customHeight="1" x14ac:dyDescent="0.25">
      <c r="A62" s="103"/>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103"/>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row>
    <row r="63" spans="1:74" ht="8.85" customHeight="1" x14ac:dyDescent="0.25">
      <c r="A63" s="103"/>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row>
    <row r="64" spans="1:74" ht="8.85" customHeight="1" x14ac:dyDescent="0.25">
      <c r="A64" s="103"/>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row>
    <row r="65" spans="1:74" ht="8.85" customHeight="1" x14ac:dyDescent="0.25">
      <c r="A65" s="103"/>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row>
    <row r="66" spans="1:74" ht="8.85" customHeight="1" x14ac:dyDescent="0.25">
      <c r="A66" s="10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row>
    <row r="67" spans="1:74" ht="10.5" customHeight="1" x14ac:dyDescent="0.25">
      <c r="A67" s="163" t="s">
        <v>538</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164" t="s">
        <v>539</v>
      </c>
      <c r="BI67" s="94"/>
      <c r="BJ67" s="94"/>
      <c r="BK67" s="94"/>
      <c r="BL67" s="94"/>
      <c r="BM67" s="94"/>
      <c r="BN67" s="94"/>
      <c r="BO67" s="94"/>
      <c r="BP67" s="94"/>
      <c r="BQ67" s="94"/>
      <c r="BR67" s="94"/>
      <c r="BS67" s="94"/>
      <c r="BT67" s="94"/>
      <c r="BU67" s="94"/>
      <c r="BV67" s="94"/>
    </row>
    <row r="68" spans="1:74" ht="10.5" customHeight="1" x14ac:dyDescent="0.25">
      <c r="A68" s="174"/>
      <c r="B68" s="94"/>
      <c r="C68" s="94"/>
      <c r="D68" s="94"/>
      <c r="E68" s="94"/>
      <c r="F68" s="94"/>
      <c r="G68" s="94"/>
      <c r="H68" s="94"/>
      <c r="I68" s="94"/>
      <c r="J68" s="94"/>
      <c r="K68" s="94"/>
      <c r="L68" s="94"/>
      <c r="M68" s="94"/>
      <c r="N68" s="94"/>
      <c r="O68" s="94"/>
      <c r="P68" s="94"/>
      <c r="Q68" s="94"/>
      <c r="R68" s="94"/>
      <c r="S68" s="94"/>
      <c r="T68" s="94"/>
      <c r="U68" s="94"/>
      <c r="V68" s="94"/>
      <c r="W68" s="94"/>
      <c r="X68" s="94"/>
      <c r="Y68" s="103"/>
      <c r="Z68" s="94"/>
      <c r="AA68" s="96" t="s">
        <v>40</v>
      </c>
      <c r="AB68" s="94"/>
      <c r="AC68" s="103"/>
      <c r="AD68" s="134" t="s">
        <v>41</v>
      </c>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103"/>
      <c r="BG68" s="103"/>
      <c r="BH68" s="96" t="s">
        <v>511</v>
      </c>
      <c r="BI68" s="94"/>
      <c r="BJ68" s="94"/>
      <c r="BK68" s="94"/>
      <c r="BL68" s="94"/>
      <c r="BM68" s="94"/>
      <c r="BN68" s="94"/>
      <c r="BO68" s="94"/>
      <c r="BP68" s="94"/>
      <c r="BQ68" s="94"/>
      <c r="BR68" s="94"/>
      <c r="BS68" s="94"/>
      <c r="BT68" s="94"/>
      <c r="BU68" s="94"/>
      <c r="BV68" s="94"/>
    </row>
    <row r="69" spans="1:74" ht="10.5" customHeight="1" x14ac:dyDescent="0.25">
      <c r="A69" s="168"/>
      <c r="B69" s="94"/>
      <c r="C69" s="94"/>
      <c r="D69" s="94"/>
      <c r="E69" s="94"/>
      <c r="F69" s="94"/>
      <c r="G69" s="94"/>
      <c r="H69" s="94"/>
      <c r="I69" s="94"/>
      <c r="J69" s="94"/>
      <c r="K69" s="94"/>
      <c r="L69" s="94"/>
      <c r="M69" s="94"/>
      <c r="N69" s="94"/>
      <c r="O69" s="94"/>
      <c r="P69" s="94"/>
      <c r="Q69" s="94"/>
      <c r="R69" s="94"/>
      <c r="S69" s="94"/>
      <c r="T69" s="94"/>
      <c r="U69" s="94"/>
      <c r="V69" s="94"/>
      <c r="W69" s="94"/>
      <c r="X69" s="94"/>
      <c r="Y69" s="103"/>
      <c r="Z69" s="94"/>
      <c r="AA69" s="96" t="s">
        <v>512</v>
      </c>
      <c r="AB69" s="94"/>
      <c r="AC69" s="103"/>
      <c r="AD69" s="134" t="s">
        <v>388</v>
      </c>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103"/>
      <c r="BG69" s="103"/>
      <c r="BH69" s="96" t="s">
        <v>122</v>
      </c>
      <c r="BI69" s="94"/>
      <c r="BJ69" s="94"/>
      <c r="BK69" s="94"/>
      <c r="BL69" s="94"/>
      <c r="BM69" s="94"/>
      <c r="BN69" s="94"/>
      <c r="BO69" s="94"/>
      <c r="BP69" s="94"/>
      <c r="BQ69" s="94"/>
      <c r="BR69" s="94"/>
      <c r="BS69" s="94"/>
      <c r="BT69" s="94"/>
      <c r="BU69" s="94"/>
      <c r="BV69" s="94"/>
    </row>
    <row r="70" spans="1:74" ht="10.5" customHeight="1" x14ac:dyDescent="0.25">
      <c r="A70" s="108"/>
      <c r="B70" s="94"/>
      <c r="C70" s="94"/>
      <c r="D70" s="94"/>
      <c r="E70" s="94"/>
      <c r="F70" s="94"/>
      <c r="G70" s="94"/>
      <c r="H70" s="94"/>
      <c r="I70" s="94"/>
      <c r="J70" s="94"/>
      <c r="K70" s="94"/>
      <c r="L70" s="94"/>
      <c r="M70" s="94"/>
      <c r="N70" s="94"/>
      <c r="O70" s="94"/>
      <c r="P70" s="94"/>
      <c r="Q70" s="94"/>
      <c r="R70" s="94"/>
      <c r="S70" s="94"/>
      <c r="T70" s="94"/>
      <c r="U70" s="94"/>
      <c r="V70" s="94"/>
      <c r="W70" s="94"/>
      <c r="X70" s="94"/>
      <c r="Y70" s="103"/>
      <c r="Z70" s="94"/>
      <c r="AA70" s="96" t="s">
        <v>46</v>
      </c>
      <c r="AB70" s="94"/>
      <c r="AC70" s="103"/>
      <c r="AD70" s="118" t="s">
        <v>47</v>
      </c>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row>
    <row r="71" spans="1:74" ht="9.6" customHeight="1" x14ac:dyDescent="0.25">
      <c r="A71" s="103"/>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9" t="s">
        <v>389</v>
      </c>
      <c r="AS71" s="99"/>
      <c r="AT71" s="99"/>
      <c r="AU71" s="99"/>
      <c r="AV71" s="99"/>
      <c r="AW71" s="99"/>
      <c r="AX71" s="99"/>
      <c r="AY71" s="99"/>
      <c r="AZ71" s="99"/>
      <c r="BA71" s="99"/>
      <c r="BB71" s="99"/>
      <c r="BC71" s="99"/>
      <c r="BD71" s="99"/>
      <c r="BE71" s="94"/>
      <c r="BF71" s="94"/>
      <c r="BG71" s="94"/>
      <c r="BH71" s="94"/>
      <c r="BI71" s="94"/>
      <c r="BJ71" s="94"/>
      <c r="BK71" s="94"/>
      <c r="BL71" s="94"/>
      <c r="BM71" s="94"/>
      <c r="BN71" s="94"/>
      <c r="BO71" s="94"/>
      <c r="BP71" s="94"/>
      <c r="BQ71" s="94"/>
      <c r="BR71" s="94"/>
      <c r="BS71" s="94"/>
      <c r="BT71" s="94"/>
      <c r="BU71" s="94"/>
      <c r="BV71" s="94"/>
    </row>
    <row r="72" spans="1:74" ht="9.6" customHeight="1" x14ac:dyDescent="0.25">
      <c r="A72" s="103"/>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row>
    <row r="73" spans="1:74" ht="9.6" customHeight="1" x14ac:dyDescent="0.25">
      <c r="A73" s="103"/>
      <c r="B73" s="94"/>
      <c r="C73" s="94"/>
      <c r="D73" s="94"/>
      <c r="E73" s="99" t="s">
        <v>513</v>
      </c>
      <c r="F73" s="99"/>
      <c r="G73" s="99"/>
      <c r="H73" s="99"/>
      <c r="I73" s="99"/>
      <c r="J73" s="99"/>
      <c r="K73" s="99"/>
      <c r="L73" s="99"/>
      <c r="M73" s="99"/>
      <c r="N73" s="99"/>
      <c r="O73" s="99"/>
      <c r="P73" s="99"/>
      <c r="Q73" s="99"/>
      <c r="R73" s="99"/>
      <c r="S73" s="99"/>
      <c r="T73" s="99"/>
      <c r="U73" s="99"/>
      <c r="V73" s="99"/>
      <c r="W73" s="99"/>
      <c r="X73" s="99"/>
      <c r="Y73" s="99"/>
      <c r="Z73" s="99"/>
      <c r="AA73" s="99"/>
      <c r="AB73" s="137"/>
      <c r="AC73" s="138"/>
      <c r="AD73" s="99"/>
      <c r="AE73" s="99"/>
      <c r="AF73" s="99"/>
      <c r="AG73" s="99"/>
      <c r="AH73" s="99"/>
      <c r="AI73" s="94"/>
      <c r="AJ73" s="94"/>
      <c r="AK73" s="94"/>
      <c r="AL73" s="94"/>
      <c r="AM73" s="94"/>
      <c r="AN73" s="94"/>
      <c r="AO73" s="94"/>
      <c r="AP73" s="94"/>
      <c r="AQ73" s="94"/>
      <c r="AR73" s="94"/>
      <c r="AS73" s="94"/>
      <c r="AT73" s="94"/>
      <c r="AU73" s="94"/>
      <c r="AV73" s="99" t="s">
        <v>393</v>
      </c>
      <c r="AW73" s="99"/>
      <c r="AX73" s="99"/>
      <c r="AY73" s="99"/>
      <c r="AZ73" s="99"/>
      <c r="BA73" s="99"/>
      <c r="BB73" s="99"/>
      <c r="BC73" s="94"/>
      <c r="BD73" s="94"/>
      <c r="BE73" s="94"/>
      <c r="BF73" s="94"/>
      <c r="BG73" s="94"/>
      <c r="BH73" s="94"/>
      <c r="BI73" s="94"/>
      <c r="BJ73" s="94"/>
      <c r="BK73" s="94"/>
      <c r="BL73" s="94"/>
      <c r="BM73" s="94"/>
      <c r="BN73" s="94"/>
      <c r="BO73" s="94"/>
      <c r="BP73" s="94"/>
      <c r="BQ73" s="94"/>
      <c r="BR73" s="94"/>
      <c r="BS73" s="94"/>
      <c r="BT73" s="94"/>
      <c r="BU73" s="94"/>
      <c r="BV73" s="94"/>
    </row>
    <row r="74" spans="1:74" ht="9.6" customHeight="1" x14ac:dyDescent="0.25">
      <c r="A74" s="103"/>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137" t="s">
        <v>514</v>
      </c>
      <c r="AE74" s="137"/>
      <c r="AF74" s="137"/>
      <c r="AG74" s="137"/>
      <c r="AH74" s="137"/>
      <c r="AI74" s="94"/>
      <c r="AJ74" s="137" t="s">
        <v>515</v>
      </c>
      <c r="AK74" s="137"/>
      <c r="AL74" s="137"/>
      <c r="AM74" s="137"/>
      <c r="AN74" s="137"/>
      <c r="AO74" s="94"/>
      <c r="AP74" s="94"/>
      <c r="AQ74" s="94"/>
      <c r="AR74" s="137" t="s">
        <v>394</v>
      </c>
      <c r="AS74" s="137"/>
      <c r="AT74" s="137"/>
      <c r="AU74" s="94"/>
      <c r="AV74" s="94"/>
      <c r="AW74" s="94"/>
      <c r="AX74" s="94"/>
      <c r="AY74" s="94"/>
      <c r="AZ74" s="94"/>
      <c r="BA74" s="94"/>
      <c r="BB74" s="94"/>
      <c r="BC74" s="94"/>
      <c r="BD74" s="94"/>
      <c r="BE74" s="94"/>
      <c r="BF74" s="100" t="s">
        <v>294</v>
      </c>
      <c r="BG74" s="94"/>
      <c r="BH74" s="94"/>
      <c r="BI74" s="94"/>
      <c r="BJ74" s="94"/>
      <c r="BK74" s="94"/>
      <c r="BL74" s="94"/>
      <c r="BM74" s="94"/>
      <c r="BN74" s="94"/>
      <c r="BO74" s="94"/>
      <c r="BP74" s="94"/>
      <c r="BQ74" s="94"/>
      <c r="BR74" s="94"/>
      <c r="BS74" s="94"/>
      <c r="BT74" s="94"/>
      <c r="BU74" s="94"/>
      <c r="BV74" s="94"/>
    </row>
    <row r="75" spans="1:74" ht="9.6" customHeight="1" x14ac:dyDescent="0.25">
      <c r="A75" s="103"/>
      <c r="B75" s="94"/>
      <c r="C75" s="94"/>
      <c r="D75" s="94"/>
      <c r="E75" s="99" t="s">
        <v>516</v>
      </c>
      <c r="F75" s="99"/>
      <c r="G75" s="99"/>
      <c r="H75" s="99"/>
      <c r="I75" s="99"/>
      <c r="J75" s="94"/>
      <c r="K75" s="99" t="s">
        <v>517</v>
      </c>
      <c r="L75" s="99"/>
      <c r="M75" s="99"/>
      <c r="N75" s="99"/>
      <c r="O75" s="99"/>
      <c r="P75" s="94"/>
      <c r="Q75" s="99" t="s">
        <v>518</v>
      </c>
      <c r="R75" s="99"/>
      <c r="S75" s="99"/>
      <c r="T75" s="99"/>
      <c r="U75" s="99"/>
      <c r="V75" s="94"/>
      <c r="W75" s="99" t="s">
        <v>519</v>
      </c>
      <c r="X75" s="99"/>
      <c r="Y75" s="99"/>
      <c r="Z75" s="99"/>
      <c r="AA75" s="99"/>
      <c r="AB75" s="94"/>
      <c r="AC75" s="119"/>
      <c r="AD75" s="99" t="s">
        <v>520</v>
      </c>
      <c r="AE75" s="99"/>
      <c r="AF75" s="99"/>
      <c r="AG75" s="99"/>
      <c r="AH75" s="99"/>
      <c r="AI75" s="94"/>
      <c r="AJ75" s="99" t="s">
        <v>521</v>
      </c>
      <c r="AK75" s="99"/>
      <c r="AL75" s="99"/>
      <c r="AM75" s="99"/>
      <c r="AN75" s="99"/>
      <c r="AO75" s="94"/>
      <c r="AP75" s="94"/>
      <c r="AQ75" s="94"/>
      <c r="AR75" s="99" t="s">
        <v>396</v>
      </c>
      <c r="AS75" s="99"/>
      <c r="AT75" s="99"/>
      <c r="AU75" s="94"/>
      <c r="AV75" s="99" t="s">
        <v>57</v>
      </c>
      <c r="AW75" s="99"/>
      <c r="AX75" s="99"/>
      <c r="AY75" s="94"/>
      <c r="AZ75" s="99" t="s">
        <v>58</v>
      </c>
      <c r="BA75" s="99"/>
      <c r="BB75" s="99"/>
      <c r="BC75" s="94"/>
      <c r="BD75" s="94"/>
      <c r="BE75" s="94"/>
      <c r="BF75" s="145" t="s">
        <v>522</v>
      </c>
      <c r="BG75" s="94"/>
      <c r="BH75" s="94"/>
      <c r="BI75" s="94"/>
      <c r="BJ75" s="94"/>
      <c r="BK75" s="94"/>
      <c r="BL75" s="94"/>
      <c r="BM75" s="94"/>
      <c r="BN75" s="94"/>
      <c r="BO75" s="94"/>
      <c r="BP75" s="94"/>
      <c r="BQ75" s="94"/>
      <c r="BR75" s="94"/>
      <c r="BS75" s="94"/>
      <c r="BT75" s="94"/>
      <c r="BU75" s="94"/>
      <c r="BV75" s="94"/>
    </row>
    <row r="76" spans="1:74" ht="9.6" customHeight="1" x14ac:dyDescent="0.25">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5" t="s">
        <v>452</v>
      </c>
      <c r="BE76" s="94"/>
      <c r="BF76" s="95" t="s">
        <v>523</v>
      </c>
      <c r="BG76" s="94"/>
      <c r="BH76" s="94"/>
      <c r="BI76" s="94"/>
      <c r="BJ76" s="94"/>
      <c r="BK76" s="94"/>
      <c r="BL76" s="94"/>
      <c r="BM76" s="94"/>
      <c r="BN76" s="95" t="s">
        <v>524</v>
      </c>
      <c r="BO76" s="94"/>
      <c r="BP76" s="95" t="s">
        <v>525</v>
      </c>
      <c r="BQ76" s="94"/>
      <c r="BR76" s="95" t="s">
        <v>526</v>
      </c>
      <c r="BS76" s="94"/>
      <c r="BT76" s="95" t="s">
        <v>527</v>
      </c>
      <c r="BU76" s="94"/>
      <c r="BV76" s="95" t="s">
        <v>528</v>
      </c>
    </row>
    <row r="77" spans="1:74" ht="9.6" customHeight="1" x14ac:dyDescent="0.25">
      <c r="A77" s="94"/>
      <c r="B77" s="94"/>
      <c r="C77" s="94"/>
      <c r="D77" s="94"/>
      <c r="E77" s="94"/>
      <c r="F77" s="94"/>
      <c r="G77" s="94"/>
      <c r="H77" s="94"/>
      <c r="I77" s="95" t="s">
        <v>62</v>
      </c>
      <c r="J77" s="94"/>
      <c r="K77" s="94"/>
      <c r="L77" s="94"/>
      <c r="M77" s="94"/>
      <c r="N77" s="94"/>
      <c r="O77" s="95" t="s">
        <v>62</v>
      </c>
      <c r="P77" s="94"/>
      <c r="Q77" s="94"/>
      <c r="R77" s="94"/>
      <c r="S77" s="94"/>
      <c r="T77" s="94"/>
      <c r="U77" s="95" t="s">
        <v>62</v>
      </c>
      <c r="V77" s="94"/>
      <c r="W77" s="94"/>
      <c r="X77" s="94"/>
      <c r="Y77" s="94"/>
      <c r="Z77" s="94"/>
      <c r="AA77" s="95" t="s">
        <v>62</v>
      </c>
      <c r="AB77" s="94"/>
      <c r="AC77" s="94"/>
      <c r="AD77" s="94"/>
      <c r="AE77" s="94"/>
      <c r="AF77" s="94"/>
      <c r="AG77" s="94"/>
      <c r="AH77" s="95" t="s">
        <v>62</v>
      </c>
      <c r="AI77" s="94"/>
      <c r="AJ77" s="94"/>
      <c r="AK77" s="94"/>
      <c r="AL77" s="94"/>
      <c r="AM77" s="94"/>
      <c r="AN77" s="95" t="s">
        <v>62</v>
      </c>
      <c r="AO77" s="94"/>
      <c r="AP77" s="95"/>
      <c r="AQ77" s="94"/>
      <c r="AR77" s="94"/>
      <c r="AS77" s="94"/>
      <c r="AT77" s="95" t="s">
        <v>269</v>
      </c>
      <c r="AU77" s="94"/>
      <c r="AV77" s="94"/>
      <c r="AW77" s="94"/>
      <c r="AX77" s="95" t="s">
        <v>269</v>
      </c>
      <c r="AY77" s="94"/>
      <c r="AZ77" s="94"/>
      <c r="BA77" s="94"/>
      <c r="BB77" s="95" t="s">
        <v>269</v>
      </c>
      <c r="BC77" s="94"/>
      <c r="BD77" s="95" t="s">
        <v>458</v>
      </c>
      <c r="BE77" s="94"/>
      <c r="BF77" s="95" t="s">
        <v>529</v>
      </c>
      <c r="BG77" s="94"/>
      <c r="BH77" s="94"/>
      <c r="BI77" s="94"/>
      <c r="BJ77" s="94"/>
      <c r="BK77" s="94"/>
      <c r="BL77" s="94"/>
      <c r="BM77" s="94"/>
      <c r="BN77" s="95" t="s">
        <v>530</v>
      </c>
      <c r="BO77" s="94"/>
      <c r="BP77" s="95" t="s">
        <v>531</v>
      </c>
      <c r="BQ77" s="94"/>
      <c r="BR77" s="98" t="s">
        <v>532</v>
      </c>
      <c r="BS77" s="94"/>
      <c r="BT77" s="95" t="s">
        <v>533</v>
      </c>
      <c r="BU77" s="94"/>
      <c r="BV77" s="95" t="s">
        <v>534</v>
      </c>
    </row>
    <row r="78" spans="1:74" ht="9.6" customHeight="1" x14ac:dyDescent="0.25">
      <c r="A78" s="173" t="s">
        <v>69</v>
      </c>
      <c r="B78" s="94"/>
      <c r="C78" s="100" t="s">
        <v>71</v>
      </c>
      <c r="D78" s="94"/>
      <c r="E78" s="100" t="s">
        <v>72</v>
      </c>
      <c r="F78" s="94"/>
      <c r="G78" s="100" t="s">
        <v>431</v>
      </c>
      <c r="H78" s="94"/>
      <c r="I78" s="100" t="s">
        <v>78</v>
      </c>
      <c r="J78" s="94"/>
      <c r="K78" s="100" t="s">
        <v>72</v>
      </c>
      <c r="L78" s="94"/>
      <c r="M78" s="100" t="s">
        <v>431</v>
      </c>
      <c r="N78" s="94"/>
      <c r="O78" s="100" t="s">
        <v>78</v>
      </c>
      <c r="P78" s="94"/>
      <c r="Q78" s="100" t="s">
        <v>72</v>
      </c>
      <c r="R78" s="94"/>
      <c r="S78" s="100" t="s">
        <v>431</v>
      </c>
      <c r="T78" s="94"/>
      <c r="U78" s="100" t="s">
        <v>78</v>
      </c>
      <c r="V78" s="94"/>
      <c r="W78" s="100" t="s">
        <v>72</v>
      </c>
      <c r="X78" s="94"/>
      <c r="Y78" s="100" t="s">
        <v>431</v>
      </c>
      <c r="Z78" s="94"/>
      <c r="AA78" s="100" t="s">
        <v>78</v>
      </c>
      <c r="AB78" s="94"/>
      <c r="AC78" s="119"/>
      <c r="AD78" s="100" t="s">
        <v>72</v>
      </c>
      <c r="AE78" s="94"/>
      <c r="AF78" s="100" t="s">
        <v>431</v>
      </c>
      <c r="AG78" s="94"/>
      <c r="AH78" s="100" t="s">
        <v>78</v>
      </c>
      <c r="AI78" s="94"/>
      <c r="AJ78" s="100" t="s">
        <v>72</v>
      </c>
      <c r="AK78" s="94"/>
      <c r="AL78" s="100" t="s">
        <v>431</v>
      </c>
      <c r="AM78" s="94"/>
      <c r="AN78" s="100" t="s">
        <v>78</v>
      </c>
      <c r="AO78" s="94"/>
      <c r="AP78" s="100" t="s">
        <v>535</v>
      </c>
      <c r="AQ78" s="94"/>
      <c r="AR78" s="100" t="s">
        <v>72</v>
      </c>
      <c r="AS78" s="94"/>
      <c r="AT78" s="100" t="s">
        <v>369</v>
      </c>
      <c r="AU78" s="94"/>
      <c r="AV78" s="100" t="s">
        <v>72</v>
      </c>
      <c r="AW78" s="94"/>
      <c r="AX78" s="100" t="s">
        <v>369</v>
      </c>
      <c r="AY78" s="94"/>
      <c r="AZ78" s="100" t="s">
        <v>72</v>
      </c>
      <c r="BA78" s="94"/>
      <c r="BB78" s="100" t="s">
        <v>369</v>
      </c>
      <c r="BC78" s="94"/>
      <c r="BD78" s="100" t="s">
        <v>414</v>
      </c>
      <c r="BE78" s="94"/>
      <c r="BF78" s="100" t="s">
        <v>67</v>
      </c>
      <c r="BG78" s="94"/>
      <c r="BH78" s="173" t="s">
        <v>69</v>
      </c>
      <c r="BI78" s="94"/>
      <c r="BJ78" s="94"/>
      <c r="BK78" s="94"/>
      <c r="BL78" s="101" t="s">
        <v>516</v>
      </c>
      <c r="BM78" s="94"/>
      <c r="BN78" s="176" t="s">
        <v>536</v>
      </c>
      <c r="BO78" s="94"/>
      <c r="BP78" s="101" t="s">
        <v>464</v>
      </c>
      <c r="BQ78" s="94"/>
      <c r="BR78" s="101" t="s">
        <v>464</v>
      </c>
      <c r="BS78" s="94"/>
      <c r="BT78" s="101" t="s">
        <v>81</v>
      </c>
      <c r="BU78" s="94"/>
      <c r="BV78" s="101" t="s">
        <v>537</v>
      </c>
    </row>
    <row r="79" spans="1:74" ht="9.75" customHeight="1" x14ac:dyDescent="0.25">
      <c r="A79" s="103"/>
      <c r="B79" s="13" t="s">
        <v>282</v>
      </c>
      <c r="C79" s="103"/>
      <c r="D79" s="103"/>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103"/>
      <c r="BI79" s="94"/>
      <c r="BJ79" s="94"/>
      <c r="BK79" s="94"/>
      <c r="BL79" s="94"/>
      <c r="BM79" s="94"/>
      <c r="BN79" s="94"/>
      <c r="BO79" s="94"/>
      <c r="BP79" s="94"/>
      <c r="BQ79" s="94"/>
      <c r="BR79" s="94"/>
      <c r="BS79" s="94"/>
      <c r="BT79" s="94"/>
      <c r="BU79" s="94"/>
      <c r="BV79" s="94"/>
    </row>
    <row r="80" spans="1:74" ht="9.75" customHeight="1" x14ac:dyDescent="0.25">
      <c r="A80" s="103">
        <v>1</v>
      </c>
      <c r="B80" s="103"/>
      <c r="C80" s="13" t="s">
        <v>123</v>
      </c>
      <c r="D80" s="103"/>
      <c r="E80" s="154">
        <v>42885619</v>
      </c>
      <c r="F80" s="103"/>
      <c r="G80" s="152">
        <f t="shared" ref="G80:G111" si="34">(E80/$BJ80)</f>
        <v>1308.7252891452288</v>
      </c>
      <c r="H80" s="103"/>
      <c r="I80" s="153">
        <f t="shared" ref="I80:I111" si="35">IF(G$192,G80/G$192*100,0)</f>
        <v>84.165363289256661</v>
      </c>
      <c r="J80" s="103"/>
      <c r="K80" s="154">
        <v>2848507</v>
      </c>
      <c r="L80" s="103"/>
      <c r="M80" s="152">
        <f t="shared" ref="M80:M111" si="36">(K80/$BJ80)</f>
        <v>86.92688211419329</v>
      </c>
      <c r="N80" s="103"/>
      <c r="O80" s="153">
        <f t="shared" ref="O80:O111" si="37">IF(M$192,M80/M$192*100,0)</f>
        <v>100.99420442543567</v>
      </c>
      <c r="P80" s="103"/>
      <c r="Q80" s="154">
        <v>3388032</v>
      </c>
      <c r="R80" s="103"/>
      <c r="S80" s="152">
        <f t="shared" ref="S80:S111" si="38">(Q80/$BJ80)</f>
        <v>103.3913759956056</v>
      </c>
      <c r="T80" s="103"/>
      <c r="U80" s="153">
        <f t="shared" ref="U80:U111" si="39">IF(S$192,S80/S$192*100,0)</f>
        <v>88.274274035726876</v>
      </c>
      <c r="V80" s="103"/>
      <c r="W80" s="154">
        <v>5299446</v>
      </c>
      <c r="X80" s="103"/>
      <c r="Y80" s="152">
        <f t="shared" ref="Y80:Y111" si="40">(W80/$BJ80)</f>
        <v>161.7213219811407</v>
      </c>
      <c r="Z80" s="103"/>
      <c r="AA80" s="153">
        <f t="shared" ref="AA80:AA111" si="41">IF(Y$192,Y80/Y$192*100,0)</f>
        <v>85.897166991690341</v>
      </c>
      <c r="AB80" s="103"/>
      <c r="AC80" s="94"/>
      <c r="AD80" s="154">
        <v>2691284</v>
      </c>
      <c r="AE80" s="103"/>
      <c r="AF80" s="152">
        <f t="shared" ref="AF80:AF111" si="42">(AD80/$BJ80)</f>
        <v>82.12896334950716</v>
      </c>
      <c r="AG80" s="103"/>
      <c r="AH80" s="153">
        <f t="shared" ref="AH80:AH111" si="43">IF(AF$192,AF80/AF$192*100,0)</f>
        <v>98.003969704906879</v>
      </c>
      <c r="AI80" s="103"/>
      <c r="AJ80" s="154">
        <v>41028</v>
      </c>
      <c r="AK80" s="103"/>
      <c r="AL80" s="152">
        <f t="shared" ref="AL80:AL111" si="44">(AJ80/$BJ80)</f>
        <v>1.252036986175959</v>
      </c>
      <c r="AM80" s="103"/>
      <c r="AN80" s="153">
        <f t="shared" ref="AN80:AN111" si="45">IF(AL$192,AL80/AL$192*100,0)</f>
        <v>175.31373895336594</v>
      </c>
      <c r="AO80" s="103"/>
      <c r="AP80" s="154">
        <f t="shared" ref="AP80:AP111" si="46">(E80+K80+Q80+W80+AD80+AJ80)</f>
        <v>57153916</v>
      </c>
      <c r="AQ80" s="94"/>
      <c r="AR80" s="154">
        <v>33810580</v>
      </c>
      <c r="AS80" s="94"/>
      <c r="AT80" s="153">
        <f t="shared" ref="AT80:AT111" si="47">IF($AP80,AR80/$AP80*100,0)</f>
        <v>59.157066332952581</v>
      </c>
      <c r="AU80" s="94"/>
      <c r="AV80" s="154">
        <v>5906372</v>
      </c>
      <c r="AW80" s="94"/>
      <c r="AX80" s="153">
        <f t="shared" ref="AX80:AX111" si="48">IF($AP80,AV80/$AP80*100,0)</f>
        <v>10.334151031750825</v>
      </c>
      <c r="AY80" s="94"/>
      <c r="AZ80" s="154">
        <v>72974</v>
      </c>
      <c r="BA80" s="94"/>
      <c r="BB80" s="153">
        <f t="shared" ref="BB80:BB111" si="49">IF($AP80,AZ80/$AP80*100,0)</f>
        <v>0.1276797901302161</v>
      </c>
      <c r="BC80" s="94"/>
      <c r="BD80" s="154">
        <v>423391</v>
      </c>
      <c r="BE80" s="94"/>
      <c r="BF80" s="154">
        <v>3573</v>
      </c>
      <c r="BG80" s="94"/>
      <c r="BH80" s="103">
        <v>1</v>
      </c>
      <c r="BI80" s="94"/>
      <c r="BJ80" s="146">
        <v>32769</v>
      </c>
      <c r="BK80" s="94"/>
      <c r="BL80" s="156">
        <f t="shared" ref="BL80:BL119" si="50">IF(E80,BJ80,0)</f>
        <v>32769</v>
      </c>
      <c r="BM80" s="94"/>
      <c r="BN80" s="156">
        <f t="shared" ref="BN80:BN119" si="51">IF(K80,BJ80,0)</f>
        <v>32769</v>
      </c>
      <c r="BO80" s="94"/>
      <c r="BP80" s="156">
        <f t="shared" ref="BP80:BP119" si="52">IF(Q80,BJ80,0)</f>
        <v>32769</v>
      </c>
      <c r="BQ80" s="94"/>
      <c r="BR80" s="156">
        <f t="shared" ref="BR80:BR119" si="53">IF(W80,BJ80,0)</f>
        <v>32769</v>
      </c>
      <c r="BS80" s="94"/>
      <c r="BT80" s="156">
        <f t="shared" ref="BT80:BT119" si="54">IF(AD80,BJ80,0)</f>
        <v>32769</v>
      </c>
      <c r="BU80" s="94"/>
      <c r="BV80" s="156">
        <f t="shared" ref="BV80:BV119" si="55">IF(AJ80,BJ80,0)</f>
        <v>32769</v>
      </c>
    </row>
    <row r="81" spans="1:74" ht="9.75" customHeight="1" x14ac:dyDescent="0.25">
      <c r="A81" s="103">
        <v>2</v>
      </c>
      <c r="B81" s="103"/>
      <c r="C81" s="13" t="s">
        <v>124</v>
      </c>
      <c r="D81" s="103"/>
      <c r="E81" s="156">
        <v>154033294</v>
      </c>
      <c r="F81" s="103"/>
      <c r="G81" s="153">
        <f t="shared" si="34"/>
        <v>1417.8452857629397</v>
      </c>
      <c r="H81" s="103"/>
      <c r="I81" s="153">
        <f t="shared" si="35"/>
        <v>91.182973656861421</v>
      </c>
      <c r="J81" s="103"/>
      <c r="K81" s="156">
        <v>8238032</v>
      </c>
      <c r="L81" s="103"/>
      <c r="M81" s="153">
        <f t="shared" si="36"/>
        <v>75.829416691979858</v>
      </c>
      <c r="N81" s="103"/>
      <c r="O81" s="153">
        <f t="shared" si="37"/>
        <v>88.100843198204586</v>
      </c>
      <c r="P81" s="103"/>
      <c r="Q81" s="156">
        <v>11612222</v>
      </c>
      <c r="R81" s="103"/>
      <c r="S81" s="153">
        <f t="shared" si="38"/>
        <v>106.88815250508566</v>
      </c>
      <c r="T81" s="103"/>
      <c r="U81" s="153">
        <f t="shared" si="39"/>
        <v>91.259778434591382</v>
      </c>
      <c r="V81" s="103"/>
      <c r="W81" s="156">
        <v>17005951</v>
      </c>
      <c r="X81" s="103"/>
      <c r="Y81" s="153">
        <f t="shared" si="40"/>
        <v>156.53633593829105</v>
      </c>
      <c r="Z81" s="103"/>
      <c r="AA81" s="153">
        <f t="shared" si="41"/>
        <v>83.14319734491626</v>
      </c>
      <c r="AB81" s="103"/>
      <c r="AC81" s="94"/>
      <c r="AD81" s="156">
        <v>5276479</v>
      </c>
      <c r="AE81" s="103"/>
      <c r="AF81" s="153">
        <f t="shared" si="42"/>
        <v>48.568920921584329</v>
      </c>
      <c r="AG81" s="103"/>
      <c r="AH81" s="153">
        <f t="shared" si="43"/>
        <v>57.95698448478629</v>
      </c>
      <c r="AI81" s="103"/>
      <c r="AJ81" s="156">
        <v>24255</v>
      </c>
      <c r="AK81" s="103"/>
      <c r="AL81" s="153">
        <f t="shared" si="44"/>
        <v>0.22326236434429625</v>
      </c>
      <c r="AM81" s="103"/>
      <c r="AN81" s="153">
        <f t="shared" si="45"/>
        <v>31.261823966010553</v>
      </c>
      <c r="AO81" s="103"/>
      <c r="AP81" s="156">
        <f t="shared" si="46"/>
        <v>196190233</v>
      </c>
      <c r="AQ81" s="94"/>
      <c r="AR81" s="156">
        <v>49952344</v>
      </c>
      <c r="AS81" s="94"/>
      <c r="AT81" s="153">
        <f t="shared" si="47"/>
        <v>25.46117777432886</v>
      </c>
      <c r="AU81" s="94"/>
      <c r="AV81" s="156">
        <v>8578215</v>
      </c>
      <c r="AW81" s="94"/>
      <c r="AX81" s="153">
        <f t="shared" si="48"/>
        <v>4.3723965606381636</v>
      </c>
      <c r="AY81" s="94"/>
      <c r="AZ81" s="156">
        <v>0</v>
      </c>
      <c r="BA81" s="94"/>
      <c r="BB81" s="153">
        <f t="shared" si="49"/>
        <v>0</v>
      </c>
      <c r="BC81" s="94"/>
      <c r="BD81" s="156">
        <v>6209342</v>
      </c>
      <c r="BE81" s="94"/>
      <c r="BF81" s="156">
        <v>31413</v>
      </c>
      <c r="BG81" s="94"/>
      <c r="BH81" s="103">
        <v>2</v>
      </c>
      <c r="BI81" s="94"/>
      <c r="BJ81" s="146">
        <v>108639</v>
      </c>
      <c r="BK81" s="94"/>
      <c r="BL81" s="156">
        <f t="shared" si="50"/>
        <v>108639</v>
      </c>
      <c r="BM81" s="94"/>
      <c r="BN81" s="156">
        <f t="shared" si="51"/>
        <v>108639</v>
      </c>
      <c r="BO81" s="94"/>
      <c r="BP81" s="156">
        <f t="shared" si="52"/>
        <v>108639</v>
      </c>
      <c r="BQ81" s="94"/>
      <c r="BR81" s="156">
        <f t="shared" si="53"/>
        <v>108639</v>
      </c>
      <c r="BS81" s="94"/>
      <c r="BT81" s="156">
        <f t="shared" si="54"/>
        <v>108639</v>
      </c>
      <c r="BU81" s="94"/>
      <c r="BV81" s="156">
        <f t="shared" si="55"/>
        <v>108639</v>
      </c>
    </row>
    <row r="82" spans="1:74" ht="9.75" customHeight="1" x14ac:dyDescent="0.25">
      <c r="A82" s="103">
        <v>3</v>
      </c>
      <c r="B82" s="103"/>
      <c r="C82" s="13" t="s">
        <v>125</v>
      </c>
      <c r="D82" s="103"/>
      <c r="E82" s="156">
        <v>18397720</v>
      </c>
      <c r="F82" s="103"/>
      <c r="G82" s="153">
        <f t="shared" si="34"/>
        <v>1214.8520866349709</v>
      </c>
      <c r="H82" s="103"/>
      <c r="I82" s="153">
        <f t="shared" si="35"/>
        <v>78.128288696190509</v>
      </c>
      <c r="J82" s="103"/>
      <c r="K82" s="156">
        <v>2052979</v>
      </c>
      <c r="L82" s="103"/>
      <c r="M82" s="153">
        <f t="shared" si="36"/>
        <v>135.56385367142101</v>
      </c>
      <c r="N82" s="103"/>
      <c r="O82" s="153">
        <f t="shared" si="37"/>
        <v>157.50206630447948</v>
      </c>
      <c r="P82" s="103"/>
      <c r="Q82" s="156">
        <v>1844054</v>
      </c>
      <c r="R82" s="103"/>
      <c r="S82" s="153">
        <f t="shared" si="38"/>
        <v>121.76796090861068</v>
      </c>
      <c r="T82" s="103"/>
      <c r="U82" s="153">
        <f t="shared" si="39"/>
        <v>103.96397423393647</v>
      </c>
      <c r="V82" s="103"/>
      <c r="W82" s="156">
        <v>2846989</v>
      </c>
      <c r="X82" s="103"/>
      <c r="Y82" s="153">
        <f t="shared" si="40"/>
        <v>187.99451928156367</v>
      </c>
      <c r="Z82" s="103"/>
      <c r="AA82" s="153">
        <f t="shared" si="41"/>
        <v>99.851994891150866</v>
      </c>
      <c r="AB82" s="103"/>
      <c r="AC82" s="94"/>
      <c r="AD82" s="156">
        <v>958939</v>
      </c>
      <c r="AE82" s="103"/>
      <c r="AF82" s="153">
        <f t="shared" si="42"/>
        <v>63.321381405176965</v>
      </c>
      <c r="AG82" s="103"/>
      <c r="AH82" s="153">
        <f t="shared" si="43"/>
        <v>75.561001768605124</v>
      </c>
      <c r="AI82" s="103"/>
      <c r="AJ82" s="156">
        <v>9230</v>
      </c>
      <c r="AK82" s="103"/>
      <c r="AL82" s="153">
        <f t="shared" si="44"/>
        <v>0.60948230322239827</v>
      </c>
      <c r="AM82" s="103"/>
      <c r="AN82" s="153">
        <f t="shared" si="45"/>
        <v>85.341425679585441</v>
      </c>
      <c r="AO82" s="103"/>
      <c r="AP82" s="156">
        <f t="shared" si="46"/>
        <v>26109911</v>
      </c>
      <c r="AQ82" s="94"/>
      <c r="AR82" s="156">
        <v>15283975</v>
      </c>
      <c r="AS82" s="94"/>
      <c r="AT82" s="153">
        <f t="shared" si="47"/>
        <v>58.537062803469532</v>
      </c>
      <c r="AU82" s="94"/>
      <c r="AV82" s="156">
        <v>2080448</v>
      </c>
      <c r="AW82" s="94"/>
      <c r="AX82" s="153">
        <f t="shared" si="48"/>
        <v>7.9680394161435482</v>
      </c>
      <c r="AY82" s="94"/>
      <c r="AZ82" s="156">
        <v>60000</v>
      </c>
      <c r="BA82" s="94"/>
      <c r="BB82" s="153">
        <f t="shared" si="49"/>
        <v>0.22979779594039981</v>
      </c>
      <c r="BC82" s="94"/>
      <c r="BD82" s="156">
        <v>468346</v>
      </c>
      <c r="BE82" s="94"/>
      <c r="BF82" s="156">
        <v>0</v>
      </c>
      <c r="BG82" s="94"/>
      <c r="BH82" s="103">
        <v>3</v>
      </c>
      <c r="BI82" s="94"/>
      <c r="BJ82" s="146">
        <v>15144</v>
      </c>
      <c r="BK82" s="94"/>
      <c r="BL82" s="156">
        <f t="shared" si="50"/>
        <v>15144</v>
      </c>
      <c r="BM82" s="94"/>
      <c r="BN82" s="156">
        <f t="shared" si="51"/>
        <v>15144</v>
      </c>
      <c r="BO82" s="94"/>
      <c r="BP82" s="156">
        <f t="shared" si="52"/>
        <v>15144</v>
      </c>
      <c r="BQ82" s="94"/>
      <c r="BR82" s="156">
        <f t="shared" si="53"/>
        <v>15144</v>
      </c>
      <c r="BS82" s="94"/>
      <c r="BT82" s="156">
        <f t="shared" si="54"/>
        <v>15144</v>
      </c>
      <c r="BU82" s="94"/>
      <c r="BV82" s="156">
        <f t="shared" si="55"/>
        <v>15144</v>
      </c>
    </row>
    <row r="83" spans="1:74" ht="9.75" customHeight="1" x14ac:dyDescent="0.25">
      <c r="A83" s="103">
        <v>4</v>
      </c>
      <c r="B83" s="103"/>
      <c r="C83" s="13" t="s">
        <v>126</v>
      </c>
      <c r="D83" s="103"/>
      <c r="E83" s="156">
        <v>12636169</v>
      </c>
      <c r="F83" s="103"/>
      <c r="G83" s="153">
        <f t="shared" si="34"/>
        <v>972.38699499807615</v>
      </c>
      <c r="H83" s="103"/>
      <c r="I83" s="153">
        <f t="shared" si="35"/>
        <v>62.535128930850647</v>
      </c>
      <c r="J83" s="103"/>
      <c r="K83" s="156">
        <v>1490908</v>
      </c>
      <c r="L83" s="103"/>
      <c r="M83" s="153">
        <f t="shared" si="36"/>
        <v>114.72935744517122</v>
      </c>
      <c r="N83" s="103"/>
      <c r="O83" s="153">
        <f t="shared" si="37"/>
        <v>133.29593674135236</v>
      </c>
      <c r="P83" s="103"/>
      <c r="Q83" s="156">
        <v>1441046</v>
      </c>
      <c r="R83" s="103"/>
      <c r="S83" s="153">
        <f t="shared" si="38"/>
        <v>110.8923432089265</v>
      </c>
      <c r="T83" s="103"/>
      <c r="U83" s="153">
        <f t="shared" si="39"/>
        <v>94.67850677705178</v>
      </c>
      <c r="V83" s="103"/>
      <c r="W83" s="156">
        <v>2045478</v>
      </c>
      <c r="X83" s="103"/>
      <c r="Y83" s="153">
        <f t="shared" si="40"/>
        <v>157.40500192381685</v>
      </c>
      <c r="Z83" s="103"/>
      <c r="AA83" s="153">
        <f t="shared" si="41"/>
        <v>83.604583303827809</v>
      </c>
      <c r="AB83" s="103"/>
      <c r="AC83" s="94"/>
      <c r="AD83" s="156">
        <v>734216</v>
      </c>
      <c r="AE83" s="103"/>
      <c r="AF83" s="153">
        <f t="shared" si="42"/>
        <v>56.49988457098884</v>
      </c>
      <c r="AG83" s="103"/>
      <c r="AH83" s="153">
        <f t="shared" si="43"/>
        <v>67.420952974431444</v>
      </c>
      <c r="AI83" s="103"/>
      <c r="AJ83" s="156">
        <v>1128</v>
      </c>
      <c r="AK83" s="103"/>
      <c r="AL83" s="153">
        <f t="shared" si="44"/>
        <v>8.6802616390919587E-2</v>
      </c>
      <c r="AM83" s="103"/>
      <c r="AN83" s="153">
        <f t="shared" si="45"/>
        <v>12.154346395872503</v>
      </c>
      <c r="AO83" s="103"/>
      <c r="AP83" s="156">
        <f t="shared" si="46"/>
        <v>18348945</v>
      </c>
      <c r="AQ83" s="94"/>
      <c r="AR83" s="156">
        <v>12027913</v>
      </c>
      <c r="AS83" s="94"/>
      <c r="AT83" s="153">
        <f t="shared" si="47"/>
        <v>65.550978543998028</v>
      </c>
      <c r="AU83" s="94"/>
      <c r="AV83" s="156">
        <v>1393182</v>
      </c>
      <c r="AW83" s="94"/>
      <c r="AX83" s="153">
        <f t="shared" si="48"/>
        <v>7.5927090086105764</v>
      </c>
      <c r="AY83" s="94"/>
      <c r="AZ83" s="156">
        <v>0</v>
      </c>
      <c r="BA83" s="94"/>
      <c r="BB83" s="153">
        <f t="shared" si="49"/>
        <v>0</v>
      </c>
      <c r="BC83" s="94"/>
      <c r="BD83" s="156">
        <v>196810</v>
      </c>
      <c r="BE83" s="94"/>
      <c r="BF83" s="156">
        <v>0</v>
      </c>
      <c r="BG83" s="94"/>
      <c r="BH83" s="103">
        <v>4</v>
      </c>
      <c r="BI83" s="94"/>
      <c r="BJ83" s="146">
        <v>12995</v>
      </c>
      <c r="BK83" s="94"/>
      <c r="BL83" s="156">
        <f t="shared" si="50"/>
        <v>12995</v>
      </c>
      <c r="BM83" s="94"/>
      <c r="BN83" s="156">
        <f t="shared" si="51"/>
        <v>12995</v>
      </c>
      <c r="BO83" s="94"/>
      <c r="BP83" s="156">
        <f t="shared" si="52"/>
        <v>12995</v>
      </c>
      <c r="BQ83" s="94"/>
      <c r="BR83" s="156">
        <f t="shared" si="53"/>
        <v>12995</v>
      </c>
      <c r="BS83" s="94"/>
      <c r="BT83" s="156">
        <f t="shared" si="54"/>
        <v>12995</v>
      </c>
      <c r="BU83" s="94"/>
      <c r="BV83" s="156">
        <f t="shared" si="55"/>
        <v>12995</v>
      </c>
    </row>
    <row r="84" spans="1:74" ht="9.75" customHeight="1" x14ac:dyDescent="0.25">
      <c r="A84" s="103">
        <v>5</v>
      </c>
      <c r="B84" s="103"/>
      <c r="C84" s="13" t="s">
        <v>127</v>
      </c>
      <c r="D84" s="103"/>
      <c r="E84" s="156">
        <v>34605165</v>
      </c>
      <c r="F84" s="103"/>
      <c r="G84" s="153">
        <f t="shared" si="34"/>
        <v>1085.9247811215364</v>
      </c>
      <c r="H84" s="103"/>
      <c r="I84" s="153">
        <f t="shared" si="35"/>
        <v>69.836851527179675</v>
      </c>
      <c r="J84" s="103"/>
      <c r="K84" s="156">
        <v>2842980</v>
      </c>
      <c r="L84" s="103"/>
      <c r="M84" s="153">
        <f t="shared" si="36"/>
        <v>89.213920356481623</v>
      </c>
      <c r="N84" s="103"/>
      <c r="O84" s="153">
        <f t="shared" si="37"/>
        <v>103.65135261886826</v>
      </c>
      <c r="P84" s="103"/>
      <c r="Q84" s="156">
        <v>3052126</v>
      </c>
      <c r="R84" s="103"/>
      <c r="S84" s="153">
        <f t="shared" si="38"/>
        <v>95.777010700724887</v>
      </c>
      <c r="T84" s="103"/>
      <c r="U84" s="153">
        <f t="shared" si="39"/>
        <v>81.773223419309929</v>
      </c>
      <c r="V84" s="103"/>
      <c r="W84" s="156">
        <v>3812064</v>
      </c>
      <c r="X84" s="103"/>
      <c r="Y84" s="153">
        <f t="shared" si="40"/>
        <v>119.62418803150595</v>
      </c>
      <c r="Z84" s="103"/>
      <c r="AA84" s="153">
        <f t="shared" si="41"/>
        <v>63.537564062121056</v>
      </c>
      <c r="AB84" s="103"/>
      <c r="AC84" s="94"/>
      <c r="AD84" s="156">
        <v>2107792</v>
      </c>
      <c r="AE84" s="103"/>
      <c r="AF84" s="153">
        <f t="shared" si="42"/>
        <v>66.143408541751654</v>
      </c>
      <c r="AG84" s="103"/>
      <c r="AH84" s="153">
        <f t="shared" si="43"/>
        <v>78.928508805341053</v>
      </c>
      <c r="AI84" s="103"/>
      <c r="AJ84" s="156">
        <v>6750</v>
      </c>
      <c r="AK84" s="103"/>
      <c r="AL84" s="153">
        <f t="shared" si="44"/>
        <v>0.2118178680139329</v>
      </c>
      <c r="AM84" s="103"/>
      <c r="AN84" s="153">
        <f t="shared" si="45"/>
        <v>29.659333413201839</v>
      </c>
      <c r="AO84" s="103"/>
      <c r="AP84" s="156">
        <f t="shared" si="46"/>
        <v>46426877</v>
      </c>
      <c r="AQ84" s="94"/>
      <c r="AR84" s="156">
        <v>28598207</v>
      </c>
      <c r="AS84" s="94"/>
      <c r="AT84" s="161">
        <f t="shared" si="47"/>
        <v>61.598386210642595</v>
      </c>
      <c r="AU84" s="94"/>
      <c r="AV84" s="156">
        <v>4161785</v>
      </c>
      <c r="AW84" s="94"/>
      <c r="AX84" s="161">
        <f t="shared" si="48"/>
        <v>8.9641717662809839</v>
      </c>
      <c r="AY84" s="94"/>
      <c r="AZ84" s="156">
        <v>0</v>
      </c>
      <c r="BA84" s="94"/>
      <c r="BB84" s="161">
        <f t="shared" si="49"/>
        <v>0</v>
      </c>
      <c r="BC84" s="94"/>
      <c r="BD84" s="156">
        <v>891353</v>
      </c>
      <c r="BE84" s="94"/>
      <c r="BF84" s="156">
        <v>0</v>
      </c>
      <c r="BG84" s="94"/>
      <c r="BH84" s="103">
        <v>5</v>
      </c>
      <c r="BI84" s="94"/>
      <c r="BJ84" s="146">
        <v>31867</v>
      </c>
      <c r="BK84" s="94"/>
      <c r="BL84" s="156">
        <f t="shared" si="50"/>
        <v>31867</v>
      </c>
      <c r="BM84" s="94"/>
      <c r="BN84" s="156">
        <f t="shared" si="51"/>
        <v>31867</v>
      </c>
      <c r="BO84" s="94"/>
      <c r="BP84" s="156">
        <f t="shared" si="52"/>
        <v>31867</v>
      </c>
      <c r="BQ84" s="94"/>
      <c r="BR84" s="156">
        <f t="shared" si="53"/>
        <v>31867</v>
      </c>
      <c r="BS84" s="94"/>
      <c r="BT84" s="156">
        <f t="shared" si="54"/>
        <v>31867</v>
      </c>
      <c r="BU84" s="94"/>
      <c r="BV84" s="156">
        <f t="shared" si="55"/>
        <v>31867</v>
      </c>
    </row>
    <row r="85" spans="1:74" ht="9.75" customHeight="1" x14ac:dyDescent="0.25">
      <c r="A85" s="103">
        <v>6</v>
      </c>
      <c r="B85" s="103"/>
      <c r="C85" s="13" t="s">
        <v>128</v>
      </c>
      <c r="D85" s="103"/>
      <c r="E85" s="156">
        <v>17985230</v>
      </c>
      <c r="F85" s="103"/>
      <c r="G85" s="153">
        <f t="shared" si="34"/>
        <v>1147.0903756617131</v>
      </c>
      <c r="H85" s="103"/>
      <c r="I85" s="153">
        <f t="shared" si="35"/>
        <v>73.770468863052884</v>
      </c>
      <c r="J85" s="103"/>
      <c r="K85" s="156">
        <v>939446</v>
      </c>
      <c r="L85" s="103"/>
      <c r="M85" s="153">
        <f t="shared" si="36"/>
        <v>59.917469226353724</v>
      </c>
      <c r="N85" s="103"/>
      <c r="O85" s="153">
        <f t="shared" si="37"/>
        <v>69.613875345853103</v>
      </c>
      <c r="P85" s="103"/>
      <c r="Q85" s="156">
        <v>1554175</v>
      </c>
      <c r="R85" s="103"/>
      <c r="S85" s="153">
        <f t="shared" si="38"/>
        <v>99.124625294980547</v>
      </c>
      <c r="T85" s="103"/>
      <c r="U85" s="153">
        <f t="shared" si="39"/>
        <v>84.631375225625789</v>
      </c>
      <c r="V85" s="103"/>
      <c r="W85" s="156">
        <v>2011565</v>
      </c>
      <c r="X85" s="103"/>
      <c r="Y85" s="153">
        <f t="shared" si="40"/>
        <v>128.29676637540661</v>
      </c>
      <c r="Z85" s="103"/>
      <c r="AA85" s="153">
        <f t="shared" si="41"/>
        <v>68.143944353406482</v>
      </c>
      <c r="AB85" s="103"/>
      <c r="AC85" s="94"/>
      <c r="AD85" s="156">
        <v>866592</v>
      </c>
      <c r="AE85" s="103"/>
      <c r="AF85" s="153">
        <f t="shared" si="42"/>
        <v>55.270871866828244</v>
      </c>
      <c r="AG85" s="103"/>
      <c r="AH85" s="153">
        <f t="shared" si="43"/>
        <v>65.954379929878044</v>
      </c>
      <c r="AI85" s="103"/>
      <c r="AJ85" s="156">
        <v>376</v>
      </c>
      <c r="AK85" s="103"/>
      <c r="AL85" s="153">
        <f t="shared" si="44"/>
        <v>2.3981121244977359E-2</v>
      </c>
      <c r="AM85" s="103"/>
      <c r="AN85" s="153">
        <f t="shared" si="45"/>
        <v>3.357904020544745</v>
      </c>
      <c r="AO85" s="103"/>
      <c r="AP85" s="156">
        <f t="shared" si="46"/>
        <v>23357384</v>
      </c>
      <c r="AQ85" s="94"/>
      <c r="AR85" s="156">
        <v>15296684</v>
      </c>
      <c r="AS85" s="94"/>
      <c r="AT85" s="161">
        <f t="shared" si="47"/>
        <v>65.48971408784476</v>
      </c>
      <c r="AU85" s="94"/>
      <c r="AV85" s="156">
        <v>2032008</v>
      </c>
      <c r="AW85" s="94"/>
      <c r="AX85" s="161">
        <f t="shared" si="48"/>
        <v>8.6996386239143906</v>
      </c>
      <c r="AY85" s="94"/>
      <c r="AZ85" s="156">
        <v>0</v>
      </c>
      <c r="BA85" s="94"/>
      <c r="BB85" s="161">
        <f t="shared" si="49"/>
        <v>0</v>
      </c>
      <c r="BC85" s="94"/>
      <c r="BD85" s="156">
        <v>327909</v>
      </c>
      <c r="BE85" s="94"/>
      <c r="BF85" s="156">
        <v>0</v>
      </c>
      <c r="BG85" s="94"/>
      <c r="BH85" s="103">
        <v>6</v>
      </c>
      <c r="BI85" s="94"/>
      <c r="BJ85" s="146">
        <v>15679</v>
      </c>
      <c r="BK85" s="94"/>
      <c r="BL85" s="156">
        <f t="shared" si="50"/>
        <v>15679</v>
      </c>
      <c r="BM85" s="94"/>
      <c r="BN85" s="156">
        <f t="shared" si="51"/>
        <v>15679</v>
      </c>
      <c r="BO85" s="94"/>
      <c r="BP85" s="156">
        <f t="shared" si="52"/>
        <v>15679</v>
      </c>
      <c r="BQ85" s="94"/>
      <c r="BR85" s="156">
        <f t="shared" si="53"/>
        <v>15679</v>
      </c>
      <c r="BS85" s="94"/>
      <c r="BT85" s="156">
        <f t="shared" si="54"/>
        <v>15679</v>
      </c>
      <c r="BU85" s="94"/>
      <c r="BV85" s="156">
        <f t="shared" si="55"/>
        <v>15679</v>
      </c>
    </row>
    <row r="86" spans="1:74" ht="9.75" customHeight="1" x14ac:dyDescent="0.25">
      <c r="A86" s="103">
        <v>7</v>
      </c>
      <c r="B86" s="103"/>
      <c r="C86" s="13" t="s">
        <v>129</v>
      </c>
      <c r="D86" s="103"/>
      <c r="E86" s="156">
        <v>444157543</v>
      </c>
      <c r="F86" s="103"/>
      <c r="G86" s="153">
        <f t="shared" si="34"/>
        <v>1842.7403238587567</v>
      </c>
      <c r="H86" s="103"/>
      <c r="I86" s="153">
        <f t="shared" si="35"/>
        <v>118.5083761211891</v>
      </c>
      <c r="J86" s="103"/>
      <c r="K86" s="156">
        <v>28426052</v>
      </c>
      <c r="L86" s="103"/>
      <c r="M86" s="153">
        <f t="shared" si="36"/>
        <v>117.93525314171207</v>
      </c>
      <c r="N86" s="103"/>
      <c r="O86" s="153">
        <f t="shared" si="37"/>
        <v>137.02064050925853</v>
      </c>
      <c r="P86" s="103"/>
      <c r="Q86" s="156">
        <v>18757898</v>
      </c>
      <c r="R86" s="103"/>
      <c r="S86" s="153">
        <f t="shared" si="38"/>
        <v>77.823591156324284</v>
      </c>
      <c r="T86" s="103"/>
      <c r="U86" s="153">
        <f t="shared" si="39"/>
        <v>66.444816562550884</v>
      </c>
      <c r="V86" s="103"/>
      <c r="W86" s="156">
        <v>44895154</v>
      </c>
      <c r="X86" s="103"/>
      <c r="Y86" s="153">
        <f t="shared" si="40"/>
        <v>186.26298691869511</v>
      </c>
      <c r="Z86" s="103"/>
      <c r="AA86" s="153">
        <f t="shared" si="41"/>
        <v>98.932303395293673</v>
      </c>
      <c r="AB86" s="103"/>
      <c r="AC86" s="94"/>
      <c r="AD86" s="156">
        <v>29828205</v>
      </c>
      <c r="AE86" s="103"/>
      <c r="AF86" s="153">
        <f t="shared" si="42"/>
        <v>123.75256709717837</v>
      </c>
      <c r="AG86" s="103"/>
      <c r="AH86" s="153">
        <f t="shared" si="43"/>
        <v>147.67315137150217</v>
      </c>
      <c r="AI86" s="103"/>
      <c r="AJ86" s="156">
        <v>43222</v>
      </c>
      <c r="AK86" s="103"/>
      <c r="AL86" s="153">
        <f t="shared" si="44"/>
        <v>0.17932133211080734</v>
      </c>
      <c r="AM86" s="103"/>
      <c r="AN86" s="153">
        <f t="shared" si="45"/>
        <v>25.109077090815063</v>
      </c>
      <c r="AO86" s="103"/>
      <c r="AP86" s="156">
        <f t="shared" si="46"/>
        <v>566108074</v>
      </c>
      <c r="AQ86" s="94"/>
      <c r="AR86" s="156">
        <v>76055372</v>
      </c>
      <c r="AS86" s="94"/>
      <c r="AT86" s="161">
        <f t="shared" si="47"/>
        <v>13.434779592986338</v>
      </c>
      <c r="AU86" s="94"/>
      <c r="AV86" s="156">
        <v>20605161</v>
      </c>
      <c r="AW86" s="94"/>
      <c r="AX86" s="161">
        <f t="shared" si="48"/>
        <v>3.6397928145430405</v>
      </c>
      <c r="AY86" s="94"/>
      <c r="AZ86" s="156">
        <v>0</v>
      </c>
      <c r="BA86" s="94"/>
      <c r="BB86" s="161">
        <f t="shared" si="49"/>
        <v>0</v>
      </c>
      <c r="BC86" s="94"/>
      <c r="BD86" s="156">
        <v>24374566</v>
      </c>
      <c r="BE86" s="94"/>
      <c r="BF86" s="156">
        <v>17193</v>
      </c>
      <c r="BG86" s="94"/>
      <c r="BH86" s="103">
        <v>7</v>
      </c>
      <c r="BI86" s="94"/>
      <c r="BJ86" s="146">
        <v>241031</v>
      </c>
      <c r="BK86" s="94"/>
      <c r="BL86" s="156">
        <f t="shared" si="50"/>
        <v>241031</v>
      </c>
      <c r="BM86" s="94"/>
      <c r="BN86" s="156">
        <f t="shared" si="51"/>
        <v>241031</v>
      </c>
      <c r="BO86" s="94"/>
      <c r="BP86" s="156">
        <f t="shared" si="52"/>
        <v>241031</v>
      </c>
      <c r="BQ86" s="94"/>
      <c r="BR86" s="156">
        <f t="shared" si="53"/>
        <v>241031</v>
      </c>
      <c r="BS86" s="94"/>
      <c r="BT86" s="156">
        <f t="shared" si="54"/>
        <v>241031</v>
      </c>
      <c r="BU86" s="94"/>
      <c r="BV86" s="156">
        <f t="shared" si="55"/>
        <v>241031</v>
      </c>
    </row>
    <row r="87" spans="1:74" ht="9.75" customHeight="1" x14ac:dyDescent="0.25">
      <c r="A87" s="103">
        <v>8</v>
      </c>
      <c r="B87" s="103"/>
      <c r="C87" s="13" t="s">
        <v>130</v>
      </c>
      <c r="D87" s="103"/>
      <c r="E87" s="156">
        <v>91048700</v>
      </c>
      <c r="F87" s="103"/>
      <c r="G87" s="153">
        <f t="shared" si="34"/>
        <v>1209.885188827172</v>
      </c>
      <c r="H87" s="103"/>
      <c r="I87" s="153">
        <f t="shared" si="35"/>
        <v>77.808862792311899</v>
      </c>
      <c r="J87" s="103"/>
      <c r="K87" s="156">
        <v>5304739</v>
      </c>
      <c r="L87" s="103"/>
      <c r="M87" s="153">
        <f t="shared" si="36"/>
        <v>70.49112339543413</v>
      </c>
      <c r="N87" s="103"/>
      <c r="O87" s="153">
        <f t="shared" si="37"/>
        <v>81.898657276408571</v>
      </c>
      <c r="P87" s="103"/>
      <c r="Q87" s="156">
        <v>6745711</v>
      </c>
      <c r="R87" s="103"/>
      <c r="S87" s="153">
        <f t="shared" si="38"/>
        <v>89.639235123714357</v>
      </c>
      <c r="T87" s="103"/>
      <c r="U87" s="153">
        <f t="shared" si="39"/>
        <v>76.53286678378312</v>
      </c>
      <c r="V87" s="103"/>
      <c r="W87" s="156">
        <v>8692383</v>
      </c>
      <c r="X87" s="103"/>
      <c r="Y87" s="153">
        <f t="shared" si="40"/>
        <v>115.50725542828289</v>
      </c>
      <c r="Z87" s="103"/>
      <c r="AA87" s="153">
        <f t="shared" si="41"/>
        <v>61.350883648057739</v>
      </c>
      <c r="AB87" s="103"/>
      <c r="AC87" s="94"/>
      <c r="AD87" s="156">
        <v>4767034</v>
      </c>
      <c r="AE87" s="103"/>
      <c r="AF87" s="153">
        <f t="shared" si="42"/>
        <v>63.345921811465175</v>
      </c>
      <c r="AG87" s="103"/>
      <c r="AH87" s="153">
        <f t="shared" si="43"/>
        <v>75.590285679375825</v>
      </c>
      <c r="AI87" s="103"/>
      <c r="AJ87" s="156">
        <v>142585</v>
      </c>
      <c r="AK87" s="103"/>
      <c r="AL87" s="153">
        <f t="shared" si="44"/>
        <v>1.8947165599170808</v>
      </c>
      <c r="AM87" s="103"/>
      <c r="AN87" s="153">
        <f t="shared" si="45"/>
        <v>265.30353978635588</v>
      </c>
      <c r="AO87" s="103"/>
      <c r="AP87" s="156">
        <f t="shared" si="46"/>
        <v>116701152</v>
      </c>
      <c r="AQ87" s="94"/>
      <c r="AR87" s="156">
        <v>59012754</v>
      </c>
      <c r="AS87" s="94"/>
      <c r="AT87" s="161">
        <f t="shared" si="47"/>
        <v>50.567413421934347</v>
      </c>
      <c r="AU87" s="94"/>
      <c r="AV87" s="156">
        <v>7549403</v>
      </c>
      <c r="AW87" s="94"/>
      <c r="AX87" s="161">
        <f t="shared" si="48"/>
        <v>6.4690046932870029</v>
      </c>
      <c r="AY87" s="94"/>
      <c r="AZ87" s="156">
        <v>3047674</v>
      </c>
      <c r="BA87" s="94"/>
      <c r="BB87" s="161">
        <f t="shared" si="49"/>
        <v>2.6115200645148731</v>
      </c>
      <c r="BC87" s="94"/>
      <c r="BD87" s="156">
        <v>4374126</v>
      </c>
      <c r="BE87" s="94"/>
      <c r="BF87" s="156">
        <v>39150</v>
      </c>
      <c r="BG87" s="94"/>
      <c r="BH87" s="103">
        <v>8</v>
      </c>
      <c r="BI87" s="94"/>
      <c r="BJ87" s="146">
        <v>75254</v>
      </c>
      <c r="BK87" s="94"/>
      <c r="BL87" s="156">
        <f t="shared" si="50"/>
        <v>75254</v>
      </c>
      <c r="BM87" s="94"/>
      <c r="BN87" s="156">
        <f t="shared" si="51"/>
        <v>75254</v>
      </c>
      <c r="BO87" s="94"/>
      <c r="BP87" s="156">
        <f t="shared" si="52"/>
        <v>75254</v>
      </c>
      <c r="BQ87" s="94"/>
      <c r="BR87" s="156">
        <f t="shared" si="53"/>
        <v>75254</v>
      </c>
      <c r="BS87" s="94"/>
      <c r="BT87" s="156">
        <f t="shared" si="54"/>
        <v>75254</v>
      </c>
      <c r="BU87" s="94"/>
      <c r="BV87" s="156">
        <f t="shared" si="55"/>
        <v>75254</v>
      </c>
    </row>
    <row r="88" spans="1:74" ht="9.75" customHeight="1" x14ac:dyDescent="0.25">
      <c r="A88" s="103">
        <v>9</v>
      </c>
      <c r="B88" s="103"/>
      <c r="C88" s="13" t="s">
        <v>131</v>
      </c>
      <c r="D88" s="103"/>
      <c r="E88" s="156">
        <v>7215533</v>
      </c>
      <c r="F88" s="103"/>
      <c r="G88" s="153">
        <f t="shared" si="34"/>
        <v>1629.1562429442313</v>
      </c>
      <c r="H88" s="103"/>
      <c r="I88" s="153">
        <f t="shared" si="35"/>
        <v>104.77258151855406</v>
      </c>
      <c r="J88" s="103"/>
      <c r="K88" s="156">
        <v>444527</v>
      </c>
      <c r="L88" s="103"/>
      <c r="M88" s="153">
        <f t="shared" si="36"/>
        <v>100.36735154662452</v>
      </c>
      <c r="N88" s="103"/>
      <c r="O88" s="153">
        <f t="shared" si="37"/>
        <v>116.60973651882871</v>
      </c>
      <c r="P88" s="103"/>
      <c r="Q88" s="156">
        <v>900255</v>
      </c>
      <c r="R88" s="103"/>
      <c r="S88" s="153">
        <f t="shared" si="38"/>
        <v>203.26371641454054</v>
      </c>
      <c r="T88" s="103"/>
      <c r="U88" s="153">
        <f t="shared" si="39"/>
        <v>173.54403915719286</v>
      </c>
      <c r="V88" s="103"/>
      <c r="W88" s="156">
        <v>1908702</v>
      </c>
      <c r="X88" s="103"/>
      <c r="Y88" s="153">
        <f t="shared" si="40"/>
        <v>430.95552043350642</v>
      </c>
      <c r="Z88" s="103"/>
      <c r="AA88" s="153">
        <f t="shared" si="41"/>
        <v>228.89905827621541</v>
      </c>
      <c r="AB88" s="103"/>
      <c r="AC88" s="94"/>
      <c r="AD88" s="156">
        <v>637353</v>
      </c>
      <c r="AE88" s="103"/>
      <c r="AF88" s="153">
        <f t="shared" si="42"/>
        <v>143.90449311356966</v>
      </c>
      <c r="AG88" s="103"/>
      <c r="AH88" s="153">
        <f t="shared" si="43"/>
        <v>171.72031654027802</v>
      </c>
      <c r="AI88" s="103"/>
      <c r="AJ88" s="156">
        <v>5749</v>
      </c>
      <c r="AK88" s="103"/>
      <c r="AL88" s="153">
        <f t="shared" si="44"/>
        <v>1.2980356739670353</v>
      </c>
      <c r="AM88" s="103"/>
      <c r="AN88" s="153">
        <f t="shared" si="45"/>
        <v>181.75460454491068</v>
      </c>
      <c r="AO88" s="103"/>
      <c r="AP88" s="156">
        <f t="shared" si="46"/>
        <v>11112119</v>
      </c>
      <c r="AQ88" s="94"/>
      <c r="AR88" s="156">
        <v>1959463</v>
      </c>
      <c r="AS88" s="94"/>
      <c r="AT88" s="161">
        <f t="shared" si="47"/>
        <v>17.633567459095786</v>
      </c>
      <c r="AU88" s="94"/>
      <c r="AV88" s="156">
        <v>678632</v>
      </c>
      <c r="AW88" s="94"/>
      <c r="AX88" s="161">
        <f t="shared" si="48"/>
        <v>6.1071340218728762</v>
      </c>
      <c r="AY88" s="94"/>
      <c r="AZ88" s="156">
        <v>22394</v>
      </c>
      <c r="BA88" s="94"/>
      <c r="BB88" s="161">
        <f t="shared" si="49"/>
        <v>0.20152771942057138</v>
      </c>
      <c r="BC88" s="94"/>
      <c r="BD88" s="156">
        <v>117650</v>
      </c>
      <c r="BE88" s="94"/>
      <c r="BF88" s="156">
        <v>14901</v>
      </c>
      <c r="BG88" s="94"/>
      <c r="BH88" s="103">
        <v>9</v>
      </c>
      <c r="BI88" s="94"/>
      <c r="BJ88" s="146">
        <v>4429</v>
      </c>
      <c r="BK88" s="94"/>
      <c r="BL88" s="156">
        <f t="shared" si="50"/>
        <v>4429</v>
      </c>
      <c r="BM88" s="94"/>
      <c r="BN88" s="156">
        <f t="shared" si="51"/>
        <v>4429</v>
      </c>
      <c r="BO88" s="94"/>
      <c r="BP88" s="156">
        <f t="shared" si="52"/>
        <v>4429</v>
      </c>
      <c r="BQ88" s="94"/>
      <c r="BR88" s="156">
        <f t="shared" si="53"/>
        <v>4429</v>
      </c>
      <c r="BS88" s="94"/>
      <c r="BT88" s="156">
        <f t="shared" si="54"/>
        <v>4429</v>
      </c>
      <c r="BU88" s="94"/>
      <c r="BV88" s="156">
        <f t="shared" si="55"/>
        <v>4429</v>
      </c>
    </row>
    <row r="89" spans="1:74" ht="9.75" customHeight="1" x14ac:dyDescent="0.25">
      <c r="A89" s="103">
        <v>10</v>
      </c>
      <c r="B89" s="103"/>
      <c r="C89" s="13" t="s">
        <v>132</v>
      </c>
      <c r="D89" s="103"/>
      <c r="E89" s="156">
        <v>78441231</v>
      </c>
      <c r="F89" s="103"/>
      <c r="G89" s="153">
        <f t="shared" si="34"/>
        <v>1001.4328154323431</v>
      </c>
      <c r="H89" s="103"/>
      <c r="I89" s="153">
        <f t="shared" si="35"/>
        <v>64.403093162275624</v>
      </c>
      <c r="J89" s="103"/>
      <c r="K89" s="156">
        <v>4000536</v>
      </c>
      <c r="L89" s="103"/>
      <c r="M89" s="153">
        <f t="shared" si="36"/>
        <v>51.073497682850544</v>
      </c>
      <c r="N89" s="103"/>
      <c r="O89" s="153">
        <f t="shared" si="37"/>
        <v>59.338689485350947</v>
      </c>
      <c r="P89" s="103"/>
      <c r="Q89" s="156">
        <v>8485124</v>
      </c>
      <c r="R89" s="103"/>
      <c r="S89" s="153">
        <f t="shared" si="38"/>
        <v>108.32672445709763</v>
      </c>
      <c r="T89" s="103"/>
      <c r="U89" s="153">
        <f t="shared" si="39"/>
        <v>92.488013318682803</v>
      </c>
      <c r="V89" s="103"/>
      <c r="W89" s="156">
        <v>9062023</v>
      </c>
      <c r="X89" s="103"/>
      <c r="Y89" s="153">
        <f t="shared" si="40"/>
        <v>115.69179997191334</v>
      </c>
      <c r="Z89" s="103"/>
      <c r="AA89" s="153">
        <f t="shared" si="41"/>
        <v>61.448903212129068</v>
      </c>
      <c r="AB89" s="103"/>
      <c r="AC89" s="94"/>
      <c r="AD89" s="156">
        <v>4180190</v>
      </c>
      <c r="AE89" s="103"/>
      <c r="AF89" s="153">
        <f t="shared" si="42"/>
        <v>53.367079881014696</v>
      </c>
      <c r="AG89" s="103"/>
      <c r="AH89" s="153">
        <f t="shared" si="43"/>
        <v>63.682597059465927</v>
      </c>
      <c r="AI89" s="103"/>
      <c r="AJ89" s="156">
        <v>1891</v>
      </c>
      <c r="AK89" s="103"/>
      <c r="AL89" s="153">
        <f t="shared" si="44"/>
        <v>2.4141761033589091E-2</v>
      </c>
      <c r="AM89" s="103"/>
      <c r="AN89" s="153">
        <f t="shared" si="45"/>
        <v>3.3803972553909585</v>
      </c>
      <c r="AO89" s="103"/>
      <c r="AP89" s="156">
        <f t="shared" si="46"/>
        <v>104170995</v>
      </c>
      <c r="AQ89" s="94"/>
      <c r="AR89" s="156">
        <v>59891366</v>
      </c>
      <c r="AS89" s="94"/>
      <c r="AT89" s="161">
        <f t="shared" si="47"/>
        <v>57.493322397467736</v>
      </c>
      <c r="AU89" s="94"/>
      <c r="AV89" s="156">
        <v>6688694</v>
      </c>
      <c r="AW89" s="94"/>
      <c r="AX89" s="161">
        <f t="shared" si="48"/>
        <v>6.4208794396175248</v>
      </c>
      <c r="AY89" s="94"/>
      <c r="AZ89" s="156">
        <v>463790</v>
      </c>
      <c r="BA89" s="94"/>
      <c r="BB89" s="161">
        <f t="shared" si="49"/>
        <v>0.44521990022270591</v>
      </c>
      <c r="BC89" s="94"/>
      <c r="BD89" s="156">
        <v>2590811</v>
      </c>
      <c r="BE89" s="94"/>
      <c r="BF89" s="156">
        <v>4015</v>
      </c>
      <c r="BG89" s="94"/>
      <c r="BH89" s="103">
        <v>10</v>
      </c>
      <c r="BI89" s="94"/>
      <c r="BJ89" s="146">
        <v>78329</v>
      </c>
      <c r="BK89" s="94"/>
      <c r="BL89" s="156">
        <f t="shared" si="50"/>
        <v>78329</v>
      </c>
      <c r="BM89" s="94"/>
      <c r="BN89" s="156">
        <f t="shared" si="51"/>
        <v>78329</v>
      </c>
      <c r="BO89" s="94"/>
      <c r="BP89" s="156">
        <f t="shared" si="52"/>
        <v>78329</v>
      </c>
      <c r="BQ89" s="94"/>
      <c r="BR89" s="156">
        <f t="shared" si="53"/>
        <v>78329</v>
      </c>
      <c r="BS89" s="94"/>
      <c r="BT89" s="156">
        <f t="shared" si="54"/>
        <v>78329</v>
      </c>
      <c r="BU89" s="94"/>
      <c r="BV89" s="156">
        <f t="shared" si="55"/>
        <v>78329</v>
      </c>
    </row>
    <row r="90" spans="1:74" ht="9.75" customHeight="1" x14ac:dyDescent="0.25">
      <c r="A90" s="103">
        <v>11</v>
      </c>
      <c r="B90" s="103"/>
      <c r="C90" s="13" t="s">
        <v>133</v>
      </c>
      <c r="D90" s="103"/>
      <c r="E90" s="156">
        <v>5587805</v>
      </c>
      <c r="F90" s="103"/>
      <c r="G90" s="153">
        <f t="shared" si="34"/>
        <v>868.75077736318406</v>
      </c>
      <c r="H90" s="103"/>
      <c r="I90" s="153">
        <f t="shared" si="35"/>
        <v>55.870185585206158</v>
      </c>
      <c r="J90" s="103"/>
      <c r="K90" s="156">
        <v>607826</v>
      </c>
      <c r="L90" s="103"/>
      <c r="M90" s="153">
        <f t="shared" si="36"/>
        <v>94.500310945273625</v>
      </c>
      <c r="N90" s="103"/>
      <c r="O90" s="153">
        <f t="shared" si="37"/>
        <v>109.79323645056715</v>
      </c>
      <c r="P90" s="103"/>
      <c r="Q90" s="156">
        <v>639990</v>
      </c>
      <c r="R90" s="103"/>
      <c r="S90" s="153">
        <f t="shared" si="38"/>
        <v>99.50093283582089</v>
      </c>
      <c r="T90" s="103"/>
      <c r="U90" s="153">
        <f t="shared" si="39"/>
        <v>84.952661935102043</v>
      </c>
      <c r="V90" s="103"/>
      <c r="W90" s="156">
        <v>1134061</v>
      </c>
      <c r="X90" s="103"/>
      <c r="Y90" s="153">
        <f t="shared" si="40"/>
        <v>176.31545398009951</v>
      </c>
      <c r="Z90" s="103"/>
      <c r="AA90" s="153">
        <f t="shared" si="41"/>
        <v>93.648739746948465</v>
      </c>
      <c r="AB90" s="103"/>
      <c r="AC90" s="94"/>
      <c r="AD90" s="156">
        <v>268211</v>
      </c>
      <c r="AE90" s="103"/>
      <c r="AF90" s="153">
        <f t="shared" si="42"/>
        <v>41.699471393034827</v>
      </c>
      <c r="AG90" s="103"/>
      <c r="AH90" s="153">
        <f t="shared" si="43"/>
        <v>49.759714045363509</v>
      </c>
      <c r="AI90" s="103"/>
      <c r="AJ90" s="156">
        <v>9301</v>
      </c>
      <c r="AK90" s="103"/>
      <c r="AL90" s="153">
        <f t="shared" si="44"/>
        <v>1.4460509950248757</v>
      </c>
      <c r="AM90" s="103"/>
      <c r="AN90" s="153">
        <f t="shared" si="45"/>
        <v>202.4801259500635</v>
      </c>
      <c r="AO90" s="103"/>
      <c r="AP90" s="156">
        <f t="shared" si="46"/>
        <v>8247194</v>
      </c>
      <c r="AQ90" s="94"/>
      <c r="AR90" s="156">
        <v>5239607</v>
      </c>
      <c r="AS90" s="94"/>
      <c r="AT90" s="161">
        <f t="shared" si="47"/>
        <v>63.531996458431806</v>
      </c>
      <c r="AU90" s="94"/>
      <c r="AV90" s="156">
        <v>658637</v>
      </c>
      <c r="AW90" s="94"/>
      <c r="AX90" s="161">
        <f t="shared" si="48"/>
        <v>7.9861950622235875</v>
      </c>
      <c r="AY90" s="94"/>
      <c r="AZ90" s="156">
        <v>0</v>
      </c>
      <c r="BA90" s="94"/>
      <c r="BB90" s="161">
        <f t="shared" si="49"/>
        <v>0</v>
      </c>
      <c r="BC90" s="94"/>
      <c r="BD90" s="156">
        <v>142581</v>
      </c>
      <c r="BE90" s="94"/>
      <c r="BF90" s="156">
        <v>0</v>
      </c>
      <c r="BG90" s="94"/>
      <c r="BH90" s="103">
        <v>11</v>
      </c>
      <c r="BI90" s="94"/>
      <c r="BJ90" s="146">
        <v>6432</v>
      </c>
      <c r="BK90" s="94"/>
      <c r="BL90" s="156">
        <f t="shared" si="50"/>
        <v>6432</v>
      </c>
      <c r="BM90" s="94"/>
      <c r="BN90" s="156">
        <f t="shared" si="51"/>
        <v>6432</v>
      </c>
      <c r="BO90" s="94"/>
      <c r="BP90" s="156">
        <f t="shared" si="52"/>
        <v>6432</v>
      </c>
      <c r="BQ90" s="94"/>
      <c r="BR90" s="156">
        <f t="shared" si="53"/>
        <v>6432</v>
      </c>
      <c r="BS90" s="94"/>
      <c r="BT90" s="156">
        <f t="shared" si="54"/>
        <v>6432</v>
      </c>
      <c r="BU90" s="94"/>
      <c r="BV90" s="156">
        <f t="shared" si="55"/>
        <v>6432</v>
      </c>
    </row>
    <row r="91" spans="1:74" ht="9.75" customHeight="1" x14ac:dyDescent="0.25">
      <c r="A91" s="103">
        <v>12</v>
      </c>
      <c r="B91" s="103"/>
      <c r="C91" s="13" t="s">
        <v>134</v>
      </c>
      <c r="D91" s="103"/>
      <c r="E91" s="156">
        <v>41150820</v>
      </c>
      <c r="F91" s="103"/>
      <c r="G91" s="153">
        <f t="shared" si="34"/>
        <v>1236.2058399423215</v>
      </c>
      <c r="H91" s="103"/>
      <c r="I91" s="153">
        <f t="shared" si="35"/>
        <v>79.501568802878268</v>
      </c>
      <c r="J91" s="103"/>
      <c r="K91" s="156">
        <v>2481438</v>
      </c>
      <c r="L91" s="103"/>
      <c r="M91" s="153">
        <f t="shared" si="36"/>
        <v>74.544520547945211</v>
      </c>
      <c r="N91" s="103"/>
      <c r="O91" s="153">
        <f t="shared" si="37"/>
        <v>86.608013124469537</v>
      </c>
      <c r="P91" s="103"/>
      <c r="Q91" s="156">
        <v>3898536</v>
      </c>
      <c r="R91" s="103"/>
      <c r="S91" s="153">
        <f t="shared" si="38"/>
        <v>117.11535688536409</v>
      </c>
      <c r="T91" s="103"/>
      <c r="U91" s="153">
        <f t="shared" si="39"/>
        <v>99.991638644310001</v>
      </c>
      <c r="V91" s="103"/>
      <c r="W91" s="156">
        <v>4974567</v>
      </c>
      <c r="X91" s="103"/>
      <c r="Y91" s="153">
        <f t="shared" si="40"/>
        <v>149.44024873828405</v>
      </c>
      <c r="Z91" s="103"/>
      <c r="AA91" s="153">
        <f t="shared" si="41"/>
        <v>79.37415947322684</v>
      </c>
      <c r="AB91" s="103"/>
      <c r="AC91" s="94"/>
      <c r="AD91" s="156">
        <v>1817768</v>
      </c>
      <c r="AE91" s="103"/>
      <c r="AF91" s="153">
        <f t="shared" si="42"/>
        <v>54.607305936073061</v>
      </c>
      <c r="AG91" s="103"/>
      <c r="AH91" s="153">
        <f t="shared" si="43"/>
        <v>65.162550924339655</v>
      </c>
      <c r="AI91" s="103"/>
      <c r="AJ91" s="156">
        <v>42140</v>
      </c>
      <c r="AK91" s="103"/>
      <c r="AL91" s="153">
        <f t="shared" si="44"/>
        <v>1.2659216534486901</v>
      </c>
      <c r="AM91" s="103"/>
      <c r="AN91" s="153">
        <f t="shared" si="45"/>
        <v>177.25790910215721</v>
      </c>
      <c r="AO91" s="103"/>
      <c r="AP91" s="156">
        <f t="shared" si="46"/>
        <v>54365269</v>
      </c>
      <c r="AQ91" s="94"/>
      <c r="AR91" s="156">
        <v>26239328</v>
      </c>
      <c r="AS91" s="94"/>
      <c r="AT91" s="161">
        <f t="shared" si="47"/>
        <v>48.264872928339599</v>
      </c>
      <c r="AU91" s="94"/>
      <c r="AV91" s="156">
        <v>2640107</v>
      </c>
      <c r="AW91" s="94"/>
      <c r="AX91" s="161">
        <f t="shared" si="48"/>
        <v>4.8562382722690103</v>
      </c>
      <c r="AY91" s="94"/>
      <c r="AZ91" s="156">
        <v>0</v>
      </c>
      <c r="BA91" s="94"/>
      <c r="BB91" s="161">
        <f t="shared" si="49"/>
        <v>0</v>
      </c>
      <c r="BC91" s="94"/>
      <c r="BD91" s="156">
        <v>1034152</v>
      </c>
      <c r="BE91" s="94"/>
      <c r="BF91" s="156">
        <v>0</v>
      </c>
      <c r="BG91" s="94"/>
      <c r="BH91" s="103">
        <v>12</v>
      </c>
      <c r="BI91" s="94"/>
      <c r="BJ91" s="146">
        <v>33288</v>
      </c>
      <c r="BK91" s="94"/>
      <c r="BL91" s="156">
        <f t="shared" si="50"/>
        <v>33288</v>
      </c>
      <c r="BM91" s="94"/>
      <c r="BN91" s="156">
        <f t="shared" si="51"/>
        <v>33288</v>
      </c>
      <c r="BO91" s="94"/>
      <c r="BP91" s="156">
        <f t="shared" si="52"/>
        <v>33288</v>
      </c>
      <c r="BQ91" s="94"/>
      <c r="BR91" s="156">
        <f t="shared" si="53"/>
        <v>33288</v>
      </c>
      <c r="BS91" s="94"/>
      <c r="BT91" s="156">
        <f t="shared" si="54"/>
        <v>33288</v>
      </c>
      <c r="BU91" s="94"/>
      <c r="BV91" s="156">
        <f t="shared" si="55"/>
        <v>33288</v>
      </c>
    </row>
    <row r="92" spans="1:74" ht="9.75" customHeight="1" x14ac:dyDescent="0.25">
      <c r="A92" s="103">
        <v>13</v>
      </c>
      <c r="B92" s="103"/>
      <c r="C92" s="13" t="s">
        <v>135</v>
      </c>
      <c r="D92" s="103"/>
      <c r="E92" s="156">
        <v>16114221</v>
      </c>
      <c r="F92" s="103"/>
      <c r="G92" s="153">
        <f t="shared" si="34"/>
        <v>977.74534312238336</v>
      </c>
      <c r="H92" s="103"/>
      <c r="I92" s="153">
        <f t="shared" si="35"/>
        <v>62.879729375461281</v>
      </c>
      <c r="J92" s="103"/>
      <c r="K92" s="156">
        <v>796960</v>
      </c>
      <c r="L92" s="103"/>
      <c r="M92" s="153">
        <f t="shared" si="36"/>
        <v>48.356289060129846</v>
      </c>
      <c r="N92" s="103"/>
      <c r="O92" s="153">
        <f t="shared" si="37"/>
        <v>56.181756711101549</v>
      </c>
      <c r="P92" s="103"/>
      <c r="Q92" s="156">
        <v>1927539</v>
      </c>
      <c r="R92" s="103"/>
      <c r="S92" s="153">
        <f t="shared" si="38"/>
        <v>116.95522116376434</v>
      </c>
      <c r="T92" s="103"/>
      <c r="U92" s="153">
        <f t="shared" si="39"/>
        <v>99.854916752031414</v>
      </c>
      <c r="V92" s="103"/>
      <c r="W92" s="156">
        <v>2130071</v>
      </c>
      <c r="X92" s="103"/>
      <c r="Y92" s="153">
        <f t="shared" si="40"/>
        <v>129.2440385898914</v>
      </c>
      <c r="Z92" s="103"/>
      <c r="AA92" s="153">
        <f t="shared" si="41"/>
        <v>68.647081469758263</v>
      </c>
      <c r="AB92" s="103"/>
      <c r="AC92" s="94"/>
      <c r="AD92" s="156">
        <v>1261428</v>
      </c>
      <c r="AE92" s="103"/>
      <c r="AF92" s="153">
        <f t="shared" si="42"/>
        <v>76.538316849705723</v>
      </c>
      <c r="AG92" s="103"/>
      <c r="AH92" s="153">
        <f t="shared" si="43"/>
        <v>91.332686787749836</v>
      </c>
      <c r="AI92" s="103"/>
      <c r="AJ92" s="156">
        <v>7348</v>
      </c>
      <c r="AK92" s="103"/>
      <c r="AL92" s="153">
        <f t="shared" si="44"/>
        <v>0.44584673260117713</v>
      </c>
      <c r="AM92" s="103"/>
      <c r="AN92" s="153">
        <f t="shared" si="45"/>
        <v>62.428713013649748</v>
      </c>
      <c r="AO92" s="103"/>
      <c r="AP92" s="156">
        <f t="shared" si="46"/>
        <v>22237567</v>
      </c>
      <c r="AQ92" s="94"/>
      <c r="AR92" s="156">
        <v>13126321</v>
      </c>
      <c r="AS92" s="94"/>
      <c r="AT92" s="161">
        <f t="shared" si="47"/>
        <v>59.027684998093541</v>
      </c>
      <c r="AU92" s="94"/>
      <c r="AV92" s="156">
        <v>3010649</v>
      </c>
      <c r="AW92" s="94"/>
      <c r="AX92" s="161">
        <f t="shared" si="48"/>
        <v>13.538571913015485</v>
      </c>
      <c r="AY92" s="94"/>
      <c r="AZ92" s="156">
        <v>18793</v>
      </c>
      <c r="BA92" s="94"/>
      <c r="BB92" s="161">
        <f t="shared" si="49"/>
        <v>8.4510144477586063E-2</v>
      </c>
      <c r="BC92" s="94"/>
      <c r="BD92" s="156">
        <v>181429</v>
      </c>
      <c r="BE92" s="94"/>
      <c r="BF92" s="156">
        <v>0</v>
      </c>
      <c r="BG92" s="94"/>
      <c r="BH92" s="103">
        <v>13</v>
      </c>
      <c r="BI92" s="94"/>
      <c r="BJ92" s="146">
        <v>16481</v>
      </c>
      <c r="BK92" s="94"/>
      <c r="BL92" s="156">
        <f t="shared" si="50"/>
        <v>16481</v>
      </c>
      <c r="BM92" s="94"/>
      <c r="BN92" s="156">
        <f t="shared" si="51"/>
        <v>16481</v>
      </c>
      <c r="BO92" s="94"/>
      <c r="BP92" s="156">
        <f t="shared" si="52"/>
        <v>16481</v>
      </c>
      <c r="BQ92" s="94"/>
      <c r="BR92" s="156">
        <f t="shared" si="53"/>
        <v>16481</v>
      </c>
      <c r="BS92" s="94"/>
      <c r="BT92" s="156">
        <f t="shared" si="54"/>
        <v>16481</v>
      </c>
      <c r="BU92" s="94"/>
      <c r="BV92" s="156">
        <f t="shared" si="55"/>
        <v>16481</v>
      </c>
    </row>
    <row r="93" spans="1:74" ht="9.75" customHeight="1" x14ac:dyDescent="0.25">
      <c r="A93" s="103">
        <v>14</v>
      </c>
      <c r="B93" s="103"/>
      <c r="C93" s="13" t="s">
        <v>136</v>
      </c>
      <c r="D93" s="103"/>
      <c r="E93" s="156">
        <v>22713600</v>
      </c>
      <c r="F93" s="103"/>
      <c r="G93" s="153">
        <f t="shared" si="34"/>
        <v>1052.7252502780868</v>
      </c>
      <c r="H93" s="103"/>
      <c r="I93" s="153">
        <f t="shared" si="35"/>
        <v>67.701758243930882</v>
      </c>
      <c r="J93" s="103"/>
      <c r="K93" s="156">
        <v>2257471</v>
      </c>
      <c r="L93" s="103"/>
      <c r="M93" s="153">
        <f t="shared" si="36"/>
        <v>104.62880051909529</v>
      </c>
      <c r="N93" s="103"/>
      <c r="O93" s="153">
        <f t="shared" si="37"/>
        <v>121.56081308118485</v>
      </c>
      <c r="P93" s="103"/>
      <c r="Q93" s="156">
        <v>2726319</v>
      </c>
      <c r="R93" s="103"/>
      <c r="S93" s="153">
        <f t="shared" si="38"/>
        <v>126.35887096774194</v>
      </c>
      <c r="T93" s="103"/>
      <c r="U93" s="153">
        <f t="shared" si="39"/>
        <v>107.88363628244572</v>
      </c>
      <c r="V93" s="103"/>
      <c r="W93" s="156">
        <v>4078407</v>
      </c>
      <c r="X93" s="103"/>
      <c r="Y93" s="153">
        <f t="shared" si="40"/>
        <v>189.02516685205785</v>
      </c>
      <c r="Z93" s="103"/>
      <c r="AA93" s="153">
        <f t="shared" si="41"/>
        <v>100.3994162539483</v>
      </c>
      <c r="AB93" s="103"/>
      <c r="AC93" s="94"/>
      <c r="AD93" s="156">
        <v>2250441</v>
      </c>
      <c r="AE93" s="103"/>
      <c r="AF93" s="153">
        <f t="shared" si="42"/>
        <v>104.30297552836485</v>
      </c>
      <c r="AG93" s="103"/>
      <c r="AH93" s="153">
        <f t="shared" si="43"/>
        <v>124.46407743285917</v>
      </c>
      <c r="AI93" s="103"/>
      <c r="AJ93" s="156">
        <v>0</v>
      </c>
      <c r="AK93" s="103"/>
      <c r="AL93" s="153">
        <f t="shared" si="44"/>
        <v>0</v>
      </c>
      <c r="AM93" s="103"/>
      <c r="AN93" s="153">
        <f t="shared" si="45"/>
        <v>0</v>
      </c>
      <c r="AO93" s="103"/>
      <c r="AP93" s="156">
        <f t="shared" si="46"/>
        <v>34026238</v>
      </c>
      <c r="AQ93" s="94"/>
      <c r="AR93" s="156">
        <v>19605158</v>
      </c>
      <c r="AS93" s="94"/>
      <c r="AT93" s="161">
        <f t="shared" si="47"/>
        <v>57.617765443244117</v>
      </c>
      <c r="AU93" s="94"/>
      <c r="AV93" s="156">
        <v>4159450</v>
      </c>
      <c r="AW93" s="94"/>
      <c r="AX93" s="161">
        <f t="shared" si="48"/>
        <v>12.224242950396103</v>
      </c>
      <c r="AY93" s="94"/>
      <c r="AZ93" s="156">
        <v>0</v>
      </c>
      <c r="BA93" s="94"/>
      <c r="BB93" s="161">
        <f t="shared" si="49"/>
        <v>0</v>
      </c>
      <c r="BC93" s="94"/>
      <c r="BD93" s="156">
        <v>363676</v>
      </c>
      <c r="BE93" s="94"/>
      <c r="BF93" s="156">
        <v>0</v>
      </c>
      <c r="BG93" s="94"/>
      <c r="BH93" s="103">
        <v>14</v>
      </c>
      <c r="BI93" s="94"/>
      <c r="BJ93" s="146">
        <v>21576</v>
      </c>
      <c r="BK93" s="94"/>
      <c r="BL93" s="156">
        <f t="shared" si="50"/>
        <v>21576</v>
      </c>
      <c r="BM93" s="94"/>
      <c r="BN93" s="156">
        <f t="shared" si="51"/>
        <v>21576</v>
      </c>
      <c r="BO93" s="94"/>
      <c r="BP93" s="156">
        <f t="shared" si="52"/>
        <v>21576</v>
      </c>
      <c r="BQ93" s="94"/>
      <c r="BR93" s="156">
        <f t="shared" si="53"/>
        <v>21576</v>
      </c>
      <c r="BS93" s="94"/>
      <c r="BT93" s="156">
        <f t="shared" si="54"/>
        <v>21576</v>
      </c>
      <c r="BU93" s="94"/>
      <c r="BV93" s="156">
        <f t="shared" si="55"/>
        <v>0</v>
      </c>
    </row>
    <row r="94" spans="1:74" ht="9.75" customHeight="1" x14ac:dyDescent="0.25">
      <c r="A94" s="103">
        <v>15</v>
      </c>
      <c r="B94" s="103"/>
      <c r="C94" s="13" t="s">
        <v>137</v>
      </c>
      <c r="D94" s="103"/>
      <c r="E94" s="156">
        <v>17475489</v>
      </c>
      <c r="F94" s="103"/>
      <c r="G94" s="153">
        <f t="shared" si="34"/>
        <v>1030.8806630486079</v>
      </c>
      <c r="H94" s="103"/>
      <c r="I94" s="153">
        <f t="shared" si="35"/>
        <v>66.296912142673236</v>
      </c>
      <c r="J94" s="103"/>
      <c r="K94" s="156">
        <v>1161334</v>
      </c>
      <c r="L94" s="103"/>
      <c r="M94" s="153">
        <f t="shared" si="36"/>
        <v>68.507196790939119</v>
      </c>
      <c r="N94" s="103"/>
      <c r="O94" s="153">
        <f t="shared" si="37"/>
        <v>79.593673085255631</v>
      </c>
      <c r="P94" s="103"/>
      <c r="Q94" s="156">
        <v>2377572</v>
      </c>
      <c r="R94" s="103"/>
      <c r="S94" s="153">
        <f t="shared" si="38"/>
        <v>140.25318546484192</v>
      </c>
      <c r="T94" s="103"/>
      <c r="U94" s="153">
        <f t="shared" si="39"/>
        <v>119.74642961162733</v>
      </c>
      <c r="V94" s="103"/>
      <c r="W94" s="156">
        <v>2517021</v>
      </c>
      <c r="X94" s="103"/>
      <c r="Y94" s="153">
        <f t="shared" si="40"/>
        <v>148.47929447852761</v>
      </c>
      <c r="Z94" s="103"/>
      <c r="AA94" s="153">
        <f t="shared" si="41"/>
        <v>78.863755232706836</v>
      </c>
      <c r="AB94" s="103"/>
      <c r="AC94" s="94"/>
      <c r="AD94" s="156">
        <v>1141384</v>
      </c>
      <c r="AE94" s="103"/>
      <c r="AF94" s="153">
        <f t="shared" si="42"/>
        <v>67.330344502123637</v>
      </c>
      <c r="AG94" s="103"/>
      <c r="AH94" s="153">
        <f t="shared" si="43"/>
        <v>80.34487193909851</v>
      </c>
      <c r="AI94" s="103"/>
      <c r="AJ94" s="156">
        <v>55521</v>
      </c>
      <c r="AK94" s="103"/>
      <c r="AL94" s="153">
        <f t="shared" si="44"/>
        <v>3.2751887682869278</v>
      </c>
      <c r="AM94" s="103"/>
      <c r="AN94" s="153">
        <f t="shared" si="45"/>
        <v>458.60113965176072</v>
      </c>
      <c r="AO94" s="103"/>
      <c r="AP94" s="156">
        <f t="shared" si="46"/>
        <v>24728321</v>
      </c>
      <c r="AQ94" s="94"/>
      <c r="AR94" s="156">
        <v>14641188</v>
      </c>
      <c r="AS94" s="94"/>
      <c r="AT94" s="161">
        <f t="shared" si="47"/>
        <v>59.208176729831351</v>
      </c>
      <c r="AU94" s="94"/>
      <c r="AV94" s="156">
        <v>2751091</v>
      </c>
      <c r="AW94" s="94"/>
      <c r="AX94" s="161">
        <f t="shared" si="48"/>
        <v>11.12526402419315</v>
      </c>
      <c r="AY94" s="94"/>
      <c r="AZ94" s="156">
        <v>0</v>
      </c>
      <c r="BA94" s="94"/>
      <c r="BB94" s="161">
        <f t="shared" si="49"/>
        <v>0</v>
      </c>
      <c r="BC94" s="94"/>
      <c r="BD94" s="156">
        <v>194643</v>
      </c>
      <c r="BE94" s="94"/>
      <c r="BF94" s="156">
        <v>0</v>
      </c>
      <c r="BG94" s="94"/>
      <c r="BH94" s="103">
        <v>15</v>
      </c>
      <c r="BI94" s="94"/>
      <c r="BJ94" s="146">
        <v>16952</v>
      </c>
      <c r="BK94" s="94"/>
      <c r="BL94" s="156">
        <f t="shared" si="50"/>
        <v>16952</v>
      </c>
      <c r="BM94" s="94"/>
      <c r="BN94" s="156">
        <f t="shared" si="51"/>
        <v>16952</v>
      </c>
      <c r="BO94" s="94"/>
      <c r="BP94" s="156">
        <f t="shared" si="52"/>
        <v>16952</v>
      </c>
      <c r="BQ94" s="94"/>
      <c r="BR94" s="156">
        <f t="shared" si="53"/>
        <v>16952</v>
      </c>
      <c r="BS94" s="94"/>
      <c r="BT94" s="156">
        <f t="shared" si="54"/>
        <v>16952</v>
      </c>
      <c r="BU94" s="94"/>
      <c r="BV94" s="156">
        <f t="shared" si="55"/>
        <v>16952</v>
      </c>
    </row>
    <row r="95" spans="1:74" ht="9.75" customHeight="1" x14ac:dyDescent="0.25">
      <c r="A95" s="103">
        <v>16</v>
      </c>
      <c r="B95" s="103"/>
      <c r="C95" s="13" t="s">
        <v>138</v>
      </c>
      <c r="D95" s="103"/>
      <c r="E95" s="156">
        <v>63636103</v>
      </c>
      <c r="F95" s="103"/>
      <c r="G95" s="153">
        <f t="shared" si="34"/>
        <v>1148.14800180424</v>
      </c>
      <c r="H95" s="103"/>
      <c r="I95" s="153">
        <f t="shared" si="35"/>
        <v>73.838485802320662</v>
      </c>
      <c r="J95" s="103"/>
      <c r="K95" s="156">
        <v>4137358</v>
      </c>
      <c r="L95" s="103"/>
      <c r="M95" s="153">
        <f t="shared" si="36"/>
        <v>74.647866486242677</v>
      </c>
      <c r="N95" s="103"/>
      <c r="O95" s="153">
        <f t="shared" si="37"/>
        <v>86.728083470547773</v>
      </c>
      <c r="P95" s="103"/>
      <c r="Q95" s="156">
        <v>5117941</v>
      </c>
      <c r="R95" s="103"/>
      <c r="S95" s="153">
        <f t="shared" si="38"/>
        <v>92.339936851601266</v>
      </c>
      <c r="T95" s="103"/>
      <c r="U95" s="153">
        <f t="shared" si="39"/>
        <v>78.838692411119609</v>
      </c>
      <c r="V95" s="103"/>
      <c r="W95" s="156">
        <v>10358714</v>
      </c>
      <c r="X95" s="103"/>
      <c r="Y95" s="153">
        <f t="shared" si="40"/>
        <v>186.89605773567885</v>
      </c>
      <c r="Z95" s="103"/>
      <c r="AA95" s="153">
        <f t="shared" si="41"/>
        <v>99.26855460210956</v>
      </c>
      <c r="AB95" s="103"/>
      <c r="AC95" s="94"/>
      <c r="AD95" s="156">
        <v>3589873</v>
      </c>
      <c r="AE95" s="103"/>
      <c r="AF95" s="153">
        <f t="shared" si="42"/>
        <v>64.769923319801535</v>
      </c>
      <c r="AG95" s="103"/>
      <c r="AH95" s="153">
        <f t="shared" si="43"/>
        <v>77.289537624013633</v>
      </c>
      <c r="AI95" s="103"/>
      <c r="AJ95" s="156">
        <v>0</v>
      </c>
      <c r="AK95" s="103"/>
      <c r="AL95" s="153">
        <f t="shared" si="44"/>
        <v>0</v>
      </c>
      <c r="AM95" s="103"/>
      <c r="AN95" s="153">
        <f t="shared" si="45"/>
        <v>0</v>
      </c>
      <c r="AO95" s="103"/>
      <c r="AP95" s="156">
        <f t="shared" si="46"/>
        <v>86839989</v>
      </c>
      <c r="AQ95" s="94"/>
      <c r="AR95" s="156">
        <v>50299168</v>
      </c>
      <c r="AS95" s="94"/>
      <c r="AT95" s="161">
        <f t="shared" si="47"/>
        <v>57.921665558939672</v>
      </c>
      <c r="AU95" s="94"/>
      <c r="AV95" s="156">
        <v>6374787</v>
      </c>
      <c r="AW95" s="94"/>
      <c r="AX95" s="161">
        <f t="shared" si="48"/>
        <v>7.3408427078451144</v>
      </c>
      <c r="AY95" s="94"/>
      <c r="AZ95" s="156">
        <v>0</v>
      </c>
      <c r="BA95" s="94"/>
      <c r="BB95" s="161">
        <f t="shared" si="49"/>
        <v>0</v>
      </c>
      <c r="BC95" s="94"/>
      <c r="BD95" s="156">
        <v>1289084</v>
      </c>
      <c r="BE95" s="94"/>
      <c r="BF95" s="156">
        <v>0</v>
      </c>
      <c r="BG95" s="94"/>
      <c r="BH95" s="103">
        <v>16</v>
      </c>
      <c r="BI95" s="94"/>
      <c r="BJ95" s="146">
        <v>55425</v>
      </c>
      <c r="BK95" s="94"/>
      <c r="BL95" s="156">
        <f t="shared" si="50"/>
        <v>55425</v>
      </c>
      <c r="BM95" s="94"/>
      <c r="BN95" s="156">
        <f t="shared" si="51"/>
        <v>55425</v>
      </c>
      <c r="BO95" s="94"/>
      <c r="BP95" s="156">
        <f t="shared" si="52"/>
        <v>55425</v>
      </c>
      <c r="BQ95" s="94"/>
      <c r="BR95" s="156">
        <f t="shared" si="53"/>
        <v>55425</v>
      </c>
      <c r="BS95" s="94"/>
      <c r="BT95" s="156">
        <f t="shared" si="54"/>
        <v>55425</v>
      </c>
      <c r="BU95" s="94"/>
      <c r="BV95" s="156">
        <f t="shared" si="55"/>
        <v>0</v>
      </c>
    </row>
    <row r="96" spans="1:74" ht="9.75" customHeight="1" x14ac:dyDescent="0.25">
      <c r="A96" s="103">
        <v>17</v>
      </c>
      <c r="B96" s="103"/>
      <c r="C96" s="13" t="s">
        <v>139</v>
      </c>
      <c r="D96" s="103"/>
      <c r="E96" s="156">
        <v>34227484</v>
      </c>
      <c r="F96" s="103"/>
      <c r="G96" s="153">
        <f t="shared" si="34"/>
        <v>1129.9182622474582</v>
      </c>
      <c r="H96" s="103"/>
      <c r="I96" s="153">
        <f t="shared" si="35"/>
        <v>72.666113979761022</v>
      </c>
      <c r="J96" s="103"/>
      <c r="K96" s="156">
        <v>1658813</v>
      </c>
      <c r="L96" s="103"/>
      <c r="M96" s="153">
        <f t="shared" si="36"/>
        <v>54.760761917337909</v>
      </c>
      <c r="N96" s="103"/>
      <c r="O96" s="153">
        <f t="shared" si="37"/>
        <v>63.62266135701217</v>
      </c>
      <c r="P96" s="103"/>
      <c r="Q96" s="156">
        <v>4045735</v>
      </c>
      <c r="R96" s="103"/>
      <c r="S96" s="153">
        <f t="shared" si="38"/>
        <v>133.55787006470356</v>
      </c>
      <c r="T96" s="103"/>
      <c r="U96" s="153">
        <f t="shared" si="39"/>
        <v>114.03005239257809</v>
      </c>
      <c r="V96" s="103"/>
      <c r="W96" s="156">
        <v>3532001</v>
      </c>
      <c r="X96" s="103"/>
      <c r="Y96" s="153">
        <f t="shared" si="40"/>
        <v>116.59847484484352</v>
      </c>
      <c r="Z96" s="103"/>
      <c r="AA96" s="153">
        <f t="shared" si="41"/>
        <v>61.930477329958357</v>
      </c>
      <c r="AB96" s="103"/>
      <c r="AC96" s="94"/>
      <c r="AD96" s="156">
        <v>2017545</v>
      </c>
      <c r="AE96" s="103"/>
      <c r="AF96" s="153">
        <f t="shared" si="42"/>
        <v>66.603228575201371</v>
      </c>
      <c r="AG96" s="103"/>
      <c r="AH96" s="153">
        <f t="shared" si="43"/>
        <v>79.477209127249907</v>
      </c>
      <c r="AI96" s="103"/>
      <c r="AJ96" s="156">
        <v>48866</v>
      </c>
      <c r="AK96" s="103"/>
      <c r="AL96" s="153">
        <f t="shared" si="44"/>
        <v>1.6131651921299353</v>
      </c>
      <c r="AM96" s="103"/>
      <c r="AN96" s="153">
        <f t="shared" si="45"/>
        <v>225.87992567655527</v>
      </c>
      <c r="AO96" s="103"/>
      <c r="AP96" s="156">
        <f t="shared" si="46"/>
        <v>45530444</v>
      </c>
      <c r="AQ96" s="94"/>
      <c r="AR96" s="156">
        <v>26375085</v>
      </c>
      <c r="AS96" s="94"/>
      <c r="AT96" s="161">
        <f t="shared" si="47"/>
        <v>57.92845991135075</v>
      </c>
      <c r="AU96" s="94"/>
      <c r="AV96" s="156">
        <v>3423861</v>
      </c>
      <c r="AW96" s="94"/>
      <c r="AX96" s="161">
        <f t="shared" si="48"/>
        <v>7.5199376487521192</v>
      </c>
      <c r="AY96" s="94"/>
      <c r="AZ96" s="156">
        <v>61854</v>
      </c>
      <c r="BA96" s="94"/>
      <c r="BB96" s="161">
        <f t="shared" si="49"/>
        <v>0.13585195874654771</v>
      </c>
      <c r="BC96" s="94"/>
      <c r="BD96" s="156">
        <v>741980</v>
      </c>
      <c r="BE96" s="94"/>
      <c r="BF96" s="156">
        <v>0</v>
      </c>
      <c r="BG96" s="94"/>
      <c r="BH96" s="103">
        <v>17</v>
      </c>
      <c r="BI96" s="94"/>
      <c r="BJ96" s="146">
        <v>30292</v>
      </c>
      <c r="BK96" s="94"/>
      <c r="BL96" s="156">
        <f t="shared" si="50"/>
        <v>30292</v>
      </c>
      <c r="BM96" s="94"/>
      <c r="BN96" s="156">
        <f t="shared" si="51"/>
        <v>30292</v>
      </c>
      <c r="BO96" s="94"/>
      <c r="BP96" s="156">
        <f t="shared" si="52"/>
        <v>30292</v>
      </c>
      <c r="BQ96" s="94"/>
      <c r="BR96" s="156">
        <f t="shared" si="53"/>
        <v>30292</v>
      </c>
      <c r="BS96" s="94"/>
      <c r="BT96" s="156">
        <f t="shared" si="54"/>
        <v>30292</v>
      </c>
      <c r="BU96" s="94"/>
      <c r="BV96" s="156">
        <f t="shared" si="55"/>
        <v>30292</v>
      </c>
    </row>
    <row r="97" spans="1:74" ht="9.75" customHeight="1" x14ac:dyDescent="0.25">
      <c r="A97" s="103">
        <v>18</v>
      </c>
      <c r="B97" s="103"/>
      <c r="C97" s="13" t="s">
        <v>140</v>
      </c>
      <c r="D97" s="103"/>
      <c r="E97" s="156">
        <v>32248323</v>
      </c>
      <c r="F97" s="103"/>
      <c r="G97" s="153">
        <f t="shared" si="34"/>
        <v>1106.6306235201264</v>
      </c>
      <c r="H97" s="103"/>
      <c r="I97" s="153">
        <f t="shared" si="35"/>
        <v>71.16846386946554</v>
      </c>
      <c r="J97" s="103"/>
      <c r="K97" s="156">
        <v>1753380</v>
      </c>
      <c r="L97" s="103"/>
      <c r="M97" s="153">
        <f t="shared" si="36"/>
        <v>60.168834288459557</v>
      </c>
      <c r="N97" s="103"/>
      <c r="O97" s="153">
        <f t="shared" si="37"/>
        <v>69.90591865685532</v>
      </c>
      <c r="P97" s="103"/>
      <c r="Q97" s="156">
        <v>3010248</v>
      </c>
      <c r="R97" s="103"/>
      <c r="S97" s="153">
        <f t="shared" si="38"/>
        <v>103.2994063347174</v>
      </c>
      <c r="T97" s="103"/>
      <c r="U97" s="153">
        <f t="shared" si="39"/>
        <v>88.195751480339254</v>
      </c>
      <c r="V97" s="103"/>
      <c r="W97" s="156">
        <v>4403610</v>
      </c>
      <c r="X97" s="103"/>
      <c r="Y97" s="153">
        <f t="shared" si="40"/>
        <v>151.11389451288562</v>
      </c>
      <c r="Z97" s="103"/>
      <c r="AA97" s="153">
        <f t="shared" si="41"/>
        <v>80.26310490617756</v>
      </c>
      <c r="AB97" s="103"/>
      <c r="AC97" s="94"/>
      <c r="AD97" s="156">
        <v>2522535</v>
      </c>
      <c r="AE97" s="103"/>
      <c r="AF97" s="153">
        <f t="shared" si="42"/>
        <v>86.563089804742461</v>
      </c>
      <c r="AG97" s="103"/>
      <c r="AH97" s="153">
        <f t="shared" si="43"/>
        <v>103.29518460722203</v>
      </c>
      <c r="AI97" s="103"/>
      <c r="AJ97" s="156">
        <v>43862</v>
      </c>
      <c r="AK97" s="103"/>
      <c r="AL97" s="153">
        <f t="shared" si="44"/>
        <v>1.5051645447994235</v>
      </c>
      <c r="AM97" s="103"/>
      <c r="AN97" s="153">
        <f t="shared" si="45"/>
        <v>210.75737138946096</v>
      </c>
      <c r="AO97" s="103"/>
      <c r="AP97" s="156">
        <f t="shared" si="46"/>
        <v>43981958</v>
      </c>
      <c r="AQ97" s="94"/>
      <c r="AR97" s="156">
        <v>26810798</v>
      </c>
      <c r="AS97" s="94"/>
      <c r="AT97" s="161">
        <f t="shared" si="47"/>
        <v>60.95862762635533</v>
      </c>
      <c r="AU97" s="94"/>
      <c r="AV97" s="156">
        <v>4626283</v>
      </c>
      <c r="AW97" s="94"/>
      <c r="AX97" s="161">
        <f t="shared" si="48"/>
        <v>10.518592646557481</v>
      </c>
      <c r="AY97" s="94"/>
      <c r="AZ97" s="156">
        <v>100000</v>
      </c>
      <c r="BA97" s="94"/>
      <c r="BB97" s="161">
        <f t="shared" si="49"/>
        <v>0.22736595765018011</v>
      </c>
      <c r="BC97" s="94"/>
      <c r="BD97" s="156">
        <v>1139775</v>
      </c>
      <c r="BE97" s="94"/>
      <c r="BF97" s="156">
        <v>3534</v>
      </c>
      <c r="BG97" s="94"/>
      <c r="BH97" s="103">
        <v>18</v>
      </c>
      <c r="BI97" s="94"/>
      <c r="BJ97" s="146">
        <v>29141</v>
      </c>
      <c r="BK97" s="94"/>
      <c r="BL97" s="156">
        <f t="shared" si="50"/>
        <v>29141</v>
      </c>
      <c r="BM97" s="94"/>
      <c r="BN97" s="156">
        <f t="shared" si="51"/>
        <v>29141</v>
      </c>
      <c r="BO97" s="94"/>
      <c r="BP97" s="156">
        <f t="shared" si="52"/>
        <v>29141</v>
      </c>
      <c r="BQ97" s="94"/>
      <c r="BR97" s="156">
        <f t="shared" si="53"/>
        <v>29141</v>
      </c>
      <c r="BS97" s="94"/>
      <c r="BT97" s="156">
        <f t="shared" si="54"/>
        <v>29141</v>
      </c>
      <c r="BU97" s="94"/>
      <c r="BV97" s="156">
        <f t="shared" si="55"/>
        <v>29141</v>
      </c>
    </row>
    <row r="98" spans="1:74" ht="9.75" customHeight="1" x14ac:dyDescent="0.25">
      <c r="A98" s="103">
        <v>19</v>
      </c>
      <c r="B98" s="103"/>
      <c r="C98" s="13" t="s">
        <v>141</v>
      </c>
      <c r="D98" s="103"/>
      <c r="E98" s="156">
        <v>6967696</v>
      </c>
      <c r="F98" s="103"/>
      <c r="G98" s="153">
        <f t="shared" si="34"/>
        <v>992.97363545674784</v>
      </c>
      <c r="H98" s="103"/>
      <c r="I98" s="153">
        <f t="shared" si="35"/>
        <v>63.859075283443168</v>
      </c>
      <c r="J98" s="103"/>
      <c r="K98" s="156">
        <v>1003011</v>
      </c>
      <c r="L98" s="103"/>
      <c r="M98" s="153">
        <f t="shared" si="36"/>
        <v>142.94014536126551</v>
      </c>
      <c r="N98" s="103"/>
      <c r="O98" s="153">
        <f t="shared" si="37"/>
        <v>166.07205860958899</v>
      </c>
      <c r="P98" s="103"/>
      <c r="Q98" s="156">
        <v>1061532</v>
      </c>
      <c r="R98" s="103"/>
      <c r="S98" s="153">
        <f t="shared" si="38"/>
        <v>151.28003420265071</v>
      </c>
      <c r="T98" s="103"/>
      <c r="U98" s="153">
        <f t="shared" si="39"/>
        <v>129.16101625252099</v>
      </c>
      <c r="V98" s="103"/>
      <c r="W98" s="156">
        <v>1596994</v>
      </c>
      <c r="X98" s="103"/>
      <c r="Y98" s="153">
        <f t="shared" si="40"/>
        <v>227.58928316944562</v>
      </c>
      <c r="Z98" s="103"/>
      <c r="AA98" s="153">
        <f t="shared" si="41"/>
        <v>120.88248118701831</v>
      </c>
      <c r="AB98" s="103"/>
      <c r="AC98" s="94"/>
      <c r="AD98" s="156">
        <v>380667</v>
      </c>
      <c r="AE98" s="103"/>
      <c r="AF98" s="153">
        <f t="shared" si="42"/>
        <v>54.249251817015818</v>
      </c>
      <c r="AG98" s="103"/>
      <c r="AH98" s="153">
        <f t="shared" si="43"/>
        <v>64.735287220943434</v>
      </c>
      <c r="AI98" s="103"/>
      <c r="AJ98" s="156">
        <v>1229</v>
      </c>
      <c r="AK98" s="103"/>
      <c r="AL98" s="153">
        <f t="shared" si="44"/>
        <v>0.17514607382072112</v>
      </c>
      <c r="AM98" s="103"/>
      <c r="AN98" s="153">
        <f t="shared" si="45"/>
        <v>24.524445686141704</v>
      </c>
      <c r="AO98" s="103"/>
      <c r="AP98" s="156">
        <f t="shared" si="46"/>
        <v>11011129</v>
      </c>
      <c r="AQ98" s="94"/>
      <c r="AR98" s="156">
        <v>3640926</v>
      </c>
      <c r="AS98" s="94"/>
      <c r="AT98" s="161">
        <f t="shared" si="47"/>
        <v>33.0658736265827</v>
      </c>
      <c r="AU98" s="94"/>
      <c r="AV98" s="156">
        <v>730326</v>
      </c>
      <c r="AW98" s="94"/>
      <c r="AX98" s="161">
        <f t="shared" si="48"/>
        <v>6.632616873346957</v>
      </c>
      <c r="AY98" s="94"/>
      <c r="AZ98" s="156">
        <v>68210</v>
      </c>
      <c r="BA98" s="94"/>
      <c r="BB98" s="161">
        <f t="shared" si="49"/>
        <v>0.61946418028523687</v>
      </c>
      <c r="BC98" s="94"/>
      <c r="BD98" s="156">
        <v>83235</v>
      </c>
      <c r="BE98" s="94"/>
      <c r="BF98" s="156">
        <v>0</v>
      </c>
      <c r="BG98" s="94"/>
      <c r="BH98" s="103">
        <v>19</v>
      </c>
      <c r="BI98" s="94"/>
      <c r="BJ98" s="146">
        <v>7017</v>
      </c>
      <c r="BK98" s="94"/>
      <c r="BL98" s="156">
        <f t="shared" si="50"/>
        <v>7017</v>
      </c>
      <c r="BM98" s="94"/>
      <c r="BN98" s="156">
        <f t="shared" si="51"/>
        <v>7017</v>
      </c>
      <c r="BO98" s="94"/>
      <c r="BP98" s="156">
        <f t="shared" si="52"/>
        <v>7017</v>
      </c>
      <c r="BQ98" s="94"/>
      <c r="BR98" s="156">
        <f t="shared" si="53"/>
        <v>7017</v>
      </c>
      <c r="BS98" s="94"/>
      <c r="BT98" s="156">
        <f t="shared" si="54"/>
        <v>7017</v>
      </c>
      <c r="BU98" s="94"/>
      <c r="BV98" s="156">
        <f t="shared" si="55"/>
        <v>7017</v>
      </c>
    </row>
    <row r="99" spans="1:74" ht="9.75" customHeight="1" x14ac:dyDescent="0.25">
      <c r="A99" s="103">
        <v>20</v>
      </c>
      <c r="B99" s="103"/>
      <c r="C99" s="13" t="s">
        <v>142</v>
      </c>
      <c r="D99" s="103"/>
      <c r="E99" s="156">
        <v>14723730</v>
      </c>
      <c r="F99" s="103"/>
      <c r="G99" s="153">
        <f t="shared" si="34"/>
        <v>1224.8340404292487</v>
      </c>
      <c r="H99" s="103"/>
      <c r="I99" s="153">
        <f t="shared" si="35"/>
        <v>78.770237602045825</v>
      </c>
      <c r="J99" s="103"/>
      <c r="K99" s="156">
        <v>1374636</v>
      </c>
      <c r="L99" s="103"/>
      <c r="M99" s="153">
        <f t="shared" si="36"/>
        <v>114.35288245570253</v>
      </c>
      <c r="N99" s="103"/>
      <c r="O99" s="153">
        <f t="shared" si="37"/>
        <v>132.85853704263181</v>
      </c>
      <c r="P99" s="103"/>
      <c r="Q99" s="156">
        <v>1599902</v>
      </c>
      <c r="R99" s="103"/>
      <c r="S99" s="153">
        <f t="shared" si="38"/>
        <v>133.0922552200316</v>
      </c>
      <c r="T99" s="103"/>
      <c r="U99" s="153">
        <f t="shared" si="39"/>
        <v>113.6325162151369</v>
      </c>
      <c r="V99" s="103"/>
      <c r="W99" s="156">
        <v>2170736</v>
      </c>
      <c r="X99" s="103"/>
      <c r="Y99" s="153">
        <f t="shared" si="40"/>
        <v>180.57865402212795</v>
      </c>
      <c r="Z99" s="103"/>
      <c r="AA99" s="153">
        <f t="shared" si="41"/>
        <v>95.913109104328583</v>
      </c>
      <c r="AB99" s="103"/>
      <c r="AC99" s="94"/>
      <c r="AD99" s="156">
        <v>699918</v>
      </c>
      <c r="AE99" s="103"/>
      <c r="AF99" s="153">
        <f t="shared" si="42"/>
        <v>58.224606937858745</v>
      </c>
      <c r="AG99" s="103"/>
      <c r="AH99" s="153">
        <f t="shared" si="43"/>
        <v>69.479053207266148</v>
      </c>
      <c r="AI99" s="103"/>
      <c r="AJ99" s="156">
        <v>5212</v>
      </c>
      <c r="AK99" s="103"/>
      <c r="AL99" s="153">
        <f t="shared" si="44"/>
        <v>0.43357457782214459</v>
      </c>
      <c r="AM99" s="103"/>
      <c r="AN99" s="153">
        <f t="shared" si="45"/>
        <v>60.710331397865559</v>
      </c>
      <c r="AO99" s="103"/>
      <c r="AP99" s="156">
        <f t="shared" si="46"/>
        <v>20574134</v>
      </c>
      <c r="AQ99" s="94"/>
      <c r="AR99" s="156">
        <v>13816656</v>
      </c>
      <c r="AS99" s="94"/>
      <c r="AT99" s="161">
        <f t="shared" si="47"/>
        <v>67.155468123226953</v>
      </c>
      <c r="AU99" s="94"/>
      <c r="AV99" s="156">
        <v>2118039</v>
      </c>
      <c r="AW99" s="94"/>
      <c r="AX99" s="161">
        <f t="shared" si="48"/>
        <v>10.294669024708403</v>
      </c>
      <c r="AY99" s="94"/>
      <c r="AZ99" s="156">
        <v>0</v>
      </c>
      <c r="BA99" s="94"/>
      <c r="BB99" s="161">
        <f t="shared" si="49"/>
        <v>0</v>
      </c>
      <c r="BC99" s="94"/>
      <c r="BD99" s="156">
        <v>162072</v>
      </c>
      <c r="BE99" s="94"/>
      <c r="BF99" s="156">
        <v>0</v>
      </c>
      <c r="BG99" s="94"/>
      <c r="BH99" s="103">
        <v>20</v>
      </c>
      <c r="BI99" s="94"/>
      <c r="BJ99" s="146">
        <v>12021</v>
      </c>
      <c r="BK99" s="94"/>
      <c r="BL99" s="156">
        <f t="shared" si="50"/>
        <v>12021</v>
      </c>
      <c r="BM99" s="94"/>
      <c r="BN99" s="156">
        <f t="shared" si="51"/>
        <v>12021</v>
      </c>
      <c r="BO99" s="94"/>
      <c r="BP99" s="156">
        <f t="shared" si="52"/>
        <v>12021</v>
      </c>
      <c r="BQ99" s="94"/>
      <c r="BR99" s="156">
        <f t="shared" si="53"/>
        <v>12021</v>
      </c>
      <c r="BS99" s="94"/>
      <c r="BT99" s="156">
        <f t="shared" si="54"/>
        <v>12021</v>
      </c>
      <c r="BU99" s="94"/>
      <c r="BV99" s="156">
        <f t="shared" si="55"/>
        <v>12021</v>
      </c>
    </row>
    <row r="100" spans="1:74" ht="9.75" customHeight="1" x14ac:dyDescent="0.25">
      <c r="A100" s="103">
        <v>21</v>
      </c>
      <c r="B100" s="103"/>
      <c r="C100" s="13" t="s">
        <v>143</v>
      </c>
      <c r="D100" s="103"/>
      <c r="E100" s="156">
        <v>501042522</v>
      </c>
      <c r="F100" s="103"/>
      <c r="G100" s="153">
        <f t="shared" si="34"/>
        <v>1446.6071769879056</v>
      </c>
      <c r="H100" s="103"/>
      <c r="I100" s="153">
        <f t="shared" si="35"/>
        <v>93.032678131829144</v>
      </c>
      <c r="J100" s="103"/>
      <c r="K100" s="156">
        <v>24510822</v>
      </c>
      <c r="L100" s="103"/>
      <c r="M100" s="153">
        <f t="shared" si="36"/>
        <v>70.76750866880127</v>
      </c>
      <c r="N100" s="103"/>
      <c r="O100" s="153">
        <f t="shared" si="37"/>
        <v>82.219769803623706</v>
      </c>
      <c r="P100" s="103"/>
      <c r="Q100" s="156">
        <v>38139569</v>
      </c>
      <c r="R100" s="103"/>
      <c r="S100" s="153">
        <f t="shared" si="38"/>
        <v>110.11635104819594</v>
      </c>
      <c r="T100" s="103"/>
      <c r="U100" s="153">
        <f t="shared" si="39"/>
        <v>94.015974298048732</v>
      </c>
      <c r="V100" s="103"/>
      <c r="W100" s="156">
        <v>55180225</v>
      </c>
      <c r="X100" s="103"/>
      <c r="Y100" s="153">
        <f t="shared" si="40"/>
        <v>159.3160380763201</v>
      </c>
      <c r="Z100" s="103"/>
      <c r="AA100" s="153">
        <f t="shared" si="41"/>
        <v>84.619617001968564</v>
      </c>
      <c r="AB100" s="103"/>
      <c r="AC100" s="94"/>
      <c r="AD100" s="156">
        <v>24763827</v>
      </c>
      <c r="AE100" s="103"/>
      <c r="AF100" s="153">
        <f t="shared" si="42"/>
        <v>71.497983294693043</v>
      </c>
      <c r="AG100" s="103"/>
      <c r="AH100" s="153">
        <f t="shared" si="43"/>
        <v>85.31808880815592</v>
      </c>
      <c r="AI100" s="103"/>
      <c r="AJ100" s="156">
        <v>0</v>
      </c>
      <c r="AK100" s="103"/>
      <c r="AL100" s="153">
        <f t="shared" si="44"/>
        <v>0</v>
      </c>
      <c r="AM100" s="103"/>
      <c r="AN100" s="153">
        <f t="shared" si="45"/>
        <v>0</v>
      </c>
      <c r="AO100" s="103"/>
      <c r="AP100" s="156">
        <f t="shared" si="46"/>
        <v>643636965</v>
      </c>
      <c r="AQ100" s="94"/>
      <c r="AR100" s="156">
        <v>348576561</v>
      </c>
      <c r="AS100" s="94"/>
      <c r="AT100" s="161">
        <f t="shared" si="47"/>
        <v>54.1573246962284</v>
      </c>
      <c r="AU100" s="94"/>
      <c r="AV100" s="156">
        <v>41441307</v>
      </c>
      <c r="AW100" s="94"/>
      <c r="AX100" s="161">
        <f t="shared" si="48"/>
        <v>6.4386151283278137</v>
      </c>
      <c r="AY100" s="94"/>
      <c r="AZ100" s="156">
        <v>1793219</v>
      </c>
      <c r="BA100" s="94"/>
      <c r="BB100" s="161">
        <f t="shared" si="49"/>
        <v>0.27860721144255596</v>
      </c>
      <c r="BC100" s="94"/>
      <c r="BD100" s="156">
        <v>13992318</v>
      </c>
      <c r="BE100" s="94"/>
      <c r="BF100" s="156">
        <v>12165</v>
      </c>
      <c r="BG100" s="94"/>
      <c r="BH100" s="103">
        <v>21</v>
      </c>
      <c r="BI100" s="94"/>
      <c r="BJ100" s="146">
        <v>346357</v>
      </c>
      <c r="BK100" s="94"/>
      <c r="BL100" s="156">
        <f t="shared" si="50"/>
        <v>346357</v>
      </c>
      <c r="BM100" s="94"/>
      <c r="BN100" s="156">
        <f t="shared" si="51"/>
        <v>346357</v>
      </c>
      <c r="BO100" s="94"/>
      <c r="BP100" s="156">
        <f t="shared" si="52"/>
        <v>346357</v>
      </c>
      <c r="BQ100" s="94"/>
      <c r="BR100" s="156">
        <f t="shared" si="53"/>
        <v>346357</v>
      </c>
      <c r="BS100" s="94"/>
      <c r="BT100" s="156">
        <f t="shared" si="54"/>
        <v>346357</v>
      </c>
      <c r="BU100" s="94"/>
      <c r="BV100" s="156">
        <f t="shared" si="55"/>
        <v>0</v>
      </c>
    </row>
    <row r="101" spans="1:74" ht="9.75" customHeight="1" x14ac:dyDescent="0.25">
      <c r="A101" s="103">
        <v>22</v>
      </c>
      <c r="B101" s="103"/>
      <c r="C101" s="13" t="s">
        <v>144</v>
      </c>
      <c r="D101" s="103"/>
      <c r="E101" s="156">
        <v>18645451</v>
      </c>
      <c r="F101" s="103"/>
      <c r="G101" s="153">
        <f t="shared" si="34"/>
        <v>1294.822986111111</v>
      </c>
      <c r="H101" s="103"/>
      <c r="I101" s="153">
        <f t="shared" si="35"/>
        <v>83.271293009474661</v>
      </c>
      <c r="J101" s="103"/>
      <c r="K101" s="156">
        <v>1113475</v>
      </c>
      <c r="L101" s="103"/>
      <c r="M101" s="153">
        <f t="shared" si="36"/>
        <v>77.324652777777771</v>
      </c>
      <c r="N101" s="103"/>
      <c r="O101" s="153">
        <f t="shared" si="37"/>
        <v>89.838052393341556</v>
      </c>
      <c r="P101" s="103"/>
      <c r="Q101" s="156">
        <v>1419484</v>
      </c>
      <c r="R101" s="103"/>
      <c r="S101" s="153">
        <f t="shared" si="38"/>
        <v>98.575277777777771</v>
      </c>
      <c r="T101" s="103"/>
      <c r="U101" s="153">
        <f t="shared" si="39"/>
        <v>84.162349131259234</v>
      </c>
      <c r="V101" s="103"/>
      <c r="W101" s="156">
        <v>2279825</v>
      </c>
      <c r="X101" s="103"/>
      <c r="Y101" s="153">
        <f t="shared" si="40"/>
        <v>158.32118055555554</v>
      </c>
      <c r="Z101" s="103"/>
      <c r="AA101" s="153">
        <f t="shared" si="41"/>
        <v>84.091205277730879</v>
      </c>
      <c r="AB101" s="103"/>
      <c r="AC101" s="94"/>
      <c r="AD101" s="156">
        <v>849000</v>
      </c>
      <c r="AE101" s="103"/>
      <c r="AF101" s="153">
        <f t="shared" si="42"/>
        <v>58.958333333333336</v>
      </c>
      <c r="AG101" s="103"/>
      <c r="AH101" s="153">
        <f t="shared" si="43"/>
        <v>70.354604249202112</v>
      </c>
      <c r="AI101" s="103"/>
      <c r="AJ101" s="156">
        <v>18441</v>
      </c>
      <c r="AK101" s="103"/>
      <c r="AL101" s="153">
        <f t="shared" si="44"/>
        <v>1.2806249999999999</v>
      </c>
      <c r="AM101" s="103"/>
      <c r="AN101" s="153">
        <f t="shared" si="45"/>
        <v>179.31671302528264</v>
      </c>
      <c r="AO101" s="103"/>
      <c r="AP101" s="156">
        <f t="shared" si="46"/>
        <v>24325676</v>
      </c>
      <c r="AQ101" s="94"/>
      <c r="AR101" s="156">
        <v>9030799</v>
      </c>
      <c r="AS101" s="94"/>
      <c r="AT101" s="161">
        <f t="shared" si="47"/>
        <v>37.12455514083144</v>
      </c>
      <c r="AU101" s="94"/>
      <c r="AV101" s="156">
        <v>1068947</v>
      </c>
      <c r="AW101" s="94"/>
      <c r="AX101" s="161">
        <f t="shared" si="48"/>
        <v>4.3943157016479208</v>
      </c>
      <c r="AY101" s="94"/>
      <c r="AZ101" s="156">
        <v>0</v>
      </c>
      <c r="BA101" s="94"/>
      <c r="BB101" s="161">
        <f t="shared" si="49"/>
        <v>0</v>
      </c>
      <c r="BC101" s="94"/>
      <c r="BD101" s="156">
        <v>682636</v>
      </c>
      <c r="BE101" s="94"/>
      <c r="BF101" s="156">
        <v>0</v>
      </c>
      <c r="BG101" s="94"/>
      <c r="BH101" s="103">
        <v>22</v>
      </c>
      <c r="BI101" s="94"/>
      <c r="BJ101" s="146">
        <v>14400</v>
      </c>
      <c r="BK101" s="94"/>
      <c r="BL101" s="156">
        <f t="shared" si="50"/>
        <v>14400</v>
      </c>
      <c r="BM101" s="94"/>
      <c r="BN101" s="156">
        <f t="shared" si="51"/>
        <v>14400</v>
      </c>
      <c r="BO101" s="94"/>
      <c r="BP101" s="156">
        <f t="shared" si="52"/>
        <v>14400</v>
      </c>
      <c r="BQ101" s="94"/>
      <c r="BR101" s="156">
        <f t="shared" si="53"/>
        <v>14400</v>
      </c>
      <c r="BS101" s="94"/>
      <c r="BT101" s="156">
        <f t="shared" si="54"/>
        <v>14400</v>
      </c>
      <c r="BU101" s="94"/>
      <c r="BV101" s="156">
        <f t="shared" si="55"/>
        <v>14400</v>
      </c>
    </row>
    <row r="102" spans="1:74" ht="9.75" customHeight="1" x14ac:dyDescent="0.25">
      <c r="A102" s="103">
        <v>23</v>
      </c>
      <c r="B102" s="103"/>
      <c r="C102" s="13" t="s">
        <v>145</v>
      </c>
      <c r="D102" s="103"/>
      <c r="E102" s="156">
        <v>5125107</v>
      </c>
      <c r="F102" s="103"/>
      <c r="G102" s="153">
        <f t="shared" si="34"/>
        <v>1006.1065959952886</v>
      </c>
      <c r="H102" s="103"/>
      <c r="I102" s="153">
        <f t="shared" si="35"/>
        <v>64.703668418425437</v>
      </c>
      <c r="J102" s="103"/>
      <c r="K102" s="156">
        <v>582446</v>
      </c>
      <c r="L102" s="103"/>
      <c r="M102" s="153">
        <f t="shared" si="36"/>
        <v>114.33961523360817</v>
      </c>
      <c r="N102" s="103"/>
      <c r="O102" s="153">
        <f t="shared" si="37"/>
        <v>132.84312279438356</v>
      </c>
      <c r="P102" s="103"/>
      <c r="Q102" s="156">
        <v>459880</v>
      </c>
      <c r="R102" s="103"/>
      <c r="S102" s="153">
        <f t="shared" si="38"/>
        <v>90.278759324695727</v>
      </c>
      <c r="T102" s="103"/>
      <c r="U102" s="153">
        <f t="shared" si="39"/>
        <v>77.07888461192681</v>
      </c>
      <c r="V102" s="103"/>
      <c r="W102" s="156">
        <v>655750</v>
      </c>
      <c r="X102" s="103"/>
      <c r="Y102" s="153">
        <f t="shared" si="40"/>
        <v>128.72987828818216</v>
      </c>
      <c r="Z102" s="103"/>
      <c r="AA102" s="153">
        <f t="shared" si="41"/>
        <v>68.37398876463206</v>
      </c>
      <c r="AB102" s="103"/>
      <c r="AC102" s="94"/>
      <c r="AD102" s="156">
        <v>374040</v>
      </c>
      <c r="AE102" s="103"/>
      <c r="AF102" s="153">
        <f t="shared" si="42"/>
        <v>73.427561837455826</v>
      </c>
      <c r="AG102" s="103"/>
      <c r="AH102" s="153">
        <f t="shared" si="43"/>
        <v>87.620642612998239</v>
      </c>
      <c r="AI102" s="103"/>
      <c r="AJ102" s="156">
        <v>9700</v>
      </c>
      <c r="AK102" s="103"/>
      <c r="AL102" s="153">
        <f t="shared" si="44"/>
        <v>1.9042010208087947</v>
      </c>
      <c r="AM102" s="103"/>
      <c r="AN102" s="153">
        <f t="shared" si="45"/>
        <v>266.63158066633162</v>
      </c>
      <c r="AO102" s="103"/>
      <c r="AP102" s="156">
        <f t="shared" si="46"/>
        <v>7206923</v>
      </c>
      <c r="AQ102" s="94"/>
      <c r="AR102" s="156">
        <v>4534986</v>
      </c>
      <c r="AS102" s="94"/>
      <c r="AT102" s="161">
        <f t="shared" si="47"/>
        <v>62.925412134970784</v>
      </c>
      <c r="AU102" s="94"/>
      <c r="AV102" s="156">
        <v>779721</v>
      </c>
      <c r="AW102" s="94"/>
      <c r="AX102" s="161">
        <f t="shared" si="48"/>
        <v>10.819055510930255</v>
      </c>
      <c r="AY102" s="94"/>
      <c r="AZ102" s="156">
        <v>0</v>
      </c>
      <c r="BA102" s="94"/>
      <c r="BB102" s="161">
        <f t="shared" si="49"/>
        <v>0</v>
      </c>
      <c r="BC102" s="94"/>
      <c r="BD102" s="156">
        <v>139281</v>
      </c>
      <c r="BE102" s="94"/>
      <c r="BF102" s="156">
        <v>0</v>
      </c>
      <c r="BG102" s="94"/>
      <c r="BH102" s="103">
        <v>23</v>
      </c>
      <c r="BI102" s="94"/>
      <c r="BJ102" s="146">
        <v>5094</v>
      </c>
      <c r="BK102" s="94"/>
      <c r="BL102" s="156">
        <f t="shared" si="50"/>
        <v>5094</v>
      </c>
      <c r="BM102" s="94"/>
      <c r="BN102" s="156">
        <f t="shared" si="51"/>
        <v>5094</v>
      </c>
      <c r="BO102" s="94"/>
      <c r="BP102" s="156">
        <f t="shared" si="52"/>
        <v>5094</v>
      </c>
      <c r="BQ102" s="94"/>
      <c r="BR102" s="156">
        <f t="shared" si="53"/>
        <v>5094</v>
      </c>
      <c r="BS102" s="94"/>
      <c r="BT102" s="156">
        <f t="shared" si="54"/>
        <v>5094</v>
      </c>
      <c r="BU102" s="94"/>
      <c r="BV102" s="156">
        <f t="shared" si="55"/>
        <v>5094</v>
      </c>
    </row>
    <row r="103" spans="1:74" ht="9.75" customHeight="1" x14ac:dyDescent="0.25">
      <c r="A103" s="103">
        <v>24</v>
      </c>
      <c r="B103" s="103"/>
      <c r="C103" s="13" t="s">
        <v>146</v>
      </c>
      <c r="D103" s="103"/>
      <c r="E103" s="156">
        <v>68690676</v>
      </c>
      <c r="F103" s="103"/>
      <c r="G103" s="153">
        <f t="shared" si="34"/>
        <v>1339.4695214695214</v>
      </c>
      <c r="H103" s="103"/>
      <c r="I103" s="153">
        <f t="shared" si="35"/>
        <v>86.142553998479869</v>
      </c>
      <c r="J103" s="103"/>
      <c r="K103" s="156">
        <v>3552053</v>
      </c>
      <c r="L103" s="103"/>
      <c r="M103" s="153">
        <f t="shared" si="36"/>
        <v>69.265102765102768</v>
      </c>
      <c r="N103" s="103"/>
      <c r="O103" s="153">
        <f t="shared" si="37"/>
        <v>80.474230503493516</v>
      </c>
      <c r="P103" s="103"/>
      <c r="Q103" s="156">
        <v>4563849</v>
      </c>
      <c r="R103" s="103"/>
      <c r="S103" s="153">
        <f t="shared" si="38"/>
        <v>88.995144495144501</v>
      </c>
      <c r="T103" s="103"/>
      <c r="U103" s="153">
        <f t="shared" si="39"/>
        <v>75.982950196420589</v>
      </c>
      <c r="V103" s="103"/>
      <c r="W103" s="156">
        <v>8243072</v>
      </c>
      <c r="X103" s="103"/>
      <c r="Y103" s="153">
        <f t="shared" si="40"/>
        <v>160.74006474006475</v>
      </c>
      <c r="Z103" s="103"/>
      <c r="AA103" s="153">
        <f t="shared" si="41"/>
        <v>85.375978962394271</v>
      </c>
      <c r="AB103" s="103"/>
      <c r="AC103" s="94"/>
      <c r="AD103" s="156">
        <v>3907568</v>
      </c>
      <c r="AE103" s="103"/>
      <c r="AF103" s="153">
        <f t="shared" si="42"/>
        <v>76.197652197652204</v>
      </c>
      <c r="AG103" s="103"/>
      <c r="AH103" s="153">
        <f t="shared" si="43"/>
        <v>90.926173824749114</v>
      </c>
      <c r="AI103" s="103"/>
      <c r="AJ103" s="156">
        <v>156115</v>
      </c>
      <c r="AK103" s="103"/>
      <c r="AL103" s="153">
        <f t="shared" si="44"/>
        <v>3.0442455442455443</v>
      </c>
      <c r="AM103" s="103"/>
      <c r="AN103" s="153">
        <f t="shared" si="45"/>
        <v>426.26382011593842</v>
      </c>
      <c r="AO103" s="103"/>
      <c r="AP103" s="156">
        <f t="shared" si="46"/>
        <v>89113333</v>
      </c>
      <c r="AQ103" s="94"/>
      <c r="AR103" s="156">
        <v>49046303</v>
      </c>
      <c r="AS103" s="94"/>
      <c r="AT103" s="161">
        <f t="shared" si="47"/>
        <v>55.03811982882516</v>
      </c>
      <c r="AU103" s="94"/>
      <c r="AV103" s="156">
        <v>6648599</v>
      </c>
      <c r="AW103" s="94"/>
      <c r="AX103" s="161">
        <f t="shared" si="48"/>
        <v>7.4608352938611331</v>
      </c>
      <c r="AY103" s="94"/>
      <c r="AZ103" s="156">
        <v>0</v>
      </c>
      <c r="BA103" s="94"/>
      <c r="BB103" s="161">
        <f t="shared" si="49"/>
        <v>0</v>
      </c>
      <c r="BC103" s="94"/>
      <c r="BD103" s="156">
        <v>1550620</v>
      </c>
      <c r="BE103" s="94"/>
      <c r="BF103" s="156">
        <v>4011</v>
      </c>
      <c r="BG103" s="94"/>
      <c r="BH103" s="103">
        <v>24</v>
      </c>
      <c r="BI103" s="94"/>
      <c r="BJ103" s="146">
        <v>51282</v>
      </c>
      <c r="BK103" s="94"/>
      <c r="BL103" s="156">
        <f t="shared" si="50"/>
        <v>51282</v>
      </c>
      <c r="BM103" s="94"/>
      <c r="BN103" s="156">
        <f t="shared" si="51"/>
        <v>51282</v>
      </c>
      <c r="BO103" s="94"/>
      <c r="BP103" s="156">
        <f t="shared" si="52"/>
        <v>51282</v>
      </c>
      <c r="BQ103" s="94"/>
      <c r="BR103" s="156">
        <f t="shared" si="53"/>
        <v>51282</v>
      </c>
      <c r="BS103" s="94"/>
      <c r="BT103" s="156">
        <f t="shared" si="54"/>
        <v>51282</v>
      </c>
      <c r="BU103" s="94"/>
      <c r="BV103" s="156">
        <f t="shared" si="55"/>
        <v>51282</v>
      </c>
    </row>
    <row r="104" spans="1:74" ht="9.75" customHeight="1" x14ac:dyDescent="0.25">
      <c r="A104" s="103">
        <v>25</v>
      </c>
      <c r="B104" s="103"/>
      <c r="C104" s="13" t="s">
        <v>147</v>
      </c>
      <c r="D104" s="103"/>
      <c r="E104" s="156">
        <v>11240304</v>
      </c>
      <c r="F104" s="103"/>
      <c r="G104" s="153">
        <f t="shared" si="34"/>
        <v>1144.6338085539714</v>
      </c>
      <c r="H104" s="103"/>
      <c r="I104" s="153">
        <f t="shared" si="35"/>
        <v>73.61248470489349</v>
      </c>
      <c r="J104" s="103"/>
      <c r="K104" s="156">
        <v>1189570</v>
      </c>
      <c r="L104" s="103"/>
      <c r="M104" s="153">
        <f t="shared" si="36"/>
        <v>121.13747454175153</v>
      </c>
      <c r="N104" s="103"/>
      <c r="O104" s="153">
        <f t="shared" si="37"/>
        <v>140.74107537158619</v>
      </c>
      <c r="P104" s="103"/>
      <c r="Q104" s="156">
        <v>1603673</v>
      </c>
      <c r="R104" s="103"/>
      <c r="S104" s="153">
        <f t="shared" si="38"/>
        <v>163.30682281059063</v>
      </c>
      <c r="T104" s="103"/>
      <c r="U104" s="153">
        <f t="shared" si="39"/>
        <v>139.42933914815757</v>
      </c>
      <c r="V104" s="103"/>
      <c r="W104" s="156">
        <v>1089643</v>
      </c>
      <c r="X104" s="103"/>
      <c r="Y104" s="153">
        <f t="shared" si="40"/>
        <v>110.96160896130347</v>
      </c>
      <c r="Z104" s="103"/>
      <c r="AA104" s="153">
        <f t="shared" si="41"/>
        <v>58.936494816232269</v>
      </c>
      <c r="AB104" s="103"/>
      <c r="AC104" s="94"/>
      <c r="AD104" s="156">
        <v>904442</v>
      </c>
      <c r="AE104" s="103"/>
      <c r="AF104" s="153">
        <f t="shared" si="42"/>
        <v>92.102036659877797</v>
      </c>
      <c r="AG104" s="103"/>
      <c r="AH104" s="153">
        <f t="shared" si="43"/>
        <v>109.90477466715829</v>
      </c>
      <c r="AI104" s="103"/>
      <c r="AJ104" s="156">
        <v>17611</v>
      </c>
      <c r="AK104" s="103"/>
      <c r="AL104" s="153">
        <f t="shared" si="44"/>
        <v>1.7933808553971486</v>
      </c>
      <c r="AM104" s="103"/>
      <c r="AN104" s="153">
        <f t="shared" si="45"/>
        <v>251.1142295303359</v>
      </c>
      <c r="AO104" s="103"/>
      <c r="AP104" s="156">
        <f t="shared" si="46"/>
        <v>16045243</v>
      </c>
      <c r="AQ104" s="94"/>
      <c r="AR104" s="156">
        <v>10053556</v>
      </c>
      <c r="AS104" s="94"/>
      <c r="AT104" s="161">
        <f t="shared" si="47"/>
        <v>62.657549031822079</v>
      </c>
      <c r="AU104" s="94"/>
      <c r="AV104" s="156">
        <v>1769351</v>
      </c>
      <c r="AW104" s="94"/>
      <c r="AX104" s="161">
        <f t="shared" si="48"/>
        <v>11.027262098803989</v>
      </c>
      <c r="AY104" s="94"/>
      <c r="AZ104" s="156">
        <v>23263</v>
      </c>
      <c r="BA104" s="94"/>
      <c r="BB104" s="161">
        <f t="shared" si="49"/>
        <v>0.14498378117427077</v>
      </c>
      <c r="BC104" s="94"/>
      <c r="BD104" s="156">
        <v>93651</v>
      </c>
      <c r="BE104" s="94"/>
      <c r="BF104" s="156">
        <v>2732</v>
      </c>
      <c r="BG104" s="94"/>
      <c r="BH104" s="103">
        <v>25</v>
      </c>
      <c r="BI104" s="94"/>
      <c r="BJ104" s="146">
        <v>9820</v>
      </c>
      <c r="BK104" s="94"/>
      <c r="BL104" s="156">
        <f t="shared" si="50"/>
        <v>9820</v>
      </c>
      <c r="BM104" s="94"/>
      <c r="BN104" s="156">
        <f t="shared" si="51"/>
        <v>9820</v>
      </c>
      <c r="BO104" s="94"/>
      <c r="BP104" s="156">
        <f t="shared" si="52"/>
        <v>9820</v>
      </c>
      <c r="BQ104" s="94"/>
      <c r="BR104" s="156">
        <f t="shared" si="53"/>
        <v>9820</v>
      </c>
      <c r="BS104" s="94"/>
      <c r="BT104" s="156">
        <f t="shared" si="54"/>
        <v>9820</v>
      </c>
      <c r="BU104" s="94"/>
      <c r="BV104" s="156">
        <f t="shared" si="55"/>
        <v>9820</v>
      </c>
    </row>
    <row r="105" spans="1:74" ht="9.75" customHeight="1" x14ac:dyDescent="0.25">
      <c r="A105" s="103">
        <v>26</v>
      </c>
      <c r="B105" s="103"/>
      <c r="C105" s="13" t="s">
        <v>148</v>
      </c>
      <c r="D105" s="103"/>
      <c r="E105" s="156">
        <v>16182716</v>
      </c>
      <c r="F105" s="103"/>
      <c r="G105" s="153">
        <f t="shared" si="34"/>
        <v>1114.8192339487462</v>
      </c>
      <c r="H105" s="103"/>
      <c r="I105" s="153">
        <f t="shared" si="35"/>
        <v>71.69508116438243</v>
      </c>
      <c r="J105" s="103"/>
      <c r="K105" s="156">
        <v>2166900</v>
      </c>
      <c r="L105" s="103"/>
      <c r="M105" s="153">
        <f t="shared" si="36"/>
        <v>149.27666023697989</v>
      </c>
      <c r="N105" s="103"/>
      <c r="O105" s="153">
        <f t="shared" si="37"/>
        <v>173.43400767687552</v>
      </c>
      <c r="P105" s="103"/>
      <c r="Q105" s="156">
        <v>2346682</v>
      </c>
      <c r="R105" s="103"/>
      <c r="S105" s="153">
        <f t="shared" si="38"/>
        <v>161.66175254891155</v>
      </c>
      <c r="T105" s="103"/>
      <c r="U105" s="153">
        <f t="shared" si="39"/>
        <v>138.02479856932192</v>
      </c>
      <c r="V105" s="103"/>
      <c r="W105" s="156">
        <v>3333989</v>
      </c>
      <c r="X105" s="103"/>
      <c r="Y105" s="153">
        <f t="shared" si="40"/>
        <v>229.67683934968312</v>
      </c>
      <c r="Z105" s="103"/>
      <c r="AA105" s="153">
        <f t="shared" si="41"/>
        <v>121.99127228284739</v>
      </c>
      <c r="AB105" s="103"/>
      <c r="AC105" s="94"/>
      <c r="AD105" s="156">
        <v>1552159</v>
      </c>
      <c r="AE105" s="103"/>
      <c r="AF105" s="153">
        <f t="shared" si="42"/>
        <v>106.92745935519427</v>
      </c>
      <c r="AG105" s="103"/>
      <c r="AH105" s="153">
        <f t="shared" si="43"/>
        <v>127.59585729425874</v>
      </c>
      <c r="AI105" s="103"/>
      <c r="AJ105" s="156">
        <v>67756</v>
      </c>
      <c r="AK105" s="103"/>
      <c r="AL105" s="153">
        <f t="shared" si="44"/>
        <v>4.6676770460181869</v>
      </c>
      <c r="AM105" s="103"/>
      <c r="AN105" s="153">
        <f t="shared" si="45"/>
        <v>653.58126333278074</v>
      </c>
      <c r="AO105" s="103"/>
      <c r="AP105" s="156">
        <f t="shared" si="46"/>
        <v>25650202</v>
      </c>
      <c r="AQ105" s="94"/>
      <c r="AR105" s="156">
        <v>15580854</v>
      </c>
      <c r="AS105" s="94"/>
      <c r="AT105" s="161">
        <f t="shared" si="47"/>
        <v>60.743591804852059</v>
      </c>
      <c r="AU105" s="94"/>
      <c r="AV105" s="156">
        <v>2707820</v>
      </c>
      <c r="AW105" s="94"/>
      <c r="AX105" s="161">
        <f t="shared" si="48"/>
        <v>10.556719982166223</v>
      </c>
      <c r="AY105" s="94"/>
      <c r="AZ105" s="156">
        <v>0</v>
      </c>
      <c r="BA105" s="94"/>
      <c r="BB105" s="161">
        <f t="shared" si="49"/>
        <v>0</v>
      </c>
      <c r="BC105" s="94"/>
      <c r="BD105" s="156">
        <v>189592</v>
      </c>
      <c r="BE105" s="94"/>
      <c r="BF105" s="156">
        <v>0</v>
      </c>
      <c r="BG105" s="94"/>
      <c r="BH105" s="103">
        <v>26</v>
      </c>
      <c r="BI105" s="94"/>
      <c r="BJ105" s="146">
        <v>14516</v>
      </c>
      <c r="BK105" s="94"/>
      <c r="BL105" s="156">
        <f t="shared" si="50"/>
        <v>14516</v>
      </c>
      <c r="BM105" s="94"/>
      <c r="BN105" s="156">
        <f t="shared" si="51"/>
        <v>14516</v>
      </c>
      <c r="BO105" s="94"/>
      <c r="BP105" s="156">
        <f t="shared" si="52"/>
        <v>14516</v>
      </c>
      <c r="BQ105" s="94"/>
      <c r="BR105" s="156">
        <f t="shared" si="53"/>
        <v>14516</v>
      </c>
      <c r="BS105" s="94"/>
      <c r="BT105" s="156">
        <f t="shared" si="54"/>
        <v>14516</v>
      </c>
      <c r="BU105" s="94"/>
      <c r="BV105" s="156">
        <f t="shared" si="55"/>
        <v>14516</v>
      </c>
    </row>
    <row r="106" spans="1:74" ht="9.75" customHeight="1" x14ac:dyDescent="0.25">
      <c r="A106" s="103">
        <v>27</v>
      </c>
      <c r="B106" s="103"/>
      <c r="C106" s="13" t="s">
        <v>149</v>
      </c>
      <c r="D106" s="103"/>
      <c r="E106" s="156">
        <v>35557981</v>
      </c>
      <c r="F106" s="103"/>
      <c r="G106" s="153">
        <f t="shared" si="34"/>
        <v>1247.5609080064557</v>
      </c>
      <c r="H106" s="103"/>
      <c r="I106" s="153">
        <f t="shared" si="35"/>
        <v>80.231823988377357</v>
      </c>
      <c r="J106" s="103"/>
      <c r="K106" s="156">
        <v>2296043</v>
      </c>
      <c r="L106" s="103"/>
      <c r="M106" s="153">
        <f t="shared" si="36"/>
        <v>80.557259139709501</v>
      </c>
      <c r="N106" s="103"/>
      <c r="O106" s="153">
        <f t="shared" si="37"/>
        <v>93.593789396711998</v>
      </c>
      <c r="P106" s="103"/>
      <c r="Q106" s="156">
        <v>2998926</v>
      </c>
      <c r="R106" s="103"/>
      <c r="S106" s="153">
        <f t="shared" si="38"/>
        <v>105.21808995859939</v>
      </c>
      <c r="T106" s="103"/>
      <c r="U106" s="153">
        <f t="shared" si="39"/>
        <v>89.833899753069645</v>
      </c>
      <c r="V106" s="103"/>
      <c r="W106" s="156">
        <v>5859730</v>
      </c>
      <c r="X106" s="103"/>
      <c r="Y106" s="153">
        <f t="shared" si="40"/>
        <v>205.5901340256824</v>
      </c>
      <c r="Z106" s="103"/>
      <c r="AA106" s="153">
        <f t="shared" si="41"/>
        <v>109.19778454635336</v>
      </c>
      <c r="AB106" s="103"/>
      <c r="AC106" s="94"/>
      <c r="AD106" s="156">
        <v>1902648</v>
      </c>
      <c r="AE106" s="103"/>
      <c r="AF106" s="153">
        <f t="shared" si="42"/>
        <v>66.754894393375906</v>
      </c>
      <c r="AG106" s="103"/>
      <c r="AH106" s="153">
        <f t="shared" si="43"/>
        <v>79.658190983630973</v>
      </c>
      <c r="AI106" s="103"/>
      <c r="AJ106" s="156">
        <v>11091</v>
      </c>
      <c r="AK106" s="103"/>
      <c r="AL106" s="153">
        <f t="shared" si="44"/>
        <v>0.38913058732720512</v>
      </c>
      <c r="AM106" s="103"/>
      <c r="AN106" s="153">
        <f t="shared" si="45"/>
        <v>54.487158892815721</v>
      </c>
      <c r="AO106" s="103"/>
      <c r="AP106" s="156">
        <f t="shared" si="46"/>
        <v>48626419</v>
      </c>
      <c r="AQ106" s="94"/>
      <c r="AR106" s="156">
        <v>30328273</v>
      </c>
      <c r="AS106" s="94"/>
      <c r="AT106" s="161">
        <f t="shared" si="47"/>
        <v>62.369949553554413</v>
      </c>
      <c r="AU106" s="94"/>
      <c r="AV106" s="156">
        <v>3395763</v>
      </c>
      <c r="AW106" s="94"/>
      <c r="AX106" s="161">
        <f t="shared" si="48"/>
        <v>6.983370500714849</v>
      </c>
      <c r="AY106" s="94"/>
      <c r="AZ106" s="156">
        <v>0</v>
      </c>
      <c r="BA106" s="94"/>
      <c r="BB106" s="161">
        <f t="shared" si="49"/>
        <v>0</v>
      </c>
      <c r="BC106" s="94"/>
      <c r="BD106" s="156">
        <v>429244</v>
      </c>
      <c r="BE106" s="94"/>
      <c r="BF106" s="156">
        <v>0</v>
      </c>
      <c r="BG106" s="94"/>
      <c r="BH106" s="103">
        <v>27</v>
      </c>
      <c r="BI106" s="94"/>
      <c r="BJ106" s="146">
        <v>28502</v>
      </c>
      <c r="BK106" s="94"/>
      <c r="BL106" s="156">
        <f t="shared" si="50"/>
        <v>28502</v>
      </c>
      <c r="BM106" s="94"/>
      <c r="BN106" s="156">
        <f t="shared" si="51"/>
        <v>28502</v>
      </c>
      <c r="BO106" s="94"/>
      <c r="BP106" s="156">
        <f t="shared" si="52"/>
        <v>28502</v>
      </c>
      <c r="BQ106" s="94"/>
      <c r="BR106" s="156">
        <f t="shared" si="53"/>
        <v>28502</v>
      </c>
      <c r="BS106" s="94"/>
      <c r="BT106" s="156">
        <f t="shared" si="54"/>
        <v>28502</v>
      </c>
      <c r="BU106" s="94"/>
      <c r="BV106" s="156">
        <f t="shared" si="55"/>
        <v>28502</v>
      </c>
    </row>
    <row r="107" spans="1:74" ht="9.75" customHeight="1" x14ac:dyDescent="0.25">
      <c r="A107" s="103">
        <v>28</v>
      </c>
      <c r="B107" s="103"/>
      <c r="C107" s="13" t="s">
        <v>150</v>
      </c>
      <c r="D107" s="103"/>
      <c r="E107" s="156">
        <v>13154630</v>
      </c>
      <c r="F107" s="103"/>
      <c r="G107" s="153">
        <f t="shared" si="34"/>
        <v>1220.2810760667903</v>
      </c>
      <c r="H107" s="103"/>
      <c r="I107" s="153">
        <f t="shared" si="35"/>
        <v>78.477432150215947</v>
      </c>
      <c r="J107" s="103"/>
      <c r="K107" s="156">
        <v>1207996</v>
      </c>
      <c r="L107" s="103"/>
      <c r="M107" s="153">
        <f t="shared" si="36"/>
        <v>112.05899814471243</v>
      </c>
      <c r="N107" s="103"/>
      <c r="O107" s="153">
        <f t="shared" si="37"/>
        <v>130.19343488553275</v>
      </c>
      <c r="P107" s="103"/>
      <c r="Q107" s="156">
        <v>1597592</v>
      </c>
      <c r="R107" s="103"/>
      <c r="S107" s="153">
        <f t="shared" si="38"/>
        <v>148.19962894248607</v>
      </c>
      <c r="T107" s="103"/>
      <c r="U107" s="153">
        <f t="shared" si="39"/>
        <v>126.53100446035349</v>
      </c>
      <c r="V107" s="103"/>
      <c r="W107" s="156">
        <v>1315956</v>
      </c>
      <c r="X107" s="103"/>
      <c r="Y107" s="153">
        <f t="shared" si="40"/>
        <v>122.07384044526901</v>
      </c>
      <c r="Z107" s="103"/>
      <c r="AA107" s="153">
        <f t="shared" si="41"/>
        <v>64.838680079965258</v>
      </c>
      <c r="AB107" s="103"/>
      <c r="AC107" s="94"/>
      <c r="AD107" s="156">
        <v>765554</v>
      </c>
      <c r="AE107" s="103"/>
      <c r="AF107" s="153">
        <f t="shared" si="42"/>
        <v>71.016141001855289</v>
      </c>
      <c r="AG107" s="103"/>
      <c r="AH107" s="153">
        <f t="shared" si="43"/>
        <v>84.743109464159403</v>
      </c>
      <c r="AI107" s="103"/>
      <c r="AJ107" s="156">
        <v>8160</v>
      </c>
      <c r="AK107" s="103"/>
      <c r="AL107" s="153">
        <f t="shared" si="44"/>
        <v>0.7569573283858998</v>
      </c>
      <c r="AM107" s="103"/>
      <c r="AN107" s="153">
        <f t="shared" si="45"/>
        <v>105.99129333455073</v>
      </c>
      <c r="AO107" s="103"/>
      <c r="AP107" s="156">
        <f t="shared" si="46"/>
        <v>18049888</v>
      </c>
      <c r="AQ107" s="94"/>
      <c r="AR107" s="156">
        <v>8355231</v>
      </c>
      <c r="AS107" s="94"/>
      <c r="AT107" s="161">
        <f t="shared" si="47"/>
        <v>46.289655647724793</v>
      </c>
      <c r="AU107" s="94"/>
      <c r="AV107" s="156">
        <v>1651006</v>
      </c>
      <c r="AW107" s="94"/>
      <c r="AX107" s="161">
        <f t="shared" si="48"/>
        <v>9.1469044018444876</v>
      </c>
      <c r="AY107" s="94"/>
      <c r="AZ107" s="156">
        <v>0</v>
      </c>
      <c r="BA107" s="94"/>
      <c r="BB107" s="161">
        <f t="shared" si="49"/>
        <v>0</v>
      </c>
      <c r="BC107" s="94"/>
      <c r="BD107" s="156">
        <v>98412</v>
      </c>
      <c r="BE107" s="94"/>
      <c r="BF107" s="156">
        <v>0</v>
      </c>
      <c r="BG107" s="94"/>
      <c r="BH107" s="103">
        <v>28</v>
      </c>
      <c r="BI107" s="94"/>
      <c r="BJ107" s="146">
        <v>10780</v>
      </c>
      <c r="BK107" s="94"/>
      <c r="BL107" s="156">
        <f t="shared" si="50"/>
        <v>10780</v>
      </c>
      <c r="BM107" s="94"/>
      <c r="BN107" s="156">
        <f t="shared" si="51"/>
        <v>10780</v>
      </c>
      <c r="BO107" s="94"/>
      <c r="BP107" s="156">
        <f t="shared" si="52"/>
        <v>10780</v>
      </c>
      <c r="BQ107" s="94"/>
      <c r="BR107" s="156">
        <f t="shared" si="53"/>
        <v>10780</v>
      </c>
      <c r="BS107" s="94"/>
      <c r="BT107" s="156">
        <f t="shared" si="54"/>
        <v>10780</v>
      </c>
      <c r="BU107" s="94"/>
      <c r="BV107" s="156">
        <f t="shared" si="55"/>
        <v>10780</v>
      </c>
    </row>
    <row r="108" spans="1:74" ht="9.75" customHeight="1" x14ac:dyDescent="0.25">
      <c r="A108" s="103">
        <v>29</v>
      </c>
      <c r="B108" s="103"/>
      <c r="C108" s="13" t="s">
        <v>92</v>
      </c>
      <c r="D108" s="103"/>
      <c r="E108" s="156">
        <v>2313269612</v>
      </c>
      <c r="F108" s="103"/>
      <c r="G108" s="153">
        <f t="shared" si="34"/>
        <v>2018.5986223121213</v>
      </c>
      <c r="H108" s="103"/>
      <c r="I108" s="153">
        <f t="shared" si="35"/>
        <v>129.81798991066898</v>
      </c>
      <c r="J108" s="103"/>
      <c r="K108" s="156">
        <v>104646062</v>
      </c>
      <c r="L108" s="103"/>
      <c r="M108" s="153">
        <f t="shared" si="36"/>
        <v>91.315943238002831</v>
      </c>
      <c r="N108" s="103"/>
      <c r="O108" s="153">
        <f t="shared" si="37"/>
        <v>106.09354453280824</v>
      </c>
      <c r="P108" s="103"/>
      <c r="Q108" s="156">
        <v>149374719</v>
      </c>
      <c r="R108" s="103"/>
      <c r="S108" s="153">
        <f t="shared" si="38"/>
        <v>130.34693423433959</v>
      </c>
      <c r="T108" s="103"/>
      <c r="U108" s="153">
        <f t="shared" si="39"/>
        <v>111.28859521908296</v>
      </c>
      <c r="V108" s="103"/>
      <c r="W108" s="156">
        <v>252567292</v>
      </c>
      <c r="X108" s="103"/>
      <c r="Y108" s="153">
        <f t="shared" si="40"/>
        <v>220.39453811504234</v>
      </c>
      <c r="Z108" s="103"/>
      <c r="AA108" s="153">
        <f t="shared" si="41"/>
        <v>117.06104187505927</v>
      </c>
      <c r="AB108" s="103"/>
      <c r="AC108" s="94"/>
      <c r="AD108" s="156">
        <v>103753363</v>
      </c>
      <c r="AE108" s="103"/>
      <c r="AF108" s="153">
        <f t="shared" si="42"/>
        <v>90.536958824689478</v>
      </c>
      <c r="AG108" s="103"/>
      <c r="AH108" s="153">
        <f t="shared" si="43"/>
        <v>108.03717723879581</v>
      </c>
      <c r="AI108" s="103"/>
      <c r="AJ108" s="156">
        <v>0</v>
      </c>
      <c r="AK108" s="103"/>
      <c r="AL108" s="153">
        <f t="shared" si="44"/>
        <v>0</v>
      </c>
      <c r="AM108" s="103"/>
      <c r="AN108" s="153">
        <f t="shared" si="45"/>
        <v>0</v>
      </c>
      <c r="AO108" s="103"/>
      <c r="AP108" s="156">
        <f t="shared" si="46"/>
        <v>2923611048</v>
      </c>
      <c r="AQ108" s="94"/>
      <c r="AR108" s="156">
        <v>690704639</v>
      </c>
      <c r="AS108" s="94"/>
      <c r="AT108" s="161">
        <f t="shared" si="47"/>
        <v>23.625052295260033</v>
      </c>
      <c r="AU108" s="94"/>
      <c r="AV108" s="156">
        <v>119442756</v>
      </c>
      <c r="AW108" s="94"/>
      <c r="AX108" s="161">
        <f t="shared" si="48"/>
        <v>4.0854530250085439</v>
      </c>
      <c r="AY108" s="94"/>
      <c r="AZ108" s="156">
        <v>11540587</v>
      </c>
      <c r="BA108" s="94"/>
      <c r="BB108" s="161">
        <f t="shared" si="49"/>
        <v>0.39473742609827495</v>
      </c>
      <c r="BC108" s="94"/>
      <c r="BD108" s="156">
        <v>59563817</v>
      </c>
      <c r="BE108" s="94"/>
      <c r="BF108" s="156">
        <v>0</v>
      </c>
      <c r="BG108" s="94"/>
      <c r="BH108" s="103">
        <v>29</v>
      </c>
      <c r="BI108" s="94"/>
      <c r="BJ108" s="146">
        <v>1145978</v>
      </c>
      <c r="BK108" s="94"/>
      <c r="BL108" s="156">
        <f t="shared" si="50"/>
        <v>1145978</v>
      </c>
      <c r="BM108" s="94"/>
      <c r="BN108" s="156">
        <f t="shared" si="51"/>
        <v>1145978</v>
      </c>
      <c r="BO108" s="94"/>
      <c r="BP108" s="156">
        <f t="shared" si="52"/>
        <v>1145978</v>
      </c>
      <c r="BQ108" s="94"/>
      <c r="BR108" s="156">
        <f t="shared" si="53"/>
        <v>1145978</v>
      </c>
      <c r="BS108" s="94"/>
      <c r="BT108" s="156">
        <f t="shared" si="54"/>
        <v>1145978</v>
      </c>
      <c r="BU108" s="94"/>
      <c r="BV108" s="156">
        <f t="shared" si="55"/>
        <v>0</v>
      </c>
    </row>
    <row r="109" spans="1:74" ht="9.75" customHeight="1" x14ac:dyDescent="0.25">
      <c r="A109" s="103">
        <v>30</v>
      </c>
      <c r="B109" s="103"/>
      <c r="C109" s="13" t="s">
        <v>151</v>
      </c>
      <c r="D109" s="103"/>
      <c r="E109" s="156">
        <v>107461821</v>
      </c>
      <c r="F109" s="103"/>
      <c r="G109" s="153">
        <f t="shared" si="34"/>
        <v>1531.8862580185316</v>
      </c>
      <c r="H109" s="103"/>
      <c r="I109" s="153">
        <f t="shared" si="35"/>
        <v>98.517056630088675</v>
      </c>
      <c r="J109" s="103"/>
      <c r="K109" s="156">
        <v>12475401</v>
      </c>
      <c r="L109" s="103"/>
      <c r="M109" s="153">
        <f t="shared" si="36"/>
        <v>177.83893086243762</v>
      </c>
      <c r="N109" s="103"/>
      <c r="O109" s="153">
        <f t="shared" si="37"/>
        <v>206.61849247885712</v>
      </c>
      <c r="P109" s="103"/>
      <c r="Q109" s="156">
        <v>11017888</v>
      </c>
      <c r="R109" s="103"/>
      <c r="S109" s="153">
        <f t="shared" si="38"/>
        <v>157.06183891660726</v>
      </c>
      <c r="T109" s="103"/>
      <c r="U109" s="153">
        <f t="shared" si="39"/>
        <v>134.09744938174589</v>
      </c>
      <c r="V109" s="103"/>
      <c r="W109" s="156">
        <v>17643696</v>
      </c>
      <c r="X109" s="103"/>
      <c r="Y109" s="153">
        <f t="shared" si="40"/>
        <v>251.51384176764077</v>
      </c>
      <c r="Z109" s="103"/>
      <c r="AA109" s="153">
        <f t="shared" si="41"/>
        <v>133.58984580620751</v>
      </c>
      <c r="AB109" s="103"/>
      <c r="AC109" s="94"/>
      <c r="AD109" s="156">
        <v>5514209</v>
      </c>
      <c r="AE109" s="103"/>
      <c r="AF109" s="153">
        <f t="shared" si="42"/>
        <v>78.605972915181752</v>
      </c>
      <c r="AG109" s="103"/>
      <c r="AH109" s="153">
        <f t="shared" si="43"/>
        <v>93.800007622407563</v>
      </c>
      <c r="AI109" s="103"/>
      <c r="AJ109" s="156">
        <v>70425</v>
      </c>
      <c r="AK109" s="103"/>
      <c r="AL109" s="153">
        <f t="shared" si="44"/>
        <v>1.00392017106201</v>
      </c>
      <c r="AM109" s="103"/>
      <c r="AN109" s="153">
        <f t="shared" si="45"/>
        <v>140.57172491136683</v>
      </c>
      <c r="AO109" s="103"/>
      <c r="AP109" s="156">
        <f t="shared" si="46"/>
        <v>154183440</v>
      </c>
      <c r="AQ109" s="94"/>
      <c r="AR109" s="156">
        <v>47006974</v>
      </c>
      <c r="AS109" s="94"/>
      <c r="AT109" s="161">
        <f t="shared" si="47"/>
        <v>30.487693101152757</v>
      </c>
      <c r="AU109" s="94"/>
      <c r="AV109" s="156">
        <v>6069980</v>
      </c>
      <c r="AW109" s="94"/>
      <c r="AX109" s="161">
        <f t="shared" si="48"/>
        <v>3.936855994392134</v>
      </c>
      <c r="AY109" s="94"/>
      <c r="AZ109" s="156">
        <v>467916</v>
      </c>
      <c r="BA109" s="94"/>
      <c r="BB109" s="161">
        <f t="shared" si="49"/>
        <v>0.30348006245028653</v>
      </c>
      <c r="BC109" s="94"/>
      <c r="BD109" s="156">
        <v>3196226</v>
      </c>
      <c r="BE109" s="94"/>
      <c r="BF109" s="156">
        <v>0</v>
      </c>
      <c r="BG109" s="94"/>
      <c r="BH109" s="103">
        <v>30</v>
      </c>
      <c r="BI109" s="94"/>
      <c r="BJ109" s="146">
        <v>70150</v>
      </c>
      <c r="BK109" s="94"/>
      <c r="BL109" s="156">
        <f t="shared" si="50"/>
        <v>70150</v>
      </c>
      <c r="BM109" s="94"/>
      <c r="BN109" s="156">
        <f t="shared" si="51"/>
        <v>70150</v>
      </c>
      <c r="BO109" s="94"/>
      <c r="BP109" s="156">
        <f t="shared" si="52"/>
        <v>70150</v>
      </c>
      <c r="BQ109" s="94"/>
      <c r="BR109" s="156">
        <f t="shared" si="53"/>
        <v>70150</v>
      </c>
      <c r="BS109" s="94"/>
      <c r="BT109" s="156">
        <f t="shared" si="54"/>
        <v>70150</v>
      </c>
      <c r="BU109" s="94"/>
      <c r="BV109" s="156">
        <f t="shared" si="55"/>
        <v>70150</v>
      </c>
    </row>
    <row r="110" spans="1:74" ht="9.75" customHeight="1" x14ac:dyDescent="0.25">
      <c r="A110" s="103">
        <v>31</v>
      </c>
      <c r="B110" s="103"/>
      <c r="C110" s="13" t="s">
        <v>152</v>
      </c>
      <c r="D110" s="103"/>
      <c r="E110" s="156">
        <v>15960263</v>
      </c>
      <c r="F110" s="103"/>
      <c r="G110" s="153">
        <f t="shared" si="34"/>
        <v>1020.281467749153</v>
      </c>
      <c r="H110" s="103"/>
      <c r="I110" s="153">
        <f t="shared" si="35"/>
        <v>65.615267850818029</v>
      </c>
      <c r="J110" s="103"/>
      <c r="K110" s="156">
        <v>895232</v>
      </c>
      <c r="L110" s="103"/>
      <c r="M110" s="153">
        <f t="shared" si="36"/>
        <v>57.228920283833027</v>
      </c>
      <c r="N110" s="103"/>
      <c r="O110" s="153">
        <f t="shared" si="37"/>
        <v>66.490240229710025</v>
      </c>
      <c r="P110" s="103"/>
      <c r="Q110" s="156">
        <v>1640485</v>
      </c>
      <c r="R110" s="103"/>
      <c r="S110" s="153">
        <f t="shared" si="38"/>
        <v>104.87022949562105</v>
      </c>
      <c r="T110" s="103"/>
      <c r="U110" s="153">
        <f t="shared" si="39"/>
        <v>89.536900805725622</v>
      </c>
      <c r="V110" s="103"/>
      <c r="W110" s="156">
        <v>2540115</v>
      </c>
      <c r="X110" s="103"/>
      <c r="Y110" s="153">
        <f t="shared" si="40"/>
        <v>162.38029789682287</v>
      </c>
      <c r="Z110" s="103"/>
      <c r="AA110" s="153">
        <f t="shared" si="41"/>
        <v>86.247177513366978</v>
      </c>
      <c r="AB110" s="103"/>
      <c r="AC110" s="94"/>
      <c r="AD110" s="156">
        <v>1164434</v>
      </c>
      <c r="AE110" s="103"/>
      <c r="AF110" s="153">
        <f t="shared" si="42"/>
        <v>74.438023397046607</v>
      </c>
      <c r="AG110" s="103"/>
      <c r="AH110" s="153">
        <f t="shared" si="43"/>
        <v>88.826419966508467</v>
      </c>
      <c r="AI110" s="103"/>
      <c r="AJ110" s="156">
        <v>7221</v>
      </c>
      <c r="AK110" s="103"/>
      <c r="AL110" s="153">
        <f t="shared" si="44"/>
        <v>0.4616122227194272</v>
      </c>
      <c r="AM110" s="103"/>
      <c r="AN110" s="153">
        <f t="shared" si="45"/>
        <v>64.636241265274691</v>
      </c>
      <c r="AO110" s="103"/>
      <c r="AP110" s="156">
        <f t="shared" si="46"/>
        <v>22207750</v>
      </c>
      <c r="AQ110" s="94"/>
      <c r="AR110" s="156">
        <v>12499977</v>
      </c>
      <c r="AS110" s="94"/>
      <c r="AT110" s="161">
        <f t="shared" si="47"/>
        <v>56.286553117717922</v>
      </c>
      <c r="AU110" s="94"/>
      <c r="AV110" s="156">
        <v>1800467</v>
      </c>
      <c r="AW110" s="94"/>
      <c r="AX110" s="161">
        <f t="shared" si="48"/>
        <v>8.1073814321576929</v>
      </c>
      <c r="AY110" s="94"/>
      <c r="AZ110" s="156">
        <v>0</v>
      </c>
      <c r="BA110" s="94"/>
      <c r="BB110" s="161">
        <f t="shared" si="49"/>
        <v>0</v>
      </c>
      <c r="BC110" s="94"/>
      <c r="BD110" s="156">
        <v>355188</v>
      </c>
      <c r="BE110" s="94"/>
      <c r="BF110" s="156">
        <v>0</v>
      </c>
      <c r="BG110" s="94"/>
      <c r="BH110" s="103">
        <v>31</v>
      </c>
      <c r="BI110" s="94"/>
      <c r="BJ110" s="146">
        <v>15643</v>
      </c>
      <c r="BK110" s="94"/>
      <c r="BL110" s="156">
        <f t="shared" si="50"/>
        <v>15643</v>
      </c>
      <c r="BM110" s="94"/>
      <c r="BN110" s="156">
        <f t="shared" si="51"/>
        <v>15643</v>
      </c>
      <c r="BO110" s="94"/>
      <c r="BP110" s="156">
        <f t="shared" si="52"/>
        <v>15643</v>
      </c>
      <c r="BQ110" s="94"/>
      <c r="BR110" s="156">
        <f t="shared" si="53"/>
        <v>15643</v>
      </c>
      <c r="BS110" s="94"/>
      <c r="BT110" s="156">
        <f t="shared" si="54"/>
        <v>15643</v>
      </c>
      <c r="BU110" s="94"/>
      <c r="BV110" s="156">
        <f t="shared" si="55"/>
        <v>15643</v>
      </c>
    </row>
    <row r="111" spans="1:74" ht="9.75" customHeight="1" x14ac:dyDescent="0.25">
      <c r="A111" s="103">
        <v>32</v>
      </c>
      <c r="B111" s="103"/>
      <c r="C111" s="13" t="s">
        <v>153</v>
      </c>
      <c r="D111" s="103"/>
      <c r="E111" s="156">
        <v>32470408</v>
      </c>
      <c r="F111" s="103"/>
      <c r="G111" s="153">
        <f t="shared" si="34"/>
        <v>1216.4846395923873</v>
      </c>
      <c r="H111" s="103"/>
      <c r="I111" s="153">
        <f t="shared" si="35"/>
        <v>78.233279723634965</v>
      </c>
      <c r="J111" s="103"/>
      <c r="K111" s="156">
        <v>1911744</v>
      </c>
      <c r="L111" s="103"/>
      <c r="M111" s="153">
        <f t="shared" si="36"/>
        <v>71.62235875917878</v>
      </c>
      <c r="N111" s="103"/>
      <c r="O111" s="153">
        <f t="shared" si="37"/>
        <v>83.212959743040514</v>
      </c>
      <c r="P111" s="103"/>
      <c r="Q111" s="156">
        <v>2740488</v>
      </c>
      <c r="R111" s="103"/>
      <c r="S111" s="153">
        <f t="shared" si="38"/>
        <v>102.6707627753634</v>
      </c>
      <c r="T111" s="103"/>
      <c r="U111" s="153">
        <f t="shared" si="39"/>
        <v>87.659023409019568</v>
      </c>
      <c r="V111" s="103"/>
      <c r="W111" s="156">
        <v>3147884</v>
      </c>
      <c r="X111" s="103"/>
      <c r="Y111" s="153">
        <f t="shared" si="40"/>
        <v>117.9336130675858</v>
      </c>
      <c r="Z111" s="103"/>
      <c r="AA111" s="153">
        <f t="shared" si="41"/>
        <v>62.639626806792684</v>
      </c>
      <c r="AB111" s="103"/>
      <c r="AC111" s="94"/>
      <c r="AD111" s="156">
        <v>1428549</v>
      </c>
      <c r="AE111" s="103"/>
      <c r="AF111" s="153">
        <f t="shared" si="42"/>
        <v>53.519743743443726</v>
      </c>
      <c r="AG111" s="103"/>
      <c r="AH111" s="153">
        <f t="shared" si="43"/>
        <v>63.864769875709307</v>
      </c>
      <c r="AI111" s="103"/>
      <c r="AJ111" s="156">
        <v>50426</v>
      </c>
      <c r="AK111" s="103"/>
      <c r="AL111" s="153">
        <f t="shared" si="44"/>
        <v>1.8891802787352017</v>
      </c>
      <c r="AM111" s="103"/>
      <c r="AN111" s="153">
        <f t="shared" si="45"/>
        <v>264.52833412980669</v>
      </c>
      <c r="AO111" s="103"/>
      <c r="AP111" s="156">
        <f t="shared" si="46"/>
        <v>41749499</v>
      </c>
      <c r="AQ111" s="94"/>
      <c r="AR111" s="156">
        <v>21262529</v>
      </c>
      <c r="AS111" s="94"/>
      <c r="AT111" s="161">
        <f t="shared" si="47"/>
        <v>50.928824319544532</v>
      </c>
      <c r="AU111" s="94"/>
      <c r="AV111" s="156">
        <v>2126147</v>
      </c>
      <c r="AW111" s="94"/>
      <c r="AX111" s="161">
        <f t="shared" si="48"/>
        <v>5.0926287762159728</v>
      </c>
      <c r="AY111" s="94"/>
      <c r="AZ111" s="156">
        <v>0</v>
      </c>
      <c r="BA111" s="94"/>
      <c r="BB111" s="161">
        <f t="shared" si="49"/>
        <v>0</v>
      </c>
      <c r="BC111" s="94"/>
      <c r="BD111" s="156">
        <v>766221</v>
      </c>
      <c r="BE111" s="94"/>
      <c r="BF111" s="156">
        <v>4882</v>
      </c>
      <c r="BG111" s="94"/>
      <c r="BH111" s="103">
        <v>32</v>
      </c>
      <c r="BI111" s="94"/>
      <c r="BJ111" s="146">
        <v>26692</v>
      </c>
      <c r="BK111" s="94"/>
      <c r="BL111" s="156">
        <f t="shared" si="50"/>
        <v>26692</v>
      </c>
      <c r="BM111" s="94"/>
      <c r="BN111" s="156">
        <f t="shared" si="51"/>
        <v>26692</v>
      </c>
      <c r="BO111" s="94"/>
      <c r="BP111" s="156">
        <f t="shared" si="52"/>
        <v>26692</v>
      </c>
      <c r="BQ111" s="94"/>
      <c r="BR111" s="156">
        <f t="shared" si="53"/>
        <v>26692</v>
      </c>
      <c r="BS111" s="94"/>
      <c r="BT111" s="156">
        <f t="shared" si="54"/>
        <v>26692</v>
      </c>
      <c r="BU111" s="94"/>
      <c r="BV111" s="156">
        <f t="shared" si="55"/>
        <v>26692</v>
      </c>
    </row>
    <row r="112" spans="1:74" ht="9.75" customHeight="1" x14ac:dyDescent="0.25">
      <c r="A112" s="103">
        <v>33</v>
      </c>
      <c r="B112" s="103"/>
      <c r="C112" s="13" t="s">
        <v>94</v>
      </c>
      <c r="D112" s="103"/>
      <c r="E112" s="156">
        <v>62339902</v>
      </c>
      <c r="F112" s="103"/>
      <c r="G112" s="153">
        <f t="shared" ref="G112:G129" si="56">(E112/$BJ112)</f>
        <v>1110.6936412065495</v>
      </c>
      <c r="H112" s="103"/>
      <c r="I112" s="153">
        <f t="shared" ref="I112:I129" si="57">IF(G$192,G112/G$192*100,0)</f>
        <v>71.429760386362389</v>
      </c>
      <c r="J112" s="103"/>
      <c r="K112" s="156">
        <v>3799811</v>
      </c>
      <c r="L112" s="103"/>
      <c r="M112" s="153">
        <f t="shared" ref="M112:M129" si="58">(K112/$BJ112)</f>
        <v>67.700233399255254</v>
      </c>
      <c r="N112" s="103"/>
      <c r="O112" s="153">
        <f t="shared" ref="O112:O129" si="59">IF(M$192,M112/M$192*100,0)</f>
        <v>78.656119318671657</v>
      </c>
      <c r="P112" s="103"/>
      <c r="Q112" s="156">
        <v>7195534</v>
      </c>
      <c r="R112" s="103"/>
      <c r="S112" s="153">
        <f t="shared" ref="S112:S129" si="60">(Q112/$BJ112)</f>
        <v>128.20093716036845</v>
      </c>
      <c r="T112" s="103"/>
      <c r="U112" s="153">
        <f t="shared" ref="U112:U129" si="61">IF(S$192,S112/S$192*100,0)</f>
        <v>109.45636954297196</v>
      </c>
      <c r="V112" s="103"/>
      <c r="W112" s="156">
        <v>7400224</v>
      </c>
      <c r="X112" s="103"/>
      <c r="Y112" s="153">
        <f t="shared" ref="Y112:Y129" si="62">(W112/$BJ112)</f>
        <v>131.84784506565467</v>
      </c>
      <c r="Z112" s="103"/>
      <c r="AA112" s="153">
        <f t="shared" ref="AA112:AA129" si="63">IF(Y$192,Y112/Y$192*100,0)</f>
        <v>70.030075356543108</v>
      </c>
      <c r="AB112" s="103"/>
      <c r="AC112" s="94"/>
      <c r="AD112" s="156">
        <v>3790728</v>
      </c>
      <c r="AE112" s="103"/>
      <c r="AF112" s="153">
        <f t="shared" ref="AF112:AF129" si="64">(AD112/$BJ112)</f>
        <v>67.538403976695705</v>
      </c>
      <c r="AG112" s="103"/>
      <c r="AH112" s="153">
        <f t="shared" ref="AH112:AH129" si="65">IF(AF$192,AF112/AF$192*100,0)</f>
        <v>80.593147987050145</v>
      </c>
      <c r="AI112" s="103"/>
      <c r="AJ112" s="156">
        <v>0</v>
      </c>
      <c r="AK112" s="103"/>
      <c r="AL112" s="153">
        <f t="shared" ref="AL112:AL129" si="66">(AJ112/$BJ112)</f>
        <v>0</v>
      </c>
      <c r="AM112" s="103"/>
      <c r="AN112" s="153">
        <f t="shared" ref="AN112:AN129" si="67">IF(AL$192,AL112/AL$192*100,0)</f>
        <v>0</v>
      </c>
      <c r="AO112" s="103"/>
      <c r="AP112" s="156">
        <f t="shared" ref="AP112:AP129" si="68">(E112+K112+Q112+W112+AD112+AJ112)</f>
        <v>84526199</v>
      </c>
      <c r="AQ112" s="94"/>
      <c r="AR112" s="156">
        <v>42060212</v>
      </c>
      <c r="AS112" s="94"/>
      <c r="AT112" s="161">
        <f t="shared" ref="AT112:AT129" si="69">IF($AP112,AR112/$AP112*100,0)</f>
        <v>49.759970870096737</v>
      </c>
      <c r="AU112" s="94"/>
      <c r="AV112" s="156">
        <v>7474351</v>
      </c>
      <c r="AW112" s="94"/>
      <c r="AX112" s="161">
        <f t="shared" ref="AX112:AX129" si="70">IF($AP112,AV112/$AP112*100,0)</f>
        <v>8.8426441605400949</v>
      </c>
      <c r="AY112" s="94"/>
      <c r="AZ112" s="156">
        <v>0</v>
      </c>
      <c r="BA112" s="94"/>
      <c r="BB112" s="161">
        <f t="shared" ref="BB112:BB129" si="71">IF($AP112,AZ112/$AP112*100,0)</f>
        <v>0</v>
      </c>
      <c r="BC112" s="94"/>
      <c r="BD112" s="156">
        <v>2392731</v>
      </c>
      <c r="BE112" s="94"/>
      <c r="BF112" s="156">
        <v>0</v>
      </c>
      <c r="BG112" s="94"/>
      <c r="BH112" s="103">
        <v>33</v>
      </c>
      <c r="BI112" s="94"/>
      <c r="BJ112" s="146">
        <v>56127</v>
      </c>
      <c r="BK112" s="94"/>
      <c r="BL112" s="156">
        <f t="shared" si="50"/>
        <v>56127</v>
      </c>
      <c r="BM112" s="94"/>
      <c r="BN112" s="156">
        <f t="shared" si="51"/>
        <v>56127</v>
      </c>
      <c r="BO112" s="94"/>
      <c r="BP112" s="156">
        <f t="shared" si="52"/>
        <v>56127</v>
      </c>
      <c r="BQ112" s="94"/>
      <c r="BR112" s="156">
        <f t="shared" si="53"/>
        <v>56127</v>
      </c>
      <c r="BS112" s="94"/>
      <c r="BT112" s="156">
        <f t="shared" si="54"/>
        <v>56127</v>
      </c>
      <c r="BU112" s="94"/>
      <c r="BV112" s="156">
        <f t="shared" si="55"/>
        <v>0</v>
      </c>
    </row>
    <row r="113" spans="1:74" ht="9.75" customHeight="1" x14ac:dyDescent="0.25">
      <c r="A113" s="103">
        <v>34</v>
      </c>
      <c r="B113" s="103"/>
      <c r="C113" s="13" t="s">
        <v>154</v>
      </c>
      <c r="D113" s="103"/>
      <c r="E113" s="156">
        <v>134706310</v>
      </c>
      <c r="F113" s="103"/>
      <c r="G113" s="153">
        <f t="shared" si="56"/>
        <v>1534.6599298213634</v>
      </c>
      <c r="H113" s="103"/>
      <c r="I113" s="153">
        <f t="shared" si="57"/>
        <v>98.695434091628357</v>
      </c>
      <c r="J113" s="103"/>
      <c r="K113" s="156">
        <v>7337859</v>
      </c>
      <c r="L113" s="103"/>
      <c r="M113" s="153">
        <f t="shared" si="58"/>
        <v>83.597555140357272</v>
      </c>
      <c r="N113" s="103"/>
      <c r="O113" s="153">
        <f t="shared" si="59"/>
        <v>97.126094574756806</v>
      </c>
      <c r="P113" s="103"/>
      <c r="Q113" s="156">
        <v>9713535</v>
      </c>
      <c r="R113" s="103"/>
      <c r="S113" s="153">
        <f t="shared" si="60"/>
        <v>110.66276658767772</v>
      </c>
      <c r="T113" s="103"/>
      <c r="U113" s="153">
        <f t="shared" si="61"/>
        <v>94.48249710621451</v>
      </c>
      <c r="V113" s="103"/>
      <c r="W113" s="156">
        <v>15359558</v>
      </c>
      <c r="X113" s="103"/>
      <c r="Y113" s="153">
        <f t="shared" si="62"/>
        <v>174.98585034633612</v>
      </c>
      <c r="Z113" s="103"/>
      <c r="AA113" s="153">
        <f t="shared" si="63"/>
        <v>92.942529928953959</v>
      </c>
      <c r="AB113" s="103"/>
      <c r="AC113" s="94"/>
      <c r="AD113" s="156">
        <v>6094585</v>
      </c>
      <c r="AE113" s="103"/>
      <c r="AF113" s="153">
        <f t="shared" si="64"/>
        <v>69.433387258476117</v>
      </c>
      <c r="AG113" s="103"/>
      <c r="AH113" s="153">
        <f t="shared" si="65"/>
        <v>82.854419486954285</v>
      </c>
      <c r="AI113" s="103"/>
      <c r="AJ113" s="156">
        <v>81080</v>
      </c>
      <c r="AK113" s="103"/>
      <c r="AL113" s="153">
        <f t="shared" si="66"/>
        <v>0.92371491068173528</v>
      </c>
      <c r="AM113" s="103"/>
      <c r="AN113" s="153">
        <f t="shared" si="67"/>
        <v>129.34115885281901</v>
      </c>
      <c r="AO113" s="103"/>
      <c r="AP113" s="156">
        <f t="shared" si="68"/>
        <v>173292927</v>
      </c>
      <c r="AQ113" s="94"/>
      <c r="AR113" s="156">
        <v>79552204</v>
      </c>
      <c r="AS113" s="94"/>
      <c r="AT113" s="161">
        <f t="shared" si="69"/>
        <v>45.906203661733983</v>
      </c>
      <c r="AU113" s="94"/>
      <c r="AV113" s="156">
        <v>7937677</v>
      </c>
      <c r="AW113" s="94"/>
      <c r="AX113" s="161">
        <f t="shared" si="70"/>
        <v>4.5804968139293996</v>
      </c>
      <c r="AY113" s="94"/>
      <c r="AZ113" s="156">
        <v>0</v>
      </c>
      <c r="BA113" s="94"/>
      <c r="BB113" s="161">
        <f t="shared" si="71"/>
        <v>0</v>
      </c>
      <c r="BC113" s="94"/>
      <c r="BD113" s="156">
        <v>2481552</v>
      </c>
      <c r="BE113" s="94"/>
      <c r="BF113" s="156">
        <v>0</v>
      </c>
      <c r="BG113" s="94"/>
      <c r="BH113" s="103">
        <v>34</v>
      </c>
      <c r="BI113" s="94"/>
      <c r="BJ113" s="146">
        <v>87776</v>
      </c>
      <c r="BK113" s="94"/>
      <c r="BL113" s="156">
        <f t="shared" si="50"/>
        <v>87776</v>
      </c>
      <c r="BM113" s="94"/>
      <c r="BN113" s="156">
        <f t="shared" si="51"/>
        <v>87776</v>
      </c>
      <c r="BO113" s="94"/>
      <c r="BP113" s="156">
        <f t="shared" si="52"/>
        <v>87776</v>
      </c>
      <c r="BQ113" s="94"/>
      <c r="BR113" s="156">
        <f t="shared" si="53"/>
        <v>87776</v>
      </c>
      <c r="BS113" s="94"/>
      <c r="BT113" s="156">
        <f t="shared" si="54"/>
        <v>87776</v>
      </c>
      <c r="BU113" s="94"/>
      <c r="BV113" s="156">
        <f t="shared" si="55"/>
        <v>87776</v>
      </c>
    </row>
    <row r="114" spans="1:74" ht="9.75" customHeight="1" x14ac:dyDescent="0.25">
      <c r="A114" s="103">
        <v>35</v>
      </c>
      <c r="B114" s="103"/>
      <c r="C114" s="13" t="s">
        <v>155</v>
      </c>
      <c r="D114" s="103"/>
      <c r="E114" s="156">
        <v>18890806</v>
      </c>
      <c r="F114" s="103"/>
      <c r="G114" s="153">
        <f t="shared" si="56"/>
        <v>1115.7525249542259</v>
      </c>
      <c r="H114" s="103"/>
      <c r="I114" s="153">
        <f t="shared" si="57"/>
        <v>71.755101993186074</v>
      </c>
      <c r="J114" s="103"/>
      <c r="K114" s="156">
        <v>1812224</v>
      </c>
      <c r="L114" s="103"/>
      <c r="M114" s="153">
        <f t="shared" si="58"/>
        <v>107.03585139684603</v>
      </c>
      <c r="N114" s="103"/>
      <c r="O114" s="153">
        <f t="shared" si="59"/>
        <v>124.35739547891345</v>
      </c>
      <c r="P114" s="103"/>
      <c r="Q114" s="156">
        <v>1392033</v>
      </c>
      <c r="R114" s="103"/>
      <c r="S114" s="153">
        <f t="shared" si="60"/>
        <v>82.218002480656779</v>
      </c>
      <c r="T114" s="103"/>
      <c r="U114" s="153">
        <f t="shared" si="61"/>
        <v>70.196710429272571</v>
      </c>
      <c r="V114" s="103"/>
      <c r="W114" s="156">
        <v>2802421</v>
      </c>
      <c r="X114" s="103"/>
      <c r="Y114" s="153">
        <f t="shared" si="62"/>
        <v>165.52011103892269</v>
      </c>
      <c r="Z114" s="103"/>
      <c r="AA114" s="153">
        <f t="shared" si="63"/>
        <v>87.914867651474466</v>
      </c>
      <c r="AB114" s="103"/>
      <c r="AC114" s="94"/>
      <c r="AD114" s="156">
        <v>1340844</v>
      </c>
      <c r="AE114" s="103"/>
      <c r="AF114" s="153">
        <f t="shared" si="64"/>
        <v>79.194613430984589</v>
      </c>
      <c r="AG114" s="103"/>
      <c r="AH114" s="153">
        <f t="shared" si="65"/>
        <v>94.502428606735847</v>
      </c>
      <c r="AI114" s="103"/>
      <c r="AJ114" s="156">
        <v>9383</v>
      </c>
      <c r="AK114" s="103"/>
      <c r="AL114" s="153">
        <f t="shared" si="66"/>
        <v>0.55419053806626895</v>
      </c>
      <c r="AM114" s="103"/>
      <c r="AN114" s="153">
        <f t="shared" si="67"/>
        <v>77.599317267549935</v>
      </c>
      <c r="AO114" s="103"/>
      <c r="AP114" s="156">
        <f t="shared" si="68"/>
        <v>26247711</v>
      </c>
      <c r="AQ114" s="94"/>
      <c r="AR114" s="156">
        <v>16770971</v>
      </c>
      <c r="AS114" s="94"/>
      <c r="AT114" s="161">
        <f t="shared" si="69"/>
        <v>63.894984976023238</v>
      </c>
      <c r="AU114" s="94"/>
      <c r="AV114" s="156">
        <v>2585104</v>
      </c>
      <c r="AW114" s="94"/>
      <c r="AX114" s="161">
        <f t="shared" si="70"/>
        <v>9.8488740599132623</v>
      </c>
      <c r="AY114" s="94"/>
      <c r="AZ114" s="156">
        <v>0</v>
      </c>
      <c r="BA114" s="94"/>
      <c r="BB114" s="161">
        <f t="shared" si="71"/>
        <v>0</v>
      </c>
      <c r="BC114" s="94"/>
      <c r="BD114" s="156">
        <v>529495</v>
      </c>
      <c r="BE114" s="94"/>
      <c r="BF114" s="156">
        <v>0</v>
      </c>
      <c r="BG114" s="94"/>
      <c r="BH114" s="103">
        <v>35</v>
      </c>
      <c r="BI114" s="94"/>
      <c r="BJ114" s="146">
        <v>16931</v>
      </c>
      <c r="BK114" s="94"/>
      <c r="BL114" s="156">
        <f t="shared" si="50"/>
        <v>16931</v>
      </c>
      <c r="BM114" s="94"/>
      <c r="BN114" s="156">
        <f t="shared" si="51"/>
        <v>16931</v>
      </c>
      <c r="BO114" s="94"/>
      <c r="BP114" s="156">
        <f t="shared" si="52"/>
        <v>16931</v>
      </c>
      <c r="BQ114" s="94"/>
      <c r="BR114" s="156">
        <f t="shared" si="53"/>
        <v>16931</v>
      </c>
      <c r="BS114" s="94"/>
      <c r="BT114" s="156">
        <f t="shared" si="54"/>
        <v>16931</v>
      </c>
      <c r="BU114" s="94"/>
      <c r="BV114" s="156">
        <f t="shared" si="55"/>
        <v>16931</v>
      </c>
    </row>
    <row r="115" spans="1:74" ht="9.75" customHeight="1" x14ac:dyDescent="0.25">
      <c r="A115" s="103">
        <v>36</v>
      </c>
      <c r="B115" s="103"/>
      <c r="C115" s="13" t="s">
        <v>156</v>
      </c>
      <c r="D115" s="103"/>
      <c r="E115" s="156">
        <v>46045235</v>
      </c>
      <c r="F115" s="103"/>
      <c r="G115" s="153">
        <f t="shared" si="56"/>
        <v>1237.9748077646932</v>
      </c>
      <c r="H115" s="103"/>
      <c r="I115" s="153">
        <f t="shared" si="57"/>
        <v>79.615332799533491</v>
      </c>
      <c r="J115" s="103"/>
      <c r="K115" s="156">
        <v>2390670</v>
      </c>
      <c r="L115" s="103"/>
      <c r="M115" s="153">
        <f t="shared" si="58"/>
        <v>64.275689627359256</v>
      </c>
      <c r="N115" s="103"/>
      <c r="O115" s="153">
        <f t="shared" si="59"/>
        <v>74.677383795771263</v>
      </c>
      <c r="P115" s="103"/>
      <c r="Q115" s="156">
        <v>4490408</v>
      </c>
      <c r="R115" s="103"/>
      <c r="S115" s="153">
        <f t="shared" si="60"/>
        <v>120.72936495133624</v>
      </c>
      <c r="T115" s="103"/>
      <c r="U115" s="153">
        <f t="shared" si="61"/>
        <v>103.07723389160135</v>
      </c>
      <c r="V115" s="103"/>
      <c r="W115" s="156">
        <v>6544517</v>
      </c>
      <c r="X115" s="103"/>
      <c r="Y115" s="153">
        <f t="shared" si="62"/>
        <v>175.95625638543851</v>
      </c>
      <c r="Z115" s="103"/>
      <c r="AA115" s="153">
        <f t="shared" si="63"/>
        <v>93.457954417013994</v>
      </c>
      <c r="AB115" s="103"/>
      <c r="AC115" s="94"/>
      <c r="AD115" s="156">
        <v>2469338</v>
      </c>
      <c r="AE115" s="103"/>
      <c r="AF115" s="153">
        <f t="shared" si="64"/>
        <v>66.390761950852294</v>
      </c>
      <c r="AG115" s="103"/>
      <c r="AH115" s="153">
        <f t="shared" si="65"/>
        <v>79.223674055494541</v>
      </c>
      <c r="AI115" s="103"/>
      <c r="AJ115" s="156">
        <v>33761</v>
      </c>
      <c r="AK115" s="103"/>
      <c r="AL115" s="153">
        <f t="shared" si="66"/>
        <v>0.90770016669355269</v>
      </c>
      <c r="AM115" s="103"/>
      <c r="AN115" s="153">
        <f t="shared" si="67"/>
        <v>127.0987293735395</v>
      </c>
      <c r="AO115" s="103"/>
      <c r="AP115" s="156">
        <f t="shared" si="68"/>
        <v>61973929</v>
      </c>
      <c r="AQ115" s="94"/>
      <c r="AR115" s="156">
        <v>31031343</v>
      </c>
      <c r="AS115" s="94"/>
      <c r="AT115" s="161">
        <f t="shared" si="69"/>
        <v>50.071608337112202</v>
      </c>
      <c r="AU115" s="94"/>
      <c r="AV115" s="156">
        <v>3438466</v>
      </c>
      <c r="AW115" s="94"/>
      <c r="AX115" s="161">
        <f t="shared" si="70"/>
        <v>5.5482459406438469</v>
      </c>
      <c r="AY115" s="94"/>
      <c r="AZ115" s="156">
        <v>219669</v>
      </c>
      <c r="BA115" s="94"/>
      <c r="BB115" s="161">
        <f t="shared" si="71"/>
        <v>0.35445388656897964</v>
      </c>
      <c r="BC115" s="94"/>
      <c r="BD115" s="156">
        <v>1125052</v>
      </c>
      <c r="BE115" s="94"/>
      <c r="BF115" s="156">
        <v>0</v>
      </c>
      <c r="BG115" s="94"/>
      <c r="BH115" s="103">
        <v>36</v>
      </c>
      <c r="BI115" s="94"/>
      <c r="BJ115" s="146">
        <v>37194</v>
      </c>
      <c r="BK115" s="94"/>
      <c r="BL115" s="156">
        <f t="shared" si="50"/>
        <v>37194</v>
      </c>
      <c r="BM115" s="94"/>
      <c r="BN115" s="156">
        <f t="shared" si="51"/>
        <v>37194</v>
      </c>
      <c r="BO115" s="94"/>
      <c r="BP115" s="156">
        <f t="shared" si="52"/>
        <v>37194</v>
      </c>
      <c r="BQ115" s="94"/>
      <c r="BR115" s="156">
        <f t="shared" si="53"/>
        <v>37194</v>
      </c>
      <c r="BS115" s="94"/>
      <c r="BT115" s="156">
        <f t="shared" si="54"/>
        <v>37194</v>
      </c>
      <c r="BU115" s="94"/>
      <c r="BV115" s="156">
        <f t="shared" si="55"/>
        <v>37194</v>
      </c>
    </row>
    <row r="116" spans="1:74" ht="9.75" customHeight="1" x14ac:dyDescent="0.25">
      <c r="A116" s="103">
        <v>37</v>
      </c>
      <c r="B116" s="103"/>
      <c r="C116" s="13" t="s">
        <v>157</v>
      </c>
      <c r="D116" s="103"/>
      <c r="E116" s="156">
        <v>24805591</v>
      </c>
      <c r="F116" s="103"/>
      <c r="G116" s="153">
        <f t="shared" si="56"/>
        <v>1070.3137297204005</v>
      </c>
      <c r="H116" s="103"/>
      <c r="I116" s="153">
        <f t="shared" si="57"/>
        <v>68.832890020970822</v>
      </c>
      <c r="J116" s="103"/>
      <c r="K116" s="156">
        <v>1823793</v>
      </c>
      <c r="L116" s="103"/>
      <c r="M116" s="153">
        <f t="shared" si="58"/>
        <v>78.693173973075602</v>
      </c>
      <c r="N116" s="103"/>
      <c r="O116" s="153">
        <f t="shared" si="59"/>
        <v>91.428040507454327</v>
      </c>
      <c r="P116" s="103"/>
      <c r="Q116" s="156">
        <v>2016123</v>
      </c>
      <c r="R116" s="103"/>
      <c r="S116" s="153">
        <f t="shared" si="60"/>
        <v>86.99184501208147</v>
      </c>
      <c r="T116" s="103"/>
      <c r="U116" s="153">
        <f t="shared" si="61"/>
        <v>74.272557952960639</v>
      </c>
      <c r="V116" s="103"/>
      <c r="W116" s="156">
        <v>4571779</v>
      </c>
      <c r="X116" s="103"/>
      <c r="Y116" s="153">
        <f t="shared" si="62"/>
        <v>197.26350535036244</v>
      </c>
      <c r="Z116" s="103"/>
      <c r="AA116" s="153">
        <f t="shared" si="63"/>
        <v>104.77515304025447</v>
      </c>
      <c r="AB116" s="103"/>
      <c r="AC116" s="94"/>
      <c r="AD116" s="156">
        <v>1054007</v>
      </c>
      <c r="AE116" s="103"/>
      <c r="AF116" s="153">
        <f t="shared" si="64"/>
        <v>45.478382809803243</v>
      </c>
      <c r="AG116" s="103"/>
      <c r="AH116" s="153">
        <f t="shared" si="65"/>
        <v>54.269065008804361</v>
      </c>
      <c r="AI116" s="103"/>
      <c r="AJ116" s="156">
        <v>0</v>
      </c>
      <c r="AK116" s="103"/>
      <c r="AL116" s="153">
        <f t="shared" si="66"/>
        <v>0</v>
      </c>
      <c r="AM116" s="103"/>
      <c r="AN116" s="153">
        <f t="shared" si="67"/>
        <v>0</v>
      </c>
      <c r="AO116" s="103"/>
      <c r="AP116" s="156">
        <f t="shared" si="68"/>
        <v>34271293</v>
      </c>
      <c r="AQ116" s="94"/>
      <c r="AR116" s="156">
        <v>7881516</v>
      </c>
      <c r="AS116" s="94"/>
      <c r="AT116" s="161">
        <f t="shared" si="69"/>
        <v>22.997428197412919</v>
      </c>
      <c r="AU116" s="94"/>
      <c r="AV116" s="156">
        <v>1755285</v>
      </c>
      <c r="AW116" s="94"/>
      <c r="AX116" s="161">
        <f t="shared" si="70"/>
        <v>5.1217355586788047</v>
      </c>
      <c r="AY116" s="94"/>
      <c r="AZ116" s="156">
        <v>0</v>
      </c>
      <c r="BA116" s="94"/>
      <c r="BB116" s="161">
        <f t="shared" si="71"/>
        <v>0</v>
      </c>
      <c r="BC116" s="94"/>
      <c r="BD116" s="156">
        <v>833514</v>
      </c>
      <c r="BE116" s="94"/>
      <c r="BF116" s="156">
        <v>8763</v>
      </c>
      <c r="BG116" s="94"/>
      <c r="BH116" s="103">
        <v>37</v>
      </c>
      <c r="BI116" s="94"/>
      <c r="BJ116" s="146">
        <v>23176</v>
      </c>
      <c r="BK116" s="94"/>
      <c r="BL116" s="156">
        <f t="shared" si="50"/>
        <v>23176</v>
      </c>
      <c r="BM116" s="94"/>
      <c r="BN116" s="156">
        <f t="shared" si="51"/>
        <v>23176</v>
      </c>
      <c r="BO116" s="94"/>
      <c r="BP116" s="156">
        <f t="shared" si="52"/>
        <v>23176</v>
      </c>
      <c r="BQ116" s="94"/>
      <c r="BR116" s="156">
        <f t="shared" si="53"/>
        <v>23176</v>
      </c>
      <c r="BS116" s="94"/>
      <c r="BT116" s="156">
        <f t="shared" si="54"/>
        <v>23176</v>
      </c>
      <c r="BU116" s="94"/>
      <c r="BV116" s="156">
        <f t="shared" si="55"/>
        <v>0</v>
      </c>
    </row>
    <row r="117" spans="1:74" ht="9.75" customHeight="1" x14ac:dyDescent="0.25">
      <c r="A117" s="103">
        <v>38</v>
      </c>
      <c r="B117" s="103"/>
      <c r="C117" s="13" t="s">
        <v>158</v>
      </c>
      <c r="D117" s="103"/>
      <c r="E117" s="156">
        <v>13216258</v>
      </c>
      <c r="F117" s="103"/>
      <c r="G117" s="153">
        <f t="shared" si="56"/>
        <v>862.11728636660143</v>
      </c>
      <c r="H117" s="103"/>
      <c r="I117" s="153">
        <f t="shared" si="57"/>
        <v>55.443579494352633</v>
      </c>
      <c r="J117" s="103"/>
      <c r="K117" s="156">
        <v>1096580</v>
      </c>
      <c r="L117" s="103"/>
      <c r="M117" s="153">
        <f t="shared" si="58"/>
        <v>71.531637312459225</v>
      </c>
      <c r="N117" s="103"/>
      <c r="O117" s="153">
        <f t="shared" si="59"/>
        <v>83.107556902021457</v>
      </c>
      <c r="P117" s="103"/>
      <c r="Q117" s="156">
        <v>1564513</v>
      </c>
      <c r="R117" s="103"/>
      <c r="S117" s="153">
        <f t="shared" si="60"/>
        <v>102.055642530985</v>
      </c>
      <c r="T117" s="103"/>
      <c r="U117" s="153">
        <f t="shared" si="61"/>
        <v>87.133841376240639</v>
      </c>
      <c r="V117" s="103"/>
      <c r="W117" s="156">
        <v>2146526</v>
      </c>
      <c r="X117" s="103"/>
      <c r="Y117" s="153">
        <f t="shared" si="62"/>
        <v>140.02126549249837</v>
      </c>
      <c r="Z117" s="103"/>
      <c r="AA117" s="153">
        <f t="shared" si="63"/>
        <v>74.37133135604428</v>
      </c>
      <c r="AB117" s="103"/>
      <c r="AC117" s="94"/>
      <c r="AD117" s="156">
        <v>1032137</v>
      </c>
      <c r="AE117" s="103"/>
      <c r="AF117" s="153">
        <f t="shared" si="64"/>
        <v>67.327919112850623</v>
      </c>
      <c r="AG117" s="103"/>
      <c r="AH117" s="153">
        <f t="shared" si="65"/>
        <v>80.341977737502134</v>
      </c>
      <c r="AI117" s="103"/>
      <c r="AJ117" s="156">
        <v>20334</v>
      </c>
      <c r="AK117" s="103"/>
      <c r="AL117" s="153">
        <f t="shared" si="66"/>
        <v>1.3264187866927593</v>
      </c>
      <c r="AM117" s="103"/>
      <c r="AN117" s="153">
        <f t="shared" si="67"/>
        <v>185.72888778895393</v>
      </c>
      <c r="AO117" s="103"/>
      <c r="AP117" s="156">
        <f t="shared" si="68"/>
        <v>19076348</v>
      </c>
      <c r="AQ117" s="94"/>
      <c r="AR117" s="156">
        <v>11332956</v>
      </c>
      <c r="AS117" s="94"/>
      <c r="AT117" s="161">
        <f t="shared" si="69"/>
        <v>59.408415069802665</v>
      </c>
      <c r="AU117" s="94"/>
      <c r="AV117" s="156">
        <v>2273048</v>
      </c>
      <c r="AW117" s="94"/>
      <c r="AX117" s="161">
        <f t="shared" si="70"/>
        <v>11.915530163320568</v>
      </c>
      <c r="AY117" s="94"/>
      <c r="AZ117" s="156">
        <v>0</v>
      </c>
      <c r="BA117" s="94"/>
      <c r="BB117" s="161">
        <f t="shared" si="71"/>
        <v>0</v>
      </c>
      <c r="BC117" s="94"/>
      <c r="BD117" s="156">
        <v>223284</v>
      </c>
      <c r="BE117" s="94"/>
      <c r="BF117" s="156">
        <v>0</v>
      </c>
      <c r="BG117" s="94"/>
      <c r="BH117" s="103">
        <v>38</v>
      </c>
      <c r="BI117" s="94"/>
      <c r="BJ117" s="146">
        <v>15330</v>
      </c>
      <c r="BK117" s="94"/>
      <c r="BL117" s="156">
        <f t="shared" si="50"/>
        <v>15330</v>
      </c>
      <c r="BM117" s="94"/>
      <c r="BN117" s="156">
        <f t="shared" si="51"/>
        <v>15330</v>
      </c>
      <c r="BO117" s="94"/>
      <c r="BP117" s="156">
        <f t="shared" si="52"/>
        <v>15330</v>
      </c>
      <c r="BQ117" s="94"/>
      <c r="BR117" s="156">
        <f t="shared" si="53"/>
        <v>15330</v>
      </c>
      <c r="BS117" s="94"/>
      <c r="BT117" s="156">
        <f t="shared" si="54"/>
        <v>15330</v>
      </c>
      <c r="BU117" s="94"/>
      <c r="BV117" s="156">
        <f t="shared" si="55"/>
        <v>15330</v>
      </c>
    </row>
    <row r="118" spans="1:74" ht="9.75" customHeight="1" x14ac:dyDescent="0.25">
      <c r="A118" s="103">
        <v>39</v>
      </c>
      <c r="B118" s="103"/>
      <c r="C118" s="13" t="s">
        <v>159</v>
      </c>
      <c r="D118" s="103"/>
      <c r="E118" s="156">
        <v>27694934</v>
      </c>
      <c r="F118" s="103"/>
      <c r="G118" s="153">
        <f t="shared" si="56"/>
        <v>1387.5912620872789</v>
      </c>
      <c r="H118" s="103"/>
      <c r="I118" s="153">
        <f t="shared" si="57"/>
        <v>89.237308730277135</v>
      </c>
      <c r="J118" s="103"/>
      <c r="K118" s="156">
        <v>1629544</v>
      </c>
      <c r="L118" s="103"/>
      <c r="M118" s="153">
        <f t="shared" si="58"/>
        <v>81.644571371311187</v>
      </c>
      <c r="N118" s="103"/>
      <c r="O118" s="153">
        <f t="shared" si="59"/>
        <v>94.857060678527901</v>
      </c>
      <c r="P118" s="103"/>
      <c r="Q118" s="156">
        <v>2234837</v>
      </c>
      <c r="R118" s="103"/>
      <c r="S118" s="153">
        <f t="shared" si="60"/>
        <v>111.97139135227216</v>
      </c>
      <c r="T118" s="103"/>
      <c r="U118" s="153">
        <f t="shared" si="61"/>
        <v>95.59978469395935</v>
      </c>
      <c r="V118" s="103"/>
      <c r="W118" s="156">
        <v>2912485</v>
      </c>
      <c r="X118" s="103"/>
      <c r="Y118" s="153">
        <f t="shared" si="62"/>
        <v>145.92339295555888</v>
      </c>
      <c r="Z118" s="103"/>
      <c r="AA118" s="153">
        <f t="shared" si="63"/>
        <v>77.506205731853996</v>
      </c>
      <c r="AB118" s="103"/>
      <c r="AC118" s="94"/>
      <c r="AD118" s="156">
        <v>1340919</v>
      </c>
      <c r="AE118" s="103"/>
      <c r="AF118" s="153">
        <f t="shared" si="64"/>
        <v>67.183676536900649</v>
      </c>
      <c r="AG118" s="103"/>
      <c r="AH118" s="153">
        <f t="shared" si="65"/>
        <v>80.169853988863053</v>
      </c>
      <c r="AI118" s="103"/>
      <c r="AJ118" s="156">
        <v>40853</v>
      </c>
      <c r="AK118" s="103"/>
      <c r="AL118" s="153">
        <f t="shared" si="66"/>
        <v>2.0468460343704593</v>
      </c>
      <c r="AM118" s="103"/>
      <c r="AN118" s="153">
        <f t="shared" si="67"/>
        <v>286.60513651704866</v>
      </c>
      <c r="AO118" s="103"/>
      <c r="AP118" s="156">
        <f t="shared" si="68"/>
        <v>35853572</v>
      </c>
      <c r="AQ118" s="94"/>
      <c r="AR118" s="156">
        <v>19260197</v>
      </c>
      <c r="AS118" s="94"/>
      <c r="AT118" s="161">
        <f t="shared" si="69"/>
        <v>53.719046459303975</v>
      </c>
      <c r="AU118" s="94"/>
      <c r="AV118" s="156">
        <v>2246119</v>
      </c>
      <c r="AW118" s="94"/>
      <c r="AX118" s="161">
        <f t="shared" si="70"/>
        <v>6.264700766774367</v>
      </c>
      <c r="AY118" s="94"/>
      <c r="AZ118" s="156">
        <v>0</v>
      </c>
      <c r="BA118" s="94"/>
      <c r="BB118" s="161">
        <f t="shared" si="71"/>
        <v>0</v>
      </c>
      <c r="BC118" s="94"/>
      <c r="BD118" s="156">
        <v>461295</v>
      </c>
      <c r="BE118" s="94"/>
      <c r="BF118" s="156">
        <v>0</v>
      </c>
      <c r="BG118" s="94"/>
      <c r="BH118" s="103">
        <v>39</v>
      </c>
      <c r="BI118" s="94"/>
      <c r="BJ118" s="146">
        <v>19959</v>
      </c>
      <c r="BK118" s="94"/>
      <c r="BL118" s="156">
        <f t="shared" si="50"/>
        <v>19959</v>
      </c>
      <c r="BM118" s="94"/>
      <c r="BN118" s="156">
        <f t="shared" si="51"/>
        <v>19959</v>
      </c>
      <c r="BO118" s="94"/>
      <c r="BP118" s="156">
        <f t="shared" si="52"/>
        <v>19959</v>
      </c>
      <c r="BQ118" s="94"/>
      <c r="BR118" s="156">
        <f t="shared" si="53"/>
        <v>19959</v>
      </c>
      <c r="BS118" s="94"/>
      <c r="BT118" s="156">
        <f t="shared" si="54"/>
        <v>19959</v>
      </c>
      <c r="BU118" s="94"/>
      <c r="BV118" s="156">
        <f t="shared" si="55"/>
        <v>19959</v>
      </c>
    </row>
    <row r="119" spans="1:74" ht="9.75" customHeight="1" x14ac:dyDescent="0.25">
      <c r="A119" s="103">
        <v>40</v>
      </c>
      <c r="B119" s="103"/>
      <c r="C119" s="13" t="s">
        <v>160</v>
      </c>
      <c r="D119" s="103"/>
      <c r="E119" s="166">
        <v>11665959</v>
      </c>
      <c r="F119" s="112"/>
      <c r="G119" s="153">
        <f t="shared" si="56"/>
        <v>1016.8185304628257</v>
      </c>
      <c r="H119" s="103"/>
      <c r="I119" s="153">
        <f t="shared" si="57"/>
        <v>65.392563072994108</v>
      </c>
      <c r="J119" s="112"/>
      <c r="K119" s="166">
        <v>684222</v>
      </c>
      <c r="L119" s="112"/>
      <c r="M119" s="153">
        <f t="shared" si="58"/>
        <v>59.63758389261745</v>
      </c>
      <c r="N119" s="103"/>
      <c r="O119" s="153">
        <f t="shared" si="59"/>
        <v>69.288696345714698</v>
      </c>
      <c r="P119" s="112"/>
      <c r="Q119" s="166">
        <v>808843</v>
      </c>
      <c r="R119" s="112"/>
      <c r="S119" s="153">
        <f t="shared" si="60"/>
        <v>70.499694935936546</v>
      </c>
      <c r="T119" s="103"/>
      <c r="U119" s="153">
        <f t="shared" si="61"/>
        <v>60.191764838051057</v>
      </c>
      <c r="V119" s="112"/>
      <c r="W119" s="166">
        <v>1384678</v>
      </c>
      <c r="X119" s="112"/>
      <c r="Y119" s="153">
        <f t="shared" si="62"/>
        <v>120.69014207269241</v>
      </c>
      <c r="Z119" s="103"/>
      <c r="AA119" s="153">
        <f t="shared" si="63"/>
        <v>64.103738213801179</v>
      </c>
      <c r="AB119" s="112"/>
      <c r="AC119" s="119"/>
      <c r="AD119" s="166">
        <v>974125</v>
      </c>
      <c r="AE119" s="112"/>
      <c r="AF119" s="153">
        <f t="shared" si="64"/>
        <v>84.905865946134398</v>
      </c>
      <c r="AG119" s="103"/>
      <c r="AH119" s="153">
        <f t="shared" si="65"/>
        <v>101.31762991507154</v>
      </c>
      <c r="AI119" s="112"/>
      <c r="AJ119" s="166">
        <v>141998</v>
      </c>
      <c r="AK119" s="112"/>
      <c r="AL119" s="153">
        <f t="shared" si="66"/>
        <v>12.376710537784364</v>
      </c>
      <c r="AM119" s="103"/>
      <c r="AN119" s="153">
        <f t="shared" si="67"/>
        <v>1733.0218070870633</v>
      </c>
      <c r="AO119" s="112"/>
      <c r="AP119" s="166">
        <f t="shared" si="68"/>
        <v>15659825</v>
      </c>
      <c r="AQ119" s="119"/>
      <c r="AR119" s="166">
        <v>9707029</v>
      </c>
      <c r="AS119" s="119"/>
      <c r="AT119" s="161">
        <f t="shared" si="69"/>
        <v>61.986829354734162</v>
      </c>
      <c r="AU119" s="119"/>
      <c r="AV119" s="166">
        <v>2069019</v>
      </c>
      <c r="AW119" s="119"/>
      <c r="AX119" s="161">
        <f t="shared" si="70"/>
        <v>13.212274083522646</v>
      </c>
      <c r="AY119" s="119"/>
      <c r="AZ119" s="166">
        <v>0</v>
      </c>
      <c r="BA119" s="119"/>
      <c r="BB119" s="161">
        <f t="shared" si="71"/>
        <v>0</v>
      </c>
      <c r="BC119" s="119"/>
      <c r="BD119" s="166">
        <v>167531</v>
      </c>
      <c r="BE119" s="119"/>
      <c r="BF119" s="156">
        <v>2400</v>
      </c>
      <c r="BG119" s="119"/>
      <c r="BH119" s="112">
        <v>40</v>
      </c>
      <c r="BI119" s="119"/>
      <c r="BJ119" s="148">
        <v>11473</v>
      </c>
      <c r="BK119" s="119"/>
      <c r="BL119" s="166">
        <f t="shared" si="50"/>
        <v>11473</v>
      </c>
      <c r="BM119" s="119"/>
      <c r="BN119" s="166">
        <f t="shared" si="51"/>
        <v>11473</v>
      </c>
      <c r="BO119" s="119"/>
      <c r="BP119" s="166">
        <f t="shared" si="52"/>
        <v>11473</v>
      </c>
      <c r="BQ119" s="119"/>
      <c r="BR119" s="166">
        <f t="shared" si="53"/>
        <v>11473</v>
      </c>
      <c r="BS119" s="119"/>
      <c r="BT119" s="166">
        <f t="shared" si="54"/>
        <v>11473</v>
      </c>
      <c r="BU119" s="119"/>
      <c r="BV119" s="166">
        <f t="shared" si="55"/>
        <v>11473</v>
      </c>
    </row>
    <row r="120" spans="1:74" ht="9.75" customHeight="1" x14ac:dyDescent="0.25">
      <c r="A120" s="103">
        <v>41</v>
      </c>
      <c r="B120" s="103"/>
      <c r="C120" s="13" t="s">
        <v>161</v>
      </c>
      <c r="D120" s="103"/>
      <c r="E120" s="156">
        <v>40254577</v>
      </c>
      <c r="F120" s="103"/>
      <c r="G120" s="153">
        <f t="shared" si="56"/>
        <v>1161.8488469420151</v>
      </c>
      <c r="H120" s="103"/>
      <c r="I120" s="153">
        <f t="shared" si="57"/>
        <v>74.719600133918732</v>
      </c>
      <c r="J120" s="103"/>
      <c r="K120" s="156">
        <v>4174493</v>
      </c>
      <c r="L120" s="103"/>
      <c r="M120" s="153">
        <f t="shared" si="58"/>
        <v>120.48642018067942</v>
      </c>
      <c r="N120" s="103"/>
      <c r="O120" s="153">
        <f t="shared" si="59"/>
        <v>139.98466129535356</v>
      </c>
      <c r="P120" s="103"/>
      <c r="Q120" s="156">
        <v>4444126</v>
      </c>
      <c r="R120" s="103"/>
      <c r="S120" s="153">
        <f t="shared" si="60"/>
        <v>128.2687101336335</v>
      </c>
      <c r="T120" s="103"/>
      <c r="U120" s="153">
        <f t="shared" si="61"/>
        <v>109.51423326667818</v>
      </c>
      <c r="V120" s="103"/>
      <c r="W120" s="156">
        <v>5325608</v>
      </c>
      <c r="X120" s="103"/>
      <c r="Y120" s="153">
        <f t="shared" si="62"/>
        <v>153.71050884636477</v>
      </c>
      <c r="Z120" s="103"/>
      <c r="AA120" s="153">
        <f t="shared" si="63"/>
        <v>81.642278736093971</v>
      </c>
      <c r="AB120" s="103"/>
      <c r="AC120" s="94"/>
      <c r="AD120" s="156">
        <v>2777119</v>
      </c>
      <c r="AE120" s="103"/>
      <c r="AF120" s="153">
        <f t="shared" si="64"/>
        <v>80.154674286374004</v>
      </c>
      <c r="AG120" s="103"/>
      <c r="AH120" s="153">
        <f t="shared" si="65"/>
        <v>95.648063120421881</v>
      </c>
      <c r="AI120" s="103"/>
      <c r="AJ120" s="156">
        <v>96319</v>
      </c>
      <c r="AK120" s="103"/>
      <c r="AL120" s="153">
        <f t="shared" si="66"/>
        <v>2.7800098132594453</v>
      </c>
      <c r="AM120" s="103"/>
      <c r="AN120" s="153">
        <f t="shared" si="67"/>
        <v>389.26479015458358</v>
      </c>
      <c r="AO120" s="103"/>
      <c r="AP120" s="156">
        <f t="shared" si="68"/>
        <v>57072242</v>
      </c>
      <c r="AQ120" s="94"/>
      <c r="AR120" s="156">
        <v>36235003</v>
      </c>
      <c r="AS120" s="94"/>
      <c r="AT120" s="161">
        <f t="shared" si="69"/>
        <v>63.489713615946606</v>
      </c>
      <c r="AU120" s="94"/>
      <c r="AV120" s="156">
        <v>6626946</v>
      </c>
      <c r="AW120" s="94"/>
      <c r="AX120" s="161">
        <f t="shared" si="70"/>
        <v>11.611504590970862</v>
      </c>
      <c r="AY120" s="94"/>
      <c r="AZ120" s="156">
        <v>37369</v>
      </c>
      <c r="BA120" s="94"/>
      <c r="BB120" s="161">
        <f t="shared" si="71"/>
        <v>6.547666376940299E-2</v>
      </c>
      <c r="BC120" s="94"/>
      <c r="BD120" s="156">
        <v>845952</v>
      </c>
      <c r="BE120" s="94"/>
      <c r="BF120" s="156">
        <v>0</v>
      </c>
      <c r="BG120" s="94"/>
      <c r="BH120" s="103">
        <v>41</v>
      </c>
      <c r="BI120" s="94"/>
      <c r="BJ120" s="146">
        <v>34647</v>
      </c>
      <c r="BK120" s="94"/>
      <c r="BL120" s="156">
        <f t="shared" ref="BL120:BL129" si="72">IF(E120,BJ120,0)</f>
        <v>34647</v>
      </c>
      <c r="BM120" s="94"/>
      <c r="BN120" s="156">
        <f t="shared" ref="BN120:BN129" si="73">IF(K120,BJ120,0)</f>
        <v>34647</v>
      </c>
      <c r="BO120" s="94"/>
      <c r="BP120" s="156">
        <f t="shared" ref="BP120:BP129" si="74">IF(Q120,BJ120,0)</f>
        <v>34647</v>
      </c>
      <c r="BQ120" s="94"/>
      <c r="BR120" s="156">
        <f t="shared" ref="BR120:BR129" si="75">IF(W120,BJ120,0)</f>
        <v>34647</v>
      </c>
      <c r="BS120" s="94"/>
      <c r="BT120" s="156">
        <f t="shared" ref="BT120:BT129" si="76">IF(AD120,BJ120,0)</f>
        <v>34647</v>
      </c>
      <c r="BU120" s="94"/>
      <c r="BV120" s="156">
        <f t="shared" ref="BV120:BV129" si="77">IF(AJ120,BJ120,0)</f>
        <v>34647</v>
      </c>
    </row>
    <row r="121" spans="1:74" ht="9.75" customHeight="1" x14ac:dyDescent="0.25">
      <c r="A121" s="103">
        <v>42</v>
      </c>
      <c r="B121" s="103"/>
      <c r="C121" s="13" t="s">
        <v>162</v>
      </c>
      <c r="D121" s="103"/>
      <c r="E121" s="156">
        <v>151076611</v>
      </c>
      <c r="F121" s="103"/>
      <c r="G121" s="153">
        <f t="shared" si="56"/>
        <v>1407.2357740994998</v>
      </c>
      <c r="H121" s="103"/>
      <c r="I121" s="153">
        <f t="shared" si="57"/>
        <v>90.500665909864168</v>
      </c>
      <c r="J121" s="103"/>
      <c r="K121" s="156">
        <v>9396098</v>
      </c>
      <c r="L121" s="103"/>
      <c r="M121" s="153">
        <f t="shared" si="58"/>
        <v>87.521987387874105</v>
      </c>
      <c r="N121" s="103"/>
      <c r="O121" s="153">
        <f t="shared" si="59"/>
        <v>101.68561520887802</v>
      </c>
      <c r="P121" s="103"/>
      <c r="Q121" s="156">
        <v>10354630</v>
      </c>
      <c r="R121" s="103"/>
      <c r="S121" s="153">
        <f t="shared" si="60"/>
        <v>96.450441051817762</v>
      </c>
      <c r="T121" s="103"/>
      <c r="U121" s="153">
        <f t="shared" si="61"/>
        <v>82.348189897741122</v>
      </c>
      <c r="V121" s="103"/>
      <c r="W121" s="156">
        <v>25357069</v>
      </c>
      <c r="X121" s="103"/>
      <c r="Y121" s="153">
        <f t="shared" si="62"/>
        <v>236.19390444963997</v>
      </c>
      <c r="Z121" s="103"/>
      <c r="AA121" s="153">
        <f t="shared" si="63"/>
        <v>125.45276655168594</v>
      </c>
      <c r="AB121" s="103"/>
      <c r="AC121" s="94"/>
      <c r="AD121" s="156">
        <v>6836466</v>
      </c>
      <c r="AE121" s="103"/>
      <c r="AF121" s="153">
        <f t="shared" si="64"/>
        <v>63.679741423474951</v>
      </c>
      <c r="AG121" s="103"/>
      <c r="AH121" s="153">
        <f t="shared" si="65"/>
        <v>75.988630499620115</v>
      </c>
      <c r="AI121" s="103"/>
      <c r="AJ121" s="156">
        <v>0</v>
      </c>
      <c r="AK121" s="103"/>
      <c r="AL121" s="153">
        <f t="shared" si="66"/>
        <v>0</v>
      </c>
      <c r="AM121" s="103"/>
      <c r="AN121" s="153">
        <f t="shared" si="67"/>
        <v>0</v>
      </c>
      <c r="AO121" s="103"/>
      <c r="AP121" s="156">
        <f t="shared" si="68"/>
        <v>203020874</v>
      </c>
      <c r="AQ121" s="94"/>
      <c r="AR121" s="156">
        <v>90484240</v>
      </c>
      <c r="AS121" s="94"/>
      <c r="AT121" s="161">
        <f t="shared" si="69"/>
        <v>44.568934325442811</v>
      </c>
      <c r="AU121" s="94"/>
      <c r="AV121" s="156">
        <v>8390984</v>
      </c>
      <c r="AW121" s="94"/>
      <c r="AX121" s="161">
        <f t="shared" si="70"/>
        <v>4.1330646621095726</v>
      </c>
      <c r="AY121" s="94"/>
      <c r="AZ121" s="156">
        <v>1447534</v>
      </c>
      <c r="BA121" s="94"/>
      <c r="BB121" s="161">
        <f t="shared" si="71"/>
        <v>0.71299762013634127</v>
      </c>
      <c r="BC121" s="94"/>
      <c r="BD121" s="156">
        <v>5056820</v>
      </c>
      <c r="BE121" s="94"/>
      <c r="BF121" s="156">
        <v>0</v>
      </c>
      <c r="BG121" s="94"/>
      <c r="BH121" s="103">
        <v>42</v>
      </c>
      <c r="BI121" s="94"/>
      <c r="BJ121" s="146">
        <v>107357</v>
      </c>
      <c r="BK121" s="94"/>
      <c r="BL121" s="156">
        <f t="shared" si="72"/>
        <v>107357</v>
      </c>
      <c r="BM121" s="94"/>
      <c r="BN121" s="156">
        <f t="shared" si="73"/>
        <v>107357</v>
      </c>
      <c r="BO121" s="94"/>
      <c r="BP121" s="156">
        <f t="shared" si="74"/>
        <v>107357</v>
      </c>
      <c r="BQ121" s="94"/>
      <c r="BR121" s="156">
        <f t="shared" si="75"/>
        <v>107357</v>
      </c>
      <c r="BS121" s="94"/>
      <c r="BT121" s="156">
        <f t="shared" si="76"/>
        <v>107357</v>
      </c>
      <c r="BU121" s="94"/>
      <c r="BV121" s="156">
        <f t="shared" si="77"/>
        <v>0</v>
      </c>
    </row>
    <row r="122" spans="1:74" ht="9.75" customHeight="1" x14ac:dyDescent="0.25">
      <c r="A122" s="103">
        <v>43</v>
      </c>
      <c r="B122" s="103"/>
      <c r="C122" s="13" t="s">
        <v>163</v>
      </c>
      <c r="D122" s="103"/>
      <c r="E122" s="156">
        <v>443890312</v>
      </c>
      <c r="F122" s="103"/>
      <c r="G122" s="153">
        <f t="shared" si="56"/>
        <v>1357.4917872859664</v>
      </c>
      <c r="H122" s="103"/>
      <c r="I122" s="153">
        <f t="shared" si="57"/>
        <v>87.301582988228617</v>
      </c>
      <c r="J122" s="103"/>
      <c r="K122" s="156">
        <v>17122807</v>
      </c>
      <c r="L122" s="103"/>
      <c r="M122" s="153">
        <f t="shared" si="58"/>
        <v>52.364445110445793</v>
      </c>
      <c r="N122" s="103"/>
      <c r="O122" s="153">
        <f t="shared" si="59"/>
        <v>60.838550118034995</v>
      </c>
      <c r="P122" s="103"/>
      <c r="Q122" s="156">
        <v>28884511</v>
      </c>
      <c r="R122" s="103"/>
      <c r="S122" s="153">
        <f t="shared" si="60"/>
        <v>88.333728856581033</v>
      </c>
      <c r="T122" s="103"/>
      <c r="U122" s="153">
        <f t="shared" si="61"/>
        <v>75.418241730479025</v>
      </c>
      <c r="V122" s="103"/>
      <c r="W122" s="156">
        <v>48255382</v>
      </c>
      <c r="X122" s="103"/>
      <c r="Y122" s="153">
        <f t="shared" si="62"/>
        <v>147.57313459309526</v>
      </c>
      <c r="Z122" s="103"/>
      <c r="AA122" s="153">
        <f t="shared" si="63"/>
        <v>78.382454646942207</v>
      </c>
      <c r="AB122" s="103"/>
      <c r="AC122" s="94"/>
      <c r="AD122" s="156">
        <v>20426943</v>
      </c>
      <c r="AE122" s="103"/>
      <c r="AF122" s="153">
        <f t="shared" si="64"/>
        <v>62.469052854342451</v>
      </c>
      <c r="AG122" s="103"/>
      <c r="AH122" s="153">
        <f t="shared" si="65"/>
        <v>74.543923528872142</v>
      </c>
      <c r="AI122" s="103"/>
      <c r="AJ122" s="156">
        <v>419603</v>
      </c>
      <c r="AK122" s="103"/>
      <c r="AL122" s="153">
        <f t="shared" si="66"/>
        <v>1.283217071925087</v>
      </c>
      <c r="AM122" s="103"/>
      <c r="AN122" s="153">
        <f t="shared" si="67"/>
        <v>179.67966222394091</v>
      </c>
      <c r="AO122" s="103"/>
      <c r="AP122" s="156">
        <f t="shared" si="68"/>
        <v>558999558</v>
      </c>
      <c r="AQ122" s="94"/>
      <c r="AR122" s="156">
        <v>282889144</v>
      </c>
      <c r="AS122" s="94"/>
      <c r="AT122" s="161">
        <f t="shared" si="69"/>
        <v>50.606326955271044</v>
      </c>
      <c r="AU122" s="94"/>
      <c r="AV122" s="156">
        <v>41040764</v>
      </c>
      <c r="AW122" s="94"/>
      <c r="AX122" s="161">
        <f t="shared" si="70"/>
        <v>7.3418240520326137</v>
      </c>
      <c r="AY122" s="94"/>
      <c r="AZ122" s="156">
        <v>1376747</v>
      </c>
      <c r="BA122" s="94"/>
      <c r="BB122" s="161">
        <f t="shared" si="71"/>
        <v>0.24628767237773022</v>
      </c>
      <c r="BC122" s="94"/>
      <c r="BD122" s="156">
        <v>6651886</v>
      </c>
      <c r="BE122" s="94"/>
      <c r="BF122" s="156">
        <v>4852</v>
      </c>
      <c r="BG122" s="94"/>
      <c r="BH122" s="103">
        <v>43</v>
      </c>
      <c r="BI122" s="94"/>
      <c r="BJ122" s="146">
        <v>326993</v>
      </c>
      <c r="BK122" s="94"/>
      <c r="BL122" s="156">
        <f t="shared" si="72"/>
        <v>326993</v>
      </c>
      <c r="BM122" s="94"/>
      <c r="BN122" s="156">
        <f t="shared" si="73"/>
        <v>326993</v>
      </c>
      <c r="BO122" s="94"/>
      <c r="BP122" s="156">
        <f t="shared" si="74"/>
        <v>326993</v>
      </c>
      <c r="BQ122" s="94"/>
      <c r="BR122" s="156">
        <f t="shared" si="75"/>
        <v>326993</v>
      </c>
      <c r="BS122" s="94"/>
      <c r="BT122" s="156">
        <f t="shared" si="76"/>
        <v>326993</v>
      </c>
      <c r="BU122" s="94"/>
      <c r="BV122" s="156">
        <f t="shared" si="77"/>
        <v>326993</v>
      </c>
    </row>
    <row r="123" spans="1:74" ht="9.75" customHeight="1" x14ac:dyDescent="0.25">
      <c r="A123" s="103">
        <v>44</v>
      </c>
      <c r="B123" s="103"/>
      <c r="C123" s="13" t="s">
        <v>164</v>
      </c>
      <c r="D123" s="103"/>
      <c r="E123" s="156">
        <v>60438507</v>
      </c>
      <c r="F123" s="103"/>
      <c r="G123" s="153">
        <f t="shared" si="56"/>
        <v>1174.9777790738365</v>
      </c>
      <c r="H123" s="103"/>
      <c r="I123" s="153">
        <f t="shared" si="57"/>
        <v>75.563934198248177</v>
      </c>
      <c r="J123" s="103"/>
      <c r="K123" s="156">
        <v>2979627</v>
      </c>
      <c r="L123" s="103"/>
      <c r="M123" s="153">
        <f t="shared" si="58"/>
        <v>57.926571795170887</v>
      </c>
      <c r="N123" s="103"/>
      <c r="O123" s="153">
        <f t="shared" si="59"/>
        <v>67.300792243541721</v>
      </c>
      <c r="P123" s="103"/>
      <c r="Q123" s="156">
        <v>6068628</v>
      </c>
      <c r="R123" s="103"/>
      <c r="S123" s="153">
        <f t="shared" si="60"/>
        <v>117.97947043042109</v>
      </c>
      <c r="T123" s="103"/>
      <c r="U123" s="153">
        <f t="shared" si="61"/>
        <v>100.72940806791829</v>
      </c>
      <c r="V123" s="103"/>
      <c r="W123" s="156">
        <v>5694587</v>
      </c>
      <c r="X123" s="103"/>
      <c r="Y123" s="153">
        <f t="shared" si="62"/>
        <v>110.70778412846533</v>
      </c>
      <c r="Z123" s="103"/>
      <c r="AA123" s="153">
        <f t="shared" si="63"/>
        <v>58.801677503426241</v>
      </c>
      <c r="AB123" s="103"/>
      <c r="AC123" s="94"/>
      <c r="AD123" s="156">
        <v>5315580</v>
      </c>
      <c r="AE123" s="103"/>
      <c r="AF123" s="153">
        <f t="shared" si="64"/>
        <v>103.33955441502391</v>
      </c>
      <c r="AG123" s="103"/>
      <c r="AH123" s="153">
        <f t="shared" si="65"/>
        <v>123.31443314472754</v>
      </c>
      <c r="AI123" s="103"/>
      <c r="AJ123" s="156">
        <v>59442</v>
      </c>
      <c r="AK123" s="103"/>
      <c r="AL123" s="153">
        <f t="shared" si="66"/>
        <v>1.1556048057856059</v>
      </c>
      <c r="AM123" s="103"/>
      <c r="AN123" s="153">
        <f t="shared" si="67"/>
        <v>161.8110339324119</v>
      </c>
      <c r="AO123" s="103"/>
      <c r="AP123" s="156">
        <f t="shared" si="68"/>
        <v>80556371</v>
      </c>
      <c r="AQ123" s="94"/>
      <c r="AR123" s="156">
        <v>55425137</v>
      </c>
      <c r="AS123" s="94"/>
      <c r="AT123" s="161">
        <f t="shared" si="69"/>
        <v>68.802921869457094</v>
      </c>
      <c r="AU123" s="94"/>
      <c r="AV123" s="156">
        <v>11038646</v>
      </c>
      <c r="AW123" s="94"/>
      <c r="AX123" s="161">
        <f t="shared" si="70"/>
        <v>13.70300804637786</v>
      </c>
      <c r="AY123" s="94"/>
      <c r="AZ123" s="156">
        <v>0</v>
      </c>
      <c r="BA123" s="94"/>
      <c r="BB123" s="161">
        <f t="shared" si="71"/>
        <v>0</v>
      </c>
      <c r="BC123" s="94"/>
      <c r="BD123" s="156">
        <v>980486</v>
      </c>
      <c r="BE123" s="94"/>
      <c r="BF123" s="156">
        <v>0</v>
      </c>
      <c r="BG123" s="94"/>
      <c r="BH123" s="103">
        <v>44</v>
      </c>
      <c r="BI123" s="94"/>
      <c r="BJ123" s="146">
        <v>51438</v>
      </c>
      <c r="BK123" s="94"/>
      <c r="BL123" s="156">
        <f t="shared" si="72"/>
        <v>51438</v>
      </c>
      <c r="BM123" s="94"/>
      <c r="BN123" s="156">
        <f t="shared" si="73"/>
        <v>51438</v>
      </c>
      <c r="BO123" s="94"/>
      <c r="BP123" s="156">
        <f t="shared" si="74"/>
        <v>51438</v>
      </c>
      <c r="BQ123" s="94"/>
      <c r="BR123" s="156">
        <f t="shared" si="75"/>
        <v>51438</v>
      </c>
      <c r="BS123" s="94"/>
      <c r="BT123" s="156">
        <f t="shared" si="76"/>
        <v>51438</v>
      </c>
      <c r="BU123" s="94"/>
      <c r="BV123" s="156">
        <f t="shared" si="77"/>
        <v>51438</v>
      </c>
    </row>
    <row r="124" spans="1:74" ht="9.75" customHeight="1" x14ac:dyDescent="0.25">
      <c r="A124" s="103">
        <v>45</v>
      </c>
      <c r="B124" s="103"/>
      <c r="C124" s="13" t="s">
        <v>165</v>
      </c>
      <c r="D124" s="103"/>
      <c r="E124" s="156">
        <v>3237583</v>
      </c>
      <c r="F124" s="103"/>
      <c r="G124" s="153">
        <f t="shared" si="56"/>
        <v>1429.3964679911701</v>
      </c>
      <c r="H124" s="103"/>
      <c r="I124" s="153">
        <f t="shared" si="57"/>
        <v>91.925841130060775</v>
      </c>
      <c r="J124" s="103"/>
      <c r="K124" s="156">
        <v>223732</v>
      </c>
      <c r="L124" s="103"/>
      <c r="M124" s="153">
        <f t="shared" si="58"/>
        <v>98.777924944812355</v>
      </c>
      <c r="N124" s="103"/>
      <c r="O124" s="153">
        <f t="shared" si="59"/>
        <v>114.76309401608982</v>
      </c>
      <c r="P124" s="103"/>
      <c r="Q124" s="156">
        <v>303827</v>
      </c>
      <c r="R124" s="103"/>
      <c r="S124" s="153">
        <f t="shared" si="60"/>
        <v>134.13995584988962</v>
      </c>
      <c r="T124" s="103"/>
      <c r="U124" s="153">
        <f t="shared" si="61"/>
        <v>114.52703001396112</v>
      </c>
      <c r="V124" s="103"/>
      <c r="W124" s="156">
        <v>392549</v>
      </c>
      <c r="X124" s="103"/>
      <c r="Y124" s="153">
        <f t="shared" si="62"/>
        <v>173.31081677704194</v>
      </c>
      <c r="Z124" s="103"/>
      <c r="AA124" s="153">
        <f t="shared" si="63"/>
        <v>92.052847378404891</v>
      </c>
      <c r="AB124" s="103"/>
      <c r="AC124" s="94"/>
      <c r="AD124" s="156">
        <v>233384</v>
      </c>
      <c r="AE124" s="103"/>
      <c r="AF124" s="153">
        <f t="shared" si="64"/>
        <v>103.039293598234</v>
      </c>
      <c r="AG124" s="103"/>
      <c r="AH124" s="153">
        <f t="shared" si="65"/>
        <v>122.95613382141792</v>
      </c>
      <c r="AI124" s="103"/>
      <c r="AJ124" s="156">
        <v>0</v>
      </c>
      <c r="AK124" s="103"/>
      <c r="AL124" s="153">
        <f t="shared" si="66"/>
        <v>0</v>
      </c>
      <c r="AM124" s="103"/>
      <c r="AN124" s="153">
        <f t="shared" si="67"/>
        <v>0</v>
      </c>
      <c r="AO124" s="103"/>
      <c r="AP124" s="156">
        <f t="shared" si="68"/>
        <v>4391075</v>
      </c>
      <c r="AQ124" s="94"/>
      <c r="AR124" s="156">
        <v>1550069</v>
      </c>
      <c r="AS124" s="94"/>
      <c r="AT124" s="161">
        <f t="shared" si="69"/>
        <v>35.300444651936033</v>
      </c>
      <c r="AU124" s="94"/>
      <c r="AV124" s="156">
        <v>218895</v>
      </c>
      <c r="AW124" s="94"/>
      <c r="AX124" s="161">
        <f t="shared" si="70"/>
        <v>4.9849979788548362</v>
      </c>
      <c r="AY124" s="94"/>
      <c r="AZ124" s="156">
        <v>0</v>
      </c>
      <c r="BA124" s="94"/>
      <c r="BB124" s="161">
        <f t="shared" si="71"/>
        <v>0</v>
      </c>
      <c r="BC124" s="94"/>
      <c r="BD124" s="156">
        <v>69753</v>
      </c>
      <c r="BE124" s="94"/>
      <c r="BF124" s="156">
        <v>0</v>
      </c>
      <c r="BG124" s="94"/>
      <c r="BH124" s="103">
        <v>45</v>
      </c>
      <c r="BI124" s="94"/>
      <c r="BJ124" s="146">
        <v>2265</v>
      </c>
      <c r="BK124" s="94"/>
      <c r="BL124" s="156">
        <f t="shared" si="72"/>
        <v>2265</v>
      </c>
      <c r="BM124" s="94"/>
      <c r="BN124" s="156">
        <f t="shared" si="73"/>
        <v>2265</v>
      </c>
      <c r="BO124" s="94"/>
      <c r="BP124" s="156">
        <f t="shared" si="74"/>
        <v>2265</v>
      </c>
      <c r="BQ124" s="94"/>
      <c r="BR124" s="156">
        <f t="shared" si="75"/>
        <v>2265</v>
      </c>
      <c r="BS124" s="94"/>
      <c r="BT124" s="156">
        <f t="shared" si="76"/>
        <v>2265</v>
      </c>
      <c r="BU124" s="94"/>
      <c r="BV124" s="156">
        <f t="shared" si="77"/>
        <v>0</v>
      </c>
    </row>
    <row r="125" spans="1:74" ht="9.75" customHeight="1" x14ac:dyDescent="0.25">
      <c r="A125" s="103">
        <v>46</v>
      </c>
      <c r="B125" s="103"/>
      <c r="C125" s="13" t="s">
        <v>166</v>
      </c>
      <c r="D125" s="103"/>
      <c r="E125" s="156">
        <v>45864807</v>
      </c>
      <c r="F125" s="103"/>
      <c r="G125" s="153">
        <f t="shared" si="56"/>
        <v>1223.3224954656994</v>
      </c>
      <c r="H125" s="103"/>
      <c r="I125" s="153">
        <f t="shared" si="57"/>
        <v>78.673028713335285</v>
      </c>
      <c r="J125" s="103"/>
      <c r="K125" s="156">
        <v>2430583</v>
      </c>
      <c r="L125" s="103"/>
      <c r="M125" s="153">
        <f t="shared" si="58"/>
        <v>64.829376933745863</v>
      </c>
      <c r="N125" s="103"/>
      <c r="O125" s="153">
        <f t="shared" si="59"/>
        <v>75.320673968488123</v>
      </c>
      <c r="P125" s="103"/>
      <c r="Q125" s="156">
        <v>4899393</v>
      </c>
      <c r="R125" s="103"/>
      <c r="S125" s="153">
        <f t="shared" si="60"/>
        <v>130.67835804971727</v>
      </c>
      <c r="T125" s="103"/>
      <c r="U125" s="153">
        <f t="shared" si="61"/>
        <v>111.57156076063701</v>
      </c>
      <c r="V125" s="103"/>
      <c r="W125" s="156">
        <v>5094667</v>
      </c>
      <c r="X125" s="103"/>
      <c r="Y125" s="153">
        <f t="shared" si="62"/>
        <v>135.88677584551371</v>
      </c>
      <c r="Z125" s="103"/>
      <c r="AA125" s="153">
        <f t="shared" si="63"/>
        <v>72.175325639037638</v>
      </c>
      <c r="AB125" s="103"/>
      <c r="AC125" s="94"/>
      <c r="AD125" s="156">
        <v>5081069</v>
      </c>
      <c r="AE125" s="103"/>
      <c r="AF125" s="153">
        <f t="shared" si="64"/>
        <v>135.5240851381628</v>
      </c>
      <c r="AG125" s="103"/>
      <c r="AH125" s="153">
        <f t="shared" si="65"/>
        <v>161.72002899444158</v>
      </c>
      <c r="AI125" s="103"/>
      <c r="AJ125" s="156">
        <v>0</v>
      </c>
      <c r="AK125" s="103"/>
      <c r="AL125" s="153">
        <f t="shared" si="66"/>
        <v>0</v>
      </c>
      <c r="AM125" s="103"/>
      <c r="AN125" s="153">
        <f t="shared" si="67"/>
        <v>0</v>
      </c>
      <c r="AO125" s="103"/>
      <c r="AP125" s="156">
        <f t="shared" si="68"/>
        <v>63370519</v>
      </c>
      <c r="AQ125" s="94"/>
      <c r="AR125" s="156">
        <v>31557355</v>
      </c>
      <c r="AS125" s="94"/>
      <c r="AT125" s="161">
        <f t="shared" si="69"/>
        <v>49.798164032710538</v>
      </c>
      <c r="AU125" s="94"/>
      <c r="AV125" s="156">
        <v>3641100</v>
      </c>
      <c r="AW125" s="94"/>
      <c r="AX125" s="161">
        <f t="shared" si="70"/>
        <v>5.7457317021500174</v>
      </c>
      <c r="AY125" s="94"/>
      <c r="AZ125" s="156">
        <v>0</v>
      </c>
      <c r="BA125" s="94"/>
      <c r="BB125" s="161">
        <f t="shared" si="71"/>
        <v>0</v>
      </c>
      <c r="BC125" s="94"/>
      <c r="BD125" s="156">
        <v>791101</v>
      </c>
      <c r="BE125" s="94"/>
      <c r="BF125" s="156">
        <v>0</v>
      </c>
      <c r="BG125" s="94"/>
      <c r="BH125" s="103">
        <v>46</v>
      </c>
      <c r="BI125" s="94"/>
      <c r="BJ125" s="146">
        <v>37492</v>
      </c>
      <c r="BK125" s="94"/>
      <c r="BL125" s="156">
        <f t="shared" si="72"/>
        <v>37492</v>
      </c>
      <c r="BM125" s="94"/>
      <c r="BN125" s="156">
        <f t="shared" si="73"/>
        <v>37492</v>
      </c>
      <c r="BO125" s="94"/>
      <c r="BP125" s="156">
        <f t="shared" si="74"/>
        <v>37492</v>
      </c>
      <c r="BQ125" s="94"/>
      <c r="BR125" s="156">
        <f t="shared" si="75"/>
        <v>37492</v>
      </c>
      <c r="BS125" s="94"/>
      <c r="BT125" s="156">
        <f t="shared" si="76"/>
        <v>37492</v>
      </c>
      <c r="BU125" s="94"/>
      <c r="BV125" s="156">
        <f t="shared" si="77"/>
        <v>0</v>
      </c>
    </row>
    <row r="126" spans="1:74" ht="9.75" customHeight="1" x14ac:dyDescent="0.25">
      <c r="A126" s="103">
        <v>47</v>
      </c>
      <c r="B126" s="103"/>
      <c r="C126" s="13" t="s">
        <v>167</v>
      </c>
      <c r="D126" s="103"/>
      <c r="E126" s="156">
        <v>102529780</v>
      </c>
      <c r="F126" s="103"/>
      <c r="G126" s="153">
        <f t="shared" si="56"/>
        <v>1351.9756846921687</v>
      </c>
      <c r="H126" s="103"/>
      <c r="I126" s="153">
        <f t="shared" si="57"/>
        <v>86.946837204221481</v>
      </c>
      <c r="J126" s="103"/>
      <c r="K126" s="156">
        <v>7883038</v>
      </c>
      <c r="L126" s="103"/>
      <c r="M126" s="153">
        <f t="shared" si="58"/>
        <v>103.94712343578992</v>
      </c>
      <c r="N126" s="103"/>
      <c r="O126" s="153">
        <f t="shared" si="59"/>
        <v>120.76882062696295</v>
      </c>
      <c r="P126" s="103"/>
      <c r="Q126" s="156">
        <v>8503494</v>
      </c>
      <c r="R126" s="103"/>
      <c r="S126" s="153">
        <f t="shared" si="60"/>
        <v>112.12856521223149</v>
      </c>
      <c r="T126" s="103"/>
      <c r="U126" s="153">
        <f t="shared" si="61"/>
        <v>95.73397778551751</v>
      </c>
      <c r="V126" s="103"/>
      <c r="W126" s="156">
        <v>11705224</v>
      </c>
      <c r="X126" s="103"/>
      <c r="Y126" s="153">
        <f t="shared" si="62"/>
        <v>154.34713925920065</v>
      </c>
      <c r="Z126" s="103"/>
      <c r="AA126" s="153">
        <f t="shared" si="63"/>
        <v>81.98042059774491</v>
      </c>
      <c r="AB126" s="103"/>
      <c r="AC126" s="94"/>
      <c r="AD126" s="156">
        <v>4042365</v>
      </c>
      <c r="AE126" s="103"/>
      <c r="AF126" s="153">
        <f t="shared" si="64"/>
        <v>53.303334783812652</v>
      </c>
      <c r="AG126" s="103"/>
      <c r="AH126" s="153">
        <f t="shared" si="65"/>
        <v>63.606530440331341</v>
      </c>
      <c r="AI126" s="103"/>
      <c r="AJ126" s="156">
        <v>0</v>
      </c>
      <c r="AK126" s="103"/>
      <c r="AL126" s="153">
        <f t="shared" si="66"/>
        <v>0</v>
      </c>
      <c r="AM126" s="103"/>
      <c r="AN126" s="153">
        <f t="shared" si="67"/>
        <v>0</v>
      </c>
      <c r="AO126" s="103"/>
      <c r="AP126" s="156">
        <f t="shared" si="68"/>
        <v>134663901</v>
      </c>
      <c r="AQ126" s="94"/>
      <c r="AR126" s="156">
        <v>45127303</v>
      </c>
      <c r="AS126" s="94"/>
      <c r="AT126" s="161">
        <f t="shared" si="69"/>
        <v>33.511061735839661</v>
      </c>
      <c r="AU126" s="94"/>
      <c r="AV126" s="156">
        <v>6461777</v>
      </c>
      <c r="AW126" s="94"/>
      <c r="AX126" s="161">
        <f t="shared" si="70"/>
        <v>4.7984478037659102</v>
      </c>
      <c r="AY126" s="94"/>
      <c r="AZ126" s="156">
        <v>165509</v>
      </c>
      <c r="BA126" s="94"/>
      <c r="BB126" s="161">
        <f t="shared" si="71"/>
        <v>0.12290524689315216</v>
      </c>
      <c r="BC126" s="94"/>
      <c r="BD126" s="156">
        <v>2138372</v>
      </c>
      <c r="BE126" s="94"/>
      <c r="BF126" s="156">
        <v>0</v>
      </c>
      <c r="BG126" s="94"/>
      <c r="BH126" s="103">
        <v>47</v>
      </c>
      <c r="BI126" s="94"/>
      <c r="BJ126" s="146">
        <v>75837</v>
      </c>
      <c r="BK126" s="94"/>
      <c r="BL126" s="156">
        <f t="shared" si="72"/>
        <v>75837</v>
      </c>
      <c r="BM126" s="94"/>
      <c r="BN126" s="156">
        <f t="shared" si="73"/>
        <v>75837</v>
      </c>
      <c r="BO126" s="94"/>
      <c r="BP126" s="156">
        <f t="shared" si="74"/>
        <v>75837</v>
      </c>
      <c r="BQ126" s="94"/>
      <c r="BR126" s="156">
        <f t="shared" si="75"/>
        <v>75837</v>
      </c>
      <c r="BS126" s="94"/>
      <c r="BT126" s="156">
        <f t="shared" si="76"/>
        <v>75837</v>
      </c>
      <c r="BU126" s="94"/>
      <c r="BV126" s="156">
        <f t="shared" si="77"/>
        <v>0</v>
      </c>
    </row>
    <row r="127" spans="1:74" ht="9.75" customHeight="1" x14ac:dyDescent="0.25">
      <c r="A127" s="103">
        <v>48</v>
      </c>
      <c r="B127" s="103"/>
      <c r="C127" s="13" t="s">
        <v>168</v>
      </c>
      <c r="D127" s="103"/>
      <c r="E127" s="156">
        <v>7734854</v>
      </c>
      <c r="F127" s="103"/>
      <c r="G127" s="153">
        <f t="shared" si="56"/>
        <v>1114.5322766570605</v>
      </c>
      <c r="H127" s="103"/>
      <c r="I127" s="153">
        <f t="shared" si="57"/>
        <v>71.676626669078075</v>
      </c>
      <c r="J127" s="103"/>
      <c r="K127" s="156">
        <v>761121</v>
      </c>
      <c r="L127" s="103"/>
      <c r="M127" s="153">
        <f t="shared" si="58"/>
        <v>109.67161383285303</v>
      </c>
      <c r="N127" s="103"/>
      <c r="O127" s="153">
        <f t="shared" si="59"/>
        <v>127.4197016816055</v>
      </c>
      <c r="P127" s="103"/>
      <c r="Q127" s="156">
        <v>970800</v>
      </c>
      <c r="R127" s="103"/>
      <c r="S127" s="153">
        <f t="shared" si="60"/>
        <v>139.88472622478386</v>
      </c>
      <c r="T127" s="103"/>
      <c r="U127" s="153">
        <f t="shared" si="61"/>
        <v>119.43184368398417</v>
      </c>
      <c r="V127" s="103"/>
      <c r="W127" s="156">
        <v>1104764</v>
      </c>
      <c r="X127" s="103"/>
      <c r="Y127" s="153">
        <f t="shared" si="62"/>
        <v>159.1878962536023</v>
      </c>
      <c r="Z127" s="103"/>
      <c r="AA127" s="153">
        <f t="shared" si="63"/>
        <v>84.551555354872363</v>
      </c>
      <c r="AB127" s="103"/>
      <c r="AC127" s="94"/>
      <c r="AD127" s="156">
        <v>358912</v>
      </c>
      <c r="AE127" s="103"/>
      <c r="AF127" s="153">
        <f t="shared" si="64"/>
        <v>51.716426512968297</v>
      </c>
      <c r="AG127" s="103"/>
      <c r="AH127" s="153">
        <f t="shared" si="65"/>
        <v>61.712882891920763</v>
      </c>
      <c r="AI127" s="103"/>
      <c r="AJ127" s="156">
        <v>6171</v>
      </c>
      <c r="AK127" s="103"/>
      <c r="AL127" s="153">
        <f t="shared" si="66"/>
        <v>0.88919308357348703</v>
      </c>
      <c r="AM127" s="103"/>
      <c r="AN127" s="153">
        <f t="shared" si="67"/>
        <v>124.50731556170867</v>
      </c>
      <c r="AO127" s="103"/>
      <c r="AP127" s="156">
        <f t="shared" si="68"/>
        <v>10936622</v>
      </c>
      <c r="AQ127" s="94"/>
      <c r="AR127" s="156">
        <v>5656272</v>
      </c>
      <c r="AS127" s="94"/>
      <c r="AT127" s="161">
        <f t="shared" si="69"/>
        <v>51.718638533909278</v>
      </c>
      <c r="AU127" s="94"/>
      <c r="AV127" s="156">
        <v>918263</v>
      </c>
      <c r="AW127" s="94"/>
      <c r="AX127" s="161">
        <f t="shared" si="70"/>
        <v>8.3962214292493602</v>
      </c>
      <c r="AY127" s="94"/>
      <c r="AZ127" s="156">
        <v>54620</v>
      </c>
      <c r="BA127" s="94"/>
      <c r="BB127" s="161">
        <f t="shared" si="71"/>
        <v>0.49942294796327424</v>
      </c>
      <c r="BC127" s="94"/>
      <c r="BD127" s="156">
        <v>86970</v>
      </c>
      <c r="BE127" s="94"/>
      <c r="BF127" s="156">
        <v>0</v>
      </c>
      <c r="BG127" s="94"/>
      <c r="BH127" s="103">
        <v>48</v>
      </c>
      <c r="BI127" s="94"/>
      <c r="BJ127" s="146">
        <v>6940</v>
      </c>
      <c r="BK127" s="94"/>
      <c r="BL127" s="156">
        <f t="shared" si="72"/>
        <v>6940</v>
      </c>
      <c r="BM127" s="94"/>
      <c r="BN127" s="156">
        <f t="shared" si="73"/>
        <v>6940</v>
      </c>
      <c r="BO127" s="94"/>
      <c r="BP127" s="156">
        <f t="shared" si="74"/>
        <v>6940</v>
      </c>
      <c r="BQ127" s="94"/>
      <c r="BR127" s="156">
        <f t="shared" si="75"/>
        <v>6940</v>
      </c>
      <c r="BS127" s="94"/>
      <c r="BT127" s="156">
        <f t="shared" si="76"/>
        <v>6940</v>
      </c>
      <c r="BU127" s="94"/>
      <c r="BV127" s="156">
        <f t="shared" si="77"/>
        <v>6940</v>
      </c>
    </row>
    <row r="128" spans="1:74" ht="9.75" customHeight="1" x14ac:dyDescent="0.25">
      <c r="A128" s="103">
        <v>49</v>
      </c>
      <c r="B128" s="103"/>
      <c r="C128" s="13" t="s">
        <v>169</v>
      </c>
      <c r="D128" s="103"/>
      <c r="E128" s="156">
        <v>35767249</v>
      </c>
      <c r="F128" s="103"/>
      <c r="G128" s="153">
        <f t="shared" si="56"/>
        <v>1382.9505084483626</v>
      </c>
      <c r="H128" s="103"/>
      <c r="I128" s="153">
        <f t="shared" si="57"/>
        <v>88.938857466902803</v>
      </c>
      <c r="J128" s="103"/>
      <c r="K128" s="156">
        <v>1452685</v>
      </c>
      <c r="L128" s="103"/>
      <c r="M128" s="153">
        <f t="shared" si="58"/>
        <v>56.168464601940997</v>
      </c>
      <c r="N128" s="103"/>
      <c r="O128" s="153">
        <f t="shared" si="59"/>
        <v>65.258171676044142</v>
      </c>
      <c r="P128" s="103"/>
      <c r="Q128" s="156">
        <v>3382320</v>
      </c>
      <c r="R128" s="103"/>
      <c r="S128" s="153">
        <f t="shared" si="60"/>
        <v>130.7783319800487</v>
      </c>
      <c r="T128" s="103"/>
      <c r="U128" s="153">
        <f t="shared" si="61"/>
        <v>111.65691726196533</v>
      </c>
      <c r="V128" s="103"/>
      <c r="W128" s="156">
        <v>4307637</v>
      </c>
      <c r="X128" s="103"/>
      <c r="Y128" s="153">
        <f t="shared" si="62"/>
        <v>166.55596798515253</v>
      </c>
      <c r="Z128" s="103"/>
      <c r="AA128" s="153">
        <f t="shared" si="63"/>
        <v>88.465055938336107</v>
      </c>
      <c r="AB128" s="103"/>
      <c r="AC128" s="94"/>
      <c r="AD128" s="156">
        <v>1780130</v>
      </c>
      <c r="AE128" s="103"/>
      <c r="AF128" s="153">
        <f t="shared" si="64"/>
        <v>68.829215481576</v>
      </c>
      <c r="AG128" s="103"/>
      <c r="AH128" s="153">
        <f t="shared" si="65"/>
        <v>82.133465147522287</v>
      </c>
      <c r="AI128" s="103"/>
      <c r="AJ128" s="156">
        <v>5661</v>
      </c>
      <c r="AK128" s="103"/>
      <c r="AL128" s="153">
        <f t="shared" si="66"/>
        <v>0.21888412017167383</v>
      </c>
      <c r="AM128" s="103"/>
      <c r="AN128" s="153">
        <f t="shared" si="67"/>
        <v>30.648769907362045</v>
      </c>
      <c r="AO128" s="103"/>
      <c r="AP128" s="156">
        <f t="shared" si="68"/>
        <v>46695682</v>
      </c>
      <c r="AQ128" s="94"/>
      <c r="AR128" s="156">
        <v>25472978</v>
      </c>
      <c r="AS128" s="94"/>
      <c r="AT128" s="161">
        <f t="shared" si="69"/>
        <v>54.551035361256737</v>
      </c>
      <c r="AU128" s="94"/>
      <c r="AV128" s="156">
        <v>2371340</v>
      </c>
      <c r="AW128" s="94"/>
      <c r="AX128" s="161">
        <f t="shared" si="70"/>
        <v>5.0782853969238522</v>
      </c>
      <c r="AY128" s="94"/>
      <c r="AZ128" s="156">
        <v>391941</v>
      </c>
      <c r="BA128" s="94"/>
      <c r="BB128" s="161">
        <f t="shared" si="71"/>
        <v>0.83935169851465063</v>
      </c>
      <c r="BC128" s="94"/>
      <c r="BD128" s="156">
        <v>738645</v>
      </c>
      <c r="BE128" s="94"/>
      <c r="BF128" s="156">
        <v>0</v>
      </c>
      <c r="BG128" s="94"/>
      <c r="BH128" s="103">
        <v>49</v>
      </c>
      <c r="BI128" s="94"/>
      <c r="BJ128" s="146">
        <v>25863</v>
      </c>
      <c r="BK128" s="94"/>
      <c r="BL128" s="156">
        <f t="shared" si="72"/>
        <v>25863</v>
      </c>
      <c r="BM128" s="94"/>
      <c r="BN128" s="156">
        <f t="shared" si="73"/>
        <v>25863</v>
      </c>
      <c r="BO128" s="94"/>
      <c r="BP128" s="156">
        <f t="shared" si="74"/>
        <v>25863</v>
      </c>
      <c r="BQ128" s="94"/>
      <c r="BR128" s="156">
        <f t="shared" si="75"/>
        <v>25863</v>
      </c>
      <c r="BS128" s="94"/>
      <c r="BT128" s="156">
        <f t="shared" si="76"/>
        <v>25863</v>
      </c>
      <c r="BU128" s="94"/>
      <c r="BV128" s="156">
        <f t="shared" si="77"/>
        <v>25863</v>
      </c>
    </row>
    <row r="129" spans="1:74" ht="9.75" customHeight="1" x14ac:dyDescent="0.25">
      <c r="A129" s="103">
        <v>50</v>
      </c>
      <c r="B129" s="103"/>
      <c r="C129" s="13" t="s">
        <v>170</v>
      </c>
      <c r="D129" s="103"/>
      <c r="E129" s="166">
        <v>18868168</v>
      </c>
      <c r="F129" s="112"/>
      <c r="G129" s="153">
        <f t="shared" si="56"/>
        <v>1115.4036415228186</v>
      </c>
      <c r="H129" s="103"/>
      <c r="I129" s="153">
        <f t="shared" si="57"/>
        <v>71.732664969164645</v>
      </c>
      <c r="J129" s="112"/>
      <c r="K129" s="166">
        <v>1555598</v>
      </c>
      <c r="L129" s="112"/>
      <c r="M129" s="153">
        <f t="shared" si="58"/>
        <v>91.960156065263661</v>
      </c>
      <c r="N129" s="103"/>
      <c r="O129" s="153">
        <f t="shared" si="59"/>
        <v>106.84200991414332</v>
      </c>
      <c r="P129" s="112"/>
      <c r="Q129" s="166">
        <v>1838236</v>
      </c>
      <c r="R129" s="112"/>
      <c r="S129" s="153">
        <f t="shared" si="60"/>
        <v>108.66847954599196</v>
      </c>
      <c r="T129" s="103"/>
      <c r="U129" s="153">
        <f t="shared" si="61"/>
        <v>92.779799573384011</v>
      </c>
      <c r="V129" s="112"/>
      <c r="W129" s="166">
        <v>1855790</v>
      </c>
      <c r="X129" s="112"/>
      <c r="Y129" s="153">
        <f t="shared" si="62"/>
        <v>109.70619531804209</v>
      </c>
      <c r="Z129" s="103"/>
      <c r="AA129" s="153">
        <f t="shared" si="63"/>
        <v>58.269690501019923</v>
      </c>
      <c r="AB129" s="112"/>
      <c r="AC129" s="119"/>
      <c r="AD129" s="166">
        <v>915282</v>
      </c>
      <c r="AE129" s="112"/>
      <c r="AF129" s="153">
        <f t="shared" si="64"/>
        <v>54.107472215653821</v>
      </c>
      <c r="AG129" s="103"/>
      <c r="AH129" s="153">
        <f t="shared" si="65"/>
        <v>64.566102524218067</v>
      </c>
      <c r="AI129" s="112"/>
      <c r="AJ129" s="166">
        <v>7815</v>
      </c>
      <c r="AK129" s="112"/>
      <c r="AL129" s="153">
        <f t="shared" si="66"/>
        <v>0.46198864979900683</v>
      </c>
      <c r="AM129" s="103"/>
      <c r="AN129" s="153">
        <f t="shared" si="67"/>
        <v>64.688949643296283</v>
      </c>
      <c r="AO129" s="112"/>
      <c r="AP129" s="166">
        <f t="shared" si="68"/>
        <v>25040889</v>
      </c>
      <c r="AQ129" s="119"/>
      <c r="AR129" s="166">
        <v>13853517</v>
      </c>
      <c r="AS129" s="119"/>
      <c r="AT129" s="161">
        <f t="shared" si="69"/>
        <v>55.323582960652871</v>
      </c>
      <c r="AU129" s="119"/>
      <c r="AV129" s="166">
        <v>1202950</v>
      </c>
      <c r="AW129" s="119"/>
      <c r="AX129" s="161">
        <f t="shared" si="70"/>
        <v>4.8039428632106471</v>
      </c>
      <c r="AY129" s="119"/>
      <c r="AZ129" s="166">
        <v>78724</v>
      </c>
      <c r="BA129" s="119"/>
      <c r="BB129" s="161">
        <f t="shared" si="71"/>
        <v>0.31438180968734775</v>
      </c>
      <c r="BC129" s="119"/>
      <c r="BD129" s="166">
        <v>573066</v>
      </c>
      <c r="BE129" s="94"/>
      <c r="BF129" s="156">
        <v>0</v>
      </c>
      <c r="BG129" s="94"/>
      <c r="BH129" s="103">
        <v>50</v>
      </c>
      <c r="BI129" s="94"/>
      <c r="BJ129" s="146">
        <v>16916</v>
      </c>
      <c r="BK129" s="94"/>
      <c r="BL129" s="156">
        <f t="shared" si="72"/>
        <v>16916</v>
      </c>
      <c r="BM129" s="94"/>
      <c r="BN129" s="156">
        <f t="shared" si="73"/>
        <v>16916</v>
      </c>
      <c r="BO129" s="94"/>
      <c r="BP129" s="156">
        <f t="shared" si="74"/>
        <v>16916</v>
      </c>
      <c r="BQ129" s="94"/>
      <c r="BR129" s="156">
        <f t="shared" si="75"/>
        <v>16916</v>
      </c>
      <c r="BS129" s="94"/>
      <c r="BT129" s="156">
        <f t="shared" si="76"/>
        <v>16916</v>
      </c>
      <c r="BU129" s="94"/>
      <c r="BV129" s="156">
        <f t="shared" si="77"/>
        <v>16916</v>
      </c>
    </row>
    <row r="130" spans="1:74" ht="8.85" customHeight="1" x14ac:dyDescent="0.25">
      <c r="A130" s="103"/>
      <c r="B130" s="103"/>
      <c r="C130" s="103"/>
      <c r="D130" s="103"/>
      <c r="E130" s="156"/>
      <c r="F130" s="103"/>
      <c r="G130" s="161"/>
      <c r="H130" s="103"/>
      <c r="I130" s="161"/>
      <c r="J130" s="103"/>
      <c r="K130" s="156"/>
      <c r="L130" s="103"/>
      <c r="M130" s="161"/>
      <c r="N130" s="103"/>
      <c r="O130" s="161"/>
      <c r="P130" s="103"/>
      <c r="Q130" s="156"/>
      <c r="R130" s="103"/>
      <c r="S130" s="161"/>
      <c r="T130" s="103"/>
      <c r="U130" s="161"/>
      <c r="V130" s="103"/>
      <c r="W130" s="156"/>
      <c r="X130" s="103"/>
      <c r="Y130" s="161"/>
      <c r="Z130" s="103"/>
      <c r="AA130" s="161"/>
      <c r="AB130" s="103"/>
      <c r="AC130" s="94"/>
      <c r="AD130" s="156"/>
      <c r="AE130" s="103"/>
      <c r="AF130" s="161"/>
      <c r="AG130" s="103"/>
      <c r="AH130" s="161"/>
      <c r="AI130" s="103"/>
      <c r="AJ130" s="156"/>
      <c r="AK130" s="103"/>
      <c r="AL130" s="161"/>
      <c r="AM130" s="103"/>
      <c r="AN130" s="161"/>
      <c r="AO130" s="103"/>
      <c r="AP130" s="156"/>
      <c r="AQ130" s="94"/>
      <c r="AR130" s="156"/>
      <c r="AS130" s="94"/>
      <c r="AT130" s="161"/>
      <c r="AU130" s="94"/>
      <c r="AV130" s="156"/>
      <c r="AW130" s="94"/>
      <c r="AX130" s="161"/>
      <c r="AY130" s="94"/>
      <c r="AZ130" s="156"/>
      <c r="BA130" s="94"/>
      <c r="BB130" s="161"/>
      <c r="BC130" s="94"/>
      <c r="BD130" s="156"/>
      <c r="BE130" s="94"/>
      <c r="BF130" s="156"/>
      <c r="BG130" s="94"/>
      <c r="BH130" s="103"/>
      <c r="BI130" s="94"/>
      <c r="BJ130" s="146"/>
      <c r="BK130" s="94"/>
      <c r="BL130" s="156"/>
      <c r="BM130" s="94"/>
      <c r="BN130" s="156"/>
      <c r="BO130" s="94"/>
      <c r="BP130" s="156"/>
      <c r="BQ130" s="94"/>
      <c r="BR130" s="156"/>
      <c r="BS130" s="94"/>
      <c r="BT130" s="156"/>
      <c r="BU130" s="94"/>
      <c r="BV130" s="156"/>
    </row>
    <row r="131" spans="1:74" ht="8.4499999999999993" customHeight="1" x14ac:dyDescent="0.25">
      <c r="A131" s="103"/>
      <c r="B131" s="103"/>
      <c r="C131" s="103"/>
      <c r="D131" s="103"/>
      <c r="E131" s="156"/>
      <c r="F131" s="103"/>
      <c r="G131" s="161"/>
      <c r="H131" s="103"/>
      <c r="I131" s="161"/>
      <c r="J131" s="103"/>
      <c r="K131" s="156"/>
      <c r="L131" s="103"/>
      <c r="M131" s="161"/>
      <c r="N131" s="103"/>
      <c r="O131" s="161"/>
      <c r="P131" s="103"/>
      <c r="Q131" s="156"/>
      <c r="R131" s="103"/>
      <c r="S131" s="161"/>
      <c r="T131" s="103"/>
      <c r="U131" s="161"/>
      <c r="V131" s="103"/>
      <c r="W131" s="156"/>
      <c r="X131" s="103"/>
      <c r="Y131" s="161"/>
      <c r="Z131" s="103"/>
      <c r="AA131" s="161"/>
      <c r="AB131" s="103"/>
      <c r="AC131" s="94"/>
      <c r="AD131" s="156"/>
      <c r="AE131" s="103"/>
      <c r="AF131" s="161"/>
      <c r="AG131" s="103"/>
      <c r="AH131" s="161"/>
      <c r="AI131" s="103"/>
      <c r="AJ131" s="156"/>
      <c r="AK131" s="103"/>
      <c r="AL131" s="161"/>
      <c r="AM131" s="103"/>
      <c r="AN131" s="161"/>
      <c r="AO131" s="103"/>
      <c r="AP131" s="156"/>
      <c r="AQ131" s="94"/>
      <c r="AR131" s="156"/>
      <c r="AS131" s="94"/>
      <c r="AT131" s="161"/>
      <c r="AU131" s="94"/>
      <c r="AV131" s="156"/>
      <c r="AW131" s="94"/>
      <c r="AX131" s="161"/>
      <c r="AY131" s="94"/>
      <c r="AZ131" s="156"/>
      <c r="BA131" s="94"/>
      <c r="BB131" s="161"/>
      <c r="BC131" s="94"/>
      <c r="BD131" s="156"/>
      <c r="BE131" s="94"/>
      <c r="BF131" s="156"/>
      <c r="BG131" s="94"/>
      <c r="BH131" s="103"/>
      <c r="BI131" s="94"/>
      <c r="BJ131" s="146"/>
      <c r="BK131" s="94"/>
      <c r="BL131" s="156"/>
      <c r="BM131" s="94"/>
      <c r="BN131" s="156"/>
      <c r="BO131" s="94"/>
      <c r="BP131" s="156"/>
      <c r="BQ131" s="94"/>
      <c r="BR131" s="156"/>
      <c r="BS131" s="94"/>
      <c r="BT131" s="156"/>
      <c r="BU131" s="94"/>
      <c r="BV131" s="156"/>
    </row>
    <row r="132" spans="1:74" ht="8.85" hidden="1" customHeight="1" x14ac:dyDescent="0.25">
      <c r="A132" s="103"/>
      <c r="B132" s="103"/>
      <c r="C132" s="103"/>
      <c r="D132" s="103"/>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row>
    <row r="133" spans="1:74" ht="9.6" customHeight="1" x14ac:dyDescent="0.25">
      <c r="A133" s="163" t="s">
        <v>540</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164" t="s">
        <v>541</v>
      </c>
      <c r="BI133" s="94"/>
      <c r="BJ133" s="94"/>
      <c r="BK133" s="94"/>
      <c r="BL133" s="94"/>
      <c r="BM133" s="94"/>
      <c r="BN133" s="94"/>
      <c r="BO133" s="94"/>
      <c r="BP133" s="94"/>
      <c r="BQ133" s="94"/>
      <c r="BR133" s="94"/>
      <c r="BS133" s="94"/>
      <c r="BT133" s="94"/>
      <c r="BU133" s="94"/>
      <c r="BV133" s="94"/>
    </row>
    <row r="134" spans="1:74" ht="10.5" customHeight="1" x14ac:dyDescent="0.25">
      <c r="A134" s="17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103"/>
      <c r="Z134" s="94"/>
      <c r="AA134" s="96" t="s">
        <v>40</v>
      </c>
      <c r="AB134" s="94"/>
      <c r="AC134" s="103"/>
      <c r="AD134" s="134" t="s">
        <v>41</v>
      </c>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103"/>
      <c r="BG134" s="103"/>
      <c r="BH134" s="96" t="s">
        <v>511</v>
      </c>
      <c r="BI134" s="94"/>
      <c r="BJ134" s="94"/>
      <c r="BK134" s="94"/>
      <c r="BL134" s="94"/>
      <c r="BM134" s="94"/>
      <c r="BN134" s="94"/>
      <c r="BO134" s="94"/>
      <c r="BP134" s="94"/>
      <c r="BQ134" s="94"/>
      <c r="BR134" s="94"/>
      <c r="BS134" s="94"/>
      <c r="BT134" s="94"/>
      <c r="BU134" s="94"/>
      <c r="BV134" s="94"/>
    </row>
    <row r="135" spans="1:74" ht="10.5" customHeight="1" x14ac:dyDescent="0.25">
      <c r="A135" s="168"/>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103"/>
      <c r="Z135" s="94"/>
      <c r="AA135" s="96" t="s">
        <v>512</v>
      </c>
      <c r="AB135" s="94"/>
      <c r="AC135" s="103"/>
      <c r="AD135" s="134" t="s">
        <v>388</v>
      </c>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103"/>
      <c r="BG135" s="103"/>
      <c r="BH135" s="96" t="s">
        <v>171</v>
      </c>
      <c r="BI135" s="94"/>
      <c r="BJ135" s="94"/>
      <c r="BK135" s="94"/>
      <c r="BL135" s="94"/>
      <c r="BM135" s="94"/>
      <c r="BN135" s="94"/>
      <c r="BO135" s="94"/>
      <c r="BP135" s="94"/>
      <c r="BQ135" s="94"/>
      <c r="BR135" s="94"/>
      <c r="BS135" s="94"/>
      <c r="BT135" s="94"/>
      <c r="BU135" s="94"/>
      <c r="BV135" s="94"/>
    </row>
    <row r="136" spans="1:74" ht="10.5" customHeight="1" x14ac:dyDescent="0.25">
      <c r="A136" s="108"/>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103"/>
      <c r="Z136" s="94"/>
      <c r="AA136" s="96" t="s">
        <v>46</v>
      </c>
      <c r="AB136" s="94"/>
      <c r="AC136" s="103"/>
      <c r="AD136" s="118" t="s">
        <v>47</v>
      </c>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row>
    <row r="137" spans="1:74" ht="9.6" customHeight="1" x14ac:dyDescent="0.25">
      <c r="A137" s="103"/>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9" t="s">
        <v>389</v>
      </c>
      <c r="AS137" s="99"/>
      <c r="AT137" s="99"/>
      <c r="AU137" s="99"/>
      <c r="AV137" s="99"/>
      <c r="AW137" s="99"/>
      <c r="AX137" s="99"/>
      <c r="AY137" s="99"/>
      <c r="AZ137" s="99"/>
      <c r="BA137" s="99"/>
      <c r="BB137" s="99"/>
      <c r="BC137" s="99"/>
      <c r="BD137" s="99"/>
      <c r="BE137" s="94"/>
      <c r="BF137" s="94"/>
      <c r="BG137" s="94"/>
      <c r="BH137" s="94"/>
      <c r="BI137" s="94"/>
      <c r="BJ137" s="94"/>
      <c r="BK137" s="94"/>
      <c r="BL137" s="94"/>
      <c r="BM137" s="94"/>
      <c r="BN137" s="94"/>
      <c r="BO137" s="94"/>
      <c r="BP137" s="94"/>
      <c r="BQ137" s="94"/>
      <c r="BR137" s="94"/>
      <c r="BS137" s="94"/>
      <c r="BT137" s="94"/>
      <c r="BU137" s="94"/>
      <c r="BV137" s="94"/>
    </row>
    <row r="138" spans="1:74" ht="9.6" customHeight="1" x14ac:dyDescent="0.25">
      <c r="A138" s="103"/>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row>
    <row r="139" spans="1:74" ht="9.6" customHeight="1" x14ac:dyDescent="0.25">
      <c r="A139" s="103"/>
      <c r="B139" s="94"/>
      <c r="C139" s="94"/>
      <c r="D139" s="94"/>
      <c r="E139" s="99" t="s">
        <v>513</v>
      </c>
      <c r="F139" s="99"/>
      <c r="G139" s="99"/>
      <c r="H139" s="99"/>
      <c r="I139" s="99"/>
      <c r="J139" s="99"/>
      <c r="K139" s="99"/>
      <c r="L139" s="99"/>
      <c r="M139" s="99"/>
      <c r="N139" s="99"/>
      <c r="O139" s="99"/>
      <c r="P139" s="99"/>
      <c r="Q139" s="99"/>
      <c r="R139" s="99"/>
      <c r="S139" s="99"/>
      <c r="T139" s="99"/>
      <c r="U139" s="99"/>
      <c r="V139" s="99"/>
      <c r="W139" s="99"/>
      <c r="X139" s="99"/>
      <c r="Y139" s="99"/>
      <c r="Z139" s="99"/>
      <c r="AA139" s="99"/>
      <c r="AB139" s="137"/>
      <c r="AC139" s="138"/>
      <c r="AD139" s="99"/>
      <c r="AE139" s="99"/>
      <c r="AF139" s="99"/>
      <c r="AG139" s="99"/>
      <c r="AH139" s="99"/>
      <c r="AI139" s="94"/>
      <c r="AJ139" s="94"/>
      <c r="AK139" s="94"/>
      <c r="AL139" s="94"/>
      <c r="AM139" s="94"/>
      <c r="AN139" s="94"/>
      <c r="AO139" s="94"/>
      <c r="AP139" s="94"/>
      <c r="AQ139" s="94"/>
      <c r="AR139" s="94"/>
      <c r="AS139" s="94"/>
      <c r="AT139" s="94"/>
      <c r="AU139" s="94"/>
      <c r="AV139" s="99" t="s">
        <v>393</v>
      </c>
      <c r="AW139" s="99"/>
      <c r="AX139" s="99"/>
      <c r="AY139" s="99"/>
      <c r="AZ139" s="99"/>
      <c r="BA139" s="99"/>
      <c r="BB139" s="99"/>
      <c r="BC139" s="94"/>
      <c r="BD139" s="94"/>
      <c r="BE139" s="94"/>
      <c r="BF139" s="94"/>
      <c r="BG139" s="94"/>
      <c r="BH139" s="94"/>
      <c r="BI139" s="94"/>
      <c r="BJ139" s="94"/>
      <c r="BK139" s="94"/>
      <c r="BL139" s="94"/>
      <c r="BM139" s="94"/>
      <c r="BN139" s="94"/>
      <c r="BO139" s="94"/>
      <c r="BP139" s="94"/>
      <c r="BQ139" s="94"/>
      <c r="BR139" s="94"/>
      <c r="BS139" s="94"/>
      <c r="BT139" s="94"/>
      <c r="BU139" s="94"/>
      <c r="BV139" s="94"/>
    </row>
    <row r="140" spans="1:74" ht="9.6" customHeight="1" x14ac:dyDescent="0.25">
      <c r="A140" s="103"/>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137" t="s">
        <v>514</v>
      </c>
      <c r="AE140" s="137"/>
      <c r="AF140" s="137"/>
      <c r="AG140" s="137"/>
      <c r="AH140" s="137"/>
      <c r="AI140" s="94"/>
      <c r="AJ140" s="137" t="s">
        <v>515</v>
      </c>
      <c r="AK140" s="137"/>
      <c r="AL140" s="137"/>
      <c r="AM140" s="137"/>
      <c r="AN140" s="137"/>
      <c r="AO140" s="94"/>
      <c r="AP140" s="94"/>
      <c r="AQ140" s="94"/>
      <c r="AR140" s="137" t="s">
        <v>394</v>
      </c>
      <c r="AS140" s="137"/>
      <c r="AT140" s="137"/>
      <c r="AU140" s="94"/>
      <c r="AV140" s="94"/>
      <c r="AW140" s="94"/>
      <c r="AX140" s="94"/>
      <c r="AY140" s="94"/>
      <c r="AZ140" s="94"/>
      <c r="BA140" s="94"/>
      <c r="BB140" s="94"/>
      <c r="BC140" s="94"/>
      <c r="BD140" s="94"/>
      <c r="BE140" s="94"/>
      <c r="BF140" s="100" t="s">
        <v>294</v>
      </c>
      <c r="BG140" s="94"/>
      <c r="BH140" s="94"/>
      <c r="BI140" s="94"/>
      <c r="BJ140" s="94"/>
      <c r="BK140" s="94"/>
      <c r="BL140" s="94"/>
      <c r="BM140" s="94"/>
      <c r="BN140" s="94"/>
      <c r="BO140" s="94"/>
      <c r="BP140" s="94"/>
      <c r="BQ140" s="94"/>
      <c r="BR140" s="94"/>
      <c r="BS140" s="94"/>
      <c r="BT140" s="94"/>
      <c r="BU140" s="94"/>
      <c r="BV140" s="94"/>
    </row>
    <row r="141" spans="1:74" ht="9.6" customHeight="1" x14ac:dyDescent="0.25">
      <c r="A141" s="103"/>
      <c r="B141" s="94"/>
      <c r="C141" s="94"/>
      <c r="D141" s="94"/>
      <c r="E141" s="99" t="s">
        <v>516</v>
      </c>
      <c r="F141" s="99"/>
      <c r="G141" s="99"/>
      <c r="H141" s="99"/>
      <c r="I141" s="99"/>
      <c r="J141" s="94"/>
      <c r="K141" s="99" t="s">
        <v>517</v>
      </c>
      <c r="L141" s="99"/>
      <c r="M141" s="99"/>
      <c r="N141" s="99"/>
      <c r="O141" s="99"/>
      <c r="P141" s="94"/>
      <c r="Q141" s="99" t="s">
        <v>518</v>
      </c>
      <c r="R141" s="99"/>
      <c r="S141" s="99"/>
      <c r="T141" s="99"/>
      <c r="U141" s="99"/>
      <c r="V141" s="94"/>
      <c r="W141" s="99" t="s">
        <v>519</v>
      </c>
      <c r="X141" s="99"/>
      <c r="Y141" s="99"/>
      <c r="Z141" s="99"/>
      <c r="AA141" s="99"/>
      <c r="AB141" s="94"/>
      <c r="AC141" s="119"/>
      <c r="AD141" s="99" t="s">
        <v>520</v>
      </c>
      <c r="AE141" s="99"/>
      <c r="AF141" s="99"/>
      <c r="AG141" s="99"/>
      <c r="AH141" s="99"/>
      <c r="AI141" s="94"/>
      <c r="AJ141" s="99" t="s">
        <v>521</v>
      </c>
      <c r="AK141" s="99"/>
      <c r="AL141" s="99"/>
      <c r="AM141" s="99"/>
      <c r="AN141" s="99"/>
      <c r="AO141" s="94"/>
      <c r="AP141" s="94"/>
      <c r="AQ141" s="94"/>
      <c r="AR141" s="99" t="s">
        <v>396</v>
      </c>
      <c r="AS141" s="99"/>
      <c r="AT141" s="99"/>
      <c r="AU141" s="94"/>
      <c r="AV141" s="99" t="s">
        <v>57</v>
      </c>
      <c r="AW141" s="99"/>
      <c r="AX141" s="99"/>
      <c r="AY141" s="94"/>
      <c r="AZ141" s="99" t="s">
        <v>58</v>
      </c>
      <c r="BA141" s="99"/>
      <c r="BB141" s="99"/>
      <c r="BC141" s="94"/>
      <c r="BD141" s="94"/>
      <c r="BE141" s="94"/>
      <c r="BF141" s="145" t="s">
        <v>522</v>
      </c>
      <c r="BG141" s="94"/>
      <c r="BH141" s="94"/>
      <c r="BI141" s="94"/>
      <c r="BJ141" s="94"/>
      <c r="BK141" s="94"/>
      <c r="BL141" s="94"/>
      <c r="BM141" s="94"/>
      <c r="BN141" s="94"/>
      <c r="BO141" s="94"/>
      <c r="BP141" s="94"/>
      <c r="BQ141" s="94"/>
      <c r="BR141" s="94"/>
      <c r="BS141" s="94"/>
      <c r="BT141" s="94"/>
      <c r="BU141" s="94"/>
      <c r="BV141" s="94"/>
    </row>
    <row r="142" spans="1:74" ht="9.6"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5" t="s">
        <v>452</v>
      </c>
      <c r="BE142" s="94"/>
      <c r="BF142" s="95" t="s">
        <v>523</v>
      </c>
      <c r="BG142" s="94"/>
      <c r="BH142" s="94"/>
      <c r="BI142" s="94"/>
      <c r="BJ142" s="94"/>
      <c r="BK142" s="94"/>
      <c r="BL142" s="94"/>
      <c r="BM142" s="94"/>
      <c r="BN142" s="95" t="s">
        <v>524</v>
      </c>
      <c r="BO142" s="94"/>
      <c r="BP142" s="95" t="s">
        <v>525</v>
      </c>
      <c r="BQ142" s="94"/>
      <c r="BR142" s="95" t="s">
        <v>526</v>
      </c>
      <c r="BS142" s="94"/>
      <c r="BT142" s="95" t="s">
        <v>527</v>
      </c>
      <c r="BU142" s="94"/>
      <c r="BV142" s="95" t="s">
        <v>528</v>
      </c>
    </row>
    <row r="143" spans="1:74" ht="9.6" customHeight="1" x14ac:dyDescent="0.25">
      <c r="A143" s="94"/>
      <c r="B143" s="94"/>
      <c r="C143" s="94"/>
      <c r="D143" s="94"/>
      <c r="E143" s="94"/>
      <c r="F143" s="94"/>
      <c r="G143" s="94"/>
      <c r="H143" s="94"/>
      <c r="I143" s="95" t="s">
        <v>62</v>
      </c>
      <c r="J143" s="94"/>
      <c r="K143" s="94"/>
      <c r="L143" s="94"/>
      <c r="M143" s="94"/>
      <c r="N143" s="94"/>
      <c r="O143" s="95" t="s">
        <v>62</v>
      </c>
      <c r="P143" s="94"/>
      <c r="Q143" s="94"/>
      <c r="R143" s="94"/>
      <c r="S143" s="94"/>
      <c r="T143" s="94"/>
      <c r="U143" s="95" t="s">
        <v>62</v>
      </c>
      <c r="V143" s="94"/>
      <c r="W143" s="94"/>
      <c r="X143" s="94"/>
      <c r="Y143" s="94"/>
      <c r="Z143" s="94"/>
      <c r="AA143" s="95" t="s">
        <v>62</v>
      </c>
      <c r="AB143" s="94"/>
      <c r="AC143" s="94"/>
      <c r="AD143" s="94"/>
      <c r="AE143" s="94"/>
      <c r="AF143" s="94"/>
      <c r="AG143" s="94"/>
      <c r="AH143" s="95" t="s">
        <v>62</v>
      </c>
      <c r="AI143" s="94"/>
      <c r="AJ143" s="94"/>
      <c r="AK143" s="94"/>
      <c r="AL143" s="94"/>
      <c r="AM143" s="94"/>
      <c r="AN143" s="95" t="s">
        <v>62</v>
      </c>
      <c r="AO143" s="94"/>
      <c r="AP143" s="95"/>
      <c r="AQ143" s="94"/>
      <c r="AR143" s="94"/>
      <c r="AS143" s="94"/>
      <c r="AT143" s="95" t="s">
        <v>269</v>
      </c>
      <c r="AU143" s="94"/>
      <c r="AV143" s="94"/>
      <c r="AW143" s="94"/>
      <c r="AX143" s="95" t="s">
        <v>269</v>
      </c>
      <c r="AY143" s="94"/>
      <c r="AZ143" s="94"/>
      <c r="BA143" s="94"/>
      <c r="BB143" s="95" t="s">
        <v>269</v>
      </c>
      <c r="BC143" s="94"/>
      <c r="BD143" s="95" t="s">
        <v>458</v>
      </c>
      <c r="BE143" s="94"/>
      <c r="BF143" s="95" t="s">
        <v>529</v>
      </c>
      <c r="BG143" s="94"/>
      <c r="BH143" s="94"/>
      <c r="BI143" s="94"/>
      <c r="BJ143" s="94"/>
      <c r="BK143" s="94"/>
      <c r="BL143" s="94"/>
      <c r="BM143" s="94"/>
      <c r="BN143" s="95" t="s">
        <v>530</v>
      </c>
      <c r="BO143" s="94"/>
      <c r="BP143" s="95" t="s">
        <v>531</v>
      </c>
      <c r="BQ143" s="94"/>
      <c r="BR143" s="98" t="s">
        <v>532</v>
      </c>
      <c r="BS143" s="94"/>
      <c r="BT143" s="95" t="s">
        <v>533</v>
      </c>
      <c r="BU143" s="94"/>
      <c r="BV143" s="95" t="s">
        <v>534</v>
      </c>
    </row>
    <row r="144" spans="1:74" ht="9.6" customHeight="1" x14ac:dyDescent="0.25">
      <c r="A144" s="173" t="s">
        <v>69</v>
      </c>
      <c r="B144" s="94"/>
      <c r="C144" s="100" t="s">
        <v>71</v>
      </c>
      <c r="D144" s="94"/>
      <c r="E144" s="100" t="s">
        <v>72</v>
      </c>
      <c r="F144" s="94"/>
      <c r="G144" s="100" t="s">
        <v>431</v>
      </c>
      <c r="H144" s="94"/>
      <c r="I144" s="100" t="s">
        <v>78</v>
      </c>
      <c r="J144" s="94"/>
      <c r="K144" s="100" t="s">
        <v>72</v>
      </c>
      <c r="L144" s="94"/>
      <c r="M144" s="100" t="s">
        <v>431</v>
      </c>
      <c r="N144" s="94"/>
      <c r="O144" s="100" t="s">
        <v>78</v>
      </c>
      <c r="P144" s="94"/>
      <c r="Q144" s="100" t="s">
        <v>72</v>
      </c>
      <c r="R144" s="94"/>
      <c r="S144" s="100" t="s">
        <v>431</v>
      </c>
      <c r="T144" s="94"/>
      <c r="U144" s="100" t="s">
        <v>78</v>
      </c>
      <c r="V144" s="94"/>
      <c r="W144" s="100" t="s">
        <v>72</v>
      </c>
      <c r="X144" s="94"/>
      <c r="Y144" s="100" t="s">
        <v>431</v>
      </c>
      <c r="Z144" s="94"/>
      <c r="AA144" s="100" t="s">
        <v>78</v>
      </c>
      <c r="AB144" s="94"/>
      <c r="AC144" s="119"/>
      <c r="AD144" s="100" t="s">
        <v>72</v>
      </c>
      <c r="AE144" s="94"/>
      <c r="AF144" s="100" t="s">
        <v>431</v>
      </c>
      <c r="AG144" s="94"/>
      <c r="AH144" s="100" t="s">
        <v>78</v>
      </c>
      <c r="AI144" s="94"/>
      <c r="AJ144" s="100" t="s">
        <v>72</v>
      </c>
      <c r="AK144" s="94"/>
      <c r="AL144" s="100" t="s">
        <v>431</v>
      </c>
      <c r="AM144" s="94"/>
      <c r="AN144" s="100" t="s">
        <v>78</v>
      </c>
      <c r="AO144" s="94"/>
      <c r="AP144" s="100" t="s">
        <v>535</v>
      </c>
      <c r="AQ144" s="94"/>
      <c r="AR144" s="100" t="s">
        <v>72</v>
      </c>
      <c r="AS144" s="94"/>
      <c r="AT144" s="100" t="s">
        <v>369</v>
      </c>
      <c r="AU144" s="94"/>
      <c r="AV144" s="100" t="s">
        <v>72</v>
      </c>
      <c r="AW144" s="94"/>
      <c r="AX144" s="100" t="s">
        <v>369</v>
      </c>
      <c r="AY144" s="94"/>
      <c r="AZ144" s="100" t="s">
        <v>72</v>
      </c>
      <c r="BA144" s="94"/>
      <c r="BB144" s="100" t="s">
        <v>369</v>
      </c>
      <c r="BC144" s="94"/>
      <c r="BD144" s="100" t="s">
        <v>414</v>
      </c>
      <c r="BE144" s="94"/>
      <c r="BF144" s="100" t="s">
        <v>67</v>
      </c>
      <c r="BG144" s="94"/>
      <c r="BH144" s="173" t="s">
        <v>69</v>
      </c>
      <c r="BI144" s="94"/>
      <c r="BJ144" s="94"/>
      <c r="BK144" s="94"/>
      <c r="BL144" s="101" t="s">
        <v>516</v>
      </c>
      <c r="BM144" s="94"/>
      <c r="BN144" s="176" t="s">
        <v>536</v>
      </c>
      <c r="BO144" s="94"/>
      <c r="BP144" s="101" t="s">
        <v>464</v>
      </c>
      <c r="BQ144" s="94"/>
      <c r="BR144" s="101" t="s">
        <v>464</v>
      </c>
      <c r="BS144" s="94"/>
      <c r="BT144" s="101" t="s">
        <v>81</v>
      </c>
      <c r="BU144" s="94"/>
      <c r="BV144" s="101" t="s">
        <v>537</v>
      </c>
    </row>
    <row r="145" spans="1:74" ht="9.75" customHeight="1" x14ac:dyDescent="0.25">
      <c r="A145" s="103"/>
      <c r="B145" s="13" t="s">
        <v>282</v>
      </c>
      <c r="C145" s="13"/>
      <c r="D145" s="103"/>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103"/>
      <c r="BI145" s="94"/>
      <c r="BJ145" s="94"/>
      <c r="BK145" s="94"/>
      <c r="BL145" s="94"/>
      <c r="BM145" s="94"/>
      <c r="BN145" s="94"/>
      <c r="BO145" s="94"/>
      <c r="BP145" s="94"/>
      <c r="BQ145" s="94"/>
      <c r="BR145" s="94"/>
      <c r="BS145" s="94"/>
      <c r="BT145" s="94"/>
      <c r="BU145" s="94"/>
      <c r="BV145" s="94"/>
    </row>
    <row r="146" spans="1:74" ht="9.75" customHeight="1" x14ac:dyDescent="0.25">
      <c r="A146" s="103">
        <v>51</v>
      </c>
      <c r="B146" s="103"/>
      <c r="C146" s="13" t="s">
        <v>172</v>
      </c>
      <c r="D146" s="103"/>
      <c r="E146" s="154">
        <v>11847239</v>
      </c>
      <c r="F146" s="103"/>
      <c r="G146" s="152">
        <f>(E146/$BJ146)</f>
        <v>1079.0817925129793</v>
      </c>
      <c r="H146" s="103"/>
      <c r="I146" s="153">
        <f t="shared" ref="I146:I190" si="78">IF(G$192,G146/G$192*100,0)</f>
        <v>69.396772446412754</v>
      </c>
      <c r="J146" s="103"/>
      <c r="K146" s="154">
        <v>951843</v>
      </c>
      <c r="L146" s="103"/>
      <c r="M146" s="152">
        <f>(K146/$BJ146)</f>
        <v>86.696693687949718</v>
      </c>
      <c r="N146" s="103"/>
      <c r="O146" s="153">
        <f t="shared" ref="O146:O190" si="79">IF(M$192,M146/M$192*100,0)</f>
        <v>100.72676475187332</v>
      </c>
      <c r="P146" s="103"/>
      <c r="Q146" s="154">
        <v>1346328</v>
      </c>
      <c r="R146" s="103"/>
      <c r="S146" s="152">
        <f>(Q146/$BJ146)</f>
        <v>122.62756170871664</v>
      </c>
      <c r="T146" s="103"/>
      <c r="U146" s="153">
        <f t="shared" ref="U146:U190" si="80">IF(S$192,S146/S$192*100,0)</f>
        <v>104.69789073189573</v>
      </c>
      <c r="V146" s="103"/>
      <c r="W146" s="154">
        <v>1701323</v>
      </c>
      <c r="X146" s="103"/>
      <c r="Y146" s="152">
        <f>(W146/$BJ146)</f>
        <v>154.96156298387831</v>
      </c>
      <c r="Z146" s="103"/>
      <c r="AA146" s="153">
        <f t="shared" ref="AA146:AA190" si="81">IF(Y$192,Y146/Y$192*100,0)</f>
        <v>82.306767529836193</v>
      </c>
      <c r="AB146" s="103"/>
      <c r="AC146" s="94"/>
      <c r="AD146" s="154">
        <v>532051</v>
      </c>
      <c r="AE146" s="103"/>
      <c r="AF146" s="152">
        <f>(AD146/$BJ146)</f>
        <v>48.460788778577282</v>
      </c>
      <c r="AG146" s="103"/>
      <c r="AH146" s="153">
        <f t="shared" ref="AH146:AH190" si="82">IF(AF$192,AF146/AF$192*100,0)</f>
        <v>57.82795108615089</v>
      </c>
      <c r="AI146" s="103"/>
      <c r="AJ146" s="154">
        <v>7242</v>
      </c>
      <c r="AK146" s="103"/>
      <c r="AL146" s="152">
        <f>(AJ146/$BJ146)</f>
        <v>0.65962291647691051</v>
      </c>
      <c r="AM146" s="103"/>
      <c r="AN146" s="153">
        <f t="shared" ref="AN146:AN190" si="83">IF(AL$192,AL146/AL$192*100,0)</f>
        <v>92.362255319699486</v>
      </c>
      <c r="AO146" s="103"/>
      <c r="AP146" s="154">
        <f t="shared" ref="AP146:AP190" si="84">(E146+K146+Q146+W146+AD146+AJ146)</f>
        <v>16386026</v>
      </c>
      <c r="AQ146" s="94"/>
      <c r="AR146" s="154">
        <v>3882396</v>
      </c>
      <c r="AS146" s="94"/>
      <c r="AT146" s="153">
        <f t="shared" ref="AT146:AT190" si="85">IF($AP146,AR146/$AP146*100,0)</f>
        <v>23.693334796368564</v>
      </c>
      <c r="AU146" s="94"/>
      <c r="AV146" s="154">
        <v>1191167</v>
      </c>
      <c r="AW146" s="94"/>
      <c r="AX146" s="153">
        <f t="shared" ref="AX146:AX190" si="86">IF($AP146,AV146/$AP146*100,0)</f>
        <v>7.2694074817164331</v>
      </c>
      <c r="AY146" s="94"/>
      <c r="AZ146" s="154">
        <v>64429</v>
      </c>
      <c r="BA146" s="94"/>
      <c r="BB146" s="153">
        <f t="shared" ref="BB146:BB190" si="87">IF($AP146,AZ146/$AP146*100,0)</f>
        <v>0.39319478682628722</v>
      </c>
      <c r="BC146" s="94"/>
      <c r="BD146" s="154">
        <v>88450</v>
      </c>
      <c r="BE146" s="94"/>
      <c r="BF146" s="154">
        <v>0</v>
      </c>
      <c r="BG146" s="94"/>
      <c r="BH146" s="103">
        <v>51</v>
      </c>
      <c r="BI146" s="94"/>
      <c r="BJ146" s="146">
        <v>10979</v>
      </c>
      <c r="BK146" s="94"/>
      <c r="BL146" s="156">
        <f t="shared" ref="BL146:BL190" si="88">IF(E146,BJ146,0)</f>
        <v>10979</v>
      </c>
      <c r="BM146" s="94"/>
      <c r="BN146" s="156">
        <f t="shared" ref="BN146:BN190" si="89">IF(K146,BJ146,0)</f>
        <v>10979</v>
      </c>
      <c r="BO146" s="94"/>
      <c r="BP146" s="156">
        <f t="shared" ref="BP146:BP190" si="90">IF(Q146,BJ146,0)</f>
        <v>10979</v>
      </c>
      <c r="BQ146" s="94"/>
      <c r="BR146" s="156">
        <f t="shared" ref="BR146:BR190" si="91">IF(W146,BJ146,0)</f>
        <v>10979</v>
      </c>
      <c r="BS146" s="94"/>
      <c r="BT146" s="156">
        <f t="shared" ref="BT146:BT190" si="92">IF(AD146,BJ146,0)</f>
        <v>10979</v>
      </c>
      <c r="BU146" s="94"/>
      <c r="BV146" s="156">
        <f t="shared" ref="BV146:BV190" si="93">IF(AJ146,BJ146,0)</f>
        <v>10979</v>
      </c>
    </row>
    <row r="147" spans="1:74" ht="9.75" customHeight="1" x14ac:dyDescent="0.25">
      <c r="A147" s="103">
        <v>52</v>
      </c>
      <c r="B147" s="103"/>
      <c r="C147" s="13" t="s">
        <v>173</v>
      </c>
      <c r="D147" s="103"/>
      <c r="E147" s="156">
        <v>0</v>
      </c>
      <c r="F147" s="103"/>
      <c r="G147" s="153">
        <v>0</v>
      </c>
      <c r="H147" s="103"/>
      <c r="I147" s="153">
        <f t="shared" si="78"/>
        <v>0</v>
      </c>
      <c r="J147" s="103"/>
      <c r="K147" s="156">
        <v>0</v>
      </c>
      <c r="L147" s="103"/>
      <c r="M147" s="153">
        <v>0</v>
      </c>
      <c r="N147" s="103"/>
      <c r="O147" s="153">
        <f t="shared" si="79"/>
        <v>0</v>
      </c>
      <c r="P147" s="103"/>
      <c r="Q147" s="156">
        <v>0</v>
      </c>
      <c r="R147" s="103"/>
      <c r="S147" s="153">
        <v>0</v>
      </c>
      <c r="T147" s="103"/>
      <c r="U147" s="153">
        <f t="shared" si="80"/>
        <v>0</v>
      </c>
      <c r="V147" s="103"/>
      <c r="W147" s="156">
        <v>0</v>
      </c>
      <c r="X147" s="103"/>
      <c r="Y147" s="153">
        <v>0</v>
      </c>
      <c r="Z147" s="103"/>
      <c r="AA147" s="153">
        <f t="shared" si="81"/>
        <v>0</v>
      </c>
      <c r="AB147" s="103"/>
      <c r="AC147" s="94"/>
      <c r="AD147" s="156">
        <v>0</v>
      </c>
      <c r="AE147" s="103"/>
      <c r="AF147" s="153">
        <v>0</v>
      </c>
      <c r="AG147" s="103"/>
      <c r="AH147" s="153">
        <f t="shared" si="82"/>
        <v>0</v>
      </c>
      <c r="AI147" s="103"/>
      <c r="AJ147" s="156">
        <v>0</v>
      </c>
      <c r="AK147" s="103"/>
      <c r="AL147" s="153">
        <v>0</v>
      </c>
      <c r="AM147" s="103"/>
      <c r="AN147" s="153">
        <f t="shared" si="83"/>
        <v>0</v>
      </c>
      <c r="AO147" s="103"/>
      <c r="AP147" s="156">
        <f t="shared" si="84"/>
        <v>0</v>
      </c>
      <c r="AQ147" s="94"/>
      <c r="AR147" s="156">
        <v>0</v>
      </c>
      <c r="AS147" s="94"/>
      <c r="AT147" s="153">
        <f t="shared" si="85"/>
        <v>0</v>
      </c>
      <c r="AU147" s="94"/>
      <c r="AV147" s="156">
        <v>0</v>
      </c>
      <c r="AW147" s="94"/>
      <c r="AX147" s="153">
        <f t="shared" si="86"/>
        <v>0</v>
      </c>
      <c r="AY147" s="94"/>
      <c r="AZ147" s="156">
        <v>0</v>
      </c>
      <c r="BA147" s="94"/>
      <c r="BB147" s="153">
        <f t="shared" si="87"/>
        <v>0</v>
      </c>
      <c r="BC147" s="94"/>
      <c r="BD147" s="156">
        <v>0</v>
      </c>
      <c r="BE147" s="94"/>
      <c r="BF147" s="156">
        <v>0</v>
      </c>
      <c r="BG147" s="94"/>
      <c r="BH147" s="103">
        <v>52</v>
      </c>
      <c r="BI147" s="94"/>
      <c r="BJ147" s="146">
        <v>0</v>
      </c>
      <c r="BK147" s="94"/>
      <c r="BL147" s="156">
        <f t="shared" si="88"/>
        <v>0</v>
      </c>
      <c r="BM147" s="94"/>
      <c r="BN147" s="156">
        <f t="shared" si="89"/>
        <v>0</v>
      </c>
      <c r="BO147" s="94"/>
      <c r="BP147" s="156">
        <f t="shared" si="90"/>
        <v>0</v>
      </c>
      <c r="BQ147" s="94"/>
      <c r="BR147" s="156">
        <f t="shared" si="91"/>
        <v>0</v>
      </c>
      <c r="BS147" s="94"/>
      <c r="BT147" s="156">
        <f t="shared" si="92"/>
        <v>0</v>
      </c>
      <c r="BU147" s="94"/>
      <c r="BV147" s="156">
        <f t="shared" si="93"/>
        <v>0</v>
      </c>
    </row>
    <row r="148" spans="1:74" ht="9.75" customHeight="1" x14ac:dyDescent="0.25">
      <c r="A148" s="103">
        <v>53</v>
      </c>
      <c r="B148" s="103"/>
      <c r="C148" s="13" t="s">
        <v>174</v>
      </c>
      <c r="D148" s="103"/>
      <c r="E148" s="156">
        <v>962948306</v>
      </c>
      <c r="F148" s="103"/>
      <c r="G148" s="153">
        <f t="shared" ref="G148:G165" si="94">(E148/$BJ148)</f>
        <v>2369.7218097476343</v>
      </c>
      <c r="H148" s="103"/>
      <c r="I148" s="153">
        <f t="shared" si="78"/>
        <v>152.39905476431247</v>
      </c>
      <c r="J148" s="103"/>
      <c r="K148" s="156">
        <v>45752686</v>
      </c>
      <c r="L148" s="103"/>
      <c r="M148" s="153">
        <f t="shared" ref="M148:M165" si="95">(K148/$BJ148)</f>
        <v>112.59289537473391</v>
      </c>
      <c r="N148" s="103"/>
      <c r="O148" s="153">
        <f t="shared" si="79"/>
        <v>130.81373236635267</v>
      </c>
      <c r="P148" s="103"/>
      <c r="Q148" s="156">
        <v>60608917</v>
      </c>
      <c r="R148" s="103"/>
      <c r="S148" s="153">
        <f t="shared" ref="S148:S165" si="96">(Q148/$BJ148)</f>
        <v>149.15263008945379</v>
      </c>
      <c r="T148" s="103"/>
      <c r="U148" s="153">
        <f t="shared" si="80"/>
        <v>127.34466501563388</v>
      </c>
      <c r="V148" s="103"/>
      <c r="W148" s="156">
        <v>126251049</v>
      </c>
      <c r="X148" s="103"/>
      <c r="Y148" s="153">
        <f t="shared" ref="Y148:Y165" si="97">(W148/$BJ148)</f>
        <v>310.69151111712665</v>
      </c>
      <c r="Z148" s="103"/>
      <c r="AA148" s="153">
        <f t="shared" si="81"/>
        <v>165.02165754272426</v>
      </c>
      <c r="AB148" s="103"/>
      <c r="AC148" s="94"/>
      <c r="AD148" s="156">
        <v>30651954</v>
      </c>
      <c r="AE148" s="103"/>
      <c r="AF148" s="153">
        <f t="shared" ref="AF148:AF165" si="98">(AD148/$BJ148)</f>
        <v>75.431467559153944</v>
      </c>
      <c r="AG148" s="103"/>
      <c r="AH148" s="153">
        <f t="shared" si="82"/>
        <v>90.01189056781574</v>
      </c>
      <c r="AI148" s="103"/>
      <c r="AJ148" s="156">
        <v>896325</v>
      </c>
      <c r="AK148" s="103"/>
      <c r="AL148" s="153">
        <f t="shared" ref="AL148:AL165" si="99">(AJ148/$BJ148)</f>
        <v>2.2057683552558722</v>
      </c>
      <c r="AM148" s="103"/>
      <c r="AN148" s="153">
        <f t="shared" si="83"/>
        <v>308.85788670349791</v>
      </c>
      <c r="AO148" s="103"/>
      <c r="AP148" s="156">
        <f t="shared" si="84"/>
        <v>1227109237</v>
      </c>
      <c r="AQ148" s="94"/>
      <c r="AR148" s="156">
        <v>370276397</v>
      </c>
      <c r="AS148" s="94"/>
      <c r="AT148" s="153">
        <f t="shared" si="85"/>
        <v>30.174689085157624</v>
      </c>
      <c r="AU148" s="94"/>
      <c r="AV148" s="156">
        <v>27161484</v>
      </c>
      <c r="AW148" s="94"/>
      <c r="AX148" s="153">
        <f t="shared" si="86"/>
        <v>2.2134528191152389</v>
      </c>
      <c r="AY148" s="94"/>
      <c r="AZ148" s="156">
        <v>1301581</v>
      </c>
      <c r="BA148" s="94"/>
      <c r="BB148" s="153">
        <f t="shared" si="87"/>
        <v>0.10606887803909507</v>
      </c>
      <c r="BC148" s="94"/>
      <c r="BD148" s="156">
        <v>23844780</v>
      </c>
      <c r="BE148" s="94"/>
      <c r="BF148" s="156">
        <v>10069</v>
      </c>
      <c r="BG148" s="94"/>
      <c r="BH148" s="103">
        <v>53</v>
      </c>
      <c r="BI148" s="94"/>
      <c r="BJ148" s="146">
        <v>406355</v>
      </c>
      <c r="BK148" s="94"/>
      <c r="BL148" s="156">
        <f t="shared" si="88"/>
        <v>406355</v>
      </c>
      <c r="BM148" s="94"/>
      <c r="BN148" s="156">
        <f t="shared" si="89"/>
        <v>406355</v>
      </c>
      <c r="BO148" s="94"/>
      <c r="BP148" s="156">
        <f t="shared" si="90"/>
        <v>406355</v>
      </c>
      <c r="BQ148" s="94"/>
      <c r="BR148" s="156">
        <f t="shared" si="91"/>
        <v>406355</v>
      </c>
      <c r="BS148" s="94"/>
      <c r="BT148" s="156">
        <f t="shared" si="92"/>
        <v>406355</v>
      </c>
      <c r="BU148" s="94"/>
      <c r="BV148" s="156">
        <f t="shared" si="93"/>
        <v>406355</v>
      </c>
    </row>
    <row r="149" spans="1:74" ht="9.75" customHeight="1" x14ac:dyDescent="0.25">
      <c r="A149" s="103">
        <v>54</v>
      </c>
      <c r="B149" s="103"/>
      <c r="C149" s="13" t="s">
        <v>175</v>
      </c>
      <c r="D149" s="103"/>
      <c r="E149" s="156">
        <v>46115615</v>
      </c>
      <c r="F149" s="103"/>
      <c r="G149" s="153">
        <f t="shared" si="94"/>
        <v>1280.2424974320536</v>
      </c>
      <c r="H149" s="103"/>
      <c r="I149" s="153">
        <f t="shared" si="78"/>
        <v>82.333607968323449</v>
      </c>
      <c r="J149" s="103"/>
      <c r="K149" s="156">
        <v>3024811</v>
      </c>
      <c r="L149" s="103"/>
      <c r="M149" s="153">
        <f t="shared" si="95"/>
        <v>83.973543210904751</v>
      </c>
      <c r="N149" s="103"/>
      <c r="O149" s="153">
        <f t="shared" si="79"/>
        <v>97.562928556775319</v>
      </c>
      <c r="P149" s="103"/>
      <c r="Q149" s="156">
        <v>5270484</v>
      </c>
      <c r="R149" s="103"/>
      <c r="S149" s="153">
        <f t="shared" si="96"/>
        <v>146.31698176063964</v>
      </c>
      <c r="T149" s="103"/>
      <c r="U149" s="153">
        <f t="shared" si="80"/>
        <v>124.92362365472454</v>
      </c>
      <c r="V149" s="103"/>
      <c r="W149" s="156">
        <v>4908316</v>
      </c>
      <c r="X149" s="103"/>
      <c r="Y149" s="153">
        <f t="shared" si="97"/>
        <v>136.26262458010606</v>
      </c>
      <c r="Z149" s="103"/>
      <c r="AA149" s="153">
        <f t="shared" si="81"/>
        <v>72.374955107331616</v>
      </c>
      <c r="AB149" s="103"/>
      <c r="AC149" s="94"/>
      <c r="AD149" s="156">
        <v>2340673</v>
      </c>
      <c r="AE149" s="103"/>
      <c r="AF149" s="153">
        <f t="shared" si="98"/>
        <v>64.980788984203656</v>
      </c>
      <c r="AG149" s="103"/>
      <c r="AH149" s="153">
        <f t="shared" si="82"/>
        <v>77.541162280444837</v>
      </c>
      <c r="AI149" s="103"/>
      <c r="AJ149" s="156">
        <v>64768</v>
      </c>
      <c r="AK149" s="103"/>
      <c r="AL149" s="153">
        <f t="shared" si="99"/>
        <v>1.7980622414702534</v>
      </c>
      <c r="AM149" s="103"/>
      <c r="AN149" s="153">
        <f t="shared" si="83"/>
        <v>251.76973037018482</v>
      </c>
      <c r="AO149" s="103"/>
      <c r="AP149" s="156">
        <f t="shared" si="84"/>
        <v>61724667</v>
      </c>
      <c r="AQ149" s="94"/>
      <c r="AR149" s="156">
        <v>22699630</v>
      </c>
      <c r="AS149" s="94"/>
      <c r="AT149" s="153">
        <f t="shared" si="85"/>
        <v>36.775621648959238</v>
      </c>
      <c r="AU149" s="94"/>
      <c r="AV149" s="156">
        <v>3847404</v>
      </c>
      <c r="AW149" s="94"/>
      <c r="AX149" s="153">
        <f t="shared" si="86"/>
        <v>6.2331709298650413</v>
      </c>
      <c r="AY149" s="94"/>
      <c r="AZ149" s="156">
        <v>273</v>
      </c>
      <c r="BA149" s="94"/>
      <c r="BB149" s="153">
        <f t="shared" si="87"/>
        <v>4.4228671172904014E-4</v>
      </c>
      <c r="BC149" s="94"/>
      <c r="BD149" s="156">
        <v>1423608</v>
      </c>
      <c r="BE149" s="94"/>
      <c r="BF149" s="156">
        <v>7016</v>
      </c>
      <c r="BG149" s="94"/>
      <c r="BH149" s="103">
        <v>54</v>
      </c>
      <c r="BI149" s="94"/>
      <c r="BJ149" s="146">
        <v>36021</v>
      </c>
      <c r="BK149" s="94"/>
      <c r="BL149" s="156">
        <f t="shared" si="88"/>
        <v>36021</v>
      </c>
      <c r="BM149" s="94"/>
      <c r="BN149" s="156">
        <f t="shared" si="89"/>
        <v>36021</v>
      </c>
      <c r="BO149" s="94"/>
      <c r="BP149" s="156">
        <f t="shared" si="90"/>
        <v>36021</v>
      </c>
      <c r="BQ149" s="94"/>
      <c r="BR149" s="156">
        <f t="shared" si="91"/>
        <v>36021</v>
      </c>
      <c r="BS149" s="94"/>
      <c r="BT149" s="156">
        <f t="shared" si="92"/>
        <v>36021</v>
      </c>
      <c r="BU149" s="94"/>
      <c r="BV149" s="156">
        <f t="shared" si="93"/>
        <v>36021</v>
      </c>
    </row>
    <row r="150" spans="1:74" ht="9.75" customHeight="1" x14ac:dyDescent="0.25">
      <c r="A150" s="103">
        <v>55</v>
      </c>
      <c r="B150" s="103"/>
      <c r="C150" s="13" t="s">
        <v>176</v>
      </c>
      <c r="D150" s="103"/>
      <c r="E150" s="156">
        <v>12642951</v>
      </c>
      <c r="F150" s="103"/>
      <c r="G150" s="153">
        <f t="shared" si="94"/>
        <v>1033.2584995096436</v>
      </c>
      <c r="H150" s="103"/>
      <c r="I150" s="153">
        <f t="shared" si="78"/>
        <v>66.449833058350066</v>
      </c>
      <c r="J150" s="103"/>
      <c r="K150" s="156">
        <v>939909</v>
      </c>
      <c r="L150" s="103"/>
      <c r="M150" s="153">
        <f t="shared" si="95"/>
        <v>76.81505393919582</v>
      </c>
      <c r="N150" s="103"/>
      <c r="O150" s="153">
        <f t="shared" si="79"/>
        <v>89.245985497267895</v>
      </c>
      <c r="P150" s="103"/>
      <c r="Q150" s="156">
        <v>1441495</v>
      </c>
      <c r="R150" s="103"/>
      <c r="S150" s="153">
        <f t="shared" si="96"/>
        <v>117.80769859431187</v>
      </c>
      <c r="T150" s="103"/>
      <c r="U150" s="153">
        <f t="shared" si="80"/>
        <v>100.5827514054422</v>
      </c>
      <c r="V150" s="103"/>
      <c r="W150" s="156">
        <v>1760714</v>
      </c>
      <c r="X150" s="103"/>
      <c r="Y150" s="153">
        <f t="shared" si="97"/>
        <v>143.89620791108206</v>
      </c>
      <c r="Z150" s="103"/>
      <c r="AA150" s="153">
        <f t="shared" si="81"/>
        <v>76.42948034923073</v>
      </c>
      <c r="AB150" s="103"/>
      <c r="AC150" s="94"/>
      <c r="AD150" s="156">
        <v>848990</v>
      </c>
      <c r="AE150" s="103"/>
      <c r="AF150" s="153">
        <f t="shared" si="98"/>
        <v>69.384602811376269</v>
      </c>
      <c r="AG150" s="103"/>
      <c r="AH150" s="153">
        <f t="shared" si="82"/>
        <v>82.796205316451505</v>
      </c>
      <c r="AI150" s="103"/>
      <c r="AJ150" s="156">
        <v>0</v>
      </c>
      <c r="AK150" s="103"/>
      <c r="AL150" s="153">
        <f t="shared" si="99"/>
        <v>0</v>
      </c>
      <c r="AM150" s="103"/>
      <c r="AN150" s="153">
        <f t="shared" si="83"/>
        <v>0</v>
      </c>
      <c r="AO150" s="103"/>
      <c r="AP150" s="156">
        <f t="shared" si="84"/>
        <v>17634059</v>
      </c>
      <c r="AQ150" s="94"/>
      <c r="AR150" s="156">
        <v>11849472</v>
      </c>
      <c r="AS150" s="94"/>
      <c r="AT150" s="161">
        <f t="shared" si="85"/>
        <v>67.196508756151943</v>
      </c>
      <c r="AU150" s="94"/>
      <c r="AV150" s="156">
        <v>1883205</v>
      </c>
      <c r="AW150" s="94"/>
      <c r="AX150" s="161">
        <f t="shared" si="86"/>
        <v>10.679362023230158</v>
      </c>
      <c r="AY150" s="94"/>
      <c r="AZ150" s="156">
        <v>0</v>
      </c>
      <c r="BA150" s="94"/>
      <c r="BB150" s="161">
        <f t="shared" si="87"/>
        <v>0</v>
      </c>
      <c r="BC150" s="94"/>
      <c r="BD150" s="156">
        <v>317865</v>
      </c>
      <c r="BE150" s="94"/>
      <c r="BF150" s="156">
        <v>0</v>
      </c>
      <c r="BG150" s="94"/>
      <c r="BH150" s="103">
        <v>55</v>
      </c>
      <c r="BI150" s="94"/>
      <c r="BJ150" s="146">
        <v>12236</v>
      </c>
      <c r="BK150" s="94"/>
      <c r="BL150" s="156">
        <f t="shared" si="88"/>
        <v>12236</v>
      </c>
      <c r="BM150" s="94"/>
      <c r="BN150" s="156">
        <f t="shared" si="89"/>
        <v>12236</v>
      </c>
      <c r="BO150" s="94"/>
      <c r="BP150" s="156">
        <f t="shared" si="90"/>
        <v>12236</v>
      </c>
      <c r="BQ150" s="94"/>
      <c r="BR150" s="156">
        <f t="shared" si="91"/>
        <v>12236</v>
      </c>
      <c r="BS150" s="94"/>
      <c r="BT150" s="156">
        <f t="shared" si="92"/>
        <v>12236</v>
      </c>
      <c r="BU150" s="94"/>
      <c r="BV150" s="156">
        <f t="shared" si="93"/>
        <v>0</v>
      </c>
    </row>
    <row r="151" spans="1:74" ht="9.75" customHeight="1" x14ac:dyDescent="0.25">
      <c r="A151" s="103">
        <v>56</v>
      </c>
      <c r="B151" s="103"/>
      <c r="C151" s="13" t="s">
        <v>177</v>
      </c>
      <c r="D151" s="103"/>
      <c r="E151" s="156">
        <v>15397116</v>
      </c>
      <c r="F151" s="103"/>
      <c r="G151" s="153">
        <f t="shared" si="94"/>
        <v>1159.5960234975146</v>
      </c>
      <c r="H151" s="103"/>
      <c r="I151" s="153">
        <f t="shared" si="78"/>
        <v>74.57471892377815</v>
      </c>
      <c r="J151" s="103"/>
      <c r="K151" s="156">
        <v>1137770</v>
      </c>
      <c r="L151" s="103"/>
      <c r="M151" s="153">
        <f t="shared" si="95"/>
        <v>85.688356680222924</v>
      </c>
      <c r="N151" s="103"/>
      <c r="O151" s="153">
        <f t="shared" si="79"/>
        <v>99.555249204423774</v>
      </c>
      <c r="P151" s="103"/>
      <c r="Q151" s="156">
        <v>1362544</v>
      </c>
      <c r="R151" s="103"/>
      <c r="S151" s="153">
        <f t="shared" si="96"/>
        <v>102.61665913541196</v>
      </c>
      <c r="T151" s="103"/>
      <c r="U151" s="153">
        <f t="shared" si="80"/>
        <v>87.612830392499447</v>
      </c>
      <c r="V151" s="103"/>
      <c r="W151" s="156">
        <v>1996814</v>
      </c>
      <c r="X151" s="103"/>
      <c r="Y151" s="153">
        <f t="shared" si="97"/>
        <v>150.38514836571773</v>
      </c>
      <c r="Z151" s="103"/>
      <c r="AA151" s="153">
        <f t="shared" si="81"/>
        <v>79.876036406297686</v>
      </c>
      <c r="AB151" s="103"/>
      <c r="AC151" s="94"/>
      <c r="AD151" s="156">
        <v>922662</v>
      </c>
      <c r="AE151" s="103"/>
      <c r="AF151" s="153">
        <f t="shared" si="98"/>
        <v>69.48802530501581</v>
      </c>
      <c r="AG151" s="103"/>
      <c r="AH151" s="153">
        <f t="shared" si="82"/>
        <v>82.919618720445442</v>
      </c>
      <c r="AI151" s="103"/>
      <c r="AJ151" s="156">
        <v>5000</v>
      </c>
      <c r="AK151" s="103"/>
      <c r="AL151" s="153">
        <f t="shared" si="99"/>
        <v>0.37656273535170959</v>
      </c>
      <c r="AM151" s="103"/>
      <c r="AN151" s="153">
        <f t="shared" si="83"/>
        <v>52.727372924219004</v>
      </c>
      <c r="AO151" s="103"/>
      <c r="AP151" s="156">
        <f t="shared" si="84"/>
        <v>20821906</v>
      </c>
      <c r="AQ151" s="94"/>
      <c r="AR151" s="156">
        <v>9645466</v>
      </c>
      <c r="AS151" s="94"/>
      <c r="AT151" s="161">
        <f t="shared" si="85"/>
        <v>46.323645875646541</v>
      </c>
      <c r="AU151" s="94"/>
      <c r="AV151" s="156">
        <v>1446493</v>
      </c>
      <c r="AW151" s="94"/>
      <c r="AX151" s="161">
        <f t="shared" si="86"/>
        <v>6.9469769001934782</v>
      </c>
      <c r="AY151" s="94"/>
      <c r="AZ151" s="156">
        <v>0</v>
      </c>
      <c r="BA151" s="94"/>
      <c r="BB151" s="161">
        <f t="shared" si="87"/>
        <v>0</v>
      </c>
      <c r="BC151" s="94"/>
      <c r="BD151" s="156">
        <v>262379</v>
      </c>
      <c r="BE151" s="94"/>
      <c r="BF151" s="156">
        <v>0</v>
      </c>
      <c r="BG151" s="94"/>
      <c r="BH151" s="103">
        <v>56</v>
      </c>
      <c r="BI151" s="94"/>
      <c r="BJ151" s="146">
        <v>13278</v>
      </c>
      <c r="BK151" s="94"/>
      <c r="BL151" s="156">
        <f t="shared" si="88"/>
        <v>13278</v>
      </c>
      <c r="BM151" s="94"/>
      <c r="BN151" s="156">
        <f t="shared" si="89"/>
        <v>13278</v>
      </c>
      <c r="BO151" s="94"/>
      <c r="BP151" s="156">
        <f t="shared" si="90"/>
        <v>13278</v>
      </c>
      <c r="BQ151" s="94"/>
      <c r="BR151" s="156">
        <f t="shared" si="91"/>
        <v>13278</v>
      </c>
      <c r="BS151" s="94"/>
      <c r="BT151" s="156">
        <f t="shared" si="92"/>
        <v>13278</v>
      </c>
      <c r="BU151" s="94"/>
      <c r="BV151" s="156">
        <f t="shared" si="93"/>
        <v>13278</v>
      </c>
    </row>
    <row r="152" spans="1:74" ht="9.75" customHeight="1" x14ac:dyDescent="0.25">
      <c r="A152" s="103">
        <v>57</v>
      </c>
      <c r="B152" s="103"/>
      <c r="C152" s="13" t="s">
        <v>178</v>
      </c>
      <c r="D152" s="103"/>
      <c r="E152" s="156">
        <v>9839383</v>
      </c>
      <c r="F152" s="103"/>
      <c r="G152" s="153">
        <f t="shared" si="94"/>
        <v>1130.4438189338234</v>
      </c>
      <c r="H152" s="103"/>
      <c r="I152" s="153">
        <f t="shared" si="78"/>
        <v>72.69991302819686</v>
      </c>
      <c r="J152" s="103"/>
      <c r="K152" s="156">
        <v>1003436</v>
      </c>
      <c r="L152" s="103"/>
      <c r="M152" s="153">
        <f t="shared" si="95"/>
        <v>115.28446691176471</v>
      </c>
      <c r="N152" s="103"/>
      <c r="O152" s="153">
        <f t="shared" si="79"/>
        <v>133.94087922156223</v>
      </c>
      <c r="P152" s="103"/>
      <c r="Q152" s="156">
        <v>1289529</v>
      </c>
      <c r="R152" s="103"/>
      <c r="S152" s="153">
        <f t="shared" si="96"/>
        <v>148.1536075367647</v>
      </c>
      <c r="T152" s="103"/>
      <c r="U152" s="153">
        <f t="shared" si="80"/>
        <v>126.49171195514172</v>
      </c>
      <c r="V152" s="103"/>
      <c r="W152" s="156">
        <v>1639751</v>
      </c>
      <c r="X152" s="103"/>
      <c r="Y152" s="153">
        <f t="shared" si="97"/>
        <v>188.39051011029412</v>
      </c>
      <c r="Z152" s="103"/>
      <c r="AA152" s="153">
        <f t="shared" si="81"/>
        <v>100.06232269410194</v>
      </c>
      <c r="AB152" s="103"/>
      <c r="AC152" s="94"/>
      <c r="AD152" s="156">
        <v>857382</v>
      </c>
      <c r="AE152" s="103"/>
      <c r="AF152" s="153">
        <f t="shared" si="98"/>
        <v>98.504365808823536</v>
      </c>
      <c r="AG152" s="103"/>
      <c r="AH152" s="153">
        <f t="shared" si="82"/>
        <v>117.54463332802968</v>
      </c>
      <c r="AI152" s="103"/>
      <c r="AJ152" s="156">
        <v>6987</v>
      </c>
      <c r="AK152" s="103"/>
      <c r="AL152" s="153">
        <f t="shared" si="99"/>
        <v>0.802734375</v>
      </c>
      <c r="AM152" s="103"/>
      <c r="AN152" s="153">
        <f t="shared" si="83"/>
        <v>112.40112410534282</v>
      </c>
      <c r="AO152" s="103"/>
      <c r="AP152" s="156">
        <f t="shared" si="84"/>
        <v>14636468</v>
      </c>
      <c r="AQ152" s="94"/>
      <c r="AR152" s="156">
        <v>5899943</v>
      </c>
      <c r="AS152" s="94"/>
      <c r="AT152" s="161">
        <f t="shared" si="85"/>
        <v>40.309882138231714</v>
      </c>
      <c r="AU152" s="94"/>
      <c r="AV152" s="156">
        <v>842196</v>
      </c>
      <c r="AW152" s="94"/>
      <c r="AX152" s="161">
        <f t="shared" si="86"/>
        <v>5.7540931323048703</v>
      </c>
      <c r="AY152" s="94"/>
      <c r="AZ152" s="156">
        <v>0</v>
      </c>
      <c r="BA152" s="94"/>
      <c r="BB152" s="161">
        <f t="shared" si="87"/>
        <v>0</v>
      </c>
      <c r="BC152" s="94"/>
      <c r="BD152" s="156">
        <v>400852</v>
      </c>
      <c r="BE152" s="94"/>
      <c r="BF152" s="156">
        <v>0</v>
      </c>
      <c r="BG152" s="94"/>
      <c r="BH152" s="103">
        <v>57</v>
      </c>
      <c r="BI152" s="94"/>
      <c r="BJ152" s="146">
        <v>8704</v>
      </c>
      <c r="BK152" s="94"/>
      <c r="BL152" s="156">
        <f t="shared" si="88"/>
        <v>8704</v>
      </c>
      <c r="BM152" s="94"/>
      <c r="BN152" s="156">
        <f t="shared" si="89"/>
        <v>8704</v>
      </c>
      <c r="BO152" s="94"/>
      <c r="BP152" s="156">
        <f t="shared" si="90"/>
        <v>8704</v>
      </c>
      <c r="BQ152" s="94"/>
      <c r="BR152" s="156">
        <f t="shared" si="91"/>
        <v>8704</v>
      </c>
      <c r="BS152" s="94"/>
      <c r="BT152" s="156">
        <f t="shared" si="92"/>
        <v>8704</v>
      </c>
      <c r="BU152" s="94"/>
      <c r="BV152" s="156">
        <f t="shared" si="93"/>
        <v>8704</v>
      </c>
    </row>
    <row r="153" spans="1:74" ht="9.75" customHeight="1" x14ac:dyDescent="0.25">
      <c r="A153" s="103">
        <v>58</v>
      </c>
      <c r="B153" s="103"/>
      <c r="C153" s="13" t="s">
        <v>179</v>
      </c>
      <c r="D153" s="103"/>
      <c r="E153" s="156">
        <v>35692458</v>
      </c>
      <c r="F153" s="103"/>
      <c r="G153" s="153">
        <f t="shared" si="94"/>
        <v>1151.9269969340003</v>
      </c>
      <c r="H153" s="103"/>
      <c r="I153" s="153">
        <f t="shared" si="78"/>
        <v>74.081516559502973</v>
      </c>
      <c r="J153" s="103"/>
      <c r="K153" s="156">
        <v>2019495</v>
      </c>
      <c r="L153" s="103"/>
      <c r="M153" s="153">
        <f t="shared" si="95"/>
        <v>65.176537034048735</v>
      </c>
      <c r="N153" s="103"/>
      <c r="O153" s="153">
        <f t="shared" si="79"/>
        <v>75.724014768084317</v>
      </c>
      <c r="P153" s="103"/>
      <c r="Q153" s="156">
        <v>3496238</v>
      </c>
      <c r="R153" s="103"/>
      <c r="S153" s="153">
        <f t="shared" si="96"/>
        <v>112.83646925931903</v>
      </c>
      <c r="T153" s="103"/>
      <c r="U153" s="153">
        <f t="shared" si="80"/>
        <v>96.338377477869614</v>
      </c>
      <c r="V153" s="103"/>
      <c r="W153" s="156">
        <v>2761065</v>
      </c>
      <c r="X153" s="103"/>
      <c r="Y153" s="153">
        <f t="shared" si="97"/>
        <v>89.109730514765204</v>
      </c>
      <c r="Z153" s="103"/>
      <c r="AA153" s="153">
        <f t="shared" si="81"/>
        <v>47.33001999268793</v>
      </c>
      <c r="AB153" s="103"/>
      <c r="AC153" s="94"/>
      <c r="AD153" s="156">
        <v>2204877</v>
      </c>
      <c r="AE153" s="103"/>
      <c r="AF153" s="153">
        <f t="shared" si="98"/>
        <v>71.159496530579318</v>
      </c>
      <c r="AG153" s="103"/>
      <c r="AH153" s="153">
        <f t="shared" si="82"/>
        <v>84.914174704984518</v>
      </c>
      <c r="AI153" s="103"/>
      <c r="AJ153" s="156">
        <v>16311</v>
      </c>
      <c r="AK153" s="103"/>
      <c r="AL153" s="153">
        <f t="shared" si="99"/>
        <v>0.52641600774568342</v>
      </c>
      <c r="AM153" s="103"/>
      <c r="AN153" s="153">
        <f t="shared" si="83"/>
        <v>73.710249442926454</v>
      </c>
      <c r="AO153" s="103"/>
      <c r="AP153" s="156">
        <f t="shared" si="84"/>
        <v>46190444</v>
      </c>
      <c r="AQ153" s="94"/>
      <c r="AR153" s="156">
        <v>26003485</v>
      </c>
      <c r="AS153" s="94"/>
      <c r="AT153" s="161">
        <f t="shared" si="85"/>
        <v>56.29624387243387</v>
      </c>
      <c r="AU153" s="94"/>
      <c r="AV153" s="156">
        <v>4533909</v>
      </c>
      <c r="AW153" s="94"/>
      <c r="AX153" s="161">
        <f t="shared" si="86"/>
        <v>9.8156861189730069</v>
      </c>
      <c r="AY153" s="94"/>
      <c r="AZ153" s="156">
        <v>0</v>
      </c>
      <c r="BA153" s="94"/>
      <c r="BB153" s="161">
        <f t="shared" si="87"/>
        <v>0</v>
      </c>
      <c r="BC153" s="94"/>
      <c r="BD153" s="156">
        <v>640118</v>
      </c>
      <c r="BE153" s="94"/>
      <c r="BF153" s="156">
        <v>0</v>
      </c>
      <c r="BG153" s="94"/>
      <c r="BH153" s="103">
        <v>58</v>
      </c>
      <c r="BI153" s="94"/>
      <c r="BJ153" s="146">
        <v>30985</v>
      </c>
      <c r="BK153" s="94"/>
      <c r="BL153" s="156">
        <f t="shared" si="88"/>
        <v>30985</v>
      </c>
      <c r="BM153" s="94"/>
      <c r="BN153" s="156">
        <f t="shared" si="89"/>
        <v>30985</v>
      </c>
      <c r="BO153" s="94"/>
      <c r="BP153" s="156">
        <f t="shared" si="90"/>
        <v>30985</v>
      </c>
      <c r="BQ153" s="94"/>
      <c r="BR153" s="156">
        <f t="shared" si="91"/>
        <v>30985</v>
      </c>
      <c r="BS153" s="94"/>
      <c r="BT153" s="156">
        <f t="shared" si="92"/>
        <v>30985</v>
      </c>
      <c r="BU153" s="94"/>
      <c r="BV153" s="156">
        <f t="shared" si="93"/>
        <v>30985</v>
      </c>
    </row>
    <row r="154" spans="1:74" ht="9.75" customHeight="1" x14ac:dyDescent="0.25">
      <c r="A154" s="103">
        <v>59</v>
      </c>
      <c r="B154" s="103"/>
      <c r="C154" s="13" t="s">
        <v>180</v>
      </c>
      <c r="D154" s="103"/>
      <c r="E154" s="156">
        <v>12318137</v>
      </c>
      <c r="F154" s="103"/>
      <c r="G154" s="153">
        <f t="shared" si="94"/>
        <v>1131.2459362659565</v>
      </c>
      <c r="H154" s="103"/>
      <c r="I154" s="153">
        <f t="shared" si="78"/>
        <v>72.751497953787847</v>
      </c>
      <c r="J154" s="103"/>
      <c r="K154" s="156">
        <v>1139160</v>
      </c>
      <c r="L154" s="103"/>
      <c r="M154" s="153">
        <f t="shared" si="95"/>
        <v>104.61566718706952</v>
      </c>
      <c r="N154" s="103"/>
      <c r="O154" s="153">
        <f t="shared" si="79"/>
        <v>121.54555439035022</v>
      </c>
      <c r="P154" s="103"/>
      <c r="Q154" s="156">
        <v>1301304</v>
      </c>
      <c r="R154" s="103"/>
      <c r="S154" s="153">
        <f t="shared" si="96"/>
        <v>119.50629075213519</v>
      </c>
      <c r="T154" s="103"/>
      <c r="U154" s="153">
        <f t="shared" si="80"/>
        <v>102.03298831515318</v>
      </c>
      <c r="V154" s="103"/>
      <c r="W154" s="156">
        <v>1208863</v>
      </c>
      <c r="X154" s="103"/>
      <c r="Y154" s="153">
        <f t="shared" si="97"/>
        <v>111.01689778675728</v>
      </c>
      <c r="Z154" s="103"/>
      <c r="AA154" s="153">
        <f t="shared" si="81"/>
        <v>58.965861095301733</v>
      </c>
      <c r="AB154" s="103"/>
      <c r="AC154" s="94"/>
      <c r="AD154" s="156">
        <v>549061</v>
      </c>
      <c r="AE154" s="103"/>
      <c r="AF154" s="153">
        <f t="shared" si="98"/>
        <v>50.423454862705483</v>
      </c>
      <c r="AG154" s="103"/>
      <c r="AH154" s="153">
        <f t="shared" si="82"/>
        <v>60.169988043700073</v>
      </c>
      <c r="AI154" s="103"/>
      <c r="AJ154" s="156">
        <v>8255</v>
      </c>
      <c r="AK154" s="103"/>
      <c r="AL154" s="153">
        <f t="shared" si="99"/>
        <v>0.75810450913766181</v>
      </c>
      <c r="AM154" s="103"/>
      <c r="AN154" s="153">
        <f t="shared" si="83"/>
        <v>106.15192480875422</v>
      </c>
      <c r="AO154" s="103"/>
      <c r="AP154" s="156">
        <f t="shared" si="84"/>
        <v>16524780</v>
      </c>
      <c r="AQ154" s="94"/>
      <c r="AR154" s="156">
        <v>5127619</v>
      </c>
      <c r="AS154" s="94"/>
      <c r="AT154" s="161">
        <f t="shared" si="85"/>
        <v>31.029877553589213</v>
      </c>
      <c r="AU154" s="94"/>
      <c r="AV154" s="156">
        <v>1260099</v>
      </c>
      <c r="AW154" s="94"/>
      <c r="AX154" s="161">
        <f t="shared" si="86"/>
        <v>7.6255115045404542</v>
      </c>
      <c r="AY154" s="94"/>
      <c r="AZ154" s="156">
        <v>0</v>
      </c>
      <c r="BA154" s="94"/>
      <c r="BB154" s="161">
        <f t="shared" si="87"/>
        <v>0</v>
      </c>
      <c r="BC154" s="94"/>
      <c r="BD154" s="156">
        <v>170457</v>
      </c>
      <c r="BE154" s="94"/>
      <c r="BF154" s="156">
        <v>0</v>
      </c>
      <c r="BG154" s="94"/>
      <c r="BH154" s="103">
        <v>59</v>
      </c>
      <c r="BI154" s="94"/>
      <c r="BJ154" s="146">
        <v>10889</v>
      </c>
      <c r="BK154" s="94"/>
      <c r="BL154" s="156">
        <f t="shared" si="88"/>
        <v>10889</v>
      </c>
      <c r="BM154" s="94"/>
      <c r="BN154" s="156">
        <f t="shared" si="89"/>
        <v>10889</v>
      </c>
      <c r="BO154" s="94"/>
      <c r="BP154" s="156">
        <f t="shared" si="90"/>
        <v>10889</v>
      </c>
      <c r="BQ154" s="94"/>
      <c r="BR154" s="156">
        <f t="shared" si="91"/>
        <v>10889</v>
      </c>
      <c r="BS154" s="94"/>
      <c r="BT154" s="156">
        <f t="shared" si="92"/>
        <v>10889</v>
      </c>
      <c r="BU154" s="94"/>
      <c r="BV154" s="156">
        <f t="shared" si="93"/>
        <v>10889</v>
      </c>
    </row>
    <row r="155" spans="1:74" ht="9.75" customHeight="1" x14ac:dyDescent="0.25">
      <c r="A155" s="103">
        <v>60</v>
      </c>
      <c r="B155" s="103"/>
      <c r="C155" s="13" t="s">
        <v>181</v>
      </c>
      <c r="D155" s="103"/>
      <c r="E155" s="156">
        <v>83525321</v>
      </c>
      <c r="F155" s="103"/>
      <c r="G155" s="153">
        <f t="shared" si="94"/>
        <v>840.01610129433891</v>
      </c>
      <c r="H155" s="103"/>
      <c r="I155" s="153">
        <f t="shared" si="78"/>
        <v>54.022231342713411</v>
      </c>
      <c r="J155" s="103"/>
      <c r="K155" s="156">
        <v>4420165</v>
      </c>
      <c r="L155" s="103"/>
      <c r="M155" s="153">
        <f t="shared" si="95"/>
        <v>44.453702493136085</v>
      </c>
      <c r="N155" s="103"/>
      <c r="O155" s="153">
        <f t="shared" si="79"/>
        <v>51.647617030155004</v>
      </c>
      <c r="P155" s="103"/>
      <c r="Q155" s="156">
        <v>4801744</v>
      </c>
      <c r="R155" s="103"/>
      <c r="S155" s="153">
        <f t="shared" si="96"/>
        <v>48.291251395411983</v>
      </c>
      <c r="T155" s="103"/>
      <c r="U155" s="153">
        <f t="shared" si="80"/>
        <v>41.230471285999315</v>
      </c>
      <c r="V155" s="103"/>
      <c r="W155" s="156">
        <v>16053126</v>
      </c>
      <c r="X155" s="103"/>
      <c r="Y155" s="153">
        <f t="shared" si="97"/>
        <v>161.44666257681052</v>
      </c>
      <c r="Z155" s="103"/>
      <c r="AA155" s="153">
        <f t="shared" si="81"/>
        <v>85.751283539647218</v>
      </c>
      <c r="AB155" s="103"/>
      <c r="AC155" s="94"/>
      <c r="AD155" s="156">
        <v>4691814</v>
      </c>
      <c r="AE155" s="103"/>
      <c r="AF155" s="153">
        <f t="shared" si="98"/>
        <v>47.185682821598462</v>
      </c>
      <c r="AG155" s="103"/>
      <c r="AH155" s="153">
        <f t="shared" si="82"/>
        <v>56.306375256117612</v>
      </c>
      <c r="AI155" s="103"/>
      <c r="AJ155" s="156">
        <v>290469</v>
      </c>
      <c r="AK155" s="103"/>
      <c r="AL155" s="153">
        <f t="shared" si="99"/>
        <v>2.9212535073868837</v>
      </c>
      <c r="AM155" s="103"/>
      <c r="AN155" s="153">
        <f t="shared" si="83"/>
        <v>409.04212931825805</v>
      </c>
      <c r="AO155" s="103"/>
      <c r="AP155" s="156">
        <f t="shared" si="84"/>
        <v>113782639</v>
      </c>
      <c r="AQ155" s="94"/>
      <c r="AR155" s="156">
        <v>57732313</v>
      </c>
      <c r="AS155" s="94"/>
      <c r="AT155" s="161">
        <f t="shared" si="85"/>
        <v>50.739122863901933</v>
      </c>
      <c r="AU155" s="94"/>
      <c r="AV155" s="156">
        <v>7035955</v>
      </c>
      <c r="AW155" s="94"/>
      <c r="AX155" s="161">
        <f t="shared" si="86"/>
        <v>6.1836806228408889</v>
      </c>
      <c r="AY155" s="94"/>
      <c r="AZ155" s="156">
        <v>0</v>
      </c>
      <c r="BA155" s="94"/>
      <c r="BB155" s="161">
        <f t="shared" si="87"/>
        <v>0</v>
      </c>
      <c r="BC155" s="94"/>
      <c r="BD155" s="156">
        <v>1925596</v>
      </c>
      <c r="BE155" s="94"/>
      <c r="BF155" s="156">
        <v>0</v>
      </c>
      <c r="BG155" s="94"/>
      <c r="BH155" s="103">
        <v>60</v>
      </c>
      <c r="BI155" s="94"/>
      <c r="BJ155" s="146">
        <v>99433</v>
      </c>
      <c r="BK155" s="94"/>
      <c r="BL155" s="156">
        <f t="shared" si="88"/>
        <v>99433</v>
      </c>
      <c r="BM155" s="94"/>
      <c r="BN155" s="156">
        <f t="shared" si="89"/>
        <v>99433</v>
      </c>
      <c r="BO155" s="94"/>
      <c r="BP155" s="156">
        <f t="shared" si="90"/>
        <v>99433</v>
      </c>
      <c r="BQ155" s="94"/>
      <c r="BR155" s="156">
        <f t="shared" si="91"/>
        <v>99433</v>
      </c>
      <c r="BS155" s="94"/>
      <c r="BT155" s="156">
        <f t="shared" si="92"/>
        <v>99433</v>
      </c>
      <c r="BU155" s="94"/>
      <c r="BV155" s="156">
        <f t="shared" si="93"/>
        <v>99433</v>
      </c>
    </row>
    <row r="156" spans="1:74" ht="9.75" customHeight="1" x14ac:dyDescent="0.25">
      <c r="A156" s="103">
        <v>61</v>
      </c>
      <c r="B156" s="103"/>
      <c r="C156" s="13" t="s">
        <v>182</v>
      </c>
      <c r="D156" s="103"/>
      <c r="E156" s="156">
        <v>19089308</v>
      </c>
      <c r="F156" s="103"/>
      <c r="G156" s="153">
        <f t="shared" si="94"/>
        <v>1286.6883256942572</v>
      </c>
      <c r="H156" s="103"/>
      <c r="I156" s="153">
        <f t="shared" si="78"/>
        <v>82.748145290929074</v>
      </c>
      <c r="J156" s="103"/>
      <c r="K156" s="156">
        <v>1121738</v>
      </c>
      <c r="L156" s="103"/>
      <c r="M156" s="153">
        <f t="shared" si="95"/>
        <v>75.609193852790511</v>
      </c>
      <c r="N156" s="103"/>
      <c r="O156" s="153">
        <f t="shared" si="79"/>
        <v>87.844981836341631</v>
      </c>
      <c r="P156" s="103"/>
      <c r="Q156" s="156">
        <v>2457512</v>
      </c>
      <c r="R156" s="103"/>
      <c r="S156" s="153">
        <f t="shared" si="96"/>
        <v>165.64518738204367</v>
      </c>
      <c r="T156" s="103"/>
      <c r="U156" s="153">
        <f t="shared" si="80"/>
        <v>141.42580580689179</v>
      </c>
      <c r="V156" s="103"/>
      <c r="W156" s="156">
        <v>2645704</v>
      </c>
      <c r="X156" s="103"/>
      <c r="Y156" s="153">
        <f t="shared" si="97"/>
        <v>178.33000808843354</v>
      </c>
      <c r="Z156" s="103"/>
      <c r="AA156" s="153">
        <f t="shared" si="81"/>
        <v>94.718756294782182</v>
      </c>
      <c r="AB156" s="103"/>
      <c r="AC156" s="94"/>
      <c r="AD156" s="156">
        <v>1119880</v>
      </c>
      <c r="AE156" s="103"/>
      <c r="AF156" s="153">
        <f t="shared" si="98"/>
        <v>75.483957940145586</v>
      </c>
      <c r="AG156" s="103"/>
      <c r="AH156" s="153">
        <f t="shared" si="82"/>
        <v>90.074527005665473</v>
      </c>
      <c r="AI156" s="103"/>
      <c r="AJ156" s="156">
        <v>14917</v>
      </c>
      <c r="AK156" s="103"/>
      <c r="AL156" s="153">
        <f t="shared" si="99"/>
        <v>1.0054596926395254</v>
      </c>
      <c r="AM156" s="103"/>
      <c r="AN156" s="153">
        <f t="shared" si="83"/>
        <v>140.78729305107325</v>
      </c>
      <c r="AO156" s="103"/>
      <c r="AP156" s="156">
        <f t="shared" si="84"/>
        <v>26449059</v>
      </c>
      <c r="AQ156" s="94"/>
      <c r="AR156" s="156">
        <v>9185758</v>
      </c>
      <c r="AS156" s="94"/>
      <c r="AT156" s="161">
        <f t="shared" si="85"/>
        <v>34.729999278991365</v>
      </c>
      <c r="AU156" s="94"/>
      <c r="AV156" s="156">
        <v>1636380</v>
      </c>
      <c r="AW156" s="94"/>
      <c r="AX156" s="161">
        <f t="shared" si="86"/>
        <v>6.1869119804980581</v>
      </c>
      <c r="AY156" s="94"/>
      <c r="AZ156" s="156">
        <v>0</v>
      </c>
      <c r="BA156" s="94"/>
      <c r="BB156" s="161">
        <f t="shared" si="87"/>
        <v>0</v>
      </c>
      <c r="BC156" s="94"/>
      <c r="BD156" s="156">
        <v>384863</v>
      </c>
      <c r="BE156" s="94"/>
      <c r="BF156" s="156">
        <v>0</v>
      </c>
      <c r="BG156" s="94"/>
      <c r="BH156" s="103">
        <v>61</v>
      </c>
      <c r="BI156" s="94"/>
      <c r="BJ156" s="146">
        <v>14836</v>
      </c>
      <c r="BK156" s="94"/>
      <c r="BL156" s="156">
        <f t="shared" si="88"/>
        <v>14836</v>
      </c>
      <c r="BM156" s="94"/>
      <c r="BN156" s="156">
        <f t="shared" si="89"/>
        <v>14836</v>
      </c>
      <c r="BO156" s="94"/>
      <c r="BP156" s="156">
        <f t="shared" si="90"/>
        <v>14836</v>
      </c>
      <c r="BQ156" s="94"/>
      <c r="BR156" s="156">
        <f t="shared" si="91"/>
        <v>14836</v>
      </c>
      <c r="BS156" s="94"/>
      <c r="BT156" s="156">
        <f t="shared" si="92"/>
        <v>14836</v>
      </c>
      <c r="BU156" s="94"/>
      <c r="BV156" s="156">
        <f t="shared" si="93"/>
        <v>14836</v>
      </c>
    </row>
    <row r="157" spans="1:74" ht="9.75" customHeight="1" x14ac:dyDescent="0.25">
      <c r="A157" s="103">
        <v>62</v>
      </c>
      <c r="B157" s="103"/>
      <c r="C157" s="13" t="s">
        <v>183</v>
      </c>
      <c r="D157" s="103"/>
      <c r="E157" s="156">
        <v>23326944</v>
      </c>
      <c r="F157" s="103"/>
      <c r="G157" s="153">
        <f t="shared" si="94"/>
        <v>1038.5069895824058</v>
      </c>
      <c r="H157" s="103"/>
      <c r="I157" s="153">
        <f t="shared" si="78"/>
        <v>66.787368427581455</v>
      </c>
      <c r="J157" s="103"/>
      <c r="K157" s="156">
        <v>2362877</v>
      </c>
      <c r="L157" s="103"/>
      <c r="M157" s="153">
        <f t="shared" si="95"/>
        <v>105.19441723800196</v>
      </c>
      <c r="N157" s="103"/>
      <c r="O157" s="153">
        <f t="shared" si="79"/>
        <v>122.21796319569904</v>
      </c>
      <c r="P157" s="103"/>
      <c r="Q157" s="156">
        <v>2604432</v>
      </c>
      <c r="R157" s="103"/>
      <c r="S157" s="153">
        <f t="shared" si="96"/>
        <v>115.94835722553645</v>
      </c>
      <c r="T157" s="103"/>
      <c r="U157" s="153">
        <f t="shared" si="80"/>
        <v>98.995268813855247</v>
      </c>
      <c r="V157" s="103"/>
      <c r="W157" s="156">
        <v>2578476</v>
      </c>
      <c r="X157" s="103"/>
      <c r="Y157" s="153">
        <f t="shared" si="97"/>
        <v>114.79280562728164</v>
      </c>
      <c r="Z157" s="103"/>
      <c r="AA157" s="153">
        <f t="shared" si="81"/>
        <v>60.971408554038042</v>
      </c>
      <c r="AB157" s="103"/>
      <c r="AC157" s="94"/>
      <c r="AD157" s="156">
        <v>2654707</v>
      </c>
      <c r="AE157" s="103"/>
      <c r="AF157" s="153">
        <f t="shared" si="98"/>
        <v>118.18658178256611</v>
      </c>
      <c r="AG157" s="103"/>
      <c r="AH157" s="153">
        <f t="shared" si="82"/>
        <v>141.0312964898103</v>
      </c>
      <c r="AI157" s="103"/>
      <c r="AJ157" s="156">
        <v>4998</v>
      </c>
      <c r="AK157" s="103"/>
      <c r="AL157" s="153">
        <f t="shared" si="99"/>
        <v>0.22250912652479743</v>
      </c>
      <c r="AM157" s="103"/>
      <c r="AN157" s="153">
        <f t="shared" si="83"/>
        <v>31.156353488767913</v>
      </c>
      <c r="AO157" s="103"/>
      <c r="AP157" s="156">
        <f t="shared" si="84"/>
        <v>33532434</v>
      </c>
      <c r="AQ157" s="94"/>
      <c r="AR157" s="156">
        <v>17227814</v>
      </c>
      <c r="AS157" s="94"/>
      <c r="AT157" s="161">
        <f t="shared" si="85"/>
        <v>51.376568727459514</v>
      </c>
      <c r="AU157" s="94"/>
      <c r="AV157" s="156">
        <v>1557597</v>
      </c>
      <c r="AW157" s="94"/>
      <c r="AX157" s="161">
        <f t="shared" si="86"/>
        <v>4.6450460470599895</v>
      </c>
      <c r="AY157" s="94"/>
      <c r="AZ157" s="156">
        <v>0</v>
      </c>
      <c r="BA157" s="94"/>
      <c r="BB157" s="161">
        <f t="shared" si="87"/>
        <v>0</v>
      </c>
      <c r="BC157" s="94"/>
      <c r="BD157" s="156">
        <v>887637</v>
      </c>
      <c r="BE157" s="94"/>
      <c r="BF157" s="156">
        <v>0</v>
      </c>
      <c r="BG157" s="94"/>
      <c r="BH157" s="103">
        <v>62</v>
      </c>
      <c r="BI157" s="94"/>
      <c r="BJ157" s="146">
        <v>22462</v>
      </c>
      <c r="BK157" s="94"/>
      <c r="BL157" s="156">
        <f t="shared" si="88"/>
        <v>22462</v>
      </c>
      <c r="BM157" s="94"/>
      <c r="BN157" s="156">
        <f t="shared" si="89"/>
        <v>22462</v>
      </c>
      <c r="BO157" s="94"/>
      <c r="BP157" s="156">
        <f t="shared" si="90"/>
        <v>22462</v>
      </c>
      <c r="BQ157" s="94"/>
      <c r="BR157" s="156">
        <f t="shared" si="91"/>
        <v>22462</v>
      </c>
      <c r="BS157" s="94"/>
      <c r="BT157" s="156">
        <f t="shared" si="92"/>
        <v>22462</v>
      </c>
      <c r="BU157" s="94"/>
      <c r="BV157" s="156">
        <f t="shared" si="93"/>
        <v>22462</v>
      </c>
    </row>
    <row r="158" spans="1:74" ht="9.75" customHeight="1" x14ac:dyDescent="0.25">
      <c r="A158" s="103">
        <v>63</v>
      </c>
      <c r="B158" s="103"/>
      <c r="C158" s="13" t="s">
        <v>184</v>
      </c>
      <c r="D158" s="103"/>
      <c r="E158" s="156">
        <v>14394629</v>
      </c>
      <c r="F158" s="103"/>
      <c r="G158" s="153">
        <f t="shared" si="94"/>
        <v>1213.5077558590458</v>
      </c>
      <c r="H158" s="103"/>
      <c r="I158" s="153">
        <f t="shared" si="78"/>
        <v>78.041833510312216</v>
      </c>
      <c r="J158" s="103"/>
      <c r="K158" s="156">
        <v>1457727</v>
      </c>
      <c r="L158" s="103"/>
      <c r="M158" s="153">
        <f t="shared" si="95"/>
        <v>122.89049064238746</v>
      </c>
      <c r="N158" s="103"/>
      <c r="O158" s="153">
        <f t="shared" si="79"/>
        <v>142.77778095819778</v>
      </c>
      <c r="P158" s="103"/>
      <c r="Q158" s="156">
        <v>1641038</v>
      </c>
      <c r="R158" s="103"/>
      <c r="S158" s="153">
        <f t="shared" si="96"/>
        <v>138.34412409374474</v>
      </c>
      <c r="T158" s="103"/>
      <c r="U158" s="153">
        <f t="shared" si="80"/>
        <v>118.11649669894015</v>
      </c>
      <c r="V158" s="103"/>
      <c r="W158" s="156">
        <v>2034001</v>
      </c>
      <c r="X158" s="103"/>
      <c r="Y158" s="153">
        <f t="shared" si="97"/>
        <v>171.47201146518293</v>
      </c>
      <c r="Z158" s="103"/>
      <c r="AA158" s="153">
        <f t="shared" si="81"/>
        <v>91.076178594084794</v>
      </c>
      <c r="AB158" s="103"/>
      <c r="AC158" s="94"/>
      <c r="AD158" s="156">
        <v>1066648</v>
      </c>
      <c r="AE158" s="103"/>
      <c r="AF158" s="153">
        <f t="shared" si="98"/>
        <v>89.921429775754504</v>
      </c>
      <c r="AG158" s="103"/>
      <c r="AH158" s="153">
        <f t="shared" si="82"/>
        <v>107.30267033886575</v>
      </c>
      <c r="AI158" s="103"/>
      <c r="AJ158" s="156">
        <v>20723</v>
      </c>
      <c r="AK158" s="103"/>
      <c r="AL158" s="153">
        <f t="shared" si="99"/>
        <v>1.7470072500421514</v>
      </c>
      <c r="AM158" s="103"/>
      <c r="AN158" s="153">
        <f t="shared" si="83"/>
        <v>244.62086692739615</v>
      </c>
      <c r="AO158" s="103"/>
      <c r="AP158" s="156">
        <f t="shared" si="84"/>
        <v>20614766</v>
      </c>
      <c r="AQ158" s="94"/>
      <c r="AR158" s="156">
        <v>9283938</v>
      </c>
      <c r="AS158" s="94"/>
      <c r="AT158" s="161">
        <f t="shared" si="85"/>
        <v>45.035379009395498</v>
      </c>
      <c r="AU158" s="94"/>
      <c r="AV158" s="156">
        <v>2304447</v>
      </c>
      <c r="AW158" s="94"/>
      <c r="AX158" s="161">
        <f t="shared" si="86"/>
        <v>11.178623128683586</v>
      </c>
      <c r="AY158" s="94"/>
      <c r="AZ158" s="156">
        <v>16187</v>
      </c>
      <c r="BA158" s="94"/>
      <c r="BB158" s="161">
        <f t="shared" si="87"/>
        <v>7.8521386078309108E-2</v>
      </c>
      <c r="BC158" s="94"/>
      <c r="BD158" s="156">
        <v>306505</v>
      </c>
      <c r="BE158" s="94"/>
      <c r="BF158" s="156">
        <v>0</v>
      </c>
      <c r="BG158" s="94"/>
      <c r="BH158" s="103">
        <v>63</v>
      </c>
      <c r="BI158" s="94"/>
      <c r="BJ158" s="146">
        <v>11862</v>
      </c>
      <c r="BK158" s="94"/>
      <c r="BL158" s="156">
        <f t="shared" si="88"/>
        <v>11862</v>
      </c>
      <c r="BM158" s="94"/>
      <c r="BN158" s="156">
        <f t="shared" si="89"/>
        <v>11862</v>
      </c>
      <c r="BO158" s="94"/>
      <c r="BP158" s="156">
        <f t="shared" si="90"/>
        <v>11862</v>
      </c>
      <c r="BQ158" s="94"/>
      <c r="BR158" s="156">
        <f t="shared" si="91"/>
        <v>11862</v>
      </c>
      <c r="BS158" s="94"/>
      <c r="BT158" s="156">
        <f t="shared" si="92"/>
        <v>11862</v>
      </c>
      <c r="BU158" s="94"/>
      <c r="BV158" s="156">
        <f t="shared" si="93"/>
        <v>11862</v>
      </c>
    </row>
    <row r="159" spans="1:74" ht="9.75" customHeight="1" x14ac:dyDescent="0.25">
      <c r="A159" s="103">
        <v>64</v>
      </c>
      <c r="B159" s="103"/>
      <c r="C159" s="13" t="s">
        <v>185</v>
      </c>
      <c r="D159" s="103"/>
      <c r="E159" s="156">
        <v>13527062</v>
      </c>
      <c r="F159" s="103"/>
      <c r="G159" s="153">
        <f t="shared" si="94"/>
        <v>1120.2535817805383</v>
      </c>
      <c r="H159" s="103"/>
      <c r="I159" s="153">
        <f t="shared" si="78"/>
        <v>72.044569222186908</v>
      </c>
      <c r="J159" s="103"/>
      <c r="K159" s="156">
        <v>864156</v>
      </c>
      <c r="L159" s="103"/>
      <c r="M159" s="153">
        <f t="shared" si="95"/>
        <v>71.565714285714279</v>
      </c>
      <c r="N159" s="103"/>
      <c r="O159" s="153">
        <f t="shared" si="79"/>
        <v>83.147148530288987</v>
      </c>
      <c r="P159" s="103"/>
      <c r="Q159" s="156">
        <v>1253758</v>
      </c>
      <c r="R159" s="103"/>
      <c r="S159" s="153">
        <f t="shared" si="96"/>
        <v>103.83089026915114</v>
      </c>
      <c r="T159" s="103"/>
      <c r="U159" s="153">
        <f t="shared" si="80"/>
        <v>88.64952586937325</v>
      </c>
      <c r="V159" s="103"/>
      <c r="W159" s="156">
        <v>1846015</v>
      </c>
      <c r="X159" s="103"/>
      <c r="Y159" s="153">
        <f t="shared" si="97"/>
        <v>152.87908902691512</v>
      </c>
      <c r="Z159" s="103"/>
      <c r="AA159" s="153">
        <f t="shared" si="81"/>
        <v>81.200675821916732</v>
      </c>
      <c r="AB159" s="103"/>
      <c r="AC159" s="94"/>
      <c r="AD159" s="156">
        <v>569814</v>
      </c>
      <c r="AE159" s="103"/>
      <c r="AF159" s="153">
        <f t="shared" si="98"/>
        <v>47.189565217391305</v>
      </c>
      <c r="AG159" s="103"/>
      <c r="AH159" s="153">
        <f t="shared" si="82"/>
        <v>56.311008094328962</v>
      </c>
      <c r="AI159" s="103"/>
      <c r="AJ159" s="156">
        <v>8925</v>
      </c>
      <c r="AK159" s="103"/>
      <c r="AL159" s="153">
        <f t="shared" si="99"/>
        <v>0.73913043478260865</v>
      </c>
      <c r="AM159" s="103"/>
      <c r="AN159" s="153">
        <f t="shared" si="83"/>
        <v>103.49512157123704</v>
      </c>
      <c r="AO159" s="103"/>
      <c r="AP159" s="156">
        <f t="shared" si="84"/>
        <v>18069730</v>
      </c>
      <c r="AQ159" s="94"/>
      <c r="AR159" s="156">
        <v>4867917</v>
      </c>
      <c r="AS159" s="94"/>
      <c r="AT159" s="161">
        <f t="shared" si="85"/>
        <v>26.939622230105265</v>
      </c>
      <c r="AU159" s="94"/>
      <c r="AV159" s="156">
        <v>1348320</v>
      </c>
      <c r="AW159" s="94"/>
      <c r="AX159" s="161">
        <f t="shared" si="86"/>
        <v>7.461760635050994</v>
      </c>
      <c r="AY159" s="94"/>
      <c r="AZ159" s="156">
        <v>75119</v>
      </c>
      <c r="BA159" s="94"/>
      <c r="BB159" s="161">
        <f t="shared" si="87"/>
        <v>0.41571733501275338</v>
      </c>
      <c r="BC159" s="94"/>
      <c r="BD159" s="156">
        <v>95383</v>
      </c>
      <c r="BE159" s="94"/>
      <c r="BF159" s="156">
        <v>0</v>
      </c>
      <c r="BG159" s="94"/>
      <c r="BH159" s="103">
        <v>64</v>
      </c>
      <c r="BI159" s="94"/>
      <c r="BJ159" s="146">
        <v>12075</v>
      </c>
      <c r="BK159" s="94"/>
      <c r="BL159" s="156">
        <f t="shared" si="88"/>
        <v>12075</v>
      </c>
      <c r="BM159" s="94"/>
      <c r="BN159" s="156">
        <f t="shared" si="89"/>
        <v>12075</v>
      </c>
      <c r="BO159" s="94"/>
      <c r="BP159" s="156">
        <f t="shared" si="90"/>
        <v>12075</v>
      </c>
      <c r="BQ159" s="94"/>
      <c r="BR159" s="156">
        <f t="shared" si="91"/>
        <v>12075</v>
      </c>
      <c r="BS159" s="94"/>
      <c r="BT159" s="156">
        <f t="shared" si="92"/>
        <v>12075</v>
      </c>
      <c r="BU159" s="94"/>
      <c r="BV159" s="156">
        <f t="shared" si="93"/>
        <v>12075</v>
      </c>
    </row>
    <row r="160" spans="1:74" ht="9.75" customHeight="1" x14ac:dyDescent="0.25">
      <c r="A160" s="103">
        <v>65</v>
      </c>
      <c r="B160" s="103"/>
      <c r="C160" s="13" t="s">
        <v>186</v>
      </c>
      <c r="D160" s="103"/>
      <c r="E160" s="156">
        <v>15920244</v>
      </c>
      <c r="F160" s="103"/>
      <c r="G160" s="153">
        <f t="shared" si="94"/>
        <v>1016.6833131106712</v>
      </c>
      <c r="H160" s="103"/>
      <c r="I160" s="153">
        <f t="shared" si="78"/>
        <v>65.38386711696613</v>
      </c>
      <c r="J160" s="103"/>
      <c r="K160" s="156">
        <v>1793126</v>
      </c>
      <c r="L160" s="103"/>
      <c r="M160" s="153">
        <f t="shared" si="95"/>
        <v>114.51088830704387</v>
      </c>
      <c r="N160" s="103"/>
      <c r="O160" s="153">
        <f t="shared" si="79"/>
        <v>133.04211288088425</v>
      </c>
      <c r="P160" s="103"/>
      <c r="Q160" s="156">
        <v>1411172</v>
      </c>
      <c r="R160" s="103"/>
      <c r="S160" s="153">
        <f t="shared" si="96"/>
        <v>90.118909253464466</v>
      </c>
      <c r="T160" s="103"/>
      <c r="U160" s="153">
        <f t="shared" si="80"/>
        <v>76.942406604388751</v>
      </c>
      <c r="V160" s="103"/>
      <c r="W160" s="156">
        <v>2857420</v>
      </c>
      <c r="X160" s="103"/>
      <c r="Y160" s="153">
        <f t="shared" si="97"/>
        <v>182.47780828916279</v>
      </c>
      <c r="Z160" s="103"/>
      <c r="AA160" s="153">
        <f t="shared" si="81"/>
        <v>96.921831820789535</v>
      </c>
      <c r="AB160" s="103"/>
      <c r="AC160" s="94"/>
      <c r="AD160" s="156">
        <v>1026752</v>
      </c>
      <c r="AE160" s="103"/>
      <c r="AF160" s="153">
        <f t="shared" si="98"/>
        <v>65.569448879238777</v>
      </c>
      <c r="AG160" s="103"/>
      <c r="AH160" s="153">
        <f t="shared" si="82"/>
        <v>78.243606389887773</v>
      </c>
      <c r="AI160" s="103"/>
      <c r="AJ160" s="156">
        <v>5466</v>
      </c>
      <c r="AK160" s="103"/>
      <c r="AL160" s="153">
        <f t="shared" si="99"/>
        <v>0.34906443578772589</v>
      </c>
      <c r="AM160" s="103"/>
      <c r="AN160" s="153">
        <f t="shared" si="83"/>
        <v>48.876983706768065</v>
      </c>
      <c r="AO160" s="103"/>
      <c r="AP160" s="156">
        <f t="shared" si="84"/>
        <v>23014180</v>
      </c>
      <c r="AQ160" s="94"/>
      <c r="AR160" s="156">
        <v>16052688</v>
      </c>
      <c r="AS160" s="94"/>
      <c r="AT160" s="161">
        <f t="shared" si="85"/>
        <v>69.751292464037391</v>
      </c>
      <c r="AU160" s="94"/>
      <c r="AV160" s="156">
        <v>2414240</v>
      </c>
      <c r="AW160" s="94"/>
      <c r="AX160" s="161">
        <f t="shared" si="86"/>
        <v>10.490228198441134</v>
      </c>
      <c r="AY160" s="94"/>
      <c r="AZ160" s="156">
        <v>78874</v>
      </c>
      <c r="BA160" s="94"/>
      <c r="BB160" s="161">
        <f t="shared" si="87"/>
        <v>0.3427191409817773</v>
      </c>
      <c r="BC160" s="94"/>
      <c r="BD160" s="156">
        <v>228068</v>
      </c>
      <c r="BE160" s="94"/>
      <c r="BF160" s="156">
        <v>2505</v>
      </c>
      <c r="BG160" s="94"/>
      <c r="BH160" s="103">
        <v>65</v>
      </c>
      <c r="BI160" s="94"/>
      <c r="BJ160" s="146">
        <v>15659</v>
      </c>
      <c r="BK160" s="94"/>
      <c r="BL160" s="156">
        <f t="shared" si="88"/>
        <v>15659</v>
      </c>
      <c r="BM160" s="94"/>
      <c r="BN160" s="156">
        <f t="shared" si="89"/>
        <v>15659</v>
      </c>
      <c r="BO160" s="94"/>
      <c r="BP160" s="156">
        <f t="shared" si="90"/>
        <v>15659</v>
      </c>
      <c r="BQ160" s="94"/>
      <c r="BR160" s="156">
        <f t="shared" si="91"/>
        <v>15659</v>
      </c>
      <c r="BS160" s="94"/>
      <c r="BT160" s="156">
        <f t="shared" si="92"/>
        <v>15659</v>
      </c>
      <c r="BU160" s="94"/>
      <c r="BV160" s="156">
        <f t="shared" si="93"/>
        <v>15659</v>
      </c>
    </row>
    <row r="161" spans="1:74" ht="9.75" customHeight="1" x14ac:dyDescent="0.25">
      <c r="A161" s="103">
        <v>66</v>
      </c>
      <c r="B161" s="103"/>
      <c r="C161" s="13" t="s">
        <v>187</v>
      </c>
      <c r="D161" s="103"/>
      <c r="E161" s="156">
        <v>42601210</v>
      </c>
      <c r="F161" s="103"/>
      <c r="G161" s="153">
        <f t="shared" si="94"/>
        <v>1197.2685627564499</v>
      </c>
      <c r="H161" s="103"/>
      <c r="I161" s="153">
        <f t="shared" si="78"/>
        <v>76.997475616153196</v>
      </c>
      <c r="J161" s="103"/>
      <c r="K161" s="156">
        <v>2165942</v>
      </c>
      <c r="L161" s="103"/>
      <c r="M161" s="153">
        <f t="shared" si="95"/>
        <v>60.871845315046933</v>
      </c>
      <c r="N161" s="103"/>
      <c r="O161" s="153">
        <f t="shared" si="79"/>
        <v>70.722697512897</v>
      </c>
      <c r="P161" s="103"/>
      <c r="Q161" s="156">
        <v>3912082</v>
      </c>
      <c r="R161" s="103"/>
      <c r="S161" s="153">
        <f t="shared" si="96"/>
        <v>109.94553425889495</v>
      </c>
      <c r="T161" s="103"/>
      <c r="U161" s="153">
        <f t="shared" si="80"/>
        <v>93.870133042688138</v>
      </c>
      <c r="V161" s="103"/>
      <c r="W161" s="156">
        <v>7414718</v>
      </c>
      <c r="X161" s="103"/>
      <c r="Y161" s="153">
        <f t="shared" si="97"/>
        <v>208.3839581811028</v>
      </c>
      <c r="Z161" s="103"/>
      <c r="AA161" s="153">
        <f t="shared" si="81"/>
        <v>110.6817050157368</v>
      </c>
      <c r="AB161" s="103"/>
      <c r="AC161" s="94"/>
      <c r="AD161" s="156">
        <v>2138019</v>
      </c>
      <c r="AE161" s="103"/>
      <c r="AF161" s="153">
        <f t="shared" si="98"/>
        <v>60.087094598392447</v>
      </c>
      <c r="AG161" s="103"/>
      <c r="AH161" s="153">
        <f t="shared" si="82"/>
        <v>71.701547888977032</v>
      </c>
      <c r="AI161" s="103"/>
      <c r="AJ161" s="156">
        <v>18600</v>
      </c>
      <c r="AK161" s="103"/>
      <c r="AL161" s="153">
        <f t="shared" si="99"/>
        <v>0.52273621494013822</v>
      </c>
      <c r="AM161" s="103"/>
      <c r="AN161" s="153">
        <f t="shared" si="83"/>
        <v>73.194994508418347</v>
      </c>
      <c r="AO161" s="103"/>
      <c r="AP161" s="156">
        <f t="shared" si="84"/>
        <v>58250571</v>
      </c>
      <c r="AQ161" s="94"/>
      <c r="AR161" s="156">
        <v>28369805</v>
      </c>
      <c r="AS161" s="94"/>
      <c r="AT161" s="161">
        <f t="shared" si="85"/>
        <v>48.703050481685409</v>
      </c>
      <c r="AU161" s="94"/>
      <c r="AV161" s="156">
        <v>4304539</v>
      </c>
      <c r="AW161" s="94"/>
      <c r="AX161" s="161">
        <f t="shared" si="86"/>
        <v>7.389694085573856</v>
      </c>
      <c r="AY161" s="94"/>
      <c r="AZ161" s="156">
        <v>1687116</v>
      </c>
      <c r="BA161" s="94"/>
      <c r="BB161" s="161">
        <f t="shared" si="87"/>
        <v>2.8963080894091151</v>
      </c>
      <c r="BC161" s="94"/>
      <c r="BD161" s="156">
        <v>1008115</v>
      </c>
      <c r="BE161" s="94"/>
      <c r="BF161" s="156">
        <v>4030</v>
      </c>
      <c r="BG161" s="94"/>
      <c r="BH161" s="103">
        <v>66</v>
      </c>
      <c r="BI161" s="94"/>
      <c r="BJ161" s="146">
        <v>35582</v>
      </c>
      <c r="BK161" s="94"/>
      <c r="BL161" s="156">
        <f t="shared" si="88"/>
        <v>35582</v>
      </c>
      <c r="BM161" s="94"/>
      <c r="BN161" s="156">
        <f t="shared" si="89"/>
        <v>35582</v>
      </c>
      <c r="BO161" s="94"/>
      <c r="BP161" s="156">
        <f t="shared" si="90"/>
        <v>35582</v>
      </c>
      <c r="BQ161" s="94"/>
      <c r="BR161" s="156">
        <f t="shared" si="91"/>
        <v>35582</v>
      </c>
      <c r="BS161" s="94"/>
      <c r="BT161" s="156">
        <f t="shared" si="92"/>
        <v>35582</v>
      </c>
      <c r="BU161" s="94"/>
      <c r="BV161" s="156">
        <f t="shared" si="93"/>
        <v>35582</v>
      </c>
    </row>
    <row r="162" spans="1:74" ht="9.75" customHeight="1" x14ac:dyDescent="0.25">
      <c r="A162" s="103">
        <v>67</v>
      </c>
      <c r="B162" s="103"/>
      <c r="C162" s="13" t="s">
        <v>188</v>
      </c>
      <c r="D162" s="103"/>
      <c r="E162" s="156">
        <v>27051748</v>
      </c>
      <c r="F162" s="103"/>
      <c r="G162" s="153">
        <f t="shared" si="94"/>
        <v>1135.054252507028</v>
      </c>
      <c r="H162" s="103"/>
      <c r="I162" s="153">
        <f t="shared" si="78"/>
        <v>72.996414379418695</v>
      </c>
      <c r="J162" s="103"/>
      <c r="K162" s="156">
        <v>1882779</v>
      </c>
      <c r="L162" s="103"/>
      <c r="M162" s="153">
        <f t="shared" si="95"/>
        <v>78.998825158393828</v>
      </c>
      <c r="N162" s="103"/>
      <c r="O162" s="153">
        <f t="shared" si="79"/>
        <v>91.783155030627427</v>
      </c>
      <c r="P162" s="103"/>
      <c r="Q162" s="156">
        <v>2175599</v>
      </c>
      <c r="R162" s="103"/>
      <c r="S162" s="153">
        <f t="shared" si="96"/>
        <v>91.285150841270507</v>
      </c>
      <c r="T162" s="103"/>
      <c r="U162" s="153">
        <f t="shared" si="80"/>
        <v>77.938129202356947</v>
      </c>
      <c r="V162" s="103"/>
      <c r="W162" s="156">
        <v>3830453</v>
      </c>
      <c r="X162" s="103"/>
      <c r="Y162" s="153">
        <f t="shared" si="97"/>
        <v>160.72055553224521</v>
      </c>
      <c r="Z162" s="103"/>
      <c r="AA162" s="153">
        <f t="shared" si="81"/>
        <v>85.365616780948926</v>
      </c>
      <c r="AB162" s="103"/>
      <c r="AC162" s="94"/>
      <c r="AD162" s="156">
        <v>1941832</v>
      </c>
      <c r="AE162" s="103"/>
      <c r="AF162" s="153">
        <f t="shared" si="98"/>
        <v>81.476608064448456</v>
      </c>
      <c r="AG162" s="103"/>
      <c r="AH162" s="153">
        <f t="shared" si="82"/>
        <v>97.225518291589324</v>
      </c>
      <c r="AI162" s="103"/>
      <c r="AJ162" s="156">
        <v>12059</v>
      </c>
      <c r="AK162" s="103"/>
      <c r="AL162" s="153">
        <f t="shared" si="99"/>
        <v>0.50597910460286155</v>
      </c>
      <c r="AM162" s="103"/>
      <c r="AN162" s="153">
        <f t="shared" si="83"/>
        <v>70.848616805747824</v>
      </c>
      <c r="AO162" s="103"/>
      <c r="AP162" s="156">
        <f t="shared" si="84"/>
        <v>36894470</v>
      </c>
      <c r="AQ162" s="94"/>
      <c r="AR162" s="156">
        <v>21755067</v>
      </c>
      <c r="AS162" s="94"/>
      <c r="AT162" s="161">
        <f t="shared" si="85"/>
        <v>58.965657996984369</v>
      </c>
      <c r="AU162" s="94"/>
      <c r="AV162" s="156">
        <v>3178184</v>
      </c>
      <c r="AW162" s="94"/>
      <c r="AX162" s="161">
        <f t="shared" si="86"/>
        <v>8.6142557407654863</v>
      </c>
      <c r="AY162" s="94"/>
      <c r="AZ162" s="156">
        <v>0</v>
      </c>
      <c r="BA162" s="94"/>
      <c r="BB162" s="161">
        <f t="shared" si="87"/>
        <v>0</v>
      </c>
      <c r="BC162" s="94"/>
      <c r="BD162" s="156">
        <v>2816497</v>
      </c>
      <c r="BE162" s="94"/>
      <c r="BF162" s="156">
        <v>0</v>
      </c>
      <c r="BG162" s="94"/>
      <c r="BH162" s="103">
        <v>67</v>
      </c>
      <c r="BI162" s="94"/>
      <c r="BJ162" s="146">
        <v>23833</v>
      </c>
      <c r="BK162" s="94"/>
      <c r="BL162" s="156">
        <f t="shared" si="88"/>
        <v>23833</v>
      </c>
      <c r="BM162" s="94"/>
      <c r="BN162" s="156">
        <f t="shared" si="89"/>
        <v>23833</v>
      </c>
      <c r="BO162" s="94"/>
      <c r="BP162" s="156">
        <f t="shared" si="90"/>
        <v>23833</v>
      </c>
      <c r="BQ162" s="94"/>
      <c r="BR162" s="156">
        <f t="shared" si="91"/>
        <v>23833</v>
      </c>
      <c r="BS162" s="94"/>
      <c r="BT162" s="156">
        <f t="shared" si="92"/>
        <v>23833</v>
      </c>
      <c r="BU162" s="94"/>
      <c r="BV162" s="156">
        <f t="shared" si="93"/>
        <v>23833</v>
      </c>
    </row>
    <row r="163" spans="1:74" ht="9.75" customHeight="1" x14ac:dyDescent="0.25">
      <c r="A163" s="103">
        <v>68</v>
      </c>
      <c r="B163" s="103"/>
      <c r="C163" s="13" t="s">
        <v>189</v>
      </c>
      <c r="D163" s="103"/>
      <c r="E163" s="156">
        <v>20637224</v>
      </c>
      <c r="F163" s="103"/>
      <c r="G163" s="153">
        <f t="shared" si="94"/>
        <v>1160.0463181562675</v>
      </c>
      <c r="H163" s="103"/>
      <c r="I163" s="153">
        <f t="shared" si="78"/>
        <v>74.603677799911665</v>
      </c>
      <c r="J163" s="103"/>
      <c r="K163" s="156">
        <v>1480526</v>
      </c>
      <c r="L163" s="103"/>
      <c r="M163" s="153">
        <f t="shared" si="95"/>
        <v>83.222372119168071</v>
      </c>
      <c r="N163" s="103"/>
      <c r="O163" s="153">
        <f t="shared" si="79"/>
        <v>96.690195922724655</v>
      </c>
      <c r="P163" s="103"/>
      <c r="Q163" s="156">
        <v>2013533</v>
      </c>
      <c r="R163" s="103"/>
      <c r="S163" s="153">
        <f t="shared" si="96"/>
        <v>113.18341765036537</v>
      </c>
      <c r="T163" s="103"/>
      <c r="U163" s="153">
        <f t="shared" si="80"/>
        <v>96.634597709514281</v>
      </c>
      <c r="V163" s="103"/>
      <c r="W163" s="156">
        <v>2275076</v>
      </c>
      <c r="X163" s="103"/>
      <c r="Y163" s="153">
        <f t="shared" si="97"/>
        <v>127.88510399100619</v>
      </c>
      <c r="Z163" s="103"/>
      <c r="AA163" s="153">
        <f t="shared" si="81"/>
        <v>67.92529271153353</v>
      </c>
      <c r="AB163" s="103"/>
      <c r="AC163" s="94"/>
      <c r="AD163" s="156">
        <v>1626900</v>
      </c>
      <c r="AE163" s="103"/>
      <c r="AF163" s="153">
        <f t="shared" si="98"/>
        <v>91.450252951096118</v>
      </c>
      <c r="AG163" s="103"/>
      <c r="AH163" s="153">
        <f t="shared" si="82"/>
        <v>109.12700531217745</v>
      </c>
      <c r="AI163" s="103"/>
      <c r="AJ163" s="156">
        <v>17322</v>
      </c>
      <c r="AK163" s="103"/>
      <c r="AL163" s="153">
        <f t="shared" si="99"/>
        <v>0.97369308600337268</v>
      </c>
      <c r="AM163" s="103"/>
      <c r="AN163" s="153">
        <f t="shared" si="83"/>
        <v>136.33924347687156</v>
      </c>
      <c r="AO163" s="103"/>
      <c r="AP163" s="156">
        <f t="shared" si="84"/>
        <v>28050581</v>
      </c>
      <c r="AQ163" s="94"/>
      <c r="AR163" s="156">
        <v>19212966</v>
      </c>
      <c r="AS163" s="94"/>
      <c r="AT163" s="161">
        <f t="shared" si="85"/>
        <v>68.494003742738869</v>
      </c>
      <c r="AU163" s="94"/>
      <c r="AV163" s="156">
        <v>2511979</v>
      </c>
      <c r="AW163" s="94"/>
      <c r="AX163" s="161">
        <f t="shared" si="86"/>
        <v>8.955176365152651</v>
      </c>
      <c r="AY163" s="94"/>
      <c r="AZ163" s="156">
        <v>0</v>
      </c>
      <c r="BA163" s="94"/>
      <c r="BB163" s="161">
        <f t="shared" si="87"/>
        <v>0</v>
      </c>
      <c r="BC163" s="94"/>
      <c r="BD163" s="156">
        <v>339379</v>
      </c>
      <c r="BE163" s="94"/>
      <c r="BF163" s="156">
        <v>0</v>
      </c>
      <c r="BG163" s="94"/>
      <c r="BH163" s="103">
        <v>68</v>
      </c>
      <c r="BI163" s="94"/>
      <c r="BJ163" s="146">
        <v>17790</v>
      </c>
      <c r="BK163" s="94"/>
      <c r="BL163" s="156">
        <f t="shared" si="88"/>
        <v>17790</v>
      </c>
      <c r="BM163" s="94"/>
      <c r="BN163" s="156">
        <f t="shared" si="89"/>
        <v>17790</v>
      </c>
      <c r="BO163" s="94"/>
      <c r="BP163" s="156">
        <f t="shared" si="90"/>
        <v>17790</v>
      </c>
      <c r="BQ163" s="94"/>
      <c r="BR163" s="156">
        <f t="shared" si="91"/>
        <v>17790</v>
      </c>
      <c r="BS163" s="94"/>
      <c r="BT163" s="156">
        <f t="shared" si="92"/>
        <v>17790</v>
      </c>
      <c r="BU163" s="94"/>
      <c r="BV163" s="156">
        <f t="shared" si="93"/>
        <v>17790</v>
      </c>
    </row>
    <row r="164" spans="1:74" ht="9.75" customHeight="1" x14ac:dyDescent="0.25">
      <c r="A164" s="103">
        <v>69</v>
      </c>
      <c r="B164" s="103"/>
      <c r="C164" s="13" t="s">
        <v>190</v>
      </c>
      <c r="D164" s="103"/>
      <c r="E164" s="156">
        <v>66794333</v>
      </c>
      <c r="F164" s="103"/>
      <c r="G164" s="153">
        <f t="shared" si="94"/>
        <v>1083.6199383517196</v>
      </c>
      <c r="H164" s="103"/>
      <c r="I164" s="153">
        <f t="shared" si="78"/>
        <v>69.6886249049426</v>
      </c>
      <c r="J164" s="103"/>
      <c r="K164" s="156">
        <v>3807731</v>
      </c>
      <c r="L164" s="103"/>
      <c r="M164" s="153">
        <f t="shared" si="95"/>
        <v>61.773702141466579</v>
      </c>
      <c r="N164" s="103"/>
      <c r="O164" s="153">
        <f t="shared" si="79"/>
        <v>71.770501258696243</v>
      </c>
      <c r="P164" s="103"/>
      <c r="Q164" s="156">
        <v>6134718</v>
      </c>
      <c r="R164" s="103"/>
      <c r="S164" s="153">
        <f t="shared" si="96"/>
        <v>99.524951330305001</v>
      </c>
      <c r="T164" s="103"/>
      <c r="U164" s="153">
        <f t="shared" si="80"/>
        <v>84.973168627692218</v>
      </c>
      <c r="V164" s="103"/>
      <c r="W164" s="156">
        <v>8541539</v>
      </c>
      <c r="X164" s="103"/>
      <c r="Y164" s="153">
        <f t="shared" si="97"/>
        <v>138.57136599610644</v>
      </c>
      <c r="Z164" s="103"/>
      <c r="AA164" s="153">
        <f t="shared" si="81"/>
        <v>73.601227218648773</v>
      </c>
      <c r="AB164" s="103"/>
      <c r="AC164" s="94"/>
      <c r="AD164" s="156">
        <v>5566023</v>
      </c>
      <c r="AE164" s="103"/>
      <c r="AF164" s="153">
        <f t="shared" si="98"/>
        <v>90.298880597014929</v>
      </c>
      <c r="AG164" s="103"/>
      <c r="AH164" s="153">
        <f t="shared" si="82"/>
        <v>107.75308000365695</v>
      </c>
      <c r="AI164" s="103"/>
      <c r="AJ164" s="156">
        <v>10320</v>
      </c>
      <c r="AK164" s="103"/>
      <c r="AL164" s="153">
        <f t="shared" si="99"/>
        <v>0.16742375081116159</v>
      </c>
      <c r="AM164" s="103"/>
      <c r="AN164" s="153">
        <f t="shared" si="83"/>
        <v>23.44314430674202</v>
      </c>
      <c r="AO164" s="103"/>
      <c r="AP164" s="156">
        <f t="shared" si="84"/>
        <v>90854664</v>
      </c>
      <c r="AQ164" s="94"/>
      <c r="AR164" s="156">
        <v>61637594</v>
      </c>
      <c r="AS164" s="94"/>
      <c r="AT164" s="161">
        <f t="shared" si="85"/>
        <v>67.841970116140644</v>
      </c>
      <c r="AU164" s="94"/>
      <c r="AV164" s="156">
        <v>8937838</v>
      </c>
      <c r="AW164" s="94"/>
      <c r="AX164" s="161">
        <f t="shared" si="86"/>
        <v>9.8375114787722957</v>
      </c>
      <c r="AY164" s="94"/>
      <c r="AZ164" s="156">
        <v>0</v>
      </c>
      <c r="BA164" s="94"/>
      <c r="BB164" s="161">
        <f t="shared" si="87"/>
        <v>0</v>
      </c>
      <c r="BC164" s="94"/>
      <c r="BD164" s="156">
        <v>1607152</v>
      </c>
      <c r="BE164" s="94"/>
      <c r="BF164" s="156">
        <v>0</v>
      </c>
      <c r="BG164" s="94"/>
      <c r="BH164" s="103">
        <v>69</v>
      </c>
      <c r="BI164" s="94"/>
      <c r="BJ164" s="146">
        <v>61640</v>
      </c>
      <c r="BK164" s="94"/>
      <c r="BL164" s="156">
        <f t="shared" si="88"/>
        <v>61640</v>
      </c>
      <c r="BM164" s="94"/>
      <c r="BN164" s="156">
        <f t="shared" si="89"/>
        <v>61640</v>
      </c>
      <c r="BO164" s="94"/>
      <c r="BP164" s="156">
        <f t="shared" si="90"/>
        <v>61640</v>
      </c>
      <c r="BQ164" s="94"/>
      <c r="BR164" s="156">
        <f t="shared" si="91"/>
        <v>61640</v>
      </c>
      <c r="BS164" s="94"/>
      <c r="BT164" s="156">
        <f t="shared" si="92"/>
        <v>61640</v>
      </c>
      <c r="BU164" s="94"/>
      <c r="BV164" s="156">
        <f t="shared" si="93"/>
        <v>61640</v>
      </c>
    </row>
    <row r="165" spans="1:74" ht="9.75" customHeight="1" x14ac:dyDescent="0.25">
      <c r="A165" s="103">
        <v>70</v>
      </c>
      <c r="B165" s="103"/>
      <c r="C165" s="13" t="s">
        <v>191</v>
      </c>
      <c r="D165" s="103"/>
      <c r="E165" s="156">
        <v>34188138</v>
      </c>
      <c r="F165" s="103"/>
      <c r="G165" s="153">
        <f t="shared" si="94"/>
        <v>1157.9778485300094</v>
      </c>
      <c r="H165" s="103"/>
      <c r="I165" s="153">
        <f t="shared" si="78"/>
        <v>74.470652558487231</v>
      </c>
      <c r="J165" s="103"/>
      <c r="K165" s="156">
        <v>2215150</v>
      </c>
      <c r="L165" s="103"/>
      <c r="M165" s="153">
        <f t="shared" si="95"/>
        <v>75.028790136837827</v>
      </c>
      <c r="N165" s="103"/>
      <c r="O165" s="153">
        <f t="shared" si="79"/>
        <v>87.17065175440905</v>
      </c>
      <c r="P165" s="103"/>
      <c r="Q165" s="156">
        <v>5088860</v>
      </c>
      <c r="R165" s="103"/>
      <c r="S165" s="153">
        <f t="shared" si="96"/>
        <v>172.36350088063949</v>
      </c>
      <c r="T165" s="103"/>
      <c r="U165" s="153">
        <f t="shared" si="80"/>
        <v>147.16181851706384</v>
      </c>
      <c r="V165" s="103"/>
      <c r="W165" s="156">
        <v>6164139</v>
      </c>
      <c r="X165" s="103"/>
      <c r="Y165" s="153">
        <f t="shared" si="97"/>
        <v>208.78400623221785</v>
      </c>
      <c r="Z165" s="103"/>
      <c r="AA165" s="153">
        <f t="shared" si="81"/>
        <v>110.89418778443031</v>
      </c>
      <c r="AB165" s="103"/>
      <c r="AC165" s="94"/>
      <c r="AD165" s="156">
        <v>1261333</v>
      </c>
      <c r="AE165" s="103"/>
      <c r="AF165" s="153">
        <f t="shared" si="98"/>
        <v>42.722293727137242</v>
      </c>
      <c r="AG165" s="103"/>
      <c r="AH165" s="153">
        <f t="shared" si="82"/>
        <v>50.980241432496008</v>
      </c>
      <c r="AI165" s="103"/>
      <c r="AJ165" s="156">
        <v>0</v>
      </c>
      <c r="AK165" s="103"/>
      <c r="AL165" s="153">
        <f t="shared" si="99"/>
        <v>0</v>
      </c>
      <c r="AM165" s="103"/>
      <c r="AN165" s="153">
        <f t="shared" si="83"/>
        <v>0</v>
      </c>
      <c r="AO165" s="103"/>
      <c r="AP165" s="156">
        <f t="shared" si="84"/>
        <v>48917620</v>
      </c>
      <c r="AQ165" s="94"/>
      <c r="AR165" s="156">
        <v>22355024</v>
      </c>
      <c r="AS165" s="94"/>
      <c r="AT165" s="161">
        <f t="shared" si="85"/>
        <v>45.699328789912506</v>
      </c>
      <c r="AU165" s="94"/>
      <c r="AV165" s="156">
        <v>1759417</v>
      </c>
      <c r="AW165" s="94"/>
      <c r="AX165" s="161">
        <f t="shared" si="86"/>
        <v>3.5966937884549575</v>
      </c>
      <c r="AY165" s="94"/>
      <c r="AZ165" s="156">
        <v>0</v>
      </c>
      <c r="BA165" s="94"/>
      <c r="BB165" s="161">
        <f t="shared" si="87"/>
        <v>0</v>
      </c>
      <c r="BC165" s="94"/>
      <c r="BD165" s="156">
        <v>992625</v>
      </c>
      <c r="BE165" s="94"/>
      <c r="BF165" s="156">
        <v>0</v>
      </c>
      <c r="BG165" s="94"/>
      <c r="BH165" s="103">
        <v>70</v>
      </c>
      <c r="BI165" s="94"/>
      <c r="BJ165" s="146">
        <v>29524</v>
      </c>
      <c r="BK165" s="94"/>
      <c r="BL165" s="156">
        <f t="shared" si="88"/>
        <v>29524</v>
      </c>
      <c r="BM165" s="94"/>
      <c r="BN165" s="156">
        <f t="shared" si="89"/>
        <v>29524</v>
      </c>
      <c r="BO165" s="94"/>
      <c r="BP165" s="156">
        <f t="shared" si="90"/>
        <v>29524</v>
      </c>
      <c r="BQ165" s="94"/>
      <c r="BR165" s="156">
        <f t="shared" si="91"/>
        <v>29524</v>
      </c>
      <c r="BS165" s="94"/>
      <c r="BT165" s="156">
        <f t="shared" si="92"/>
        <v>29524</v>
      </c>
      <c r="BU165" s="94"/>
      <c r="BV165" s="156">
        <f t="shared" si="93"/>
        <v>0</v>
      </c>
    </row>
    <row r="166" spans="1:74" ht="9.75" customHeight="1" x14ac:dyDescent="0.25">
      <c r="A166" s="103">
        <v>71</v>
      </c>
      <c r="B166" s="103"/>
      <c r="C166" s="13" t="s">
        <v>192</v>
      </c>
      <c r="D166" s="103"/>
      <c r="E166" s="156">
        <v>0</v>
      </c>
      <c r="F166" s="103"/>
      <c r="G166" s="153">
        <v>0</v>
      </c>
      <c r="H166" s="103"/>
      <c r="I166" s="153">
        <f t="shared" si="78"/>
        <v>0</v>
      </c>
      <c r="J166" s="103"/>
      <c r="K166" s="156">
        <v>0</v>
      </c>
      <c r="L166" s="103"/>
      <c r="M166" s="153">
        <v>0</v>
      </c>
      <c r="N166" s="103"/>
      <c r="O166" s="153">
        <f t="shared" si="79"/>
        <v>0</v>
      </c>
      <c r="P166" s="103"/>
      <c r="Q166" s="156">
        <v>0</v>
      </c>
      <c r="R166" s="103"/>
      <c r="S166" s="153">
        <v>0</v>
      </c>
      <c r="T166" s="103"/>
      <c r="U166" s="153">
        <f t="shared" si="80"/>
        <v>0</v>
      </c>
      <c r="V166" s="103"/>
      <c r="W166" s="156">
        <v>0</v>
      </c>
      <c r="X166" s="103"/>
      <c r="Y166" s="153">
        <v>0</v>
      </c>
      <c r="Z166" s="103"/>
      <c r="AA166" s="153">
        <f t="shared" si="81"/>
        <v>0</v>
      </c>
      <c r="AB166" s="103"/>
      <c r="AC166" s="94"/>
      <c r="AD166" s="156">
        <v>0</v>
      </c>
      <c r="AE166" s="103"/>
      <c r="AF166" s="153">
        <v>0</v>
      </c>
      <c r="AG166" s="103"/>
      <c r="AH166" s="153">
        <f t="shared" si="82"/>
        <v>0</v>
      </c>
      <c r="AI166" s="103"/>
      <c r="AJ166" s="156">
        <v>0</v>
      </c>
      <c r="AK166" s="103"/>
      <c r="AL166" s="153">
        <v>0</v>
      </c>
      <c r="AM166" s="103"/>
      <c r="AN166" s="153">
        <f t="shared" si="83"/>
        <v>0</v>
      </c>
      <c r="AO166" s="103"/>
      <c r="AP166" s="156">
        <f t="shared" si="84"/>
        <v>0</v>
      </c>
      <c r="AQ166" s="94"/>
      <c r="AR166" s="156">
        <v>0</v>
      </c>
      <c r="AS166" s="94"/>
      <c r="AT166" s="161">
        <f t="shared" si="85"/>
        <v>0</v>
      </c>
      <c r="AU166" s="94"/>
      <c r="AV166" s="156">
        <v>0</v>
      </c>
      <c r="AW166" s="94"/>
      <c r="AX166" s="161">
        <f t="shared" si="86"/>
        <v>0</v>
      </c>
      <c r="AY166" s="94"/>
      <c r="AZ166" s="156">
        <v>0</v>
      </c>
      <c r="BA166" s="94"/>
      <c r="BB166" s="161">
        <f t="shared" si="87"/>
        <v>0</v>
      </c>
      <c r="BC166" s="94"/>
      <c r="BD166" s="156">
        <v>0</v>
      </c>
      <c r="BE166" s="94"/>
      <c r="BF166" s="156">
        <v>0</v>
      </c>
      <c r="BG166" s="94"/>
      <c r="BH166" s="103">
        <v>71</v>
      </c>
      <c r="BI166" s="94"/>
      <c r="BJ166" s="146">
        <v>0</v>
      </c>
      <c r="BK166" s="94"/>
      <c r="BL166" s="156">
        <f t="shared" si="88"/>
        <v>0</v>
      </c>
      <c r="BM166" s="94"/>
      <c r="BN166" s="156">
        <f t="shared" si="89"/>
        <v>0</v>
      </c>
      <c r="BO166" s="94"/>
      <c r="BP166" s="156">
        <f t="shared" si="90"/>
        <v>0</v>
      </c>
      <c r="BQ166" s="94"/>
      <c r="BR166" s="156">
        <f t="shared" si="91"/>
        <v>0</v>
      </c>
      <c r="BS166" s="94"/>
      <c r="BT166" s="156">
        <f t="shared" si="92"/>
        <v>0</v>
      </c>
      <c r="BU166" s="94"/>
      <c r="BV166" s="156">
        <f t="shared" si="93"/>
        <v>0</v>
      </c>
    </row>
    <row r="167" spans="1:74" ht="9.75" customHeight="1" x14ac:dyDescent="0.25">
      <c r="A167" s="103">
        <v>72</v>
      </c>
      <c r="B167" s="103"/>
      <c r="C167" s="13" t="s">
        <v>193</v>
      </c>
      <c r="D167" s="103"/>
      <c r="E167" s="156">
        <v>52122588</v>
      </c>
      <c r="F167" s="103"/>
      <c r="G167" s="153">
        <f t="shared" ref="G167:G187" si="100">(E167/$BJ167)</f>
        <v>1400.6930022573363</v>
      </c>
      <c r="H167" s="103"/>
      <c r="I167" s="153">
        <f t="shared" si="78"/>
        <v>90.079894053782667</v>
      </c>
      <c r="J167" s="103"/>
      <c r="K167" s="156">
        <v>3286277</v>
      </c>
      <c r="L167" s="103"/>
      <c r="M167" s="153">
        <f t="shared" ref="M167:M187" si="101">(K167/$BJ167)</f>
        <v>88.312291733849293</v>
      </c>
      <c r="N167" s="103"/>
      <c r="O167" s="153">
        <f t="shared" si="79"/>
        <v>102.60381400693082</v>
      </c>
      <c r="P167" s="103"/>
      <c r="Q167" s="156">
        <v>4613878</v>
      </c>
      <c r="R167" s="103"/>
      <c r="S167" s="153">
        <f t="shared" ref="S167:S187" si="102">(Q167/$BJ167)</f>
        <v>123.98898204880146</v>
      </c>
      <c r="T167" s="103"/>
      <c r="U167" s="153">
        <f t="shared" si="80"/>
        <v>105.86025452695313</v>
      </c>
      <c r="V167" s="103"/>
      <c r="W167" s="156">
        <v>6419347</v>
      </c>
      <c r="X167" s="103"/>
      <c r="Y167" s="153">
        <f t="shared" ref="Y167:Y187" si="103">(W167/$BJ167)</f>
        <v>172.50744383532194</v>
      </c>
      <c r="Z167" s="103"/>
      <c r="AA167" s="153">
        <f t="shared" si="81"/>
        <v>91.62614137027829</v>
      </c>
      <c r="AB167" s="103"/>
      <c r="AC167" s="94"/>
      <c r="AD167" s="156">
        <v>3168525</v>
      </c>
      <c r="AE167" s="103"/>
      <c r="AF167" s="153">
        <f t="shared" ref="AF167:AF187" si="104">(AD167/$BJ167)</f>
        <v>85.147936149629146</v>
      </c>
      <c r="AG167" s="103"/>
      <c r="AH167" s="153">
        <f t="shared" si="82"/>
        <v>101.60649074957155</v>
      </c>
      <c r="AI167" s="103"/>
      <c r="AJ167" s="156">
        <v>16459</v>
      </c>
      <c r="AK167" s="103"/>
      <c r="AL167" s="153">
        <f t="shared" ref="AL167:AL187" si="105">(AJ167/$BJ167)</f>
        <v>0.44230355799204557</v>
      </c>
      <c r="AM167" s="103"/>
      <c r="AN167" s="153">
        <f t="shared" si="83"/>
        <v>61.932587743110666</v>
      </c>
      <c r="AO167" s="103"/>
      <c r="AP167" s="156">
        <f t="shared" si="84"/>
        <v>69627074</v>
      </c>
      <c r="AQ167" s="94"/>
      <c r="AR167" s="156">
        <v>42629971</v>
      </c>
      <c r="AS167" s="94"/>
      <c r="AT167" s="161">
        <f t="shared" si="85"/>
        <v>61.22614171608015</v>
      </c>
      <c r="AU167" s="94"/>
      <c r="AV167" s="156">
        <v>4042046</v>
      </c>
      <c r="AW167" s="94"/>
      <c r="AX167" s="161">
        <f t="shared" si="86"/>
        <v>5.8052791361015688</v>
      </c>
      <c r="AY167" s="94"/>
      <c r="AZ167" s="156">
        <v>5890796</v>
      </c>
      <c r="BA167" s="94"/>
      <c r="BB167" s="161">
        <f t="shared" si="87"/>
        <v>8.4604962718956145</v>
      </c>
      <c r="BC167" s="94"/>
      <c r="BD167" s="156">
        <v>1496797</v>
      </c>
      <c r="BE167" s="94"/>
      <c r="BF167" s="156">
        <v>0</v>
      </c>
      <c r="BG167" s="94"/>
      <c r="BH167" s="103">
        <v>72</v>
      </c>
      <c r="BI167" s="94"/>
      <c r="BJ167" s="146">
        <v>37212</v>
      </c>
      <c r="BK167" s="94"/>
      <c r="BL167" s="156">
        <f t="shared" si="88"/>
        <v>37212</v>
      </c>
      <c r="BM167" s="94"/>
      <c r="BN167" s="156">
        <f t="shared" si="89"/>
        <v>37212</v>
      </c>
      <c r="BO167" s="94"/>
      <c r="BP167" s="156">
        <f t="shared" si="90"/>
        <v>37212</v>
      </c>
      <c r="BQ167" s="94"/>
      <c r="BR167" s="156">
        <f t="shared" si="91"/>
        <v>37212</v>
      </c>
      <c r="BS167" s="94"/>
      <c r="BT167" s="156">
        <f t="shared" si="92"/>
        <v>37212</v>
      </c>
      <c r="BU167" s="94"/>
      <c r="BV167" s="156">
        <f t="shared" si="93"/>
        <v>37212</v>
      </c>
    </row>
    <row r="168" spans="1:74" ht="9.75" customHeight="1" x14ac:dyDescent="0.25">
      <c r="A168" s="103">
        <v>73</v>
      </c>
      <c r="B168" s="103"/>
      <c r="C168" s="13" t="s">
        <v>194</v>
      </c>
      <c r="D168" s="103"/>
      <c r="E168" s="156">
        <v>802083000</v>
      </c>
      <c r="F168" s="103"/>
      <c r="G168" s="153">
        <f t="shared" si="100"/>
        <v>1732.1885946536629</v>
      </c>
      <c r="H168" s="103"/>
      <c r="I168" s="153">
        <f t="shared" si="78"/>
        <v>111.39868967440285</v>
      </c>
      <c r="J168" s="103"/>
      <c r="K168" s="156">
        <v>48859000</v>
      </c>
      <c r="L168" s="103"/>
      <c r="M168" s="153">
        <f t="shared" si="101"/>
        <v>105.51651455794888</v>
      </c>
      <c r="N168" s="103"/>
      <c r="O168" s="153">
        <f t="shared" si="79"/>
        <v>122.59218532105803</v>
      </c>
      <c r="P168" s="103"/>
      <c r="Q168" s="156">
        <v>68012000</v>
      </c>
      <c r="R168" s="103"/>
      <c r="S168" s="153">
        <f t="shared" si="102"/>
        <v>146.87957567930616</v>
      </c>
      <c r="T168" s="103"/>
      <c r="U168" s="153">
        <f t="shared" si="80"/>
        <v>125.40395936231114</v>
      </c>
      <c r="V168" s="103"/>
      <c r="W168" s="156">
        <v>88885000</v>
      </c>
      <c r="X168" s="103"/>
      <c r="Y168" s="153">
        <f t="shared" si="103"/>
        <v>191.95717056188801</v>
      </c>
      <c r="Z168" s="103"/>
      <c r="AA168" s="153">
        <f t="shared" si="81"/>
        <v>101.95672984252326</v>
      </c>
      <c r="AB168" s="103"/>
      <c r="AC168" s="94"/>
      <c r="AD168" s="156">
        <v>49220000</v>
      </c>
      <c r="AE168" s="103"/>
      <c r="AF168" s="153">
        <f t="shared" si="104"/>
        <v>106.29613472527568</v>
      </c>
      <c r="AG168" s="103"/>
      <c r="AH168" s="153">
        <f t="shared" si="82"/>
        <v>126.84250162798543</v>
      </c>
      <c r="AI168" s="103"/>
      <c r="AJ168" s="156">
        <v>0</v>
      </c>
      <c r="AK168" s="103"/>
      <c r="AL168" s="153">
        <f t="shared" si="105"/>
        <v>0</v>
      </c>
      <c r="AM168" s="103"/>
      <c r="AN168" s="153">
        <f t="shared" si="83"/>
        <v>0</v>
      </c>
      <c r="AO168" s="103"/>
      <c r="AP168" s="156">
        <f t="shared" si="84"/>
        <v>1057059000</v>
      </c>
      <c r="AQ168" s="94"/>
      <c r="AR168" s="156">
        <v>541304000</v>
      </c>
      <c r="AS168" s="94"/>
      <c r="AT168" s="161">
        <f t="shared" si="85"/>
        <v>51.208494511659232</v>
      </c>
      <c r="AU168" s="94"/>
      <c r="AV168" s="156">
        <v>62210000</v>
      </c>
      <c r="AW168" s="94"/>
      <c r="AX168" s="161">
        <f t="shared" si="86"/>
        <v>5.8851965689710797</v>
      </c>
      <c r="AY168" s="94"/>
      <c r="AZ168" s="156">
        <v>6811000</v>
      </c>
      <c r="BA168" s="94"/>
      <c r="BB168" s="161">
        <f t="shared" si="87"/>
        <v>0.64433489521398524</v>
      </c>
      <c r="BC168" s="94"/>
      <c r="BD168" s="156">
        <v>23795000</v>
      </c>
      <c r="BE168" s="94"/>
      <c r="BF168" s="156">
        <v>21184</v>
      </c>
      <c r="BG168" s="94"/>
      <c r="BH168" s="103">
        <v>73</v>
      </c>
      <c r="BI168" s="94"/>
      <c r="BJ168" s="146">
        <v>463046</v>
      </c>
      <c r="BK168" s="94"/>
      <c r="BL168" s="156">
        <f t="shared" si="88"/>
        <v>463046</v>
      </c>
      <c r="BM168" s="94"/>
      <c r="BN168" s="156">
        <f t="shared" si="89"/>
        <v>463046</v>
      </c>
      <c r="BO168" s="94"/>
      <c r="BP168" s="156">
        <f t="shared" si="90"/>
        <v>463046</v>
      </c>
      <c r="BQ168" s="94"/>
      <c r="BR168" s="156">
        <f t="shared" si="91"/>
        <v>463046</v>
      </c>
      <c r="BS168" s="94"/>
      <c r="BT168" s="156">
        <f t="shared" si="92"/>
        <v>463046</v>
      </c>
      <c r="BU168" s="94"/>
      <c r="BV168" s="156">
        <f t="shared" si="93"/>
        <v>0</v>
      </c>
    </row>
    <row r="169" spans="1:74" ht="9.75" customHeight="1" x14ac:dyDescent="0.25">
      <c r="A169" s="103">
        <v>74</v>
      </c>
      <c r="B169" s="103"/>
      <c r="C169" s="13" t="s">
        <v>195</v>
      </c>
      <c r="D169" s="103"/>
      <c r="E169" s="156">
        <v>34845492</v>
      </c>
      <c r="F169" s="103"/>
      <c r="G169" s="153">
        <f t="shared" si="100"/>
        <v>1019.380744814674</v>
      </c>
      <c r="H169" s="103"/>
      <c r="I169" s="153">
        <f t="shared" si="78"/>
        <v>65.557341505516874</v>
      </c>
      <c r="J169" s="103"/>
      <c r="K169" s="156">
        <v>1538252</v>
      </c>
      <c r="L169" s="103"/>
      <c r="M169" s="153">
        <f t="shared" si="101"/>
        <v>45.000497323230846</v>
      </c>
      <c r="N169" s="103"/>
      <c r="O169" s="153">
        <f t="shared" si="79"/>
        <v>52.282899321504374</v>
      </c>
      <c r="P169" s="103"/>
      <c r="Q169" s="156">
        <v>2734977</v>
      </c>
      <c r="R169" s="103"/>
      <c r="S169" s="153">
        <f t="shared" si="102"/>
        <v>80.00985870169383</v>
      </c>
      <c r="T169" s="103"/>
      <c r="U169" s="153">
        <f t="shared" si="80"/>
        <v>68.311424667501242</v>
      </c>
      <c r="V169" s="103"/>
      <c r="W169" s="156">
        <v>6329034</v>
      </c>
      <c r="X169" s="103"/>
      <c r="Y169" s="153">
        <f t="shared" si="103"/>
        <v>185.15150805956176</v>
      </c>
      <c r="Z169" s="103"/>
      <c r="AA169" s="153">
        <f t="shared" si="81"/>
        <v>98.341949049922675</v>
      </c>
      <c r="AB169" s="103"/>
      <c r="AC169" s="94"/>
      <c r="AD169" s="156">
        <v>2611730</v>
      </c>
      <c r="AE169" s="103"/>
      <c r="AF169" s="153">
        <f t="shared" si="104"/>
        <v>76.404353040985285</v>
      </c>
      <c r="AG169" s="103"/>
      <c r="AH169" s="153">
        <f t="shared" si="82"/>
        <v>91.172828626682829</v>
      </c>
      <c r="AI169" s="103"/>
      <c r="AJ169" s="156">
        <v>15658</v>
      </c>
      <c r="AK169" s="103"/>
      <c r="AL169" s="153">
        <f t="shared" si="105"/>
        <v>0.45806394991662525</v>
      </c>
      <c r="AM169" s="103"/>
      <c r="AN169" s="153">
        <f t="shared" si="83"/>
        <v>64.139402131324104</v>
      </c>
      <c r="AO169" s="103"/>
      <c r="AP169" s="156">
        <f t="shared" si="84"/>
        <v>48075143</v>
      </c>
      <c r="AQ169" s="94"/>
      <c r="AR169" s="156">
        <v>27614957</v>
      </c>
      <c r="AS169" s="94"/>
      <c r="AT169" s="161">
        <f t="shared" si="85"/>
        <v>57.441237356277867</v>
      </c>
      <c r="AU169" s="94"/>
      <c r="AV169" s="156">
        <v>4927348</v>
      </c>
      <c r="AW169" s="94"/>
      <c r="AX169" s="161">
        <f t="shared" si="86"/>
        <v>10.24926332512417</v>
      </c>
      <c r="AY169" s="94"/>
      <c r="AZ169" s="156">
        <v>0</v>
      </c>
      <c r="BA169" s="94"/>
      <c r="BB169" s="161">
        <f t="shared" si="87"/>
        <v>0</v>
      </c>
      <c r="BC169" s="94"/>
      <c r="BD169" s="156">
        <v>1132536</v>
      </c>
      <c r="BE169" s="94"/>
      <c r="BF169" s="156">
        <v>0</v>
      </c>
      <c r="BG169" s="94"/>
      <c r="BH169" s="103">
        <v>74</v>
      </c>
      <c r="BI169" s="94"/>
      <c r="BJ169" s="146">
        <v>34183</v>
      </c>
      <c r="BK169" s="94"/>
      <c r="BL169" s="156">
        <f t="shared" si="88"/>
        <v>34183</v>
      </c>
      <c r="BM169" s="94"/>
      <c r="BN169" s="156">
        <f t="shared" si="89"/>
        <v>34183</v>
      </c>
      <c r="BO169" s="94"/>
      <c r="BP169" s="156">
        <f t="shared" si="90"/>
        <v>34183</v>
      </c>
      <c r="BQ169" s="94"/>
      <c r="BR169" s="156">
        <f t="shared" si="91"/>
        <v>34183</v>
      </c>
      <c r="BS169" s="94"/>
      <c r="BT169" s="156">
        <f t="shared" si="92"/>
        <v>34183</v>
      </c>
      <c r="BU169" s="94"/>
      <c r="BV169" s="156">
        <f t="shared" si="93"/>
        <v>34183</v>
      </c>
    </row>
    <row r="170" spans="1:74" ht="9.75" customHeight="1" x14ac:dyDescent="0.25">
      <c r="A170" s="103">
        <v>75</v>
      </c>
      <c r="B170" s="103"/>
      <c r="C170" s="13" t="s">
        <v>196</v>
      </c>
      <c r="D170" s="103"/>
      <c r="E170" s="156">
        <v>9339665</v>
      </c>
      <c r="F170" s="103"/>
      <c r="G170" s="153">
        <f t="shared" si="100"/>
        <v>1293.7616013298241</v>
      </c>
      <c r="H170" s="103"/>
      <c r="I170" s="153">
        <f t="shared" si="78"/>
        <v>83.203034348587124</v>
      </c>
      <c r="J170" s="103"/>
      <c r="K170" s="156">
        <v>1086071</v>
      </c>
      <c r="L170" s="103"/>
      <c r="M170" s="153">
        <f t="shared" si="101"/>
        <v>150.4461836819504</v>
      </c>
      <c r="N170" s="103"/>
      <c r="O170" s="153">
        <f t="shared" si="79"/>
        <v>174.79279436068327</v>
      </c>
      <c r="P170" s="103"/>
      <c r="Q170" s="156">
        <v>898253</v>
      </c>
      <c r="R170" s="103"/>
      <c r="S170" s="153">
        <f t="shared" si="102"/>
        <v>124.42900678764371</v>
      </c>
      <c r="T170" s="103"/>
      <c r="U170" s="153">
        <f t="shared" si="80"/>
        <v>106.23594218953643</v>
      </c>
      <c r="V170" s="103"/>
      <c r="W170" s="156">
        <v>1190479</v>
      </c>
      <c r="X170" s="103"/>
      <c r="Y170" s="153">
        <f t="shared" si="103"/>
        <v>164.90912868818396</v>
      </c>
      <c r="Z170" s="103"/>
      <c r="AA170" s="153">
        <f t="shared" si="81"/>
        <v>87.590348581462763</v>
      </c>
      <c r="AB170" s="103"/>
      <c r="AC170" s="94"/>
      <c r="AD170" s="156">
        <v>458444</v>
      </c>
      <c r="AE170" s="103"/>
      <c r="AF170" s="153">
        <f t="shared" si="104"/>
        <v>63.505194625294365</v>
      </c>
      <c r="AG170" s="103"/>
      <c r="AH170" s="153">
        <f t="shared" si="82"/>
        <v>75.780344915298528</v>
      </c>
      <c r="AI170" s="103"/>
      <c r="AJ170" s="156">
        <v>7142</v>
      </c>
      <c r="AK170" s="103"/>
      <c r="AL170" s="153">
        <f t="shared" si="105"/>
        <v>0.98933370272890986</v>
      </c>
      <c r="AM170" s="103"/>
      <c r="AN170" s="153">
        <f t="shared" si="83"/>
        <v>138.52928660496261</v>
      </c>
      <c r="AO170" s="103"/>
      <c r="AP170" s="156">
        <f t="shared" si="84"/>
        <v>12980054</v>
      </c>
      <c r="AQ170" s="94"/>
      <c r="AR170" s="156">
        <v>2862626</v>
      </c>
      <c r="AS170" s="94"/>
      <c r="AT170" s="161">
        <f t="shared" si="85"/>
        <v>22.054037679658343</v>
      </c>
      <c r="AU170" s="94"/>
      <c r="AV170" s="156">
        <v>634754</v>
      </c>
      <c r="AW170" s="94"/>
      <c r="AX170" s="161">
        <f t="shared" si="86"/>
        <v>4.8902261885813418</v>
      </c>
      <c r="AY170" s="94"/>
      <c r="AZ170" s="156">
        <v>0</v>
      </c>
      <c r="BA170" s="94"/>
      <c r="BB170" s="161">
        <f t="shared" si="87"/>
        <v>0</v>
      </c>
      <c r="BC170" s="94"/>
      <c r="BD170" s="156">
        <v>171119</v>
      </c>
      <c r="BE170" s="94"/>
      <c r="BF170" s="156">
        <v>0</v>
      </c>
      <c r="BG170" s="94"/>
      <c r="BH170" s="103">
        <v>75</v>
      </c>
      <c r="BI170" s="94"/>
      <c r="BJ170" s="146">
        <v>7219</v>
      </c>
      <c r="BK170" s="94"/>
      <c r="BL170" s="156">
        <f t="shared" si="88"/>
        <v>7219</v>
      </c>
      <c r="BM170" s="94"/>
      <c r="BN170" s="156">
        <f t="shared" si="89"/>
        <v>7219</v>
      </c>
      <c r="BO170" s="94"/>
      <c r="BP170" s="156">
        <f t="shared" si="90"/>
        <v>7219</v>
      </c>
      <c r="BQ170" s="94"/>
      <c r="BR170" s="156">
        <f t="shared" si="91"/>
        <v>7219</v>
      </c>
      <c r="BS170" s="94"/>
      <c r="BT170" s="156">
        <f t="shared" si="92"/>
        <v>7219</v>
      </c>
      <c r="BU170" s="94"/>
      <c r="BV170" s="156">
        <f t="shared" si="93"/>
        <v>7219</v>
      </c>
    </row>
    <row r="171" spans="1:74" ht="9.75" customHeight="1" x14ac:dyDescent="0.25">
      <c r="A171" s="103">
        <v>76</v>
      </c>
      <c r="B171" s="103"/>
      <c r="C171" s="13" t="s">
        <v>112</v>
      </c>
      <c r="D171" s="103"/>
      <c r="E171" s="156">
        <v>11345788</v>
      </c>
      <c r="F171" s="103"/>
      <c r="G171" s="153">
        <f t="shared" si="100"/>
        <v>1240.6547840349917</v>
      </c>
      <c r="H171" s="103"/>
      <c r="I171" s="153">
        <f t="shared" si="78"/>
        <v>79.78768461260465</v>
      </c>
      <c r="J171" s="103"/>
      <c r="K171" s="156">
        <v>959316</v>
      </c>
      <c r="L171" s="103"/>
      <c r="M171" s="153">
        <f t="shared" si="101"/>
        <v>104.90060142154182</v>
      </c>
      <c r="N171" s="103"/>
      <c r="O171" s="153">
        <f t="shared" si="79"/>
        <v>121.87659935163502</v>
      </c>
      <c r="P171" s="103"/>
      <c r="Q171" s="156">
        <v>988631</v>
      </c>
      <c r="R171" s="103"/>
      <c r="S171" s="153">
        <f t="shared" si="102"/>
        <v>108.10617823947513</v>
      </c>
      <c r="T171" s="103"/>
      <c r="U171" s="153">
        <f t="shared" si="80"/>
        <v>92.299713694420348</v>
      </c>
      <c r="V171" s="103"/>
      <c r="W171" s="156">
        <v>1225185</v>
      </c>
      <c r="X171" s="103"/>
      <c r="Y171" s="153">
        <f t="shared" si="103"/>
        <v>133.97320940404592</v>
      </c>
      <c r="Z171" s="103"/>
      <c r="AA171" s="153">
        <f t="shared" si="81"/>
        <v>71.158947995330138</v>
      </c>
      <c r="AB171" s="103"/>
      <c r="AC171" s="94"/>
      <c r="AD171" s="156">
        <v>582319</v>
      </c>
      <c r="AE171" s="103"/>
      <c r="AF171" s="153">
        <f t="shared" si="104"/>
        <v>63.676216511755058</v>
      </c>
      <c r="AG171" s="103"/>
      <c r="AH171" s="153">
        <f t="shared" si="82"/>
        <v>75.984424244879762</v>
      </c>
      <c r="AI171" s="103"/>
      <c r="AJ171" s="156">
        <v>10710</v>
      </c>
      <c r="AK171" s="103"/>
      <c r="AL171" s="153">
        <f t="shared" si="105"/>
        <v>1.1711317659923455</v>
      </c>
      <c r="AM171" s="103"/>
      <c r="AN171" s="153">
        <f t="shared" si="83"/>
        <v>163.98516255519132</v>
      </c>
      <c r="AO171" s="103"/>
      <c r="AP171" s="156">
        <f t="shared" si="84"/>
        <v>15111949</v>
      </c>
      <c r="AQ171" s="94"/>
      <c r="AR171" s="156">
        <v>9128776</v>
      </c>
      <c r="AS171" s="94"/>
      <c r="AT171" s="161">
        <f t="shared" si="85"/>
        <v>60.407668130695782</v>
      </c>
      <c r="AU171" s="94"/>
      <c r="AV171" s="156">
        <v>1145891</v>
      </c>
      <c r="AW171" s="94"/>
      <c r="AX171" s="161">
        <f t="shared" si="86"/>
        <v>7.5826817573299117</v>
      </c>
      <c r="AY171" s="94"/>
      <c r="AZ171" s="156">
        <v>41213</v>
      </c>
      <c r="BA171" s="94"/>
      <c r="BB171" s="161">
        <f t="shared" si="87"/>
        <v>0.2727179664251117</v>
      </c>
      <c r="BC171" s="94"/>
      <c r="BD171" s="156">
        <v>36727</v>
      </c>
      <c r="BE171" s="94"/>
      <c r="BF171" s="156">
        <v>0</v>
      </c>
      <c r="BG171" s="94"/>
      <c r="BH171" s="103">
        <v>76</v>
      </c>
      <c r="BI171" s="94"/>
      <c r="BJ171" s="146">
        <v>9145</v>
      </c>
      <c r="BK171" s="94"/>
      <c r="BL171" s="156">
        <f t="shared" si="88"/>
        <v>9145</v>
      </c>
      <c r="BM171" s="94"/>
      <c r="BN171" s="156">
        <f t="shared" si="89"/>
        <v>9145</v>
      </c>
      <c r="BO171" s="94"/>
      <c r="BP171" s="156">
        <f t="shared" si="90"/>
        <v>9145</v>
      </c>
      <c r="BQ171" s="94"/>
      <c r="BR171" s="156">
        <f t="shared" si="91"/>
        <v>9145</v>
      </c>
      <c r="BS171" s="94"/>
      <c r="BT171" s="156">
        <f t="shared" si="92"/>
        <v>9145</v>
      </c>
      <c r="BU171" s="94"/>
      <c r="BV171" s="156">
        <f t="shared" si="93"/>
        <v>9145</v>
      </c>
    </row>
    <row r="172" spans="1:74" ht="9.75" customHeight="1" x14ac:dyDescent="0.25">
      <c r="A172" s="103">
        <v>77</v>
      </c>
      <c r="B172" s="103"/>
      <c r="C172" s="13" t="s">
        <v>113</v>
      </c>
      <c r="D172" s="103"/>
      <c r="E172" s="156">
        <v>114143127</v>
      </c>
      <c r="F172" s="103"/>
      <c r="G172" s="153">
        <f t="shared" si="100"/>
        <v>1218.5405137074047</v>
      </c>
      <c r="H172" s="103"/>
      <c r="I172" s="153">
        <f t="shared" si="78"/>
        <v>78.365494935797969</v>
      </c>
      <c r="J172" s="103"/>
      <c r="K172" s="156">
        <v>5377727</v>
      </c>
      <c r="L172" s="103"/>
      <c r="M172" s="153">
        <f t="shared" si="101"/>
        <v>57.41018660859168</v>
      </c>
      <c r="N172" s="103"/>
      <c r="O172" s="153">
        <f t="shared" si="79"/>
        <v>66.700840769069913</v>
      </c>
      <c r="P172" s="103"/>
      <c r="Q172" s="156">
        <v>7047205</v>
      </c>
      <c r="R172" s="103"/>
      <c r="S172" s="153">
        <f t="shared" si="102"/>
        <v>75.232780339909468</v>
      </c>
      <c r="T172" s="103"/>
      <c r="U172" s="153">
        <f t="shared" si="80"/>
        <v>64.232814431999415</v>
      </c>
      <c r="V172" s="103"/>
      <c r="W172" s="156">
        <v>14421815</v>
      </c>
      <c r="X172" s="103"/>
      <c r="Y172" s="153">
        <f t="shared" si="103"/>
        <v>153.96078870953966</v>
      </c>
      <c r="Z172" s="103"/>
      <c r="AA172" s="153">
        <f t="shared" si="81"/>
        <v>81.7752131626645</v>
      </c>
      <c r="AB172" s="103"/>
      <c r="AC172" s="94"/>
      <c r="AD172" s="156">
        <v>12739526</v>
      </c>
      <c r="AE172" s="103"/>
      <c r="AF172" s="153">
        <f t="shared" si="104"/>
        <v>136.00143052352891</v>
      </c>
      <c r="AG172" s="103"/>
      <c r="AH172" s="153">
        <f t="shared" si="82"/>
        <v>162.28964220734812</v>
      </c>
      <c r="AI172" s="103"/>
      <c r="AJ172" s="156">
        <v>0</v>
      </c>
      <c r="AK172" s="103"/>
      <c r="AL172" s="153">
        <f t="shared" si="105"/>
        <v>0</v>
      </c>
      <c r="AM172" s="103"/>
      <c r="AN172" s="153">
        <f t="shared" si="83"/>
        <v>0</v>
      </c>
      <c r="AO172" s="103"/>
      <c r="AP172" s="156">
        <f t="shared" si="84"/>
        <v>153729400</v>
      </c>
      <c r="AQ172" s="94"/>
      <c r="AR172" s="156">
        <v>80536217</v>
      </c>
      <c r="AS172" s="94"/>
      <c r="AT172" s="161">
        <f t="shared" si="85"/>
        <v>52.388298529754231</v>
      </c>
      <c r="AU172" s="94"/>
      <c r="AV172" s="156">
        <v>8741579</v>
      </c>
      <c r="AW172" s="94"/>
      <c r="AX172" s="161">
        <f t="shared" si="86"/>
        <v>5.6863417147273072</v>
      </c>
      <c r="AY172" s="94"/>
      <c r="AZ172" s="156">
        <v>46505</v>
      </c>
      <c r="BA172" s="94"/>
      <c r="BB172" s="161">
        <f t="shared" si="87"/>
        <v>3.0251207641479115E-2</v>
      </c>
      <c r="BC172" s="94"/>
      <c r="BD172" s="156">
        <v>3917754</v>
      </c>
      <c r="BE172" s="94"/>
      <c r="BF172" s="156">
        <v>0</v>
      </c>
      <c r="BG172" s="94"/>
      <c r="BH172" s="103">
        <v>77</v>
      </c>
      <c r="BI172" s="94"/>
      <c r="BJ172" s="146">
        <v>93672</v>
      </c>
      <c r="BK172" s="94"/>
      <c r="BL172" s="156">
        <f t="shared" si="88"/>
        <v>93672</v>
      </c>
      <c r="BM172" s="94"/>
      <c r="BN172" s="156">
        <f t="shared" si="89"/>
        <v>93672</v>
      </c>
      <c r="BO172" s="94"/>
      <c r="BP172" s="156">
        <f t="shared" si="90"/>
        <v>93672</v>
      </c>
      <c r="BQ172" s="94"/>
      <c r="BR172" s="156">
        <f t="shared" si="91"/>
        <v>93672</v>
      </c>
      <c r="BS172" s="94"/>
      <c r="BT172" s="156">
        <f t="shared" si="92"/>
        <v>93672</v>
      </c>
      <c r="BU172" s="94"/>
      <c r="BV172" s="156">
        <f t="shared" si="93"/>
        <v>0</v>
      </c>
    </row>
    <row r="173" spans="1:74" ht="9.75" customHeight="1" x14ac:dyDescent="0.25">
      <c r="A173" s="103">
        <v>78</v>
      </c>
      <c r="B173" s="103"/>
      <c r="C173" s="13" t="s">
        <v>197</v>
      </c>
      <c r="D173" s="103"/>
      <c r="E173" s="156">
        <v>24476339</v>
      </c>
      <c r="F173" s="103"/>
      <c r="G173" s="153">
        <f t="shared" si="100"/>
        <v>1085.9549669461821</v>
      </c>
      <c r="H173" s="103"/>
      <c r="I173" s="153">
        <f t="shared" si="78"/>
        <v>69.838792806162033</v>
      </c>
      <c r="J173" s="103"/>
      <c r="K173" s="156">
        <v>1744574</v>
      </c>
      <c r="L173" s="103"/>
      <c r="M173" s="153">
        <f t="shared" si="101"/>
        <v>77.402457961755175</v>
      </c>
      <c r="N173" s="103"/>
      <c r="O173" s="153">
        <f t="shared" si="79"/>
        <v>89.928448740994398</v>
      </c>
      <c r="P173" s="103"/>
      <c r="Q173" s="156">
        <v>2746915</v>
      </c>
      <c r="R173" s="103"/>
      <c r="S173" s="153">
        <f t="shared" si="102"/>
        <v>121.87386308176937</v>
      </c>
      <c r="T173" s="103"/>
      <c r="U173" s="153">
        <f t="shared" si="80"/>
        <v>104.05439219543825</v>
      </c>
      <c r="V173" s="103"/>
      <c r="W173" s="156">
        <v>4527361</v>
      </c>
      <c r="X173" s="103"/>
      <c r="Y173" s="153">
        <f t="shared" si="103"/>
        <v>200.86787346377389</v>
      </c>
      <c r="Z173" s="103"/>
      <c r="AA173" s="153">
        <f t="shared" si="81"/>
        <v>106.68958835369651</v>
      </c>
      <c r="AB173" s="103"/>
      <c r="AC173" s="94"/>
      <c r="AD173" s="156">
        <v>1139111</v>
      </c>
      <c r="AE173" s="103"/>
      <c r="AF173" s="153">
        <f t="shared" si="104"/>
        <v>50.539553662540484</v>
      </c>
      <c r="AG173" s="103"/>
      <c r="AH173" s="153">
        <f t="shared" si="82"/>
        <v>60.308528003268115</v>
      </c>
      <c r="AI173" s="103"/>
      <c r="AJ173" s="156">
        <v>85784</v>
      </c>
      <c r="AK173" s="103"/>
      <c r="AL173" s="153">
        <f t="shared" si="105"/>
        <v>3.8060251120280402</v>
      </c>
      <c r="AM173" s="103"/>
      <c r="AN173" s="153">
        <f t="shared" si="83"/>
        <v>532.93033696870782</v>
      </c>
      <c r="AO173" s="103"/>
      <c r="AP173" s="156">
        <f t="shared" si="84"/>
        <v>34720084</v>
      </c>
      <c r="AQ173" s="94"/>
      <c r="AR173" s="156">
        <v>15744350</v>
      </c>
      <c r="AS173" s="94"/>
      <c r="AT173" s="161">
        <f t="shared" si="85"/>
        <v>45.34652047500807</v>
      </c>
      <c r="AU173" s="94"/>
      <c r="AV173" s="156">
        <v>2729552</v>
      </c>
      <c r="AW173" s="94"/>
      <c r="AX173" s="161">
        <f t="shared" si="86"/>
        <v>7.861593883240606</v>
      </c>
      <c r="AY173" s="94"/>
      <c r="AZ173" s="156">
        <v>0</v>
      </c>
      <c r="BA173" s="94"/>
      <c r="BB173" s="161">
        <f t="shared" si="87"/>
        <v>0</v>
      </c>
      <c r="BC173" s="94"/>
      <c r="BD173" s="156">
        <v>1906280</v>
      </c>
      <c r="BE173" s="94"/>
      <c r="BF173" s="156">
        <v>22396</v>
      </c>
      <c r="BG173" s="94"/>
      <c r="BH173" s="103">
        <v>78</v>
      </c>
      <c r="BI173" s="94"/>
      <c r="BJ173" s="146">
        <v>22539</v>
      </c>
      <c r="BK173" s="94"/>
      <c r="BL173" s="156">
        <f t="shared" si="88"/>
        <v>22539</v>
      </c>
      <c r="BM173" s="94"/>
      <c r="BN173" s="156">
        <f t="shared" si="89"/>
        <v>22539</v>
      </c>
      <c r="BO173" s="94"/>
      <c r="BP173" s="156">
        <f t="shared" si="90"/>
        <v>22539</v>
      </c>
      <c r="BQ173" s="94"/>
      <c r="BR173" s="156">
        <f t="shared" si="91"/>
        <v>22539</v>
      </c>
      <c r="BS173" s="94"/>
      <c r="BT173" s="156">
        <f t="shared" si="92"/>
        <v>22539</v>
      </c>
      <c r="BU173" s="94"/>
      <c r="BV173" s="156">
        <f t="shared" si="93"/>
        <v>22539</v>
      </c>
    </row>
    <row r="174" spans="1:74" ht="9.75" customHeight="1" x14ac:dyDescent="0.25">
      <c r="A174" s="103">
        <v>79</v>
      </c>
      <c r="B174" s="103"/>
      <c r="C174" s="13" t="s">
        <v>198</v>
      </c>
      <c r="D174" s="103"/>
      <c r="E174" s="156">
        <v>115054349</v>
      </c>
      <c r="F174" s="103"/>
      <c r="G174" s="153">
        <f t="shared" si="100"/>
        <v>1413.0621822111959</v>
      </c>
      <c r="H174" s="103"/>
      <c r="I174" s="153">
        <f t="shared" si="78"/>
        <v>90.875367735724538</v>
      </c>
      <c r="J174" s="103"/>
      <c r="K174" s="156">
        <v>6665241</v>
      </c>
      <c r="L174" s="103"/>
      <c r="M174" s="153">
        <f t="shared" si="101"/>
        <v>81.860443123480138</v>
      </c>
      <c r="N174" s="103"/>
      <c r="O174" s="153">
        <f t="shared" si="79"/>
        <v>95.107866819712029</v>
      </c>
      <c r="P174" s="103"/>
      <c r="Q174" s="156">
        <v>9596872</v>
      </c>
      <c r="R174" s="103"/>
      <c r="S174" s="153">
        <f t="shared" si="102"/>
        <v>117.86583478666699</v>
      </c>
      <c r="T174" s="103"/>
      <c r="U174" s="153">
        <f t="shared" si="80"/>
        <v>100.63238736517222</v>
      </c>
      <c r="V174" s="103"/>
      <c r="W174" s="156">
        <v>18116594</v>
      </c>
      <c r="X174" s="103"/>
      <c r="Y174" s="153">
        <f t="shared" si="103"/>
        <v>222.50244405688881</v>
      </c>
      <c r="Z174" s="103"/>
      <c r="AA174" s="153">
        <f t="shared" si="81"/>
        <v>118.18064160669314</v>
      </c>
      <c r="AB174" s="103"/>
      <c r="AC174" s="94"/>
      <c r="AD174" s="156">
        <v>5367304</v>
      </c>
      <c r="AE174" s="103"/>
      <c r="AF174" s="153">
        <f t="shared" si="104"/>
        <v>65.919579474834805</v>
      </c>
      <c r="AG174" s="103"/>
      <c r="AH174" s="153">
        <f t="shared" si="82"/>
        <v>78.661415003123608</v>
      </c>
      <c r="AI174" s="103"/>
      <c r="AJ174" s="156">
        <v>0</v>
      </c>
      <c r="AK174" s="103"/>
      <c r="AL174" s="153">
        <f t="shared" si="105"/>
        <v>0</v>
      </c>
      <c r="AM174" s="103"/>
      <c r="AN174" s="153">
        <f t="shared" si="83"/>
        <v>0</v>
      </c>
      <c r="AO174" s="103"/>
      <c r="AP174" s="156">
        <f t="shared" si="84"/>
        <v>154800360</v>
      </c>
      <c r="AQ174" s="94"/>
      <c r="AR174" s="156">
        <v>68537873</v>
      </c>
      <c r="AS174" s="94"/>
      <c r="AT174" s="161">
        <f t="shared" si="85"/>
        <v>44.275008791969213</v>
      </c>
      <c r="AU174" s="94"/>
      <c r="AV174" s="156">
        <v>9058105</v>
      </c>
      <c r="AW174" s="94"/>
      <c r="AX174" s="161">
        <f t="shared" si="86"/>
        <v>5.8514754100055066</v>
      </c>
      <c r="AY174" s="94"/>
      <c r="AZ174" s="156">
        <v>0</v>
      </c>
      <c r="BA174" s="94"/>
      <c r="BB174" s="161">
        <f t="shared" si="87"/>
        <v>0</v>
      </c>
      <c r="BC174" s="94"/>
      <c r="BD174" s="156">
        <v>6321767</v>
      </c>
      <c r="BE174" s="94"/>
      <c r="BF174" s="156">
        <v>5592</v>
      </c>
      <c r="BG174" s="94"/>
      <c r="BH174" s="103">
        <v>79</v>
      </c>
      <c r="BI174" s="94"/>
      <c r="BJ174" s="146">
        <v>81422</v>
      </c>
      <c r="BK174" s="94"/>
      <c r="BL174" s="156">
        <f t="shared" si="88"/>
        <v>81422</v>
      </c>
      <c r="BM174" s="94"/>
      <c r="BN174" s="156">
        <f t="shared" si="89"/>
        <v>81422</v>
      </c>
      <c r="BO174" s="94"/>
      <c r="BP174" s="156">
        <f t="shared" si="90"/>
        <v>81422</v>
      </c>
      <c r="BQ174" s="94"/>
      <c r="BR174" s="156">
        <f t="shared" si="91"/>
        <v>81422</v>
      </c>
      <c r="BS174" s="94"/>
      <c r="BT174" s="156">
        <f t="shared" si="92"/>
        <v>81422</v>
      </c>
      <c r="BU174" s="94"/>
      <c r="BV174" s="156">
        <f t="shared" si="93"/>
        <v>0</v>
      </c>
    </row>
    <row r="175" spans="1:74" ht="9.75" customHeight="1" x14ac:dyDescent="0.25">
      <c r="A175" s="103">
        <v>80</v>
      </c>
      <c r="B175" s="103"/>
      <c r="C175" s="13" t="s">
        <v>199</v>
      </c>
      <c r="D175" s="103"/>
      <c r="E175" s="156">
        <v>29444746</v>
      </c>
      <c r="F175" s="103"/>
      <c r="G175" s="153">
        <f t="shared" si="100"/>
        <v>1088.2487341538233</v>
      </c>
      <c r="H175" s="103"/>
      <c r="I175" s="153">
        <f t="shared" si="78"/>
        <v>69.986307148502121</v>
      </c>
      <c r="J175" s="103"/>
      <c r="K175" s="156">
        <v>1893998</v>
      </c>
      <c r="L175" s="103"/>
      <c r="M175" s="153">
        <f t="shared" si="101"/>
        <v>70.000295672099639</v>
      </c>
      <c r="N175" s="103"/>
      <c r="O175" s="153">
        <f t="shared" si="79"/>
        <v>81.3283992132815</v>
      </c>
      <c r="P175" s="103"/>
      <c r="Q175" s="156">
        <v>2479120</v>
      </c>
      <c r="R175" s="103"/>
      <c r="S175" s="153">
        <f t="shared" si="102"/>
        <v>91.625826957903683</v>
      </c>
      <c r="T175" s="103"/>
      <c r="U175" s="153">
        <f t="shared" si="80"/>
        <v>78.228994243928526</v>
      </c>
      <c r="V175" s="103"/>
      <c r="W175" s="156">
        <v>4275896</v>
      </c>
      <c r="X175" s="103"/>
      <c r="Y175" s="153">
        <f t="shared" si="103"/>
        <v>158.03289352108513</v>
      </c>
      <c r="Z175" s="103"/>
      <c r="AA175" s="153">
        <f t="shared" si="81"/>
        <v>83.938083603742015</v>
      </c>
      <c r="AB175" s="103"/>
      <c r="AC175" s="94"/>
      <c r="AD175" s="156">
        <v>2002816</v>
      </c>
      <c r="AE175" s="103"/>
      <c r="AF175" s="153">
        <f t="shared" si="104"/>
        <v>74.022101489448204</v>
      </c>
      <c r="AG175" s="103"/>
      <c r="AH175" s="153">
        <f t="shared" si="82"/>
        <v>88.330102999028739</v>
      </c>
      <c r="AI175" s="103"/>
      <c r="AJ175" s="156">
        <v>77169</v>
      </c>
      <c r="AK175" s="103"/>
      <c r="AL175" s="153">
        <f t="shared" si="105"/>
        <v>2.852090032154341</v>
      </c>
      <c r="AM175" s="103"/>
      <c r="AN175" s="153">
        <f t="shared" si="83"/>
        <v>399.35766506048935</v>
      </c>
      <c r="AO175" s="103"/>
      <c r="AP175" s="156">
        <f t="shared" si="84"/>
        <v>40173745</v>
      </c>
      <c r="AQ175" s="94"/>
      <c r="AR175" s="156">
        <v>28826415</v>
      </c>
      <c r="AS175" s="94"/>
      <c r="AT175" s="161">
        <f t="shared" si="85"/>
        <v>71.754363453046267</v>
      </c>
      <c r="AU175" s="94"/>
      <c r="AV175" s="156">
        <v>5472962</v>
      </c>
      <c r="AW175" s="94"/>
      <c r="AX175" s="161">
        <f t="shared" si="86"/>
        <v>13.623230794141797</v>
      </c>
      <c r="AY175" s="94"/>
      <c r="AZ175" s="156">
        <v>0</v>
      </c>
      <c r="BA175" s="94"/>
      <c r="BB175" s="161">
        <f t="shared" si="87"/>
        <v>0</v>
      </c>
      <c r="BC175" s="94"/>
      <c r="BD175" s="156">
        <v>390754</v>
      </c>
      <c r="BE175" s="94"/>
      <c r="BF175" s="156">
        <v>0</v>
      </c>
      <c r="BG175" s="94"/>
      <c r="BH175" s="103">
        <v>80</v>
      </c>
      <c r="BI175" s="94"/>
      <c r="BJ175" s="146">
        <v>27057</v>
      </c>
      <c r="BK175" s="94"/>
      <c r="BL175" s="156">
        <f t="shared" si="88"/>
        <v>27057</v>
      </c>
      <c r="BM175" s="94"/>
      <c r="BN175" s="156">
        <f t="shared" si="89"/>
        <v>27057</v>
      </c>
      <c r="BO175" s="94"/>
      <c r="BP175" s="156">
        <f t="shared" si="90"/>
        <v>27057</v>
      </c>
      <c r="BQ175" s="94"/>
      <c r="BR175" s="156">
        <f t="shared" si="91"/>
        <v>27057</v>
      </c>
      <c r="BS175" s="94"/>
      <c r="BT175" s="156">
        <f t="shared" si="92"/>
        <v>27057</v>
      </c>
      <c r="BU175" s="94"/>
      <c r="BV175" s="156">
        <f t="shared" si="93"/>
        <v>27057</v>
      </c>
    </row>
    <row r="176" spans="1:74" ht="9.75" customHeight="1" x14ac:dyDescent="0.25">
      <c r="A176" s="103">
        <v>81</v>
      </c>
      <c r="B176" s="103"/>
      <c r="C176" s="13" t="s">
        <v>200</v>
      </c>
      <c r="D176" s="103"/>
      <c r="E176" s="156">
        <v>31171791</v>
      </c>
      <c r="F176" s="103"/>
      <c r="G176" s="153">
        <f t="shared" si="100"/>
        <v>1409.1492699245061</v>
      </c>
      <c r="H176" s="103"/>
      <c r="I176" s="153">
        <f t="shared" si="78"/>
        <v>90.623724639301045</v>
      </c>
      <c r="J176" s="103"/>
      <c r="K176" s="156">
        <v>1645754</v>
      </c>
      <c r="L176" s="103"/>
      <c r="M176" s="153">
        <f t="shared" si="101"/>
        <v>74.39781203381402</v>
      </c>
      <c r="N176" s="103"/>
      <c r="O176" s="153">
        <f t="shared" si="79"/>
        <v>86.437562864357218</v>
      </c>
      <c r="P176" s="103"/>
      <c r="Q176" s="156">
        <v>1809766</v>
      </c>
      <c r="R176" s="103"/>
      <c r="S176" s="153">
        <f t="shared" si="102"/>
        <v>81.812124225848734</v>
      </c>
      <c r="T176" s="103"/>
      <c r="U176" s="153">
        <f t="shared" si="80"/>
        <v>69.850176611098107</v>
      </c>
      <c r="V176" s="103"/>
      <c r="W176" s="156">
        <v>8267015</v>
      </c>
      <c r="X176" s="103"/>
      <c r="Y176" s="153">
        <f t="shared" si="103"/>
        <v>373.71796030920842</v>
      </c>
      <c r="Z176" s="103"/>
      <c r="AA176" s="153">
        <f t="shared" si="81"/>
        <v>198.49772220027677</v>
      </c>
      <c r="AB176" s="103"/>
      <c r="AC176" s="94"/>
      <c r="AD176" s="156">
        <v>6467203</v>
      </c>
      <c r="AE176" s="103"/>
      <c r="AF176" s="153">
        <f t="shared" si="104"/>
        <v>292.35581574069886</v>
      </c>
      <c r="AG176" s="103"/>
      <c r="AH176" s="153">
        <f t="shared" si="82"/>
        <v>348.866335825688</v>
      </c>
      <c r="AI176" s="103"/>
      <c r="AJ176" s="156">
        <v>27899</v>
      </c>
      <c r="AK176" s="103"/>
      <c r="AL176" s="153">
        <f t="shared" si="105"/>
        <v>1.2611997649292528</v>
      </c>
      <c r="AM176" s="103"/>
      <c r="AN176" s="153">
        <f t="shared" si="83"/>
        <v>176.59673699589871</v>
      </c>
      <c r="AO176" s="103"/>
      <c r="AP176" s="156">
        <f t="shared" si="84"/>
        <v>49389428</v>
      </c>
      <c r="AQ176" s="94"/>
      <c r="AR176" s="156">
        <v>28909887</v>
      </c>
      <c r="AS176" s="94"/>
      <c r="AT176" s="161">
        <f t="shared" si="85"/>
        <v>58.534565332483702</v>
      </c>
      <c r="AU176" s="94"/>
      <c r="AV176" s="156">
        <v>4465280</v>
      </c>
      <c r="AW176" s="94"/>
      <c r="AX176" s="161">
        <f t="shared" si="86"/>
        <v>9.0409631794075445</v>
      </c>
      <c r="AY176" s="94"/>
      <c r="AZ176" s="156">
        <v>2174073</v>
      </c>
      <c r="BA176" s="94"/>
      <c r="BB176" s="161">
        <f t="shared" si="87"/>
        <v>4.4018995320213063</v>
      </c>
      <c r="BC176" s="94"/>
      <c r="BD176" s="156">
        <v>4046398</v>
      </c>
      <c r="BE176" s="94"/>
      <c r="BF176" s="156">
        <v>0</v>
      </c>
      <c r="BG176" s="94"/>
      <c r="BH176" s="103">
        <v>81</v>
      </c>
      <c r="BI176" s="94"/>
      <c r="BJ176" s="146">
        <v>22121</v>
      </c>
      <c r="BK176" s="94"/>
      <c r="BL176" s="156">
        <f t="shared" si="88"/>
        <v>22121</v>
      </c>
      <c r="BM176" s="94"/>
      <c r="BN176" s="156">
        <f t="shared" si="89"/>
        <v>22121</v>
      </c>
      <c r="BO176" s="94"/>
      <c r="BP176" s="156">
        <f t="shared" si="90"/>
        <v>22121</v>
      </c>
      <c r="BQ176" s="94"/>
      <c r="BR176" s="156">
        <f t="shared" si="91"/>
        <v>22121</v>
      </c>
      <c r="BS176" s="94"/>
      <c r="BT176" s="156">
        <f t="shared" si="92"/>
        <v>22121</v>
      </c>
      <c r="BU176" s="94"/>
      <c r="BV176" s="156">
        <f t="shared" si="93"/>
        <v>22121</v>
      </c>
    </row>
    <row r="177" spans="1:74" ht="9.75" customHeight="1" x14ac:dyDescent="0.25">
      <c r="A177" s="103">
        <v>82</v>
      </c>
      <c r="B177" s="103"/>
      <c r="C177" s="13" t="s">
        <v>201</v>
      </c>
      <c r="D177" s="103"/>
      <c r="E177" s="156">
        <v>55396774</v>
      </c>
      <c r="F177" s="103"/>
      <c r="G177" s="153">
        <f t="shared" si="100"/>
        <v>1290.0972054028878</v>
      </c>
      <c r="H177" s="103"/>
      <c r="I177" s="153">
        <f t="shared" si="78"/>
        <v>82.967373574714784</v>
      </c>
      <c r="J177" s="103"/>
      <c r="K177" s="156">
        <v>3338687</v>
      </c>
      <c r="L177" s="103"/>
      <c r="M177" s="153">
        <f t="shared" si="101"/>
        <v>77.752375407545415</v>
      </c>
      <c r="N177" s="103"/>
      <c r="O177" s="153">
        <f t="shared" si="79"/>
        <v>90.334993105552883</v>
      </c>
      <c r="P177" s="103"/>
      <c r="Q177" s="156">
        <v>5541247</v>
      </c>
      <c r="R177" s="103"/>
      <c r="S177" s="153">
        <f t="shared" si="102"/>
        <v>129.04627387051701</v>
      </c>
      <c r="T177" s="103"/>
      <c r="U177" s="153">
        <f t="shared" si="80"/>
        <v>110.17810753790187</v>
      </c>
      <c r="V177" s="103"/>
      <c r="W177" s="156">
        <v>7930984</v>
      </c>
      <c r="X177" s="103"/>
      <c r="Y177" s="153">
        <f t="shared" si="103"/>
        <v>184.69920819748486</v>
      </c>
      <c r="Z177" s="103"/>
      <c r="AA177" s="153">
        <f t="shared" si="81"/>
        <v>98.101713091502361</v>
      </c>
      <c r="AB177" s="103"/>
      <c r="AC177" s="94"/>
      <c r="AD177" s="156">
        <v>2261656</v>
      </c>
      <c r="AE177" s="103"/>
      <c r="AF177" s="153">
        <f t="shared" si="104"/>
        <v>52.670144387517468</v>
      </c>
      <c r="AG177" s="103"/>
      <c r="AH177" s="153">
        <f t="shared" si="82"/>
        <v>62.8509483669053</v>
      </c>
      <c r="AI177" s="103"/>
      <c r="AJ177" s="156">
        <v>49936</v>
      </c>
      <c r="AK177" s="103"/>
      <c r="AL177" s="153">
        <f t="shared" si="105"/>
        <v>1.1629250116441547</v>
      </c>
      <c r="AM177" s="103"/>
      <c r="AN177" s="153">
        <f t="shared" si="83"/>
        <v>162.83602973775959</v>
      </c>
      <c r="AO177" s="103"/>
      <c r="AP177" s="156">
        <f t="shared" si="84"/>
        <v>74519284</v>
      </c>
      <c r="AQ177" s="94"/>
      <c r="AR177" s="156">
        <v>36469554</v>
      </c>
      <c r="AS177" s="94"/>
      <c r="AT177" s="161">
        <f t="shared" si="85"/>
        <v>48.939753634777276</v>
      </c>
      <c r="AU177" s="94"/>
      <c r="AV177" s="156">
        <v>4347663</v>
      </c>
      <c r="AW177" s="94"/>
      <c r="AX177" s="161">
        <f t="shared" si="86"/>
        <v>5.8342790840556118</v>
      </c>
      <c r="AY177" s="94"/>
      <c r="AZ177" s="156">
        <v>0</v>
      </c>
      <c r="BA177" s="94"/>
      <c r="BB177" s="161">
        <f t="shared" si="87"/>
        <v>0</v>
      </c>
      <c r="BC177" s="94"/>
      <c r="BD177" s="156">
        <v>3351278</v>
      </c>
      <c r="BE177" s="94"/>
      <c r="BF177" s="156">
        <v>9024</v>
      </c>
      <c r="BG177" s="94"/>
      <c r="BH177" s="103">
        <v>82</v>
      </c>
      <c r="BI177" s="94"/>
      <c r="BJ177" s="146">
        <v>42940</v>
      </c>
      <c r="BK177" s="94"/>
      <c r="BL177" s="156">
        <f t="shared" si="88"/>
        <v>42940</v>
      </c>
      <c r="BM177" s="94"/>
      <c r="BN177" s="156">
        <f t="shared" si="89"/>
        <v>42940</v>
      </c>
      <c r="BO177" s="94"/>
      <c r="BP177" s="156">
        <f t="shared" si="90"/>
        <v>42940</v>
      </c>
      <c r="BQ177" s="94"/>
      <c r="BR177" s="156">
        <f t="shared" si="91"/>
        <v>42940</v>
      </c>
      <c r="BS177" s="94"/>
      <c r="BT177" s="156">
        <f t="shared" si="92"/>
        <v>42940</v>
      </c>
      <c r="BU177" s="94"/>
      <c r="BV177" s="156">
        <f t="shared" si="93"/>
        <v>42940</v>
      </c>
    </row>
    <row r="178" spans="1:74" ht="9.75" customHeight="1" x14ac:dyDescent="0.25">
      <c r="A178" s="103">
        <v>83</v>
      </c>
      <c r="B178" s="103"/>
      <c r="C178" s="13" t="s">
        <v>202</v>
      </c>
      <c r="D178" s="103"/>
      <c r="E178" s="156">
        <v>34178825</v>
      </c>
      <c r="F178" s="103"/>
      <c r="G178" s="153">
        <f t="shared" si="100"/>
        <v>1121.5365053322396</v>
      </c>
      <c r="H178" s="103"/>
      <c r="I178" s="153">
        <f t="shared" si="78"/>
        <v>72.127075251295423</v>
      </c>
      <c r="J178" s="103"/>
      <c r="K178" s="156">
        <v>1419480</v>
      </c>
      <c r="L178" s="103"/>
      <c r="M178" s="153">
        <f t="shared" si="101"/>
        <v>46.578506972928629</v>
      </c>
      <c r="N178" s="103"/>
      <c r="O178" s="153">
        <f t="shared" si="79"/>
        <v>54.116277273994704</v>
      </c>
      <c r="P178" s="103"/>
      <c r="Q178" s="156">
        <v>2590939</v>
      </c>
      <c r="R178" s="103"/>
      <c r="S178" s="153">
        <f t="shared" si="102"/>
        <v>85.018506972928634</v>
      </c>
      <c r="T178" s="103"/>
      <c r="U178" s="153">
        <f t="shared" si="80"/>
        <v>72.587746418575932</v>
      </c>
      <c r="V178" s="103"/>
      <c r="W178" s="156">
        <v>5917800</v>
      </c>
      <c r="X178" s="103"/>
      <c r="Y178" s="153">
        <f t="shared" si="103"/>
        <v>194.18539786710417</v>
      </c>
      <c r="Z178" s="103"/>
      <c r="AA178" s="153">
        <f t="shared" si="81"/>
        <v>103.14023743810125</v>
      </c>
      <c r="AB178" s="103"/>
      <c r="AC178" s="94"/>
      <c r="AD178" s="156">
        <v>3061936</v>
      </c>
      <c r="AE178" s="103"/>
      <c r="AF178" s="153">
        <f t="shared" si="104"/>
        <v>100.47369975389664</v>
      </c>
      <c r="AG178" s="103"/>
      <c r="AH178" s="153">
        <f t="shared" si="82"/>
        <v>119.89462700164333</v>
      </c>
      <c r="AI178" s="103"/>
      <c r="AJ178" s="156">
        <v>55314</v>
      </c>
      <c r="AK178" s="103"/>
      <c r="AL178" s="153">
        <f t="shared" si="105"/>
        <v>1.8150615258408531</v>
      </c>
      <c r="AM178" s="103"/>
      <c r="AN178" s="153">
        <f t="shared" si="83"/>
        <v>254.15001796188261</v>
      </c>
      <c r="AO178" s="103"/>
      <c r="AP178" s="156">
        <f t="shared" si="84"/>
        <v>47224294</v>
      </c>
      <c r="AQ178" s="94"/>
      <c r="AR178" s="156">
        <v>32197777</v>
      </c>
      <c r="AS178" s="94"/>
      <c r="AT178" s="161">
        <f t="shared" si="85"/>
        <v>68.180536484039337</v>
      </c>
      <c r="AU178" s="94"/>
      <c r="AV178" s="156">
        <v>5522718</v>
      </c>
      <c r="AW178" s="94"/>
      <c r="AX178" s="161">
        <f t="shared" si="86"/>
        <v>11.694654450524977</v>
      </c>
      <c r="AY178" s="94"/>
      <c r="AZ178" s="156">
        <v>0</v>
      </c>
      <c r="BA178" s="94"/>
      <c r="BB178" s="161">
        <f t="shared" si="87"/>
        <v>0</v>
      </c>
      <c r="BC178" s="94"/>
      <c r="BD178" s="156">
        <v>1071491</v>
      </c>
      <c r="BE178" s="94"/>
      <c r="BF178" s="156">
        <v>0</v>
      </c>
      <c r="BG178" s="94"/>
      <c r="BH178" s="103">
        <v>83</v>
      </c>
      <c r="BI178" s="94"/>
      <c r="BJ178" s="146">
        <v>30475</v>
      </c>
      <c r="BK178" s="94"/>
      <c r="BL178" s="156">
        <f t="shared" si="88"/>
        <v>30475</v>
      </c>
      <c r="BM178" s="94"/>
      <c r="BN178" s="156">
        <f t="shared" si="89"/>
        <v>30475</v>
      </c>
      <c r="BO178" s="94"/>
      <c r="BP178" s="156">
        <f t="shared" si="90"/>
        <v>30475</v>
      </c>
      <c r="BQ178" s="94"/>
      <c r="BR178" s="156">
        <f t="shared" si="91"/>
        <v>30475</v>
      </c>
      <c r="BS178" s="94"/>
      <c r="BT178" s="156">
        <f t="shared" si="92"/>
        <v>30475</v>
      </c>
      <c r="BU178" s="94"/>
      <c r="BV178" s="156">
        <f t="shared" si="93"/>
        <v>30475</v>
      </c>
    </row>
    <row r="179" spans="1:74" ht="9.75" customHeight="1" x14ac:dyDescent="0.25">
      <c r="A179" s="103">
        <v>84</v>
      </c>
      <c r="B179" s="103"/>
      <c r="C179" s="13" t="s">
        <v>203</v>
      </c>
      <c r="D179" s="103"/>
      <c r="E179" s="156">
        <v>23228803</v>
      </c>
      <c r="F179" s="103"/>
      <c r="G179" s="153">
        <f t="shared" si="100"/>
        <v>1301.2606016469665</v>
      </c>
      <c r="H179" s="103"/>
      <c r="I179" s="153">
        <f t="shared" si="78"/>
        <v>83.685302163867732</v>
      </c>
      <c r="J179" s="103"/>
      <c r="K179" s="156">
        <v>1508886</v>
      </c>
      <c r="L179" s="103"/>
      <c r="M179" s="153">
        <f t="shared" si="101"/>
        <v>84.526693182454764</v>
      </c>
      <c r="N179" s="103"/>
      <c r="O179" s="153">
        <f t="shared" si="79"/>
        <v>98.205594438099098</v>
      </c>
      <c r="P179" s="103"/>
      <c r="Q179" s="156">
        <v>3508455</v>
      </c>
      <c r="R179" s="103"/>
      <c r="S179" s="153">
        <f t="shared" si="102"/>
        <v>196.54109013500644</v>
      </c>
      <c r="T179" s="103"/>
      <c r="U179" s="153">
        <f t="shared" si="80"/>
        <v>167.80434424816491</v>
      </c>
      <c r="V179" s="103"/>
      <c r="W179" s="156">
        <v>3413336</v>
      </c>
      <c r="X179" s="103"/>
      <c r="Y179" s="153">
        <f t="shared" si="103"/>
        <v>191.21259313203743</v>
      </c>
      <c r="Z179" s="103"/>
      <c r="AA179" s="153">
        <f t="shared" si="81"/>
        <v>101.56125266581815</v>
      </c>
      <c r="AB179" s="103"/>
      <c r="AC179" s="94"/>
      <c r="AD179" s="156">
        <v>1399557</v>
      </c>
      <c r="AE179" s="103"/>
      <c r="AF179" s="153">
        <f t="shared" si="104"/>
        <v>78.402162343846285</v>
      </c>
      <c r="AG179" s="103"/>
      <c r="AH179" s="153">
        <f t="shared" si="82"/>
        <v>93.556801763669299</v>
      </c>
      <c r="AI179" s="103"/>
      <c r="AJ179" s="156">
        <v>0</v>
      </c>
      <c r="AK179" s="103"/>
      <c r="AL179" s="153">
        <f t="shared" si="105"/>
        <v>0</v>
      </c>
      <c r="AM179" s="103"/>
      <c r="AN179" s="153">
        <f t="shared" si="83"/>
        <v>0</v>
      </c>
      <c r="AO179" s="103"/>
      <c r="AP179" s="156">
        <f t="shared" si="84"/>
        <v>33059037</v>
      </c>
      <c r="AQ179" s="94"/>
      <c r="AR179" s="156">
        <v>19552253</v>
      </c>
      <c r="AS179" s="94"/>
      <c r="AT179" s="161">
        <f t="shared" si="85"/>
        <v>59.143443894025104</v>
      </c>
      <c r="AU179" s="94"/>
      <c r="AV179" s="156">
        <v>2685560</v>
      </c>
      <c r="AW179" s="94"/>
      <c r="AX179" s="161">
        <f t="shared" si="86"/>
        <v>8.1235276151570908</v>
      </c>
      <c r="AY179" s="94"/>
      <c r="AZ179" s="156">
        <v>0</v>
      </c>
      <c r="BA179" s="94"/>
      <c r="BB179" s="161">
        <f t="shared" si="87"/>
        <v>0</v>
      </c>
      <c r="BC179" s="94"/>
      <c r="BD179" s="156">
        <v>469406</v>
      </c>
      <c r="BE179" s="94"/>
      <c r="BF179" s="156">
        <v>0</v>
      </c>
      <c r="BG179" s="94"/>
      <c r="BH179" s="103">
        <v>84</v>
      </c>
      <c r="BI179" s="94"/>
      <c r="BJ179" s="146">
        <v>17851</v>
      </c>
      <c r="BK179" s="94"/>
      <c r="BL179" s="156">
        <f t="shared" si="88"/>
        <v>17851</v>
      </c>
      <c r="BM179" s="94"/>
      <c r="BN179" s="156">
        <f t="shared" si="89"/>
        <v>17851</v>
      </c>
      <c r="BO179" s="94"/>
      <c r="BP179" s="156">
        <f t="shared" si="90"/>
        <v>17851</v>
      </c>
      <c r="BQ179" s="94"/>
      <c r="BR179" s="156">
        <f t="shared" si="91"/>
        <v>17851</v>
      </c>
      <c r="BS179" s="94"/>
      <c r="BT179" s="156">
        <f t="shared" si="92"/>
        <v>17851</v>
      </c>
      <c r="BU179" s="94"/>
      <c r="BV179" s="156">
        <f t="shared" si="93"/>
        <v>0</v>
      </c>
    </row>
    <row r="180" spans="1:74" ht="9.75" customHeight="1" x14ac:dyDescent="0.25">
      <c r="A180" s="103">
        <v>85</v>
      </c>
      <c r="B180" s="103"/>
      <c r="C180" s="13" t="s">
        <v>204</v>
      </c>
      <c r="D180" s="103"/>
      <c r="E180" s="156">
        <v>199254924</v>
      </c>
      <c r="F180" s="103"/>
      <c r="G180" s="153">
        <f t="shared" si="100"/>
        <v>1493.2061660209381</v>
      </c>
      <c r="H180" s="103"/>
      <c r="I180" s="153">
        <f t="shared" si="78"/>
        <v>96.029503266490408</v>
      </c>
      <c r="J180" s="103"/>
      <c r="K180" s="156">
        <v>11322689</v>
      </c>
      <c r="L180" s="103"/>
      <c r="M180" s="153">
        <f t="shared" si="101"/>
        <v>84.851649792792315</v>
      </c>
      <c r="N180" s="103"/>
      <c r="O180" s="153">
        <f t="shared" si="79"/>
        <v>98.58313857100282</v>
      </c>
      <c r="P180" s="103"/>
      <c r="Q180" s="156">
        <v>19746450</v>
      </c>
      <c r="R180" s="103"/>
      <c r="S180" s="153">
        <f t="shared" si="102"/>
        <v>147.97888205274242</v>
      </c>
      <c r="T180" s="103"/>
      <c r="U180" s="153">
        <f t="shared" si="80"/>
        <v>126.34253350472373</v>
      </c>
      <c r="V180" s="103"/>
      <c r="W180" s="156">
        <v>22850114</v>
      </c>
      <c r="X180" s="103"/>
      <c r="Y180" s="153">
        <f t="shared" si="103"/>
        <v>171.23758065362219</v>
      </c>
      <c r="Z180" s="103"/>
      <c r="AA180" s="153">
        <f t="shared" si="81"/>
        <v>90.951662282185126</v>
      </c>
      <c r="AB180" s="103"/>
      <c r="AC180" s="94"/>
      <c r="AD180" s="156">
        <v>10265546</v>
      </c>
      <c r="AE180" s="103"/>
      <c r="AF180" s="153">
        <f t="shared" si="104"/>
        <v>76.929474449382127</v>
      </c>
      <c r="AG180" s="103"/>
      <c r="AH180" s="153">
        <f t="shared" si="82"/>
        <v>91.799452664063068</v>
      </c>
      <c r="AI180" s="103"/>
      <c r="AJ180" s="156">
        <v>89171</v>
      </c>
      <c r="AK180" s="103"/>
      <c r="AL180" s="153">
        <f t="shared" si="105"/>
        <v>0.66824289386320546</v>
      </c>
      <c r="AM180" s="103"/>
      <c r="AN180" s="153">
        <f t="shared" si="83"/>
        <v>93.569248788718667</v>
      </c>
      <c r="AO180" s="103"/>
      <c r="AP180" s="156">
        <f t="shared" si="84"/>
        <v>263528894</v>
      </c>
      <c r="AQ180" s="94"/>
      <c r="AR180" s="156">
        <v>143932764</v>
      </c>
      <c r="AS180" s="94"/>
      <c r="AT180" s="161">
        <f t="shared" si="85"/>
        <v>54.617450790803993</v>
      </c>
      <c r="AU180" s="94"/>
      <c r="AV180" s="156">
        <v>14477934</v>
      </c>
      <c r="AW180" s="94"/>
      <c r="AX180" s="161">
        <f t="shared" si="86"/>
        <v>5.493869677910916</v>
      </c>
      <c r="AY180" s="94"/>
      <c r="AZ180" s="156">
        <v>1186219</v>
      </c>
      <c r="BA180" s="94"/>
      <c r="BB180" s="161">
        <f t="shared" si="87"/>
        <v>0.45012862991790192</v>
      </c>
      <c r="BC180" s="94"/>
      <c r="BD180" s="156">
        <v>7520796</v>
      </c>
      <c r="BE180" s="94"/>
      <c r="BF180" s="156">
        <v>4688</v>
      </c>
      <c r="BG180" s="94"/>
      <c r="BH180" s="103">
        <v>85</v>
      </c>
      <c r="BI180" s="94"/>
      <c r="BJ180" s="146">
        <v>133441</v>
      </c>
      <c r="BK180" s="94"/>
      <c r="BL180" s="156">
        <f t="shared" si="88"/>
        <v>133441</v>
      </c>
      <c r="BM180" s="94"/>
      <c r="BN180" s="156">
        <f t="shared" si="89"/>
        <v>133441</v>
      </c>
      <c r="BO180" s="94"/>
      <c r="BP180" s="156">
        <f t="shared" si="90"/>
        <v>133441</v>
      </c>
      <c r="BQ180" s="94"/>
      <c r="BR180" s="156">
        <f t="shared" si="91"/>
        <v>133441</v>
      </c>
      <c r="BS180" s="94"/>
      <c r="BT180" s="156">
        <f t="shared" si="92"/>
        <v>133441</v>
      </c>
      <c r="BU180" s="94"/>
      <c r="BV180" s="156">
        <f t="shared" si="93"/>
        <v>133441</v>
      </c>
    </row>
    <row r="181" spans="1:74" ht="9.75" customHeight="1" x14ac:dyDescent="0.25">
      <c r="A181" s="103">
        <v>86</v>
      </c>
      <c r="B181" s="103"/>
      <c r="C181" s="13" t="s">
        <v>205</v>
      </c>
      <c r="D181" s="103"/>
      <c r="E181" s="156">
        <v>220986367</v>
      </c>
      <c r="F181" s="103"/>
      <c r="G181" s="153">
        <f t="shared" si="100"/>
        <v>1482.0358594326335</v>
      </c>
      <c r="H181" s="103"/>
      <c r="I181" s="153">
        <f t="shared" si="78"/>
        <v>95.311130266553135</v>
      </c>
      <c r="J181" s="103"/>
      <c r="K181" s="156">
        <v>12242038</v>
      </c>
      <c r="L181" s="103"/>
      <c r="M181" s="153">
        <f t="shared" si="101"/>
        <v>82.100717591040166</v>
      </c>
      <c r="N181" s="103"/>
      <c r="O181" s="153">
        <f t="shared" si="79"/>
        <v>95.387024752273007</v>
      </c>
      <c r="P181" s="103"/>
      <c r="Q181" s="156">
        <v>14734707</v>
      </c>
      <c r="R181" s="103"/>
      <c r="S181" s="153">
        <f t="shared" si="102"/>
        <v>98.817698343504802</v>
      </c>
      <c r="T181" s="103"/>
      <c r="U181" s="153">
        <f t="shared" si="80"/>
        <v>84.369324802535644</v>
      </c>
      <c r="V181" s="103"/>
      <c r="W181" s="156">
        <v>23032559</v>
      </c>
      <c r="X181" s="103"/>
      <c r="Y181" s="153">
        <f t="shared" si="103"/>
        <v>154.46689692173564</v>
      </c>
      <c r="Z181" s="103"/>
      <c r="AA181" s="153">
        <f t="shared" si="81"/>
        <v>82.044029055870809</v>
      </c>
      <c r="AB181" s="103"/>
      <c r="AC181" s="94"/>
      <c r="AD181" s="156">
        <v>28515353</v>
      </c>
      <c r="AE181" s="103"/>
      <c r="AF181" s="153">
        <f t="shared" si="104"/>
        <v>191.23702635638119</v>
      </c>
      <c r="AG181" s="103"/>
      <c r="AH181" s="153">
        <f t="shared" si="82"/>
        <v>228.2019274702038</v>
      </c>
      <c r="AI181" s="103"/>
      <c r="AJ181" s="156">
        <v>0</v>
      </c>
      <c r="AK181" s="103"/>
      <c r="AL181" s="153">
        <f t="shared" si="105"/>
        <v>0</v>
      </c>
      <c r="AM181" s="103"/>
      <c r="AN181" s="153">
        <f t="shared" si="83"/>
        <v>0</v>
      </c>
      <c r="AO181" s="103"/>
      <c r="AP181" s="156">
        <f t="shared" si="84"/>
        <v>299511024</v>
      </c>
      <c r="AQ181" s="94"/>
      <c r="AR181" s="156">
        <v>164043554</v>
      </c>
      <c r="AS181" s="94"/>
      <c r="AT181" s="161">
        <f t="shared" si="85"/>
        <v>54.770456128519662</v>
      </c>
      <c r="AU181" s="94"/>
      <c r="AV181" s="156">
        <v>12130501</v>
      </c>
      <c r="AW181" s="94"/>
      <c r="AX181" s="161">
        <f t="shared" si="86"/>
        <v>4.0501016750555401</v>
      </c>
      <c r="AY181" s="94"/>
      <c r="AZ181" s="156">
        <v>6782783</v>
      </c>
      <c r="BA181" s="94"/>
      <c r="BB181" s="161">
        <f t="shared" si="87"/>
        <v>2.2646188141642494</v>
      </c>
      <c r="BC181" s="94"/>
      <c r="BD181" s="156">
        <v>7482368</v>
      </c>
      <c r="BE181" s="94"/>
      <c r="BF181" s="156">
        <v>4212</v>
      </c>
      <c r="BG181" s="94"/>
      <c r="BH181" s="103">
        <v>86</v>
      </c>
      <c r="BI181" s="94"/>
      <c r="BJ181" s="146">
        <v>149110</v>
      </c>
      <c r="BK181" s="94"/>
      <c r="BL181" s="156">
        <f t="shared" si="88"/>
        <v>149110</v>
      </c>
      <c r="BM181" s="94"/>
      <c r="BN181" s="156">
        <f t="shared" si="89"/>
        <v>149110</v>
      </c>
      <c r="BO181" s="94"/>
      <c r="BP181" s="156">
        <f t="shared" si="90"/>
        <v>149110</v>
      </c>
      <c r="BQ181" s="94"/>
      <c r="BR181" s="156">
        <f t="shared" si="91"/>
        <v>149110</v>
      </c>
      <c r="BS181" s="94"/>
      <c r="BT181" s="156">
        <f t="shared" si="92"/>
        <v>149110</v>
      </c>
      <c r="BU181" s="94"/>
      <c r="BV181" s="156">
        <f t="shared" si="93"/>
        <v>0</v>
      </c>
    </row>
    <row r="182" spans="1:74" ht="9.75" customHeight="1" x14ac:dyDescent="0.25">
      <c r="A182" s="103">
        <v>87</v>
      </c>
      <c r="B182" s="103"/>
      <c r="C182" s="13" t="s">
        <v>206</v>
      </c>
      <c r="D182" s="103"/>
      <c r="E182" s="156">
        <v>11649886</v>
      </c>
      <c r="F182" s="103"/>
      <c r="G182" s="153">
        <f t="shared" si="100"/>
        <v>1769.4237545565006</v>
      </c>
      <c r="H182" s="103"/>
      <c r="I182" s="153">
        <f t="shared" si="78"/>
        <v>113.79331808599468</v>
      </c>
      <c r="J182" s="103"/>
      <c r="K182" s="156">
        <v>965867</v>
      </c>
      <c r="L182" s="103"/>
      <c r="M182" s="153">
        <f t="shared" si="101"/>
        <v>146.69911907654921</v>
      </c>
      <c r="N182" s="103"/>
      <c r="O182" s="153">
        <f t="shared" si="79"/>
        <v>170.43934466193451</v>
      </c>
      <c r="P182" s="103"/>
      <c r="Q182" s="156">
        <v>1127582</v>
      </c>
      <c r="R182" s="103"/>
      <c r="S182" s="153">
        <f t="shared" si="102"/>
        <v>171.26093560145807</v>
      </c>
      <c r="T182" s="103"/>
      <c r="U182" s="153">
        <f t="shared" si="80"/>
        <v>146.22046196135966</v>
      </c>
      <c r="V182" s="103"/>
      <c r="W182" s="156">
        <v>1938789</v>
      </c>
      <c r="X182" s="103"/>
      <c r="Y182" s="153">
        <f t="shared" si="103"/>
        <v>294.4697752126367</v>
      </c>
      <c r="Z182" s="103"/>
      <c r="AA182" s="153">
        <f t="shared" si="81"/>
        <v>156.40559417635157</v>
      </c>
      <c r="AB182" s="103"/>
      <c r="AC182" s="94"/>
      <c r="AD182" s="156">
        <v>480584</v>
      </c>
      <c r="AE182" s="103"/>
      <c r="AF182" s="153">
        <f t="shared" si="104"/>
        <v>72.992709599027947</v>
      </c>
      <c r="AG182" s="103"/>
      <c r="AH182" s="153">
        <f t="shared" si="82"/>
        <v>87.101736202118119</v>
      </c>
      <c r="AI182" s="103"/>
      <c r="AJ182" s="156">
        <v>3860</v>
      </c>
      <c r="AK182" s="103"/>
      <c r="AL182" s="153">
        <f t="shared" si="105"/>
        <v>0.58626974483596594</v>
      </c>
      <c r="AM182" s="103"/>
      <c r="AN182" s="153">
        <f t="shared" si="83"/>
        <v>82.091137991337504</v>
      </c>
      <c r="AO182" s="103"/>
      <c r="AP182" s="156">
        <f t="shared" si="84"/>
        <v>16166568</v>
      </c>
      <c r="AQ182" s="94"/>
      <c r="AR182" s="156">
        <v>2708958</v>
      </c>
      <c r="AS182" s="94"/>
      <c r="AT182" s="161">
        <f t="shared" si="85"/>
        <v>16.756543503853134</v>
      </c>
      <c r="AU182" s="94"/>
      <c r="AV182" s="156">
        <v>1005064</v>
      </c>
      <c r="AW182" s="94"/>
      <c r="AX182" s="161">
        <f t="shared" si="86"/>
        <v>6.2169286641419506</v>
      </c>
      <c r="AY182" s="94"/>
      <c r="AZ182" s="156">
        <v>70220</v>
      </c>
      <c r="BA182" s="94"/>
      <c r="BB182" s="161">
        <f t="shared" si="87"/>
        <v>0.43435316636159266</v>
      </c>
      <c r="BC182" s="94"/>
      <c r="BD182" s="156">
        <v>148652</v>
      </c>
      <c r="BE182" s="94"/>
      <c r="BF182" s="156">
        <v>0</v>
      </c>
      <c r="BG182" s="94"/>
      <c r="BH182" s="103">
        <v>87</v>
      </c>
      <c r="BI182" s="94"/>
      <c r="BJ182" s="146">
        <v>6584</v>
      </c>
      <c r="BK182" s="94"/>
      <c r="BL182" s="156">
        <f t="shared" si="88"/>
        <v>6584</v>
      </c>
      <c r="BM182" s="94"/>
      <c r="BN182" s="156">
        <f t="shared" si="89"/>
        <v>6584</v>
      </c>
      <c r="BO182" s="94"/>
      <c r="BP182" s="156">
        <f t="shared" si="90"/>
        <v>6584</v>
      </c>
      <c r="BQ182" s="94"/>
      <c r="BR182" s="156">
        <f t="shared" si="91"/>
        <v>6584</v>
      </c>
      <c r="BS182" s="94"/>
      <c r="BT182" s="156">
        <f t="shared" si="92"/>
        <v>6584</v>
      </c>
      <c r="BU182" s="94"/>
      <c r="BV182" s="156">
        <f t="shared" si="93"/>
        <v>6584</v>
      </c>
    </row>
    <row r="183" spans="1:74" ht="9.75" customHeight="1" x14ac:dyDescent="0.25">
      <c r="A183" s="103">
        <v>88</v>
      </c>
      <c r="B183" s="103"/>
      <c r="C183" s="13" t="s">
        <v>207</v>
      </c>
      <c r="D183" s="103"/>
      <c r="E183" s="156">
        <v>12853075</v>
      </c>
      <c r="F183" s="103"/>
      <c r="G183" s="153">
        <f t="shared" si="100"/>
        <v>1120.2889392486709</v>
      </c>
      <c r="H183" s="103"/>
      <c r="I183" s="153">
        <f t="shared" si="78"/>
        <v>72.04684309446175</v>
      </c>
      <c r="J183" s="103"/>
      <c r="K183" s="156">
        <v>1235857</v>
      </c>
      <c r="L183" s="103"/>
      <c r="M183" s="153">
        <f t="shared" si="101"/>
        <v>107.71873093349603</v>
      </c>
      <c r="N183" s="103"/>
      <c r="O183" s="153">
        <f t="shared" si="79"/>
        <v>125.15078497874363</v>
      </c>
      <c r="P183" s="103"/>
      <c r="Q183" s="156">
        <v>1715128</v>
      </c>
      <c r="R183" s="103"/>
      <c r="S183" s="153">
        <f t="shared" si="102"/>
        <v>149.49254772073564</v>
      </c>
      <c r="T183" s="103"/>
      <c r="U183" s="153">
        <f t="shared" si="80"/>
        <v>127.63488247182313</v>
      </c>
      <c r="V183" s="103"/>
      <c r="W183" s="156">
        <v>2055102</v>
      </c>
      <c r="X183" s="103"/>
      <c r="Y183" s="153">
        <f t="shared" si="103"/>
        <v>179.12507626601587</v>
      </c>
      <c r="Z183" s="103"/>
      <c r="AA183" s="153">
        <f t="shared" si="81"/>
        <v>95.141051284601346</v>
      </c>
      <c r="AB183" s="103"/>
      <c r="AC183" s="94"/>
      <c r="AD183" s="156">
        <v>839579</v>
      </c>
      <c r="AE183" s="103"/>
      <c r="AF183" s="153">
        <f t="shared" si="104"/>
        <v>73.178680380022655</v>
      </c>
      <c r="AG183" s="103"/>
      <c r="AH183" s="153">
        <f t="shared" si="82"/>
        <v>87.323653952486424</v>
      </c>
      <c r="AI183" s="103"/>
      <c r="AJ183" s="156">
        <v>7464</v>
      </c>
      <c r="AK183" s="103"/>
      <c r="AL183" s="153">
        <f t="shared" si="105"/>
        <v>0.65057090560446262</v>
      </c>
      <c r="AM183" s="103"/>
      <c r="AN183" s="153">
        <f t="shared" si="83"/>
        <v>91.094767307270814</v>
      </c>
      <c r="AO183" s="103"/>
      <c r="AP183" s="156">
        <f t="shared" si="84"/>
        <v>18706205</v>
      </c>
      <c r="AQ183" s="94"/>
      <c r="AR183" s="156">
        <v>8577949</v>
      </c>
      <c r="AS183" s="94"/>
      <c r="AT183" s="161">
        <f t="shared" si="85"/>
        <v>45.856169116076721</v>
      </c>
      <c r="AU183" s="94"/>
      <c r="AV183" s="156">
        <v>2200554</v>
      </c>
      <c r="AW183" s="94"/>
      <c r="AX183" s="161">
        <f t="shared" si="86"/>
        <v>11.763765018078226</v>
      </c>
      <c r="AY183" s="94"/>
      <c r="AZ183" s="156">
        <v>69419</v>
      </c>
      <c r="BA183" s="94"/>
      <c r="BB183" s="161">
        <f t="shared" si="87"/>
        <v>0.37110146071851557</v>
      </c>
      <c r="BC183" s="94"/>
      <c r="BD183" s="156">
        <v>154808</v>
      </c>
      <c r="BE183" s="94"/>
      <c r="BF183" s="156">
        <v>0</v>
      </c>
      <c r="BG183" s="94"/>
      <c r="BH183" s="103">
        <v>88</v>
      </c>
      <c r="BI183" s="94"/>
      <c r="BJ183" s="146">
        <v>11473</v>
      </c>
      <c r="BK183" s="94"/>
      <c r="BL183" s="156">
        <f t="shared" si="88"/>
        <v>11473</v>
      </c>
      <c r="BM183" s="94"/>
      <c r="BN183" s="156">
        <f t="shared" si="89"/>
        <v>11473</v>
      </c>
      <c r="BO183" s="94"/>
      <c r="BP183" s="156">
        <f t="shared" si="90"/>
        <v>11473</v>
      </c>
      <c r="BQ183" s="94"/>
      <c r="BR183" s="156">
        <f t="shared" si="91"/>
        <v>11473</v>
      </c>
      <c r="BS183" s="94"/>
      <c r="BT183" s="156">
        <f t="shared" si="92"/>
        <v>11473</v>
      </c>
      <c r="BU183" s="94"/>
      <c r="BV183" s="156">
        <f t="shared" si="93"/>
        <v>11473</v>
      </c>
    </row>
    <row r="184" spans="1:74" ht="9.75" customHeight="1" x14ac:dyDescent="0.25">
      <c r="A184" s="103">
        <v>89</v>
      </c>
      <c r="B184" s="103"/>
      <c r="C184" s="13" t="s">
        <v>208</v>
      </c>
      <c r="D184" s="103"/>
      <c r="E184" s="156">
        <v>40896530</v>
      </c>
      <c r="F184" s="103"/>
      <c r="G184" s="153">
        <f t="shared" si="100"/>
        <v>974.3532747242275</v>
      </c>
      <c r="H184" s="103"/>
      <c r="I184" s="153">
        <f t="shared" si="78"/>
        <v>62.661582242979982</v>
      </c>
      <c r="J184" s="103"/>
      <c r="K184" s="156">
        <v>3462621</v>
      </c>
      <c r="L184" s="103"/>
      <c r="M184" s="153">
        <f t="shared" si="101"/>
        <v>82.496390536773646</v>
      </c>
      <c r="N184" s="103"/>
      <c r="O184" s="153">
        <f t="shared" si="79"/>
        <v>95.846729200369126</v>
      </c>
      <c r="P184" s="103"/>
      <c r="Q184" s="156">
        <v>2991146</v>
      </c>
      <c r="R184" s="103"/>
      <c r="S184" s="153">
        <f t="shared" si="102"/>
        <v>71.263574202463488</v>
      </c>
      <c r="T184" s="103"/>
      <c r="U184" s="153">
        <f t="shared" si="80"/>
        <v>60.843955478269208</v>
      </c>
      <c r="V184" s="103"/>
      <c r="W184" s="156">
        <v>5516882</v>
      </c>
      <c r="X184" s="103"/>
      <c r="Y184" s="153">
        <f t="shared" si="103"/>
        <v>131.4388297238701</v>
      </c>
      <c r="Z184" s="103"/>
      <c r="AA184" s="153">
        <f t="shared" si="81"/>
        <v>69.812829673135141</v>
      </c>
      <c r="AB184" s="103"/>
      <c r="AC184" s="94"/>
      <c r="AD184" s="156">
        <v>2960168</v>
      </c>
      <c r="AE184" s="103"/>
      <c r="AF184" s="153">
        <f t="shared" si="104"/>
        <v>70.525528315822072</v>
      </c>
      <c r="AG184" s="103"/>
      <c r="AH184" s="153">
        <f t="shared" si="82"/>
        <v>84.157664465733873</v>
      </c>
      <c r="AI184" s="103"/>
      <c r="AJ184" s="156">
        <v>60000</v>
      </c>
      <c r="AK184" s="103"/>
      <c r="AL184" s="153">
        <f t="shared" si="105"/>
        <v>1.4294903866771496</v>
      </c>
      <c r="AM184" s="103"/>
      <c r="AN184" s="153">
        <f t="shared" si="83"/>
        <v>200.16126300844257</v>
      </c>
      <c r="AO184" s="103"/>
      <c r="AP184" s="156">
        <f t="shared" si="84"/>
        <v>55887347</v>
      </c>
      <c r="AQ184" s="94"/>
      <c r="AR184" s="156">
        <v>39519172</v>
      </c>
      <c r="AS184" s="94"/>
      <c r="AT184" s="161">
        <f t="shared" si="85"/>
        <v>70.712198952653807</v>
      </c>
      <c r="AU184" s="94"/>
      <c r="AV184" s="156">
        <v>5917448</v>
      </c>
      <c r="AW184" s="94"/>
      <c r="AX184" s="161">
        <f t="shared" si="86"/>
        <v>10.588171236684396</v>
      </c>
      <c r="AY184" s="94"/>
      <c r="AZ184" s="156">
        <v>0</v>
      </c>
      <c r="BA184" s="94"/>
      <c r="BB184" s="161">
        <f t="shared" si="87"/>
        <v>0</v>
      </c>
      <c r="BC184" s="94"/>
      <c r="BD184" s="156">
        <v>1104905</v>
      </c>
      <c r="BE184" s="94"/>
      <c r="BF184" s="156">
        <v>0</v>
      </c>
      <c r="BG184" s="94"/>
      <c r="BH184" s="103">
        <v>89</v>
      </c>
      <c r="BI184" s="94"/>
      <c r="BJ184" s="146">
        <v>41973</v>
      </c>
      <c r="BK184" s="94"/>
      <c r="BL184" s="156">
        <f t="shared" si="88"/>
        <v>41973</v>
      </c>
      <c r="BM184" s="94"/>
      <c r="BN184" s="156">
        <f t="shared" si="89"/>
        <v>41973</v>
      </c>
      <c r="BO184" s="94"/>
      <c r="BP184" s="156">
        <f t="shared" si="90"/>
        <v>41973</v>
      </c>
      <c r="BQ184" s="94"/>
      <c r="BR184" s="156">
        <f t="shared" si="91"/>
        <v>41973</v>
      </c>
      <c r="BS184" s="94"/>
      <c r="BT184" s="156">
        <f t="shared" si="92"/>
        <v>41973</v>
      </c>
      <c r="BU184" s="94"/>
      <c r="BV184" s="156">
        <f t="shared" si="93"/>
        <v>41973</v>
      </c>
    </row>
    <row r="185" spans="1:74" ht="9.75" customHeight="1" x14ac:dyDescent="0.25">
      <c r="A185" s="103">
        <v>90</v>
      </c>
      <c r="B185" s="103"/>
      <c r="C185" s="13" t="s">
        <v>209</v>
      </c>
      <c r="D185" s="103"/>
      <c r="E185" s="166">
        <v>44192957</v>
      </c>
      <c r="F185" s="112"/>
      <c r="G185" s="153">
        <f t="shared" si="100"/>
        <v>1115.1389603835478</v>
      </c>
      <c r="H185" s="103"/>
      <c r="I185" s="153">
        <f t="shared" si="78"/>
        <v>71.715643074327502</v>
      </c>
      <c r="J185" s="112"/>
      <c r="K185" s="166">
        <v>2181776</v>
      </c>
      <c r="L185" s="112"/>
      <c r="M185" s="153">
        <f t="shared" si="101"/>
        <v>55.053646227605348</v>
      </c>
      <c r="N185" s="103"/>
      <c r="O185" s="153">
        <f t="shared" si="79"/>
        <v>63.962942949825944</v>
      </c>
      <c r="P185" s="112"/>
      <c r="Q185" s="166">
        <v>2957770</v>
      </c>
      <c r="R185" s="112"/>
      <c r="S185" s="153">
        <f t="shared" si="102"/>
        <v>74.634620237194042</v>
      </c>
      <c r="T185" s="103"/>
      <c r="U185" s="153">
        <f t="shared" si="80"/>
        <v>63.722112757745805</v>
      </c>
      <c r="V185" s="112"/>
      <c r="W185" s="166">
        <v>7274848</v>
      </c>
      <c r="X185" s="112"/>
      <c r="Y185" s="153">
        <f t="shared" si="103"/>
        <v>183.56921524097905</v>
      </c>
      <c r="Z185" s="103"/>
      <c r="AA185" s="153">
        <f t="shared" si="81"/>
        <v>97.501525110750308</v>
      </c>
      <c r="AB185" s="112"/>
      <c r="AC185" s="119"/>
      <c r="AD185" s="166">
        <v>2985681</v>
      </c>
      <c r="AE185" s="112"/>
      <c r="AF185" s="153">
        <f t="shared" si="104"/>
        <v>75.338909916729747</v>
      </c>
      <c r="AG185" s="103"/>
      <c r="AH185" s="153">
        <f t="shared" si="82"/>
        <v>89.901442121687239</v>
      </c>
      <c r="AI185" s="112"/>
      <c r="AJ185" s="166">
        <v>38637</v>
      </c>
      <c r="AK185" s="112"/>
      <c r="AL185" s="153">
        <f t="shared" si="105"/>
        <v>0.97494322482967444</v>
      </c>
      <c r="AM185" s="103"/>
      <c r="AN185" s="153">
        <f t="shared" si="83"/>
        <v>136.51429143014261</v>
      </c>
      <c r="AO185" s="112"/>
      <c r="AP185" s="166">
        <f t="shared" si="84"/>
        <v>59631669</v>
      </c>
      <c r="AQ185" s="119"/>
      <c r="AR185" s="166">
        <v>29073258</v>
      </c>
      <c r="AS185" s="119"/>
      <c r="AT185" s="161">
        <f t="shared" si="85"/>
        <v>48.754727961747982</v>
      </c>
      <c r="AU185" s="119"/>
      <c r="AV185" s="166">
        <v>4210910</v>
      </c>
      <c r="AW185" s="119"/>
      <c r="AX185" s="161">
        <f t="shared" si="86"/>
        <v>7.0615330253459785</v>
      </c>
      <c r="AY185" s="119"/>
      <c r="AZ185" s="166">
        <v>0</v>
      </c>
      <c r="BA185" s="119"/>
      <c r="BB185" s="161">
        <f t="shared" si="87"/>
        <v>0</v>
      </c>
      <c r="BC185" s="119"/>
      <c r="BD185" s="166">
        <v>1722444</v>
      </c>
      <c r="BE185" s="94"/>
      <c r="BF185" s="156">
        <v>0</v>
      </c>
      <c r="BG185" s="94"/>
      <c r="BH185" s="103">
        <v>90</v>
      </c>
      <c r="BI185" s="94"/>
      <c r="BJ185" s="146">
        <v>39630</v>
      </c>
      <c r="BK185" s="94"/>
      <c r="BL185" s="156">
        <f t="shared" si="88"/>
        <v>39630</v>
      </c>
      <c r="BM185" s="94"/>
      <c r="BN185" s="156">
        <f t="shared" si="89"/>
        <v>39630</v>
      </c>
      <c r="BO185" s="94"/>
      <c r="BP185" s="156">
        <f t="shared" si="90"/>
        <v>39630</v>
      </c>
      <c r="BQ185" s="94"/>
      <c r="BR185" s="156">
        <f t="shared" si="91"/>
        <v>39630</v>
      </c>
      <c r="BS185" s="94"/>
      <c r="BT185" s="156">
        <f t="shared" si="92"/>
        <v>39630</v>
      </c>
      <c r="BU185" s="94"/>
      <c r="BV185" s="156">
        <f t="shared" si="93"/>
        <v>39630</v>
      </c>
    </row>
    <row r="186" spans="1:74" ht="9.75" customHeight="1" x14ac:dyDescent="0.25">
      <c r="A186" s="103">
        <v>91</v>
      </c>
      <c r="B186" s="103"/>
      <c r="C186" s="13" t="s">
        <v>210</v>
      </c>
      <c r="D186" s="103"/>
      <c r="E186" s="156">
        <v>61816365</v>
      </c>
      <c r="F186" s="103"/>
      <c r="G186" s="153">
        <f t="shared" si="100"/>
        <v>1144.9171173507186</v>
      </c>
      <c r="H186" s="103"/>
      <c r="I186" s="153">
        <f t="shared" si="78"/>
        <v>73.63070456203161</v>
      </c>
      <c r="J186" s="103"/>
      <c r="K186" s="156">
        <v>3209863</v>
      </c>
      <c r="L186" s="103"/>
      <c r="M186" s="153">
        <f t="shared" si="101"/>
        <v>59.450714920728998</v>
      </c>
      <c r="N186" s="103"/>
      <c r="O186" s="153">
        <f t="shared" si="79"/>
        <v>69.071586486386252</v>
      </c>
      <c r="P186" s="103"/>
      <c r="Q186" s="156">
        <v>5324086</v>
      </c>
      <c r="R186" s="103"/>
      <c r="S186" s="153">
        <f t="shared" si="102"/>
        <v>98.608793895391912</v>
      </c>
      <c r="T186" s="103"/>
      <c r="U186" s="153">
        <f t="shared" si="80"/>
        <v>84.19096477663966</v>
      </c>
      <c r="V186" s="103"/>
      <c r="W186" s="156">
        <v>7189141</v>
      </c>
      <c r="X186" s="103"/>
      <c r="Y186" s="153">
        <f t="shared" si="103"/>
        <v>133.15196695806787</v>
      </c>
      <c r="Z186" s="103"/>
      <c r="AA186" s="153">
        <f t="shared" si="81"/>
        <v>70.722750723018294</v>
      </c>
      <c r="AB186" s="103"/>
      <c r="AC186" s="94"/>
      <c r="AD186" s="156">
        <v>3614994</v>
      </c>
      <c r="AE186" s="103"/>
      <c r="AF186" s="153">
        <f t="shared" si="104"/>
        <v>66.954252481849167</v>
      </c>
      <c r="AG186" s="103"/>
      <c r="AH186" s="153">
        <f t="shared" si="82"/>
        <v>79.896083722883233</v>
      </c>
      <c r="AI186" s="103"/>
      <c r="AJ186" s="156">
        <v>332414</v>
      </c>
      <c r="AK186" s="103"/>
      <c r="AL186" s="153">
        <f t="shared" si="105"/>
        <v>6.1567269225070378</v>
      </c>
      <c r="AM186" s="103"/>
      <c r="AN186" s="153">
        <f t="shared" si="83"/>
        <v>862.0822135584001</v>
      </c>
      <c r="AO186" s="103"/>
      <c r="AP186" s="156">
        <f t="shared" si="84"/>
        <v>81486863</v>
      </c>
      <c r="AQ186" s="94"/>
      <c r="AR186" s="156">
        <v>43295212</v>
      </c>
      <c r="AS186" s="94"/>
      <c r="AT186" s="161">
        <f t="shared" si="85"/>
        <v>53.131523789300857</v>
      </c>
      <c r="AU186" s="94"/>
      <c r="AV186" s="156">
        <v>6557874</v>
      </c>
      <c r="AW186" s="94"/>
      <c r="AX186" s="161">
        <f t="shared" si="86"/>
        <v>8.0477683869116419</v>
      </c>
      <c r="AY186" s="94"/>
      <c r="AZ186" s="156">
        <v>0</v>
      </c>
      <c r="BA186" s="94"/>
      <c r="BB186" s="161">
        <f t="shared" si="87"/>
        <v>0</v>
      </c>
      <c r="BC186" s="94"/>
      <c r="BD186" s="156">
        <v>2652163</v>
      </c>
      <c r="BE186" s="94"/>
      <c r="BF186" s="156">
        <v>0</v>
      </c>
      <c r="BG186" s="94"/>
      <c r="BH186" s="103">
        <v>91</v>
      </c>
      <c r="BI186" s="94"/>
      <c r="BJ186" s="146">
        <v>53992</v>
      </c>
      <c r="BK186" s="94"/>
      <c r="BL186" s="156">
        <f t="shared" si="88"/>
        <v>53992</v>
      </c>
      <c r="BM186" s="94"/>
      <c r="BN186" s="156">
        <f t="shared" si="89"/>
        <v>53992</v>
      </c>
      <c r="BO186" s="94"/>
      <c r="BP186" s="156">
        <f t="shared" si="90"/>
        <v>53992</v>
      </c>
      <c r="BQ186" s="94"/>
      <c r="BR186" s="156">
        <f t="shared" si="91"/>
        <v>53992</v>
      </c>
      <c r="BS186" s="94"/>
      <c r="BT186" s="156">
        <f t="shared" si="92"/>
        <v>53992</v>
      </c>
      <c r="BU186" s="94"/>
      <c r="BV186" s="156">
        <f t="shared" si="93"/>
        <v>53992</v>
      </c>
    </row>
    <row r="187" spans="1:74" ht="9.75" customHeight="1" x14ac:dyDescent="0.25">
      <c r="A187" s="103">
        <v>92</v>
      </c>
      <c r="B187" s="103"/>
      <c r="C187" s="13" t="s">
        <v>211</v>
      </c>
      <c r="D187" s="103"/>
      <c r="E187" s="156">
        <v>14841812</v>
      </c>
      <c r="F187" s="103"/>
      <c r="G187" s="153">
        <f t="shared" si="100"/>
        <v>828.64228686282172</v>
      </c>
      <c r="H187" s="103"/>
      <c r="I187" s="153">
        <f t="shared" si="78"/>
        <v>53.290770560566791</v>
      </c>
      <c r="J187" s="103"/>
      <c r="K187" s="156">
        <v>1359475</v>
      </c>
      <c r="L187" s="103"/>
      <c r="M187" s="153">
        <f t="shared" si="101"/>
        <v>75.901680531516945</v>
      </c>
      <c r="N187" s="103"/>
      <c r="O187" s="153">
        <f t="shared" si="79"/>
        <v>88.184801449153795</v>
      </c>
      <c r="P187" s="103"/>
      <c r="Q187" s="156">
        <v>2071640</v>
      </c>
      <c r="R187" s="103"/>
      <c r="S187" s="153">
        <f t="shared" si="102"/>
        <v>115.66300039082128</v>
      </c>
      <c r="T187" s="103"/>
      <c r="U187" s="153">
        <f t="shared" si="80"/>
        <v>98.75163468883224</v>
      </c>
      <c r="V187" s="103"/>
      <c r="W187" s="156">
        <v>3477234</v>
      </c>
      <c r="X187" s="103"/>
      <c r="Y187" s="153">
        <f t="shared" si="103"/>
        <v>194.1395790296466</v>
      </c>
      <c r="Z187" s="103"/>
      <c r="AA187" s="153">
        <f t="shared" si="81"/>
        <v>103.1159010779711</v>
      </c>
      <c r="AB187" s="103"/>
      <c r="AC187" s="94"/>
      <c r="AD187" s="156">
        <v>1048728</v>
      </c>
      <c r="AE187" s="103"/>
      <c r="AF187" s="153">
        <f t="shared" si="104"/>
        <v>58.552174641281894</v>
      </c>
      <c r="AG187" s="103"/>
      <c r="AH187" s="153">
        <f t="shared" si="82"/>
        <v>69.869937664750054</v>
      </c>
      <c r="AI187" s="103"/>
      <c r="AJ187" s="156">
        <v>10710</v>
      </c>
      <c r="AK187" s="103"/>
      <c r="AL187" s="153">
        <f t="shared" si="105"/>
        <v>0.597956563005974</v>
      </c>
      <c r="AM187" s="103"/>
      <c r="AN187" s="153">
        <f t="shared" si="83"/>
        <v>83.727559129430233</v>
      </c>
      <c r="AO187" s="103"/>
      <c r="AP187" s="156">
        <f t="shared" si="84"/>
        <v>22809599</v>
      </c>
      <c r="AQ187" s="94"/>
      <c r="AR187" s="156">
        <v>12044609</v>
      </c>
      <c r="AS187" s="94"/>
      <c r="AT187" s="161">
        <f t="shared" si="85"/>
        <v>52.805001087480761</v>
      </c>
      <c r="AU187" s="94"/>
      <c r="AV187" s="156">
        <v>2328895</v>
      </c>
      <c r="AW187" s="94"/>
      <c r="AX187" s="161">
        <f t="shared" si="86"/>
        <v>10.21015319033009</v>
      </c>
      <c r="AY187" s="94"/>
      <c r="AZ187" s="156">
        <v>0</v>
      </c>
      <c r="BA187" s="94"/>
      <c r="BB187" s="161">
        <f t="shared" si="87"/>
        <v>0</v>
      </c>
      <c r="BC187" s="94"/>
      <c r="BD187" s="156">
        <v>171942</v>
      </c>
      <c r="BE187" s="94"/>
      <c r="BF187" s="156">
        <v>12360</v>
      </c>
      <c r="BG187" s="94"/>
      <c r="BH187" s="103">
        <v>92</v>
      </c>
      <c r="BI187" s="94"/>
      <c r="BJ187" s="146">
        <v>17911</v>
      </c>
      <c r="BK187" s="94"/>
      <c r="BL187" s="156">
        <f t="shared" si="88"/>
        <v>17911</v>
      </c>
      <c r="BM187" s="94"/>
      <c r="BN187" s="156">
        <f t="shared" si="89"/>
        <v>17911</v>
      </c>
      <c r="BO187" s="94"/>
      <c r="BP187" s="156">
        <f t="shared" si="90"/>
        <v>17911</v>
      </c>
      <c r="BQ187" s="94"/>
      <c r="BR187" s="156">
        <f t="shared" si="91"/>
        <v>17911</v>
      </c>
      <c r="BS187" s="94"/>
      <c r="BT187" s="156">
        <f t="shared" si="92"/>
        <v>17911</v>
      </c>
      <c r="BU187" s="94"/>
      <c r="BV187" s="156">
        <f t="shared" si="93"/>
        <v>17911</v>
      </c>
    </row>
    <row r="188" spans="1:74" ht="9.75" customHeight="1" x14ac:dyDescent="0.25">
      <c r="A188" s="103">
        <v>93</v>
      </c>
      <c r="B188" s="103"/>
      <c r="C188" s="13" t="s">
        <v>212</v>
      </c>
      <c r="D188" s="103"/>
      <c r="E188" s="156">
        <v>0</v>
      </c>
      <c r="F188" s="103"/>
      <c r="G188" s="153">
        <v>0</v>
      </c>
      <c r="H188" s="103"/>
      <c r="I188" s="153">
        <f t="shared" si="78"/>
        <v>0</v>
      </c>
      <c r="J188" s="103"/>
      <c r="K188" s="156">
        <v>0</v>
      </c>
      <c r="L188" s="103"/>
      <c r="M188" s="153">
        <v>0</v>
      </c>
      <c r="N188" s="103"/>
      <c r="O188" s="153">
        <f t="shared" si="79"/>
        <v>0</v>
      </c>
      <c r="P188" s="103"/>
      <c r="Q188" s="156">
        <v>0</v>
      </c>
      <c r="R188" s="103"/>
      <c r="S188" s="153">
        <v>0</v>
      </c>
      <c r="T188" s="103"/>
      <c r="U188" s="153">
        <f t="shared" si="80"/>
        <v>0</v>
      </c>
      <c r="V188" s="103"/>
      <c r="W188" s="156">
        <v>0</v>
      </c>
      <c r="X188" s="103"/>
      <c r="Y188" s="153">
        <v>0</v>
      </c>
      <c r="Z188" s="103"/>
      <c r="AA188" s="153">
        <f t="shared" si="81"/>
        <v>0</v>
      </c>
      <c r="AB188" s="103"/>
      <c r="AC188" s="94"/>
      <c r="AD188" s="156">
        <v>0</v>
      </c>
      <c r="AE188" s="103"/>
      <c r="AF188" s="153">
        <v>0</v>
      </c>
      <c r="AG188" s="103"/>
      <c r="AH188" s="153">
        <f t="shared" si="82"/>
        <v>0</v>
      </c>
      <c r="AI188" s="103"/>
      <c r="AJ188" s="156">
        <v>0</v>
      </c>
      <c r="AK188" s="103"/>
      <c r="AL188" s="153">
        <v>0</v>
      </c>
      <c r="AM188" s="103"/>
      <c r="AN188" s="153">
        <f t="shared" si="83"/>
        <v>0</v>
      </c>
      <c r="AO188" s="103"/>
      <c r="AP188" s="156">
        <f t="shared" si="84"/>
        <v>0</v>
      </c>
      <c r="AQ188" s="94"/>
      <c r="AR188" s="156">
        <v>0</v>
      </c>
      <c r="AS188" s="94"/>
      <c r="AT188" s="161">
        <f t="shared" si="85"/>
        <v>0</v>
      </c>
      <c r="AU188" s="94"/>
      <c r="AV188" s="156">
        <v>0</v>
      </c>
      <c r="AW188" s="94"/>
      <c r="AX188" s="161">
        <f t="shared" si="86"/>
        <v>0</v>
      </c>
      <c r="AY188" s="94"/>
      <c r="AZ188" s="156">
        <v>0</v>
      </c>
      <c r="BA188" s="94"/>
      <c r="BB188" s="161">
        <f t="shared" si="87"/>
        <v>0</v>
      </c>
      <c r="BC188" s="94"/>
      <c r="BD188" s="156">
        <v>0</v>
      </c>
      <c r="BE188" s="94"/>
      <c r="BF188" s="156">
        <v>0</v>
      </c>
      <c r="BG188" s="94"/>
      <c r="BH188" s="103">
        <v>93</v>
      </c>
      <c r="BI188" s="94"/>
      <c r="BJ188" s="146">
        <v>0</v>
      </c>
      <c r="BK188" s="94"/>
      <c r="BL188" s="156">
        <f t="shared" si="88"/>
        <v>0</v>
      </c>
      <c r="BM188" s="94"/>
      <c r="BN188" s="156">
        <f t="shared" si="89"/>
        <v>0</v>
      </c>
      <c r="BO188" s="94"/>
      <c r="BP188" s="156">
        <f t="shared" si="90"/>
        <v>0</v>
      </c>
      <c r="BQ188" s="94"/>
      <c r="BR188" s="156">
        <f t="shared" si="91"/>
        <v>0</v>
      </c>
      <c r="BS188" s="94"/>
      <c r="BT188" s="156">
        <f t="shared" si="92"/>
        <v>0</v>
      </c>
      <c r="BU188" s="94"/>
      <c r="BV188" s="156">
        <f t="shared" si="93"/>
        <v>0</v>
      </c>
    </row>
    <row r="189" spans="1:74" ht="9.75" customHeight="1" x14ac:dyDescent="0.25">
      <c r="A189" s="103">
        <v>94</v>
      </c>
      <c r="B189" s="103"/>
      <c r="C189" s="13" t="s">
        <v>213</v>
      </c>
      <c r="D189" s="103"/>
      <c r="E189" s="156">
        <v>32652376</v>
      </c>
      <c r="F189" s="103"/>
      <c r="G189" s="153">
        <f>(E189/$BJ189)</f>
        <v>1139.6989877835952</v>
      </c>
      <c r="H189" s="103"/>
      <c r="I189" s="153">
        <f t="shared" si="78"/>
        <v>73.295121705682746</v>
      </c>
      <c r="J189" s="103"/>
      <c r="K189" s="156">
        <v>1371608</v>
      </c>
      <c r="L189" s="103"/>
      <c r="M189" s="153">
        <f>(K189/$BJ189)</f>
        <v>47.87462478184991</v>
      </c>
      <c r="N189" s="103"/>
      <c r="O189" s="153">
        <f t="shared" si="79"/>
        <v>55.622145007542123</v>
      </c>
      <c r="P189" s="103"/>
      <c r="Q189" s="156">
        <v>3003831</v>
      </c>
      <c r="R189" s="103"/>
      <c r="S189" s="153">
        <f>(Q189/$BJ189)</f>
        <v>104.84575916230366</v>
      </c>
      <c r="T189" s="103"/>
      <c r="U189" s="153">
        <f t="shared" si="80"/>
        <v>89.516008338745635</v>
      </c>
      <c r="V189" s="103"/>
      <c r="W189" s="156">
        <v>4450986</v>
      </c>
      <c r="X189" s="103"/>
      <c r="Y189" s="153">
        <f>(W189/$BJ189)</f>
        <v>155.35727748691099</v>
      </c>
      <c r="Z189" s="103"/>
      <c r="AA189" s="153">
        <f t="shared" si="81"/>
        <v>82.51694856429495</v>
      </c>
      <c r="AB189" s="103"/>
      <c r="AC189" s="94"/>
      <c r="AD189" s="156">
        <v>2054760</v>
      </c>
      <c r="AE189" s="103"/>
      <c r="AF189" s="153">
        <f>(AD189/$BJ189)</f>
        <v>71.719371727748694</v>
      </c>
      <c r="AG189" s="103"/>
      <c r="AH189" s="153">
        <f t="shared" si="82"/>
        <v>85.582270217506846</v>
      </c>
      <c r="AI189" s="103"/>
      <c r="AJ189" s="156">
        <v>53391</v>
      </c>
      <c r="AK189" s="103"/>
      <c r="AL189" s="153">
        <f>(AJ189/$BJ189)</f>
        <v>1.8635602094240837</v>
      </c>
      <c r="AM189" s="103"/>
      <c r="AN189" s="153">
        <f t="shared" si="83"/>
        <v>260.94093999307688</v>
      </c>
      <c r="AO189" s="103"/>
      <c r="AP189" s="156">
        <f t="shared" si="84"/>
        <v>43586952</v>
      </c>
      <c r="AQ189" s="94"/>
      <c r="AR189" s="156">
        <v>25837611</v>
      </c>
      <c r="AS189" s="94"/>
      <c r="AT189" s="161">
        <f t="shared" si="85"/>
        <v>59.278315675755444</v>
      </c>
      <c r="AU189" s="94"/>
      <c r="AV189" s="156">
        <v>3399660</v>
      </c>
      <c r="AW189" s="94"/>
      <c r="AX189" s="161">
        <f t="shared" si="86"/>
        <v>7.7997195123898546</v>
      </c>
      <c r="AY189" s="94"/>
      <c r="AZ189" s="156">
        <v>0</v>
      </c>
      <c r="BA189" s="94"/>
      <c r="BB189" s="161">
        <f t="shared" si="87"/>
        <v>0</v>
      </c>
      <c r="BC189" s="94"/>
      <c r="BD189" s="156">
        <v>1300828</v>
      </c>
      <c r="BE189" s="94"/>
      <c r="BF189" s="156">
        <v>0</v>
      </c>
      <c r="BG189" s="94"/>
      <c r="BH189" s="103">
        <v>94</v>
      </c>
      <c r="BI189" s="94"/>
      <c r="BJ189" s="146">
        <v>28650</v>
      </c>
      <c r="BK189" s="94"/>
      <c r="BL189" s="156">
        <f t="shared" si="88"/>
        <v>28650</v>
      </c>
      <c r="BM189" s="94"/>
      <c r="BN189" s="156">
        <f t="shared" si="89"/>
        <v>28650</v>
      </c>
      <c r="BO189" s="94"/>
      <c r="BP189" s="156">
        <f t="shared" si="90"/>
        <v>28650</v>
      </c>
      <c r="BQ189" s="94"/>
      <c r="BR189" s="156">
        <f t="shared" si="91"/>
        <v>28650</v>
      </c>
      <c r="BS189" s="94"/>
      <c r="BT189" s="156">
        <f t="shared" si="92"/>
        <v>28650</v>
      </c>
      <c r="BU189" s="94"/>
      <c r="BV189" s="156">
        <f t="shared" si="93"/>
        <v>28650</v>
      </c>
    </row>
    <row r="190" spans="1:74" ht="9.75" customHeight="1" x14ac:dyDescent="0.25">
      <c r="A190" s="109">
        <v>95</v>
      </c>
      <c r="B190" s="103"/>
      <c r="C190" s="13" t="s">
        <v>214</v>
      </c>
      <c r="D190" s="103"/>
      <c r="E190" s="157">
        <v>111941698</v>
      </c>
      <c r="F190" s="103"/>
      <c r="G190" s="153">
        <f>(E190/$BJ190)</f>
        <v>1628.8351837031648</v>
      </c>
      <c r="H190" s="103"/>
      <c r="I190" s="153">
        <f t="shared" si="78"/>
        <v>104.75193389457532</v>
      </c>
      <c r="J190" s="103"/>
      <c r="K190" s="157">
        <v>8566648</v>
      </c>
      <c r="L190" s="103"/>
      <c r="M190" s="153">
        <f>(K190/$BJ190)</f>
        <v>124.65111676973444</v>
      </c>
      <c r="N190" s="103"/>
      <c r="O190" s="153">
        <f t="shared" si="79"/>
        <v>144.82332809732623</v>
      </c>
      <c r="P190" s="103"/>
      <c r="Q190" s="157">
        <v>8433287</v>
      </c>
      <c r="R190" s="103"/>
      <c r="S190" s="153">
        <f>(Q190/$BJ190)</f>
        <v>122.71061476900691</v>
      </c>
      <c r="T190" s="103"/>
      <c r="U190" s="153">
        <f t="shared" si="80"/>
        <v>104.76880040432218</v>
      </c>
      <c r="V190" s="103"/>
      <c r="W190" s="157">
        <v>14090187</v>
      </c>
      <c r="X190" s="103"/>
      <c r="Y190" s="153">
        <f>(W190/$BJ190)</f>
        <v>205.02272826482357</v>
      </c>
      <c r="Z190" s="103"/>
      <c r="AA190" s="153">
        <f t="shared" si="81"/>
        <v>108.89641088210504</v>
      </c>
      <c r="AB190" s="103"/>
      <c r="AC190" s="94"/>
      <c r="AD190" s="157">
        <v>3865913</v>
      </c>
      <c r="AE190" s="103"/>
      <c r="AF190" s="153">
        <f>(AD190/$BJ190)</f>
        <v>56.251917060749363</v>
      </c>
      <c r="AG190" s="103"/>
      <c r="AH190" s="153">
        <f t="shared" si="82"/>
        <v>67.125054921294065</v>
      </c>
      <c r="AI190" s="103"/>
      <c r="AJ190" s="157">
        <v>0</v>
      </c>
      <c r="AK190" s="103"/>
      <c r="AL190" s="153">
        <f>(AJ190/$BJ190)</f>
        <v>0</v>
      </c>
      <c r="AM190" s="103"/>
      <c r="AN190" s="153">
        <f t="shared" si="83"/>
        <v>0</v>
      </c>
      <c r="AO190" s="103"/>
      <c r="AP190" s="157">
        <f t="shared" si="84"/>
        <v>146897733</v>
      </c>
      <c r="AQ190" s="94"/>
      <c r="AR190" s="157">
        <v>69483677</v>
      </c>
      <c r="AS190" s="94"/>
      <c r="AT190" s="161">
        <f t="shared" si="85"/>
        <v>47.300714300335734</v>
      </c>
      <c r="AU190" s="94"/>
      <c r="AV190" s="157">
        <v>5410205</v>
      </c>
      <c r="AW190" s="94"/>
      <c r="AX190" s="161">
        <f t="shared" si="86"/>
        <v>3.6829737869406056</v>
      </c>
      <c r="AY190" s="94"/>
      <c r="AZ190" s="157">
        <v>13392090</v>
      </c>
      <c r="BA190" s="94"/>
      <c r="BB190" s="161">
        <f t="shared" si="87"/>
        <v>9.1166076742654703</v>
      </c>
      <c r="BC190" s="94"/>
      <c r="BD190" s="157">
        <v>3103615</v>
      </c>
      <c r="BE190" s="94"/>
      <c r="BF190" s="157">
        <v>0</v>
      </c>
      <c r="BG190" s="94"/>
      <c r="BH190" s="109">
        <v>95</v>
      </c>
      <c r="BI190" s="94"/>
      <c r="BJ190" s="177">
        <v>68725</v>
      </c>
      <c r="BK190" s="94"/>
      <c r="BL190" s="157">
        <f t="shared" si="88"/>
        <v>68725</v>
      </c>
      <c r="BM190" s="94"/>
      <c r="BN190" s="157">
        <f t="shared" si="89"/>
        <v>68725</v>
      </c>
      <c r="BO190" s="94"/>
      <c r="BP190" s="157">
        <f t="shared" si="90"/>
        <v>68725</v>
      </c>
      <c r="BQ190" s="94"/>
      <c r="BR190" s="157">
        <f t="shared" si="91"/>
        <v>68725</v>
      </c>
      <c r="BS190" s="94"/>
      <c r="BT190" s="157">
        <f t="shared" si="92"/>
        <v>68725</v>
      </c>
      <c r="BU190" s="94"/>
      <c r="BV190" s="157">
        <f t="shared" si="93"/>
        <v>0</v>
      </c>
    </row>
    <row r="191" spans="1:74" ht="8.85" customHeight="1" x14ac:dyDescent="0.25">
      <c r="A191" s="103"/>
      <c r="B191" s="103"/>
      <c r="C191" s="103"/>
      <c r="D191" s="103"/>
      <c r="E191" s="103"/>
      <c r="F191" s="103"/>
      <c r="G191" s="112"/>
      <c r="H191" s="112"/>
      <c r="I191" s="112"/>
      <c r="J191" s="103"/>
      <c r="K191" s="103"/>
      <c r="L191" s="103"/>
      <c r="M191" s="112"/>
      <c r="N191" s="112"/>
      <c r="O191" s="112"/>
      <c r="P191" s="103"/>
      <c r="Q191" s="103"/>
      <c r="R191" s="103"/>
      <c r="S191" s="112"/>
      <c r="T191" s="112"/>
      <c r="U191" s="112"/>
      <c r="V191" s="103"/>
      <c r="W191" s="103"/>
      <c r="X191" s="103"/>
      <c r="Y191" s="112"/>
      <c r="Z191" s="112"/>
      <c r="AA191" s="112"/>
      <c r="AB191" s="103"/>
      <c r="AC191" s="94"/>
      <c r="AD191" s="103"/>
      <c r="AE191" s="103"/>
      <c r="AF191" s="112"/>
      <c r="AG191" s="112"/>
      <c r="AH191" s="112"/>
      <c r="AI191" s="103"/>
      <c r="AJ191" s="103"/>
      <c r="AK191" s="103"/>
      <c r="AL191" s="112"/>
      <c r="AM191" s="112"/>
      <c r="AN191" s="112"/>
      <c r="AO191" s="103"/>
      <c r="AP191" s="103"/>
      <c r="AQ191" s="94"/>
      <c r="AR191" s="103"/>
      <c r="AS191" s="94"/>
      <c r="AT191" s="112"/>
      <c r="AU191" s="94"/>
      <c r="AV191" s="103"/>
      <c r="AW191" s="94"/>
      <c r="AX191" s="112"/>
      <c r="AY191" s="94"/>
      <c r="AZ191" s="103"/>
      <c r="BA191" s="94"/>
      <c r="BB191" s="112"/>
      <c r="BC191" s="94"/>
      <c r="BD191" s="103"/>
      <c r="BE191" s="94"/>
      <c r="BF191" s="103"/>
      <c r="BG191" s="94"/>
      <c r="BH191" s="103"/>
      <c r="BI191" s="94"/>
      <c r="BJ191" s="94"/>
      <c r="BK191" s="94"/>
      <c r="BL191" s="94"/>
      <c r="BM191" s="94"/>
      <c r="BN191" s="94"/>
      <c r="BO191" s="94"/>
      <c r="BP191" s="94"/>
      <c r="BQ191" s="94"/>
      <c r="BR191" s="94"/>
      <c r="BS191" s="94"/>
      <c r="BT191" s="94"/>
      <c r="BU191" s="94"/>
      <c r="BV191" s="94"/>
    </row>
    <row r="192" spans="1:74" ht="8.85" customHeight="1" x14ac:dyDescent="0.25">
      <c r="A192" s="109">
        <f>A190</f>
        <v>95</v>
      </c>
      <c r="B192" s="103"/>
      <c r="C192" s="123" t="s">
        <v>63</v>
      </c>
      <c r="D192" s="103"/>
      <c r="E192" s="159">
        <f>SUM(E80:E190)</f>
        <v>9099855052</v>
      </c>
      <c r="F192" s="103"/>
      <c r="G192" s="160">
        <f>IF(E192=0,0,IF(ISNONTEXT(H192),E192/$BJ192,E192/BL192))</f>
        <v>1554.9452149899789</v>
      </c>
      <c r="H192" s="175"/>
      <c r="I192" s="161">
        <f>IF(G$192,G192/G$192*100,0)</f>
        <v>100</v>
      </c>
      <c r="J192" s="103"/>
      <c r="K192" s="159">
        <f>SUM(K80:K190)</f>
        <v>503705894</v>
      </c>
      <c r="L192" s="103"/>
      <c r="M192" s="160">
        <f>IF(K192=0,0,IF(ISNONTEXT(N192),K192/$BJ192,K192/BN192))</f>
        <v>86.071158843943039</v>
      </c>
      <c r="N192" s="175"/>
      <c r="O192" s="161">
        <f>IF(M$192,M192/M$192*100,0)</f>
        <v>100</v>
      </c>
      <c r="P192" s="103"/>
      <c r="Q192" s="159">
        <f>SUM(Q80:Q190)</f>
        <v>685440155</v>
      </c>
      <c r="R192" s="103"/>
      <c r="S192" s="160">
        <f>IF(Q192=0,0,IF(ISNONTEXT(T192),Q192/$BJ192,Q192/BP192))</f>
        <v>117.12515013576939</v>
      </c>
      <c r="T192" s="175"/>
      <c r="U192" s="161">
        <f>IF(S$192,S192/S$192*100,0)</f>
        <v>100</v>
      </c>
      <c r="V192" s="103"/>
      <c r="W192" s="159">
        <f>SUM(W80:W190)</f>
        <v>1101812829</v>
      </c>
      <c r="X192" s="103"/>
      <c r="Y192" s="160">
        <f>IF(W192=0,0,IF(ISNONTEXT(Z192),W192/$BJ192,W192/BR192))</f>
        <v>188.27317319648685</v>
      </c>
      <c r="Z192" s="175"/>
      <c r="AA192" s="161">
        <f>IF(Y$192,Y192/Y$192*100,0)</f>
        <v>100</v>
      </c>
      <c r="AB192" s="103"/>
      <c r="AC192" s="94"/>
      <c r="AD192" s="159">
        <f>SUM(AD80:AD190)</f>
        <v>490424385</v>
      </c>
      <c r="AE192" s="103"/>
      <c r="AF192" s="160">
        <f>IF(AD192=0,0,IF(ISNONTEXT(AG192),AD192/$BJ192,AD192/BT192))</f>
        <v>83.801670071937011</v>
      </c>
      <c r="AG192" s="175"/>
      <c r="AH192" s="161">
        <f>IF(AF$192,AF192/AF$192*100,0)</f>
        <v>100</v>
      </c>
      <c r="AI192" s="103"/>
      <c r="AJ192" s="159">
        <f>SUM(AJ80:AJ190)</f>
        <v>4179464</v>
      </c>
      <c r="AK192" s="103"/>
      <c r="AL192" s="160">
        <f>IF(AJ192=0,0,IF(ISNONTEXT(AM192),AJ192/$BJ192,AJ192/BV192))</f>
        <v>0.7141693478507154</v>
      </c>
      <c r="AM192" s="175"/>
      <c r="AN192" s="161">
        <f>IF(AL$192,AL192/AL$192*100,0)</f>
        <v>100</v>
      </c>
      <c r="AO192" s="103"/>
      <c r="AP192" s="159">
        <f>SUM(AP80:AP190)</f>
        <v>11885417779</v>
      </c>
      <c r="AQ192" s="94"/>
      <c r="AR192" s="159">
        <f>SUM(AR80:AR190)</f>
        <v>4800407733</v>
      </c>
      <c r="AS192" s="94"/>
      <c r="AT192" s="161">
        <f>IF($AP192,AR192/$AP192*100,0)</f>
        <v>40.389053395175566</v>
      </c>
      <c r="AU192" s="94"/>
      <c r="AV192" s="159">
        <f>SUM(AV80:AV190)</f>
        <v>643537084</v>
      </c>
      <c r="AW192" s="94"/>
      <c r="AX192" s="161">
        <f>IF($AP192,AV192/$AP192*100,0)</f>
        <v>5.4145095777537326</v>
      </c>
      <c r="AY192" s="94"/>
      <c r="AZ192" s="159">
        <f>SUM(AZ80:AZ190)</f>
        <v>61200684</v>
      </c>
      <c r="BA192" s="94"/>
      <c r="BB192" s="161">
        <f>IF($AP192,AZ192/$AP192*100,0)</f>
        <v>0.51492244646320895</v>
      </c>
      <c r="BC192" s="94"/>
      <c r="BD192" s="159">
        <f>SUM(BD80:BD190)</f>
        <v>263721799</v>
      </c>
      <c r="BE192" s="94"/>
      <c r="BF192" s="159">
        <f>SUM(BF80:BF190)</f>
        <v>256660</v>
      </c>
      <c r="BG192" s="94"/>
      <c r="BH192" s="109">
        <f>BH190</f>
        <v>95</v>
      </c>
      <c r="BI192" s="94"/>
      <c r="BJ192" s="177">
        <f>SUM(BJ80:BJ190)</f>
        <v>5852203</v>
      </c>
      <c r="BK192" s="94"/>
      <c r="BL192" s="157">
        <f>SUM(BL80:BL190)</f>
        <v>5852203</v>
      </c>
      <c r="BM192" s="94"/>
      <c r="BN192" s="157">
        <f>SUM(BN80:BN190)</f>
        <v>5852203</v>
      </c>
      <c r="BO192" s="94"/>
      <c r="BP192" s="157">
        <f>SUM(BP80:BP190)</f>
        <v>5852203</v>
      </c>
      <c r="BQ192" s="94"/>
      <c r="BR192" s="157">
        <f>SUM(BR80:BR190)</f>
        <v>5852203</v>
      </c>
      <c r="BS192" s="94"/>
      <c r="BT192" s="157">
        <f>SUM(BT80:BT190)</f>
        <v>5852203</v>
      </c>
      <c r="BU192" s="94"/>
      <c r="BV192" s="157">
        <f>SUM(BV80:BV190)</f>
        <v>3065027</v>
      </c>
    </row>
    <row r="193" spans="1:74" ht="8.85" customHeight="1" x14ac:dyDescent="0.25">
      <c r="A193" s="103"/>
      <c r="B193" s="103"/>
      <c r="C193" s="103"/>
      <c r="D193" s="103"/>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row>
    <row r="194" spans="1:74" ht="8.85" customHeight="1" x14ac:dyDescent="0.25">
      <c r="A194" s="103"/>
      <c r="B194" s="103"/>
      <c r="C194" s="103"/>
      <c r="D194" s="103"/>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row>
    <row r="195" spans="1:74" ht="8.85" customHeight="1" x14ac:dyDescent="0.25">
      <c r="A195" s="103"/>
      <c r="B195" s="103"/>
      <c r="C195" s="103"/>
      <c r="D195" s="103"/>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row>
    <row r="196" spans="1:74" ht="8.85" customHeight="1" x14ac:dyDescent="0.25">
      <c r="A196" s="103"/>
      <c r="B196" s="103"/>
      <c r="C196" s="103"/>
      <c r="D196" s="103"/>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row>
    <row r="197" spans="1:74" ht="8.85" customHeight="1" x14ac:dyDescent="0.25">
      <c r="A197" s="103"/>
      <c r="B197" s="103"/>
      <c r="C197" s="103"/>
      <c r="D197" s="103"/>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row>
    <row r="198" spans="1:74" ht="7.7" customHeight="1" x14ac:dyDescent="0.25">
      <c r="A198" s="103"/>
      <c r="B198" s="103"/>
      <c r="C198" s="103"/>
      <c r="D198" s="103"/>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row>
    <row r="199" spans="1:74" ht="8.85" hidden="1" customHeight="1" x14ac:dyDescent="0.25">
      <c r="A199" s="103"/>
      <c r="B199" s="103"/>
      <c r="C199" s="103"/>
      <c r="D199" s="103"/>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row>
    <row r="200" spans="1:74" ht="10.5" customHeight="1" x14ac:dyDescent="0.25">
      <c r="A200" s="163" t="s">
        <v>542</v>
      </c>
      <c r="B200" s="103"/>
      <c r="C200" s="103"/>
      <c r="D200" s="103"/>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164" t="s">
        <v>543</v>
      </c>
      <c r="BI200" s="94"/>
      <c r="BJ200" s="94"/>
      <c r="BK200" s="94"/>
      <c r="BL200" s="94"/>
      <c r="BM200" s="94"/>
      <c r="BN200" s="94"/>
      <c r="BO200" s="94"/>
      <c r="BP200" s="94"/>
      <c r="BQ200" s="94"/>
      <c r="BR200" s="94"/>
      <c r="BS200" s="94"/>
      <c r="BT200" s="94"/>
      <c r="BU200" s="94"/>
      <c r="BV200" s="94"/>
    </row>
    <row r="201" spans="1:74" ht="10.5" customHeight="1" x14ac:dyDescent="0.25">
      <c r="A201" s="103"/>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103"/>
      <c r="Z201" s="94"/>
      <c r="AA201" s="96" t="s">
        <v>40</v>
      </c>
      <c r="AB201" s="94"/>
      <c r="AC201" s="103"/>
      <c r="AD201" s="134" t="s">
        <v>41</v>
      </c>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103"/>
      <c r="BG201" s="103"/>
      <c r="BH201" s="96" t="s">
        <v>511</v>
      </c>
      <c r="BI201" s="94"/>
      <c r="BJ201" s="94"/>
      <c r="BK201" s="94"/>
      <c r="BL201" s="94"/>
      <c r="BM201" s="94"/>
      <c r="BN201" s="94"/>
      <c r="BO201" s="94"/>
      <c r="BP201" s="94"/>
      <c r="BQ201" s="94"/>
      <c r="BR201" s="94"/>
      <c r="BS201" s="94"/>
      <c r="BT201" s="94"/>
      <c r="BU201" s="94"/>
      <c r="BV201" s="94"/>
    </row>
    <row r="202" spans="1:74" ht="10.5" customHeight="1" x14ac:dyDescent="0.25">
      <c r="A202" s="168"/>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103"/>
      <c r="Z202" s="94"/>
      <c r="AA202" s="96" t="s">
        <v>512</v>
      </c>
      <c r="AB202" s="94"/>
      <c r="AC202" s="103"/>
      <c r="AD202" s="134" t="s">
        <v>388</v>
      </c>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103"/>
      <c r="BG202" s="103"/>
      <c r="BH202" s="96" t="s">
        <v>215</v>
      </c>
      <c r="BI202" s="94"/>
      <c r="BJ202" s="94"/>
      <c r="BK202" s="94"/>
      <c r="BL202" s="94"/>
      <c r="BM202" s="94"/>
      <c r="BN202" s="94"/>
      <c r="BO202" s="94"/>
      <c r="BP202" s="94"/>
      <c r="BQ202" s="94"/>
      <c r="BR202" s="94"/>
      <c r="BS202" s="94"/>
      <c r="BT202" s="94"/>
      <c r="BU202" s="94"/>
      <c r="BV202" s="94"/>
    </row>
    <row r="203" spans="1:74" ht="10.5" customHeight="1" x14ac:dyDescent="0.25">
      <c r="A203" s="108"/>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103"/>
      <c r="Z203" s="94"/>
      <c r="AA203" s="96" t="s">
        <v>46</v>
      </c>
      <c r="AB203" s="94"/>
      <c r="AC203" s="103"/>
      <c r="AD203" s="118" t="s">
        <v>47</v>
      </c>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row>
    <row r="204" spans="1:74" ht="9.6" customHeight="1" x14ac:dyDescent="0.25">
      <c r="A204" s="103"/>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9" t="s">
        <v>389</v>
      </c>
      <c r="AS204" s="99"/>
      <c r="AT204" s="99"/>
      <c r="AU204" s="99"/>
      <c r="AV204" s="99"/>
      <c r="AW204" s="99"/>
      <c r="AX204" s="99"/>
      <c r="AY204" s="99"/>
      <c r="AZ204" s="99"/>
      <c r="BA204" s="99"/>
      <c r="BB204" s="99"/>
      <c r="BC204" s="99"/>
      <c r="BD204" s="99"/>
      <c r="BE204" s="94"/>
      <c r="BF204" s="94"/>
      <c r="BG204" s="94"/>
      <c r="BH204" s="94"/>
      <c r="BI204" s="94"/>
      <c r="BJ204" s="94"/>
      <c r="BK204" s="94"/>
      <c r="BL204" s="94"/>
      <c r="BM204" s="94"/>
      <c r="BN204" s="94"/>
      <c r="BO204" s="94"/>
      <c r="BP204" s="94"/>
      <c r="BQ204" s="94"/>
      <c r="BR204" s="94"/>
      <c r="BS204" s="94"/>
      <c r="BT204" s="94"/>
      <c r="BU204" s="94"/>
      <c r="BV204" s="94"/>
    </row>
    <row r="205" spans="1:74" ht="9.6" customHeight="1" x14ac:dyDescent="0.25">
      <c r="A205" s="103"/>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row>
    <row r="206" spans="1:74" ht="9.6" customHeight="1" x14ac:dyDescent="0.25">
      <c r="A206" s="103"/>
      <c r="B206" s="94"/>
      <c r="C206" s="94"/>
      <c r="D206" s="94"/>
      <c r="E206" s="99" t="s">
        <v>513</v>
      </c>
      <c r="F206" s="99"/>
      <c r="G206" s="99"/>
      <c r="H206" s="99"/>
      <c r="I206" s="99"/>
      <c r="J206" s="99"/>
      <c r="K206" s="99"/>
      <c r="L206" s="99"/>
      <c r="M206" s="99"/>
      <c r="N206" s="99"/>
      <c r="O206" s="99"/>
      <c r="P206" s="99"/>
      <c r="Q206" s="99"/>
      <c r="R206" s="99"/>
      <c r="S206" s="99"/>
      <c r="T206" s="99"/>
      <c r="U206" s="99"/>
      <c r="V206" s="99"/>
      <c r="W206" s="99"/>
      <c r="X206" s="99"/>
      <c r="Y206" s="99"/>
      <c r="Z206" s="99"/>
      <c r="AA206" s="99"/>
      <c r="AB206" s="137"/>
      <c r="AC206" s="138"/>
      <c r="AD206" s="99"/>
      <c r="AE206" s="99"/>
      <c r="AF206" s="99"/>
      <c r="AG206" s="99"/>
      <c r="AH206" s="99"/>
      <c r="AI206" s="94"/>
      <c r="AJ206" s="94"/>
      <c r="AK206" s="94"/>
      <c r="AL206" s="94"/>
      <c r="AM206" s="94"/>
      <c r="AN206" s="94"/>
      <c r="AO206" s="94"/>
      <c r="AP206" s="94"/>
      <c r="AQ206" s="94"/>
      <c r="AR206" s="94"/>
      <c r="AS206" s="94"/>
      <c r="AT206" s="94"/>
      <c r="AU206" s="94"/>
      <c r="AV206" s="99" t="s">
        <v>393</v>
      </c>
      <c r="AW206" s="99"/>
      <c r="AX206" s="99"/>
      <c r="AY206" s="99"/>
      <c r="AZ206" s="99"/>
      <c r="BA206" s="99"/>
      <c r="BB206" s="99"/>
      <c r="BC206" s="94"/>
      <c r="BD206" s="94"/>
      <c r="BE206" s="94"/>
      <c r="BF206" s="94"/>
      <c r="BG206" s="94"/>
      <c r="BH206" s="94"/>
      <c r="BI206" s="94"/>
      <c r="BJ206" s="94"/>
      <c r="BK206" s="94"/>
      <c r="BL206" s="94"/>
      <c r="BM206" s="94"/>
      <c r="BN206" s="94"/>
      <c r="BO206" s="94"/>
      <c r="BP206" s="94"/>
      <c r="BQ206" s="94"/>
      <c r="BR206" s="94"/>
      <c r="BS206" s="94"/>
      <c r="BT206" s="94"/>
      <c r="BU206" s="94"/>
      <c r="BV206" s="94"/>
    </row>
    <row r="207" spans="1:74" ht="9.6" customHeight="1" x14ac:dyDescent="0.25">
      <c r="A207" s="103"/>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137" t="s">
        <v>514</v>
      </c>
      <c r="AE207" s="137"/>
      <c r="AF207" s="137"/>
      <c r="AG207" s="137"/>
      <c r="AH207" s="137"/>
      <c r="AI207" s="94"/>
      <c r="AJ207" s="137" t="s">
        <v>515</v>
      </c>
      <c r="AK207" s="137"/>
      <c r="AL207" s="137"/>
      <c r="AM207" s="137"/>
      <c r="AN207" s="137"/>
      <c r="AO207" s="94"/>
      <c r="AP207" s="94"/>
      <c r="AQ207" s="94"/>
      <c r="AR207" s="137" t="s">
        <v>394</v>
      </c>
      <c r="AS207" s="137"/>
      <c r="AT207" s="137"/>
      <c r="AU207" s="94"/>
      <c r="AV207" s="94"/>
      <c r="AW207" s="94"/>
      <c r="AX207" s="94"/>
      <c r="AY207" s="94"/>
      <c r="AZ207" s="94"/>
      <c r="BA207" s="94"/>
      <c r="BB207" s="94"/>
      <c r="BC207" s="94"/>
      <c r="BD207" s="94"/>
      <c r="BE207" s="94"/>
      <c r="BF207" s="100" t="s">
        <v>294</v>
      </c>
      <c r="BG207" s="94"/>
      <c r="BH207" s="94"/>
      <c r="BI207" s="94"/>
      <c r="BJ207" s="94"/>
      <c r="BK207" s="94"/>
      <c r="BL207" s="94"/>
      <c r="BM207" s="94"/>
      <c r="BN207" s="94"/>
      <c r="BO207" s="94"/>
      <c r="BP207" s="94"/>
      <c r="BQ207" s="94"/>
      <c r="BR207" s="94"/>
      <c r="BS207" s="94"/>
      <c r="BT207" s="94"/>
      <c r="BU207" s="94"/>
      <c r="BV207" s="94"/>
    </row>
    <row r="208" spans="1:74" ht="9.6" customHeight="1" x14ac:dyDescent="0.25">
      <c r="A208" s="103"/>
      <c r="B208" s="94"/>
      <c r="C208" s="94"/>
      <c r="D208" s="94"/>
      <c r="E208" s="99" t="s">
        <v>516</v>
      </c>
      <c r="F208" s="99"/>
      <c r="G208" s="99"/>
      <c r="H208" s="99"/>
      <c r="I208" s="99"/>
      <c r="J208" s="94"/>
      <c r="K208" s="99" t="s">
        <v>517</v>
      </c>
      <c r="L208" s="99"/>
      <c r="M208" s="99"/>
      <c r="N208" s="99"/>
      <c r="O208" s="99"/>
      <c r="P208" s="94"/>
      <c r="Q208" s="99" t="s">
        <v>518</v>
      </c>
      <c r="R208" s="99"/>
      <c r="S208" s="99"/>
      <c r="T208" s="99"/>
      <c r="U208" s="99"/>
      <c r="V208" s="94"/>
      <c r="W208" s="99" t="s">
        <v>519</v>
      </c>
      <c r="X208" s="99"/>
      <c r="Y208" s="99"/>
      <c r="Z208" s="99"/>
      <c r="AA208" s="99"/>
      <c r="AB208" s="94"/>
      <c r="AC208" s="119"/>
      <c r="AD208" s="99" t="s">
        <v>520</v>
      </c>
      <c r="AE208" s="99"/>
      <c r="AF208" s="99"/>
      <c r="AG208" s="99"/>
      <c r="AH208" s="99"/>
      <c r="AI208" s="94"/>
      <c r="AJ208" s="99" t="s">
        <v>521</v>
      </c>
      <c r="AK208" s="99"/>
      <c r="AL208" s="99"/>
      <c r="AM208" s="99"/>
      <c r="AN208" s="99"/>
      <c r="AO208" s="94"/>
      <c r="AP208" s="94"/>
      <c r="AQ208" s="94"/>
      <c r="AR208" s="99" t="s">
        <v>396</v>
      </c>
      <c r="AS208" s="99"/>
      <c r="AT208" s="99"/>
      <c r="AU208" s="94"/>
      <c r="AV208" s="99" t="s">
        <v>57</v>
      </c>
      <c r="AW208" s="99"/>
      <c r="AX208" s="99"/>
      <c r="AY208" s="94"/>
      <c r="AZ208" s="99" t="s">
        <v>58</v>
      </c>
      <c r="BA208" s="99"/>
      <c r="BB208" s="99"/>
      <c r="BC208" s="94"/>
      <c r="BD208" s="94"/>
      <c r="BE208" s="94"/>
      <c r="BF208" s="145" t="s">
        <v>522</v>
      </c>
      <c r="BG208" s="94"/>
      <c r="BH208" s="94"/>
      <c r="BI208" s="94"/>
      <c r="BJ208" s="94"/>
      <c r="BK208" s="94"/>
      <c r="BL208" s="94"/>
      <c r="BM208" s="94"/>
      <c r="BN208" s="94"/>
      <c r="BO208" s="94"/>
      <c r="BP208" s="94"/>
      <c r="BQ208" s="94"/>
      <c r="BR208" s="94"/>
      <c r="BS208" s="94"/>
      <c r="BT208" s="94"/>
      <c r="BU208" s="94"/>
      <c r="BV208" s="94"/>
    </row>
    <row r="209" spans="1:74" ht="9.6" customHeight="1"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5" t="s">
        <v>452</v>
      </c>
      <c r="BE209" s="94"/>
      <c r="BF209" s="95" t="s">
        <v>523</v>
      </c>
      <c r="BG209" s="94"/>
      <c r="BH209" s="94"/>
      <c r="BI209" s="94"/>
      <c r="BJ209" s="94"/>
      <c r="BK209" s="94"/>
      <c r="BL209" s="94"/>
      <c r="BM209" s="94"/>
      <c r="BN209" s="95" t="s">
        <v>524</v>
      </c>
      <c r="BO209" s="94"/>
      <c r="BP209" s="95" t="s">
        <v>525</v>
      </c>
      <c r="BQ209" s="94"/>
      <c r="BR209" s="95" t="s">
        <v>526</v>
      </c>
      <c r="BS209" s="94"/>
      <c r="BT209" s="95" t="s">
        <v>527</v>
      </c>
      <c r="BU209" s="94"/>
      <c r="BV209" s="95" t="s">
        <v>528</v>
      </c>
    </row>
    <row r="210" spans="1:74" ht="9.6" customHeight="1" x14ac:dyDescent="0.25">
      <c r="A210" s="94"/>
      <c r="B210" s="94"/>
      <c r="C210" s="94"/>
      <c r="D210" s="94"/>
      <c r="E210" s="94"/>
      <c r="F210" s="94"/>
      <c r="G210" s="94"/>
      <c r="H210" s="94"/>
      <c r="I210" s="95" t="s">
        <v>62</v>
      </c>
      <c r="J210" s="94"/>
      <c r="K210" s="94"/>
      <c r="L210" s="94"/>
      <c r="M210" s="94"/>
      <c r="N210" s="94"/>
      <c r="O210" s="95" t="s">
        <v>62</v>
      </c>
      <c r="P210" s="94"/>
      <c r="Q210" s="94"/>
      <c r="R210" s="94"/>
      <c r="S210" s="94"/>
      <c r="T210" s="94"/>
      <c r="U210" s="95" t="s">
        <v>62</v>
      </c>
      <c r="V210" s="94"/>
      <c r="W210" s="94"/>
      <c r="X210" s="94"/>
      <c r="Y210" s="94"/>
      <c r="Z210" s="94"/>
      <c r="AA210" s="95" t="s">
        <v>62</v>
      </c>
      <c r="AB210" s="94"/>
      <c r="AC210" s="94"/>
      <c r="AD210" s="94"/>
      <c r="AE210" s="94"/>
      <c r="AF210" s="94"/>
      <c r="AG210" s="94"/>
      <c r="AH210" s="95" t="s">
        <v>62</v>
      </c>
      <c r="AI210" s="94"/>
      <c r="AJ210" s="94"/>
      <c r="AK210" s="94"/>
      <c r="AL210" s="94"/>
      <c r="AM210" s="94"/>
      <c r="AN210" s="95" t="s">
        <v>62</v>
      </c>
      <c r="AO210" s="94"/>
      <c r="AP210" s="95"/>
      <c r="AQ210" s="94"/>
      <c r="AR210" s="94"/>
      <c r="AS210" s="94"/>
      <c r="AT210" s="95" t="s">
        <v>269</v>
      </c>
      <c r="AU210" s="94"/>
      <c r="AV210" s="94"/>
      <c r="AW210" s="94"/>
      <c r="AX210" s="95" t="s">
        <v>269</v>
      </c>
      <c r="AY210" s="94"/>
      <c r="AZ210" s="94"/>
      <c r="BA210" s="94"/>
      <c r="BB210" s="95" t="s">
        <v>269</v>
      </c>
      <c r="BC210" s="94"/>
      <c r="BD210" s="95" t="s">
        <v>458</v>
      </c>
      <c r="BE210" s="94"/>
      <c r="BF210" s="95" t="s">
        <v>529</v>
      </c>
      <c r="BG210" s="94"/>
      <c r="BH210" s="94"/>
      <c r="BI210" s="94"/>
      <c r="BJ210" s="94"/>
      <c r="BK210" s="94"/>
      <c r="BL210" s="94"/>
      <c r="BM210" s="94"/>
      <c r="BN210" s="95" t="s">
        <v>530</v>
      </c>
      <c r="BO210" s="94"/>
      <c r="BP210" s="95" t="s">
        <v>531</v>
      </c>
      <c r="BQ210" s="94"/>
      <c r="BR210" s="98" t="s">
        <v>532</v>
      </c>
      <c r="BS210" s="94"/>
      <c r="BT210" s="95" t="s">
        <v>533</v>
      </c>
      <c r="BU210" s="94"/>
      <c r="BV210" s="95" t="s">
        <v>534</v>
      </c>
    </row>
    <row r="211" spans="1:74" ht="9.6" customHeight="1" x14ac:dyDescent="0.25">
      <c r="A211" s="173" t="s">
        <v>69</v>
      </c>
      <c r="B211" s="94"/>
      <c r="C211" s="100" t="s">
        <v>71</v>
      </c>
      <c r="D211" s="94"/>
      <c r="E211" s="100" t="s">
        <v>72</v>
      </c>
      <c r="F211" s="94"/>
      <c r="G211" s="100" t="s">
        <v>431</v>
      </c>
      <c r="H211" s="94"/>
      <c r="I211" s="100" t="s">
        <v>78</v>
      </c>
      <c r="J211" s="94"/>
      <c r="K211" s="100" t="s">
        <v>72</v>
      </c>
      <c r="L211" s="94"/>
      <c r="M211" s="100" t="s">
        <v>431</v>
      </c>
      <c r="N211" s="94"/>
      <c r="O211" s="100" t="s">
        <v>78</v>
      </c>
      <c r="P211" s="94"/>
      <c r="Q211" s="100" t="s">
        <v>72</v>
      </c>
      <c r="R211" s="94"/>
      <c r="S211" s="100" t="s">
        <v>431</v>
      </c>
      <c r="T211" s="94"/>
      <c r="U211" s="100" t="s">
        <v>78</v>
      </c>
      <c r="V211" s="94"/>
      <c r="W211" s="100" t="s">
        <v>72</v>
      </c>
      <c r="X211" s="94"/>
      <c r="Y211" s="100" t="s">
        <v>431</v>
      </c>
      <c r="Z211" s="94"/>
      <c r="AA211" s="100" t="s">
        <v>78</v>
      </c>
      <c r="AB211" s="94"/>
      <c r="AC211" s="119"/>
      <c r="AD211" s="100" t="s">
        <v>72</v>
      </c>
      <c r="AE211" s="94"/>
      <c r="AF211" s="100" t="s">
        <v>431</v>
      </c>
      <c r="AG211" s="94"/>
      <c r="AH211" s="100" t="s">
        <v>78</v>
      </c>
      <c r="AI211" s="94"/>
      <c r="AJ211" s="100" t="s">
        <v>72</v>
      </c>
      <c r="AK211" s="94"/>
      <c r="AL211" s="100" t="s">
        <v>431</v>
      </c>
      <c r="AM211" s="94"/>
      <c r="AN211" s="100" t="s">
        <v>78</v>
      </c>
      <c r="AO211" s="94"/>
      <c r="AP211" s="100" t="s">
        <v>535</v>
      </c>
      <c r="AQ211" s="94"/>
      <c r="AR211" s="100" t="s">
        <v>72</v>
      </c>
      <c r="AS211" s="94"/>
      <c r="AT211" s="100" t="s">
        <v>369</v>
      </c>
      <c r="AU211" s="94"/>
      <c r="AV211" s="100" t="s">
        <v>72</v>
      </c>
      <c r="AW211" s="94"/>
      <c r="AX211" s="100" t="s">
        <v>369</v>
      </c>
      <c r="AY211" s="94"/>
      <c r="AZ211" s="100" t="s">
        <v>72</v>
      </c>
      <c r="BA211" s="94"/>
      <c r="BB211" s="100" t="s">
        <v>369</v>
      </c>
      <c r="BC211" s="94"/>
      <c r="BD211" s="100" t="s">
        <v>414</v>
      </c>
      <c r="BE211" s="94"/>
      <c r="BF211" s="100" t="s">
        <v>67</v>
      </c>
      <c r="BG211" s="94"/>
      <c r="BH211" s="173" t="s">
        <v>69</v>
      </c>
      <c r="BI211" s="94"/>
      <c r="BJ211" s="94"/>
      <c r="BK211" s="94"/>
      <c r="BL211" s="101" t="s">
        <v>516</v>
      </c>
      <c r="BM211" s="94"/>
      <c r="BN211" s="176" t="s">
        <v>536</v>
      </c>
      <c r="BO211" s="94"/>
      <c r="BP211" s="101" t="s">
        <v>464</v>
      </c>
      <c r="BQ211" s="94"/>
      <c r="BR211" s="101" t="s">
        <v>464</v>
      </c>
      <c r="BS211" s="94"/>
      <c r="BT211" s="101" t="s">
        <v>81</v>
      </c>
      <c r="BU211" s="94"/>
      <c r="BV211" s="101" t="s">
        <v>537</v>
      </c>
    </row>
    <row r="212" spans="1:74" ht="9.75" customHeight="1" x14ac:dyDescent="0.25">
      <c r="A212" s="103"/>
      <c r="B212" s="13" t="s">
        <v>287</v>
      </c>
      <c r="C212" s="103"/>
      <c r="D212" s="103"/>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103"/>
      <c r="BI212" s="94"/>
      <c r="BJ212" s="94"/>
      <c r="BK212" s="94"/>
      <c r="BL212" s="94"/>
      <c r="BM212" s="94"/>
      <c r="BN212" s="94"/>
      <c r="BO212" s="94"/>
      <c r="BP212" s="94"/>
      <c r="BQ212" s="94"/>
      <c r="BR212" s="94"/>
      <c r="BS212" s="94"/>
      <c r="BT212" s="94"/>
      <c r="BU212" s="94"/>
      <c r="BV212" s="94"/>
    </row>
    <row r="213" spans="1:74" ht="9.75" customHeight="1" x14ac:dyDescent="0.25">
      <c r="A213" s="94">
        <v>1</v>
      </c>
      <c r="B213" s="95"/>
      <c r="C213" s="8" t="s">
        <v>216</v>
      </c>
      <c r="D213" s="103"/>
      <c r="E213" s="154">
        <v>0</v>
      </c>
      <c r="F213" s="103"/>
      <c r="G213" s="152">
        <f t="shared" ref="G213:G242" si="106">(E213/$BJ213)</f>
        <v>0</v>
      </c>
      <c r="H213" s="103"/>
      <c r="I213" s="153">
        <f t="shared" ref="I213:I250" si="107">IF(G$252,G213/G$252*100,0)</f>
        <v>0</v>
      </c>
      <c r="J213" s="103"/>
      <c r="K213" s="154">
        <v>0</v>
      </c>
      <c r="L213" s="103"/>
      <c r="M213" s="152">
        <f t="shared" ref="M213:M242" si="108">(K213/$BJ213)</f>
        <v>0</v>
      </c>
      <c r="N213" s="103"/>
      <c r="O213" s="153">
        <f t="shared" ref="O213:O250" si="109">IF(M$252,M213/M$252*100,0)</f>
        <v>0</v>
      </c>
      <c r="P213" s="103"/>
      <c r="Q213" s="154">
        <v>0</v>
      </c>
      <c r="R213" s="103"/>
      <c r="S213" s="152">
        <f t="shared" ref="S213:S242" si="110">(Q213/$BJ213)</f>
        <v>0</v>
      </c>
      <c r="T213" s="103"/>
      <c r="U213" s="153">
        <f t="shared" ref="U213:U250" si="111">IF(S$252,S213/S$252*100,0)</f>
        <v>0</v>
      </c>
      <c r="V213" s="103"/>
      <c r="W213" s="154">
        <v>0</v>
      </c>
      <c r="X213" s="103"/>
      <c r="Y213" s="152">
        <f t="shared" ref="Y213:Y242" si="112">(W213/$BJ213)</f>
        <v>0</v>
      </c>
      <c r="Z213" s="103"/>
      <c r="AA213" s="153">
        <f t="shared" ref="AA213:AA250" si="113">IF(Y$252,Y213/Y$252*100,0)</f>
        <v>0</v>
      </c>
      <c r="AB213" s="103"/>
      <c r="AC213" s="94"/>
      <c r="AD213" s="154">
        <v>0</v>
      </c>
      <c r="AE213" s="103"/>
      <c r="AF213" s="152">
        <f t="shared" ref="AF213:AF242" si="114">(AD213/$BJ213)</f>
        <v>0</v>
      </c>
      <c r="AG213" s="103"/>
      <c r="AH213" s="153">
        <f t="shared" ref="AH213:AH250" si="115">IF(AF$252,AF213/AF$252*100,0)</f>
        <v>0</v>
      </c>
      <c r="AI213" s="103"/>
      <c r="AJ213" s="154">
        <v>0</v>
      </c>
      <c r="AK213" s="103"/>
      <c r="AL213" s="152">
        <f t="shared" ref="AL213:AL242" si="116">(AJ213/$BJ213)</f>
        <v>0</v>
      </c>
      <c r="AM213" s="103"/>
      <c r="AN213" s="153">
        <f t="shared" ref="AN213:AN250" si="117">IF(AL$252,AL213/AL$252*100,0)</f>
        <v>0</v>
      </c>
      <c r="AO213" s="103"/>
      <c r="AP213" s="154">
        <f t="shared" ref="AP213:AP242" si="118">(E213+K213+Q213+W213+AD213+AJ213)</f>
        <v>0</v>
      </c>
      <c r="AQ213" s="94"/>
      <c r="AR213" s="154">
        <v>0</v>
      </c>
      <c r="AS213" s="94"/>
      <c r="AT213" s="153">
        <f t="shared" ref="AT213:AT242" si="119">IF($AP213,AR213/$AP213*100,0)</f>
        <v>0</v>
      </c>
      <c r="AU213" s="94"/>
      <c r="AV213" s="154">
        <v>0</v>
      </c>
      <c r="AW213" s="94"/>
      <c r="AX213" s="153">
        <f t="shared" ref="AX213:AX242" si="120">IF($AP213,AV213/$AP213*100,0)</f>
        <v>0</v>
      </c>
      <c r="AY213" s="94"/>
      <c r="AZ213" s="154">
        <v>0</v>
      </c>
      <c r="BA213" s="94"/>
      <c r="BB213" s="153">
        <f t="shared" ref="BB213:BB242" si="121">IF($AP213,AZ213/$AP213*100,0)</f>
        <v>0</v>
      </c>
      <c r="BC213" s="94"/>
      <c r="BD213" s="154">
        <v>0</v>
      </c>
      <c r="BE213" s="94"/>
      <c r="BF213" s="154">
        <v>0</v>
      </c>
      <c r="BG213" s="94"/>
      <c r="BH213" s="103">
        <v>1</v>
      </c>
      <c r="BI213" s="94"/>
      <c r="BJ213" s="146">
        <v>8191</v>
      </c>
      <c r="BK213" s="94"/>
      <c r="BL213" s="156">
        <f t="shared" ref="BL213:BL242" si="122">IF(E213,BJ213,0)</f>
        <v>0</v>
      </c>
      <c r="BM213" s="94"/>
      <c r="BN213" s="156">
        <f t="shared" ref="BN213:BN242" si="123">IF(K213,BJ213,0)</f>
        <v>0</v>
      </c>
      <c r="BO213" s="94"/>
      <c r="BP213" s="156">
        <f t="shared" ref="BP213:BP242" si="124">IF(Q213,BJ213,0)</f>
        <v>0</v>
      </c>
      <c r="BQ213" s="94"/>
      <c r="BR213" s="156">
        <f t="shared" ref="BR213:BR242" si="125">IF(W213,BJ213,0)</f>
        <v>0</v>
      </c>
      <c r="BS213" s="94"/>
      <c r="BT213" s="156">
        <f t="shared" ref="BT213:BT242" si="126">IF(AD213,BJ213,0)</f>
        <v>0</v>
      </c>
      <c r="BU213" s="94"/>
      <c r="BV213" s="156">
        <f t="shared" ref="BV213:BV242" si="127">IF(AJ213,BJ213,0)</f>
        <v>0</v>
      </c>
    </row>
    <row r="214" spans="1:74" ht="9.75" customHeight="1" x14ac:dyDescent="0.25">
      <c r="A214" s="94">
        <v>2</v>
      </c>
      <c r="B214" s="95"/>
      <c r="C214" s="8" t="s">
        <v>217</v>
      </c>
      <c r="D214" s="103"/>
      <c r="E214" s="156">
        <v>0</v>
      </c>
      <c r="F214" s="103"/>
      <c r="G214" s="153">
        <f t="shared" si="106"/>
        <v>0</v>
      </c>
      <c r="H214" s="103"/>
      <c r="I214" s="153">
        <f t="shared" si="107"/>
        <v>0</v>
      </c>
      <c r="J214" s="103"/>
      <c r="K214" s="156">
        <v>0</v>
      </c>
      <c r="L214" s="103"/>
      <c r="M214" s="153">
        <f t="shared" si="108"/>
        <v>0</v>
      </c>
      <c r="N214" s="103"/>
      <c r="O214" s="153">
        <f t="shared" si="109"/>
        <v>0</v>
      </c>
      <c r="P214" s="103"/>
      <c r="Q214" s="156">
        <v>0</v>
      </c>
      <c r="R214" s="103"/>
      <c r="S214" s="153">
        <f t="shared" si="110"/>
        <v>0</v>
      </c>
      <c r="T214" s="103"/>
      <c r="U214" s="153">
        <f t="shared" si="111"/>
        <v>0</v>
      </c>
      <c r="V214" s="103"/>
      <c r="W214" s="156">
        <v>0</v>
      </c>
      <c r="X214" s="103"/>
      <c r="Y214" s="153">
        <f t="shared" si="112"/>
        <v>0</v>
      </c>
      <c r="Z214" s="103"/>
      <c r="AA214" s="153">
        <f t="shared" si="113"/>
        <v>0</v>
      </c>
      <c r="AB214" s="103"/>
      <c r="AC214" s="94"/>
      <c r="AD214" s="156">
        <v>0</v>
      </c>
      <c r="AE214" s="103"/>
      <c r="AF214" s="153">
        <f t="shared" si="114"/>
        <v>0</v>
      </c>
      <c r="AG214" s="103"/>
      <c r="AH214" s="153">
        <f t="shared" si="115"/>
        <v>0</v>
      </c>
      <c r="AI214" s="103"/>
      <c r="AJ214" s="156">
        <v>0</v>
      </c>
      <c r="AK214" s="103"/>
      <c r="AL214" s="153">
        <f t="shared" si="116"/>
        <v>0</v>
      </c>
      <c r="AM214" s="103"/>
      <c r="AN214" s="153">
        <f t="shared" si="117"/>
        <v>0</v>
      </c>
      <c r="AO214" s="103"/>
      <c r="AP214" s="156">
        <f t="shared" si="118"/>
        <v>0</v>
      </c>
      <c r="AQ214" s="94"/>
      <c r="AR214" s="156">
        <v>0</v>
      </c>
      <c r="AS214" s="94"/>
      <c r="AT214" s="153">
        <f t="shared" si="119"/>
        <v>0</v>
      </c>
      <c r="AU214" s="94"/>
      <c r="AV214" s="156">
        <v>0</v>
      </c>
      <c r="AW214" s="94"/>
      <c r="AX214" s="153">
        <f t="shared" si="120"/>
        <v>0</v>
      </c>
      <c r="AY214" s="94"/>
      <c r="AZ214" s="156">
        <v>0</v>
      </c>
      <c r="BA214" s="94"/>
      <c r="BB214" s="153">
        <f t="shared" si="121"/>
        <v>0</v>
      </c>
      <c r="BC214" s="94"/>
      <c r="BD214" s="156">
        <v>0</v>
      </c>
      <c r="BE214" s="94"/>
      <c r="BF214" s="156">
        <v>0</v>
      </c>
      <c r="BG214" s="94"/>
      <c r="BH214" s="103">
        <v>2</v>
      </c>
      <c r="BI214" s="94"/>
      <c r="BJ214" s="146">
        <v>7225</v>
      </c>
      <c r="BK214" s="94"/>
      <c r="BL214" s="156">
        <f t="shared" si="122"/>
        <v>0</v>
      </c>
      <c r="BM214" s="94"/>
      <c r="BN214" s="156">
        <f t="shared" si="123"/>
        <v>0</v>
      </c>
      <c r="BO214" s="94"/>
      <c r="BP214" s="156">
        <f t="shared" si="124"/>
        <v>0</v>
      </c>
      <c r="BQ214" s="94"/>
      <c r="BR214" s="156">
        <f t="shared" si="125"/>
        <v>0</v>
      </c>
      <c r="BS214" s="94"/>
      <c r="BT214" s="156">
        <f t="shared" si="126"/>
        <v>0</v>
      </c>
      <c r="BU214" s="94"/>
      <c r="BV214" s="156">
        <f t="shared" si="127"/>
        <v>0</v>
      </c>
    </row>
    <row r="215" spans="1:74" ht="9.75" customHeight="1" x14ac:dyDescent="0.25">
      <c r="A215" s="94">
        <v>3</v>
      </c>
      <c r="B215" s="95"/>
      <c r="C215" s="9" t="s">
        <v>132</v>
      </c>
      <c r="D215" s="103"/>
      <c r="E215" s="156">
        <v>0</v>
      </c>
      <c r="F215" s="103"/>
      <c r="G215" s="153">
        <f t="shared" si="106"/>
        <v>0</v>
      </c>
      <c r="H215" s="103"/>
      <c r="I215" s="153">
        <f t="shared" si="107"/>
        <v>0</v>
      </c>
      <c r="J215" s="103"/>
      <c r="K215" s="156">
        <v>0</v>
      </c>
      <c r="L215" s="103"/>
      <c r="M215" s="153">
        <f t="shared" si="108"/>
        <v>0</v>
      </c>
      <c r="N215" s="103"/>
      <c r="O215" s="153">
        <f t="shared" si="109"/>
        <v>0</v>
      </c>
      <c r="P215" s="103"/>
      <c r="Q215" s="156">
        <v>0</v>
      </c>
      <c r="R215" s="103"/>
      <c r="S215" s="153">
        <f t="shared" si="110"/>
        <v>0</v>
      </c>
      <c r="T215" s="103"/>
      <c r="U215" s="153">
        <f t="shared" si="111"/>
        <v>0</v>
      </c>
      <c r="V215" s="103"/>
      <c r="W215" s="156">
        <v>152415</v>
      </c>
      <c r="X215" s="103"/>
      <c r="Y215" s="153">
        <f t="shared" si="112"/>
        <v>24.69458846403111</v>
      </c>
      <c r="Z215" s="103"/>
      <c r="AA215" s="153">
        <f t="shared" si="113"/>
        <v>17.061586054232507</v>
      </c>
      <c r="AB215" s="103"/>
      <c r="AC215" s="94"/>
      <c r="AD215" s="156">
        <v>0</v>
      </c>
      <c r="AE215" s="103"/>
      <c r="AF215" s="153">
        <f t="shared" si="114"/>
        <v>0</v>
      </c>
      <c r="AG215" s="103"/>
      <c r="AH215" s="153">
        <f t="shared" si="115"/>
        <v>0</v>
      </c>
      <c r="AI215" s="103"/>
      <c r="AJ215" s="156">
        <v>0</v>
      </c>
      <c r="AK215" s="103"/>
      <c r="AL215" s="153">
        <f t="shared" si="116"/>
        <v>0</v>
      </c>
      <c r="AM215" s="103"/>
      <c r="AN215" s="153">
        <f t="shared" si="117"/>
        <v>0</v>
      </c>
      <c r="AO215" s="103"/>
      <c r="AP215" s="156">
        <f t="shared" si="118"/>
        <v>152415</v>
      </c>
      <c r="AQ215" s="94"/>
      <c r="AR215" s="156">
        <v>0</v>
      </c>
      <c r="AS215" s="94"/>
      <c r="AT215" s="153">
        <f t="shared" si="119"/>
        <v>0</v>
      </c>
      <c r="AU215" s="94"/>
      <c r="AV215" s="156">
        <v>0</v>
      </c>
      <c r="AW215" s="94"/>
      <c r="AX215" s="153">
        <f t="shared" si="120"/>
        <v>0</v>
      </c>
      <c r="AY215" s="94"/>
      <c r="AZ215" s="156">
        <v>0</v>
      </c>
      <c r="BA215" s="94"/>
      <c r="BB215" s="153">
        <f t="shared" si="121"/>
        <v>0</v>
      </c>
      <c r="BC215" s="94"/>
      <c r="BD215" s="156">
        <v>0</v>
      </c>
      <c r="BE215" s="94"/>
      <c r="BF215" s="156">
        <v>0</v>
      </c>
      <c r="BG215" s="94"/>
      <c r="BH215" s="103">
        <v>3</v>
      </c>
      <c r="BI215" s="94"/>
      <c r="BJ215" s="146">
        <v>6172</v>
      </c>
      <c r="BK215" s="94"/>
      <c r="BL215" s="156">
        <f t="shared" si="122"/>
        <v>0</v>
      </c>
      <c r="BM215" s="94"/>
      <c r="BN215" s="156">
        <f t="shared" si="123"/>
        <v>0</v>
      </c>
      <c r="BO215" s="94"/>
      <c r="BP215" s="156">
        <f t="shared" si="124"/>
        <v>0</v>
      </c>
      <c r="BQ215" s="94"/>
      <c r="BR215" s="156">
        <f t="shared" si="125"/>
        <v>6172</v>
      </c>
      <c r="BS215" s="94"/>
      <c r="BT215" s="156">
        <f t="shared" si="126"/>
        <v>0</v>
      </c>
      <c r="BU215" s="94"/>
      <c r="BV215" s="156">
        <f t="shared" si="127"/>
        <v>0</v>
      </c>
    </row>
    <row r="216" spans="1:74" ht="9.75" customHeight="1" x14ac:dyDescent="0.25">
      <c r="A216" s="94">
        <v>4</v>
      </c>
      <c r="B216" s="95"/>
      <c r="C216" s="9" t="s">
        <v>218</v>
      </c>
      <c r="D216" s="103"/>
      <c r="E216" s="156">
        <v>0</v>
      </c>
      <c r="F216" s="103"/>
      <c r="G216" s="153">
        <f t="shared" si="106"/>
        <v>0</v>
      </c>
      <c r="H216" s="103"/>
      <c r="I216" s="153">
        <f t="shared" si="107"/>
        <v>0</v>
      </c>
      <c r="J216" s="103"/>
      <c r="K216" s="156">
        <v>0</v>
      </c>
      <c r="L216" s="103"/>
      <c r="M216" s="153">
        <f t="shared" si="108"/>
        <v>0</v>
      </c>
      <c r="N216" s="103"/>
      <c r="O216" s="153">
        <f t="shared" si="109"/>
        <v>0</v>
      </c>
      <c r="P216" s="103"/>
      <c r="Q216" s="156">
        <v>0</v>
      </c>
      <c r="R216" s="103"/>
      <c r="S216" s="153">
        <f t="shared" si="110"/>
        <v>0</v>
      </c>
      <c r="T216" s="103"/>
      <c r="U216" s="153">
        <f t="shared" si="111"/>
        <v>0</v>
      </c>
      <c r="V216" s="103"/>
      <c r="W216" s="156">
        <v>0</v>
      </c>
      <c r="X216" s="103"/>
      <c r="Y216" s="153">
        <f t="shared" si="112"/>
        <v>0</v>
      </c>
      <c r="Z216" s="103"/>
      <c r="AA216" s="153">
        <f t="shared" si="113"/>
        <v>0</v>
      </c>
      <c r="AB216" s="103"/>
      <c r="AC216" s="94"/>
      <c r="AD216" s="156">
        <v>0</v>
      </c>
      <c r="AE216" s="103"/>
      <c r="AF216" s="153">
        <f t="shared" si="114"/>
        <v>0</v>
      </c>
      <c r="AG216" s="103"/>
      <c r="AH216" s="153">
        <f t="shared" si="115"/>
        <v>0</v>
      </c>
      <c r="AI216" s="103"/>
      <c r="AJ216" s="156">
        <v>0</v>
      </c>
      <c r="AK216" s="103"/>
      <c r="AL216" s="153">
        <f t="shared" si="116"/>
        <v>0</v>
      </c>
      <c r="AM216" s="103"/>
      <c r="AN216" s="153">
        <f t="shared" si="117"/>
        <v>0</v>
      </c>
      <c r="AO216" s="103"/>
      <c r="AP216" s="156">
        <f t="shared" si="118"/>
        <v>0</v>
      </c>
      <c r="AQ216" s="94"/>
      <c r="AR216" s="156">
        <v>0</v>
      </c>
      <c r="AS216" s="94"/>
      <c r="AT216" s="153">
        <f t="shared" si="119"/>
        <v>0</v>
      </c>
      <c r="AU216" s="94"/>
      <c r="AV216" s="156">
        <v>0</v>
      </c>
      <c r="AW216" s="94"/>
      <c r="AX216" s="153">
        <f t="shared" si="120"/>
        <v>0</v>
      </c>
      <c r="AY216" s="94"/>
      <c r="AZ216" s="156">
        <v>0</v>
      </c>
      <c r="BA216" s="94"/>
      <c r="BB216" s="153">
        <f t="shared" si="121"/>
        <v>0</v>
      </c>
      <c r="BC216" s="94"/>
      <c r="BD216" s="156">
        <v>0</v>
      </c>
      <c r="BE216" s="94"/>
      <c r="BF216" s="156">
        <v>0</v>
      </c>
      <c r="BG216" s="94"/>
      <c r="BH216" s="103">
        <v>4</v>
      </c>
      <c r="BI216" s="94"/>
      <c r="BJ216" s="146">
        <v>4185</v>
      </c>
      <c r="BK216" s="94"/>
      <c r="BL216" s="156">
        <f t="shared" si="122"/>
        <v>0</v>
      </c>
      <c r="BM216" s="94"/>
      <c r="BN216" s="156">
        <f t="shared" si="123"/>
        <v>0</v>
      </c>
      <c r="BO216" s="94"/>
      <c r="BP216" s="156">
        <f t="shared" si="124"/>
        <v>0</v>
      </c>
      <c r="BQ216" s="94"/>
      <c r="BR216" s="156">
        <f t="shared" si="125"/>
        <v>0</v>
      </c>
      <c r="BS216" s="94"/>
      <c r="BT216" s="156">
        <f t="shared" si="126"/>
        <v>0</v>
      </c>
      <c r="BU216" s="94"/>
      <c r="BV216" s="156">
        <f t="shared" si="127"/>
        <v>0</v>
      </c>
    </row>
    <row r="217" spans="1:74" ht="9.75" customHeight="1" x14ac:dyDescent="0.25">
      <c r="A217" s="94">
        <v>5</v>
      </c>
      <c r="B217" s="95"/>
      <c r="C217" s="8" t="s">
        <v>219</v>
      </c>
      <c r="D217" s="103"/>
      <c r="E217" s="156">
        <v>0</v>
      </c>
      <c r="F217" s="103"/>
      <c r="G217" s="161">
        <f t="shared" si="106"/>
        <v>0</v>
      </c>
      <c r="H217" s="103"/>
      <c r="I217" s="161">
        <f t="shared" si="107"/>
        <v>0</v>
      </c>
      <c r="J217" s="103"/>
      <c r="K217" s="156">
        <v>0</v>
      </c>
      <c r="L217" s="103"/>
      <c r="M217" s="161">
        <f t="shared" si="108"/>
        <v>0</v>
      </c>
      <c r="N217" s="103"/>
      <c r="O217" s="161">
        <f t="shared" si="109"/>
        <v>0</v>
      </c>
      <c r="P217" s="103"/>
      <c r="Q217" s="156">
        <v>0</v>
      </c>
      <c r="R217" s="103"/>
      <c r="S217" s="161">
        <f t="shared" si="110"/>
        <v>0</v>
      </c>
      <c r="T217" s="103"/>
      <c r="U217" s="161">
        <f t="shared" si="111"/>
        <v>0</v>
      </c>
      <c r="V217" s="103"/>
      <c r="W217" s="156">
        <v>0</v>
      </c>
      <c r="X217" s="103"/>
      <c r="Y217" s="161">
        <f t="shared" si="112"/>
        <v>0</v>
      </c>
      <c r="Z217" s="103"/>
      <c r="AA217" s="161">
        <f t="shared" si="113"/>
        <v>0</v>
      </c>
      <c r="AB217" s="103"/>
      <c r="AC217" s="94"/>
      <c r="AD217" s="156">
        <v>0</v>
      </c>
      <c r="AE217" s="103"/>
      <c r="AF217" s="161">
        <f t="shared" si="114"/>
        <v>0</v>
      </c>
      <c r="AG217" s="103"/>
      <c r="AH217" s="161">
        <f t="shared" si="115"/>
        <v>0</v>
      </c>
      <c r="AI217" s="103"/>
      <c r="AJ217" s="156">
        <v>0</v>
      </c>
      <c r="AK217" s="103"/>
      <c r="AL217" s="161">
        <f t="shared" si="116"/>
        <v>0</v>
      </c>
      <c r="AM217" s="103"/>
      <c r="AN217" s="161">
        <f t="shared" si="117"/>
        <v>0</v>
      </c>
      <c r="AO217" s="103"/>
      <c r="AP217" s="156">
        <f t="shared" si="118"/>
        <v>0</v>
      </c>
      <c r="AQ217" s="94"/>
      <c r="AR217" s="156">
        <v>0</v>
      </c>
      <c r="AS217" s="94"/>
      <c r="AT217" s="161">
        <f t="shared" si="119"/>
        <v>0</v>
      </c>
      <c r="AU217" s="94"/>
      <c r="AV217" s="156">
        <v>0</v>
      </c>
      <c r="AW217" s="94"/>
      <c r="AX217" s="161">
        <f t="shared" si="120"/>
        <v>0</v>
      </c>
      <c r="AY217" s="94"/>
      <c r="AZ217" s="156">
        <v>0</v>
      </c>
      <c r="BA217" s="94"/>
      <c r="BB217" s="161">
        <f t="shared" si="121"/>
        <v>0</v>
      </c>
      <c r="BC217" s="94"/>
      <c r="BD217" s="156">
        <v>0</v>
      </c>
      <c r="BE217" s="94"/>
      <c r="BF217" s="156">
        <v>0</v>
      </c>
      <c r="BG217" s="94"/>
      <c r="BH217" s="103">
        <v>5</v>
      </c>
      <c r="BI217" s="94"/>
      <c r="BJ217" s="146">
        <v>5614</v>
      </c>
      <c r="BK217" s="94"/>
      <c r="BL217" s="156">
        <f t="shared" si="122"/>
        <v>0</v>
      </c>
      <c r="BM217" s="94"/>
      <c r="BN217" s="156">
        <f t="shared" si="123"/>
        <v>0</v>
      </c>
      <c r="BO217" s="94"/>
      <c r="BP217" s="156">
        <f t="shared" si="124"/>
        <v>0</v>
      </c>
      <c r="BQ217" s="94"/>
      <c r="BR217" s="156">
        <f t="shared" si="125"/>
        <v>0</v>
      </c>
      <c r="BS217" s="94"/>
      <c r="BT217" s="156">
        <f t="shared" si="126"/>
        <v>0</v>
      </c>
      <c r="BU217" s="94"/>
      <c r="BV217" s="156">
        <f t="shared" si="127"/>
        <v>0</v>
      </c>
    </row>
    <row r="218" spans="1:74" ht="9.75" customHeight="1" x14ac:dyDescent="0.25">
      <c r="A218" s="94">
        <v>6</v>
      </c>
      <c r="B218" s="95"/>
      <c r="C218" s="8" t="s">
        <v>220</v>
      </c>
      <c r="D218" s="103"/>
      <c r="E218" s="156">
        <v>0</v>
      </c>
      <c r="F218" s="103"/>
      <c r="G218" s="161">
        <f t="shared" si="106"/>
        <v>0</v>
      </c>
      <c r="H218" s="103"/>
      <c r="I218" s="161">
        <f t="shared" si="107"/>
        <v>0</v>
      </c>
      <c r="J218" s="103"/>
      <c r="K218" s="156">
        <v>0</v>
      </c>
      <c r="L218" s="103"/>
      <c r="M218" s="161">
        <f t="shared" si="108"/>
        <v>0</v>
      </c>
      <c r="N218" s="103"/>
      <c r="O218" s="161">
        <f t="shared" si="109"/>
        <v>0</v>
      </c>
      <c r="P218" s="103"/>
      <c r="Q218" s="156">
        <v>0</v>
      </c>
      <c r="R218" s="103"/>
      <c r="S218" s="161">
        <f t="shared" si="110"/>
        <v>0</v>
      </c>
      <c r="T218" s="103"/>
      <c r="U218" s="161">
        <f t="shared" si="111"/>
        <v>0</v>
      </c>
      <c r="V218" s="103"/>
      <c r="W218" s="156">
        <v>0</v>
      </c>
      <c r="X218" s="103"/>
      <c r="Y218" s="161">
        <f t="shared" si="112"/>
        <v>0</v>
      </c>
      <c r="Z218" s="103"/>
      <c r="AA218" s="161">
        <f t="shared" si="113"/>
        <v>0</v>
      </c>
      <c r="AB218" s="103"/>
      <c r="AC218" s="94"/>
      <c r="AD218" s="156">
        <v>0</v>
      </c>
      <c r="AE218" s="103"/>
      <c r="AF218" s="161">
        <f t="shared" si="114"/>
        <v>0</v>
      </c>
      <c r="AG218" s="103"/>
      <c r="AH218" s="161">
        <f t="shared" si="115"/>
        <v>0</v>
      </c>
      <c r="AI218" s="103"/>
      <c r="AJ218" s="156">
        <v>0</v>
      </c>
      <c r="AK218" s="103"/>
      <c r="AL218" s="161">
        <f t="shared" si="116"/>
        <v>0</v>
      </c>
      <c r="AM218" s="103"/>
      <c r="AN218" s="161">
        <f t="shared" si="117"/>
        <v>0</v>
      </c>
      <c r="AO218" s="103"/>
      <c r="AP218" s="156">
        <f t="shared" si="118"/>
        <v>0</v>
      </c>
      <c r="AQ218" s="94"/>
      <c r="AR218" s="156">
        <v>0</v>
      </c>
      <c r="AS218" s="94"/>
      <c r="AT218" s="161">
        <f t="shared" si="119"/>
        <v>0</v>
      </c>
      <c r="AU218" s="94"/>
      <c r="AV218" s="156">
        <v>0</v>
      </c>
      <c r="AW218" s="94"/>
      <c r="AX218" s="161">
        <f t="shared" si="120"/>
        <v>0</v>
      </c>
      <c r="AY218" s="94"/>
      <c r="AZ218" s="156">
        <v>0</v>
      </c>
      <c r="BA218" s="94"/>
      <c r="BB218" s="161">
        <f t="shared" si="121"/>
        <v>0</v>
      </c>
      <c r="BC218" s="94"/>
      <c r="BD218" s="156">
        <v>0</v>
      </c>
      <c r="BE218" s="94"/>
      <c r="BF218" s="156">
        <v>0</v>
      </c>
      <c r="BG218" s="94"/>
      <c r="BH218" s="103">
        <v>6</v>
      </c>
      <c r="BI218" s="94"/>
      <c r="BJ218" s="146">
        <v>42620</v>
      </c>
      <c r="BK218" s="94"/>
      <c r="BL218" s="156">
        <f t="shared" si="122"/>
        <v>0</v>
      </c>
      <c r="BM218" s="94"/>
      <c r="BN218" s="156">
        <f t="shared" si="123"/>
        <v>0</v>
      </c>
      <c r="BO218" s="94"/>
      <c r="BP218" s="156">
        <f t="shared" si="124"/>
        <v>0</v>
      </c>
      <c r="BQ218" s="94"/>
      <c r="BR218" s="156">
        <f t="shared" si="125"/>
        <v>0</v>
      </c>
      <c r="BS218" s="94"/>
      <c r="BT218" s="156">
        <f t="shared" si="126"/>
        <v>0</v>
      </c>
      <c r="BU218" s="94"/>
      <c r="BV218" s="156">
        <f t="shared" si="127"/>
        <v>0</v>
      </c>
    </row>
    <row r="219" spans="1:74" ht="9.75" customHeight="1" x14ac:dyDescent="0.25">
      <c r="A219" s="94">
        <v>7</v>
      </c>
      <c r="B219" s="95"/>
      <c r="C219" s="8" t="s">
        <v>221</v>
      </c>
      <c r="D219" s="103"/>
      <c r="E219" s="156">
        <v>0</v>
      </c>
      <c r="F219" s="103"/>
      <c r="G219" s="161">
        <f t="shared" si="106"/>
        <v>0</v>
      </c>
      <c r="H219" s="103"/>
      <c r="I219" s="161">
        <f t="shared" si="107"/>
        <v>0</v>
      </c>
      <c r="J219" s="103"/>
      <c r="K219" s="156">
        <v>0</v>
      </c>
      <c r="L219" s="103"/>
      <c r="M219" s="161">
        <f t="shared" si="108"/>
        <v>0</v>
      </c>
      <c r="N219" s="103"/>
      <c r="O219" s="161">
        <f t="shared" si="109"/>
        <v>0</v>
      </c>
      <c r="P219" s="103"/>
      <c r="Q219" s="156">
        <v>0</v>
      </c>
      <c r="R219" s="103"/>
      <c r="S219" s="161">
        <f t="shared" si="110"/>
        <v>0</v>
      </c>
      <c r="T219" s="103"/>
      <c r="U219" s="161">
        <f t="shared" si="111"/>
        <v>0</v>
      </c>
      <c r="V219" s="103"/>
      <c r="W219" s="156">
        <v>0</v>
      </c>
      <c r="X219" s="103"/>
      <c r="Y219" s="161">
        <f t="shared" si="112"/>
        <v>0</v>
      </c>
      <c r="Z219" s="103"/>
      <c r="AA219" s="161">
        <f t="shared" si="113"/>
        <v>0</v>
      </c>
      <c r="AB219" s="103"/>
      <c r="AC219" s="94"/>
      <c r="AD219" s="156">
        <v>0</v>
      </c>
      <c r="AE219" s="103"/>
      <c r="AF219" s="161">
        <f t="shared" si="114"/>
        <v>0</v>
      </c>
      <c r="AG219" s="103"/>
      <c r="AH219" s="161">
        <f t="shared" si="115"/>
        <v>0</v>
      </c>
      <c r="AI219" s="103"/>
      <c r="AJ219" s="156">
        <v>0</v>
      </c>
      <c r="AK219" s="103"/>
      <c r="AL219" s="161">
        <f t="shared" si="116"/>
        <v>0</v>
      </c>
      <c r="AM219" s="103"/>
      <c r="AN219" s="161">
        <f t="shared" si="117"/>
        <v>0</v>
      </c>
      <c r="AO219" s="103"/>
      <c r="AP219" s="156">
        <f t="shared" si="118"/>
        <v>0</v>
      </c>
      <c r="AQ219" s="94"/>
      <c r="AR219" s="156">
        <v>0</v>
      </c>
      <c r="AS219" s="94"/>
      <c r="AT219" s="161">
        <f t="shared" si="119"/>
        <v>0</v>
      </c>
      <c r="AU219" s="94"/>
      <c r="AV219" s="156">
        <v>0</v>
      </c>
      <c r="AW219" s="94"/>
      <c r="AX219" s="161">
        <f t="shared" si="120"/>
        <v>0</v>
      </c>
      <c r="AY219" s="94"/>
      <c r="AZ219" s="156">
        <v>0</v>
      </c>
      <c r="BA219" s="94"/>
      <c r="BB219" s="161">
        <f t="shared" si="121"/>
        <v>0</v>
      </c>
      <c r="BC219" s="94"/>
      <c r="BD219" s="156">
        <v>0</v>
      </c>
      <c r="BE219" s="94"/>
      <c r="BF219" s="156">
        <v>0</v>
      </c>
      <c r="BG219" s="94"/>
      <c r="BH219" s="103">
        <v>7</v>
      </c>
      <c r="BI219" s="94"/>
      <c r="BJ219" s="146">
        <v>3621</v>
      </c>
      <c r="BK219" s="94"/>
      <c r="BL219" s="156">
        <f t="shared" si="122"/>
        <v>0</v>
      </c>
      <c r="BM219" s="94"/>
      <c r="BN219" s="156">
        <f t="shared" si="123"/>
        <v>0</v>
      </c>
      <c r="BO219" s="94"/>
      <c r="BP219" s="156">
        <f t="shared" si="124"/>
        <v>0</v>
      </c>
      <c r="BQ219" s="94"/>
      <c r="BR219" s="156">
        <f t="shared" si="125"/>
        <v>0</v>
      </c>
      <c r="BS219" s="94"/>
      <c r="BT219" s="156">
        <f t="shared" si="126"/>
        <v>0</v>
      </c>
      <c r="BU219" s="94"/>
      <c r="BV219" s="156">
        <f t="shared" si="127"/>
        <v>0</v>
      </c>
    </row>
    <row r="220" spans="1:74" ht="9.75" customHeight="1" x14ac:dyDescent="0.25">
      <c r="A220" s="94">
        <v>8</v>
      </c>
      <c r="B220" s="95"/>
      <c r="C220" s="8" t="s">
        <v>222</v>
      </c>
      <c r="D220" s="103"/>
      <c r="E220" s="156">
        <v>0</v>
      </c>
      <c r="F220" s="103"/>
      <c r="G220" s="161">
        <f t="shared" si="106"/>
        <v>0</v>
      </c>
      <c r="H220" s="103"/>
      <c r="I220" s="161">
        <f t="shared" si="107"/>
        <v>0</v>
      </c>
      <c r="J220" s="103"/>
      <c r="K220" s="156">
        <v>0</v>
      </c>
      <c r="L220" s="103"/>
      <c r="M220" s="161">
        <f t="shared" si="108"/>
        <v>0</v>
      </c>
      <c r="N220" s="103"/>
      <c r="O220" s="161">
        <f t="shared" si="109"/>
        <v>0</v>
      </c>
      <c r="P220" s="103"/>
      <c r="Q220" s="156">
        <v>0</v>
      </c>
      <c r="R220" s="103"/>
      <c r="S220" s="161">
        <f t="shared" si="110"/>
        <v>0</v>
      </c>
      <c r="T220" s="103"/>
      <c r="U220" s="161">
        <f t="shared" si="111"/>
        <v>0</v>
      </c>
      <c r="V220" s="103"/>
      <c r="W220" s="156">
        <v>0</v>
      </c>
      <c r="X220" s="103"/>
      <c r="Y220" s="161">
        <f t="shared" si="112"/>
        <v>0</v>
      </c>
      <c r="Z220" s="103"/>
      <c r="AA220" s="161">
        <f t="shared" si="113"/>
        <v>0</v>
      </c>
      <c r="AB220" s="103"/>
      <c r="AC220" s="94"/>
      <c r="AD220" s="156">
        <v>0</v>
      </c>
      <c r="AE220" s="103"/>
      <c r="AF220" s="161">
        <f t="shared" si="114"/>
        <v>0</v>
      </c>
      <c r="AG220" s="103"/>
      <c r="AH220" s="161">
        <f t="shared" si="115"/>
        <v>0</v>
      </c>
      <c r="AI220" s="103"/>
      <c r="AJ220" s="156">
        <v>0</v>
      </c>
      <c r="AK220" s="103"/>
      <c r="AL220" s="161">
        <f t="shared" si="116"/>
        <v>0</v>
      </c>
      <c r="AM220" s="103"/>
      <c r="AN220" s="161">
        <f t="shared" si="117"/>
        <v>0</v>
      </c>
      <c r="AO220" s="103"/>
      <c r="AP220" s="156">
        <f t="shared" si="118"/>
        <v>0</v>
      </c>
      <c r="AQ220" s="94"/>
      <c r="AR220" s="156">
        <v>0</v>
      </c>
      <c r="AS220" s="94"/>
      <c r="AT220" s="161">
        <f t="shared" si="119"/>
        <v>0</v>
      </c>
      <c r="AU220" s="94"/>
      <c r="AV220" s="156">
        <v>0</v>
      </c>
      <c r="AW220" s="94"/>
      <c r="AX220" s="161">
        <f t="shared" si="120"/>
        <v>0</v>
      </c>
      <c r="AY220" s="94"/>
      <c r="AZ220" s="156">
        <v>0</v>
      </c>
      <c r="BA220" s="94"/>
      <c r="BB220" s="161">
        <f t="shared" si="121"/>
        <v>0</v>
      </c>
      <c r="BC220" s="94"/>
      <c r="BD220" s="156">
        <v>0</v>
      </c>
      <c r="BE220" s="94"/>
      <c r="BF220" s="156">
        <v>0</v>
      </c>
      <c r="BG220" s="94"/>
      <c r="BH220" s="103">
        <v>8</v>
      </c>
      <c r="BI220" s="94"/>
      <c r="BJ220" s="146">
        <v>5444</v>
      </c>
      <c r="BK220" s="94"/>
      <c r="BL220" s="156">
        <f t="shared" si="122"/>
        <v>0</v>
      </c>
      <c r="BM220" s="94"/>
      <c r="BN220" s="156">
        <f t="shared" si="123"/>
        <v>0</v>
      </c>
      <c r="BO220" s="94"/>
      <c r="BP220" s="156">
        <f t="shared" si="124"/>
        <v>0</v>
      </c>
      <c r="BQ220" s="94"/>
      <c r="BR220" s="156">
        <f t="shared" si="125"/>
        <v>0</v>
      </c>
      <c r="BS220" s="94"/>
      <c r="BT220" s="156">
        <f t="shared" si="126"/>
        <v>0</v>
      </c>
      <c r="BU220" s="94"/>
      <c r="BV220" s="156">
        <f t="shared" si="127"/>
        <v>0</v>
      </c>
    </row>
    <row r="221" spans="1:74" ht="9.75" customHeight="1" x14ac:dyDescent="0.25">
      <c r="A221" s="94">
        <v>9</v>
      </c>
      <c r="B221" s="95"/>
      <c r="C221" s="8" t="s">
        <v>223</v>
      </c>
      <c r="D221" s="103"/>
      <c r="E221" s="156">
        <v>0</v>
      </c>
      <c r="F221" s="103"/>
      <c r="G221" s="161">
        <f t="shared" si="106"/>
        <v>0</v>
      </c>
      <c r="H221" s="103"/>
      <c r="I221" s="161">
        <f t="shared" si="107"/>
        <v>0</v>
      </c>
      <c r="J221" s="103"/>
      <c r="K221" s="156">
        <v>0</v>
      </c>
      <c r="L221" s="103"/>
      <c r="M221" s="161">
        <f t="shared" si="108"/>
        <v>0</v>
      </c>
      <c r="N221" s="103"/>
      <c r="O221" s="161">
        <f t="shared" si="109"/>
        <v>0</v>
      </c>
      <c r="P221" s="103"/>
      <c r="Q221" s="156">
        <v>0</v>
      </c>
      <c r="R221" s="103"/>
      <c r="S221" s="161">
        <f t="shared" si="110"/>
        <v>0</v>
      </c>
      <c r="T221" s="103"/>
      <c r="U221" s="161">
        <f t="shared" si="111"/>
        <v>0</v>
      </c>
      <c r="V221" s="103"/>
      <c r="W221" s="156">
        <v>0</v>
      </c>
      <c r="X221" s="103"/>
      <c r="Y221" s="161">
        <f t="shared" si="112"/>
        <v>0</v>
      </c>
      <c r="Z221" s="103"/>
      <c r="AA221" s="161">
        <f t="shared" si="113"/>
        <v>0</v>
      </c>
      <c r="AB221" s="103"/>
      <c r="AC221" s="94"/>
      <c r="AD221" s="156">
        <v>0</v>
      </c>
      <c r="AE221" s="103"/>
      <c r="AF221" s="161">
        <f t="shared" si="114"/>
        <v>0</v>
      </c>
      <c r="AG221" s="103"/>
      <c r="AH221" s="161">
        <f t="shared" si="115"/>
        <v>0</v>
      </c>
      <c r="AI221" s="103"/>
      <c r="AJ221" s="156">
        <v>0</v>
      </c>
      <c r="AK221" s="103"/>
      <c r="AL221" s="161">
        <f t="shared" si="116"/>
        <v>0</v>
      </c>
      <c r="AM221" s="103"/>
      <c r="AN221" s="161">
        <f t="shared" si="117"/>
        <v>0</v>
      </c>
      <c r="AO221" s="103"/>
      <c r="AP221" s="156">
        <f t="shared" si="118"/>
        <v>0</v>
      </c>
      <c r="AQ221" s="94"/>
      <c r="AR221" s="156">
        <v>0</v>
      </c>
      <c r="AS221" s="94"/>
      <c r="AT221" s="161">
        <f t="shared" si="119"/>
        <v>0</v>
      </c>
      <c r="AU221" s="94"/>
      <c r="AV221" s="156">
        <v>0</v>
      </c>
      <c r="AW221" s="94"/>
      <c r="AX221" s="161">
        <f t="shared" si="120"/>
        <v>0</v>
      </c>
      <c r="AY221" s="94"/>
      <c r="AZ221" s="156">
        <v>0</v>
      </c>
      <c r="BA221" s="94"/>
      <c r="BB221" s="161">
        <f t="shared" si="121"/>
        <v>0</v>
      </c>
      <c r="BC221" s="94"/>
      <c r="BD221" s="156">
        <v>0</v>
      </c>
      <c r="BE221" s="94"/>
      <c r="BF221" s="156">
        <v>0</v>
      </c>
      <c r="BG221" s="94"/>
      <c r="BH221" s="103">
        <v>9</v>
      </c>
      <c r="BI221" s="94"/>
      <c r="BJ221" s="146">
        <v>5644</v>
      </c>
      <c r="BK221" s="94"/>
      <c r="BL221" s="156">
        <f t="shared" si="122"/>
        <v>0</v>
      </c>
      <c r="BM221" s="94"/>
      <c r="BN221" s="156">
        <f t="shared" si="123"/>
        <v>0</v>
      </c>
      <c r="BO221" s="94"/>
      <c r="BP221" s="156">
        <f t="shared" si="124"/>
        <v>0</v>
      </c>
      <c r="BQ221" s="94"/>
      <c r="BR221" s="156">
        <f t="shared" si="125"/>
        <v>0</v>
      </c>
      <c r="BS221" s="94"/>
      <c r="BT221" s="156">
        <f t="shared" si="126"/>
        <v>0</v>
      </c>
      <c r="BU221" s="94"/>
      <c r="BV221" s="156">
        <f t="shared" si="127"/>
        <v>0</v>
      </c>
    </row>
    <row r="222" spans="1:74" ht="9.75" customHeight="1" x14ac:dyDescent="0.25">
      <c r="A222" s="94">
        <v>10</v>
      </c>
      <c r="B222" s="95"/>
      <c r="C222" s="8" t="s">
        <v>224</v>
      </c>
      <c r="D222" s="103"/>
      <c r="E222" s="156">
        <v>0</v>
      </c>
      <c r="F222" s="103"/>
      <c r="G222" s="161">
        <f t="shared" si="106"/>
        <v>0</v>
      </c>
      <c r="H222" s="103"/>
      <c r="I222" s="161">
        <f t="shared" si="107"/>
        <v>0</v>
      </c>
      <c r="J222" s="103"/>
      <c r="K222" s="156">
        <v>0</v>
      </c>
      <c r="L222" s="103"/>
      <c r="M222" s="161">
        <f t="shared" si="108"/>
        <v>0</v>
      </c>
      <c r="N222" s="103"/>
      <c r="O222" s="161">
        <f t="shared" si="109"/>
        <v>0</v>
      </c>
      <c r="P222" s="103"/>
      <c r="Q222" s="156">
        <v>0</v>
      </c>
      <c r="R222" s="103"/>
      <c r="S222" s="161">
        <f t="shared" si="110"/>
        <v>0</v>
      </c>
      <c r="T222" s="103"/>
      <c r="U222" s="161">
        <f t="shared" si="111"/>
        <v>0</v>
      </c>
      <c r="V222" s="103"/>
      <c r="W222" s="156">
        <v>0</v>
      </c>
      <c r="X222" s="103"/>
      <c r="Y222" s="161">
        <f t="shared" si="112"/>
        <v>0</v>
      </c>
      <c r="Z222" s="103"/>
      <c r="AA222" s="161">
        <f t="shared" si="113"/>
        <v>0</v>
      </c>
      <c r="AB222" s="103"/>
      <c r="AC222" s="94"/>
      <c r="AD222" s="156">
        <v>0</v>
      </c>
      <c r="AE222" s="103"/>
      <c r="AF222" s="161">
        <f t="shared" si="114"/>
        <v>0</v>
      </c>
      <c r="AG222" s="103"/>
      <c r="AH222" s="161">
        <f t="shared" si="115"/>
        <v>0</v>
      </c>
      <c r="AI222" s="103"/>
      <c r="AJ222" s="156">
        <v>0</v>
      </c>
      <c r="AK222" s="103"/>
      <c r="AL222" s="161">
        <f t="shared" si="116"/>
        <v>0</v>
      </c>
      <c r="AM222" s="103"/>
      <c r="AN222" s="161">
        <f t="shared" si="117"/>
        <v>0</v>
      </c>
      <c r="AO222" s="103"/>
      <c r="AP222" s="156">
        <f t="shared" si="118"/>
        <v>0</v>
      </c>
      <c r="AQ222" s="94"/>
      <c r="AR222" s="156">
        <v>0</v>
      </c>
      <c r="AS222" s="94"/>
      <c r="AT222" s="161">
        <f t="shared" si="119"/>
        <v>0</v>
      </c>
      <c r="AU222" s="94"/>
      <c r="AV222" s="156">
        <v>0</v>
      </c>
      <c r="AW222" s="94"/>
      <c r="AX222" s="161">
        <f t="shared" si="120"/>
        <v>0</v>
      </c>
      <c r="AY222" s="94"/>
      <c r="AZ222" s="156">
        <v>0</v>
      </c>
      <c r="BA222" s="94"/>
      <c r="BB222" s="161">
        <f t="shared" si="121"/>
        <v>0</v>
      </c>
      <c r="BC222" s="94"/>
      <c r="BD222" s="156">
        <v>0</v>
      </c>
      <c r="BE222" s="94"/>
      <c r="BF222" s="156">
        <v>0</v>
      </c>
      <c r="BG222" s="94"/>
      <c r="BH222" s="103">
        <v>10</v>
      </c>
      <c r="BI222" s="94"/>
      <c r="BJ222" s="146">
        <v>3691</v>
      </c>
      <c r="BK222" s="94"/>
      <c r="BL222" s="156">
        <f t="shared" si="122"/>
        <v>0</v>
      </c>
      <c r="BM222" s="94"/>
      <c r="BN222" s="156">
        <f t="shared" si="123"/>
        <v>0</v>
      </c>
      <c r="BO222" s="94"/>
      <c r="BP222" s="156">
        <f t="shared" si="124"/>
        <v>0</v>
      </c>
      <c r="BQ222" s="94"/>
      <c r="BR222" s="156">
        <f t="shared" si="125"/>
        <v>0</v>
      </c>
      <c r="BS222" s="94"/>
      <c r="BT222" s="156">
        <f t="shared" si="126"/>
        <v>0</v>
      </c>
      <c r="BU222" s="94"/>
      <c r="BV222" s="156">
        <f t="shared" si="127"/>
        <v>0</v>
      </c>
    </row>
    <row r="223" spans="1:74" ht="9.75" customHeight="1" x14ac:dyDescent="0.25">
      <c r="A223" s="94">
        <v>11</v>
      </c>
      <c r="B223" s="95"/>
      <c r="C223" s="8" t="s">
        <v>225</v>
      </c>
      <c r="D223" s="103"/>
      <c r="E223" s="156">
        <v>0</v>
      </c>
      <c r="F223" s="103"/>
      <c r="G223" s="161">
        <f t="shared" si="106"/>
        <v>0</v>
      </c>
      <c r="H223" s="103"/>
      <c r="I223" s="161">
        <f t="shared" si="107"/>
        <v>0</v>
      </c>
      <c r="J223" s="103"/>
      <c r="K223" s="156">
        <v>0</v>
      </c>
      <c r="L223" s="103"/>
      <c r="M223" s="161">
        <f t="shared" si="108"/>
        <v>0</v>
      </c>
      <c r="N223" s="103"/>
      <c r="O223" s="161">
        <f t="shared" si="109"/>
        <v>0</v>
      </c>
      <c r="P223" s="103"/>
      <c r="Q223" s="156">
        <v>0</v>
      </c>
      <c r="R223" s="103"/>
      <c r="S223" s="161">
        <f t="shared" si="110"/>
        <v>0</v>
      </c>
      <c r="T223" s="103"/>
      <c r="U223" s="161">
        <f t="shared" si="111"/>
        <v>0</v>
      </c>
      <c r="V223" s="103"/>
      <c r="W223" s="156">
        <v>0</v>
      </c>
      <c r="X223" s="103"/>
      <c r="Y223" s="161">
        <f t="shared" si="112"/>
        <v>0</v>
      </c>
      <c r="Z223" s="103"/>
      <c r="AA223" s="161">
        <f t="shared" si="113"/>
        <v>0</v>
      </c>
      <c r="AB223" s="103"/>
      <c r="AC223" s="94"/>
      <c r="AD223" s="156">
        <v>0</v>
      </c>
      <c r="AE223" s="103"/>
      <c r="AF223" s="161">
        <f t="shared" si="114"/>
        <v>0</v>
      </c>
      <c r="AG223" s="103"/>
      <c r="AH223" s="161">
        <f t="shared" si="115"/>
        <v>0</v>
      </c>
      <c r="AI223" s="103"/>
      <c r="AJ223" s="156">
        <v>0</v>
      </c>
      <c r="AK223" s="103"/>
      <c r="AL223" s="161">
        <f t="shared" si="116"/>
        <v>0</v>
      </c>
      <c r="AM223" s="103"/>
      <c r="AN223" s="161">
        <f t="shared" si="117"/>
        <v>0</v>
      </c>
      <c r="AO223" s="103"/>
      <c r="AP223" s="156">
        <f t="shared" si="118"/>
        <v>0</v>
      </c>
      <c r="AQ223" s="94"/>
      <c r="AR223" s="156">
        <v>0</v>
      </c>
      <c r="AS223" s="94"/>
      <c r="AT223" s="161">
        <f t="shared" si="119"/>
        <v>0</v>
      </c>
      <c r="AU223" s="94"/>
      <c r="AV223" s="156">
        <v>0</v>
      </c>
      <c r="AW223" s="94"/>
      <c r="AX223" s="161">
        <f t="shared" si="120"/>
        <v>0</v>
      </c>
      <c r="AY223" s="94"/>
      <c r="AZ223" s="156">
        <v>0</v>
      </c>
      <c r="BA223" s="94"/>
      <c r="BB223" s="161">
        <f t="shared" si="121"/>
        <v>0</v>
      </c>
      <c r="BC223" s="94"/>
      <c r="BD223" s="156">
        <v>0</v>
      </c>
      <c r="BE223" s="94"/>
      <c r="BF223" s="156">
        <v>0</v>
      </c>
      <c r="BG223" s="94"/>
      <c r="BH223" s="103">
        <v>11</v>
      </c>
      <c r="BI223" s="94"/>
      <c r="BJ223" s="146">
        <v>21041</v>
      </c>
      <c r="BK223" s="94"/>
      <c r="BL223" s="156">
        <f t="shared" si="122"/>
        <v>0</v>
      </c>
      <c r="BM223" s="94"/>
      <c r="BN223" s="156">
        <f t="shared" si="123"/>
        <v>0</v>
      </c>
      <c r="BO223" s="94"/>
      <c r="BP223" s="156">
        <f t="shared" si="124"/>
        <v>0</v>
      </c>
      <c r="BQ223" s="94"/>
      <c r="BR223" s="156">
        <f t="shared" si="125"/>
        <v>0</v>
      </c>
      <c r="BS223" s="94"/>
      <c r="BT223" s="156">
        <f t="shared" si="126"/>
        <v>0</v>
      </c>
      <c r="BU223" s="94"/>
      <c r="BV223" s="156">
        <f t="shared" si="127"/>
        <v>0</v>
      </c>
    </row>
    <row r="224" spans="1:74" ht="9.75" customHeight="1" x14ac:dyDescent="0.25">
      <c r="A224" s="94">
        <v>12</v>
      </c>
      <c r="B224" s="95"/>
      <c r="C224" s="9" t="s">
        <v>226</v>
      </c>
      <c r="D224" s="103"/>
      <c r="E224" s="156">
        <v>0</v>
      </c>
      <c r="F224" s="103"/>
      <c r="G224" s="161">
        <f t="shared" si="106"/>
        <v>0</v>
      </c>
      <c r="H224" s="103"/>
      <c r="I224" s="161">
        <f t="shared" si="107"/>
        <v>0</v>
      </c>
      <c r="J224" s="103"/>
      <c r="K224" s="156">
        <v>0</v>
      </c>
      <c r="L224" s="103"/>
      <c r="M224" s="161">
        <f t="shared" si="108"/>
        <v>0</v>
      </c>
      <c r="N224" s="103"/>
      <c r="O224" s="161">
        <f t="shared" si="109"/>
        <v>0</v>
      </c>
      <c r="P224" s="103"/>
      <c r="Q224" s="156">
        <v>0</v>
      </c>
      <c r="R224" s="103"/>
      <c r="S224" s="161">
        <f t="shared" si="110"/>
        <v>0</v>
      </c>
      <c r="T224" s="103"/>
      <c r="U224" s="161">
        <f t="shared" si="111"/>
        <v>0</v>
      </c>
      <c r="V224" s="103"/>
      <c r="W224" s="156">
        <v>0</v>
      </c>
      <c r="X224" s="103"/>
      <c r="Y224" s="161">
        <f t="shared" si="112"/>
        <v>0</v>
      </c>
      <c r="Z224" s="103"/>
      <c r="AA224" s="161">
        <f t="shared" si="113"/>
        <v>0</v>
      </c>
      <c r="AB224" s="103"/>
      <c r="AC224" s="94"/>
      <c r="AD224" s="156">
        <v>0</v>
      </c>
      <c r="AE224" s="103"/>
      <c r="AF224" s="161">
        <f t="shared" si="114"/>
        <v>0</v>
      </c>
      <c r="AG224" s="103"/>
      <c r="AH224" s="161">
        <f t="shared" si="115"/>
        <v>0</v>
      </c>
      <c r="AI224" s="103"/>
      <c r="AJ224" s="156">
        <v>0</v>
      </c>
      <c r="AK224" s="103"/>
      <c r="AL224" s="161">
        <f t="shared" si="116"/>
        <v>0</v>
      </c>
      <c r="AM224" s="103"/>
      <c r="AN224" s="161">
        <f t="shared" si="117"/>
        <v>0</v>
      </c>
      <c r="AO224" s="103"/>
      <c r="AP224" s="156">
        <f t="shared" si="118"/>
        <v>0</v>
      </c>
      <c r="AQ224" s="94"/>
      <c r="AR224" s="156">
        <v>0</v>
      </c>
      <c r="AS224" s="94"/>
      <c r="AT224" s="161">
        <f t="shared" si="119"/>
        <v>0</v>
      </c>
      <c r="AU224" s="94"/>
      <c r="AV224" s="156">
        <v>0</v>
      </c>
      <c r="AW224" s="94"/>
      <c r="AX224" s="161">
        <f t="shared" si="120"/>
        <v>0</v>
      </c>
      <c r="AY224" s="94"/>
      <c r="AZ224" s="156">
        <v>0</v>
      </c>
      <c r="BA224" s="94"/>
      <c r="BB224" s="161">
        <f t="shared" si="121"/>
        <v>0</v>
      </c>
      <c r="BC224" s="94"/>
      <c r="BD224" s="156">
        <v>0</v>
      </c>
      <c r="BE224" s="94"/>
      <c r="BF224" s="156">
        <v>0</v>
      </c>
      <c r="BG224" s="94"/>
      <c r="BH224" s="103">
        <v>12</v>
      </c>
      <c r="BI224" s="94"/>
      <c r="BJ224" s="146">
        <v>3884</v>
      </c>
      <c r="BK224" s="94"/>
      <c r="BL224" s="156">
        <f t="shared" si="122"/>
        <v>0</v>
      </c>
      <c r="BM224" s="94"/>
      <c r="BN224" s="156">
        <f t="shared" si="123"/>
        <v>0</v>
      </c>
      <c r="BO224" s="94"/>
      <c r="BP224" s="156">
        <f t="shared" si="124"/>
        <v>0</v>
      </c>
      <c r="BQ224" s="94"/>
      <c r="BR224" s="156">
        <f t="shared" si="125"/>
        <v>0</v>
      </c>
      <c r="BS224" s="94"/>
      <c r="BT224" s="156">
        <f t="shared" si="126"/>
        <v>0</v>
      </c>
      <c r="BU224" s="94"/>
      <c r="BV224" s="156">
        <f t="shared" si="127"/>
        <v>0</v>
      </c>
    </row>
    <row r="225" spans="1:74" ht="9.75" customHeight="1" x14ac:dyDescent="0.25">
      <c r="A225" s="94">
        <v>13</v>
      </c>
      <c r="B225" s="95"/>
      <c r="C225" s="8" t="s">
        <v>227</v>
      </c>
      <c r="D225" s="103"/>
      <c r="E225" s="156">
        <v>5799443</v>
      </c>
      <c r="F225" s="103"/>
      <c r="G225" s="161">
        <f t="shared" si="106"/>
        <v>1637.3356860530773</v>
      </c>
      <c r="H225" s="103"/>
      <c r="I225" s="161">
        <f t="shared" si="107"/>
        <v>80.173247380922518</v>
      </c>
      <c r="J225" s="103"/>
      <c r="K225" s="156">
        <v>540550</v>
      </c>
      <c r="L225" s="103"/>
      <c r="M225" s="161">
        <f t="shared" si="108"/>
        <v>152.61151891586675</v>
      </c>
      <c r="N225" s="103"/>
      <c r="O225" s="161">
        <f t="shared" si="109"/>
        <v>100.24341194881143</v>
      </c>
      <c r="P225" s="103"/>
      <c r="Q225" s="156">
        <v>589431</v>
      </c>
      <c r="R225" s="103"/>
      <c r="S225" s="161">
        <f t="shared" si="110"/>
        <v>166.41191417278372</v>
      </c>
      <c r="T225" s="103"/>
      <c r="U225" s="161">
        <f t="shared" si="111"/>
        <v>118.18616144820157</v>
      </c>
      <c r="V225" s="103"/>
      <c r="W225" s="156">
        <v>555247</v>
      </c>
      <c r="X225" s="103"/>
      <c r="Y225" s="161">
        <f t="shared" si="112"/>
        <v>156.7608695652174</v>
      </c>
      <c r="Z225" s="103"/>
      <c r="AA225" s="161">
        <f t="shared" si="113"/>
        <v>108.30668710753959</v>
      </c>
      <c r="AB225" s="103"/>
      <c r="AC225" s="94"/>
      <c r="AD225" s="156">
        <v>367132</v>
      </c>
      <c r="AE225" s="103"/>
      <c r="AF225" s="161">
        <f t="shared" si="114"/>
        <v>103.65104460756635</v>
      </c>
      <c r="AG225" s="103"/>
      <c r="AH225" s="161">
        <f t="shared" si="115"/>
        <v>97.581149423576719</v>
      </c>
      <c r="AI225" s="103"/>
      <c r="AJ225" s="156">
        <v>0</v>
      </c>
      <c r="AK225" s="103"/>
      <c r="AL225" s="161">
        <f t="shared" si="116"/>
        <v>0</v>
      </c>
      <c r="AM225" s="103"/>
      <c r="AN225" s="161">
        <f t="shared" si="117"/>
        <v>0</v>
      </c>
      <c r="AO225" s="103"/>
      <c r="AP225" s="156">
        <f t="shared" si="118"/>
        <v>7851803</v>
      </c>
      <c r="AQ225" s="94"/>
      <c r="AR225" s="156">
        <v>4570093</v>
      </c>
      <c r="AS225" s="94"/>
      <c r="AT225" s="161">
        <f t="shared" si="119"/>
        <v>58.204376752702537</v>
      </c>
      <c r="AU225" s="94"/>
      <c r="AV225" s="156">
        <v>843064</v>
      </c>
      <c r="AW225" s="94"/>
      <c r="AX225" s="161">
        <f t="shared" si="120"/>
        <v>10.737202652690089</v>
      </c>
      <c r="AY225" s="94"/>
      <c r="AZ225" s="156">
        <v>45814</v>
      </c>
      <c r="BA225" s="94"/>
      <c r="BB225" s="161">
        <f t="shared" si="121"/>
        <v>0.58348381893942058</v>
      </c>
      <c r="BC225" s="94"/>
      <c r="BD225" s="156">
        <v>85729</v>
      </c>
      <c r="BE225" s="94"/>
      <c r="BF225" s="156">
        <v>0</v>
      </c>
      <c r="BG225" s="94"/>
      <c r="BH225" s="103">
        <v>13</v>
      </c>
      <c r="BI225" s="94"/>
      <c r="BJ225" s="146">
        <v>3542</v>
      </c>
      <c r="BK225" s="94"/>
      <c r="BL225" s="156">
        <f t="shared" si="122"/>
        <v>3542</v>
      </c>
      <c r="BM225" s="94"/>
      <c r="BN225" s="156">
        <f t="shared" si="123"/>
        <v>3542</v>
      </c>
      <c r="BO225" s="94"/>
      <c r="BP225" s="156">
        <f t="shared" si="124"/>
        <v>3542</v>
      </c>
      <c r="BQ225" s="94"/>
      <c r="BR225" s="156">
        <f t="shared" si="125"/>
        <v>3542</v>
      </c>
      <c r="BS225" s="94"/>
      <c r="BT225" s="156">
        <f t="shared" si="126"/>
        <v>3542</v>
      </c>
      <c r="BU225" s="94"/>
      <c r="BV225" s="156">
        <f t="shared" si="127"/>
        <v>0</v>
      </c>
    </row>
    <row r="226" spans="1:74" ht="9.75" customHeight="1" x14ac:dyDescent="0.25">
      <c r="A226" s="94">
        <v>14</v>
      </c>
      <c r="B226" s="95"/>
      <c r="C226" s="8" t="s">
        <v>146</v>
      </c>
      <c r="D226" s="103"/>
      <c r="E226" s="156">
        <v>0</v>
      </c>
      <c r="F226" s="103"/>
      <c r="G226" s="161">
        <f t="shared" si="106"/>
        <v>0</v>
      </c>
      <c r="H226" s="103"/>
      <c r="I226" s="161">
        <f t="shared" si="107"/>
        <v>0</v>
      </c>
      <c r="J226" s="103"/>
      <c r="K226" s="156">
        <v>0</v>
      </c>
      <c r="L226" s="103"/>
      <c r="M226" s="161">
        <f t="shared" si="108"/>
        <v>0</v>
      </c>
      <c r="N226" s="103"/>
      <c r="O226" s="161">
        <f t="shared" si="109"/>
        <v>0</v>
      </c>
      <c r="P226" s="103"/>
      <c r="Q226" s="156">
        <v>0</v>
      </c>
      <c r="R226" s="103"/>
      <c r="S226" s="161">
        <f t="shared" si="110"/>
        <v>0</v>
      </c>
      <c r="T226" s="103"/>
      <c r="U226" s="161">
        <f t="shared" si="111"/>
        <v>0</v>
      </c>
      <c r="V226" s="103"/>
      <c r="W226" s="156">
        <v>0</v>
      </c>
      <c r="X226" s="103"/>
      <c r="Y226" s="161">
        <f t="shared" si="112"/>
        <v>0</v>
      </c>
      <c r="Z226" s="103"/>
      <c r="AA226" s="161">
        <f t="shared" si="113"/>
        <v>0</v>
      </c>
      <c r="AB226" s="103"/>
      <c r="AC226" s="94"/>
      <c r="AD226" s="156">
        <v>0</v>
      </c>
      <c r="AE226" s="103"/>
      <c r="AF226" s="161">
        <f t="shared" si="114"/>
        <v>0</v>
      </c>
      <c r="AG226" s="103"/>
      <c r="AH226" s="161">
        <f t="shared" si="115"/>
        <v>0</v>
      </c>
      <c r="AI226" s="103"/>
      <c r="AJ226" s="156">
        <v>0</v>
      </c>
      <c r="AK226" s="103"/>
      <c r="AL226" s="161">
        <f t="shared" si="116"/>
        <v>0</v>
      </c>
      <c r="AM226" s="103"/>
      <c r="AN226" s="161">
        <f t="shared" si="117"/>
        <v>0</v>
      </c>
      <c r="AO226" s="103"/>
      <c r="AP226" s="156">
        <f t="shared" si="118"/>
        <v>0</v>
      </c>
      <c r="AQ226" s="94"/>
      <c r="AR226" s="156">
        <v>0</v>
      </c>
      <c r="AS226" s="94"/>
      <c r="AT226" s="161">
        <f t="shared" si="119"/>
        <v>0</v>
      </c>
      <c r="AU226" s="94"/>
      <c r="AV226" s="156">
        <v>0</v>
      </c>
      <c r="AW226" s="94"/>
      <c r="AX226" s="161">
        <f t="shared" si="120"/>
        <v>0</v>
      </c>
      <c r="AY226" s="94"/>
      <c r="AZ226" s="156">
        <v>0</v>
      </c>
      <c r="BA226" s="94"/>
      <c r="BB226" s="161">
        <f t="shared" si="121"/>
        <v>0</v>
      </c>
      <c r="BC226" s="94"/>
      <c r="BD226" s="156">
        <v>0</v>
      </c>
      <c r="BE226" s="94"/>
      <c r="BF226" s="156">
        <v>0</v>
      </c>
      <c r="BG226" s="94"/>
      <c r="BH226" s="103">
        <v>14</v>
      </c>
      <c r="BI226" s="94"/>
      <c r="BJ226" s="146">
        <v>16379</v>
      </c>
      <c r="BK226" s="94"/>
      <c r="BL226" s="156">
        <f t="shared" si="122"/>
        <v>0</v>
      </c>
      <c r="BM226" s="94"/>
      <c r="BN226" s="156">
        <f t="shared" si="123"/>
        <v>0</v>
      </c>
      <c r="BO226" s="94"/>
      <c r="BP226" s="156">
        <f t="shared" si="124"/>
        <v>0</v>
      </c>
      <c r="BQ226" s="94"/>
      <c r="BR226" s="156">
        <f t="shared" si="125"/>
        <v>0</v>
      </c>
      <c r="BS226" s="94"/>
      <c r="BT226" s="156">
        <f t="shared" si="126"/>
        <v>0</v>
      </c>
      <c r="BU226" s="94"/>
      <c r="BV226" s="156">
        <f t="shared" si="127"/>
        <v>0</v>
      </c>
    </row>
    <row r="227" spans="1:74" ht="9.75" customHeight="1" x14ac:dyDescent="0.25">
      <c r="A227" s="94">
        <v>15</v>
      </c>
      <c r="B227" s="95"/>
      <c r="C227" s="8" t="s">
        <v>228</v>
      </c>
      <c r="D227" s="103"/>
      <c r="E227" s="156">
        <v>0</v>
      </c>
      <c r="F227" s="103"/>
      <c r="G227" s="161">
        <f t="shared" si="106"/>
        <v>0</v>
      </c>
      <c r="H227" s="103"/>
      <c r="I227" s="161">
        <f t="shared" si="107"/>
        <v>0</v>
      </c>
      <c r="J227" s="103"/>
      <c r="K227" s="156">
        <v>0</v>
      </c>
      <c r="L227" s="103"/>
      <c r="M227" s="161">
        <f t="shared" si="108"/>
        <v>0</v>
      </c>
      <c r="N227" s="103"/>
      <c r="O227" s="161">
        <f t="shared" si="109"/>
        <v>0</v>
      </c>
      <c r="P227" s="103"/>
      <c r="Q227" s="156">
        <v>0</v>
      </c>
      <c r="R227" s="103"/>
      <c r="S227" s="161">
        <f t="shared" si="110"/>
        <v>0</v>
      </c>
      <c r="T227" s="103"/>
      <c r="U227" s="161">
        <f t="shared" si="111"/>
        <v>0</v>
      </c>
      <c r="V227" s="103"/>
      <c r="W227" s="156">
        <v>0</v>
      </c>
      <c r="X227" s="103"/>
      <c r="Y227" s="161">
        <f t="shared" si="112"/>
        <v>0</v>
      </c>
      <c r="Z227" s="103"/>
      <c r="AA227" s="161">
        <f t="shared" si="113"/>
        <v>0</v>
      </c>
      <c r="AB227" s="103"/>
      <c r="AC227" s="94"/>
      <c r="AD227" s="156">
        <v>0</v>
      </c>
      <c r="AE227" s="103"/>
      <c r="AF227" s="161">
        <f t="shared" si="114"/>
        <v>0</v>
      </c>
      <c r="AG227" s="103"/>
      <c r="AH227" s="161">
        <f t="shared" si="115"/>
        <v>0</v>
      </c>
      <c r="AI227" s="103"/>
      <c r="AJ227" s="156">
        <v>0</v>
      </c>
      <c r="AK227" s="103"/>
      <c r="AL227" s="161">
        <f t="shared" si="116"/>
        <v>0</v>
      </c>
      <c r="AM227" s="103"/>
      <c r="AN227" s="161">
        <f t="shared" si="117"/>
        <v>0</v>
      </c>
      <c r="AO227" s="103"/>
      <c r="AP227" s="156">
        <f t="shared" si="118"/>
        <v>0</v>
      </c>
      <c r="AQ227" s="94"/>
      <c r="AR227" s="156">
        <v>0</v>
      </c>
      <c r="AS227" s="94"/>
      <c r="AT227" s="161">
        <f t="shared" si="119"/>
        <v>0</v>
      </c>
      <c r="AU227" s="94"/>
      <c r="AV227" s="156">
        <v>0</v>
      </c>
      <c r="AW227" s="94"/>
      <c r="AX227" s="161">
        <f t="shared" si="120"/>
        <v>0</v>
      </c>
      <c r="AY227" s="94"/>
      <c r="AZ227" s="156">
        <v>0</v>
      </c>
      <c r="BA227" s="94"/>
      <c r="BB227" s="161">
        <f t="shared" si="121"/>
        <v>0</v>
      </c>
      <c r="BC227" s="94"/>
      <c r="BD227" s="156">
        <v>0</v>
      </c>
      <c r="BE227" s="94"/>
      <c r="BF227" s="156">
        <v>0</v>
      </c>
      <c r="BG227" s="94"/>
      <c r="BH227" s="103">
        <v>15</v>
      </c>
      <c r="BI227" s="94"/>
      <c r="BJ227" s="146">
        <v>4961</v>
      </c>
      <c r="BK227" s="94"/>
      <c r="BL227" s="156">
        <f t="shared" si="122"/>
        <v>0</v>
      </c>
      <c r="BM227" s="94"/>
      <c r="BN227" s="156">
        <f t="shared" si="123"/>
        <v>0</v>
      </c>
      <c r="BO227" s="94"/>
      <c r="BP227" s="156">
        <f t="shared" si="124"/>
        <v>0</v>
      </c>
      <c r="BQ227" s="94"/>
      <c r="BR227" s="156">
        <f t="shared" si="125"/>
        <v>0</v>
      </c>
      <c r="BS227" s="94"/>
      <c r="BT227" s="156">
        <f t="shared" si="126"/>
        <v>0</v>
      </c>
      <c r="BU227" s="94"/>
      <c r="BV227" s="156">
        <f t="shared" si="127"/>
        <v>0</v>
      </c>
    </row>
    <row r="228" spans="1:74" ht="9.75" customHeight="1" x14ac:dyDescent="0.25">
      <c r="A228" s="94">
        <v>16</v>
      </c>
      <c r="B228" s="95"/>
      <c r="C228" s="8" t="s">
        <v>229</v>
      </c>
      <c r="D228" s="103"/>
      <c r="E228" s="156">
        <v>0</v>
      </c>
      <c r="F228" s="103"/>
      <c r="G228" s="161">
        <f t="shared" si="106"/>
        <v>0</v>
      </c>
      <c r="H228" s="103"/>
      <c r="I228" s="161">
        <f t="shared" si="107"/>
        <v>0</v>
      </c>
      <c r="J228" s="103"/>
      <c r="K228" s="156">
        <v>0</v>
      </c>
      <c r="L228" s="103"/>
      <c r="M228" s="161">
        <f t="shared" si="108"/>
        <v>0</v>
      </c>
      <c r="N228" s="103"/>
      <c r="O228" s="161">
        <f t="shared" si="109"/>
        <v>0</v>
      </c>
      <c r="P228" s="103"/>
      <c r="Q228" s="156">
        <v>0</v>
      </c>
      <c r="R228" s="103"/>
      <c r="S228" s="161">
        <f t="shared" si="110"/>
        <v>0</v>
      </c>
      <c r="T228" s="103"/>
      <c r="U228" s="161">
        <f t="shared" si="111"/>
        <v>0</v>
      </c>
      <c r="V228" s="103"/>
      <c r="W228" s="156">
        <v>0</v>
      </c>
      <c r="X228" s="103"/>
      <c r="Y228" s="161">
        <f t="shared" si="112"/>
        <v>0</v>
      </c>
      <c r="Z228" s="103"/>
      <c r="AA228" s="161">
        <f t="shared" si="113"/>
        <v>0</v>
      </c>
      <c r="AB228" s="103"/>
      <c r="AC228" s="94"/>
      <c r="AD228" s="156">
        <v>0</v>
      </c>
      <c r="AE228" s="103"/>
      <c r="AF228" s="161">
        <f t="shared" si="114"/>
        <v>0</v>
      </c>
      <c r="AG228" s="103"/>
      <c r="AH228" s="161">
        <f t="shared" si="115"/>
        <v>0</v>
      </c>
      <c r="AI228" s="103"/>
      <c r="AJ228" s="156">
        <v>0</v>
      </c>
      <c r="AK228" s="103"/>
      <c r="AL228" s="161">
        <f t="shared" si="116"/>
        <v>0</v>
      </c>
      <c r="AM228" s="103"/>
      <c r="AN228" s="161">
        <f t="shared" si="117"/>
        <v>0</v>
      </c>
      <c r="AO228" s="103"/>
      <c r="AP228" s="156">
        <f t="shared" si="118"/>
        <v>0</v>
      </c>
      <c r="AQ228" s="94"/>
      <c r="AR228" s="156">
        <v>0</v>
      </c>
      <c r="AS228" s="94"/>
      <c r="AT228" s="161">
        <f t="shared" si="119"/>
        <v>0</v>
      </c>
      <c r="AU228" s="94"/>
      <c r="AV228" s="156">
        <v>0</v>
      </c>
      <c r="AW228" s="94"/>
      <c r="AX228" s="161">
        <f t="shared" si="120"/>
        <v>0</v>
      </c>
      <c r="AY228" s="94"/>
      <c r="AZ228" s="156">
        <v>0</v>
      </c>
      <c r="BA228" s="94"/>
      <c r="BB228" s="161">
        <f t="shared" si="121"/>
        <v>0</v>
      </c>
      <c r="BC228" s="94"/>
      <c r="BD228" s="156">
        <v>0</v>
      </c>
      <c r="BE228" s="94"/>
      <c r="BF228" s="156">
        <v>0</v>
      </c>
      <c r="BG228" s="94"/>
      <c r="BH228" s="103">
        <v>16</v>
      </c>
      <c r="BI228" s="94"/>
      <c r="BJ228" s="146">
        <v>8216</v>
      </c>
      <c r="BK228" s="94"/>
      <c r="BL228" s="156">
        <f t="shared" si="122"/>
        <v>0</v>
      </c>
      <c r="BM228" s="94"/>
      <c r="BN228" s="156">
        <f t="shared" si="123"/>
        <v>0</v>
      </c>
      <c r="BO228" s="94"/>
      <c r="BP228" s="156">
        <f t="shared" si="124"/>
        <v>0</v>
      </c>
      <c r="BQ228" s="94"/>
      <c r="BR228" s="156">
        <f t="shared" si="125"/>
        <v>0</v>
      </c>
      <c r="BS228" s="94"/>
      <c r="BT228" s="156">
        <f t="shared" si="126"/>
        <v>0</v>
      </c>
      <c r="BU228" s="94"/>
      <c r="BV228" s="156">
        <f t="shared" si="127"/>
        <v>0</v>
      </c>
    </row>
    <row r="229" spans="1:74" ht="9.75" customHeight="1" x14ac:dyDescent="0.25">
      <c r="A229" s="94">
        <v>17</v>
      </c>
      <c r="B229" s="95"/>
      <c r="C229" s="8" t="s">
        <v>230</v>
      </c>
      <c r="D229" s="103"/>
      <c r="E229" s="156">
        <v>0</v>
      </c>
      <c r="F229" s="103"/>
      <c r="G229" s="161">
        <f t="shared" si="106"/>
        <v>0</v>
      </c>
      <c r="H229" s="103"/>
      <c r="I229" s="161">
        <f t="shared" si="107"/>
        <v>0</v>
      </c>
      <c r="J229" s="103"/>
      <c r="K229" s="156">
        <v>0</v>
      </c>
      <c r="L229" s="103"/>
      <c r="M229" s="161">
        <f t="shared" si="108"/>
        <v>0</v>
      </c>
      <c r="N229" s="103"/>
      <c r="O229" s="161">
        <f t="shared" si="109"/>
        <v>0</v>
      </c>
      <c r="P229" s="103"/>
      <c r="Q229" s="156">
        <v>0</v>
      </c>
      <c r="R229" s="103"/>
      <c r="S229" s="161">
        <f t="shared" si="110"/>
        <v>0</v>
      </c>
      <c r="T229" s="103"/>
      <c r="U229" s="161">
        <f t="shared" si="111"/>
        <v>0</v>
      </c>
      <c r="V229" s="103"/>
      <c r="W229" s="156">
        <v>0</v>
      </c>
      <c r="X229" s="103"/>
      <c r="Y229" s="161">
        <f t="shared" si="112"/>
        <v>0</v>
      </c>
      <c r="Z229" s="103"/>
      <c r="AA229" s="161">
        <f t="shared" si="113"/>
        <v>0</v>
      </c>
      <c r="AB229" s="103"/>
      <c r="AC229" s="94"/>
      <c r="AD229" s="156">
        <v>0</v>
      </c>
      <c r="AE229" s="103"/>
      <c r="AF229" s="161">
        <f t="shared" si="114"/>
        <v>0</v>
      </c>
      <c r="AG229" s="103"/>
      <c r="AH229" s="161">
        <f t="shared" si="115"/>
        <v>0</v>
      </c>
      <c r="AI229" s="103"/>
      <c r="AJ229" s="156">
        <v>0</v>
      </c>
      <c r="AK229" s="103"/>
      <c r="AL229" s="161">
        <f t="shared" si="116"/>
        <v>0</v>
      </c>
      <c r="AM229" s="103"/>
      <c r="AN229" s="161">
        <f t="shared" si="117"/>
        <v>0</v>
      </c>
      <c r="AO229" s="103"/>
      <c r="AP229" s="156">
        <f t="shared" si="118"/>
        <v>0</v>
      </c>
      <c r="AQ229" s="94"/>
      <c r="AR229" s="156">
        <v>0</v>
      </c>
      <c r="AS229" s="94"/>
      <c r="AT229" s="161">
        <f t="shared" si="119"/>
        <v>0</v>
      </c>
      <c r="AU229" s="94"/>
      <c r="AV229" s="156">
        <v>0</v>
      </c>
      <c r="AW229" s="94"/>
      <c r="AX229" s="161">
        <f t="shared" si="120"/>
        <v>0</v>
      </c>
      <c r="AY229" s="94"/>
      <c r="AZ229" s="156">
        <v>0</v>
      </c>
      <c r="BA229" s="94"/>
      <c r="BB229" s="161">
        <f t="shared" si="121"/>
        <v>0</v>
      </c>
      <c r="BC229" s="94"/>
      <c r="BD229" s="156">
        <v>0</v>
      </c>
      <c r="BE229" s="94"/>
      <c r="BF229" s="156">
        <v>0</v>
      </c>
      <c r="BG229" s="94"/>
      <c r="BH229" s="103">
        <v>17</v>
      </c>
      <c r="BI229" s="94"/>
      <c r="BJ229" s="146">
        <v>14440</v>
      </c>
      <c r="BK229" s="94"/>
      <c r="BL229" s="156">
        <f t="shared" si="122"/>
        <v>0</v>
      </c>
      <c r="BM229" s="94"/>
      <c r="BN229" s="156">
        <f t="shared" si="123"/>
        <v>0</v>
      </c>
      <c r="BO229" s="94"/>
      <c r="BP229" s="156">
        <f t="shared" si="124"/>
        <v>0</v>
      </c>
      <c r="BQ229" s="94"/>
      <c r="BR229" s="156">
        <f t="shared" si="125"/>
        <v>0</v>
      </c>
      <c r="BS229" s="94"/>
      <c r="BT229" s="156">
        <f t="shared" si="126"/>
        <v>0</v>
      </c>
      <c r="BU229" s="94"/>
      <c r="BV229" s="156">
        <f t="shared" si="127"/>
        <v>0</v>
      </c>
    </row>
    <row r="230" spans="1:74" ht="9.75" customHeight="1" x14ac:dyDescent="0.25">
      <c r="A230" s="94">
        <v>18</v>
      </c>
      <c r="B230" s="95"/>
      <c r="C230" s="8" t="s">
        <v>231</v>
      </c>
      <c r="D230" s="103"/>
      <c r="E230" s="156">
        <v>0</v>
      </c>
      <c r="F230" s="103"/>
      <c r="G230" s="161">
        <f t="shared" si="106"/>
        <v>0</v>
      </c>
      <c r="H230" s="103"/>
      <c r="I230" s="161">
        <f t="shared" si="107"/>
        <v>0</v>
      </c>
      <c r="J230" s="103"/>
      <c r="K230" s="156">
        <v>0</v>
      </c>
      <c r="L230" s="103"/>
      <c r="M230" s="161">
        <f t="shared" si="108"/>
        <v>0</v>
      </c>
      <c r="N230" s="103"/>
      <c r="O230" s="161">
        <f t="shared" si="109"/>
        <v>0</v>
      </c>
      <c r="P230" s="103"/>
      <c r="Q230" s="156">
        <v>0</v>
      </c>
      <c r="R230" s="103"/>
      <c r="S230" s="161">
        <f t="shared" si="110"/>
        <v>0</v>
      </c>
      <c r="T230" s="103"/>
      <c r="U230" s="161">
        <f t="shared" si="111"/>
        <v>0</v>
      </c>
      <c r="V230" s="103"/>
      <c r="W230" s="156">
        <v>0</v>
      </c>
      <c r="X230" s="103"/>
      <c r="Y230" s="161">
        <f t="shared" si="112"/>
        <v>0</v>
      </c>
      <c r="Z230" s="103"/>
      <c r="AA230" s="161">
        <f t="shared" si="113"/>
        <v>0</v>
      </c>
      <c r="AB230" s="103"/>
      <c r="AC230" s="94"/>
      <c r="AD230" s="156">
        <v>0</v>
      </c>
      <c r="AE230" s="103"/>
      <c r="AF230" s="161">
        <f t="shared" si="114"/>
        <v>0</v>
      </c>
      <c r="AG230" s="103"/>
      <c r="AH230" s="161">
        <f t="shared" si="115"/>
        <v>0</v>
      </c>
      <c r="AI230" s="103"/>
      <c r="AJ230" s="156">
        <v>0</v>
      </c>
      <c r="AK230" s="103"/>
      <c r="AL230" s="161">
        <f t="shared" si="116"/>
        <v>0</v>
      </c>
      <c r="AM230" s="103"/>
      <c r="AN230" s="161">
        <f t="shared" si="117"/>
        <v>0</v>
      </c>
      <c r="AO230" s="103"/>
      <c r="AP230" s="156">
        <f t="shared" si="118"/>
        <v>0</v>
      </c>
      <c r="AQ230" s="94"/>
      <c r="AR230" s="156">
        <v>0</v>
      </c>
      <c r="AS230" s="94"/>
      <c r="AT230" s="161">
        <f t="shared" si="119"/>
        <v>0</v>
      </c>
      <c r="AU230" s="94"/>
      <c r="AV230" s="156">
        <v>0</v>
      </c>
      <c r="AW230" s="94"/>
      <c r="AX230" s="161">
        <f t="shared" si="120"/>
        <v>0</v>
      </c>
      <c r="AY230" s="94"/>
      <c r="AZ230" s="156">
        <v>0</v>
      </c>
      <c r="BA230" s="94"/>
      <c r="BB230" s="161">
        <f t="shared" si="121"/>
        <v>0</v>
      </c>
      <c r="BC230" s="94"/>
      <c r="BD230" s="156">
        <v>0</v>
      </c>
      <c r="BE230" s="94"/>
      <c r="BF230" s="156">
        <v>0</v>
      </c>
      <c r="BG230" s="94"/>
      <c r="BH230" s="103">
        <v>18</v>
      </c>
      <c r="BI230" s="94"/>
      <c r="BJ230" s="146">
        <v>23292</v>
      </c>
      <c r="BK230" s="94"/>
      <c r="BL230" s="156">
        <f t="shared" si="122"/>
        <v>0</v>
      </c>
      <c r="BM230" s="94"/>
      <c r="BN230" s="156">
        <f t="shared" si="123"/>
        <v>0</v>
      </c>
      <c r="BO230" s="94"/>
      <c r="BP230" s="156">
        <f t="shared" si="124"/>
        <v>0</v>
      </c>
      <c r="BQ230" s="94"/>
      <c r="BR230" s="156">
        <f t="shared" si="125"/>
        <v>0</v>
      </c>
      <c r="BS230" s="94"/>
      <c r="BT230" s="156">
        <f t="shared" si="126"/>
        <v>0</v>
      </c>
      <c r="BU230" s="94"/>
      <c r="BV230" s="156">
        <f t="shared" si="127"/>
        <v>0</v>
      </c>
    </row>
    <row r="231" spans="1:74" ht="9.75" customHeight="1" x14ac:dyDescent="0.25">
      <c r="A231" s="94">
        <v>19</v>
      </c>
      <c r="B231" s="95"/>
      <c r="C231" s="8" t="s">
        <v>232</v>
      </c>
      <c r="D231" s="103"/>
      <c r="E231" s="156">
        <v>0</v>
      </c>
      <c r="F231" s="103"/>
      <c r="G231" s="161">
        <f t="shared" si="106"/>
        <v>0</v>
      </c>
      <c r="H231" s="103"/>
      <c r="I231" s="161">
        <f t="shared" si="107"/>
        <v>0</v>
      </c>
      <c r="J231" s="103"/>
      <c r="K231" s="156">
        <v>0</v>
      </c>
      <c r="L231" s="103"/>
      <c r="M231" s="161">
        <f t="shared" si="108"/>
        <v>0</v>
      </c>
      <c r="N231" s="103"/>
      <c r="O231" s="161">
        <f t="shared" si="109"/>
        <v>0</v>
      </c>
      <c r="P231" s="103"/>
      <c r="Q231" s="156">
        <v>0</v>
      </c>
      <c r="R231" s="103"/>
      <c r="S231" s="161">
        <f t="shared" si="110"/>
        <v>0</v>
      </c>
      <c r="T231" s="103"/>
      <c r="U231" s="161">
        <f t="shared" si="111"/>
        <v>0</v>
      </c>
      <c r="V231" s="103"/>
      <c r="W231" s="156">
        <v>0</v>
      </c>
      <c r="X231" s="103"/>
      <c r="Y231" s="161">
        <f t="shared" si="112"/>
        <v>0</v>
      </c>
      <c r="Z231" s="103"/>
      <c r="AA231" s="161">
        <f t="shared" si="113"/>
        <v>0</v>
      </c>
      <c r="AB231" s="103"/>
      <c r="AC231" s="94"/>
      <c r="AD231" s="156">
        <v>0</v>
      </c>
      <c r="AE231" s="103"/>
      <c r="AF231" s="161">
        <f t="shared" si="114"/>
        <v>0</v>
      </c>
      <c r="AG231" s="103"/>
      <c r="AH231" s="161">
        <f t="shared" si="115"/>
        <v>0</v>
      </c>
      <c r="AI231" s="103"/>
      <c r="AJ231" s="156">
        <v>0</v>
      </c>
      <c r="AK231" s="103"/>
      <c r="AL231" s="161">
        <f t="shared" si="116"/>
        <v>0</v>
      </c>
      <c r="AM231" s="103"/>
      <c r="AN231" s="161">
        <f t="shared" si="117"/>
        <v>0</v>
      </c>
      <c r="AO231" s="103"/>
      <c r="AP231" s="156">
        <f t="shared" si="118"/>
        <v>0</v>
      </c>
      <c r="AQ231" s="94"/>
      <c r="AR231" s="156">
        <v>0</v>
      </c>
      <c r="AS231" s="94"/>
      <c r="AT231" s="161">
        <f t="shared" si="119"/>
        <v>0</v>
      </c>
      <c r="AU231" s="94"/>
      <c r="AV231" s="156">
        <v>0</v>
      </c>
      <c r="AW231" s="94"/>
      <c r="AX231" s="161">
        <f t="shared" si="120"/>
        <v>0</v>
      </c>
      <c r="AY231" s="94"/>
      <c r="AZ231" s="156">
        <v>0</v>
      </c>
      <c r="BA231" s="94"/>
      <c r="BB231" s="161">
        <f t="shared" si="121"/>
        <v>0</v>
      </c>
      <c r="BC231" s="94"/>
      <c r="BD231" s="156">
        <v>0</v>
      </c>
      <c r="BE231" s="94"/>
      <c r="BF231" s="156">
        <v>0</v>
      </c>
      <c r="BG231" s="94"/>
      <c r="BH231" s="103">
        <v>19</v>
      </c>
      <c r="BI231" s="94"/>
      <c r="BJ231" s="146">
        <v>42616</v>
      </c>
      <c r="BK231" s="94"/>
      <c r="BL231" s="156">
        <f t="shared" si="122"/>
        <v>0</v>
      </c>
      <c r="BM231" s="94"/>
      <c r="BN231" s="156">
        <f t="shared" si="123"/>
        <v>0</v>
      </c>
      <c r="BO231" s="94"/>
      <c r="BP231" s="156">
        <f t="shared" si="124"/>
        <v>0</v>
      </c>
      <c r="BQ231" s="94"/>
      <c r="BR231" s="156">
        <f t="shared" si="125"/>
        <v>0</v>
      </c>
      <c r="BS231" s="94"/>
      <c r="BT231" s="156">
        <f t="shared" si="126"/>
        <v>0</v>
      </c>
      <c r="BU231" s="94"/>
      <c r="BV231" s="156">
        <f t="shared" si="127"/>
        <v>0</v>
      </c>
    </row>
    <row r="232" spans="1:74" ht="9.75" customHeight="1" x14ac:dyDescent="0.25">
      <c r="A232" s="94">
        <v>20</v>
      </c>
      <c r="B232" s="95"/>
      <c r="C232" s="8" t="s">
        <v>233</v>
      </c>
      <c r="D232" s="103"/>
      <c r="E232" s="156">
        <v>0</v>
      </c>
      <c r="F232" s="103"/>
      <c r="G232" s="161">
        <f t="shared" si="106"/>
        <v>0</v>
      </c>
      <c r="H232" s="103"/>
      <c r="I232" s="161">
        <f t="shared" si="107"/>
        <v>0</v>
      </c>
      <c r="J232" s="103"/>
      <c r="K232" s="156">
        <v>0</v>
      </c>
      <c r="L232" s="103"/>
      <c r="M232" s="161">
        <f t="shared" si="108"/>
        <v>0</v>
      </c>
      <c r="N232" s="103"/>
      <c r="O232" s="161">
        <f t="shared" si="109"/>
        <v>0</v>
      </c>
      <c r="P232" s="103"/>
      <c r="Q232" s="156">
        <v>0</v>
      </c>
      <c r="R232" s="103"/>
      <c r="S232" s="161">
        <f t="shared" si="110"/>
        <v>0</v>
      </c>
      <c r="T232" s="103"/>
      <c r="U232" s="161">
        <f t="shared" si="111"/>
        <v>0</v>
      </c>
      <c r="V232" s="103"/>
      <c r="W232" s="156">
        <v>0</v>
      </c>
      <c r="X232" s="103"/>
      <c r="Y232" s="161">
        <f t="shared" si="112"/>
        <v>0</v>
      </c>
      <c r="Z232" s="103"/>
      <c r="AA232" s="161">
        <f t="shared" si="113"/>
        <v>0</v>
      </c>
      <c r="AB232" s="103"/>
      <c r="AC232" s="94"/>
      <c r="AD232" s="156">
        <v>0</v>
      </c>
      <c r="AE232" s="103"/>
      <c r="AF232" s="161">
        <f t="shared" si="114"/>
        <v>0</v>
      </c>
      <c r="AG232" s="103"/>
      <c r="AH232" s="161">
        <f t="shared" si="115"/>
        <v>0</v>
      </c>
      <c r="AI232" s="103"/>
      <c r="AJ232" s="156">
        <v>0</v>
      </c>
      <c r="AK232" s="103"/>
      <c r="AL232" s="161">
        <f t="shared" si="116"/>
        <v>0</v>
      </c>
      <c r="AM232" s="103"/>
      <c r="AN232" s="161">
        <f t="shared" si="117"/>
        <v>0</v>
      </c>
      <c r="AO232" s="103"/>
      <c r="AP232" s="156">
        <f t="shared" si="118"/>
        <v>0</v>
      </c>
      <c r="AQ232" s="94"/>
      <c r="AR232" s="156">
        <v>0</v>
      </c>
      <c r="AS232" s="94"/>
      <c r="AT232" s="161">
        <f t="shared" si="119"/>
        <v>0</v>
      </c>
      <c r="AU232" s="94"/>
      <c r="AV232" s="156">
        <v>0</v>
      </c>
      <c r="AW232" s="94"/>
      <c r="AX232" s="161">
        <f t="shared" si="120"/>
        <v>0</v>
      </c>
      <c r="AY232" s="94"/>
      <c r="AZ232" s="156">
        <v>0</v>
      </c>
      <c r="BA232" s="94"/>
      <c r="BB232" s="161">
        <f t="shared" si="121"/>
        <v>0</v>
      </c>
      <c r="BC232" s="94"/>
      <c r="BD232" s="156">
        <v>0</v>
      </c>
      <c r="BE232" s="94"/>
      <c r="BF232" s="156">
        <v>0</v>
      </c>
      <c r="BG232" s="94"/>
      <c r="BH232" s="103">
        <v>20</v>
      </c>
      <c r="BI232" s="94"/>
      <c r="BJ232" s="146">
        <v>4895</v>
      </c>
      <c r="BK232" s="94"/>
      <c r="BL232" s="156">
        <f t="shared" si="122"/>
        <v>0</v>
      </c>
      <c r="BM232" s="94"/>
      <c r="BN232" s="156">
        <f t="shared" si="123"/>
        <v>0</v>
      </c>
      <c r="BO232" s="94"/>
      <c r="BP232" s="156">
        <f t="shared" si="124"/>
        <v>0</v>
      </c>
      <c r="BQ232" s="94"/>
      <c r="BR232" s="156">
        <f t="shared" si="125"/>
        <v>0</v>
      </c>
      <c r="BS232" s="94"/>
      <c r="BT232" s="156">
        <f t="shared" si="126"/>
        <v>0</v>
      </c>
      <c r="BU232" s="94"/>
      <c r="BV232" s="156">
        <f t="shared" si="127"/>
        <v>0</v>
      </c>
    </row>
    <row r="233" spans="1:74" ht="9.75" customHeight="1" x14ac:dyDescent="0.25">
      <c r="A233" s="94">
        <v>21</v>
      </c>
      <c r="B233" s="95"/>
      <c r="C233" s="8" t="s">
        <v>234</v>
      </c>
      <c r="D233" s="103"/>
      <c r="E233" s="156">
        <v>0</v>
      </c>
      <c r="F233" s="103"/>
      <c r="G233" s="161">
        <f t="shared" si="106"/>
        <v>0</v>
      </c>
      <c r="H233" s="103"/>
      <c r="I233" s="161">
        <f t="shared" si="107"/>
        <v>0</v>
      </c>
      <c r="J233" s="103"/>
      <c r="K233" s="156">
        <v>0</v>
      </c>
      <c r="L233" s="103"/>
      <c r="M233" s="161">
        <f t="shared" si="108"/>
        <v>0</v>
      </c>
      <c r="N233" s="103"/>
      <c r="O233" s="161">
        <f t="shared" si="109"/>
        <v>0</v>
      </c>
      <c r="P233" s="103"/>
      <c r="Q233" s="156">
        <v>0</v>
      </c>
      <c r="R233" s="103"/>
      <c r="S233" s="161">
        <f t="shared" si="110"/>
        <v>0</v>
      </c>
      <c r="T233" s="103"/>
      <c r="U233" s="161">
        <f t="shared" si="111"/>
        <v>0</v>
      </c>
      <c r="V233" s="103"/>
      <c r="W233" s="156">
        <v>0</v>
      </c>
      <c r="X233" s="103"/>
      <c r="Y233" s="161">
        <f t="shared" si="112"/>
        <v>0</v>
      </c>
      <c r="Z233" s="103"/>
      <c r="AA233" s="161">
        <f t="shared" si="113"/>
        <v>0</v>
      </c>
      <c r="AB233" s="103"/>
      <c r="AC233" s="94"/>
      <c r="AD233" s="156">
        <v>0</v>
      </c>
      <c r="AE233" s="103"/>
      <c r="AF233" s="161">
        <f t="shared" si="114"/>
        <v>0</v>
      </c>
      <c r="AG233" s="103"/>
      <c r="AH233" s="161">
        <f t="shared" si="115"/>
        <v>0</v>
      </c>
      <c r="AI233" s="103"/>
      <c r="AJ233" s="156">
        <v>0</v>
      </c>
      <c r="AK233" s="103"/>
      <c r="AL233" s="161">
        <f t="shared" si="116"/>
        <v>0</v>
      </c>
      <c r="AM233" s="103"/>
      <c r="AN233" s="161">
        <f t="shared" si="117"/>
        <v>0</v>
      </c>
      <c r="AO233" s="103"/>
      <c r="AP233" s="156">
        <f t="shared" si="118"/>
        <v>0</v>
      </c>
      <c r="AQ233" s="94"/>
      <c r="AR233" s="156">
        <v>0</v>
      </c>
      <c r="AS233" s="94"/>
      <c r="AT233" s="161">
        <f t="shared" si="119"/>
        <v>0</v>
      </c>
      <c r="AU233" s="94"/>
      <c r="AV233" s="156">
        <v>0</v>
      </c>
      <c r="AW233" s="94"/>
      <c r="AX233" s="161">
        <f t="shared" si="120"/>
        <v>0</v>
      </c>
      <c r="AY233" s="94"/>
      <c r="AZ233" s="156">
        <v>0</v>
      </c>
      <c r="BA233" s="94"/>
      <c r="BB233" s="161">
        <f t="shared" si="121"/>
        <v>0</v>
      </c>
      <c r="BC233" s="94"/>
      <c r="BD233" s="156">
        <v>0</v>
      </c>
      <c r="BE233" s="94"/>
      <c r="BF233" s="156">
        <v>0</v>
      </c>
      <c r="BG233" s="94"/>
      <c r="BH233" s="103">
        <v>21</v>
      </c>
      <c r="BI233" s="94"/>
      <c r="BJ233" s="146">
        <v>5968</v>
      </c>
      <c r="BK233" s="94"/>
      <c r="BL233" s="156">
        <f t="shared" si="122"/>
        <v>0</v>
      </c>
      <c r="BM233" s="94"/>
      <c r="BN233" s="156">
        <f t="shared" si="123"/>
        <v>0</v>
      </c>
      <c r="BO233" s="94"/>
      <c r="BP233" s="156">
        <f t="shared" si="124"/>
        <v>0</v>
      </c>
      <c r="BQ233" s="94"/>
      <c r="BR233" s="156">
        <f t="shared" si="125"/>
        <v>0</v>
      </c>
      <c r="BS233" s="94"/>
      <c r="BT233" s="156">
        <f t="shared" si="126"/>
        <v>0</v>
      </c>
      <c r="BU233" s="94"/>
      <c r="BV233" s="156">
        <f t="shared" si="127"/>
        <v>0</v>
      </c>
    </row>
    <row r="234" spans="1:74" ht="9.75" customHeight="1" x14ac:dyDescent="0.25">
      <c r="A234" s="94">
        <v>22</v>
      </c>
      <c r="B234" s="95"/>
      <c r="C234" s="9" t="s">
        <v>187</v>
      </c>
      <c r="D234" s="103"/>
      <c r="E234" s="156">
        <v>0</v>
      </c>
      <c r="F234" s="103"/>
      <c r="G234" s="161">
        <f t="shared" si="106"/>
        <v>0</v>
      </c>
      <c r="H234" s="103"/>
      <c r="I234" s="161">
        <f t="shared" si="107"/>
        <v>0</v>
      </c>
      <c r="J234" s="103"/>
      <c r="K234" s="156">
        <v>0</v>
      </c>
      <c r="L234" s="103"/>
      <c r="M234" s="161">
        <f t="shared" si="108"/>
        <v>0</v>
      </c>
      <c r="N234" s="103"/>
      <c r="O234" s="161">
        <f t="shared" si="109"/>
        <v>0</v>
      </c>
      <c r="P234" s="103"/>
      <c r="Q234" s="156">
        <v>0</v>
      </c>
      <c r="R234" s="103"/>
      <c r="S234" s="161">
        <f t="shared" si="110"/>
        <v>0</v>
      </c>
      <c r="T234" s="103"/>
      <c r="U234" s="161">
        <f t="shared" si="111"/>
        <v>0</v>
      </c>
      <c r="V234" s="103"/>
      <c r="W234" s="156">
        <v>0</v>
      </c>
      <c r="X234" s="103"/>
      <c r="Y234" s="161">
        <f t="shared" si="112"/>
        <v>0</v>
      </c>
      <c r="Z234" s="103"/>
      <c r="AA234" s="161">
        <f t="shared" si="113"/>
        <v>0</v>
      </c>
      <c r="AB234" s="103"/>
      <c r="AC234" s="94"/>
      <c r="AD234" s="156">
        <v>0</v>
      </c>
      <c r="AE234" s="103"/>
      <c r="AF234" s="161">
        <f t="shared" si="114"/>
        <v>0</v>
      </c>
      <c r="AG234" s="103"/>
      <c r="AH234" s="161">
        <f t="shared" si="115"/>
        <v>0</v>
      </c>
      <c r="AI234" s="103"/>
      <c r="AJ234" s="156">
        <v>0</v>
      </c>
      <c r="AK234" s="103"/>
      <c r="AL234" s="161">
        <f t="shared" si="116"/>
        <v>0</v>
      </c>
      <c r="AM234" s="103"/>
      <c r="AN234" s="161">
        <f t="shared" si="117"/>
        <v>0</v>
      </c>
      <c r="AO234" s="103"/>
      <c r="AP234" s="156">
        <f t="shared" si="118"/>
        <v>0</v>
      </c>
      <c r="AQ234" s="94"/>
      <c r="AR234" s="156">
        <v>0</v>
      </c>
      <c r="AS234" s="94"/>
      <c r="AT234" s="161">
        <f t="shared" si="119"/>
        <v>0</v>
      </c>
      <c r="AU234" s="94"/>
      <c r="AV234" s="156">
        <v>0</v>
      </c>
      <c r="AW234" s="94"/>
      <c r="AX234" s="161">
        <f t="shared" si="120"/>
        <v>0</v>
      </c>
      <c r="AY234" s="94"/>
      <c r="AZ234" s="156">
        <v>0</v>
      </c>
      <c r="BA234" s="94"/>
      <c r="BB234" s="161">
        <f t="shared" si="121"/>
        <v>0</v>
      </c>
      <c r="BC234" s="94"/>
      <c r="BD234" s="156">
        <v>0</v>
      </c>
      <c r="BE234" s="94"/>
      <c r="BF234" s="156">
        <v>0</v>
      </c>
      <c r="BG234" s="94"/>
      <c r="BH234" s="103">
        <v>22</v>
      </c>
      <c r="BI234" s="94"/>
      <c r="BJ234" s="146">
        <v>4721</v>
      </c>
      <c r="BK234" s="94"/>
      <c r="BL234" s="156">
        <f t="shared" si="122"/>
        <v>0</v>
      </c>
      <c r="BM234" s="94"/>
      <c r="BN234" s="156">
        <f t="shared" si="123"/>
        <v>0</v>
      </c>
      <c r="BO234" s="94"/>
      <c r="BP234" s="156">
        <f t="shared" si="124"/>
        <v>0</v>
      </c>
      <c r="BQ234" s="94"/>
      <c r="BR234" s="156">
        <f t="shared" si="125"/>
        <v>0</v>
      </c>
      <c r="BS234" s="94"/>
      <c r="BT234" s="156">
        <f t="shared" si="126"/>
        <v>0</v>
      </c>
      <c r="BU234" s="94"/>
      <c r="BV234" s="156">
        <f t="shared" si="127"/>
        <v>0</v>
      </c>
    </row>
    <row r="235" spans="1:74" ht="9.75" customHeight="1" x14ac:dyDescent="0.25">
      <c r="A235" s="94">
        <v>23</v>
      </c>
      <c r="B235" s="95"/>
      <c r="C235" s="8" t="s">
        <v>195</v>
      </c>
      <c r="D235" s="103"/>
      <c r="E235" s="156">
        <v>0</v>
      </c>
      <c r="F235" s="103"/>
      <c r="G235" s="161">
        <f t="shared" si="106"/>
        <v>0</v>
      </c>
      <c r="H235" s="103"/>
      <c r="I235" s="161">
        <f t="shared" si="107"/>
        <v>0</v>
      </c>
      <c r="J235" s="103"/>
      <c r="K235" s="156">
        <v>0</v>
      </c>
      <c r="L235" s="103"/>
      <c r="M235" s="161">
        <f t="shared" si="108"/>
        <v>0</v>
      </c>
      <c r="N235" s="103"/>
      <c r="O235" s="161">
        <f t="shared" si="109"/>
        <v>0</v>
      </c>
      <c r="P235" s="103"/>
      <c r="Q235" s="156">
        <v>0</v>
      </c>
      <c r="R235" s="103"/>
      <c r="S235" s="161">
        <f t="shared" si="110"/>
        <v>0</v>
      </c>
      <c r="T235" s="103"/>
      <c r="U235" s="161">
        <f t="shared" si="111"/>
        <v>0</v>
      </c>
      <c r="V235" s="103"/>
      <c r="W235" s="156">
        <v>0</v>
      </c>
      <c r="X235" s="103"/>
      <c r="Y235" s="161">
        <f t="shared" si="112"/>
        <v>0</v>
      </c>
      <c r="Z235" s="103"/>
      <c r="AA235" s="161">
        <f t="shared" si="113"/>
        <v>0</v>
      </c>
      <c r="AB235" s="103"/>
      <c r="AC235" s="94"/>
      <c r="AD235" s="156">
        <v>0</v>
      </c>
      <c r="AE235" s="103"/>
      <c r="AF235" s="161">
        <f t="shared" si="114"/>
        <v>0</v>
      </c>
      <c r="AG235" s="103"/>
      <c r="AH235" s="161">
        <f t="shared" si="115"/>
        <v>0</v>
      </c>
      <c r="AI235" s="103"/>
      <c r="AJ235" s="156">
        <v>0</v>
      </c>
      <c r="AK235" s="103"/>
      <c r="AL235" s="161">
        <f t="shared" si="116"/>
        <v>0</v>
      </c>
      <c r="AM235" s="103"/>
      <c r="AN235" s="161">
        <f t="shared" si="117"/>
        <v>0</v>
      </c>
      <c r="AO235" s="103"/>
      <c r="AP235" s="156">
        <f t="shared" si="118"/>
        <v>0</v>
      </c>
      <c r="AQ235" s="94"/>
      <c r="AR235" s="156">
        <v>0</v>
      </c>
      <c r="AS235" s="94"/>
      <c r="AT235" s="161">
        <f t="shared" si="119"/>
        <v>0</v>
      </c>
      <c r="AU235" s="94"/>
      <c r="AV235" s="156">
        <v>0</v>
      </c>
      <c r="AW235" s="94"/>
      <c r="AX235" s="161">
        <f t="shared" si="120"/>
        <v>0</v>
      </c>
      <c r="AY235" s="94"/>
      <c r="AZ235" s="156">
        <v>0</v>
      </c>
      <c r="BA235" s="94"/>
      <c r="BB235" s="161">
        <f t="shared" si="121"/>
        <v>0</v>
      </c>
      <c r="BC235" s="94"/>
      <c r="BD235" s="156">
        <v>0</v>
      </c>
      <c r="BE235" s="94"/>
      <c r="BF235" s="156">
        <v>0</v>
      </c>
      <c r="BG235" s="94"/>
      <c r="BH235" s="103">
        <v>23</v>
      </c>
      <c r="BI235" s="94"/>
      <c r="BJ235" s="146">
        <v>9086</v>
      </c>
      <c r="BK235" s="94"/>
      <c r="BL235" s="156">
        <f t="shared" si="122"/>
        <v>0</v>
      </c>
      <c r="BM235" s="94"/>
      <c r="BN235" s="156">
        <f t="shared" si="123"/>
        <v>0</v>
      </c>
      <c r="BO235" s="94"/>
      <c r="BP235" s="156">
        <f t="shared" si="124"/>
        <v>0</v>
      </c>
      <c r="BQ235" s="94"/>
      <c r="BR235" s="156">
        <f t="shared" si="125"/>
        <v>0</v>
      </c>
      <c r="BS235" s="94"/>
      <c r="BT235" s="156">
        <f t="shared" si="126"/>
        <v>0</v>
      </c>
      <c r="BU235" s="94"/>
      <c r="BV235" s="156">
        <f t="shared" si="127"/>
        <v>0</v>
      </c>
    </row>
    <row r="236" spans="1:74" ht="9.75" customHeight="1" x14ac:dyDescent="0.25">
      <c r="A236" s="94">
        <v>24</v>
      </c>
      <c r="B236" s="95"/>
      <c r="C236" s="272" t="s">
        <v>235</v>
      </c>
      <c r="D236" s="103"/>
      <c r="E236" s="156">
        <v>0</v>
      </c>
      <c r="F236" s="103"/>
      <c r="G236" s="161">
        <f t="shared" si="106"/>
        <v>0</v>
      </c>
      <c r="H236" s="103"/>
      <c r="I236" s="161">
        <f t="shared" si="107"/>
        <v>0</v>
      </c>
      <c r="J236" s="103"/>
      <c r="K236" s="156">
        <v>0</v>
      </c>
      <c r="L236" s="103"/>
      <c r="M236" s="161">
        <f t="shared" si="108"/>
        <v>0</v>
      </c>
      <c r="N236" s="103"/>
      <c r="O236" s="161">
        <f t="shared" si="109"/>
        <v>0</v>
      </c>
      <c r="P236" s="103"/>
      <c r="Q236" s="156">
        <v>0</v>
      </c>
      <c r="R236" s="103"/>
      <c r="S236" s="161">
        <f t="shared" si="110"/>
        <v>0</v>
      </c>
      <c r="T236" s="103"/>
      <c r="U236" s="161">
        <f t="shared" si="111"/>
        <v>0</v>
      </c>
      <c r="V236" s="103"/>
      <c r="W236" s="156">
        <v>0</v>
      </c>
      <c r="X236" s="103"/>
      <c r="Y236" s="161">
        <f t="shared" si="112"/>
        <v>0</v>
      </c>
      <c r="Z236" s="103"/>
      <c r="AA236" s="161">
        <f t="shared" si="113"/>
        <v>0</v>
      </c>
      <c r="AB236" s="103"/>
      <c r="AC236" s="94"/>
      <c r="AD236" s="156">
        <v>0</v>
      </c>
      <c r="AE236" s="103"/>
      <c r="AF236" s="161">
        <f t="shared" si="114"/>
        <v>0</v>
      </c>
      <c r="AG236" s="103"/>
      <c r="AH236" s="161">
        <f t="shared" si="115"/>
        <v>0</v>
      </c>
      <c r="AI236" s="103"/>
      <c r="AJ236" s="156">
        <v>0</v>
      </c>
      <c r="AK236" s="103"/>
      <c r="AL236" s="161">
        <f t="shared" si="116"/>
        <v>0</v>
      </c>
      <c r="AM236" s="103"/>
      <c r="AN236" s="161">
        <f t="shared" si="117"/>
        <v>0</v>
      </c>
      <c r="AO236" s="103"/>
      <c r="AP236" s="156">
        <f t="shared" si="118"/>
        <v>0</v>
      </c>
      <c r="AQ236" s="94"/>
      <c r="AR236" s="156">
        <v>0</v>
      </c>
      <c r="AS236" s="94"/>
      <c r="AT236" s="161">
        <f t="shared" si="119"/>
        <v>0</v>
      </c>
      <c r="AU236" s="94"/>
      <c r="AV236" s="156">
        <v>0</v>
      </c>
      <c r="AW236" s="94"/>
      <c r="AX236" s="161">
        <f t="shared" si="120"/>
        <v>0</v>
      </c>
      <c r="AY236" s="94"/>
      <c r="AZ236" s="156">
        <v>0</v>
      </c>
      <c r="BA236" s="94"/>
      <c r="BB236" s="161">
        <f t="shared" si="121"/>
        <v>0</v>
      </c>
      <c r="BC236" s="94"/>
      <c r="BD236" s="156">
        <v>0</v>
      </c>
      <c r="BE236" s="94"/>
      <c r="BF236" s="156">
        <v>0</v>
      </c>
      <c r="BG236" s="94"/>
      <c r="BH236" s="103">
        <v>24</v>
      </c>
      <c r="BI236" s="94"/>
      <c r="BJ236" s="146">
        <v>7727</v>
      </c>
      <c r="BK236" s="94"/>
      <c r="BL236" s="156">
        <f t="shared" si="122"/>
        <v>0</v>
      </c>
      <c r="BM236" s="94"/>
      <c r="BN236" s="156">
        <f t="shared" si="123"/>
        <v>0</v>
      </c>
      <c r="BO236" s="94"/>
      <c r="BP236" s="156">
        <f t="shared" si="124"/>
        <v>0</v>
      </c>
      <c r="BQ236" s="94"/>
      <c r="BR236" s="156">
        <f t="shared" si="125"/>
        <v>0</v>
      </c>
      <c r="BS236" s="94"/>
      <c r="BT236" s="156">
        <f t="shared" si="126"/>
        <v>0</v>
      </c>
      <c r="BU236" s="94"/>
      <c r="BV236" s="156">
        <f t="shared" si="127"/>
        <v>0</v>
      </c>
    </row>
    <row r="237" spans="1:74" ht="9.75" customHeight="1" x14ac:dyDescent="0.25">
      <c r="A237" s="94">
        <v>25</v>
      </c>
      <c r="B237" s="95"/>
      <c r="C237" s="8" t="s">
        <v>236</v>
      </c>
      <c r="D237" s="103"/>
      <c r="E237" s="156">
        <v>0</v>
      </c>
      <c r="F237" s="103"/>
      <c r="G237" s="161">
        <f t="shared" si="106"/>
        <v>0</v>
      </c>
      <c r="H237" s="103"/>
      <c r="I237" s="161">
        <f t="shared" si="107"/>
        <v>0</v>
      </c>
      <c r="J237" s="103"/>
      <c r="K237" s="156">
        <v>0</v>
      </c>
      <c r="L237" s="103"/>
      <c r="M237" s="161">
        <f t="shared" si="108"/>
        <v>0</v>
      </c>
      <c r="N237" s="103"/>
      <c r="O237" s="161">
        <f t="shared" si="109"/>
        <v>0</v>
      </c>
      <c r="P237" s="103"/>
      <c r="Q237" s="156">
        <v>0</v>
      </c>
      <c r="R237" s="103"/>
      <c r="S237" s="161">
        <f t="shared" si="110"/>
        <v>0</v>
      </c>
      <c r="T237" s="103"/>
      <c r="U237" s="161">
        <f t="shared" si="111"/>
        <v>0</v>
      </c>
      <c r="V237" s="103"/>
      <c r="W237" s="156">
        <v>0</v>
      </c>
      <c r="X237" s="103"/>
      <c r="Y237" s="161">
        <f t="shared" si="112"/>
        <v>0</v>
      </c>
      <c r="Z237" s="103"/>
      <c r="AA237" s="161">
        <f t="shared" si="113"/>
        <v>0</v>
      </c>
      <c r="AB237" s="103"/>
      <c r="AC237" s="94"/>
      <c r="AD237" s="156">
        <v>0</v>
      </c>
      <c r="AE237" s="103"/>
      <c r="AF237" s="161">
        <f t="shared" si="114"/>
        <v>0</v>
      </c>
      <c r="AG237" s="103"/>
      <c r="AH237" s="161">
        <f t="shared" si="115"/>
        <v>0</v>
      </c>
      <c r="AI237" s="103"/>
      <c r="AJ237" s="156">
        <v>0</v>
      </c>
      <c r="AK237" s="103"/>
      <c r="AL237" s="161">
        <f t="shared" si="116"/>
        <v>0</v>
      </c>
      <c r="AM237" s="103"/>
      <c r="AN237" s="161">
        <f t="shared" si="117"/>
        <v>0</v>
      </c>
      <c r="AO237" s="103"/>
      <c r="AP237" s="156">
        <f t="shared" si="118"/>
        <v>0</v>
      </c>
      <c r="AQ237" s="94"/>
      <c r="AR237" s="156">
        <v>0</v>
      </c>
      <c r="AS237" s="94"/>
      <c r="AT237" s="161">
        <f t="shared" si="119"/>
        <v>0</v>
      </c>
      <c r="AU237" s="94"/>
      <c r="AV237" s="156">
        <v>0</v>
      </c>
      <c r="AW237" s="94"/>
      <c r="AX237" s="161">
        <f t="shared" si="120"/>
        <v>0</v>
      </c>
      <c r="AY237" s="94"/>
      <c r="AZ237" s="156">
        <v>0</v>
      </c>
      <c r="BA237" s="94"/>
      <c r="BB237" s="161">
        <f t="shared" si="121"/>
        <v>0</v>
      </c>
      <c r="BC237" s="94"/>
      <c r="BD237" s="156">
        <v>0</v>
      </c>
      <c r="BE237" s="94"/>
      <c r="BF237" s="156">
        <v>0</v>
      </c>
      <c r="BG237" s="94"/>
      <c r="BH237" s="103">
        <v>25</v>
      </c>
      <c r="BI237" s="94"/>
      <c r="BJ237" s="146">
        <v>5823</v>
      </c>
      <c r="BK237" s="94"/>
      <c r="BL237" s="156">
        <f t="shared" si="122"/>
        <v>0</v>
      </c>
      <c r="BM237" s="94"/>
      <c r="BN237" s="156">
        <f t="shared" si="123"/>
        <v>0</v>
      </c>
      <c r="BO237" s="94"/>
      <c r="BP237" s="156">
        <f t="shared" si="124"/>
        <v>0</v>
      </c>
      <c r="BQ237" s="94"/>
      <c r="BR237" s="156">
        <f t="shared" si="125"/>
        <v>0</v>
      </c>
      <c r="BS237" s="94"/>
      <c r="BT237" s="156">
        <f t="shared" si="126"/>
        <v>0</v>
      </c>
      <c r="BU237" s="94"/>
      <c r="BV237" s="156">
        <f t="shared" si="127"/>
        <v>0</v>
      </c>
    </row>
    <row r="238" spans="1:74" ht="9.75" customHeight="1" x14ac:dyDescent="0.25">
      <c r="A238" s="94">
        <v>26</v>
      </c>
      <c r="B238" s="95"/>
      <c r="C238" s="8" t="s">
        <v>237</v>
      </c>
      <c r="D238" s="103"/>
      <c r="E238" s="156">
        <v>0</v>
      </c>
      <c r="F238" s="103"/>
      <c r="G238" s="161">
        <f t="shared" si="106"/>
        <v>0</v>
      </c>
      <c r="H238" s="103"/>
      <c r="I238" s="161">
        <f t="shared" si="107"/>
        <v>0</v>
      </c>
      <c r="J238" s="103"/>
      <c r="K238" s="156">
        <v>0</v>
      </c>
      <c r="L238" s="103"/>
      <c r="M238" s="161">
        <f t="shared" si="108"/>
        <v>0</v>
      </c>
      <c r="N238" s="103"/>
      <c r="O238" s="161">
        <f t="shared" si="109"/>
        <v>0</v>
      </c>
      <c r="P238" s="103"/>
      <c r="Q238" s="156">
        <v>0</v>
      </c>
      <c r="R238" s="103"/>
      <c r="S238" s="161">
        <f t="shared" si="110"/>
        <v>0</v>
      </c>
      <c r="T238" s="103"/>
      <c r="U238" s="161">
        <f t="shared" si="111"/>
        <v>0</v>
      </c>
      <c r="V238" s="103"/>
      <c r="W238" s="156">
        <v>0</v>
      </c>
      <c r="X238" s="103"/>
      <c r="Y238" s="161">
        <f t="shared" si="112"/>
        <v>0</v>
      </c>
      <c r="Z238" s="103"/>
      <c r="AA238" s="161">
        <f t="shared" si="113"/>
        <v>0</v>
      </c>
      <c r="AB238" s="103"/>
      <c r="AC238" s="94"/>
      <c r="AD238" s="156">
        <v>0</v>
      </c>
      <c r="AE238" s="103"/>
      <c r="AF238" s="161">
        <f t="shared" si="114"/>
        <v>0</v>
      </c>
      <c r="AG238" s="103"/>
      <c r="AH238" s="161">
        <f t="shared" si="115"/>
        <v>0</v>
      </c>
      <c r="AI238" s="103"/>
      <c r="AJ238" s="156">
        <v>0</v>
      </c>
      <c r="AK238" s="103"/>
      <c r="AL238" s="161">
        <f t="shared" si="116"/>
        <v>0</v>
      </c>
      <c r="AM238" s="103"/>
      <c r="AN238" s="161">
        <f t="shared" si="117"/>
        <v>0</v>
      </c>
      <c r="AO238" s="103"/>
      <c r="AP238" s="156">
        <f t="shared" si="118"/>
        <v>0</v>
      </c>
      <c r="AQ238" s="94"/>
      <c r="AR238" s="156">
        <v>0</v>
      </c>
      <c r="AS238" s="94"/>
      <c r="AT238" s="161">
        <f t="shared" si="119"/>
        <v>0</v>
      </c>
      <c r="AU238" s="94"/>
      <c r="AV238" s="156">
        <v>0</v>
      </c>
      <c r="AW238" s="94"/>
      <c r="AX238" s="161">
        <f t="shared" si="120"/>
        <v>0</v>
      </c>
      <c r="AY238" s="94"/>
      <c r="AZ238" s="156">
        <v>0</v>
      </c>
      <c r="BA238" s="94"/>
      <c r="BB238" s="161">
        <f t="shared" si="121"/>
        <v>0</v>
      </c>
      <c r="BC238" s="94"/>
      <c r="BD238" s="156">
        <v>0</v>
      </c>
      <c r="BE238" s="94"/>
      <c r="BF238" s="156">
        <v>0</v>
      </c>
      <c r="BG238" s="94"/>
      <c r="BH238" s="103">
        <v>26</v>
      </c>
      <c r="BI238" s="94"/>
      <c r="BJ238" s="146">
        <v>4799</v>
      </c>
      <c r="BK238" s="94"/>
      <c r="BL238" s="156">
        <f t="shared" si="122"/>
        <v>0</v>
      </c>
      <c r="BM238" s="94"/>
      <c r="BN238" s="156">
        <f t="shared" si="123"/>
        <v>0</v>
      </c>
      <c r="BO238" s="94"/>
      <c r="BP238" s="156">
        <f t="shared" si="124"/>
        <v>0</v>
      </c>
      <c r="BQ238" s="94"/>
      <c r="BR238" s="156">
        <f t="shared" si="125"/>
        <v>0</v>
      </c>
      <c r="BS238" s="94"/>
      <c r="BT238" s="156">
        <f t="shared" si="126"/>
        <v>0</v>
      </c>
      <c r="BU238" s="94"/>
      <c r="BV238" s="156">
        <f t="shared" si="127"/>
        <v>0</v>
      </c>
    </row>
    <row r="239" spans="1:74" ht="9.75" customHeight="1" x14ac:dyDescent="0.25">
      <c r="A239" s="94">
        <v>27</v>
      </c>
      <c r="B239" s="95"/>
      <c r="C239" s="8" t="s">
        <v>238</v>
      </c>
      <c r="D239" s="103"/>
      <c r="E239" s="156">
        <v>0</v>
      </c>
      <c r="F239" s="103"/>
      <c r="G239" s="161">
        <f t="shared" si="106"/>
        <v>0</v>
      </c>
      <c r="H239" s="103"/>
      <c r="I239" s="161">
        <f t="shared" si="107"/>
        <v>0</v>
      </c>
      <c r="J239" s="103"/>
      <c r="K239" s="156">
        <v>0</v>
      </c>
      <c r="L239" s="103"/>
      <c r="M239" s="161">
        <f t="shared" si="108"/>
        <v>0</v>
      </c>
      <c r="N239" s="103"/>
      <c r="O239" s="161">
        <f t="shared" si="109"/>
        <v>0</v>
      </c>
      <c r="P239" s="103"/>
      <c r="Q239" s="156">
        <v>0</v>
      </c>
      <c r="R239" s="103"/>
      <c r="S239" s="161">
        <f t="shared" si="110"/>
        <v>0</v>
      </c>
      <c r="T239" s="103"/>
      <c r="U239" s="161">
        <f t="shared" si="111"/>
        <v>0</v>
      </c>
      <c r="V239" s="103"/>
      <c r="W239" s="156">
        <v>0</v>
      </c>
      <c r="X239" s="103"/>
      <c r="Y239" s="161">
        <f t="shared" si="112"/>
        <v>0</v>
      </c>
      <c r="Z239" s="103"/>
      <c r="AA239" s="161">
        <f t="shared" si="113"/>
        <v>0</v>
      </c>
      <c r="AB239" s="103"/>
      <c r="AC239" s="94"/>
      <c r="AD239" s="156">
        <v>0</v>
      </c>
      <c r="AE239" s="103"/>
      <c r="AF239" s="161">
        <f t="shared" si="114"/>
        <v>0</v>
      </c>
      <c r="AG239" s="103"/>
      <c r="AH239" s="161">
        <f t="shared" si="115"/>
        <v>0</v>
      </c>
      <c r="AI239" s="103"/>
      <c r="AJ239" s="156">
        <v>0</v>
      </c>
      <c r="AK239" s="103"/>
      <c r="AL239" s="161">
        <f t="shared" si="116"/>
        <v>0</v>
      </c>
      <c r="AM239" s="103"/>
      <c r="AN239" s="161">
        <f t="shared" si="117"/>
        <v>0</v>
      </c>
      <c r="AO239" s="103"/>
      <c r="AP239" s="156">
        <f t="shared" si="118"/>
        <v>0</v>
      </c>
      <c r="AQ239" s="94"/>
      <c r="AR239" s="156">
        <v>0</v>
      </c>
      <c r="AS239" s="94"/>
      <c r="AT239" s="161">
        <f t="shared" si="119"/>
        <v>0</v>
      </c>
      <c r="AU239" s="94"/>
      <c r="AV239" s="156">
        <v>0</v>
      </c>
      <c r="AW239" s="94"/>
      <c r="AX239" s="161">
        <f t="shared" si="120"/>
        <v>0</v>
      </c>
      <c r="AY239" s="94"/>
      <c r="AZ239" s="156">
        <v>0</v>
      </c>
      <c r="BA239" s="94"/>
      <c r="BB239" s="161">
        <f t="shared" si="121"/>
        <v>0</v>
      </c>
      <c r="BC239" s="94"/>
      <c r="BD239" s="156">
        <v>0</v>
      </c>
      <c r="BE239" s="94"/>
      <c r="BF239" s="156">
        <v>0</v>
      </c>
      <c r="BG239" s="94"/>
      <c r="BH239" s="103">
        <v>27</v>
      </c>
      <c r="BI239" s="94"/>
      <c r="BJ239" s="146">
        <v>8089</v>
      </c>
      <c r="BK239" s="94"/>
      <c r="BL239" s="156">
        <f t="shared" si="122"/>
        <v>0</v>
      </c>
      <c r="BM239" s="94"/>
      <c r="BN239" s="156">
        <f t="shared" si="123"/>
        <v>0</v>
      </c>
      <c r="BO239" s="94"/>
      <c r="BP239" s="156">
        <f t="shared" si="124"/>
        <v>0</v>
      </c>
      <c r="BQ239" s="94"/>
      <c r="BR239" s="156">
        <f t="shared" si="125"/>
        <v>0</v>
      </c>
      <c r="BS239" s="94"/>
      <c r="BT239" s="156">
        <f t="shared" si="126"/>
        <v>0</v>
      </c>
      <c r="BU239" s="94"/>
      <c r="BV239" s="156">
        <f t="shared" si="127"/>
        <v>0</v>
      </c>
    </row>
    <row r="240" spans="1:74" ht="9.75" customHeight="1" x14ac:dyDescent="0.25">
      <c r="A240" s="94">
        <v>28</v>
      </c>
      <c r="B240" s="95"/>
      <c r="C240" s="8" t="s">
        <v>239</v>
      </c>
      <c r="D240" s="103"/>
      <c r="E240" s="156">
        <v>0</v>
      </c>
      <c r="F240" s="103"/>
      <c r="G240" s="161">
        <f t="shared" si="106"/>
        <v>0</v>
      </c>
      <c r="H240" s="103"/>
      <c r="I240" s="161">
        <f t="shared" si="107"/>
        <v>0</v>
      </c>
      <c r="J240" s="103"/>
      <c r="K240" s="156">
        <v>0</v>
      </c>
      <c r="L240" s="103"/>
      <c r="M240" s="161">
        <f t="shared" si="108"/>
        <v>0</v>
      </c>
      <c r="N240" s="103"/>
      <c r="O240" s="161">
        <f t="shared" si="109"/>
        <v>0</v>
      </c>
      <c r="P240" s="103"/>
      <c r="Q240" s="156">
        <v>0</v>
      </c>
      <c r="R240" s="103"/>
      <c r="S240" s="161">
        <f t="shared" si="110"/>
        <v>0</v>
      </c>
      <c r="T240" s="103"/>
      <c r="U240" s="161">
        <f t="shared" si="111"/>
        <v>0</v>
      </c>
      <c r="V240" s="103"/>
      <c r="W240" s="156">
        <v>0</v>
      </c>
      <c r="X240" s="103"/>
      <c r="Y240" s="161">
        <f t="shared" si="112"/>
        <v>0</v>
      </c>
      <c r="Z240" s="103"/>
      <c r="AA240" s="161">
        <f t="shared" si="113"/>
        <v>0</v>
      </c>
      <c r="AB240" s="103"/>
      <c r="AC240" s="94"/>
      <c r="AD240" s="156">
        <v>0</v>
      </c>
      <c r="AE240" s="103"/>
      <c r="AF240" s="161">
        <f t="shared" si="114"/>
        <v>0</v>
      </c>
      <c r="AG240" s="103"/>
      <c r="AH240" s="161">
        <f t="shared" si="115"/>
        <v>0</v>
      </c>
      <c r="AI240" s="103"/>
      <c r="AJ240" s="156">
        <v>0</v>
      </c>
      <c r="AK240" s="103"/>
      <c r="AL240" s="161">
        <f t="shared" si="116"/>
        <v>0</v>
      </c>
      <c r="AM240" s="103"/>
      <c r="AN240" s="161">
        <f t="shared" si="117"/>
        <v>0</v>
      </c>
      <c r="AO240" s="103"/>
      <c r="AP240" s="156">
        <f t="shared" si="118"/>
        <v>0</v>
      </c>
      <c r="AQ240" s="94"/>
      <c r="AR240" s="156">
        <v>0</v>
      </c>
      <c r="AS240" s="94"/>
      <c r="AT240" s="161">
        <f t="shared" si="119"/>
        <v>0</v>
      </c>
      <c r="AU240" s="94"/>
      <c r="AV240" s="156">
        <v>0</v>
      </c>
      <c r="AW240" s="94"/>
      <c r="AX240" s="161">
        <f t="shared" si="120"/>
        <v>0</v>
      </c>
      <c r="AY240" s="94"/>
      <c r="AZ240" s="156">
        <v>0</v>
      </c>
      <c r="BA240" s="94"/>
      <c r="BB240" s="161">
        <f t="shared" si="121"/>
        <v>0</v>
      </c>
      <c r="BC240" s="94"/>
      <c r="BD240" s="156">
        <v>0</v>
      </c>
      <c r="BE240" s="94"/>
      <c r="BF240" s="156">
        <v>0</v>
      </c>
      <c r="BG240" s="94"/>
      <c r="BH240" s="103">
        <v>28</v>
      </c>
      <c r="BI240" s="94"/>
      <c r="BJ240" s="146">
        <v>8142</v>
      </c>
      <c r="BK240" s="94"/>
      <c r="BL240" s="156">
        <f t="shared" si="122"/>
        <v>0</v>
      </c>
      <c r="BM240" s="94"/>
      <c r="BN240" s="156">
        <f t="shared" si="123"/>
        <v>0</v>
      </c>
      <c r="BO240" s="94"/>
      <c r="BP240" s="156">
        <f t="shared" si="124"/>
        <v>0</v>
      </c>
      <c r="BQ240" s="94"/>
      <c r="BR240" s="156">
        <f t="shared" si="125"/>
        <v>0</v>
      </c>
      <c r="BS240" s="94"/>
      <c r="BT240" s="156">
        <f t="shared" si="126"/>
        <v>0</v>
      </c>
      <c r="BU240" s="94"/>
      <c r="BV240" s="156">
        <f t="shared" si="127"/>
        <v>0</v>
      </c>
    </row>
    <row r="241" spans="1:74" ht="9.75" customHeight="1" x14ac:dyDescent="0.25">
      <c r="A241" s="94">
        <v>29</v>
      </c>
      <c r="B241" s="95"/>
      <c r="C241" s="8" t="s">
        <v>240</v>
      </c>
      <c r="D241" s="103"/>
      <c r="E241" s="156">
        <v>0</v>
      </c>
      <c r="F241" s="103"/>
      <c r="G241" s="161">
        <f t="shared" si="106"/>
        <v>0</v>
      </c>
      <c r="H241" s="103"/>
      <c r="I241" s="161">
        <f t="shared" si="107"/>
        <v>0</v>
      </c>
      <c r="J241" s="103"/>
      <c r="K241" s="156">
        <v>0</v>
      </c>
      <c r="L241" s="103"/>
      <c r="M241" s="161">
        <f t="shared" si="108"/>
        <v>0</v>
      </c>
      <c r="N241" s="103"/>
      <c r="O241" s="161">
        <f t="shared" si="109"/>
        <v>0</v>
      </c>
      <c r="P241" s="103"/>
      <c r="Q241" s="156">
        <v>0</v>
      </c>
      <c r="R241" s="103"/>
      <c r="S241" s="161">
        <f t="shared" si="110"/>
        <v>0</v>
      </c>
      <c r="T241" s="103"/>
      <c r="U241" s="161">
        <f t="shared" si="111"/>
        <v>0</v>
      </c>
      <c r="V241" s="103"/>
      <c r="W241" s="156">
        <v>0</v>
      </c>
      <c r="X241" s="103"/>
      <c r="Y241" s="161">
        <f t="shared" si="112"/>
        <v>0</v>
      </c>
      <c r="Z241" s="103"/>
      <c r="AA241" s="161">
        <f t="shared" si="113"/>
        <v>0</v>
      </c>
      <c r="AB241" s="103"/>
      <c r="AC241" s="94"/>
      <c r="AD241" s="156">
        <v>0</v>
      </c>
      <c r="AE241" s="103"/>
      <c r="AF241" s="161">
        <f t="shared" si="114"/>
        <v>0</v>
      </c>
      <c r="AG241" s="103"/>
      <c r="AH241" s="161">
        <f t="shared" si="115"/>
        <v>0</v>
      </c>
      <c r="AI241" s="103"/>
      <c r="AJ241" s="156">
        <v>0</v>
      </c>
      <c r="AK241" s="103"/>
      <c r="AL241" s="161">
        <f t="shared" si="116"/>
        <v>0</v>
      </c>
      <c r="AM241" s="103"/>
      <c r="AN241" s="161">
        <f t="shared" si="117"/>
        <v>0</v>
      </c>
      <c r="AO241" s="103"/>
      <c r="AP241" s="156">
        <f t="shared" si="118"/>
        <v>0</v>
      </c>
      <c r="AQ241" s="94"/>
      <c r="AR241" s="156">
        <v>0</v>
      </c>
      <c r="AS241" s="94"/>
      <c r="AT241" s="161">
        <f t="shared" si="119"/>
        <v>0</v>
      </c>
      <c r="AU241" s="94"/>
      <c r="AV241" s="156">
        <v>0</v>
      </c>
      <c r="AW241" s="94"/>
      <c r="AX241" s="161">
        <f t="shared" si="120"/>
        <v>0</v>
      </c>
      <c r="AY241" s="94"/>
      <c r="AZ241" s="156">
        <v>0</v>
      </c>
      <c r="BA241" s="94"/>
      <c r="BB241" s="161">
        <f t="shared" si="121"/>
        <v>0</v>
      </c>
      <c r="BC241" s="94"/>
      <c r="BD241" s="156">
        <v>0</v>
      </c>
      <c r="BE241" s="94"/>
      <c r="BF241" s="156">
        <v>0</v>
      </c>
      <c r="BG241" s="94"/>
      <c r="BH241" s="103">
        <v>29</v>
      </c>
      <c r="BI241" s="94"/>
      <c r="BJ241" s="146">
        <v>4650</v>
      </c>
      <c r="BK241" s="94"/>
      <c r="BL241" s="156">
        <f t="shared" si="122"/>
        <v>0</v>
      </c>
      <c r="BM241" s="94"/>
      <c r="BN241" s="156">
        <f t="shared" si="123"/>
        <v>0</v>
      </c>
      <c r="BO241" s="94"/>
      <c r="BP241" s="156">
        <f t="shared" si="124"/>
        <v>0</v>
      </c>
      <c r="BQ241" s="94"/>
      <c r="BR241" s="156">
        <f t="shared" si="125"/>
        <v>0</v>
      </c>
      <c r="BS241" s="94"/>
      <c r="BT241" s="156">
        <f t="shared" si="126"/>
        <v>0</v>
      </c>
      <c r="BU241" s="94"/>
      <c r="BV241" s="156">
        <f t="shared" si="127"/>
        <v>0</v>
      </c>
    </row>
    <row r="242" spans="1:74" ht="9.75" customHeight="1" x14ac:dyDescent="0.25">
      <c r="A242" s="94">
        <v>30</v>
      </c>
      <c r="B242" s="95"/>
      <c r="C242" s="8" t="s">
        <v>241</v>
      </c>
      <c r="D242" s="103"/>
      <c r="E242" s="156">
        <v>0</v>
      </c>
      <c r="F242" s="103"/>
      <c r="G242" s="161">
        <f t="shared" si="106"/>
        <v>0</v>
      </c>
      <c r="H242" s="103"/>
      <c r="I242" s="161">
        <f t="shared" si="107"/>
        <v>0</v>
      </c>
      <c r="J242" s="103"/>
      <c r="K242" s="156">
        <v>0</v>
      </c>
      <c r="L242" s="103"/>
      <c r="M242" s="161">
        <f t="shared" si="108"/>
        <v>0</v>
      </c>
      <c r="N242" s="103"/>
      <c r="O242" s="161">
        <f t="shared" si="109"/>
        <v>0</v>
      </c>
      <c r="P242" s="103"/>
      <c r="Q242" s="156">
        <v>0</v>
      </c>
      <c r="R242" s="103"/>
      <c r="S242" s="161">
        <f t="shared" si="110"/>
        <v>0</v>
      </c>
      <c r="T242" s="103"/>
      <c r="U242" s="161">
        <f t="shared" si="111"/>
        <v>0</v>
      </c>
      <c r="V242" s="103"/>
      <c r="W242" s="156">
        <v>0</v>
      </c>
      <c r="X242" s="103"/>
      <c r="Y242" s="161">
        <f t="shared" si="112"/>
        <v>0</v>
      </c>
      <c r="Z242" s="103"/>
      <c r="AA242" s="161">
        <f t="shared" si="113"/>
        <v>0</v>
      </c>
      <c r="AB242" s="103"/>
      <c r="AC242" s="94"/>
      <c r="AD242" s="156">
        <v>0</v>
      </c>
      <c r="AE242" s="103"/>
      <c r="AF242" s="161">
        <f t="shared" si="114"/>
        <v>0</v>
      </c>
      <c r="AG242" s="103"/>
      <c r="AH242" s="161">
        <f t="shared" si="115"/>
        <v>0</v>
      </c>
      <c r="AI242" s="103"/>
      <c r="AJ242" s="156">
        <v>0</v>
      </c>
      <c r="AK242" s="103"/>
      <c r="AL242" s="161">
        <f t="shared" si="116"/>
        <v>0</v>
      </c>
      <c r="AM242" s="103"/>
      <c r="AN242" s="161">
        <f t="shared" si="117"/>
        <v>0</v>
      </c>
      <c r="AO242" s="103"/>
      <c r="AP242" s="156">
        <f t="shared" si="118"/>
        <v>0</v>
      </c>
      <c r="AQ242" s="94"/>
      <c r="AR242" s="156">
        <v>0</v>
      </c>
      <c r="AS242" s="94"/>
      <c r="AT242" s="161">
        <f t="shared" si="119"/>
        <v>0</v>
      </c>
      <c r="AU242" s="94"/>
      <c r="AV242" s="156">
        <v>0</v>
      </c>
      <c r="AW242" s="94"/>
      <c r="AX242" s="161">
        <f t="shared" si="120"/>
        <v>0</v>
      </c>
      <c r="AY242" s="94"/>
      <c r="AZ242" s="156">
        <v>0</v>
      </c>
      <c r="BA242" s="94"/>
      <c r="BB242" s="161">
        <f t="shared" si="121"/>
        <v>0</v>
      </c>
      <c r="BC242" s="94"/>
      <c r="BD242" s="156">
        <v>0</v>
      </c>
      <c r="BE242" s="94"/>
      <c r="BF242" s="156">
        <v>0</v>
      </c>
      <c r="BG242" s="94"/>
      <c r="BH242" s="103">
        <v>30</v>
      </c>
      <c r="BI242" s="94"/>
      <c r="BJ242" s="146">
        <v>6398</v>
      </c>
      <c r="BK242" s="94"/>
      <c r="BL242" s="156">
        <f t="shared" si="122"/>
        <v>0</v>
      </c>
      <c r="BM242" s="94"/>
      <c r="BN242" s="156">
        <f t="shared" si="123"/>
        <v>0</v>
      </c>
      <c r="BO242" s="94"/>
      <c r="BP242" s="156">
        <f t="shared" si="124"/>
        <v>0</v>
      </c>
      <c r="BQ242" s="94"/>
      <c r="BR242" s="156">
        <f t="shared" si="125"/>
        <v>0</v>
      </c>
      <c r="BS242" s="94"/>
      <c r="BT242" s="156">
        <f t="shared" si="126"/>
        <v>0</v>
      </c>
      <c r="BU242" s="94"/>
      <c r="BV242" s="156">
        <f t="shared" si="127"/>
        <v>0</v>
      </c>
    </row>
    <row r="243" spans="1:74" ht="9.75" customHeight="1" x14ac:dyDescent="0.25">
      <c r="A243" s="94">
        <v>31</v>
      </c>
      <c r="B243" s="95"/>
      <c r="C243" s="8" t="s">
        <v>208</v>
      </c>
      <c r="D243" s="103"/>
      <c r="E243" s="156">
        <v>0</v>
      </c>
      <c r="F243" s="103"/>
      <c r="G243" s="161">
        <f t="shared" ref="G243:G250" si="128">(E243/$BJ243)</f>
        <v>0</v>
      </c>
      <c r="H243" s="103"/>
      <c r="I243" s="161">
        <f t="shared" si="107"/>
        <v>0</v>
      </c>
      <c r="J243" s="103"/>
      <c r="K243" s="156">
        <v>0</v>
      </c>
      <c r="L243" s="103"/>
      <c r="M243" s="161">
        <f t="shared" ref="M243:M250" si="129">(K243/$BJ243)</f>
        <v>0</v>
      </c>
      <c r="N243" s="103"/>
      <c r="O243" s="161">
        <f t="shared" si="109"/>
        <v>0</v>
      </c>
      <c r="P243" s="103"/>
      <c r="Q243" s="156">
        <v>0</v>
      </c>
      <c r="R243" s="103"/>
      <c r="S243" s="161">
        <f t="shared" ref="S243:S250" si="130">(Q243/$BJ243)</f>
        <v>0</v>
      </c>
      <c r="T243" s="103"/>
      <c r="U243" s="161">
        <f t="shared" si="111"/>
        <v>0</v>
      </c>
      <c r="V243" s="103"/>
      <c r="W243" s="156">
        <v>0</v>
      </c>
      <c r="X243" s="103"/>
      <c r="Y243" s="161">
        <f t="shared" ref="Y243:Y250" si="131">(W243/$BJ243)</f>
        <v>0</v>
      </c>
      <c r="Z243" s="103"/>
      <c r="AA243" s="161">
        <f t="shared" si="113"/>
        <v>0</v>
      </c>
      <c r="AB243" s="103"/>
      <c r="AC243" s="94"/>
      <c r="AD243" s="156">
        <v>0</v>
      </c>
      <c r="AE243" s="103"/>
      <c r="AF243" s="161">
        <f t="shared" ref="AF243:AF250" si="132">(AD243/$BJ243)</f>
        <v>0</v>
      </c>
      <c r="AG243" s="103"/>
      <c r="AH243" s="161">
        <f t="shared" si="115"/>
        <v>0</v>
      </c>
      <c r="AI243" s="103"/>
      <c r="AJ243" s="156">
        <v>0</v>
      </c>
      <c r="AK243" s="103"/>
      <c r="AL243" s="161">
        <f t="shared" ref="AL243:AL250" si="133">(AJ243/$BJ243)</f>
        <v>0</v>
      </c>
      <c r="AM243" s="103"/>
      <c r="AN243" s="161">
        <f t="shared" si="117"/>
        <v>0</v>
      </c>
      <c r="AO243" s="103"/>
      <c r="AP243" s="156">
        <f t="shared" ref="AP243:AP250" si="134">(E243+K243+Q243+W243+AD243+AJ243)</f>
        <v>0</v>
      </c>
      <c r="AQ243" s="94"/>
      <c r="AR243" s="156">
        <v>0</v>
      </c>
      <c r="AS243" s="94"/>
      <c r="AT243" s="161">
        <f t="shared" ref="AT243:AT250" si="135">IF($AP243,AR243/$AP243*100,0)</f>
        <v>0</v>
      </c>
      <c r="AU243" s="94"/>
      <c r="AV243" s="156">
        <v>0</v>
      </c>
      <c r="AW243" s="94"/>
      <c r="AX243" s="161">
        <f t="shared" ref="AX243:AX250" si="136">IF($AP243,AV243/$AP243*100,0)</f>
        <v>0</v>
      </c>
      <c r="AY243" s="94"/>
      <c r="AZ243" s="156">
        <v>0</v>
      </c>
      <c r="BA243" s="94"/>
      <c r="BB243" s="161">
        <f t="shared" ref="BB243:BB250" si="137">IF($AP243,AZ243/$AP243*100,0)</f>
        <v>0</v>
      </c>
      <c r="BC243" s="94"/>
      <c r="BD243" s="156">
        <v>0</v>
      </c>
      <c r="BE243" s="94"/>
      <c r="BF243" s="156">
        <v>0</v>
      </c>
      <c r="BG243" s="94"/>
      <c r="BH243" s="103">
        <v>31</v>
      </c>
      <c r="BI243" s="94"/>
      <c r="BJ243" s="146">
        <v>4627</v>
      </c>
      <c r="BK243" s="94"/>
      <c r="BL243" s="156">
        <f t="shared" ref="BL243:BL250" si="138">IF(E243,BJ243,0)</f>
        <v>0</v>
      </c>
      <c r="BM243" s="94"/>
      <c r="BN243" s="156">
        <f t="shared" ref="BN243:BN250" si="139">IF(K243,BJ243,0)</f>
        <v>0</v>
      </c>
      <c r="BO243" s="94"/>
      <c r="BP243" s="156">
        <f t="shared" ref="BP243:BP250" si="140">IF(Q243,BJ243,0)</f>
        <v>0</v>
      </c>
      <c r="BQ243" s="94"/>
      <c r="BR243" s="156">
        <f t="shared" ref="BR243:BR250" si="141">IF(W243,BJ243,0)</f>
        <v>0</v>
      </c>
      <c r="BS243" s="94"/>
      <c r="BT243" s="156">
        <f t="shared" ref="BT243:BT250" si="142">IF(AD243,BJ243,0)</f>
        <v>0</v>
      </c>
      <c r="BU243" s="94"/>
      <c r="BV243" s="156">
        <f t="shared" ref="BV243:BV250" si="143">IF(AJ243,BJ243,0)</f>
        <v>0</v>
      </c>
    </row>
    <row r="244" spans="1:74" ht="9.75" customHeight="1" x14ac:dyDescent="0.25">
      <c r="A244" s="94">
        <v>32</v>
      </c>
      <c r="B244" s="95"/>
      <c r="C244" s="8" t="s">
        <v>242</v>
      </c>
      <c r="D244" s="103"/>
      <c r="E244" s="156">
        <v>0</v>
      </c>
      <c r="F244" s="103"/>
      <c r="G244" s="161">
        <f t="shared" si="128"/>
        <v>0</v>
      </c>
      <c r="H244" s="103"/>
      <c r="I244" s="161">
        <f t="shared" si="107"/>
        <v>0</v>
      </c>
      <c r="J244" s="103"/>
      <c r="K244" s="156">
        <v>0</v>
      </c>
      <c r="L244" s="103"/>
      <c r="M244" s="161">
        <f t="shared" si="129"/>
        <v>0</v>
      </c>
      <c r="N244" s="103"/>
      <c r="O244" s="161">
        <f t="shared" si="109"/>
        <v>0</v>
      </c>
      <c r="P244" s="103"/>
      <c r="Q244" s="156">
        <v>0</v>
      </c>
      <c r="R244" s="103"/>
      <c r="S244" s="161">
        <f t="shared" si="130"/>
        <v>0</v>
      </c>
      <c r="T244" s="103"/>
      <c r="U244" s="161">
        <f t="shared" si="111"/>
        <v>0</v>
      </c>
      <c r="V244" s="103"/>
      <c r="W244" s="156">
        <v>0</v>
      </c>
      <c r="X244" s="103"/>
      <c r="Y244" s="161">
        <f t="shared" si="131"/>
        <v>0</v>
      </c>
      <c r="Z244" s="103"/>
      <c r="AA244" s="161">
        <f t="shared" si="113"/>
        <v>0</v>
      </c>
      <c r="AB244" s="103"/>
      <c r="AC244" s="94"/>
      <c r="AD244" s="156">
        <v>0</v>
      </c>
      <c r="AE244" s="103"/>
      <c r="AF244" s="161">
        <f t="shared" si="132"/>
        <v>0</v>
      </c>
      <c r="AG244" s="103"/>
      <c r="AH244" s="161">
        <f t="shared" si="115"/>
        <v>0</v>
      </c>
      <c r="AI244" s="103"/>
      <c r="AJ244" s="156">
        <v>0</v>
      </c>
      <c r="AK244" s="103"/>
      <c r="AL244" s="161">
        <f t="shared" si="133"/>
        <v>0</v>
      </c>
      <c r="AM244" s="103"/>
      <c r="AN244" s="161">
        <f t="shared" si="117"/>
        <v>0</v>
      </c>
      <c r="AO244" s="103"/>
      <c r="AP244" s="156">
        <f t="shared" si="134"/>
        <v>0</v>
      </c>
      <c r="AQ244" s="94"/>
      <c r="AR244" s="156">
        <v>0</v>
      </c>
      <c r="AS244" s="94"/>
      <c r="AT244" s="161">
        <f t="shared" si="135"/>
        <v>0</v>
      </c>
      <c r="AU244" s="94"/>
      <c r="AV244" s="156">
        <v>0</v>
      </c>
      <c r="AW244" s="94"/>
      <c r="AX244" s="161">
        <f t="shared" si="136"/>
        <v>0</v>
      </c>
      <c r="AY244" s="94"/>
      <c r="AZ244" s="156">
        <v>0</v>
      </c>
      <c r="BA244" s="94"/>
      <c r="BB244" s="161">
        <f t="shared" si="137"/>
        <v>0</v>
      </c>
      <c r="BC244" s="94"/>
      <c r="BD244" s="156">
        <v>0</v>
      </c>
      <c r="BE244" s="94"/>
      <c r="BF244" s="156">
        <v>0</v>
      </c>
      <c r="BG244" s="94"/>
      <c r="BH244" s="103">
        <v>32</v>
      </c>
      <c r="BI244" s="94"/>
      <c r="BJ244" s="146">
        <v>15687</v>
      </c>
      <c r="BK244" s="94"/>
      <c r="BL244" s="156">
        <f t="shared" si="138"/>
        <v>0</v>
      </c>
      <c r="BM244" s="94"/>
      <c r="BN244" s="156">
        <f t="shared" si="139"/>
        <v>0</v>
      </c>
      <c r="BO244" s="94"/>
      <c r="BP244" s="156">
        <f t="shared" si="140"/>
        <v>0</v>
      </c>
      <c r="BQ244" s="94"/>
      <c r="BR244" s="156">
        <f t="shared" si="141"/>
        <v>0</v>
      </c>
      <c r="BS244" s="94"/>
      <c r="BT244" s="156">
        <f t="shared" si="142"/>
        <v>0</v>
      </c>
      <c r="BU244" s="94"/>
      <c r="BV244" s="156">
        <f t="shared" si="143"/>
        <v>0</v>
      </c>
    </row>
    <row r="245" spans="1:74" ht="9.75" customHeight="1" x14ac:dyDescent="0.25">
      <c r="A245" s="94">
        <v>33</v>
      </c>
      <c r="B245" s="95"/>
      <c r="C245" s="8" t="s">
        <v>243</v>
      </c>
      <c r="D245" s="103"/>
      <c r="E245" s="156">
        <v>0</v>
      </c>
      <c r="F245" s="103"/>
      <c r="G245" s="161">
        <f t="shared" si="128"/>
        <v>0</v>
      </c>
      <c r="H245" s="103"/>
      <c r="I245" s="161">
        <f t="shared" si="107"/>
        <v>0</v>
      </c>
      <c r="J245" s="103"/>
      <c r="K245" s="156">
        <v>0</v>
      </c>
      <c r="L245" s="103"/>
      <c r="M245" s="161">
        <f t="shared" si="129"/>
        <v>0</v>
      </c>
      <c r="N245" s="103"/>
      <c r="O245" s="161">
        <f t="shared" si="109"/>
        <v>0</v>
      </c>
      <c r="P245" s="103"/>
      <c r="Q245" s="156">
        <v>0</v>
      </c>
      <c r="R245" s="103"/>
      <c r="S245" s="161">
        <f t="shared" si="130"/>
        <v>0</v>
      </c>
      <c r="T245" s="103"/>
      <c r="U245" s="161">
        <f t="shared" si="111"/>
        <v>0</v>
      </c>
      <c r="V245" s="103"/>
      <c r="W245" s="156">
        <v>0</v>
      </c>
      <c r="X245" s="103"/>
      <c r="Y245" s="161">
        <f t="shared" si="131"/>
        <v>0</v>
      </c>
      <c r="Z245" s="103"/>
      <c r="AA245" s="161">
        <f t="shared" si="113"/>
        <v>0</v>
      </c>
      <c r="AB245" s="103"/>
      <c r="AC245" s="94"/>
      <c r="AD245" s="156">
        <v>0</v>
      </c>
      <c r="AE245" s="103"/>
      <c r="AF245" s="161">
        <f t="shared" si="132"/>
        <v>0</v>
      </c>
      <c r="AG245" s="103"/>
      <c r="AH245" s="161">
        <f t="shared" si="115"/>
        <v>0</v>
      </c>
      <c r="AI245" s="103"/>
      <c r="AJ245" s="156">
        <v>0</v>
      </c>
      <c r="AK245" s="103"/>
      <c r="AL245" s="161">
        <f t="shared" si="133"/>
        <v>0</v>
      </c>
      <c r="AM245" s="103"/>
      <c r="AN245" s="161">
        <f t="shared" si="117"/>
        <v>0</v>
      </c>
      <c r="AO245" s="103"/>
      <c r="AP245" s="156">
        <f t="shared" si="134"/>
        <v>0</v>
      </c>
      <c r="AQ245" s="94"/>
      <c r="AR245" s="156">
        <v>0</v>
      </c>
      <c r="AS245" s="94"/>
      <c r="AT245" s="161">
        <f t="shared" si="135"/>
        <v>0</v>
      </c>
      <c r="AU245" s="94"/>
      <c r="AV245" s="156">
        <v>0</v>
      </c>
      <c r="AW245" s="94"/>
      <c r="AX245" s="161">
        <f t="shared" si="136"/>
        <v>0</v>
      </c>
      <c r="AY245" s="94"/>
      <c r="AZ245" s="156">
        <v>0</v>
      </c>
      <c r="BA245" s="94"/>
      <c r="BB245" s="161">
        <f t="shared" si="137"/>
        <v>0</v>
      </c>
      <c r="BC245" s="94"/>
      <c r="BD245" s="156">
        <v>0</v>
      </c>
      <c r="BE245" s="94"/>
      <c r="BF245" s="156">
        <v>0</v>
      </c>
      <c r="BG245" s="94"/>
      <c r="BH245" s="103">
        <v>33</v>
      </c>
      <c r="BI245" s="94"/>
      <c r="BJ245" s="146">
        <v>8098</v>
      </c>
      <c r="BK245" s="94"/>
      <c r="BL245" s="156">
        <f t="shared" si="138"/>
        <v>0</v>
      </c>
      <c r="BM245" s="94"/>
      <c r="BN245" s="156">
        <f t="shared" si="139"/>
        <v>0</v>
      </c>
      <c r="BO245" s="94"/>
      <c r="BP245" s="156">
        <f t="shared" si="140"/>
        <v>0</v>
      </c>
      <c r="BQ245" s="94"/>
      <c r="BR245" s="156">
        <f t="shared" si="141"/>
        <v>0</v>
      </c>
      <c r="BS245" s="94"/>
      <c r="BT245" s="156">
        <f t="shared" si="142"/>
        <v>0</v>
      </c>
      <c r="BU245" s="94"/>
      <c r="BV245" s="156">
        <f t="shared" si="143"/>
        <v>0</v>
      </c>
    </row>
    <row r="246" spans="1:74" ht="9.75" customHeight="1" x14ac:dyDescent="0.25">
      <c r="A246" s="94">
        <v>34</v>
      </c>
      <c r="B246" s="95"/>
      <c r="C246" s="8" t="s">
        <v>244</v>
      </c>
      <c r="D246" s="103"/>
      <c r="E246" s="156">
        <v>0</v>
      </c>
      <c r="F246" s="103"/>
      <c r="G246" s="161">
        <f t="shared" si="128"/>
        <v>0</v>
      </c>
      <c r="H246" s="103"/>
      <c r="I246" s="161">
        <f t="shared" si="107"/>
        <v>0</v>
      </c>
      <c r="J246" s="103"/>
      <c r="K246" s="156">
        <v>0</v>
      </c>
      <c r="L246" s="103"/>
      <c r="M246" s="161">
        <f t="shared" si="129"/>
        <v>0</v>
      </c>
      <c r="N246" s="103"/>
      <c r="O246" s="161">
        <f t="shared" si="109"/>
        <v>0</v>
      </c>
      <c r="P246" s="103"/>
      <c r="Q246" s="156">
        <v>0</v>
      </c>
      <c r="R246" s="103"/>
      <c r="S246" s="161">
        <f t="shared" si="130"/>
        <v>0</v>
      </c>
      <c r="T246" s="103"/>
      <c r="U246" s="161">
        <f t="shared" si="111"/>
        <v>0</v>
      </c>
      <c r="V246" s="103"/>
      <c r="W246" s="156">
        <v>0</v>
      </c>
      <c r="X246" s="103"/>
      <c r="Y246" s="161">
        <f t="shared" si="131"/>
        <v>0</v>
      </c>
      <c r="Z246" s="103"/>
      <c r="AA246" s="161">
        <f t="shared" si="113"/>
        <v>0</v>
      </c>
      <c r="AB246" s="103"/>
      <c r="AC246" s="94"/>
      <c r="AD246" s="156">
        <v>0</v>
      </c>
      <c r="AE246" s="103"/>
      <c r="AF246" s="161">
        <f t="shared" si="132"/>
        <v>0</v>
      </c>
      <c r="AG246" s="103"/>
      <c r="AH246" s="161">
        <f t="shared" si="115"/>
        <v>0</v>
      </c>
      <c r="AI246" s="103"/>
      <c r="AJ246" s="156">
        <v>0</v>
      </c>
      <c r="AK246" s="103"/>
      <c r="AL246" s="161">
        <f t="shared" si="133"/>
        <v>0</v>
      </c>
      <c r="AM246" s="103"/>
      <c r="AN246" s="161">
        <f t="shared" si="117"/>
        <v>0</v>
      </c>
      <c r="AO246" s="103"/>
      <c r="AP246" s="156">
        <f t="shared" si="134"/>
        <v>0</v>
      </c>
      <c r="AQ246" s="94"/>
      <c r="AR246" s="156">
        <v>0</v>
      </c>
      <c r="AS246" s="94"/>
      <c r="AT246" s="161">
        <f t="shared" si="135"/>
        <v>0</v>
      </c>
      <c r="AU246" s="94"/>
      <c r="AV246" s="156">
        <v>0</v>
      </c>
      <c r="AW246" s="94"/>
      <c r="AX246" s="161">
        <f t="shared" si="136"/>
        <v>0</v>
      </c>
      <c r="AY246" s="94"/>
      <c r="AZ246" s="156">
        <v>0</v>
      </c>
      <c r="BA246" s="94"/>
      <c r="BB246" s="161">
        <f t="shared" si="137"/>
        <v>0</v>
      </c>
      <c r="BC246" s="94"/>
      <c r="BD246" s="156">
        <v>0</v>
      </c>
      <c r="BE246" s="94"/>
      <c r="BF246" s="156">
        <v>0</v>
      </c>
      <c r="BG246" s="94"/>
      <c r="BH246" s="103">
        <v>34</v>
      </c>
      <c r="BI246" s="94"/>
      <c r="BJ246" s="146">
        <v>9611</v>
      </c>
      <c r="BK246" s="94"/>
      <c r="BL246" s="156">
        <f t="shared" si="138"/>
        <v>0</v>
      </c>
      <c r="BM246" s="94"/>
      <c r="BN246" s="156">
        <f t="shared" si="139"/>
        <v>0</v>
      </c>
      <c r="BO246" s="94"/>
      <c r="BP246" s="156">
        <f t="shared" si="140"/>
        <v>0</v>
      </c>
      <c r="BQ246" s="94"/>
      <c r="BR246" s="156">
        <f t="shared" si="141"/>
        <v>0</v>
      </c>
      <c r="BS246" s="94"/>
      <c r="BT246" s="156">
        <f t="shared" si="142"/>
        <v>0</v>
      </c>
      <c r="BU246" s="94"/>
      <c r="BV246" s="156">
        <f t="shared" si="143"/>
        <v>0</v>
      </c>
    </row>
    <row r="247" spans="1:74" ht="9.75" customHeight="1" x14ac:dyDescent="0.25">
      <c r="A247" s="94">
        <v>35</v>
      </c>
      <c r="B247" s="95"/>
      <c r="C247" s="8" t="s">
        <v>245</v>
      </c>
      <c r="D247" s="103"/>
      <c r="E247" s="156">
        <v>8185864</v>
      </c>
      <c r="F247" s="103"/>
      <c r="G247" s="161">
        <f t="shared" si="128"/>
        <v>2476.062915910466</v>
      </c>
      <c r="H247" s="103"/>
      <c r="I247" s="161">
        <f t="shared" si="107"/>
        <v>121.24209249146172</v>
      </c>
      <c r="J247" s="103"/>
      <c r="K247" s="156">
        <v>501996</v>
      </c>
      <c r="L247" s="103"/>
      <c r="M247" s="161">
        <f t="shared" si="129"/>
        <v>151.84392014519057</v>
      </c>
      <c r="N247" s="103"/>
      <c r="O247" s="161">
        <f t="shared" si="109"/>
        <v>99.739212001606177</v>
      </c>
      <c r="P247" s="103"/>
      <c r="Q247" s="156">
        <v>374801</v>
      </c>
      <c r="R247" s="103"/>
      <c r="S247" s="161">
        <f t="shared" si="130"/>
        <v>113.36993345432546</v>
      </c>
      <c r="T247" s="103"/>
      <c r="U247" s="161">
        <f t="shared" si="111"/>
        <v>80.51561287068057</v>
      </c>
      <c r="V247" s="103"/>
      <c r="W247" s="156">
        <v>1176826</v>
      </c>
      <c r="X247" s="103"/>
      <c r="Y247" s="161">
        <f t="shared" si="131"/>
        <v>355.9667271627344</v>
      </c>
      <c r="Z247" s="103"/>
      <c r="AA247" s="161">
        <f t="shared" si="113"/>
        <v>245.93877953368778</v>
      </c>
      <c r="AB247" s="103"/>
      <c r="AC247" s="94"/>
      <c r="AD247" s="156">
        <v>360265</v>
      </c>
      <c r="AE247" s="103"/>
      <c r="AF247" s="161">
        <f t="shared" si="132"/>
        <v>108.97307924984877</v>
      </c>
      <c r="AG247" s="103"/>
      <c r="AH247" s="161">
        <f t="shared" si="115"/>
        <v>102.59152109549041</v>
      </c>
      <c r="AI247" s="103"/>
      <c r="AJ247" s="156">
        <v>0</v>
      </c>
      <c r="AK247" s="103"/>
      <c r="AL247" s="161">
        <f t="shared" si="133"/>
        <v>0</v>
      </c>
      <c r="AM247" s="103"/>
      <c r="AN247" s="161">
        <f t="shared" si="117"/>
        <v>0</v>
      </c>
      <c r="AO247" s="103"/>
      <c r="AP247" s="156">
        <f t="shared" si="134"/>
        <v>10599752</v>
      </c>
      <c r="AQ247" s="94"/>
      <c r="AR247" s="156">
        <v>5426122</v>
      </c>
      <c r="AS247" s="94"/>
      <c r="AT247" s="161">
        <f t="shared" si="135"/>
        <v>51.191027865557615</v>
      </c>
      <c r="AU247" s="94"/>
      <c r="AV247" s="156">
        <v>430850</v>
      </c>
      <c r="AW247" s="94"/>
      <c r="AX247" s="161">
        <f t="shared" si="136"/>
        <v>4.0647177405660058</v>
      </c>
      <c r="AY247" s="94"/>
      <c r="AZ247" s="156">
        <v>0</v>
      </c>
      <c r="BA247" s="94"/>
      <c r="BB247" s="161">
        <f t="shared" si="137"/>
        <v>0</v>
      </c>
      <c r="BC247" s="94"/>
      <c r="BD247" s="156">
        <v>180375</v>
      </c>
      <c r="BE247" s="94"/>
      <c r="BF247" s="156">
        <v>0</v>
      </c>
      <c r="BG247" s="94"/>
      <c r="BH247" s="103">
        <v>35</v>
      </c>
      <c r="BI247" s="94"/>
      <c r="BJ247" s="146">
        <v>3306</v>
      </c>
      <c r="BK247" s="94"/>
      <c r="BL247" s="156">
        <f t="shared" si="138"/>
        <v>3306</v>
      </c>
      <c r="BM247" s="94"/>
      <c r="BN247" s="156">
        <f t="shared" si="139"/>
        <v>3306</v>
      </c>
      <c r="BO247" s="94"/>
      <c r="BP247" s="156">
        <f t="shared" si="140"/>
        <v>3306</v>
      </c>
      <c r="BQ247" s="94"/>
      <c r="BR247" s="156">
        <f t="shared" si="141"/>
        <v>3306</v>
      </c>
      <c r="BS247" s="94"/>
      <c r="BT247" s="156">
        <f t="shared" si="142"/>
        <v>3306</v>
      </c>
      <c r="BU247" s="94"/>
      <c r="BV247" s="156">
        <f t="shared" si="143"/>
        <v>0</v>
      </c>
    </row>
    <row r="248" spans="1:74" ht="9.75" customHeight="1" x14ac:dyDescent="0.25">
      <c r="A248" s="94">
        <v>36</v>
      </c>
      <c r="B248" s="95"/>
      <c r="C248" s="8" t="s">
        <v>212</v>
      </c>
      <c r="D248" s="103"/>
      <c r="E248" s="156">
        <v>0</v>
      </c>
      <c r="F248" s="103"/>
      <c r="G248" s="161">
        <f>(E248/$BJ248)</f>
        <v>0</v>
      </c>
      <c r="H248" s="103"/>
      <c r="I248" s="161">
        <f t="shared" si="107"/>
        <v>0</v>
      </c>
      <c r="J248" s="103"/>
      <c r="K248" s="156">
        <v>0</v>
      </c>
      <c r="L248" s="103"/>
      <c r="M248" s="161">
        <f>(K248/$BJ248)</f>
        <v>0</v>
      </c>
      <c r="N248" s="103"/>
      <c r="O248" s="161">
        <f t="shared" si="109"/>
        <v>0</v>
      </c>
      <c r="P248" s="103"/>
      <c r="Q248" s="156">
        <v>0</v>
      </c>
      <c r="R248" s="103"/>
      <c r="S248" s="161">
        <f>(Q248/$BJ248)</f>
        <v>0</v>
      </c>
      <c r="T248" s="103"/>
      <c r="U248" s="161">
        <f t="shared" si="111"/>
        <v>0</v>
      </c>
      <c r="V248" s="103"/>
      <c r="W248" s="156">
        <v>0</v>
      </c>
      <c r="X248" s="103"/>
      <c r="Y248" s="161">
        <f>(W248/$BJ248)</f>
        <v>0</v>
      </c>
      <c r="Z248" s="103"/>
      <c r="AA248" s="161">
        <f t="shared" si="113"/>
        <v>0</v>
      </c>
      <c r="AB248" s="103"/>
      <c r="AC248" s="94"/>
      <c r="AD248" s="156">
        <v>0</v>
      </c>
      <c r="AE248" s="103"/>
      <c r="AF248" s="161">
        <f>(AD248/$BJ248)</f>
        <v>0</v>
      </c>
      <c r="AG248" s="103"/>
      <c r="AH248" s="161">
        <f t="shared" si="115"/>
        <v>0</v>
      </c>
      <c r="AI248" s="103"/>
      <c r="AJ248" s="156">
        <v>0</v>
      </c>
      <c r="AK248" s="103"/>
      <c r="AL248" s="161">
        <f>(AJ248/$BJ248)</f>
        <v>0</v>
      </c>
      <c r="AM248" s="103"/>
      <c r="AN248" s="161">
        <f t="shared" si="117"/>
        <v>0</v>
      </c>
      <c r="AO248" s="103"/>
      <c r="AP248" s="156">
        <f>(E248+K248+Q248+W248+AD248+AJ248)</f>
        <v>0</v>
      </c>
      <c r="AQ248" s="94"/>
      <c r="AR248" s="156">
        <v>0</v>
      </c>
      <c r="AS248" s="94"/>
      <c r="AT248" s="161">
        <f>IF($AP248,AR248/$AP248*100,0)</f>
        <v>0</v>
      </c>
      <c r="AU248" s="94"/>
      <c r="AV248" s="156">
        <v>0</v>
      </c>
      <c r="AW248" s="94"/>
      <c r="AX248" s="161">
        <f>IF($AP248,AV248/$AP248*100,0)</f>
        <v>0</v>
      </c>
      <c r="AY248" s="94"/>
      <c r="AZ248" s="156">
        <v>0</v>
      </c>
      <c r="BA248" s="94"/>
      <c r="BB248" s="161">
        <f>IF($AP248,AZ248/$AP248*100,0)</f>
        <v>0</v>
      </c>
      <c r="BC248" s="94"/>
      <c r="BD248" s="156">
        <v>0</v>
      </c>
      <c r="BE248" s="94"/>
      <c r="BF248" s="156">
        <v>0</v>
      </c>
      <c r="BG248" s="94"/>
      <c r="BH248" s="103">
        <v>36</v>
      </c>
      <c r="BI248" s="94"/>
      <c r="BJ248" s="146">
        <v>3286</v>
      </c>
      <c r="BK248" s="94"/>
      <c r="BL248" s="156">
        <f>IF(E248,BJ248,0)</f>
        <v>0</v>
      </c>
      <c r="BM248" s="94"/>
      <c r="BN248" s="156">
        <f>IF(K248,BJ248,0)</f>
        <v>0</v>
      </c>
      <c r="BO248" s="94"/>
      <c r="BP248" s="156">
        <f>IF(Q248,BJ248,0)</f>
        <v>0</v>
      </c>
      <c r="BQ248" s="94"/>
      <c r="BR248" s="156">
        <f>IF(W248,BJ248,0)</f>
        <v>0</v>
      </c>
      <c r="BS248" s="94"/>
      <c r="BT248" s="156">
        <f>IF(AD248,BJ248,0)</f>
        <v>0</v>
      </c>
      <c r="BU248" s="94"/>
      <c r="BV248" s="156">
        <f>IF(AJ248,BJ248,0)</f>
        <v>0</v>
      </c>
    </row>
    <row r="249" spans="1:74" ht="9.75" customHeight="1" x14ac:dyDescent="0.25">
      <c r="A249" s="94">
        <v>37</v>
      </c>
      <c r="B249" s="95"/>
      <c r="C249" s="8" t="s">
        <v>246</v>
      </c>
      <c r="D249" s="103"/>
      <c r="E249" s="156">
        <v>0</v>
      </c>
      <c r="F249" s="103"/>
      <c r="G249" s="161">
        <f>(E249/$BJ249)</f>
        <v>0</v>
      </c>
      <c r="H249" s="103"/>
      <c r="I249" s="161">
        <f t="shared" si="107"/>
        <v>0</v>
      </c>
      <c r="J249" s="103"/>
      <c r="K249" s="156">
        <v>0</v>
      </c>
      <c r="L249" s="103"/>
      <c r="M249" s="161">
        <f>(K249/$BJ249)</f>
        <v>0</v>
      </c>
      <c r="N249" s="103"/>
      <c r="O249" s="161">
        <f t="shared" si="109"/>
        <v>0</v>
      </c>
      <c r="P249" s="103"/>
      <c r="Q249" s="156">
        <v>0</v>
      </c>
      <c r="R249" s="103"/>
      <c r="S249" s="161">
        <f>(Q249/$BJ249)</f>
        <v>0</v>
      </c>
      <c r="T249" s="103"/>
      <c r="U249" s="161">
        <f t="shared" si="111"/>
        <v>0</v>
      </c>
      <c r="V249" s="103"/>
      <c r="W249" s="156">
        <v>0</v>
      </c>
      <c r="X249" s="103"/>
      <c r="Y249" s="161">
        <f>(W249/$BJ249)</f>
        <v>0</v>
      </c>
      <c r="Z249" s="103"/>
      <c r="AA249" s="161">
        <f t="shared" si="113"/>
        <v>0</v>
      </c>
      <c r="AB249" s="103"/>
      <c r="AC249" s="94"/>
      <c r="AD249" s="156">
        <v>0</v>
      </c>
      <c r="AE249" s="103"/>
      <c r="AF249" s="161">
        <f>(AD249/$BJ249)</f>
        <v>0</v>
      </c>
      <c r="AG249" s="103"/>
      <c r="AH249" s="161">
        <f t="shared" si="115"/>
        <v>0</v>
      </c>
      <c r="AI249" s="103"/>
      <c r="AJ249" s="156">
        <v>0</v>
      </c>
      <c r="AK249" s="103"/>
      <c r="AL249" s="161">
        <f>(AJ249/$BJ249)</f>
        <v>0</v>
      </c>
      <c r="AM249" s="103"/>
      <c r="AN249" s="161">
        <f t="shared" si="117"/>
        <v>0</v>
      </c>
      <c r="AO249" s="103"/>
      <c r="AP249" s="156">
        <f>(E249+K249+Q249+W249+AD249+AJ249)</f>
        <v>0</v>
      </c>
      <c r="AQ249" s="94"/>
      <c r="AR249" s="156">
        <v>0</v>
      </c>
      <c r="AS249" s="94"/>
      <c r="AT249" s="161">
        <f>IF($AP249,AR249/$AP249*100,0)</f>
        <v>0</v>
      </c>
      <c r="AU249" s="94"/>
      <c r="AV249" s="156">
        <v>0</v>
      </c>
      <c r="AW249" s="94"/>
      <c r="AX249" s="161">
        <f>IF($AP249,AV249/$AP249*100,0)</f>
        <v>0</v>
      </c>
      <c r="AY249" s="94"/>
      <c r="AZ249" s="156">
        <v>0</v>
      </c>
      <c r="BA249" s="94"/>
      <c r="BB249" s="161">
        <f>IF($AP249,AZ249/$AP249*100,0)</f>
        <v>0</v>
      </c>
      <c r="BC249" s="94"/>
      <c r="BD249" s="156">
        <v>0</v>
      </c>
      <c r="BE249" s="94"/>
      <c r="BF249" s="156">
        <v>0</v>
      </c>
      <c r="BG249" s="94"/>
      <c r="BH249" s="103">
        <v>37</v>
      </c>
      <c r="BI249" s="94"/>
      <c r="BJ249" s="146">
        <v>5097</v>
      </c>
      <c r="BK249" s="94"/>
      <c r="BL249" s="156">
        <f>IF(E249,BJ249,0)</f>
        <v>0</v>
      </c>
      <c r="BM249" s="94"/>
      <c r="BN249" s="156">
        <f>IF(K249,BJ249,0)</f>
        <v>0</v>
      </c>
      <c r="BO249" s="94"/>
      <c r="BP249" s="156">
        <f>IF(Q249,BJ249,0)</f>
        <v>0</v>
      </c>
      <c r="BQ249" s="94"/>
      <c r="BR249" s="156">
        <f>IF(W249,BJ249,0)</f>
        <v>0</v>
      </c>
      <c r="BS249" s="94"/>
      <c r="BT249" s="156">
        <f>IF(AD249,BJ249,0)</f>
        <v>0</v>
      </c>
      <c r="BU249" s="94"/>
      <c r="BV249" s="156">
        <f>IF(AJ249,BJ249,0)</f>
        <v>0</v>
      </c>
    </row>
    <row r="250" spans="1:74" ht="9.75" customHeight="1" x14ac:dyDescent="0.25">
      <c r="A250" s="126">
        <v>38</v>
      </c>
      <c r="B250" s="95"/>
      <c r="C250" s="9" t="s">
        <v>247</v>
      </c>
      <c r="D250" s="103"/>
      <c r="E250" s="157">
        <v>0</v>
      </c>
      <c r="F250" s="103"/>
      <c r="G250" s="161">
        <f t="shared" si="128"/>
        <v>0</v>
      </c>
      <c r="H250" s="112"/>
      <c r="I250" s="161">
        <f t="shared" si="107"/>
        <v>0</v>
      </c>
      <c r="J250" s="103"/>
      <c r="K250" s="157">
        <v>0</v>
      </c>
      <c r="L250" s="103"/>
      <c r="M250" s="161">
        <f t="shared" si="129"/>
        <v>0</v>
      </c>
      <c r="N250" s="112"/>
      <c r="O250" s="161">
        <f t="shared" si="109"/>
        <v>0</v>
      </c>
      <c r="P250" s="103"/>
      <c r="Q250" s="157">
        <v>0</v>
      </c>
      <c r="R250" s="103"/>
      <c r="S250" s="161">
        <f t="shared" si="130"/>
        <v>0</v>
      </c>
      <c r="T250" s="112"/>
      <c r="U250" s="161">
        <f t="shared" si="111"/>
        <v>0</v>
      </c>
      <c r="V250" s="103"/>
      <c r="W250" s="157">
        <v>0</v>
      </c>
      <c r="X250" s="103"/>
      <c r="Y250" s="161">
        <f t="shared" si="131"/>
        <v>0</v>
      </c>
      <c r="Z250" s="112"/>
      <c r="AA250" s="161">
        <f t="shared" si="113"/>
        <v>0</v>
      </c>
      <c r="AB250" s="103"/>
      <c r="AC250" s="94"/>
      <c r="AD250" s="157">
        <v>0</v>
      </c>
      <c r="AE250" s="103"/>
      <c r="AF250" s="161">
        <f t="shared" si="132"/>
        <v>0</v>
      </c>
      <c r="AG250" s="112"/>
      <c r="AH250" s="161">
        <f t="shared" si="115"/>
        <v>0</v>
      </c>
      <c r="AI250" s="103"/>
      <c r="AJ250" s="157">
        <v>0</v>
      </c>
      <c r="AK250" s="103"/>
      <c r="AL250" s="161">
        <f t="shared" si="133"/>
        <v>0</v>
      </c>
      <c r="AM250" s="112"/>
      <c r="AN250" s="161">
        <f t="shared" si="117"/>
        <v>0</v>
      </c>
      <c r="AO250" s="103"/>
      <c r="AP250" s="157">
        <f t="shared" si="134"/>
        <v>0</v>
      </c>
      <c r="AQ250" s="94"/>
      <c r="AR250" s="157">
        <v>0</v>
      </c>
      <c r="AS250" s="94"/>
      <c r="AT250" s="161">
        <f t="shared" si="135"/>
        <v>0</v>
      </c>
      <c r="AU250" s="94"/>
      <c r="AV250" s="157">
        <v>0</v>
      </c>
      <c r="AW250" s="94"/>
      <c r="AX250" s="161">
        <f t="shared" si="136"/>
        <v>0</v>
      </c>
      <c r="AY250" s="94"/>
      <c r="AZ250" s="157">
        <v>0</v>
      </c>
      <c r="BA250" s="94"/>
      <c r="BB250" s="161">
        <f t="shared" si="137"/>
        <v>0</v>
      </c>
      <c r="BC250" s="94"/>
      <c r="BD250" s="157">
        <v>0</v>
      </c>
      <c r="BE250" s="94"/>
      <c r="BF250" s="157">
        <v>0</v>
      </c>
      <c r="BG250" s="94"/>
      <c r="BH250" s="109">
        <v>38</v>
      </c>
      <c r="BI250" s="94"/>
      <c r="BJ250" s="177">
        <v>8211</v>
      </c>
      <c r="BK250" s="94"/>
      <c r="BL250" s="157">
        <f t="shared" si="138"/>
        <v>0</v>
      </c>
      <c r="BM250" s="94"/>
      <c r="BN250" s="157">
        <f t="shared" si="139"/>
        <v>0</v>
      </c>
      <c r="BO250" s="94"/>
      <c r="BP250" s="157">
        <f t="shared" si="140"/>
        <v>0</v>
      </c>
      <c r="BQ250" s="94"/>
      <c r="BR250" s="157">
        <f t="shared" si="141"/>
        <v>0</v>
      </c>
      <c r="BS250" s="94"/>
      <c r="BT250" s="157">
        <f t="shared" si="142"/>
        <v>0</v>
      </c>
      <c r="BU250" s="94"/>
      <c r="BV250" s="157">
        <f t="shared" si="143"/>
        <v>0</v>
      </c>
    </row>
    <row r="251" spans="1:74" ht="8.85" customHeight="1" x14ac:dyDescent="0.25">
      <c r="A251" s="103"/>
      <c r="B251" s="103"/>
      <c r="C251" s="103"/>
      <c r="D251" s="103"/>
      <c r="E251" s="103"/>
      <c r="F251" s="103"/>
      <c r="G251" s="112"/>
      <c r="H251" s="112"/>
      <c r="I251" s="112"/>
      <c r="J251" s="103"/>
      <c r="K251" s="103"/>
      <c r="L251" s="103"/>
      <c r="M251" s="112"/>
      <c r="N251" s="112"/>
      <c r="O251" s="112"/>
      <c r="P251" s="103"/>
      <c r="Q251" s="103"/>
      <c r="R251" s="103"/>
      <c r="S251" s="112"/>
      <c r="T251" s="112"/>
      <c r="U251" s="112"/>
      <c r="V251" s="103"/>
      <c r="W251" s="103"/>
      <c r="X251" s="103"/>
      <c r="Y251" s="112"/>
      <c r="Z251" s="112"/>
      <c r="AA251" s="112"/>
      <c r="AB251" s="103"/>
      <c r="AC251" s="94"/>
      <c r="AD251" s="103"/>
      <c r="AE251" s="103"/>
      <c r="AF251" s="112"/>
      <c r="AG251" s="112"/>
      <c r="AH251" s="112"/>
      <c r="AI251" s="103"/>
      <c r="AJ251" s="103"/>
      <c r="AK251" s="103"/>
      <c r="AL251" s="112"/>
      <c r="AM251" s="112"/>
      <c r="AN251" s="112"/>
      <c r="AO251" s="103"/>
      <c r="AP251" s="103"/>
      <c r="AQ251" s="94"/>
      <c r="AR251" s="103"/>
      <c r="AS251" s="94"/>
      <c r="AT251" s="112"/>
      <c r="AU251" s="94"/>
      <c r="AV251" s="103"/>
      <c r="AW251" s="94"/>
      <c r="AX251" s="112"/>
      <c r="AY251" s="94"/>
      <c r="AZ251" s="103"/>
      <c r="BA251" s="94"/>
      <c r="BB251" s="112"/>
      <c r="BC251" s="94"/>
      <c r="BD251" s="103"/>
      <c r="BE251" s="94"/>
      <c r="BF251" s="103"/>
      <c r="BG251" s="94"/>
      <c r="BH251" s="103"/>
      <c r="BI251" s="94"/>
      <c r="BJ251" s="94"/>
      <c r="BK251" s="94"/>
      <c r="BL251" s="94"/>
      <c r="BM251" s="94"/>
      <c r="BN251" s="94"/>
      <c r="BO251" s="94"/>
      <c r="BP251" s="94"/>
      <c r="BQ251" s="94"/>
      <c r="BR251" s="94"/>
      <c r="BS251" s="94"/>
      <c r="BT251" s="94"/>
      <c r="BU251" s="94"/>
      <c r="BV251" s="94"/>
    </row>
    <row r="252" spans="1:74" ht="8.85" customHeight="1" x14ac:dyDescent="0.25">
      <c r="A252" s="109">
        <f>A250</f>
        <v>38</v>
      </c>
      <c r="B252" s="103"/>
      <c r="C252" s="123" t="s">
        <v>63</v>
      </c>
      <c r="D252" s="103"/>
      <c r="E252" s="159">
        <f>SUM(E213:E250)</f>
        <v>13985307</v>
      </c>
      <c r="F252" s="103"/>
      <c r="G252" s="160">
        <f>IF(E252=0,0,IF(ISNONTEXT(H252),E252/$BJ252,E252/BL252))</f>
        <v>2042.246933411215</v>
      </c>
      <c r="H252" s="175" t="s">
        <v>377</v>
      </c>
      <c r="I252" s="161">
        <f>IF(G$252,G252/G$252*100,0)</f>
        <v>100</v>
      </c>
      <c r="J252" s="103"/>
      <c r="K252" s="159">
        <f>SUM(K213:K250)</f>
        <v>1042546</v>
      </c>
      <c r="L252" s="103"/>
      <c r="M252" s="160">
        <f>IF(K252=0,0,IF(ISNONTEXT(N252),K252/$BJ252,K252/BN252))</f>
        <v>152.24094626168224</v>
      </c>
      <c r="N252" s="175" t="s">
        <v>377</v>
      </c>
      <c r="O252" s="161">
        <f>IF(M$252,M252/M$252*100,0)</f>
        <v>100</v>
      </c>
      <c r="P252" s="103"/>
      <c r="Q252" s="159">
        <f>SUM(Q213:Q250)</f>
        <v>964232</v>
      </c>
      <c r="R252" s="103"/>
      <c r="S252" s="160">
        <f>IF(Q252=0,0,IF(ISNONTEXT(T252),Q252/$BJ252,Q252/BP252))</f>
        <v>140.80490654205607</v>
      </c>
      <c r="T252" s="175" t="s">
        <v>377</v>
      </c>
      <c r="U252" s="161">
        <f>IF(S$252,S252/S$252*100,0)</f>
        <v>100</v>
      </c>
      <c r="V252" s="103"/>
      <c r="W252" s="159">
        <f>SUM(W213:W250)</f>
        <v>1884488</v>
      </c>
      <c r="X252" s="103"/>
      <c r="Y252" s="160">
        <f>IF(W252=0,0,IF(ISNONTEXT(Z252),W252/$BJ252,W252/BR252))</f>
        <v>144.7379416282642</v>
      </c>
      <c r="Z252" s="175" t="s">
        <v>377</v>
      </c>
      <c r="AA252" s="161">
        <f>IF(Y$252,Y252/Y$252*100,0)</f>
        <v>100</v>
      </c>
      <c r="AB252" s="103"/>
      <c r="AC252" s="94"/>
      <c r="AD252" s="159">
        <f>SUM(AD213:AD250)</f>
        <v>727397</v>
      </c>
      <c r="AE252" s="103"/>
      <c r="AF252" s="160">
        <f>IF(AD252=0,0,IF(ISNONTEXT(AG252),AD252/$BJ252,AD252/BT252))</f>
        <v>106.22035630841121</v>
      </c>
      <c r="AG252" s="175" t="s">
        <v>377</v>
      </c>
      <c r="AH252" s="161">
        <f>IF(AF$252,AF252/AF$252*100,0)</f>
        <v>100</v>
      </c>
      <c r="AI252" s="103"/>
      <c r="AJ252" s="159">
        <f>SUM(AJ213:AJ250)</f>
        <v>0</v>
      </c>
      <c r="AK252" s="103"/>
      <c r="AL252" s="160">
        <f>IF(AJ252=0,0,IF(ISNONTEXT(AM252),AJ252/$BJ252,AJ252/BV252))</f>
        <v>0</v>
      </c>
      <c r="AM252" s="175"/>
      <c r="AN252" s="161">
        <f>IF(AL$252,AL252/AL$252*100,0)</f>
        <v>0</v>
      </c>
      <c r="AO252" s="103"/>
      <c r="AP252" s="159">
        <f>SUM(AP213:AP250)</f>
        <v>18603970</v>
      </c>
      <c r="AQ252" s="94"/>
      <c r="AR252" s="159">
        <f>SUM(AR213:AR250)</f>
        <v>9996215</v>
      </c>
      <c r="AS252" s="94"/>
      <c r="AT252" s="161">
        <f>IF($AP252,AR252/$AP252*100,0)</f>
        <v>53.731622874042472</v>
      </c>
      <c r="AU252" s="94"/>
      <c r="AV252" s="159">
        <f>SUM(AV213:AV250)</f>
        <v>1273914</v>
      </c>
      <c r="AW252" s="94"/>
      <c r="AX252" s="161">
        <f>IF($AP252,AV252/$AP252*100,0)</f>
        <v>6.8475384555017023</v>
      </c>
      <c r="AY252" s="94"/>
      <c r="AZ252" s="159">
        <f>SUM(AZ213:AZ250)</f>
        <v>45814</v>
      </c>
      <c r="BA252" s="94"/>
      <c r="BB252" s="161">
        <f>IF($AP252,AZ252/$AP252*100,0)</f>
        <v>0.24625926616738256</v>
      </c>
      <c r="BC252" s="94"/>
      <c r="BD252" s="159">
        <f>SUM(BD213:BD250)</f>
        <v>266104</v>
      </c>
      <c r="BE252" s="94"/>
      <c r="BF252" s="159">
        <f>SUM(BF213:BF250)</f>
        <v>0</v>
      </c>
      <c r="BG252" s="94"/>
      <c r="BH252" s="109">
        <f>BH250</f>
        <v>38</v>
      </c>
      <c r="BI252" s="94"/>
      <c r="BJ252" s="177">
        <f>SUM(BJ213:BJ250)</f>
        <v>358999</v>
      </c>
      <c r="BK252" s="94"/>
      <c r="BL252" s="157">
        <f>SUM(BL213:BL250)</f>
        <v>6848</v>
      </c>
      <c r="BM252" s="94"/>
      <c r="BN252" s="157">
        <f>SUM(BN213:BN250)</f>
        <v>6848</v>
      </c>
      <c r="BO252" s="94"/>
      <c r="BP252" s="157">
        <f>SUM(BP213:BP250)</f>
        <v>6848</v>
      </c>
      <c r="BQ252" s="94"/>
      <c r="BR252" s="157">
        <f>SUM(BR213:BR250)</f>
        <v>13020</v>
      </c>
      <c r="BS252" s="94"/>
      <c r="BT252" s="157">
        <f>SUM(BT213:BT250)</f>
        <v>6848</v>
      </c>
      <c r="BU252" s="94"/>
      <c r="BV252" s="157">
        <f>SUM(BV213:BV250)</f>
        <v>0</v>
      </c>
    </row>
    <row r="253" spans="1:74" ht="8.85" customHeight="1" x14ac:dyDescent="0.25">
      <c r="A253" s="10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165"/>
      <c r="AU253" s="94"/>
      <c r="AV253" s="94"/>
      <c r="AW253" s="94"/>
      <c r="AX253" s="165"/>
      <c r="AY253" s="94"/>
      <c r="AZ253" s="94"/>
      <c r="BA253" s="94"/>
      <c r="BB253" s="165"/>
      <c r="BC253" s="94"/>
      <c r="BD253" s="94"/>
      <c r="BE253" s="94"/>
      <c r="BF253" s="94"/>
      <c r="BG253" s="94"/>
      <c r="BH253" s="103"/>
      <c r="BI253" s="94"/>
      <c r="BJ253" s="94"/>
      <c r="BK253" s="94"/>
      <c r="BL253" s="155"/>
      <c r="BM253" s="94"/>
      <c r="BN253" s="155"/>
      <c r="BO253" s="94"/>
      <c r="BP253" s="155"/>
      <c r="BQ253" s="94"/>
      <c r="BR253" s="155"/>
      <c r="BS253" s="94"/>
      <c r="BT253" s="155"/>
      <c r="BU253" s="94"/>
      <c r="BV253" s="155"/>
    </row>
    <row r="254" spans="1:74" ht="13.5" thickBot="1" x14ac:dyDescent="0.3">
      <c r="A254" s="130">
        <f>(A52+A192+A252)</f>
        <v>171</v>
      </c>
      <c r="B254" s="103"/>
      <c r="C254" s="123" t="s">
        <v>248</v>
      </c>
      <c r="D254" s="103"/>
      <c r="E254" s="170">
        <f>(E52+E192+E252)</f>
        <v>12543633518</v>
      </c>
      <c r="F254" s="103"/>
      <c r="G254" s="160">
        <f>(E254/$BJ254)</f>
        <v>1436.4089366392775</v>
      </c>
      <c r="H254" s="112"/>
      <c r="I254" s="161"/>
      <c r="J254" s="103"/>
      <c r="K254" s="170">
        <f>(K52+K192+K252)</f>
        <v>745777243</v>
      </c>
      <c r="L254" s="103"/>
      <c r="M254" s="160">
        <f>(K254/$BJ254)</f>
        <v>85.401179415053917</v>
      </c>
      <c r="N254" s="112"/>
      <c r="O254" s="161"/>
      <c r="P254" s="103"/>
      <c r="Q254" s="170">
        <f>(Q52+Q192+Q252)</f>
        <v>905532976</v>
      </c>
      <c r="R254" s="103"/>
      <c r="S254" s="160">
        <f>(Q254/$BJ254)</f>
        <v>103.69528552324533</v>
      </c>
      <c r="T254" s="112"/>
      <c r="U254" s="161"/>
      <c r="V254" s="103"/>
      <c r="W254" s="170">
        <f>(W52+W192+W252)</f>
        <v>1552091062</v>
      </c>
      <c r="X254" s="103"/>
      <c r="Y254" s="160">
        <f>(W254/$BJ254)</f>
        <v>177.73458294484803</v>
      </c>
      <c r="Z254" s="112"/>
      <c r="AA254" s="161"/>
      <c r="AB254" s="103"/>
      <c r="AC254" s="94"/>
      <c r="AD254" s="170">
        <f>(AD52+AD192+AD252)</f>
        <v>703193234</v>
      </c>
      <c r="AE254" s="103"/>
      <c r="AF254" s="160">
        <f>(AD254/$BJ254)</f>
        <v>80.524757364158404</v>
      </c>
      <c r="AG254" s="112"/>
      <c r="AH254" s="161"/>
      <c r="AI254" s="103"/>
      <c r="AJ254" s="170">
        <f>(AJ52+AJ192+AJ252)</f>
        <v>5223553</v>
      </c>
      <c r="AK254" s="103"/>
      <c r="AL254" s="160">
        <f>(AJ254/$BJ254)</f>
        <v>0.5981646545589796</v>
      </c>
      <c r="AM254" s="112"/>
      <c r="AN254" s="161"/>
      <c r="AO254" s="103"/>
      <c r="AP254" s="170">
        <f>(AP52+AP192+AP252)</f>
        <v>16455451586</v>
      </c>
      <c r="AQ254" s="94"/>
      <c r="AR254" s="170">
        <f>(AR52+AR192+AR252)</f>
        <v>6888577442</v>
      </c>
      <c r="AS254" s="94"/>
      <c r="AT254" s="161">
        <f>IF($AP254,AR254/$AP254*100,0)</f>
        <v>41.861977509390726</v>
      </c>
      <c r="AU254" s="94"/>
      <c r="AV254" s="170">
        <f>(AV52+AV192+AV252)</f>
        <v>1042704079</v>
      </c>
      <c r="AW254" s="94"/>
      <c r="AX254" s="161">
        <f>IF($AP254,AV254/$AP254*100,0)</f>
        <v>6.3365266735500203</v>
      </c>
      <c r="AY254" s="94"/>
      <c r="AZ254" s="170">
        <f>(AZ52+AZ192+AZ252)</f>
        <v>105369448</v>
      </c>
      <c r="BA254" s="94"/>
      <c r="BB254" s="161">
        <f>IF($AP254,AZ254/$AP254*100,0)</f>
        <v>0.64033154878378684</v>
      </c>
      <c r="BC254" s="94"/>
      <c r="BD254" s="170">
        <f>(BD52+BD192+BD252)</f>
        <v>340948353</v>
      </c>
      <c r="BE254" s="94"/>
      <c r="BF254" s="170">
        <f>(BF52+BF192+BF252)</f>
        <v>437845</v>
      </c>
      <c r="BG254" s="94"/>
      <c r="BH254" s="130">
        <f>(BH52+BH192+BH252)</f>
        <v>171</v>
      </c>
      <c r="BI254" s="119"/>
      <c r="BJ254" s="178">
        <f>(BJ52+BJ192+BJ252)</f>
        <v>8732634</v>
      </c>
      <c r="BK254" s="119"/>
      <c r="BL254" s="179">
        <f>(BL52+BL192+BL252)</f>
        <v>8380483</v>
      </c>
      <c r="BM254" s="148"/>
      <c r="BN254" s="179">
        <f>(BN52+BN192+BN252)</f>
        <v>8380483</v>
      </c>
      <c r="BO254" s="148"/>
      <c r="BP254" s="179">
        <f>(BP52+BP192+BP252)</f>
        <v>8373121</v>
      </c>
      <c r="BQ254" s="148"/>
      <c r="BR254" s="179">
        <f>(BR52+BR192+BR252)</f>
        <v>8386655</v>
      </c>
      <c r="BS254" s="148"/>
      <c r="BT254" s="179">
        <f>(BT52+BT192+BT252)</f>
        <v>8380483</v>
      </c>
      <c r="BU254" s="148"/>
      <c r="BV254" s="179">
        <f>(BV52+BV192+BV252)</f>
        <v>4707116</v>
      </c>
    </row>
    <row r="255" spans="1:74" ht="8.85" customHeight="1" thickTop="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row>
    <row r="256" spans="1:74" ht="8.85" customHeight="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row>
    <row r="257" spans="1:74" ht="12.2" customHeight="1" x14ac:dyDescent="0.25">
      <c r="A257" s="103"/>
      <c r="B257" s="103"/>
      <c r="C257" s="94" t="s">
        <v>249</v>
      </c>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row>
    <row r="258" spans="1:74" ht="6.2" customHeight="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row>
    <row r="259" spans="1:74" ht="8.85" customHeight="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row>
    <row r="260" spans="1:74" ht="8.85" customHeight="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row>
    <row r="261" spans="1:74" ht="8.85" customHeight="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row>
    <row r="262" spans="1:74" ht="8.85" customHeight="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row>
    <row r="263" spans="1:74" ht="8.85" customHeight="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row>
    <row r="264" spans="1:74" ht="8.85" customHeight="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row>
    <row r="265" spans="1:74" ht="7.7" customHeight="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row>
    <row r="266" spans="1:74" ht="8.85" hidden="1" customHeight="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row>
    <row r="267" spans="1:74" ht="3" hidden="1" customHeight="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103"/>
    </row>
    <row r="268" spans="1:74" ht="4.1500000000000004" hidden="1" customHeight="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c r="BU268" s="103"/>
      <c r="BV268" s="103"/>
    </row>
    <row r="269" spans="1:74" ht="8.85" hidden="1" customHeight="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103"/>
      <c r="BR269" s="103"/>
      <c r="BS269" s="103"/>
      <c r="BT269" s="103"/>
      <c r="BU269" s="103"/>
      <c r="BV269" s="103"/>
    </row>
    <row r="270" spans="1:74" ht="8.85" customHeight="1" x14ac:dyDescent="0.25">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c r="BQ270" s="103"/>
      <c r="BR270" s="103"/>
      <c r="BS270" s="103"/>
      <c r="BT270" s="103"/>
      <c r="BU270" s="103"/>
      <c r="BV270" s="103"/>
    </row>
    <row r="271" spans="1:74" ht="13.7" customHeight="1" x14ac:dyDescent="0.25">
      <c r="A271" s="163" t="s">
        <v>544</v>
      </c>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164" t="s">
        <v>545</v>
      </c>
      <c r="BI271" s="103"/>
      <c r="BJ271" s="103"/>
      <c r="BK271" s="103"/>
      <c r="BL271" s="103"/>
      <c r="BM271" s="103"/>
      <c r="BN271" s="103"/>
      <c r="BO271" s="103"/>
      <c r="BP271" s="103"/>
      <c r="BQ271" s="103"/>
      <c r="BR271" s="103"/>
      <c r="BS271" s="103"/>
      <c r="BT271" s="103"/>
      <c r="BU271" s="103"/>
      <c r="BV271" s="103"/>
    </row>
  </sheetData>
  <printOptions gridLinesSet="0"/>
  <pageMargins left="3.75" right="0.25" top="0.5" bottom="0.25" header="0" footer="0"/>
  <pageSetup paperSize="17" pageOrder="overThenDown" orientation="landscape" r:id="rId1"/>
  <headerFooter alignWithMargins="0"/>
  <rowBreaks count="3" manualBreakCount="3">
    <brk id="67" max="59" man="1"/>
    <brk id="133" max="59" man="1"/>
    <brk id="200" max="59" man="1"/>
  </rowBreaks>
  <colBreaks count="1" manualBreakCount="1">
    <brk id="28" max="303" man="1"/>
  </colBreaks>
  <ignoredErrors>
    <ignoredError sqref="A67 BH67 A133 BH133 A200 BH200 A271 BH27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V269"/>
  <sheetViews>
    <sheetView showGridLines="0" zoomScaleNormal="100" workbookViewId="0">
      <pane xSplit="3" ySplit="11" topLeftCell="D12" activePane="bottomRight" state="frozen"/>
      <selection pane="topRight" activeCell="D1" sqref="D1"/>
      <selection pane="bottomLeft" activeCell="A12" sqref="A12"/>
      <selection pane="bottomRight"/>
    </sheetView>
  </sheetViews>
  <sheetFormatPr defaultColWidth="12.7109375" defaultRowHeight="9.75" customHeight="1" x14ac:dyDescent="0.25"/>
  <cols>
    <col min="1" max="1" width="4.5703125" style="97" bestFit="1" customWidth="1"/>
    <col min="2" max="2" width="1.5703125" style="97" customWidth="1"/>
    <col min="3" max="3" width="19.5703125" style="97" customWidth="1"/>
    <col min="4" max="4" width="1.5703125" style="97" customWidth="1"/>
    <col min="5" max="5" width="14.42578125" style="97" customWidth="1"/>
    <col min="6" max="6" width="1.5703125" style="97" customWidth="1"/>
    <col min="7" max="7" width="9.140625" style="97" bestFit="1" customWidth="1"/>
    <col min="8" max="8" width="1.5703125" style="97" customWidth="1"/>
    <col min="9" max="9" width="9.140625" style="97" bestFit="1" customWidth="1"/>
    <col min="10" max="10" width="1.5703125" style="97" customWidth="1"/>
    <col min="11" max="11" width="14.42578125" style="97" customWidth="1"/>
    <col min="12" max="12" width="1.5703125" style="97" customWidth="1"/>
    <col min="13" max="13" width="9.140625" style="97" bestFit="1" customWidth="1"/>
    <col min="14" max="14" width="1.5703125" style="97" customWidth="1"/>
    <col min="15" max="15" width="9.140625" style="97" bestFit="1" customWidth="1"/>
    <col min="16" max="16" width="1.5703125" style="97" customWidth="1"/>
    <col min="17" max="17" width="13.140625" style="97" bestFit="1" customWidth="1"/>
    <col min="18" max="18" width="1.5703125" style="97" customWidth="1"/>
    <col min="19" max="19" width="9.140625" style="97" bestFit="1" customWidth="1"/>
    <col min="20" max="20" width="1.5703125" style="97" customWidth="1"/>
    <col min="21" max="21" width="9.140625" style="97" bestFit="1" customWidth="1"/>
    <col min="22" max="22" width="1.5703125" style="97" customWidth="1"/>
    <col min="23" max="23" width="28.5703125" style="97" bestFit="1" customWidth="1"/>
    <col min="24" max="25" width="1.5703125" style="97" customWidth="1"/>
    <col min="26" max="26" width="14.42578125" style="97" customWidth="1"/>
    <col min="27" max="27" width="16.28515625" style="97" customWidth="1"/>
    <col min="28" max="28" width="12.7109375" style="97" customWidth="1"/>
    <col min="29" max="29" width="3.28515625" style="97" customWidth="1"/>
    <col min="30" max="30" width="14.42578125" style="97" customWidth="1"/>
    <col min="31" max="31" width="2.42578125" style="97" customWidth="1"/>
    <col min="32" max="32" width="12.7109375" style="97" customWidth="1"/>
    <col min="33" max="33" width="3.28515625" style="97" customWidth="1"/>
    <col min="34" max="34" width="12.7109375" style="97" customWidth="1"/>
    <col min="35" max="35" width="2.42578125" style="97" customWidth="1"/>
    <col min="36" max="36" width="12.7109375" style="97" customWidth="1"/>
    <col min="37" max="37" width="3.28515625" style="97" customWidth="1"/>
    <col min="38" max="38" width="14.42578125" style="97" customWidth="1"/>
    <col min="39" max="39" width="3.28515625" style="97" customWidth="1"/>
    <col min="40" max="40" width="5" style="97" customWidth="1"/>
    <col min="41" max="41" width="4" style="97" bestFit="1" customWidth="1"/>
    <col min="42" max="42" width="10" style="97" hidden="1" customWidth="1"/>
    <col min="43" max="43" width="1.5703125" style="97" hidden="1" customWidth="1"/>
    <col min="44" max="44" width="12.7109375" style="97" hidden="1" customWidth="1"/>
    <col min="45" max="45" width="1.5703125" style="97" hidden="1" customWidth="1"/>
    <col min="46" max="46" width="12.7109375" style="97" hidden="1" customWidth="1"/>
    <col min="47" max="47" width="1.5703125" style="97" hidden="1" customWidth="1"/>
    <col min="48" max="48" width="12.7109375" style="97" hidden="1" customWidth="1"/>
    <col min="49" max="256" width="12.7109375" style="97"/>
    <col min="257" max="257" width="5" style="97" customWidth="1"/>
    <col min="258" max="258" width="1.5703125" style="97" customWidth="1"/>
    <col min="259" max="259" width="19.5703125" style="97" customWidth="1"/>
    <col min="260" max="260" width="1.5703125" style="97" customWidth="1"/>
    <col min="261" max="261" width="14.42578125" style="97" customWidth="1"/>
    <col min="262" max="262" width="1.5703125" style="97" customWidth="1"/>
    <col min="263" max="263" width="12.7109375" style="97" customWidth="1"/>
    <col min="264" max="264" width="1.5703125" style="97" customWidth="1"/>
    <col min="265" max="265" width="12.7109375" style="97" customWidth="1"/>
    <col min="266" max="266" width="1.5703125" style="97" customWidth="1"/>
    <col min="267" max="267" width="14.42578125" style="97" customWidth="1"/>
    <col min="268" max="268" width="1.5703125" style="97" customWidth="1"/>
    <col min="269" max="269" width="12.7109375" style="97" customWidth="1"/>
    <col min="270" max="270" width="1.5703125" style="97" customWidth="1"/>
    <col min="271" max="271" width="12.7109375" style="97" customWidth="1"/>
    <col min="272" max="272" width="1.5703125" style="97" customWidth="1"/>
    <col min="273" max="273" width="14.42578125" style="97" customWidth="1"/>
    <col min="274" max="274" width="1.5703125" style="97" customWidth="1"/>
    <col min="275" max="275" width="12.7109375" style="97" customWidth="1"/>
    <col min="276" max="276" width="1.5703125" style="97" customWidth="1"/>
    <col min="277" max="277" width="12.7109375" style="97" customWidth="1"/>
    <col min="278" max="278" width="1.5703125" style="97" customWidth="1"/>
    <col min="279" max="279" width="16.140625" style="97" customWidth="1"/>
    <col min="280" max="281" width="1.5703125" style="97" customWidth="1"/>
    <col min="282" max="282" width="14.42578125" style="97" customWidth="1"/>
    <col min="283" max="283" width="2.42578125" style="97" customWidth="1"/>
    <col min="284" max="284" width="12.7109375" style="97" customWidth="1"/>
    <col min="285" max="285" width="3.28515625" style="97" customWidth="1"/>
    <col min="286" max="286" width="14.42578125" style="97" customWidth="1"/>
    <col min="287" max="287" width="2.42578125" style="97" customWidth="1"/>
    <col min="288" max="288" width="12.7109375" style="97" customWidth="1"/>
    <col min="289" max="289" width="3.28515625" style="97" customWidth="1"/>
    <col min="290" max="290" width="12.7109375" style="97" customWidth="1"/>
    <col min="291" max="291" width="2.42578125" style="97" customWidth="1"/>
    <col min="292" max="292" width="12.7109375" style="97" customWidth="1"/>
    <col min="293" max="293" width="3.28515625" style="97" customWidth="1"/>
    <col min="294" max="294" width="14.42578125" style="97" customWidth="1"/>
    <col min="295" max="295" width="3.28515625" style="97" customWidth="1"/>
    <col min="296" max="296" width="5" style="97" customWidth="1"/>
    <col min="297" max="297" width="15.140625" style="97" customWidth="1"/>
    <col min="298" max="298" width="8.42578125" style="97" customWidth="1"/>
    <col min="299" max="299" width="1.5703125" style="97" customWidth="1"/>
    <col min="300" max="300" width="12.7109375" style="97" customWidth="1"/>
    <col min="301" max="301" width="1.5703125" style="97" customWidth="1"/>
    <col min="302" max="302" width="12.7109375" style="97" customWidth="1"/>
    <col min="303" max="303" width="1.5703125" style="97" customWidth="1"/>
    <col min="304" max="304" width="12.7109375" style="97" customWidth="1"/>
    <col min="305" max="512" width="12.7109375" style="97"/>
    <col min="513" max="513" width="5" style="97" customWidth="1"/>
    <col min="514" max="514" width="1.5703125" style="97" customWidth="1"/>
    <col min="515" max="515" width="19.5703125" style="97" customWidth="1"/>
    <col min="516" max="516" width="1.5703125" style="97" customWidth="1"/>
    <col min="517" max="517" width="14.42578125" style="97" customWidth="1"/>
    <col min="518" max="518" width="1.5703125" style="97" customWidth="1"/>
    <col min="519" max="519" width="12.7109375" style="97" customWidth="1"/>
    <col min="520" max="520" width="1.5703125" style="97" customWidth="1"/>
    <col min="521" max="521" width="12.7109375" style="97" customWidth="1"/>
    <col min="522" max="522" width="1.5703125" style="97" customWidth="1"/>
    <col min="523" max="523" width="14.42578125" style="97" customWidth="1"/>
    <col min="524" max="524" width="1.5703125" style="97" customWidth="1"/>
    <col min="525" max="525" width="12.7109375" style="97" customWidth="1"/>
    <col min="526" max="526" width="1.5703125" style="97" customWidth="1"/>
    <col min="527" max="527" width="12.7109375" style="97" customWidth="1"/>
    <col min="528" max="528" width="1.5703125" style="97" customWidth="1"/>
    <col min="529" max="529" width="14.42578125" style="97" customWidth="1"/>
    <col min="530" max="530" width="1.5703125" style="97" customWidth="1"/>
    <col min="531" max="531" width="12.7109375" style="97" customWidth="1"/>
    <col min="532" max="532" width="1.5703125" style="97" customWidth="1"/>
    <col min="533" max="533" width="12.7109375" style="97" customWidth="1"/>
    <col min="534" max="534" width="1.5703125" style="97" customWidth="1"/>
    <col min="535" max="535" width="16.140625" style="97" customWidth="1"/>
    <col min="536" max="537" width="1.5703125" style="97" customWidth="1"/>
    <col min="538" max="538" width="14.42578125" style="97" customWidth="1"/>
    <col min="539" max="539" width="2.42578125" style="97" customWidth="1"/>
    <col min="540" max="540" width="12.7109375" style="97" customWidth="1"/>
    <col min="541" max="541" width="3.28515625" style="97" customWidth="1"/>
    <col min="542" max="542" width="14.42578125" style="97" customWidth="1"/>
    <col min="543" max="543" width="2.42578125" style="97" customWidth="1"/>
    <col min="544" max="544" width="12.7109375" style="97" customWidth="1"/>
    <col min="545" max="545" width="3.28515625" style="97" customWidth="1"/>
    <col min="546" max="546" width="12.7109375" style="97" customWidth="1"/>
    <col min="547" max="547" width="2.42578125" style="97" customWidth="1"/>
    <col min="548" max="548" width="12.7109375" style="97" customWidth="1"/>
    <col min="549" max="549" width="3.28515625" style="97" customWidth="1"/>
    <col min="550" max="550" width="14.42578125" style="97" customWidth="1"/>
    <col min="551" max="551" width="3.28515625" style="97" customWidth="1"/>
    <col min="552" max="552" width="5" style="97" customWidth="1"/>
    <col min="553" max="553" width="15.140625" style="97" customWidth="1"/>
    <col min="554" max="554" width="8.42578125" style="97" customWidth="1"/>
    <col min="555" max="555" width="1.5703125" style="97" customWidth="1"/>
    <col min="556" max="556" width="12.7109375" style="97" customWidth="1"/>
    <col min="557" max="557" width="1.5703125" style="97" customWidth="1"/>
    <col min="558" max="558" width="12.7109375" style="97" customWidth="1"/>
    <col min="559" max="559" width="1.5703125" style="97" customWidth="1"/>
    <col min="560" max="560" width="12.7109375" style="97" customWidth="1"/>
    <col min="561" max="768" width="12.7109375" style="97"/>
    <col min="769" max="769" width="5" style="97" customWidth="1"/>
    <col min="770" max="770" width="1.5703125" style="97" customWidth="1"/>
    <col min="771" max="771" width="19.5703125" style="97" customWidth="1"/>
    <col min="772" max="772" width="1.5703125" style="97" customWidth="1"/>
    <col min="773" max="773" width="14.42578125" style="97" customWidth="1"/>
    <col min="774" max="774" width="1.5703125" style="97" customWidth="1"/>
    <col min="775" max="775" width="12.7109375" style="97" customWidth="1"/>
    <col min="776" max="776" width="1.5703125" style="97" customWidth="1"/>
    <col min="777" max="777" width="12.7109375" style="97" customWidth="1"/>
    <col min="778" max="778" width="1.5703125" style="97" customWidth="1"/>
    <col min="779" max="779" width="14.42578125" style="97" customWidth="1"/>
    <col min="780" max="780" width="1.5703125" style="97" customWidth="1"/>
    <col min="781" max="781" width="12.7109375" style="97" customWidth="1"/>
    <col min="782" max="782" width="1.5703125" style="97" customWidth="1"/>
    <col min="783" max="783" width="12.7109375" style="97" customWidth="1"/>
    <col min="784" max="784" width="1.5703125" style="97" customWidth="1"/>
    <col min="785" max="785" width="14.42578125" style="97" customWidth="1"/>
    <col min="786" max="786" width="1.5703125" style="97" customWidth="1"/>
    <col min="787" max="787" width="12.7109375" style="97" customWidth="1"/>
    <col min="788" max="788" width="1.5703125" style="97" customWidth="1"/>
    <col min="789" max="789" width="12.7109375" style="97" customWidth="1"/>
    <col min="790" max="790" width="1.5703125" style="97" customWidth="1"/>
    <col min="791" max="791" width="16.140625" style="97" customWidth="1"/>
    <col min="792" max="793" width="1.5703125" style="97" customWidth="1"/>
    <col min="794" max="794" width="14.42578125" style="97" customWidth="1"/>
    <col min="795" max="795" width="2.42578125" style="97" customWidth="1"/>
    <col min="796" max="796" width="12.7109375" style="97" customWidth="1"/>
    <col min="797" max="797" width="3.28515625" style="97" customWidth="1"/>
    <col min="798" max="798" width="14.42578125" style="97" customWidth="1"/>
    <col min="799" max="799" width="2.42578125" style="97" customWidth="1"/>
    <col min="800" max="800" width="12.7109375" style="97" customWidth="1"/>
    <col min="801" max="801" width="3.28515625" style="97" customWidth="1"/>
    <col min="802" max="802" width="12.7109375" style="97" customWidth="1"/>
    <col min="803" max="803" width="2.42578125" style="97" customWidth="1"/>
    <col min="804" max="804" width="12.7109375" style="97" customWidth="1"/>
    <col min="805" max="805" width="3.28515625" style="97" customWidth="1"/>
    <col min="806" max="806" width="14.42578125" style="97" customWidth="1"/>
    <col min="807" max="807" width="3.28515625" style="97" customWidth="1"/>
    <col min="808" max="808" width="5" style="97" customWidth="1"/>
    <col min="809" max="809" width="15.140625" style="97" customWidth="1"/>
    <col min="810" max="810" width="8.42578125" style="97" customWidth="1"/>
    <col min="811" max="811" width="1.5703125" style="97" customWidth="1"/>
    <col min="812" max="812" width="12.7109375" style="97" customWidth="1"/>
    <col min="813" max="813" width="1.5703125" style="97" customWidth="1"/>
    <col min="814" max="814" width="12.7109375" style="97" customWidth="1"/>
    <col min="815" max="815" width="1.5703125" style="97" customWidth="1"/>
    <col min="816" max="816" width="12.7109375" style="97" customWidth="1"/>
    <col min="817" max="1024" width="12.7109375" style="97"/>
    <col min="1025" max="1025" width="5" style="97" customWidth="1"/>
    <col min="1026" max="1026" width="1.5703125" style="97" customWidth="1"/>
    <col min="1027" max="1027" width="19.5703125" style="97" customWidth="1"/>
    <col min="1028" max="1028" width="1.5703125" style="97" customWidth="1"/>
    <col min="1029" max="1029" width="14.42578125" style="97" customWidth="1"/>
    <col min="1030" max="1030" width="1.5703125" style="97" customWidth="1"/>
    <col min="1031" max="1031" width="12.7109375" style="97" customWidth="1"/>
    <col min="1032" max="1032" width="1.5703125" style="97" customWidth="1"/>
    <col min="1033" max="1033" width="12.7109375" style="97" customWidth="1"/>
    <col min="1034" max="1034" width="1.5703125" style="97" customWidth="1"/>
    <col min="1035" max="1035" width="14.42578125" style="97" customWidth="1"/>
    <col min="1036" max="1036" width="1.5703125" style="97" customWidth="1"/>
    <col min="1037" max="1037" width="12.7109375" style="97" customWidth="1"/>
    <col min="1038" max="1038" width="1.5703125" style="97" customWidth="1"/>
    <col min="1039" max="1039" width="12.7109375" style="97" customWidth="1"/>
    <col min="1040" max="1040" width="1.5703125" style="97" customWidth="1"/>
    <col min="1041" max="1041" width="14.42578125" style="97" customWidth="1"/>
    <col min="1042" max="1042" width="1.5703125" style="97" customWidth="1"/>
    <col min="1043" max="1043" width="12.7109375" style="97" customWidth="1"/>
    <col min="1044" max="1044" width="1.5703125" style="97" customWidth="1"/>
    <col min="1045" max="1045" width="12.7109375" style="97" customWidth="1"/>
    <col min="1046" max="1046" width="1.5703125" style="97" customWidth="1"/>
    <col min="1047" max="1047" width="16.140625" style="97" customWidth="1"/>
    <col min="1048" max="1049" width="1.5703125" style="97" customWidth="1"/>
    <col min="1050" max="1050" width="14.42578125" style="97" customWidth="1"/>
    <col min="1051" max="1051" width="2.42578125" style="97" customWidth="1"/>
    <col min="1052" max="1052" width="12.7109375" style="97" customWidth="1"/>
    <col min="1053" max="1053" width="3.28515625" style="97" customWidth="1"/>
    <col min="1054" max="1054" width="14.42578125" style="97" customWidth="1"/>
    <col min="1055" max="1055" width="2.42578125" style="97" customWidth="1"/>
    <col min="1056" max="1056" width="12.7109375" style="97" customWidth="1"/>
    <col min="1057" max="1057" width="3.28515625" style="97" customWidth="1"/>
    <col min="1058" max="1058" width="12.7109375" style="97" customWidth="1"/>
    <col min="1059" max="1059" width="2.42578125" style="97" customWidth="1"/>
    <col min="1060" max="1060" width="12.7109375" style="97" customWidth="1"/>
    <col min="1061" max="1061" width="3.28515625" style="97" customWidth="1"/>
    <col min="1062" max="1062" width="14.42578125" style="97" customWidth="1"/>
    <col min="1063" max="1063" width="3.28515625" style="97" customWidth="1"/>
    <col min="1064" max="1064" width="5" style="97" customWidth="1"/>
    <col min="1065" max="1065" width="15.140625" style="97" customWidth="1"/>
    <col min="1066" max="1066" width="8.42578125" style="97" customWidth="1"/>
    <col min="1067" max="1067" width="1.5703125" style="97" customWidth="1"/>
    <col min="1068" max="1068" width="12.7109375" style="97" customWidth="1"/>
    <col min="1069" max="1069" width="1.5703125" style="97" customWidth="1"/>
    <col min="1070" max="1070" width="12.7109375" style="97" customWidth="1"/>
    <col min="1071" max="1071" width="1.5703125" style="97" customWidth="1"/>
    <col min="1072" max="1072" width="12.7109375" style="97" customWidth="1"/>
    <col min="1073" max="1280" width="12.7109375" style="97"/>
    <col min="1281" max="1281" width="5" style="97" customWidth="1"/>
    <col min="1282" max="1282" width="1.5703125" style="97" customWidth="1"/>
    <col min="1283" max="1283" width="19.5703125" style="97" customWidth="1"/>
    <col min="1284" max="1284" width="1.5703125" style="97" customWidth="1"/>
    <col min="1285" max="1285" width="14.42578125" style="97" customWidth="1"/>
    <col min="1286" max="1286" width="1.5703125" style="97" customWidth="1"/>
    <col min="1287" max="1287" width="12.7109375" style="97" customWidth="1"/>
    <col min="1288" max="1288" width="1.5703125" style="97" customWidth="1"/>
    <col min="1289" max="1289" width="12.7109375" style="97" customWidth="1"/>
    <col min="1290" max="1290" width="1.5703125" style="97" customWidth="1"/>
    <col min="1291" max="1291" width="14.42578125" style="97" customWidth="1"/>
    <col min="1292" max="1292" width="1.5703125" style="97" customWidth="1"/>
    <col min="1293" max="1293" width="12.7109375" style="97" customWidth="1"/>
    <col min="1294" max="1294" width="1.5703125" style="97" customWidth="1"/>
    <col min="1295" max="1295" width="12.7109375" style="97" customWidth="1"/>
    <col min="1296" max="1296" width="1.5703125" style="97" customWidth="1"/>
    <col min="1297" max="1297" width="14.42578125" style="97" customWidth="1"/>
    <col min="1298" max="1298" width="1.5703125" style="97" customWidth="1"/>
    <col min="1299" max="1299" width="12.7109375" style="97" customWidth="1"/>
    <col min="1300" max="1300" width="1.5703125" style="97" customWidth="1"/>
    <col min="1301" max="1301" width="12.7109375" style="97" customWidth="1"/>
    <col min="1302" max="1302" width="1.5703125" style="97" customWidth="1"/>
    <col min="1303" max="1303" width="16.140625" style="97" customWidth="1"/>
    <col min="1304" max="1305" width="1.5703125" style="97" customWidth="1"/>
    <col min="1306" max="1306" width="14.42578125" style="97" customWidth="1"/>
    <col min="1307" max="1307" width="2.42578125" style="97" customWidth="1"/>
    <col min="1308" max="1308" width="12.7109375" style="97" customWidth="1"/>
    <col min="1309" max="1309" width="3.28515625" style="97" customWidth="1"/>
    <col min="1310" max="1310" width="14.42578125" style="97" customWidth="1"/>
    <col min="1311" max="1311" width="2.42578125" style="97" customWidth="1"/>
    <col min="1312" max="1312" width="12.7109375" style="97" customWidth="1"/>
    <col min="1313" max="1313" width="3.28515625" style="97" customWidth="1"/>
    <col min="1314" max="1314" width="12.7109375" style="97" customWidth="1"/>
    <col min="1315" max="1315" width="2.42578125" style="97" customWidth="1"/>
    <col min="1316" max="1316" width="12.7109375" style="97" customWidth="1"/>
    <col min="1317" max="1317" width="3.28515625" style="97" customWidth="1"/>
    <col min="1318" max="1318" width="14.42578125" style="97" customWidth="1"/>
    <col min="1319" max="1319" width="3.28515625" style="97" customWidth="1"/>
    <col min="1320" max="1320" width="5" style="97" customWidth="1"/>
    <col min="1321" max="1321" width="15.140625" style="97" customWidth="1"/>
    <col min="1322" max="1322" width="8.42578125" style="97" customWidth="1"/>
    <col min="1323" max="1323" width="1.5703125" style="97" customWidth="1"/>
    <col min="1324" max="1324" width="12.7109375" style="97" customWidth="1"/>
    <col min="1325" max="1325" width="1.5703125" style="97" customWidth="1"/>
    <col min="1326" max="1326" width="12.7109375" style="97" customWidth="1"/>
    <col min="1327" max="1327" width="1.5703125" style="97" customWidth="1"/>
    <col min="1328" max="1328" width="12.7109375" style="97" customWidth="1"/>
    <col min="1329" max="1536" width="12.7109375" style="97"/>
    <col min="1537" max="1537" width="5" style="97" customWidth="1"/>
    <col min="1538" max="1538" width="1.5703125" style="97" customWidth="1"/>
    <col min="1539" max="1539" width="19.5703125" style="97" customWidth="1"/>
    <col min="1540" max="1540" width="1.5703125" style="97" customWidth="1"/>
    <col min="1541" max="1541" width="14.42578125" style="97" customWidth="1"/>
    <col min="1542" max="1542" width="1.5703125" style="97" customWidth="1"/>
    <col min="1543" max="1543" width="12.7109375" style="97" customWidth="1"/>
    <col min="1544" max="1544" width="1.5703125" style="97" customWidth="1"/>
    <col min="1545" max="1545" width="12.7109375" style="97" customWidth="1"/>
    <col min="1546" max="1546" width="1.5703125" style="97" customWidth="1"/>
    <col min="1547" max="1547" width="14.42578125" style="97" customWidth="1"/>
    <col min="1548" max="1548" width="1.5703125" style="97" customWidth="1"/>
    <col min="1549" max="1549" width="12.7109375" style="97" customWidth="1"/>
    <col min="1550" max="1550" width="1.5703125" style="97" customWidth="1"/>
    <col min="1551" max="1551" width="12.7109375" style="97" customWidth="1"/>
    <col min="1552" max="1552" width="1.5703125" style="97" customWidth="1"/>
    <col min="1553" max="1553" width="14.42578125" style="97" customWidth="1"/>
    <col min="1554" max="1554" width="1.5703125" style="97" customWidth="1"/>
    <col min="1555" max="1555" width="12.7109375" style="97" customWidth="1"/>
    <col min="1556" max="1556" width="1.5703125" style="97" customWidth="1"/>
    <col min="1557" max="1557" width="12.7109375" style="97" customWidth="1"/>
    <col min="1558" max="1558" width="1.5703125" style="97" customWidth="1"/>
    <col min="1559" max="1559" width="16.140625" style="97" customWidth="1"/>
    <col min="1560" max="1561" width="1.5703125" style="97" customWidth="1"/>
    <col min="1562" max="1562" width="14.42578125" style="97" customWidth="1"/>
    <col min="1563" max="1563" width="2.42578125" style="97" customWidth="1"/>
    <col min="1564" max="1564" width="12.7109375" style="97" customWidth="1"/>
    <col min="1565" max="1565" width="3.28515625" style="97" customWidth="1"/>
    <col min="1566" max="1566" width="14.42578125" style="97" customWidth="1"/>
    <col min="1567" max="1567" width="2.42578125" style="97" customWidth="1"/>
    <col min="1568" max="1568" width="12.7109375" style="97" customWidth="1"/>
    <col min="1569" max="1569" width="3.28515625" style="97" customWidth="1"/>
    <col min="1570" max="1570" width="12.7109375" style="97" customWidth="1"/>
    <col min="1571" max="1571" width="2.42578125" style="97" customWidth="1"/>
    <col min="1572" max="1572" width="12.7109375" style="97" customWidth="1"/>
    <col min="1573" max="1573" width="3.28515625" style="97" customWidth="1"/>
    <col min="1574" max="1574" width="14.42578125" style="97" customWidth="1"/>
    <col min="1575" max="1575" width="3.28515625" style="97" customWidth="1"/>
    <col min="1576" max="1576" width="5" style="97" customWidth="1"/>
    <col min="1577" max="1577" width="15.140625" style="97" customWidth="1"/>
    <col min="1578" max="1578" width="8.42578125" style="97" customWidth="1"/>
    <col min="1579" max="1579" width="1.5703125" style="97" customWidth="1"/>
    <col min="1580" max="1580" width="12.7109375" style="97" customWidth="1"/>
    <col min="1581" max="1581" width="1.5703125" style="97" customWidth="1"/>
    <col min="1582" max="1582" width="12.7109375" style="97" customWidth="1"/>
    <col min="1583" max="1583" width="1.5703125" style="97" customWidth="1"/>
    <col min="1584" max="1584" width="12.7109375" style="97" customWidth="1"/>
    <col min="1585" max="1792" width="12.7109375" style="97"/>
    <col min="1793" max="1793" width="5" style="97" customWidth="1"/>
    <col min="1794" max="1794" width="1.5703125" style="97" customWidth="1"/>
    <col min="1795" max="1795" width="19.5703125" style="97" customWidth="1"/>
    <col min="1796" max="1796" width="1.5703125" style="97" customWidth="1"/>
    <col min="1797" max="1797" width="14.42578125" style="97" customWidth="1"/>
    <col min="1798" max="1798" width="1.5703125" style="97" customWidth="1"/>
    <col min="1799" max="1799" width="12.7109375" style="97" customWidth="1"/>
    <col min="1800" max="1800" width="1.5703125" style="97" customWidth="1"/>
    <col min="1801" max="1801" width="12.7109375" style="97" customWidth="1"/>
    <col min="1802" max="1802" width="1.5703125" style="97" customWidth="1"/>
    <col min="1803" max="1803" width="14.42578125" style="97" customWidth="1"/>
    <col min="1804" max="1804" width="1.5703125" style="97" customWidth="1"/>
    <col min="1805" max="1805" width="12.7109375" style="97" customWidth="1"/>
    <col min="1806" max="1806" width="1.5703125" style="97" customWidth="1"/>
    <col min="1807" max="1807" width="12.7109375" style="97" customWidth="1"/>
    <col min="1808" max="1808" width="1.5703125" style="97" customWidth="1"/>
    <col min="1809" max="1809" width="14.42578125" style="97" customWidth="1"/>
    <col min="1810" max="1810" width="1.5703125" style="97" customWidth="1"/>
    <col min="1811" max="1811" width="12.7109375" style="97" customWidth="1"/>
    <col min="1812" max="1812" width="1.5703125" style="97" customWidth="1"/>
    <col min="1813" max="1813" width="12.7109375" style="97" customWidth="1"/>
    <col min="1814" max="1814" width="1.5703125" style="97" customWidth="1"/>
    <col min="1815" max="1815" width="16.140625" style="97" customWidth="1"/>
    <col min="1816" max="1817" width="1.5703125" style="97" customWidth="1"/>
    <col min="1818" max="1818" width="14.42578125" style="97" customWidth="1"/>
    <col min="1819" max="1819" width="2.42578125" style="97" customWidth="1"/>
    <col min="1820" max="1820" width="12.7109375" style="97" customWidth="1"/>
    <col min="1821" max="1821" width="3.28515625" style="97" customWidth="1"/>
    <col min="1822" max="1822" width="14.42578125" style="97" customWidth="1"/>
    <col min="1823" max="1823" width="2.42578125" style="97" customWidth="1"/>
    <col min="1824" max="1824" width="12.7109375" style="97" customWidth="1"/>
    <col min="1825" max="1825" width="3.28515625" style="97" customWidth="1"/>
    <col min="1826" max="1826" width="12.7109375" style="97" customWidth="1"/>
    <col min="1827" max="1827" width="2.42578125" style="97" customWidth="1"/>
    <col min="1828" max="1828" width="12.7109375" style="97" customWidth="1"/>
    <col min="1829" max="1829" width="3.28515625" style="97" customWidth="1"/>
    <col min="1830" max="1830" width="14.42578125" style="97" customWidth="1"/>
    <col min="1831" max="1831" width="3.28515625" style="97" customWidth="1"/>
    <col min="1832" max="1832" width="5" style="97" customWidth="1"/>
    <col min="1833" max="1833" width="15.140625" style="97" customWidth="1"/>
    <col min="1834" max="1834" width="8.42578125" style="97" customWidth="1"/>
    <col min="1835" max="1835" width="1.5703125" style="97" customWidth="1"/>
    <col min="1836" max="1836" width="12.7109375" style="97" customWidth="1"/>
    <col min="1837" max="1837" width="1.5703125" style="97" customWidth="1"/>
    <col min="1838" max="1838" width="12.7109375" style="97" customWidth="1"/>
    <col min="1839" max="1839" width="1.5703125" style="97" customWidth="1"/>
    <col min="1840" max="1840" width="12.7109375" style="97" customWidth="1"/>
    <col min="1841" max="2048" width="12.7109375" style="97"/>
    <col min="2049" max="2049" width="5" style="97" customWidth="1"/>
    <col min="2050" max="2050" width="1.5703125" style="97" customWidth="1"/>
    <col min="2051" max="2051" width="19.5703125" style="97" customWidth="1"/>
    <col min="2052" max="2052" width="1.5703125" style="97" customWidth="1"/>
    <col min="2053" max="2053" width="14.42578125" style="97" customWidth="1"/>
    <col min="2054" max="2054" width="1.5703125" style="97" customWidth="1"/>
    <col min="2055" max="2055" width="12.7109375" style="97" customWidth="1"/>
    <col min="2056" max="2056" width="1.5703125" style="97" customWidth="1"/>
    <col min="2057" max="2057" width="12.7109375" style="97" customWidth="1"/>
    <col min="2058" max="2058" width="1.5703125" style="97" customWidth="1"/>
    <col min="2059" max="2059" width="14.42578125" style="97" customWidth="1"/>
    <col min="2060" max="2060" width="1.5703125" style="97" customWidth="1"/>
    <col min="2061" max="2061" width="12.7109375" style="97" customWidth="1"/>
    <col min="2062" max="2062" width="1.5703125" style="97" customWidth="1"/>
    <col min="2063" max="2063" width="12.7109375" style="97" customWidth="1"/>
    <col min="2064" max="2064" width="1.5703125" style="97" customWidth="1"/>
    <col min="2065" max="2065" width="14.42578125" style="97" customWidth="1"/>
    <col min="2066" max="2066" width="1.5703125" style="97" customWidth="1"/>
    <col min="2067" max="2067" width="12.7109375" style="97" customWidth="1"/>
    <col min="2068" max="2068" width="1.5703125" style="97" customWidth="1"/>
    <col min="2069" max="2069" width="12.7109375" style="97" customWidth="1"/>
    <col min="2070" max="2070" width="1.5703125" style="97" customWidth="1"/>
    <col min="2071" max="2071" width="16.140625" style="97" customWidth="1"/>
    <col min="2072" max="2073" width="1.5703125" style="97" customWidth="1"/>
    <col min="2074" max="2074" width="14.42578125" style="97" customWidth="1"/>
    <col min="2075" max="2075" width="2.42578125" style="97" customWidth="1"/>
    <col min="2076" max="2076" width="12.7109375" style="97" customWidth="1"/>
    <col min="2077" max="2077" width="3.28515625" style="97" customWidth="1"/>
    <col min="2078" max="2078" width="14.42578125" style="97" customWidth="1"/>
    <col min="2079" max="2079" width="2.42578125" style="97" customWidth="1"/>
    <col min="2080" max="2080" width="12.7109375" style="97" customWidth="1"/>
    <col min="2081" max="2081" width="3.28515625" style="97" customWidth="1"/>
    <col min="2082" max="2082" width="12.7109375" style="97" customWidth="1"/>
    <col min="2083" max="2083" width="2.42578125" style="97" customWidth="1"/>
    <col min="2084" max="2084" width="12.7109375" style="97" customWidth="1"/>
    <col min="2085" max="2085" width="3.28515625" style="97" customWidth="1"/>
    <col min="2086" max="2086" width="14.42578125" style="97" customWidth="1"/>
    <col min="2087" max="2087" width="3.28515625" style="97" customWidth="1"/>
    <col min="2088" max="2088" width="5" style="97" customWidth="1"/>
    <col min="2089" max="2089" width="15.140625" style="97" customWidth="1"/>
    <col min="2090" max="2090" width="8.42578125" style="97" customWidth="1"/>
    <col min="2091" max="2091" width="1.5703125" style="97" customWidth="1"/>
    <col min="2092" max="2092" width="12.7109375" style="97" customWidth="1"/>
    <col min="2093" max="2093" width="1.5703125" style="97" customWidth="1"/>
    <col min="2094" max="2094" width="12.7109375" style="97" customWidth="1"/>
    <col min="2095" max="2095" width="1.5703125" style="97" customWidth="1"/>
    <col min="2096" max="2096" width="12.7109375" style="97" customWidth="1"/>
    <col min="2097" max="2304" width="12.7109375" style="97"/>
    <col min="2305" max="2305" width="5" style="97" customWidth="1"/>
    <col min="2306" max="2306" width="1.5703125" style="97" customWidth="1"/>
    <col min="2307" max="2307" width="19.5703125" style="97" customWidth="1"/>
    <col min="2308" max="2308" width="1.5703125" style="97" customWidth="1"/>
    <col min="2309" max="2309" width="14.42578125" style="97" customWidth="1"/>
    <col min="2310" max="2310" width="1.5703125" style="97" customWidth="1"/>
    <col min="2311" max="2311" width="12.7109375" style="97" customWidth="1"/>
    <col min="2312" max="2312" width="1.5703125" style="97" customWidth="1"/>
    <col min="2313" max="2313" width="12.7109375" style="97" customWidth="1"/>
    <col min="2314" max="2314" width="1.5703125" style="97" customWidth="1"/>
    <col min="2315" max="2315" width="14.42578125" style="97" customWidth="1"/>
    <col min="2316" max="2316" width="1.5703125" style="97" customWidth="1"/>
    <col min="2317" max="2317" width="12.7109375" style="97" customWidth="1"/>
    <col min="2318" max="2318" width="1.5703125" style="97" customWidth="1"/>
    <col min="2319" max="2319" width="12.7109375" style="97" customWidth="1"/>
    <col min="2320" max="2320" width="1.5703125" style="97" customWidth="1"/>
    <col min="2321" max="2321" width="14.42578125" style="97" customWidth="1"/>
    <col min="2322" max="2322" width="1.5703125" style="97" customWidth="1"/>
    <col min="2323" max="2323" width="12.7109375" style="97" customWidth="1"/>
    <col min="2324" max="2324" width="1.5703125" style="97" customWidth="1"/>
    <col min="2325" max="2325" width="12.7109375" style="97" customWidth="1"/>
    <col min="2326" max="2326" width="1.5703125" style="97" customWidth="1"/>
    <col min="2327" max="2327" width="16.140625" style="97" customWidth="1"/>
    <col min="2328" max="2329" width="1.5703125" style="97" customWidth="1"/>
    <col min="2330" max="2330" width="14.42578125" style="97" customWidth="1"/>
    <col min="2331" max="2331" width="2.42578125" style="97" customWidth="1"/>
    <col min="2332" max="2332" width="12.7109375" style="97" customWidth="1"/>
    <col min="2333" max="2333" width="3.28515625" style="97" customWidth="1"/>
    <col min="2334" max="2334" width="14.42578125" style="97" customWidth="1"/>
    <col min="2335" max="2335" width="2.42578125" style="97" customWidth="1"/>
    <col min="2336" max="2336" width="12.7109375" style="97" customWidth="1"/>
    <col min="2337" max="2337" width="3.28515625" style="97" customWidth="1"/>
    <col min="2338" max="2338" width="12.7109375" style="97" customWidth="1"/>
    <col min="2339" max="2339" width="2.42578125" style="97" customWidth="1"/>
    <col min="2340" max="2340" width="12.7109375" style="97" customWidth="1"/>
    <col min="2341" max="2341" width="3.28515625" style="97" customWidth="1"/>
    <col min="2342" max="2342" width="14.42578125" style="97" customWidth="1"/>
    <col min="2343" max="2343" width="3.28515625" style="97" customWidth="1"/>
    <col min="2344" max="2344" width="5" style="97" customWidth="1"/>
    <col min="2345" max="2345" width="15.140625" style="97" customWidth="1"/>
    <col min="2346" max="2346" width="8.42578125" style="97" customWidth="1"/>
    <col min="2347" max="2347" width="1.5703125" style="97" customWidth="1"/>
    <col min="2348" max="2348" width="12.7109375" style="97" customWidth="1"/>
    <col min="2349" max="2349" width="1.5703125" style="97" customWidth="1"/>
    <col min="2350" max="2350" width="12.7109375" style="97" customWidth="1"/>
    <col min="2351" max="2351" width="1.5703125" style="97" customWidth="1"/>
    <col min="2352" max="2352" width="12.7109375" style="97" customWidth="1"/>
    <col min="2353" max="2560" width="12.7109375" style="97"/>
    <col min="2561" max="2561" width="5" style="97" customWidth="1"/>
    <col min="2562" max="2562" width="1.5703125" style="97" customWidth="1"/>
    <col min="2563" max="2563" width="19.5703125" style="97" customWidth="1"/>
    <col min="2564" max="2564" width="1.5703125" style="97" customWidth="1"/>
    <col min="2565" max="2565" width="14.42578125" style="97" customWidth="1"/>
    <col min="2566" max="2566" width="1.5703125" style="97" customWidth="1"/>
    <col min="2567" max="2567" width="12.7109375" style="97" customWidth="1"/>
    <col min="2568" max="2568" width="1.5703125" style="97" customWidth="1"/>
    <col min="2569" max="2569" width="12.7109375" style="97" customWidth="1"/>
    <col min="2570" max="2570" width="1.5703125" style="97" customWidth="1"/>
    <col min="2571" max="2571" width="14.42578125" style="97" customWidth="1"/>
    <col min="2572" max="2572" width="1.5703125" style="97" customWidth="1"/>
    <col min="2573" max="2573" width="12.7109375" style="97" customWidth="1"/>
    <col min="2574" max="2574" width="1.5703125" style="97" customWidth="1"/>
    <col min="2575" max="2575" width="12.7109375" style="97" customWidth="1"/>
    <col min="2576" max="2576" width="1.5703125" style="97" customWidth="1"/>
    <col min="2577" max="2577" width="14.42578125" style="97" customWidth="1"/>
    <col min="2578" max="2578" width="1.5703125" style="97" customWidth="1"/>
    <col min="2579" max="2579" width="12.7109375" style="97" customWidth="1"/>
    <col min="2580" max="2580" width="1.5703125" style="97" customWidth="1"/>
    <col min="2581" max="2581" width="12.7109375" style="97" customWidth="1"/>
    <col min="2582" max="2582" width="1.5703125" style="97" customWidth="1"/>
    <col min="2583" max="2583" width="16.140625" style="97" customWidth="1"/>
    <col min="2584" max="2585" width="1.5703125" style="97" customWidth="1"/>
    <col min="2586" max="2586" width="14.42578125" style="97" customWidth="1"/>
    <col min="2587" max="2587" width="2.42578125" style="97" customWidth="1"/>
    <col min="2588" max="2588" width="12.7109375" style="97" customWidth="1"/>
    <col min="2589" max="2589" width="3.28515625" style="97" customWidth="1"/>
    <col min="2590" max="2590" width="14.42578125" style="97" customWidth="1"/>
    <col min="2591" max="2591" width="2.42578125" style="97" customWidth="1"/>
    <col min="2592" max="2592" width="12.7109375" style="97" customWidth="1"/>
    <col min="2593" max="2593" width="3.28515625" style="97" customWidth="1"/>
    <col min="2594" max="2594" width="12.7109375" style="97" customWidth="1"/>
    <col min="2595" max="2595" width="2.42578125" style="97" customWidth="1"/>
    <col min="2596" max="2596" width="12.7109375" style="97" customWidth="1"/>
    <col min="2597" max="2597" width="3.28515625" style="97" customWidth="1"/>
    <col min="2598" max="2598" width="14.42578125" style="97" customWidth="1"/>
    <col min="2599" max="2599" width="3.28515625" style="97" customWidth="1"/>
    <col min="2600" max="2600" width="5" style="97" customWidth="1"/>
    <col min="2601" max="2601" width="15.140625" style="97" customWidth="1"/>
    <col min="2602" max="2602" width="8.42578125" style="97" customWidth="1"/>
    <col min="2603" max="2603" width="1.5703125" style="97" customWidth="1"/>
    <col min="2604" max="2604" width="12.7109375" style="97" customWidth="1"/>
    <col min="2605" max="2605" width="1.5703125" style="97" customWidth="1"/>
    <col min="2606" max="2606" width="12.7109375" style="97" customWidth="1"/>
    <col min="2607" max="2607" width="1.5703125" style="97" customWidth="1"/>
    <col min="2608" max="2608" width="12.7109375" style="97" customWidth="1"/>
    <col min="2609" max="2816" width="12.7109375" style="97"/>
    <col min="2817" max="2817" width="5" style="97" customWidth="1"/>
    <col min="2818" max="2818" width="1.5703125" style="97" customWidth="1"/>
    <col min="2819" max="2819" width="19.5703125" style="97" customWidth="1"/>
    <col min="2820" max="2820" width="1.5703125" style="97" customWidth="1"/>
    <col min="2821" max="2821" width="14.42578125" style="97" customWidth="1"/>
    <col min="2822" max="2822" width="1.5703125" style="97" customWidth="1"/>
    <col min="2823" max="2823" width="12.7109375" style="97" customWidth="1"/>
    <col min="2824" max="2824" width="1.5703125" style="97" customWidth="1"/>
    <col min="2825" max="2825" width="12.7109375" style="97" customWidth="1"/>
    <col min="2826" max="2826" width="1.5703125" style="97" customWidth="1"/>
    <col min="2827" max="2827" width="14.42578125" style="97" customWidth="1"/>
    <col min="2828" max="2828" width="1.5703125" style="97" customWidth="1"/>
    <col min="2829" max="2829" width="12.7109375" style="97" customWidth="1"/>
    <col min="2830" max="2830" width="1.5703125" style="97" customWidth="1"/>
    <col min="2831" max="2831" width="12.7109375" style="97" customWidth="1"/>
    <col min="2832" max="2832" width="1.5703125" style="97" customWidth="1"/>
    <col min="2833" max="2833" width="14.42578125" style="97" customWidth="1"/>
    <col min="2834" max="2834" width="1.5703125" style="97" customWidth="1"/>
    <col min="2835" max="2835" width="12.7109375" style="97" customWidth="1"/>
    <col min="2836" max="2836" width="1.5703125" style="97" customWidth="1"/>
    <col min="2837" max="2837" width="12.7109375" style="97" customWidth="1"/>
    <col min="2838" max="2838" width="1.5703125" style="97" customWidth="1"/>
    <col min="2839" max="2839" width="16.140625" style="97" customWidth="1"/>
    <col min="2840" max="2841" width="1.5703125" style="97" customWidth="1"/>
    <col min="2842" max="2842" width="14.42578125" style="97" customWidth="1"/>
    <col min="2843" max="2843" width="2.42578125" style="97" customWidth="1"/>
    <col min="2844" max="2844" width="12.7109375" style="97" customWidth="1"/>
    <col min="2845" max="2845" width="3.28515625" style="97" customWidth="1"/>
    <col min="2846" max="2846" width="14.42578125" style="97" customWidth="1"/>
    <col min="2847" max="2847" width="2.42578125" style="97" customWidth="1"/>
    <col min="2848" max="2848" width="12.7109375" style="97" customWidth="1"/>
    <col min="2849" max="2849" width="3.28515625" style="97" customWidth="1"/>
    <col min="2850" max="2850" width="12.7109375" style="97" customWidth="1"/>
    <col min="2851" max="2851" width="2.42578125" style="97" customWidth="1"/>
    <col min="2852" max="2852" width="12.7109375" style="97" customWidth="1"/>
    <col min="2853" max="2853" width="3.28515625" style="97" customWidth="1"/>
    <col min="2854" max="2854" width="14.42578125" style="97" customWidth="1"/>
    <col min="2855" max="2855" width="3.28515625" style="97" customWidth="1"/>
    <col min="2856" max="2856" width="5" style="97" customWidth="1"/>
    <col min="2857" max="2857" width="15.140625" style="97" customWidth="1"/>
    <col min="2858" max="2858" width="8.42578125" style="97" customWidth="1"/>
    <col min="2859" max="2859" width="1.5703125" style="97" customWidth="1"/>
    <col min="2860" max="2860" width="12.7109375" style="97" customWidth="1"/>
    <col min="2861" max="2861" width="1.5703125" style="97" customWidth="1"/>
    <col min="2862" max="2862" width="12.7109375" style="97" customWidth="1"/>
    <col min="2863" max="2863" width="1.5703125" style="97" customWidth="1"/>
    <col min="2864" max="2864" width="12.7109375" style="97" customWidth="1"/>
    <col min="2865" max="3072" width="12.7109375" style="97"/>
    <col min="3073" max="3073" width="5" style="97" customWidth="1"/>
    <col min="3074" max="3074" width="1.5703125" style="97" customWidth="1"/>
    <col min="3075" max="3075" width="19.5703125" style="97" customWidth="1"/>
    <col min="3076" max="3076" width="1.5703125" style="97" customWidth="1"/>
    <col min="3077" max="3077" width="14.42578125" style="97" customWidth="1"/>
    <col min="3078" max="3078" width="1.5703125" style="97" customWidth="1"/>
    <col min="3079" max="3079" width="12.7109375" style="97" customWidth="1"/>
    <col min="3080" max="3080" width="1.5703125" style="97" customWidth="1"/>
    <col min="3081" max="3081" width="12.7109375" style="97" customWidth="1"/>
    <col min="3082" max="3082" width="1.5703125" style="97" customWidth="1"/>
    <col min="3083" max="3083" width="14.42578125" style="97" customWidth="1"/>
    <col min="3084" max="3084" width="1.5703125" style="97" customWidth="1"/>
    <col min="3085" max="3085" width="12.7109375" style="97" customWidth="1"/>
    <col min="3086" max="3086" width="1.5703125" style="97" customWidth="1"/>
    <col min="3087" max="3087" width="12.7109375" style="97" customWidth="1"/>
    <col min="3088" max="3088" width="1.5703125" style="97" customWidth="1"/>
    <col min="3089" max="3089" width="14.42578125" style="97" customWidth="1"/>
    <col min="3090" max="3090" width="1.5703125" style="97" customWidth="1"/>
    <col min="3091" max="3091" width="12.7109375" style="97" customWidth="1"/>
    <col min="3092" max="3092" width="1.5703125" style="97" customWidth="1"/>
    <col min="3093" max="3093" width="12.7109375" style="97" customWidth="1"/>
    <col min="3094" max="3094" width="1.5703125" style="97" customWidth="1"/>
    <col min="3095" max="3095" width="16.140625" style="97" customWidth="1"/>
    <col min="3096" max="3097" width="1.5703125" style="97" customWidth="1"/>
    <col min="3098" max="3098" width="14.42578125" style="97" customWidth="1"/>
    <col min="3099" max="3099" width="2.42578125" style="97" customWidth="1"/>
    <col min="3100" max="3100" width="12.7109375" style="97" customWidth="1"/>
    <col min="3101" max="3101" width="3.28515625" style="97" customWidth="1"/>
    <col min="3102" max="3102" width="14.42578125" style="97" customWidth="1"/>
    <col min="3103" max="3103" width="2.42578125" style="97" customWidth="1"/>
    <col min="3104" max="3104" width="12.7109375" style="97" customWidth="1"/>
    <col min="3105" max="3105" width="3.28515625" style="97" customWidth="1"/>
    <col min="3106" max="3106" width="12.7109375" style="97" customWidth="1"/>
    <col min="3107" max="3107" width="2.42578125" style="97" customWidth="1"/>
    <col min="3108" max="3108" width="12.7109375" style="97" customWidth="1"/>
    <col min="3109" max="3109" width="3.28515625" style="97" customWidth="1"/>
    <col min="3110" max="3110" width="14.42578125" style="97" customWidth="1"/>
    <col min="3111" max="3111" width="3.28515625" style="97" customWidth="1"/>
    <col min="3112" max="3112" width="5" style="97" customWidth="1"/>
    <col min="3113" max="3113" width="15.140625" style="97" customWidth="1"/>
    <col min="3114" max="3114" width="8.42578125" style="97" customWidth="1"/>
    <col min="3115" max="3115" width="1.5703125" style="97" customWidth="1"/>
    <col min="3116" max="3116" width="12.7109375" style="97" customWidth="1"/>
    <col min="3117" max="3117" width="1.5703125" style="97" customWidth="1"/>
    <col min="3118" max="3118" width="12.7109375" style="97" customWidth="1"/>
    <col min="3119" max="3119" width="1.5703125" style="97" customWidth="1"/>
    <col min="3120" max="3120" width="12.7109375" style="97" customWidth="1"/>
    <col min="3121" max="3328" width="12.7109375" style="97"/>
    <col min="3329" max="3329" width="5" style="97" customWidth="1"/>
    <col min="3330" max="3330" width="1.5703125" style="97" customWidth="1"/>
    <col min="3331" max="3331" width="19.5703125" style="97" customWidth="1"/>
    <col min="3332" max="3332" width="1.5703125" style="97" customWidth="1"/>
    <col min="3333" max="3333" width="14.42578125" style="97" customWidth="1"/>
    <col min="3334" max="3334" width="1.5703125" style="97" customWidth="1"/>
    <col min="3335" max="3335" width="12.7109375" style="97" customWidth="1"/>
    <col min="3336" max="3336" width="1.5703125" style="97" customWidth="1"/>
    <col min="3337" max="3337" width="12.7109375" style="97" customWidth="1"/>
    <col min="3338" max="3338" width="1.5703125" style="97" customWidth="1"/>
    <col min="3339" max="3339" width="14.42578125" style="97" customWidth="1"/>
    <col min="3340" max="3340" width="1.5703125" style="97" customWidth="1"/>
    <col min="3341" max="3341" width="12.7109375" style="97" customWidth="1"/>
    <col min="3342" max="3342" width="1.5703125" style="97" customWidth="1"/>
    <col min="3343" max="3343" width="12.7109375" style="97" customWidth="1"/>
    <col min="3344" max="3344" width="1.5703125" style="97" customWidth="1"/>
    <col min="3345" max="3345" width="14.42578125" style="97" customWidth="1"/>
    <col min="3346" max="3346" width="1.5703125" style="97" customWidth="1"/>
    <col min="3347" max="3347" width="12.7109375" style="97" customWidth="1"/>
    <col min="3348" max="3348" width="1.5703125" style="97" customWidth="1"/>
    <col min="3349" max="3349" width="12.7109375" style="97" customWidth="1"/>
    <col min="3350" max="3350" width="1.5703125" style="97" customWidth="1"/>
    <col min="3351" max="3351" width="16.140625" style="97" customWidth="1"/>
    <col min="3352" max="3353" width="1.5703125" style="97" customWidth="1"/>
    <col min="3354" max="3354" width="14.42578125" style="97" customWidth="1"/>
    <col min="3355" max="3355" width="2.42578125" style="97" customWidth="1"/>
    <col min="3356" max="3356" width="12.7109375" style="97" customWidth="1"/>
    <col min="3357" max="3357" width="3.28515625" style="97" customWidth="1"/>
    <col min="3358" max="3358" width="14.42578125" style="97" customWidth="1"/>
    <col min="3359" max="3359" width="2.42578125" style="97" customWidth="1"/>
    <col min="3360" max="3360" width="12.7109375" style="97" customWidth="1"/>
    <col min="3361" max="3361" width="3.28515625" style="97" customWidth="1"/>
    <col min="3362" max="3362" width="12.7109375" style="97" customWidth="1"/>
    <col min="3363" max="3363" width="2.42578125" style="97" customWidth="1"/>
    <col min="3364" max="3364" width="12.7109375" style="97" customWidth="1"/>
    <col min="3365" max="3365" width="3.28515625" style="97" customWidth="1"/>
    <col min="3366" max="3366" width="14.42578125" style="97" customWidth="1"/>
    <col min="3367" max="3367" width="3.28515625" style="97" customWidth="1"/>
    <col min="3368" max="3368" width="5" style="97" customWidth="1"/>
    <col min="3369" max="3369" width="15.140625" style="97" customWidth="1"/>
    <col min="3370" max="3370" width="8.42578125" style="97" customWidth="1"/>
    <col min="3371" max="3371" width="1.5703125" style="97" customWidth="1"/>
    <col min="3372" max="3372" width="12.7109375" style="97" customWidth="1"/>
    <col min="3373" max="3373" width="1.5703125" style="97" customWidth="1"/>
    <col min="3374" max="3374" width="12.7109375" style="97" customWidth="1"/>
    <col min="3375" max="3375" width="1.5703125" style="97" customWidth="1"/>
    <col min="3376" max="3376" width="12.7109375" style="97" customWidth="1"/>
    <col min="3377" max="3584" width="12.7109375" style="97"/>
    <col min="3585" max="3585" width="5" style="97" customWidth="1"/>
    <col min="3586" max="3586" width="1.5703125" style="97" customWidth="1"/>
    <col min="3587" max="3587" width="19.5703125" style="97" customWidth="1"/>
    <col min="3588" max="3588" width="1.5703125" style="97" customWidth="1"/>
    <col min="3589" max="3589" width="14.42578125" style="97" customWidth="1"/>
    <col min="3590" max="3590" width="1.5703125" style="97" customWidth="1"/>
    <col min="3591" max="3591" width="12.7109375" style="97" customWidth="1"/>
    <col min="3592" max="3592" width="1.5703125" style="97" customWidth="1"/>
    <col min="3593" max="3593" width="12.7109375" style="97" customWidth="1"/>
    <col min="3594" max="3594" width="1.5703125" style="97" customWidth="1"/>
    <col min="3595" max="3595" width="14.42578125" style="97" customWidth="1"/>
    <col min="3596" max="3596" width="1.5703125" style="97" customWidth="1"/>
    <col min="3597" max="3597" width="12.7109375" style="97" customWidth="1"/>
    <col min="3598" max="3598" width="1.5703125" style="97" customWidth="1"/>
    <col min="3599" max="3599" width="12.7109375" style="97" customWidth="1"/>
    <col min="3600" max="3600" width="1.5703125" style="97" customWidth="1"/>
    <col min="3601" max="3601" width="14.42578125" style="97" customWidth="1"/>
    <col min="3602" max="3602" width="1.5703125" style="97" customWidth="1"/>
    <col min="3603" max="3603" width="12.7109375" style="97" customWidth="1"/>
    <col min="3604" max="3604" width="1.5703125" style="97" customWidth="1"/>
    <col min="3605" max="3605" width="12.7109375" style="97" customWidth="1"/>
    <col min="3606" max="3606" width="1.5703125" style="97" customWidth="1"/>
    <col min="3607" max="3607" width="16.140625" style="97" customWidth="1"/>
    <col min="3608" max="3609" width="1.5703125" style="97" customWidth="1"/>
    <col min="3610" max="3610" width="14.42578125" style="97" customWidth="1"/>
    <col min="3611" max="3611" width="2.42578125" style="97" customWidth="1"/>
    <col min="3612" max="3612" width="12.7109375" style="97" customWidth="1"/>
    <col min="3613" max="3613" width="3.28515625" style="97" customWidth="1"/>
    <col min="3614" max="3614" width="14.42578125" style="97" customWidth="1"/>
    <col min="3615" max="3615" width="2.42578125" style="97" customWidth="1"/>
    <col min="3616" max="3616" width="12.7109375" style="97" customWidth="1"/>
    <col min="3617" max="3617" width="3.28515625" style="97" customWidth="1"/>
    <col min="3618" max="3618" width="12.7109375" style="97" customWidth="1"/>
    <col min="3619" max="3619" width="2.42578125" style="97" customWidth="1"/>
    <col min="3620" max="3620" width="12.7109375" style="97" customWidth="1"/>
    <col min="3621" max="3621" width="3.28515625" style="97" customWidth="1"/>
    <col min="3622" max="3622" width="14.42578125" style="97" customWidth="1"/>
    <col min="3623" max="3623" width="3.28515625" style="97" customWidth="1"/>
    <col min="3624" max="3624" width="5" style="97" customWidth="1"/>
    <col min="3625" max="3625" width="15.140625" style="97" customWidth="1"/>
    <col min="3626" max="3626" width="8.42578125" style="97" customWidth="1"/>
    <col min="3627" max="3627" width="1.5703125" style="97" customWidth="1"/>
    <col min="3628" max="3628" width="12.7109375" style="97" customWidth="1"/>
    <col min="3629" max="3629" width="1.5703125" style="97" customWidth="1"/>
    <col min="3630" max="3630" width="12.7109375" style="97" customWidth="1"/>
    <col min="3631" max="3631" width="1.5703125" style="97" customWidth="1"/>
    <col min="3632" max="3632" width="12.7109375" style="97" customWidth="1"/>
    <col min="3633" max="3840" width="12.7109375" style="97"/>
    <col min="3841" max="3841" width="5" style="97" customWidth="1"/>
    <col min="3842" max="3842" width="1.5703125" style="97" customWidth="1"/>
    <col min="3843" max="3843" width="19.5703125" style="97" customWidth="1"/>
    <col min="3844" max="3844" width="1.5703125" style="97" customWidth="1"/>
    <col min="3845" max="3845" width="14.42578125" style="97" customWidth="1"/>
    <col min="3846" max="3846" width="1.5703125" style="97" customWidth="1"/>
    <col min="3847" max="3847" width="12.7109375" style="97" customWidth="1"/>
    <col min="3848" max="3848" width="1.5703125" style="97" customWidth="1"/>
    <col min="3849" max="3849" width="12.7109375" style="97" customWidth="1"/>
    <col min="3850" max="3850" width="1.5703125" style="97" customWidth="1"/>
    <col min="3851" max="3851" width="14.42578125" style="97" customWidth="1"/>
    <col min="3852" max="3852" width="1.5703125" style="97" customWidth="1"/>
    <col min="3853" max="3853" width="12.7109375" style="97" customWidth="1"/>
    <col min="3854" max="3854" width="1.5703125" style="97" customWidth="1"/>
    <col min="3855" max="3855" width="12.7109375" style="97" customWidth="1"/>
    <col min="3856" max="3856" width="1.5703125" style="97" customWidth="1"/>
    <col min="3857" max="3857" width="14.42578125" style="97" customWidth="1"/>
    <col min="3858" max="3858" width="1.5703125" style="97" customWidth="1"/>
    <col min="3859" max="3859" width="12.7109375" style="97" customWidth="1"/>
    <col min="3860" max="3860" width="1.5703125" style="97" customWidth="1"/>
    <col min="3861" max="3861" width="12.7109375" style="97" customWidth="1"/>
    <col min="3862" max="3862" width="1.5703125" style="97" customWidth="1"/>
    <col min="3863" max="3863" width="16.140625" style="97" customWidth="1"/>
    <col min="3864" max="3865" width="1.5703125" style="97" customWidth="1"/>
    <col min="3866" max="3866" width="14.42578125" style="97" customWidth="1"/>
    <col min="3867" max="3867" width="2.42578125" style="97" customWidth="1"/>
    <col min="3868" max="3868" width="12.7109375" style="97" customWidth="1"/>
    <col min="3869" max="3869" width="3.28515625" style="97" customWidth="1"/>
    <col min="3870" max="3870" width="14.42578125" style="97" customWidth="1"/>
    <col min="3871" max="3871" width="2.42578125" style="97" customWidth="1"/>
    <col min="3872" max="3872" width="12.7109375" style="97" customWidth="1"/>
    <col min="3873" max="3873" width="3.28515625" style="97" customWidth="1"/>
    <col min="3874" max="3874" width="12.7109375" style="97" customWidth="1"/>
    <col min="3875" max="3875" width="2.42578125" style="97" customWidth="1"/>
    <col min="3876" max="3876" width="12.7109375" style="97" customWidth="1"/>
    <col min="3877" max="3877" width="3.28515625" style="97" customWidth="1"/>
    <col min="3878" max="3878" width="14.42578125" style="97" customWidth="1"/>
    <col min="3879" max="3879" width="3.28515625" style="97" customWidth="1"/>
    <col min="3880" max="3880" width="5" style="97" customWidth="1"/>
    <col min="3881" max="3881" width="15.140625" style="97" customWidth="1"/>
    <col min="3882" max="3882" width="8.42578125" style="97" customWidth="1"/>
    <col min="3883" max="3883" width="1.5703125" style="97" customWidth="1"/>
    <col min="3884" max="3884" width="12.7109375" style="97" customWidth="1"/>
    <col min="3885" max="3885" width="1.5703125" style="97" customWidth="1"/>
    <col min="3886" max="3886" width="12.7109375" style="97" customWidth="1"/>
    <col min="3887" max="3887" width="1.5703125" style="97" customWidth="1"/>
    <col min="3888" max="3888" width="12.7109375" style="97" customWidth="1"/>
    <col min="3889" max="4096" width="12.7109375" style="97"/>
    <col min="4097" max="4097" width="5" style="97" customWidth="1"/>
    <col min="4098" max="4098" width="1.5703125" style="97" customWidth="1"/>
    <col min="4099" max="4099" width="19.5703125" style="97" customWidth="1"/>
    <col min="4100" max="4100" width="1.5703125" style="97" customWidth="1"/>
    <col min="4101" max="4101" width="14.42578125" style="97" customWidth="1"/>
    <col min="4102" max="4102" width="1.5703125" style="97" customWidth="1"/>
    <col min="4103" max="4103" width="12.7109375" style="97" customWidth="1"/>
    <col min="4104" max="4104" width="1.5703125" style="97" customWidth="1"/>
    <col min="4105" max="4105" width="12.7109375" style="97" customWidth="1"/>
    <col min="4106" max="4106" width="1.5703125" style="97" customWidth="1"/>
    <col min="4107" max="4107" width="14.42578125" style="97" customWidth="1"/>
    <col min="4108" max="4108" width="1.5703125" style="97" customWidth="1"/>
    <col min="4109" max="4109" width="12.7109375" style="97" customWidth="1"/>
    <col min="4110" max="4110" width="1.5703125" style="97" customWidth="1"/>
    <col min="4111" max="4111" width="12.7109375" style="97" customWidth="1"/>
    <col min="4112" max="4112" width="1.5703125" style="97" customWidth="1"/>
    <col min="4113" max="4113" width="14.42578125" style="97" customWidth="1"/>
    <col min="4114" max="4114" width="1.5703125" style="97" customWidth="1"/>
    <col min="4115" max="4115" width="12.7109375" style="97" customWidth="1"/>
    <col min="4116" max="4116" width="1.5703125" style="97" customWidth="1"/>
    <col min="4117" max="4117" width="12.7109375" style="97" customWidth="1"/>
    <col min="4118" max="4118" width="1.5703125" style="97" customWidth="1"/>
    <col min="4119" max="4119" width="16.140625" style="97" customWidth="1"/>
    <col min="4120" max="4121" width="1.5703125" style="97" customWidth="1"/>
    <col min="4122" max="4122" width="14.42578125" style="97" customWidth="1"/>
    <col min="4123" max="4123" width="2.42578125" style="97" customWidth="1"/>
    <col min="4124" max="4124" width="12.7109375" style="97" customWidth="1"/>
    <col min="4125" max="4125" width="3.28515625" style="97" customWidth="1"/>
    <col min="4126" max="4126" width="14.42578125" style="97" customWidth="1"/>
    <col min="4127" max="4127" width="2.42578125" style="97" customWidth="1"/>
    <col min="4128" max="4128" width="12.7109375" style="97" customWidth="1"/>
    <col min="4129" max="4129" width="3.28515625" style="97" customWidth="1"/>
    <col min="4130" max="4130" width="12.7109375" style="97" customWidth="1"/>
    <col min="4131" max="4131" width="2.42578125" style="97" customWidth="1"/>
    <col min="4132" max="4132" width="12.7109375" style="97" customWidth="1"/>
    <col min="4133" max="4133" width="3.28515625" style="97" customWidth="1"/>
    <col min="4134" max="4134" width="14.42578125" style="97" customWidth="1"/>
    <col min="4135" max="4135" width="3.28515625" style="97" customWidth="1"/>
    <col min="4136" max="4136" width="5" style="97" customWidth="1"/>
    <col min="4137" max="4137" width="15.140625" style="97" customWidth="1"/>
    <col min="4138" max="4138" width="8.42578125" style="97" customWidth="1"/>
    <col min="4139" max="4139" width="1.5703125" style="97" customWidth="1"/>
    <col min="4140" max="4140" width="12.7109375" style="97" customWidth="1"/>
    <col min="4141" max="4141" width="1.5703125" style="97" customWidth="1"/>
    <col min="4142" max="4142" width="12.7109375" style="97" customWidth="1"/>
    <col min="4143" max="4143" width="1.5703125" style="97" customWidth="1"/>
    <col min="4144" max="4144" width="12.7109375" style="97" customWidth="1"/>
    <col min="4145" max="4352" width="12.7109375" style="97"/>
    <col min="4353" max="4353" width="5" style="97" customWidth="1"/>
    <col min="4354" max="4354" width="1.5703125" style="97" customWidth="1"/>
    <col min="4355" max="4355" width="19.5703125" style="97" customWidth="1"/>
    <col min="4356" max="4356" width="1.5703125" style="97" customWidth="1"/>
    <col min="4357" max="4357" width="14.42578125" style="97" customWidth="1"/>
    <col min="4358" max="4358" width="1.5703125" style="97" customWidth="1"/>
    <col min="4359" max="4359" width="12.7109375" style="97" customWidth="1"/>
    <col min="4360" max="4360" width="1.5703125" style="97" customWidth="1"/>
    <col min="4361" max="4361" width="12.7109375" style="97" customWidth="1"/>
    <col min="4362" max="4362" width="1.5703125" style="97" customWidth="1"/>
    <col min="4363" max="4363" width="14.42578125" style="97" customWidth="1"/>
    <col min="4364" max="4364" width="1.5703125" style="97" customWidth="1"/>
    <col min="4365" max="4365" width="12.7109375" style="97" customWidth="1"/>
    <col min="4366" max="4366" width="1.5703125" style="97" customWidth="1"/>
    <col min="4367" max="4367" width="12.7109375" style="97" customWidth="1"/>
    <col min="4368" max="4368" width="1.5703125" style="97" customWidth="1"/>
    <col min="4369" max="4369" width="14.42578125" style="97" customWidth="1"/>
    <col min="4370" max="4370" width="1.5703125" style="97" customWidth="1"/>
    <col min="4371" max="4371" width="12.7109375" style="97" customWidth="1"/>
    <col min="4372" max="4372" width="1.5703125" style="97" customWidth="1"/>
    <col min="4373" max="4373" width="12.7109375" style="97" customWidth="1"/>
    <col min="4374" max="4374" width="1.5703125" style="97" customWidth="1"/>
    <col min="4375" max="4375" width="16.140625" style="97" customWidth="1"/>
    <col min="4376" max="4377" width="1.5703125" style="97" customWidth="1"/>
    <col min="4378" max="4378" width="14.42578125" style="97" customWidth="1"/>
    <col min="4379" max="4379" width="2.42578125" style="97" customWidth="1"/>
    <col min="4380" max="4380" width="12.7109375" style="97" customWidth="1"/>
    <col min="4381" max="4381" width="3.28515625" style="97" customWidth="1"/>
    <col min="4382" max="4382" width="14.42578125" style="97" customWidth="1"/>
    <col min="4383" max="4383" width="2.42578125" style="97" customWidth="1"/>
    <col min="4384" max="4384" width="12.7109375" style="97" customWidth="1"/>
    <col min="4385" max="4385" width="3.28515625" style="97" customWidth="1"/>
    <col min="4386" max="4386" width="12.7109375" style="97" customWidth="1"/>
    <col min="4387" max="4387" width="2.42578125" style="97" customWidth="1"/>
    <col min="4388" max="4388" width="12.7109375" style="97" customWidth="1"/>
    <col min="4389" max="4389" width="3.28515625" style="97" customWidth="1"/>
    <col min="4390" max="4390" width="14.42578125" style="97" customWidth="1"/>
    <col min="4391" max="4391" width="3.28515625" style="97" customWidth="1"/>
    <col min="4392" max="4392" width="5" style="97" customWidth="1"/>
    <col min="4393" max="4393" width="15.140625" style="97" customWidth="1"/>
    <col min="4394" max="4394" width="8.42578125" style="97" customWidth="1"/>
    <col min="4395" max="4395" width="1.5703125" style="97" customWidth="1"/>
    <col min="4396" max="4396" width="12.7109375" style="97" customWidth="1"/>
    <col min="4397" max="4397" width="1.5703125" style="97" customWidth="1"/>
    <col min="4398" max="4398" width="12.7109375" style="97" customWidth="1"/>
    <col min="4399" max="4399" width="1.5703125" style="97" customWidth="1"/>
    <col min="4400" max="4400" width="12.7109375" style="97" customWidth="1"/>
    <col min="4401" max="4608" width="12.7109375" style="97"/>
    <col min="4609" max="4609" width="5" style="97" customWidth="1"/>
    <col min="4610" max="4610" width="1.5703125" style="97" customWidth="1"/>
    <col min="4611" max="4611" width="19.5703125" style="97" customWidth="1"/>
    <col min="4612" max="4612" width="1.5703125" style="97" customWidth="1"/>
    <col min="4613" max="4613" width="14.42578125" style="97" customWidth="1"/>
    <col min="4614" max="4614" width="1.5703125" style="97" customWidth="1"/>
    <col min="4615" max="4615" width="12.7109375" style="97" customWidth="1"/>
    <col min="4616" max="4616" width="1.5703125" style="97" customWidth="1"/>
    <col min="4617" max="4617" width="12.7109375" style="97" customWidth="1"/>
    <col min="4618" max="4618" width="1.5703125" style="97" customWidth="1"/>
    <col min="4619" max="4619" width="14.42578125" style="97" customWidth="1"/>
    <col min="4620" max="4620" width="1.5703125" style="97" customWidth="1"/>
    <col min="4621" max="4621" width="12.7109375" style="97" customWidth="1"/>
    <col min="4622" max="4622" width="1.5703125" style="97" customWidth="1"/>
    <col min="4623" max="4623" width="12.7109375" style="97" customWidth="1"/>
    <col min="4624" max="4624" width="1.5703125" style="97" customWidth="1"/>
    <col min="4625" max="4625" width="14.42578125" style="97" customWidth="1"/>
    <col min="4626" max="4626" width="1.5703125" style="97" customWidth="1"/>
    <col min="4627" max="4627" width="12.7109375" style="97" customWidth="1"/>
    <col min="4628" max="4628" width="1.5703125" style="97" customWidth="1"/>
    <col min="4629" max="4629" width="12.7109375" style="97" customWidth="1"/>
    <col min="4630" max="4630" width="1.5703125" style="97" customWidth="1"/>
    <col min="4631" max="4631" width="16.140625" style="97" customWidth="1"/>
    <col min="4632" max="4633" width="1.5703125" style="97" customWidth="1"/>
    <col min="4634" max="4634" width="14.42578125" style="97" customWidth="1"/>
    <col min="4635" max="4635" width="2.42578125" style="97" customWidth="1"/>
    <col min="4636" max="4636" width="12.7109375" style="97" customWidth="1"/>
    <col min="4637" max="4637" width="3.28515625" style="97" customWidth="1"/>
    <col min="4638" max="4638" width="14.42578125" style="97" customWidth="1"/>
    <col min="4639" max="4639" width="2.42578125" style="97" customWidth="1"/>
    <col min="4640" max="4640" width="12.7109375" style="97" customWidth="1"/>
    <col min="4641" max="4641" width="3.28515625" style="97" customWidth="1"/>
    <col min="4642" max="4642" width="12.7109375" style="97" customWidth="1"/>
    <col min="4643" max="4643" width="2.42578125" style="97" customWidth="1"/>
    <col min="4644" max="4644" width="12.7109375" style="97" customWidth="1"/>
    <col min="4645" max="4645" width="3.28515625" style="97" customWidth="1"/>
    <col min="4646" max="4646" width="14.42578125" style="97" customWidth="1"/>
    <col min="4647" max="4647" width="3.28515625" style="97" customWidth="1"/>
    <col min="4648" max="4648" width="5" style="97" customWidth="1"/>
    <col min="4649" max="4649" width="15.140625" style="97" customWidth="1"/>
    <col min="4650" max="4650" width="8.42578125" style="97" customWidth="1"/>
    <col min="4651" max="4651" width="1.5703125" style="97" customWidth="1"/>
    <col min="4652" max="4652" width="12.7109375" style="97" customWidth="1"/>
    <col min="4653" max="4653" width="1.5703125" style="97" customWidth="1"/>
    <col min="4654" max="4654" width="12.7109375" style="97" customWidth="1"/>
    <col min="4655" max="4655" width="1.5703125" style="97" customWidth="1"/>
    <col min="4656" max="4656" width="12.7109375" style="97" customWidth="1"/>
    <col min="4657" max="4864" width="12.7109375" style="97"/>
    <col min="4865" max="4865" width="5" style="97" customWidth="1"/>
    <col min="4866" max="4866" width="1.5703125" style="97" customWidth="1"/>
    <col min="4867" max="4867" width="19.5703125" style="97" customWidth="1"/>
    <col min="4868" max="4868" width="1.5703125" style="97" customWidth="1"/>
    <col min="4869" max="4869" width="14.42578125" style="97" customWidth="1"/>
    <col min="4870" max="4870" width="1.5703125" style="97" customWidth="1"/>
    <col min="4871" max="4871" width="12.7109375" style="97" customWidth="1"/>
    <col min="4872" max="4872" width="1.5703125" style="97" customWidth="1"/>
    <col min="4873" max="4873" width="12.7109375" style="97" customWidth="1"/>
    <col min="4874" max="4874" width="1.5703125" style="97" customWidth="1"/>
    <col min="4875" max="4875" width="14.42578125" style="97" customWidth="1"/>
    <col min="4876" max="4876" width="1.5703125" style="97" customWidth="1"/>
    <col min="4877" max="4877" width="12.7109375" style="97" customWidth="1"/>
    <col min="4878" max="4878" width="1.5703125" style="97" customWidth="1"/>
    <col min="4879" max="4879" width="12.7109375" style="97" customWidth="1"/>
    <col min="4880" max="4880" width="1.5703125" style="97" customWidth="1"/>
    <col min="4881" max="4881" width="14.42578125" style="97" customWidth="1"/>
    <col min="4882" max="4882" width="1.5703125" style="97" customWidth="1"/>
    <col min="4883" max="4883" width="12.7109375" style="97" customWidth="1"/>
    <col min="4884" max="4884" width="1.5703125" style="97" customWidth="1"/>
    <col min="4885" max="4885" width="12.7109375" style="97" customWidth="1"/>
    <col min="4886" max="4886" width="1.5703125" style="97" customWidth="1"/>
    <col min="4887" max="4887" width="16.140625" style="97" customWidth="1"/>
    <col min="4888" max="4889" width="1.5703125" style="97" customWidth="1"/>
    <col min="4890" max="4890" width="14.42578125" style="97" customWidth="1"/>
    <col min="4891" max="4891" width="2.42578125" style="97" customWidth="1"/>
    <col min="4892" max="4892" width="12.7109375" style="97" customWidth="1"/>
    <col min="4893" max="4893" width="3.28515625" style="97" customWidth="1"/>
    <col min="4894" max="4894" width="14.42578125" style="97" customWidth="1"/>
    <col min="4895" max="4895" width="2.42578125" style="97" customWidth="1"/>
    <col min="4896" max="4896" width="12.7109375" style="97" customWidth="1"/>
    <col min="4897" max="4897" width="3.28515625" style="97" customWidth="1"/>
    <col min="4898" max="4898" width="12.7109375" style="97" customWidth="1"/>
    <col min="4899" max="4899" width="2.42578125" style="97" customWidth="1"/>
    <col min="4900" max="4900" width="12.7109375" style="97" customWidth="1"/>
    <col min="4901" max="4901" width="3.28515625" style="97" customWidth="1"/>
    <col min="4902" max="4902" width="14.42578125" style="97" customWidth="1"/>
    <col min="4903" max="4903" width="3.28515625" style="97" customWidth="1"/>
    <col min="4904" max="4904" width="5" style="97" customWidth="1"/>
    <col min="4905" max="4905" width="15.140625" style="97" customWidth="1"/>
    <col min="4906" max="4906" width="8.42578125" style="97" customWidth="1"/>
    <col min="4907" max="4907" width="1.5703125" style="97" customWidth="1"/>
    <col min="4908" max="4908" width="12.7109375" style="97" customWidth="1"/>
    <col min="4909" max="4909" width="1.5703125" style="97" customWidth="1"/>
    <col min="4910" max="4910" width="12.7109375" style="97" customWidth="1"/>
    <col min="4911" max="4911" width="1.5703125" style="97" customWidth="1"/>
    <col min="4912" max="4912" width="12.7109375" style="97" customWidth="1"/>
    <col min="4913" max="5120" width="12.7109375" style="97"/>
    <col min="5121" max="5121" width="5" style="97" customWidth="1"/>
    <col min="5122" max="5122" width="1.5703125" style="97" customWidth="1"/>
    <col min="5123" max="5123" width="19.5703125" style="97" customWidth="1"/>
    <col min="5124" max="5124" width="1.5703125" style="97" customWidth="1"/>
    <col min="5125" max="5125" width="14.42578125" style="97" customWidth="1"/>
    <col min="5126" max="5126" width="1.5703125" style="97" customWidth="1"/>
    <col min="5127" max="5127" width="12.7109375" style="97" customWidth="1"/>
    <col min="5128" max="5128" width="1.5703125" style="97" customWidth="1"/>
    <col min="5129" max="5129" width="12.7109375" style="97" customWidth="1"/>
    <col min="5130" max="5130" width="1.5703125" style="97" customWidth="1"/>
    <col min="5131" max="5131" width="14.42578125" style="97" customWidth="1"/>
    <col min="5132" max="5132" width="1.5703125" style="97" customWidth="1"/>
    <col min="5133" max="5133" width="12.7109375" style="97" customWidth="1"/>
    <col min="5134" max="5134" width="1.5703125" style="97" customWidth="1"/>
    <col min="5135" max="5135" width="12.7109375" style="97" customWidth="1"/>
    <col min="5136" max="5136" width="1.5703125" style="97" customWidth="1"/>
    <col min="5137" max="5137" width="14.42578125" style="97" customWidth="1"/>
    <col min="5138" max="5138" width="1.5703125" style="97" customWidth="1"/>
    <col min="5139" max="5139" width="12.7109375" style="97" customWidth="1"/>
    <col min="5140" max="5140" width="1.5703125" style="97" customWidth="1"/>
    <col min="5141" max="5141" width="12.7109375" style="97" customWidth="1"/>
    <col min="5142" max="5142" width="1.5703125" style="97" customWidth="1"/>
    <col min="5143" max="5143" width="16.140625" style="97" customWidth="1"/>
    <col min="5144" max="5145" width="1.5703125" style="97" customWidth="1"/>
    <col min="5146" max="5146" width="14.42578125" style="97" customWidth="1"/>
    <col min="5147" max="5147" width="2.42578125" style="97" customWidth="1"/>
    <col min="5148" max="5148" width="12.7109375" style="97" customWidth="1"/>
    <col min="5149" max="5149" width="3.28515625" style="97" customWidth="1"/>
    <col min="5150" max="5150" width="14.42578125" style="97" customWidth="1"/>
    <col min="5151" max="5151" width="2.42578125" style="97" customWidth="1"/>
    <col min="5152" max="5152" width="12.7109375" style="97" customWidth="1"/>
    <col min="5153" max="5153" width="3.28515625" style="97" customWidth="1"/>
    <col min="5154" max="5154" width="12.7109375" style="97" customWidth="1"/>
    <col min="5155" max="5155" width="2.42578125" style="97" customWidth="1"/>
    <col min="5156" max="5156" width="12.7109375" style="97" customWidth="1"/>
    <col min="5157" max="5157" width="3.28515625" style="97" customWidth="1"/>
    <col min="5158" max="5158" width="14.42578125" style="97" customWidth="1"/>
    <col min="5159" max="5159" width="3.28515625" style="97" customWidth="1"/>
    <col min="5160" max="5160" width="5" style="97" customWidth="1"/>
    <col min="5161" max="5161" width="15.140625" style="97" customWidth="1"/>
    <col min="5162" max="5162" width="8.42578125" style="97" customWidth="1"/>
    <col min="5163" max="5163" width="1.5703125" style="97" customWidth="1"/>
    <col min="5164" max="5164" width="12.7109375" style="97" customWidth="1"/>
    <col min="5165" max="5165" width="1.5703125" style="97" customWidth="1"/>
    <col min="5166" max="5166" width="12.7109375" style="97" customWidth="1"/>
    <col min="5167" max="5167" width="1.5703125" style="97" customWidth="1"/>
    <col min="5168" max="5168" width="12.7109375" style="97" customWidth="1"/>
    <col min="5169" max="5376" width="12.7109375" style="97"/>
    <col min="5377" max="5377" width="5" style="97" customWidth="1"/>
    <col min="5378" max="5378" width="1.5703125" style="97" customWidth="1"/>
    <col min="5379" max="5379" width="19.5703125" style="97" customWidth="1"/>
    <col min="5380" max="5380" width="1.5703125" style="97" customWidth="1"/>
    <col min="5381" max="5381" width="14.42578125" style="97" customWidth="1"/>
    <col min="5382" max="5382" width="1.5703125" style="97" customWidth="1"/>
    <col min="5383" max="5383" width="12.7109375" style="97" customWidth="1"/>
    <col min="5384" max="5384" width="1.5703125" style="97" customWidth="1"/>
    <col min="5385" max="5385" width="12.7109375" style="97" customWidth="1"/>
    <col min="5386" max="5386" width="1.5703125" style="97" customWidth="1"/>
    <col min="5387" max="5387" width="14.42578125" style="97" customWidth="1"/>
    <col min="5388" max="5388" width="1.5703125" style="97" customWidth="1"/>
    <col min="5389" max="5389" width="12.7109375" style="97" customWidth="1"/>
    <col min="5390" max="5390" width="1.5703125" style="97" customWidth="1"/>
    <col min="5391" max="5391" width="12.7109375" style="97" customWidth="1"/>
    <col min="5392" max="5392" width="1.5703125" style="97" customWidth="1"/>
    <col min="5393" max="5393" width="14.42578125" style="97" customWidth="1"/>
    <col min="5394" max="5394" width="1.5703125" style="97" customWidth="1"/>
    <col min="5395" max="5395" width="12.7109375" style="97" customWidth="1"/>
    <col min="5396" max="5396" width="1.5703125" style="97" customWidth="1"/>
    <col min="5397" max="5397" width="12.7109375" style="97" customWidth="1"/>
    <col min="5398" max="5398" width="1.5703125" style="97" customWidth="1"/>
    <col min="5399" max="5399" width="16.140625" style="97" customWidth="1"/>
    <col min="5400" max="5401" width="1.5703125" style="97" customWidth="1"/>
    <col min="5402" max="5402" width="14.42578125" style="97" customWidth="1"/>
    <col min="5403" max="5403" width="2.42578125" style="97" customWidth="1"/>
    <col min="5404" max="5404" width="12.7109375" style="97" customWidth="1"/>
    <col min="5405" max="5405" width="3.28515625" style="97" customWidth="1"/>
    <col min="5406" max="5406" width="14.42578125" style="97" customWidth="1"/>
    <col min="5407" max="5407" width="2.42578125" style="97" customWidth="1"/>
    <col min="5408" max="5408" width="12.7109375" style="97" customWidth="1"/>
    <col min="5409" max="5409" width="3.28515625" style="97" customWidth="1"/>
    <col min="5410" max="5410" width="12.7109375" style="97" customWidth="1"/>
    <col min="5411" max="5411" width="2.42578125" style="97" customWidth="1"/>
    <col min="5412" max="5412" width="12.7109375" style="97" customWidth="1"/>
    <col min="5413" max="5413" width="3.28515625" style="97" customWidth="1"/>
    <col min="5414" max="5414" width="14.42578125" style="97" customWidth="1"/>
    <col min="5415" max="5415" width="3.28515625" style="97" customWidth="1"/>
    <col min="5416" max="5416" width="5" style="97" customWidth="1"/>
    <col min="5417" max="5417" width="15.140625" style="97" customWidth="1"/>
    <col min="5418" max="5418" width="8.42578125" style="97" customWidth="1"/>
    <col min="5419" max="5419" width="1.5703125" style="97" customWidth="1"/>
    <col min="5420" max="5420" width="12.7109375" style="97" customWidth="1"/>
    <col min="5421" max="5421" width="1.5703125" style="97" customWidth="1"/>
    <col min="5422" max="5422" width="12.7109375" style="97" customWidth="1"/>
    <col min="5423" max="5423" width="1.5703125" style="97" customWidth="1"/>
    <col min="5424" max="5424" width="12.7109375" style="97" customWidth="1"/>
    <col min="5425" max="5632" width="12.7109375" style="97"/>
    <col min="5633" max="5633" width="5" style="97" customWidth="1"/>
    <col min="5634" max="5634" width="1.5703125" style="97" customWidth="1"/>
    <col min="5635" max="5635" width="19.5703125" style="97" customWidth="1"/>
    <col min="5636" max="5636" width="1.5703125" style="97" customWidth="1"/>
    <col min="5637" max="5637" width="14.42578125" style="97" customWidth="1"/>
    <col min="5638" max="5638" width="1.5703125" style="97" customWidth="1"/>
    <col min="5639" max="5639" width="12.7109375" style="97" customWidth="1"/>
    <col min="5640" max="5640" width="1.5703125" style="97" customWidth="1"/>
    <col min="5641" max="5641" width="12.7109375" style="97" customWidth="1"/>
    <col min="5642" max="5642" width="1.5703125" style="97" customWidth="1"/>
    <col min="5643" max="5643" width="14.42578125" style="97" customWidth="1"/>
    <col min="5644" max="5644" width="1.5703125" style="97" customWidth="1"/>
    <col min="5645" max="5645" width="12.7109375" style="97" customWidth="1"/>
    <col min="5646" max="5646" width="1.5703125" style="97" customWidth="1"/>
    <col min="5647" max="5647" width="12.7109375" style="97" customWidth="1"/>
    <col min="5648" max="5648" width="1.5703125" style="97" customWidth="1"/>
    <col min="5649" max="5649" width="14.42578125" style="97" customWidth="1"/>
    <col min="5650" max="5650" width="1.5703125" style="97" customWidth="1"/>
    <col min="5651" max="5651" width="12.7109375" style="97" customWidth="1"/>
    <col min="5652" max="5652" width="1.5703125" style="97" customWidth="1"/>
    <col min="5653" max="5653" width="12.7109375" style="97" customWidth="1"/>
    <col min="5654" max="5654" width="1.5703125" style="97" customWidth="1"/>
    <col min="5655" max="5655" width="16.140625" style="97" customWidth="1"/>
    <col min="5656" max="5657" width="1.5703125" style="97" customWidth="1"/>
    <col min="5658" max="5658" width="14.42578125" style="97" customWidth="1"/>
    <col min="5659" max="5659" width="2.42578125" style="97" customWidth="1"/>
    <col min="5660" max="5660" width="12.7109375" style="97" customWidth="1"/>
    <col min="5661" max="5661" width="3.28515625" style="97" customWidth="1"/>
    <col min="5662" max="5662" width="14.42578125" style="97" customWidth="1"/>
    <col min="5663" max="5663" width="2.42578125" style="97" customWidth="1"/>
    <col min="5664" max="5664" width="12.7109375" style="97" customWidth="1"/>
    <col min="5665" max="5665" width="3.28515625" style="97" customWidth="1"/>
    <col min="5666" max="5666" width="12.7109375" style="97" customWidth="1"/>
    <col min="5667" max="5667" width="2.42578125" style="97" customWidth="1"/>
    <col min="5668" max="5668" width="12.7109375" style="97" customWidth="1"/>
    <col min="5669" max="5669" width="3.28515625" style="97" customWidth="1"/>
    <col min="5670" max="5670" width="14.42578125" style="97" customWidth="1"/>
    <col min="5671" max="5671" width="3.28515625" style="97" customWidth="1"/>
    <col min="5672" max="5672" width="5" style="97" customWidth="1"/>
    <col min="5673" max="5673" width="15.140625" style="97" customWidth="1"/>
    <col min="5674" max="5674" width="8.42578125" style="97" customWidth="1"/>
    <col min="5675" max="5675" width="1.5703125" style="97" customWidth="1"/>
    <col min="5676" max="5676" width="12.7109375" style="97" customWidth="1"/>
    <col min="5677" max="5677" width="1.5703125" style="97" customWidth="1"/>
    <col min="5678" max="5678" width="12.7109375" style="97" customWidth="1"/>
    <col min="5679" max="5679" width="1.5703125" style="97" customWidth="1"/>
    <col min="5680" max="5680" width="12.7109375" style="97" customWidth="1"/>
    <col min="5681" max="5888" width="12.7109375" style="97"/>
    <col min="5889" max="5889" width="5" style="97" customWidth="1"/>
    <col min="5890" max="5890" width="1.5703125" style="97" customWidth="1"/>
    <col min="5891" max="5891" width="19.5703125" style="97" customWidth="1"/>
    <col min="5892" max="5892" width="1.5703125" style="97" customWidth="1"/>
    <col min="5893" max="5893" width="14.42578125" style="97" customWidth="1"/>
    <col min="5894" max="5894" width="1.5703125" style="97" customWidth="1"/>
    <col min="5895" max="5895" width="12.7109375" style="97" customWidth="1"/>
    <col min="5896" max="5896" width="1.5703125" style="97" customWidth="1"/>
    <col min="5897" max="5897" width="12.7109375" style="97" customWidth="1"/>
    <col min="5898" max="5898" width="1.5703125" style="97" customWidth="1"/>
    <col min="5899" max="5899" width="14.42578125" style="97" customWidth="1"/>
    <col min="5900" max="5900" width="1.5703125" style="97" customWidth="1"/>
    <col min="5901" max="5901" width="12.7109375" style="97" customWidth="1"/>
    <col min="5902" max="5902" width="1.5703125" style="97" customWidth="1"/>
    <col min="5903" max="5903" width="12.7109375" style="97" customWidth="1"/>
    <col min="5904" max="5904" width="1.5703125" style="97" customWidth="1"/>
    <col min="5905" max="5905" width="14.42578125" style="97" customWidth="1"/>
    <col min="5906" max="5906" width="1.5703125" style="97" customWidth="1"/>
    <col min="5907" max="5907" width="12.7109375" style="97" customWidth="1"/>
    <col min="5908" max="5908" width="1.5703125" style="97" customWidth="1"/>
    <col min="5909" max="5909" width="12.7109375" style="97" customWidth="1"/>
    <col min="5910" max="5910" width="1.5703125" style="97" customWidth="1"/>
    <col min="5911" max="5911" width="16.140625" style="97" customWidth="1"/>
    <col min="5912" max="5913" width="1.5703125" style="97" customWidth="1"/>
    <col min="5914" max="5914" width="14.42578125" style="97" customWidth="1"/>
    <col min="5915" max="5915" width="2.42578125" style="97" customWidth="1"/>
    <col min="5916" max="5916" width="12.7109375" style="97" customWidth="1"/>
    <col min="5917" max="5917" width="3.28515625" style="97" customWidth="1"/>
    <col min="5918" max="5918" width="14.42578125" style="97" customWidth="1"/>
    <col min="5919" max="5919" width="2.42578125" style="97" customWidth="1"/>
    <col min="5920" max="5920" width="12.7109375" style="97" customWidth="1"/>
    <col min="5921" max="5921" width="3.28515625" style="97" customWidth="1"/>
    <col min="5922" max="5922" width="12.7109375" style="97" customWidth="1"/>
    <col min="5923" max="5923" width="2.42578125" style="97" customWidth="1"/>
    <col min="5924" max="5924" width="12.7109375" style="97" customWidth="1"/>
    <col min="5925" max="5925" width="3.28515625" style="97" customWidth="1"/>
    <col min="5926" max="5926" width="14.42578125" style="97" customWidth="1"/>
    <col min="5927" max="5927" width="3.28515625" style="97" customWidth="1"/>
    <col min="5928" max="5928" width="5" style="97" customWidth="1"/>
    <col min="5929" max="5929" width="15.140625" style="97" customWidth="1"/>
    <col min="5930" max="5930" width="8.42578125" style="97" customWidth="1"/>
    <col min="5931" max="5931" width="1.5703125" style="97" customWidth="1"/>
    <col min="5932" max="5932" width="12.7109375" style="97" customWidth="1"/>
    <col min="5933" max="5933" width="1.5703125" style="97" customWidth="1"/>
    <col min="5934" max="5934" width="12.7109375" style="97" customWidth="1"/>
    <col min="5935" max="5935" width="1.5703125" style="97" customWidth="1"/>
    <col min="5936" max="5936" width="12.7109375" style="97" customWidth="1"/>
    <col min="5937" max="6144" width="12.7109375" style="97"/>
    <col min="6145" max="6145" width="5" style="97" customWidth="1"/>
    <col min="6146" max="6146" width="1.5703125" style="97" customWidth="1"/>
    <col min="6147" max="6147" width="19.5703125" style="97" customWidth="1"/>
    <col min="6148" max="6148" width="1.5703125" style="97" customWidth="1"/>
    <col min="6149" max="6149" width="14.42578125" style="97" customWidth="1"/>
    <col min="6150" max="6150" width="1.5703125" style="97" customWidth="1"/>
    <col min="6151" max="6151" width="12.7109375" style="97" customWidth="1"/>
    <col min="6152" max="6152" width="1.5703125" style="97" customWidth="1"/>
    <col min="6153" max="6153" width="12.7109375" style="97" customWidth="1"/>
    <col min="6154" max="6154" width="1.5703125" style="97" customWidth="1"/>
    <col min="6155" max="6155" width="14.42578125" style="97" customWidth="1"/>
    <col min="6156" max="6156" width="1.5703125" style="97" customWidth="1"/>
    <col min="6157" max="6157" width="12.7109375" style="97" customWidth="1"/>
    <col min="6158" max="6158" width="1.5703125" style="97" customWidth="1"/>
    <col min="6159" max="6159" width="12.7109375" style="97" customWidth="1"/>
    <col min="6160" max="6160" width="1.5703125" style="97" customWidth="1"/>
    <col min="6161" max="6161" width="14.42578125" style="97" customWidth="1"/>
    <col min="6162" max="6162" width="1.5703125" style="97" customWidth="1"/>
    <col min="6163" max="6163" width="12.7109375" style="97" customWidth="1"/>
    <col min="6164" max="6164" width="1.5703125" style="97" customWidth="1"/>
    <col min="6165" max="6165" width="12.7109375" style="97" customWidth="1"/>
    <col min="6166" max="6166" width="1.5703125" style="97" customWidth="1"/>
    <col min="6167" max="6167" width="16.140625" style="97" customWidth="1"/>
    <col min="6168" max="6169" width="1.5703125" style="97" customWidth="1"/>
    <col min="6170" max="6170" width="14.42578125" style="97" customWidth="1"/>
    <col min="6171" max="6171" width="2.42578125" style="97" customWidth="1"/>
    <col min="6172" max="6172" width="12.7109375" style="97" customWidth="1"/>
    <col min="6173" max="6173" width="3.28515625" style="97" customWidth="1"/>
    <col min="6174" max="6174" width="14.42578125" style="97" customWidth="1"/>
    <col min="6175" max="6175" width="2.42578125" style="97" customWidth="1"/>
    <col min="6176" max="6176" width="12.7109375" style="97" customWidth="1"/>
    <col min="6177" max="6177" width="3.28515625" style="97" customWidth="1"/>
    <col min="6178" max="6178" width="12.7109375" style="97" customWidth="1"/>
    <col min="6179" max="6179" width="2.42578125" style="97" customWidth="1"/>
    <col min="6180" max="6180" width="12.7109375" style="97" customWidth="1"/>
    <col min="6181" max="6181" width="3.28515625" style="97" customWidth="1"/>
    <col min="6182" max="6182" width="14.42578125" style="97" customWidth="1"/>
    <col min="6183" max="6183" width="3.28515625" style="97" customWidth="1"/>
    <col min="6184" max="6184" width="5" style="97" customWidth="1"/>
    <col min="6185" max="6185" width="15.140625" style="97" customWidth="1"/>
    <col min="6186" max="6186" width="8.42578125" style="97" customWidth="1"/>
    <col min="6187" max="6187" width="1.5703125" style="97" customWidth="1"/>
    <col min="6188" max="6188" width="12.7109375" style="97" customWidth="1"/>
    <col min="6189" max="6189" width="1.5703125" style="97" customWidth="1"/>
    <col min="6190" max="6190" width="12.7109375" style="97" customWidth="1"/>
    <col min="6191" max="6191" width="1.5703125" style="97" customWidth="1"/>
    <col min="6192" max="6192" width="12.7109375" style="97" customWidth="1"/>
    <col min="6193" max="6400" width="12.7109375" style="97"/>
    <col min="6401" max="6401" width="5" style="97" customWidth="1"/>
    <col min="6402" max="6402" width="1.5703125" style="97" customWidth="1"/>
    <col min="6403" max="6403" width="19.5703125" style="97" customWidth="1"/>
    <col min="6404" max="6404" width="1.5703125" style="97" customWidth="1"/>
    <col min="6405" max="6405" width="14.42578125" style="97" customWidth="1"/>
    <col min="6406" max="6406" width="1.5703125" style="97" customWidth="1"/>
    <col min="6407" max="6407" width="12.7109375" style="97" customWidth="1"/>
    <col min="6408" max="6408" width="1.5703125" style="97" customWidth="1"/>
    <col min="6409" max="6409" width="12.7109375" style="97" customWidth="1"/>
    <col min="6410" max="6410" width="1.5703125" style="97" customWidth="1"/>
    <col min="6411" max="6411" width="14.42578125" style="97" customWidth="1"/>
    <col min="6412" max="6412" width="1.5703125" style="97" customWidth="1"/>
    <col min="6413" max="6413" width="12.7109375" style="97" customWidth="1"/>
    <col min="6414" max="6414" width="1.5703125" style="97" customWidth="1"/>
    <col min="6415" max="6415" width="12.7109375" style="97" customWidth="1"/>
    <col min="6416" max="6416" width="1.5703125" style="97" customWidth="1"/>
    <col min="6417" max="6417" width="14.42578125" style="97" customWidth="1"/>
    <col min="6418" max="6418" width="1.5703125" style="97" customWidth="1"/>
    <col min="6419" max="6419" width="12.7109375" style="97" customWidth="1"/>
    <col min="6420" max="6420" width="1.5703125" style="97" customWidth="1"/>
    <col min="6421" max="6421" width="12.7109375" style="97" customWidth="1"/>
    <col min="6422" max="6422" width="1.5703125" style="97" customWidth="1"/>
    <col min="6423" max="6423" width="16.140625" style="97" customWidth="1"/>
    <col min="6424" max="6425" width="1.5703125" style="97" customWidth="1"/>
    <col min="6426" max="6426" width="14.42578125" style="97" customWidth="1"/>
    <col min="6427" max="6427" width="2.42578125" style="97" customWidth="1"/>
    <col min="6428" max="6428" width="12.7109375" style="97" customWidth="1"/>
    <col min="6429" max="6429" width="3.28515625" style="97" customWidth="1"/>
    <col min="6430" max="6430" width="14.42578125" style="97" customWidth="1"/>
    <col min="6431" max="6431" width="2.42578125" style="97" customWidth="1"/>
    <col min="6432" max="6432" width="12.7109375" style="97" customWidth="1"/>
    <col min="6433" max="6433" width="3.28515625" style="97" customWidth="1"/>
    <col min="6434" max="6434" width="12.7109375" style="97" customWidth="1"/>
    <col min="6435" max="6435" width="2.42578125" style="97" customWidth="1"/>
    <col min="6436" max="6436" width="12.7109375" style="97" customWidth="1"/>
    <col min="6437" max="6437" width="3.28515625" style="97" customWidth="1"/>
    <col min="6438" max="6438" width="14.42578125" style="97" customWidth="1"/>
    <col min="6439" max="6439" width="3.28515625" style="97" customWidth="1"/>
    <col min="6440" max="6440" width="5" style="97" customWidth="1"/>
    <col min="6441" max="6441" width="15.140625" style="97" customWidth="1"/>
    <col min="6442" max="6442" width="8.42578125" style="97" customWidth="1"/>
    <col min="6443" max="6443" width="1.5703125" style="97" customWidth="1"/>
    <col min="6444" max="6444" width="12.7109375" style="97" customWidth="1"/>
    <col min="6445" max="6445" width="1.5703125" style="97" customWidth="1"/>
    <col min="6446" max="6446" width="12.7109375" style="97" customWidth="1"/>
    <col min="6447" max="6447" width="1.5703125" style="97" customWidth="1"/>
    <col min="6448" max="6448" width="12.7109375" style="97" customWidth="1"/>
    <col min="6449" max="6656" width="12.7109375" style="97"/>
    <col min="6657" max="6657" width="5" style="97" customWidth="1"/>
    <col min="6658" max="6658" width="1.5703125" style="97" customWidth="1"/>
    <col min="6659" max="6659" width="19.5703125" style="97" customWidth="1"/>
    <col min="6660" max="6660" width="1.5703125" style="97" customWidth="1"/>
    <col min="6661" max="6661" width="14.42578125" style="97" customWidth="1"/>
    <col min="6662" max="6662" width="1.5703125" style="97" customWidth="1"/>
    <col min="6663" max="6663" width="12.7109375" style="97" customWidth="1"/>
    <col min="6664" max="6664" width="1.5703125" style="97" customWidth="1"/>
    <col min="6665" max="6665" width="12.7109375" style="97" customWidth="1"/>
    <col min="6666" max="6666" width="1.5703125" style="97" customWidth="1"/>
    <col min="6667" max="6667" width="14.42578125" style="97" customWidth="1"/>
    <col min="6668" max="6668" width="1.5703125" style="97" customWidth="1"/>
    <col min="6669" max="6669" width="12.7109375" style="97" customWidth="1"/>
    <col min="6670" max="6670" width="1.5703125" style="97" customWidth="1"/>
    <col min="6671" max="6671" width="12.7109375" style="97" customWidth="1"/>
    <col min="6672" max="6672" width="1.5703125" style="97" customWidth="1"/>
    <col min="6673" max="6673" width="14.42578125" style="97" customWidth="1"/>
    <col min="6674" max="6674" width="1.5703125" style="97" customWidth="1"/>
    <col min="6675" max="6675" width="12.7109375" style="97" customWidth="1"/>
    <col min="6676" max="6676" width="1.5703125" style="97" customWidth="1"/>
    <col min="6677" max="6677" width="12.7109375" style="97" customWidth="1"/>
    <col min="6678" max="6678" width="1.5703125" style="97" customWidth="1"/>
    <col min="6679" max="6679" width="16.140625" style="97" customWidth="1"/>
    <col min="6680" max="6681" width="1.5703125" style="97" customWidth="1"/>
    <col min="6682" max="6682" width="14.42578125" style="97" customWidth="1"/>
    <col min="6683" max="6683" width="2.42578125" style="97" customWidth="1"/>
    <col min="6684" max="6684" width="12.7109375" style="97" customWidth="1"/>
    <col min="6685" max="6685" width="3.28515625" style="97" customWidth="1"/>
    <col min="6686" max="6686" width="14.42578125" style="97" customWidth="1"/>
    <col min="6687" max="6687" width="2.42578125" style="97" customWidth="1"/>
    <col min="6688" max="6688" width="12.7109375" style="97" customWidth="1"/>
    <col min="6689" max="6689" width="3.28515625" style="97" customWidth="1"/>
    <col min="6690" max="6690" width="12.7109375" style="97" customWidth="1"/>
    <col min="6691" max="6691" width="2.42578125" style="97" customWidth="1"/>
    <col min="6692" max="6692" width="12.7109375" style="97" customWidth="1"/>
    <col min="6693" max="6693" width="3.28515625" style="97" customWidth="1"/>
    <col min="6694" max="6694" width="14.42578125" style="97" customWidth="1"/>
    <col min="6695" max="6695" width="3.28515625" style="97" customWidth="1"/>
    <col min="6696" max="6696" width="5" style="97" customWidth="1"/>
    <col min="6697" max="6697" width="15.140625" style="97" customWidth="1"/>
    <col min="6698" max="6698" width="8.42578125" style="97" customWidth="1"/>
    <col min="6699" max="6699" width="1.5703125" style="97" customWidth="1"/>
    <col min="6700" max="6700" width="12.7109375" style="97" customWidth="1"/>
    <col min="6701" max="6701" width="1.5703125" style="97" customWidth="1"/>
    <col min="6702" max="6702" width="12.7109375" style="97" customWidth="1"/>
    <col min="6703" max="6703" width="1.5703125" style="97" customWidth="1"/>
    <col min="6704" max="6704" width="12.7109375" style="97" customWidth="1"/>
    <col min="6705" max="6912" width="12.7109375" style="97"/>
    <col min="6913" max="6913" width="5" style="97" customWidth="1"/>
    <col min="6914" max="6914" width="1.5703125" style="97" customWidth="1"/>
    <col min="6915" max="6915" width="19.5703125" style="97" customWidth="1"/>
    <col min="6916" max="6916" width="1.5703125" style="97" customWidth="1"/>
    <col min="6917" max="6917" width="14.42578125" style="97" customWidth="1"/>
    <col min="6918" max="6918" width="1.5703125" style="97" customWidth="1"/>
    <col min="6919" max="6919" width="12.7109375" style="97" customWidth="1"/>
    <col min="6920" max="6920" width="1.5703125" style="97" customWidth="1"/>
    <col min="6921" max="6921" width="12.7109375" style="97" customWidth="1"/>
    <col min="6922" max="6922" width="1.5703125" style="97" customWidth="1"/>
    <col min="6923" max="6923" width="14.42578125" style="97" customWidth="1"/>
    <col min="6924" max="6924" width="1.5703125" style="97" customWidth="1"/>
    <col min="6925" max="6925" width="12.7109375" style="97" customWidth="1"/>
    <col min="6926" max="6926" width="1.5703125" style="97" customWidth="1"/>
    <col min="6927" max="6927" width="12.7109375" style="97" customWidth="1"/>
    <col min="6928" max="6928" width="1.5703125" style="97" customWidth="1"/>
    <col min="6929" max="6929" width="14.42578125" style="97" customWidth="1"/>
    <col min="6930" max="6930" width="1.5703125" style="97" customWidth="1"/>
    <col min="6931" max="6931" width="12.7109375" style="97" customWidth="1"/>
    <col min="6932" max="6932" width="1.5703125" style="97" customWidth="1"/>
    <col min="6933" max="6933" width="12.7109375" style="97" customWidth="1"/>
    <col min="6934" max="6934" width="1.5703125" style="97" customWidth="1"/>
    <col min="6935" max="6935" width="16.140625" style="97" customWidth="1"/>
    <col min="6936" max="6937" width="1.5703125" style="97" customWidth="1"/>
    <col min="6938" max="6938" width="14.42578125" style="97" customWidth="1"/>
    <col min="6939" max="6939" width="2.42578125" style="97" customWidth="1"/>
    <col min="6940" max="6940" width="12.7109375" style="97" customWidth="1"/>
    <col min="6941" max="6941" width="3.28515625" style="97" customWidth="1"/>
    <col min="6942" max="6942" width="14.42578125" style="97" customWidth="1"/>
    <col min="6943" max="6943" width="2.42578125" style="97" customWidth="1"/>
    <col min="6944" max="6944" width="12.7109375" style="97" customWidth="1"/>
    <col min="6945" max="6945" width="3.28515625" style="97" customWidth="1"/>
    <col min="6946" max="6946" width="12.7109375" style="97" customWidth="1"/>
    <col min="6947" max="6947" width="2.42578125" style="97" customWidth="1"/>
    <col min="6948" max="6948" width="12.7109375" style="97" customWidth="1"/>
    <col min="6949" max="6949" width="3.28515625" style="97" customWidth="1"/>
    <col min="6950" max="6950" width="14.42578125" style="97" customWidth="1"/>
    <col min="6951" max="6951" width="3.28515625" style="97" customWidth="1"/>
    <col min="6952" max="6952" width="5" style="97" customWidth="1"/>
    <col min="6953" max="6953" width="15.140625" style="97" customWidth="1"/>
    <col min="6954" max="6954" width="8.42578125" style="97" customWidth="1"/>
    <col min="6955" max="6955" width="1.5703125" style="97" customWidth="1"/>
    <col min="6956" max="6956" width="12.7109375" style="97" customWidth="1"/>
    <col min="6957" max="6957" width="1.5703125" style="97" customWidth="1"/>
    <col min="6958" max="6958" width="12.7109375" style="97" customWidth="1"/>
    <col min="6959" max="6959" width="1.5703125" style="97" customWidth="1"/>
    <col min="6960" max="6960" width="12.7109375" style="97" customWidth="1"/>
    <col min="6961" max="7168" width="12.7109375" style="97"/>
    <col min="7169" max="7169" width="5" style="97" customWidth="1"/>
    <col min="7170" max="7170" width="1.5703125" style="97" customWidth="1"/>
    <col min="7171" max="7171" width="19.5703125" style="97" customWidth="1"/>
    <col min="7172" max="7172" width="1.5703125" style="97" customWidth="1"/>
    <col min="7173" max="7173" width="14.42578125" style="97" customWidth="1"/>
    <col min="7174" max="7174" width="1.5703125" style="97" customWidth="1"/>
    <col min="7175" max="7175" width="12.7109375" style="97" customWidth="1"/>
    <col min="7176" max="7176" width="1.5703125" style="97" customWidth="1"/>
    <col min="7177" max="7177" width="12.7109375" style="97" customWidth="1"/>
    <col min="7178" max="7178" width="1.5703125" style="97" customWidth="1"/>
    <col min="7179" max="7179" width="14.42578125" style="97" customWidth="1"/>
    <col min="7180" max="7180" width="1.5703125" style="97" customWidth="1"/>
    <col min="7181" max="7181" width="12.7109375" style="97" customWidth="1"/>
    <col min="7182" max="7182" width="1.5703125" style="97" customWidth="1"/>
    <col min="7183" max="7183" width="12.7109375" style="97" customWidth="1"/>
    <col min="7184" max="7184" width="1.5703125" style="97" customWidth="1"/>
    <col min="7185" max="7185" width="14.42578125" style="97" customWidth="1"/>
    <col min="7186" max="7186" width="1.5703125" style="97" customWidth="1"/>
    <col min="7187" max="7187" width="12.7109375" style="97" customWidth="1"/>
    <col min="7188" max="7188" width="1.5703125" style="97" customWidth="1"/>
    <col min="7189" max="7189" width="12.7109375" style="97" customWidth="1"/>
    <col min="7190" max="7190" width="1.5703125" style="97" customWidth="1"/>
    <col min="7191" max="7191" width="16.140625" style="97" customWidth="1"/>
    <col min="7192" max="7193" width="1.5703125" style="97" customWidth="1"/>
    <col min="7194" max="7194" width="14.42578125" style="97" customWidth="1"/>
    <col min="7195" max="7195" width="2.42578125" style="97" customWidth="1"/>
    <col min="7196" max="7196" width="12.7109375" style="97" customWidth="1"/>
    <col min="7197" max="7197" width="3.28515625" style="97" customWidth="1"/>
    <col min="7198" max="7198" width="14.42578125" style="97" customWidth="1"/>
    <col min="7199" max="7199" width="2.42578125" style="97" customWidth="1"/>
    <col min="7200" max="7200" width="12.7109375" style="97" customWidth="1"/>
    <col min="7201" max="7201" width="3.28515625" style="97" customWidth="1"/>
    <col min="7202" max="7202" width="12.7109375" style="97" customWidth="1"/>
    <col min="7203" max="7203" width="2.42578125" style="97" customWidth="1"/>
    <col min="7204" max="7204" width="12.7109375" style="97" customWidth="1"/>
    <col min="7205" max="7205" width="3.28515625" style="97" customWidth="1"/>
    <col min="7206" max="7206" width="14.42578125" style="97" customWidth="1"/>
    <col min="7207" max="7207" width="3.28515625" style="97" customWidth="1"/>
    <col min="7208" max="7208" width="5" style="97" customWidth="1"/>
    <col min="7209" max="7209" width="15.140625" style="97" customWidth="1"/>
    <col min="7210" max="7210" width="8.42578125" style="97" customWidth="1"/>
    <col min="7211" max="7211" width="1.5703125" style="97" customWidth="1"/>
    <col min="7212" max="7212" width="12.7109375" style="97" customWidth="1"/>
    <col min="7213" max="7213" width="1.5703125" style="97" customWidth="1"/>
    <col min="7214" max="7214" width="12.7109375" style="97" customWidth="1"/>
    <col min="7215" max="7215" width="1.5703125" style="97" customWidth="1"/>
    <col min="7216" max="7216" width="12.7109375" style="97" customWidth="1"/>
    <col min="7217" max="7424" width="12.7109375" style="97"/>
    <col min="7425" max="7425" width="5" style="97" customWidth="1"/>
    <col min="7426" max="7426" width="1.5703125" style="97" customWidth="1"/>
    <col min="7427" max="7427" width="19.5703125" style="97" customWidth="1"/>
    <col min="7428" max="7428" width="1.5703125" style="97" customWidth="1"/>
    <col min="7429" max="7429" width="14.42578125" style="97" customWidth="1"/>
    <col min="7430" max="7430" width="1.5703125" style="97" customWidth="1"/>
    <col min="7431" max="7431" width="12.7109375" style="97" customWidth="1"/>
    <col min="7432" max="7432" width="1.5703125" style="97" customWidth="1"/>
    <col min="7433" max="7433" width="12.7109375" style="97" customWidth="1"/>
    <col min="7434" max="7434" width="1.5703125" style="97" customWidth="1"/>
    <col min="7435" max="7435" width="14.42578125" style="97" customWidth="1"/>
    <col min="7436" max="7436" width="1.5703125" style="97" customWidth="1"/>
    <col min="7437" max="7437" width="12.7109375" style="97" customWidth="1"/>
    <col min="7438" max="7438" width="1.5703125" style="97" customWidth="1"/>
    <col min="7439" max="7439" width="12.7109375" style="97" customWidth="1"/>
    <col min="7440" max="7440" width="1.5703125" style="97" customWidth="1"/>
    <col min="7441" max="7441" width="14.42578125" style="97" customWidth="1"/>
    <col min="7442" max="7442" width="1.5703125" style="97" customWidth="1"/>
    <col min="7443" max="7443" width="12.7109375" style="97" customWidth="1"/>
    <col min="7444" max="7444" width="1.5703125" style="97" customWidth="1"/>
    <col min="7445" max="7445" width="12.7109375" style="97" customWidth="1"/>
    <col min="7446" max="7446" width="1.5703125" style="97" customWidth="1"/>
    <col min="7447" max="7447" width="16.140625" style="97" customWidth="1"/>
    <col min="7448" max="7449" width="1.5703125" style="97" customWidth="1"/>
    <col min="7450" max="7450" width="14.42578125" style="97" customWidth="1"/>
    <col min="7451" max="7451" width="2.42578125" style="97" customWidth="1"/>
    <col min="7452" max="7452" width="12.7109375" style="97" customWidth="1"/>
    <col min="7453" max="7453" width="3.28515625" style="97" customWidth="1"/>
    <col min="7454" max="7454" width="14.42578125" style="97" customWidth="1"/>
    <col min="7455" max="7455" width="2.42578125" style="97" customWidth="1"/>
    <col min="7456" max="7456" width="12.7109375" style="97" customWidth="1"/>
    <col min="7457" max="7457" width="3.28515625" style="97" customWidth="1"/>
    <col min="7458" max="7458" width="12.7109375" style="97" customWidth="1"/>
    <col min="7459" max="7459" width="2.42578125" style="97" customWidth="1"/>
    <col min="7460" max="7460" width="12.7109375" style="97" customWidth="1"/>
    <col min="7461" max="7461" width="3.28515625" style="97" customWidth="1"/>
    <col min="7462" max="7462" width="14.42578125" style="97" customWidth="1"/>
    <col min="7463" max="7463" width="3.28515625" style="97" customWidth="1"/>
    <col min="7464" max="7464" width="5" style="97" customWidth="1"/>
    <col min="7465" max="7465" width="15.140625" style="97" customWidth="1"/>
    <col min="7466" max="7466" width="8.42578125" style="97" customWidth="1"/>
    <col min="7467" max="7467" width="1.5703125" style="97" customWidth="1"/>
    <col min="7468" max="7468" width="12.7109375" style="97" customWidth="1"/>
    <col min="7469" max="7469" width="1.5703125" style="97" customWidth="1"/>
    <col min="7470" max="7470" width="12.7109375" style="97" customWidth="1"/>
    <col min="7471" max="7471" width="1.5703125" style="97" customWidth="1"/>
    <col min="7472" max="7472" width="12.7109375" style="97" customWidth="1"/>
    <col min="7473" max="7680" width="12.7109375" style="97"/>
    <col min="7681" max="7681" width="5" style="97" customWidth="1"/>
    <col min="7682" max="7682" width="1.5703125" style="97" customWidth="1"/>
    <col min="7683" max="7683" width="19.5703125" style="97" customWidth="1"/>
    <col min="7684" max="7684" width="1.5703125" style="97" customWidth="1"/>
    <col min="7685" max="7685" width="14.42578125" style="97" customWidth="1"/>
    <col min="7686" max="7686" width="1.5703125" style="97" customWidth="1"/>
    <col min="7687" max="7687" width="12.7109375" style="97" customWidth="1"/>
    <col min="7688" max="7688" width="1.5703125" style="97" customWidth="1"/>
    <col min="7689" max="7689" width="12.7109375" style="97" customWidth="1"/>
    <col min="7690" max="7690" width="1.5703125" style="97" customWidth="1"/>
    <col min="7691" max="7691" width="14.42578125" style="97" customWidth="1"/>
    <col min="7692" max="7692" width="1.5703125" style="97" customWidth="1"/>
    <col min="7693" max="7693" width="12.7109375" style="97" customWidth="1"/>
    <col min="7694" max="7694" width="1.5703125" style="97" customWidth="1"/>
    <col min="7695" max="7695" width="12.7109375" style="97" customWidth="1"/>
    <col min="7696" max="7696" width="1.5703125" style="97" customWidth="1"/>
    <col min="7697" max="7697" width="14.42578125" style="97" customWidth="1"/>
    <col min="7698" max="7698" width="1.5703125" style="97" customWidth="1"/>
    <col min="7699" max="7699" width="12.7109375" style="97" customWidth="1"/>
    <col min="7700" max="7700" width="1.5703125" style="97" customWidth="1"/>
    <col min="7701" max="7701" width="12.7109375" style="97" customWidth="1"/>
    <col min="7702" max="7702" width="1.5703125" style="97" customWidth="1"/>
    <col min="7703" max="7703" width="16.140625" style="97" customWidth="1"/>
    <col min="7704" max="7705" width="1.5703125" style="97" customWidth="1"/>
    <col min="7706" max="7706" width="14.42578125" style="97" customWidth="1"/>
    <col min="7707" max="7707" width="2.42578125" style="97" customWidth="1"/>
    <col min="7708" max="7708" width="12.7109375" style="97" customWidth="1"/>
    <col min="7709" max="7709" width="3.28515625" style="97" customWidth="1"/>
    <col min="7710" max="7710" width="14.42578125" style="97" customWidth="1"/>
    <col min="7711" max="7711" width="2.42578125" style="97" customWidth="1"/>
    <col min="7712" max="7712" width="12.7109375" style="97" customWidth="1"/>
    <col min="7713" max="7713" width="3.28515625" style="97" customWidth="1"/>
    <col min="7714" max="7714" width="12.7109375" style="97" customWidth="1"/>
    <col min="7715" max="7715" width="2.42578125" style="97" customWidth="1"/>
    <col min="7716" max="7716" width="12.7109375" style="97" customWidth="1"/>
    <col min="7717" max="7717" width="3.28515625" style="97" customWidth="1"/>
    <col min="7718" max="7718" width="14.42578125" style="97" customWidth="1"/>
    <col min="7719" max="7719" width="3.28515625" style="97" customWidth="1"/>
    <col min="7720" max="7720" width="5" style="97" customWidth="1"/>
    <col min="7721" max="7721" width="15.140625" style="97" customWidth="1"/>
    <col min="7722" max="7722" width="8.42578125" style="97" customWidth="1"/>
    <col min="7723" max="7723" width="1.5703125" style="97" customWidth="1"/>
    <col min="7724" max="7724" width="12.7109375" style="97" customWidth="1"/>
    <col min="7725" max="7725" width="1.5703125" style="97" customWidth="1"/>
    <col min="7726" max="7726" width="12.7109375" style="97" customWidth="1"/>
    <col min="7727" max="7727" width="1.5703125" style="97" customWidth="1"/>
    <col min="7728" max="7728" width="12.7109375" style="97" customWidth="1"/>
    <col min="7729" max="7936" width="12.7109375" style="97"/>
    <col min="7937" max="7937" width="5" style="97" customWidth="1"/>
    <col min="7938" max="7938" width="1.5703125" style="97" customWidth="1"/>
    <col min="7939" max="7939" width="19.5703125" style="97" customWidth="1"/>
    <col min="7940" max="7940" width="1.5703125" style="97" customWidth="1"/>
    <col min="7941" max="7941" width="14.42578125" style="97" customWidth="1"/>
    <col min="7942" max="7942" width="1.5703125" style="97" customWidth="1"/>
    <col min="7943" max="7943" width="12.7109375" style="97" customWidth="1"/>
    <col min="7944" max="7944" width="1.5703125" style="97" customWidth="1"/>
    <col min="7945" max="7945" width="12.7109375" style="97" customWidth="1"/>
    <col min="7946" max="7946" width="1.5703125" style="97" customWidth="1"/>
    <col min="7947" max="7947" width="14.42578125" style="97" customWidth="1"/>
    <col min="7948" max="7948" width="1.5703125" style="97" customWidth="1"/>
    <col min="7949" max="7949" width="12.7109375" style="97" customWidth="1"/>
    <col min="7950" max="7950" width="1.5703125" style="97" customWidth="1"/>
    <col min="7951" max="7951" width="12.7109375" style="97" customWidth="1"/>
    <col min="7952" max="7952" width="1.5703125" style="97" customWidth="1"/>
    <col min="7953" max="7953" width="14.42578125" style="97" customWidth="1"/>
    <col min="7954" max="7954" width="1.5703125" style="97" customWidth="1"/>
    <col min="7955" max="7955" width="12.7109375" style="97" customWidth="1"/>
    <col min="7956" max="7956" width="1.5703125" style="97" customWidth="1"/>
    <col min="7957" max="7957" width="12.7109375" style="97" customWidth="1"/>
    <col min="7958" max="7958" width="1.5703125" style="97" customWidth="1"/>
    <col min="7959" max="7959" width="16.140625" style="97" customWidth="1"/>
    <col min="7960" max="7961" width="1.5703125" style="97" customWidth="1"/>
    <col min="7962" max="7962" width="14.42578125" style="97" customWidth="1"/>
    <col min="7963" max="7963" width="2.42578125" style="97" customWidth="1"/>
    <col min="7964" max="7964" width="12.7109375" style="97" customWidth="1"/>
    <col min="7965" max="7965" width="3.28515625" style="97" customWidth="1"/>
    <col min="7966" max="7966" width="14.42578125" style="97" customWidth="1"/>
    <col min="7967" max="7967" width="2.42578125" style="97" customWidth="1"/>
    <col min="7968" max="7968" width="12.7109375" style="97" customWidth="1"/>
    <col min="7969" max="7969" width="3.28515625" style="97" customWidth="1"/>
    <col min="7970" max="7970" width="12.7109375" style="97" customWidth="1"/>
    <col min="7971" max="7971" width="2.42578125" style="97" customWidth="1"/>
    <col min="7972" max="7972" width="12.7109375" style="97" customWidth="1"/>
    <col min="7973" max="7973" width="3.28515625" style="97" customWidth="1"/>
    <col min="7974" max="7974" width="14.42578125" style="97" customWidth="1"/>
    <col min="7975" max="7975" width="3.28515625" style="97" customWidth="1"/>
    <col min="7976" max="7976" width="5" style="97" customWidth="1"/>
    <col min="7977" max="7977" width="15.140625" style="97" customWidth="1"/>
    <col min="7978" max="7978" width="8.42578125" style="97" customWidth="1"/>
    <col min="7979" max="7979" width="1.5703125" style="97" customWidth="1"/>
    <col min="7980" max="7980" width="12.7109375" style="97" customWidth="1"/>
    <col min="7981" max="7981" width="1.5703125" style="97" customWidth="1"/>
    <col min="7982" max="7982" width="12.7109375" style="97" customWidth="1"/>
    <col min="7983" max="7983" width="1.5703125" style="97" customWidth="1"/>
    <col min="7984" max="7984" width="12.7109375" style="97" customWidth="1"/>
    <col min="7985" max="8192" width="12.7109375" style="97"/>
    <col min="8193" max="8193" width="5" style="97" customWidth="1"/>
    <col min="8194" max="8194" width="1.5703125" style="97" customWidth="1"/>
    <col min="8195" max="8195" width="19.5703125" style="97" customWidth="1"/>
    <col min="8196" max="8196" width="1.5703125" style="97" customWidth="1"/>
    <col min="8197" max="8197" width="14.42578125" style="97" customWidth="1"/>
    <col min="8198" max="8198" width="1.5703125" style="97" customWidth="1"/>
    <col min="8199" max="8199" width="12.7109375" style="97" customWidth="1"/>
    <col min="8200" max="8200" width="1.5703125" style="97" customWidth="1"/>
    <col min="8201" max="8201" width="12.7109375" style="97" customWidth="1"/>
    <col min="8202" max="8202" width="1.5703125" style="97" customWidth="1"/>
    <col min="8203" max="8203" width="14.42578125" style="97" customWidth="1"/>
    <col min="8204" max="8204" width="1.5703125" style="97" customWidth="1"/>
    <col min="8205" max="8205" width="12.7109375" style="97" customWidth="1"/>
    <col min="8206" max="8206" width="1.5703125" style="97" customWidth="1"/>
    <col min="8207" max="8207" width="12.7109375" style="97" customWidth="1"/>
    <col min="8208" max="8208" width="1.5703125" style="97" customWidth="1"/>
    <col min="8209" max="8209" width="14.42578125" style="97" customWidth="1"/>
    <col min="8210" max="8210" width="1.5703125" style="97" customWidth="1"/>
    <col min="8211" max="8211" width="12.7109375" style="97" customWidth="1"/>
    <col min="8212" max="8212" width="1.5703125" style="97" customWidth="1"/>
    <col min="8213" max="8213" width="12.7109375" style="97" customWidth="1"/>
    <col min="8214" max="8214" width="1.5703125" style="97" customWidth="1"/>
    <col min="8215" max="8215" width="16.140625" style="97" customWidth="1"/>
    <col min="8216" max="8217" width="1.5703125" style="97" customWidth="1"/>
    <col min="8218" max="8218" width="14.42578125" style="97" customWidth="1"/>
    <col min="8219" max="8219" width="2.42578125" style="97" customWidth="1"/>
    <col min="8220" max="8220" width="12.7109375" style="97" customWidth="1"/>
    <col min="8221" max="8221" width="3.28515625" style="97" customWidth="1"/>
    <col min="8222" max="8222" width="14.42578125" style="97" customWidth="1"/>
    <col min="8223" max="8223" width="2.42578125" style="97" customWidth="1"/>
    <col min="8224" max="8224" width="12.7109375" style="97" customWidth="1"/>
    <col min="8225" max="8225" width="3.28515625" style="97" customWidth="1"/>
    <col min="8226" max="8226" width="12.7109375" style="97" customWidth="1"/>
    <col min="8227" max="8227" width="2.42578125" style="97" customWidth="1"/>
    <col min="8228" max="8228" width="12.7109375" style="97" customWidth="1"/>
    <col min="8229" max="8229" width="3.28515625" style="97" customWidth="1"/>
    <col min="8230" max="8230" width="14.42578125" style="97" customWidth="1"/>
    <col min="8231" max="8231" width="3.28515625" style="97" customWidth="1"/>
    <col min="8232" max="8232" width="5" style="97" customWidth="1"/>
    <col min="8233" max="8233" width="15.140625" style="97" customWidth="1"/>
    <col min="8234" max="8234" width="8.42578125" style="97" customWidth="1"/>
    <col min="8235" max="8235" width="1.5703125" style="97" customWidth="1"/>
    <col min="8236" max="8236" width="12.7109375" style="97" customWidth="1"/>
    <col min="8237" max="8237" width="1.5703125" style="97" customWidth="1"/>
    <col min="8238" max="8238" width="12.7109375" style="97" customWidth="1"/>
    <col min="8239" max="8239" width="1.5703125" style="97" customWidth="1"/>
    <col min="8240" max="8240" width="12.7109375" style="97" customWidth="1"/>
    <col min="8241" max="8448" width="12.7109375" style="97"/>
    <col min="8449" max="8449" width="5" style="97" customWidth="1"/>
    <col min="8450" max="8450" width="1.5703125" style="97" customWidth="1"/>
    <col min="8451" max="8451" width="19.5703125" style="97" customWidth="1"/>
    <col min="8452" max="8452" width="1.5703125" style="97" customWidth="1"/>
    <col min="8453" max="8453" width="14.42578125" style="97" customWidth="1"/>
    <col min="8454" max="8454" width="1.5703125" style="97" customWidth="1"/>
    <col min="8455" max="8455" width="12.7109375" style="97" customWidth="1"/>
    <col min="8456" max="8456" width="1.5703125" style="97" customWidth="1"/>
    <col min="8457" max="8457" width="12.7109375" style="97" customWidth="1"/>
    <col min="8458" max="8458" width="1.5703125" style="97" customWidth="1"/>
    <col min="8459" max="8459" width="14.42578125" style="97" customWidth="1"/>
    <col min="8460" max="8460" width="1.5703125" style="97" customWidth="1"/>
    <col min="8461" max="8461" width="12.7109375" style="97" customWidth="1"/>
    <col min="8462" max="8462" width="1.5703125" style="97" customWidth="1"/>
    <col min="8463" max="8463" width="12.7109375" style="97" customWidth="1"/>
    <col min="8464" max="8464" width="1.5703125" style="97" customWidth="1"/>
    <col min="8465" max="8465" width="14.42578125" style="97" customWidth="1"/>
    <col min="8466" max="8466" width="1.5703125" style="97" customWidth="1"/>
    <col min="8467" max="8467" width="12.7109375" style="97" customWidth="1"/>
    <col min="8468" max="8468" width="1.5703125" style="97" customWidth="1"/>
    <col min="8469" max="8469" width="12.7109375" style="97" customWidth="1"/>
    <col min="8470" max="8470" width="1.5703125" style="97" customWidth="1"/>
    <col min="8471" max="8471" width="16.140625" style="97" customWidth="1"/>
    <col min="8472" max="8473" width="1.5703125" style="97" customWidth="1"/>
    <col min="8474" max="8474" width="14.42578125" style="97" customWidth="1"/>
    <col min="8475" max="8475" width="2.42578125" style="97" customWidth="1"/>
    <col min="8476" max="8476" width="12.7109375" style="97" customWidth="1"/>
    <col min="8477" max="8477" width="3.28515625" style="97" customWidth="1"/>
    <col min="8478" max="8478" width="14.42578125" style="97" customWidth="1"/>
    <col min="8479" max="8479" width="2.42578125" style="97" customWidth="1"/>
    <col min="8480" max="8480" width="12.7109375" style="97" customWidth="1"/>
    <col min="8481" max="8481" width="3.28515625" style="97" customWidth="1"/>
    <col min="8482" max="8482" width="12.7109375" style="97" customWidth="1"/>
    <col min="8483" max="8483" width="2.42578125" style="97" customWidth="1"/>
    <col min="8484" max="8484" width="12.7109375" style="97" customWidth="1"/>
    <col min="8485" max="8485" width="3.28515625" style="97" customWidth="1"/>
    <col min="8486" max="8486" width="14.42578125" style="97" customWidth="1"/>
    <col min="8487" max="8487" width="3.28515625" style="97" customWidth="1"/>
    <col min="8488" max="8488" width="5" style="97" customWidth="1"/>
    <col min="8489" max="8489" width="15.140625" style="97" customWidth="1"/>
    <col min="8490" max="8490" width="8.42578125" style="97" customWidth="1"/>
    <col min="8491" max="8491" width="1.5703125" style="97" customWidth="1"/>
    <col min="8492" max="8492" width="12.7109375" style="97" customWidth="1"/>
    <col min="8493" max="8493" width="1.5703125" style="97" customWidth="1"/>
    <col min="8494" max="8494" width="12.7109375" style="97" customWidth="1"/>
    <col min="8495" max="8495" width="1.5703125" style="97" customWidth="1"/>
    <col min="8496" max="8496" width="12.7109375" style="97" customWidth="1"/>
    <col min="8497" max="8704" width="12.7109375" style="97"/>
    <col min="8705" max="8705" width="5" style="97" customWidth="1"/>
    <col min="8706" max="8706" width="1.5703125" style="97" customWidth="1"/>
    <col min="8707" max="8707" width="19.5703125" style="97" customWidth="1"/>
    <col min="8708" max="8708" width="1.5703125" style="97" customWidth="1"/>
    <col min="8709" max="8709" width="14.42578125" style="97" customWidth="1"/>
    <col min="8710" max="8710" width="1.5703125" style="97" customWidth="1"/>
    <col min="8711" max="8711" width="12.7109375" style="97" customWidth="1"/>
    <col min="8712" max="8712" width="1.5703125" style="97" customWidth="1"/>
    <col min="8713" max="8713" width="12.7109375" style="97" customWidth="1"/>
    <col min="8714" max="8714" width="1.5703125" style="97" customWidth="1"/>
    <col min="8715" max="8715" width="14.42578125" style="97" customWidth="1"/>
    <col min="8716" max="8716" width="1.5703125" style="97" customWidth="1"/>
    <col min="8717" max="8717" width="12.7109375" style="97" customWidth="1"/>
    <col min="8718" max="8718" width="1.5703125" style="97" customWidth="1"/>
    <col min="8719" max="8719" width="12.7109375" style="97" customWidth="1"/>
    <col min="8720" max="8720" width="1.5703125" style="97" customWidth="1"/>
    <col min="8721" max="8721" width="14.42578125" style="97" customWidth="1"/>
    <col min="8722" max="8722" width="1.5703125" style="97" customWidth="1"/>
    <col min="8723" max="8723" width="12.7109375" style="97" customWidth="1"/>
    <col min="8724" max="8724" width="1.5703125" style="97" customWidth="1"/>
    <col min="8725" max="8725" width="12.7109375" style="97" customWidth="1"/>
    <col min="8726" max="8726" width="1.5703125" style="97" customWidth="1"/>
    <col min="8727" max="8727" width="16.140625" style="97" customWidth="1"/>
    <col min="8728" max="8729" width="1.5703125" style="97" customWidth="1"/>
    <col min="8730" max="8730" width="14.42578125" style="97" customWidth="1"/>
    <col min="8731" max="8731" width="2.42578125" style="97" customWidth="1"/>
    <col min="8732" max="8732" width="12.7109375" style="97" customWidth="1"/>
    <col min="8733" max="8733" width="3.28515625" style="97" customWidth="1"/>
    <col min="8734" max="8734" width="14.42578125" style="97" customWidth="1"/>
    <col min="8735" max="8735" width="2.42578125" style="97" customWidth="1"/>
    <col min="8736" max="8736" width="12.7109375" style="97" customWidth="1"/>
    <col min="8737" max="8737" width="3.28515625" style="97" customWidth="1"/>
    <col min="8738" max="8738" width="12.7109375" style="97" customWidth="1"/>
    <col min="8739" max="8739" width="2.42578125" style="97" customWidth="1"/>
    <col min="8740" max="8740" width="12.7109375" style="97" customWidth="1"/>
    <col min="8741" max="8741" width="3.28515625" style="97" customWidth="1"/>
    <col min="8742" max="8742" width="14.42578125" style="97" customWidth="1"/>
    <col min="8743" max="8743" width="3.28515625" style="97" customWidth="1"/>
    <col min="8744" max="8744" width="5" style="97" customWidth="1"/>
    <col min="8745" max="8745" width="15.140625" style="97" customWidth="1"/>
    <col min="8746" max="8746" width="8.42578125" style="97" customWidth="1"/>
    <col min="8747" max="8747" width="1.5703125" style="97" customWidth="1"/>
    <col min="8748" max="8748" width="12.7109375" style="97" customWidth="1"/>
    <col min="8749" max="8749" width="1.5703125" style="97" customWidth="1"/>
    <col min="8750" max="8750" width="12.7109375" style="97" customWidth="1"/>
    <col min="8751" max="8751" width="1.5703125" style="97" customWidth="1"/>
    <col min="8752" max="8752" width="12.7109375" style="97" customWidth="1"/>
    <col min="8753" max="8960" width="12.7109375" style="97"/>
    <col min="8961" max="8961" width="5" style="97" customWidth="1"/>
    <col min="8962" max="8962" width="1.5703125" style="97" customWidth="1"/>
    <col min="8963" max="8963" width="19.5703125" style="97" customWidth="1"/>
    <col min="8964" max="8964" width="1.5703125" style="97" customWidth="1"/>
    <col min="8965" max="8965" width="14.42578125" style="97" customWidth="1"/>
    <col min="8966" max="8966" width="1.5703125" style="97" customWidth="1"/>
    <col min="8967" max="8967" width="12.7109375" style="97" customWidth="1"/>
    <col min="8968" max="8968" width="1.5703125" style="97" customWidth="1"/>
    <col min="8969" max="8969" width="12.7109375" style="97" customWidth="1"/>
    <col min="8970" max="8970" width="1.5703125" style="97" customWidth="1"/>
    <col min="8971" max="8971" width="14.42578125" style="97" customWidth="1"/>
    <col min="8972" max="8972" width="1.5703125" style="97" customWidth="1"/>
    <col min="8973" max="8973" width="12.7109375" style="97" customWidth="1"/>
    <col min="8974" max="8974" width="1.5703125" style="97" customWidth="1"/>
    <col min="8975" max="8975" width="12.7109375" style="97" customWidth="1"/>
    <col min="8976" max="8976" width="1.5703125" style="97" customWidth="1"/>
    <col min="8977" max="8977" width="14.42578125" style="97" customWidth="1"/>
    <col min="8978" max="8978" width="1.5703125" style="97" customWidth="1"/>
    <col min="8979" max="8979" width="12.7109375" style="97" customWidth="1"/>
    <col min="8980" max="8980" width="1.5703125" style="97" customWidth="1"/>
    <col min="8981" max="8981" width="12.7109375" style="97" customWidth="1"/>
    <col min="8982" max="8982" width="1.5703125" style="97" customWidth="1"/>
    <col min="8983" max="8983" width="16.140625" style="97" customWidth="1"/>
    <col min="8984" max="8985" width="1.5703125" style="97" customWidth="1"/>
    <col min="8986" max="8986" width="14.42578125" style="97" customWidth="1"/>
    <col min="8987" max="8987" width="2.42578125" style="97" customWidth="1"/>
    <col min="8988" max="8988" width="12.7109375" style="97" customWidth="1"/>
    <col min="8989" max="8989" width="3.28515625" style="97" customWidth="1"/>
    <col min="8990" max="8990" width="14.42578125" style="97" customWidth="1"/>
    <col min="8991" max="8991" width="2.42578125" style="97" customWidth="1"/>
    <col min="8992" max="8992" width="12.7109375" style="97" customWidth="1"/>
    <col min="8993" max="8993" width="3.28515625" style="97" customWidth="1"/>
    <col min="8994" max="8994" width="12.7109375" style="97" customWidth="1"/>
    <col min="8995" max="8995" width="2.42578125" style="97" customWidth="1"/>
    <col min="8996" max="8996" width="12.7109375" style="97" customWidth="1"/>
    <col min="8997" max="8997" width="3.28515625" style="97" customWidth="1"/>
    <col min="8998" max="8998" width="14.42578125" style="97" customWidth="1"/>
    <col min="8999" max="8999" width="3.28515625" style="97" customWidth="1"/>
    <col min="9000" max="9000" width="5" style="97" customWidth="1"/>
    <col min="9001" max="9001" width="15.140625" style="97" customWidth="1"/>
    <col min="9002" max="9002" width="8.42578125" style="97" customWidth="1"/>
    <col min="9003" max="9003" width="1.5703125" style="97" customWidth="1"/>
    <col min="9004" max="9004" width="12.7109375" style="97" customWidth="1"/>
    <col min="9005" max="9005" width="1.5703125" style="97" customWidth="1"/>
    <col min="9006" max="9006" width="12.7109375" style="97" customWidth="1"/>
    <col min="9007" max="9007" width="1.5703125" style="97" customWidth="1"/>
    <col min="9008" max="9008" width="12.7109375" style="97" customWidth="1"/>
    <col min="9009" max="9216" width="12.7109375" style="97"/>
    <col min="9217" max="9217" width="5" style="97" customWidth="1"/>
    <col min="9218" max="9218" width="1.5703125" style="97" customWidth="1"/>
    <col min="9219" max="9219" width="19.5703125" style="97" customWidth="1"/>
    <col min="9220" max="9220" width="1.5703125" style="97" customWidth="1"/>
    <col min="9221" max="9221" width="14.42578125" style="97" customWidth="1"/>
    <col min="9222" max="9222" width="1.5703125" style="97" customWidth="1"/>
    <col min="9223" max="9223" width="12.7109375" style="97" customWidth="1"/>
    <col min="9224" max="9224" width="1.5703125" style="97" customWidth="1"/>
    <col min="9225" max="9225" width="12.7109375" style="97" customWidth="1"/>
    <col min="9226" max="9226" width="1.5703125" style="97" customWidth="1"/>
    <col min="9227" max="9227" width="14.42578125" style="97" customWidth="1"/>
    <col min="9228" max="9228" width="1.5703125" style="97" customWidth="1"/>
    <col min="9229" max="9229" width="12.7109375" style="97" customWidth="1"/>
    <col min="9230" max="9230" width="1.5703125" style="97" customWidth="1"/>
    <col min="9231" max="9231" width="12.7109375" style="97" customWidth="1"/>
    <col min="9232" max="9232" width="1.5703125" style="97" customWidth="1"/>
    <col min="9233" max="9233" width="14.42578125" style="97" customWidth="1"/>
    <col min="9234" max="9234" width="1.5703125" style="97" customWidth="1"/>
    <col min="9235" max="9235" width="12.7109375" style="97" customWidth="1"/>
    <col min="9236" max="9236" width="1.5703125" style="97" customWidth="1"/>
    <col min="9237" max="9237" width="12.7109375" style="97" customWidth="1"/>
    <col min="9238" max="9238" width="1.5703125" style="97" customWidth="1"/>
    <col min="9239" max="9239" width="16.140625" style="97" customWidth="1"/>
    <col min="9240" max="9241" width="1.5703125" style="97" customWidth="1"/>
    <col min="9242" max="9242" width="14.42578125" style="97" customWidth="1"/>
    <col min="9243" max="9243" width="2.42578125" style="97" customWidth="1"/>
    <col min="9244" max="9244" width="12.7109375" style="97" customWidth="1"/>
    <col min="9245" max="9245" width="3.28515625" style="97" customWidth="1"/>
    <col min="9246" max="9246" width="14.42578125" style="97" customWidth="1"/>
    <col min="9247" max="9247" width="2.42578125" style="97" customWidth="1"/>
    <col min="9248" max="9248" width="12.7109375" style="97" customWidth="1"/>
    <col min="9249" max="9249" width="3.28515625" style="97" customWidth="1"/>
    <col min="9250" max="9250" width="12.7109375" style="97" customWidth="1"/>
    <col min="9251" max="9251" width="2.42578125" style="97" customWidth="1"/>
    <col min="9252" max="9252" width="12.7109375" style="97" customWidth="1"/>
    <col min="9253" max="9253" width="3.28515625" style="97" customWidth="1"/>
    <col min="9254" max="9254" width="14.42578125" style="97" customWidth="1"/>
    <col min="9255" max="9255" width="3.28515625" style="97" customWidth="1"/>
    <col min="9256" max="9256" width="5" style="97" customWidth="1"/>
    <col min="9257" max="9257" width="15.140625" style="97" customWidth="1"/>
    <col min="9258" max="9258" width="8.42578125" style="97" customWidth="1"/>
    <col min="9259" max="9259" width="1.5703125" style="97" customWidth="1"/>
    <col min="9260" max="9260" width="12.7109375" style="97" customWidth="1"/>
    <col min="9261" max="9261" width="1.5703125" style="97" customWidth="1"/>
    <col min="9262" max="9262" width="12.7109375" style="97" customWidth="1"/>
    <col min="9263" max="9263" width="1.5703125" style="97" customWidth="1"/>
    <col min="9264" max="9264" width="12.7109375" style="97" customWidth="1"/>
    <col min="9265" max="9472" width="12.7109375" style="97"/>
    <col min="9473" max="9473" width="5" style="97" customWidth="1"/>
    <col min="9474" max="9474" width="1.5703125" style="97" customWidth="1"/>
    <col min="9475" max="9475" width="19.5703125" style="97" customWidth="1"/>
    <col min="9476" max="9476" width="1.5703125" style="97" customWidth="1"/>
    <col min="9477" max="9477" width="14.42578125" style="97" customWidth="1"/>
    <col min="9478" max="9478" width="1.5703125" style="97" customWidth="1"/>
    <col min="9479" max="9479" width="12.7109375" style="97" customWidth="1"/>
    <col min="9480" max="9480" width="1.5703125" style="97" customWidth="1"/>
    <col min="9481" max="9481" width="12.7109375" style="97" customWidth="1"/>
    <col min="9482" max="9482" width="1.5703125" style="97" customWidth="1"/>
    <col min="9483" max="9483" width="14.42578125" style="97" customWidth="1"/>
    <col min="9484" max="9484" width="1.5703125" style="97" customWidth="1"/>
    <col min="9485" max="9485" width="12.7109375" style="97" customWidth="1"/>
    <col min="9486" max="9486" width="1.5703125" style="97" customWidth="1"/>
    <col min="9487" max="9487" width="12.7109375" style="97" customWidth="1"/>
    <col min="9488" max="9488" width="1.5703125" style="97" customWidth="1"/>
    <col min="9489" max="9489" width="14.42578125" style="97" customWidth="1"/>
    <col min="9490" max="9490" width="1.5703125" style="97" customWidth="1"/>
    <col min="9491" max="9491" width="12.7109375" style="97" customWidth="1"/>
    <col min="9492" max="9492" width="1.5703125" style="97" customWidth="1"/>
    <col min="9493" max="9493" width="12.7109375" style="97" customWidth="1"/>
    <col min="9494" max="9494" width="1.5703125" style="97" customWidth="1"/>
    <col min="9495" max="9495" width="16.140625" style="97" customWidth="1"/>
    <col min="9496" max="9497" width="1.5703125" style="97" customWidth="1"/>
    <col min="9498" max="9498" width="14.42578125" style="97" customWidth="1"/>
    <col min="9499" max="9499" width="2.42578125" style="97" customWidth="1"/>
    <col min="9500" max="9500" width="12.7109375" style="97" customWidth="1"/>
    <col min="9501" max="9501" width="3.28515625" style="97" customWidth="1"/>
    <col min="9502" max="9502" width="14.42578125" style="97" customWidth="1"/>
    <col min="9503" max="9503" width="2.42578125" style="97" customWidth="1"/>
    <col min="9504" max="9504" width="12.7109375" style="97" customWidth="1"/>
    <col min="9505" max="9505" width="3.28515625" style="97" customWidth="1"/>
    <col min="9506" max="9506" width="12.7109375" style="97" customWidth="1"/>
    <col min="9507" max="9507" width="2.42578125" style="97" customWidth="1"/>
    <col min="9508" max="9508" width="12.7109375" style="97" customWidth="1"/>
    <col min="9509" max="9509" width="3.28515625" style="97" customWidth="1"/>
    <col min="9510" max="9510" width="14.42578125" style="97" customWidth="1"/>
    <col min="9511" max="9511" width="3.28515625" style="97" customWidth="1"/>
    <col min="9512" max="9512" width="5" style="97" customWidth="1"/>
    <col min="9513" max="9513" width="15.140625" style="97" customWidth="1"/>
    <col min="9514" max="9514" width="8.42578125" style="97" customWidth="1"/>
    <col min="9515" max="9515" width="1.5703125" style="97" customWidth="1"/>
    <col min="9516" max="9516" width="12.7109375" style="97" customWidth="1"/>
    <col min="9517" max="9517" width="1.5703125" style="97" customWidth="1"/>
    <col min="9518" max="9518" width="12.7109375" style="97" customWidth="1"/>
    <col min="9519" max="9519" width="1.5703125" style="97" customWidth="1"/>
    <col min="9520" max="9520" width="12.7109375" style="97" customWidth="1"/>
    <col min="9521" max="9728" width="12.7109375" style="97"/>
    <col min="9729" max="9729" width="5" style="97" customWidth="1"/>
    <col min="9730" max="9730" width="1.5703125" style="97" customWidth="1"/>
    <col min="9731" max="9731" width="19.5703125" style="97" customWidth="1"/>
    <col min="9732" max="9732" width="1.5703125" style="97" customWidth="1"/>
    <col min="9733" max="9733" width="14.42578125" style="97" customWidth="1"/>
    <col min="9734" max="9734" width="1.5703125" style="97" customWidth="1"/>
    <col min="9735" max="9735" width="12.7109375" style="97" customWidth="1"/>
    <col min="9736" max="9736" width="1.5703125" style="97" customWidth="1"/>
    <col min="9737" max="9737" width="12.7109375" style="97" customWidth="1"/>
    <col min="9738" max="9738" width="1.5703125" style="97" customWidth="1"/>
    <col min="9739" max="9739" width="14.42578125" style="97" customWidth="1"/>
    <col min="9740" max="9740" width="1.5703125" style="97" customWidth="1"/>
    <col min="9741" max="9741" width="12.7109375" style="97" customWidth="1"/>
    <col min="9742" max="9742" width="1.5703125" style="97" customWidth="1"/>
    <col min="9743" max="9743" width="12.7109375" style="97" customWidth="1"/>
    <col min="9744" max="9744" width="1.5703125" style="97" customWidth="1"/>
    <col min="9745" max="9745" width="14.42578125" style="97" customWidth="1"/>
    <col min="9746" max="9746" width="1.5703125" style="97" customWidth="1"/>
    <col min="9747" max="9747" width="12.7109375" style="97" customWidth="1"/>
    <col min="9748" max="9748" width="1.5703125" style="97" customWidth="1"/>
    <col min="9749" max="9749" width="12.7109375" style="97" customWidth="1"/>
    <col min="9750" max="9750" width="1.5703125" style="97" customWidth="1"/>
    <col min="9751" max="9751" width="16.140625" style="97" customWidth="1"/>
    <col min="9752" max="9753" width="1.5703125" style="97" customWidth="1"/>
    <col min="9754" max="9754" width="14.42578125" style="97" customWidth="1"/>
    <col min="9755" max="9755" width="2.42578125" style="97" customWidth="1"/>
    <col min="9756" max="9756" width="12.7109375" style="97" customWidth="1"/>
    <col min="9757" max="9757" width="3.28515625" style="97" customWidth="1"/>
    <col min="9758" max="9758" width="14.42578125" style="97" customWidth="1"/>
    <col min="9759" max="9759" width="2.42578125" style="97" customWidth="1"/>
    <col min="9760" max="9760" width="12.7109375" style="97" customWidth="1"/>
    <col min="9761" max="9761" width="3.28515625" style="97" customWidth="1"/>
    <col min="9762" max="9762" width="12.7109375" style="97" customWidth="1"/>
    <col min="9763" max="9763" width="2.42578125" style="97" customWidth="1"/>
    <col min="9764" max="9764" width="12.7109375" style="97" customWidth="1"/>
    <col min="9765" max="9765" width="3.28515625" style="97" customWidth="1"/>
    <col min="9766" max="9766" width="14.42578125" style="97" customWidth="1"/>
    <col min="9767" max="9767" width="3.28515625" style="97" customWidth="1"/>
    <col min="9768" max="9768" width="5" style="97" customWidth="1"/>
    <col min="9769" max="9769" width="15.140625" style="97" customWidth="1"/>
    <col min="9770" max="9770" width="8.42578125" style="97" customWidth="1"/>
    <col min="9771" max="9771" width="1.5703125" style="97" customWidth="1"/>
    <col min="9772" max="9772" width="12.7109375" style="97" customWidth="1"/>
    <col min="9773" max="9773" width="1.5703125" style="97" customWidth="1"/>
    <col min="9774" max="9774" width="12.7109375" style="97" customWidth="1"/>
    <col min="9775" max="9775" width="1.5703125" style="97" customWidth="1"/>
    <col min="9776" max="9776" width="12.7109375" style="97" customWidth="1"/>
    <col min="9777" max="9984" width="12.7109375" style="97"/>
    <col min="9985" max="9985" width="5" style="97" customWidth="1"/>
    <col min="9986" max="9986" width="1.5703125" style="97" customWidth="1"/>
    <col min="9987" max="9987" width="19.5703125" style="97" customWidth="1"/>
    <col min="9988" max="9988" width="1.5703125" style="97" customWidth="1"/>
    <col min="9989" max="9989" width="14.42578125" style="97" customWidth="1"/>
    <col min="9990" max="9990" width="1.5703125" style="97" customWidth="1"/>
    <col min="9991" max="9991" width="12.7109375" style="97" customWidth="1"/>
    <col min="9992" max="9992" width="1.5703125" style="97" customWidth="1"/>
    <col min="9993" max="9993" width="12.7109375" style="97" customWidth="1"/>
    <col min="9994" max="9994" width="1.5703125" style="97" customWidth="1"/>
    <col min="9995" max="9995" width="14.42578125" style="97" customWidth="1"/>
    <col min="9996" max="9996" width="1.5703125" style="97" customWidth="1"/>
    <col min="9997" max="9997" width="12.7109375" style="97" customWidth="1"/>
    <col min="9998" max="9998" width="1.5703125" style="97" customWidth="1"/>
    <col min="9999" max="9999" width="12.7109375" style="97" customWidth="1"/>
    <col min="10000" max="10000" width="1.5703125" style="97" customWidth="1"/>
    <col min="10001" max="10001" width="14.42578125" style="97" customWidth="1"/>
    <col min="10002" max="10002" width="1.5703125" style="97" customWidth="1"/>
    <col min="10003" max="10003" width="12.7109375" style="97" customWidth="1"/>
    <col min="10004" max="10004" width="1.5703125" style="97" customWidth="1"/>
    <col min="10005" max="10005" width="12.7109375" style="97" customWidth="1"/>
    <col min="10006" max="10006" width="1.5703125" style="97" customWidth="1"/>
    <col min="10007" max="10007" width="16.140625" style="97" customWidth="1"/>
    <col min="10008" max="10009" width="1.5703125" style="97" customWidth="1"/>
    <col min="10010" max="10010" width="14.42578125" style="97" customWidth="1"/>
    <col min="10011" max="10011" width="2.42578125" style="97" customWidth="1"/>
    <col min="10012" max="10012" width="12.7109375" style="97" customWidth="1"/>
    <col min="10013" max="10013" width="3.28515625" style="97" customWidth="1"/>
    <col min="10014" max="10014" width="14.42578125" style="97" customWidth="1"/>
    <col min="10015" max="10015" width="2.42578125" style="97" customWidth="1"/>
    <col min="10016" max="10016" width="12.7109375" style="97" customWidth="1"/>
    <col min="10017" max="10017" width="3.28515625" style="97" customWidth="1"/>
    <col min="10018" max="10018" width="12.7109375" style="97" customWidth="1"/>
    <col min="10019" max="10019" width="2.42578125" style="97" customWidth="1"/>
    <col min="10020" max="10020" width="12.7109375" style="97" customWidth="1"/>
    <col min="10021" max="10021" width="3.28515625" style="97" customWidth="1"/>
    <col min="10022" max="10022" width="14.42578125" style="97" customWidth="1"/>
    <col min="10023" max="10023" width="3.28515625" style="97" customWidth="1"/>
    <col min="10024" max="10024" width="5" style="97" customWidth="1"/>
    <col min="10025" max="10025" width="15.140625" style="97" customWidth="1"/>
    <col min="10026" max="10026" width="8.42578125" style="97" customWidth="1"/>
    <col min="10027" max="10027" width="1.5703125" style="97" customWidth="1"/>
    <col min="10028" max="10028" width="12.7109375" style="97" customWidth="1"/>
    <col min="10029" max="10029" width="1.5703125" style="97" customWidth="1"/>
    <col min="10030" max="10030" width="12.7109375" style="97" customWidth="1"/>
    <col min="10031" max="10031" width="1.5703125" style="97" customWidth="1"/>
    <col min="10032" max="10032" width="12.7109375" style="97" customWidth="1"/>
    <col min="10033" max="10240" width="12.7109375" style="97"/>
    <col min="10241" max="10241" width="5" style="97" customWidth="1"/>
    <col min="10242" max="10242" width="1.5703125" style="97" customWidth="1"/>
    <col min="10243" max="10243" width="19.5703125" style="97" customWidth="1"/>
    <col min="10244" max="10244" width="1.5703125" style="97" customWidth="1"/>
    <col min="10245" max="10245" width="14.42578125" style="97" customWidth="1"/>
    <col min="10246" max="10246" width="1.5703125" style="97" customWidth="1"/>
    <col min="10247" max="10247" width="12.7109375" style="97" customWidth="1"/>
    <col min="10248" max="10248" width="1.5703125" style="97" customWidth="1"/>
    <col min="10249" max="10249" width="12.7109375" style="97" customWidth="1"/>
    <col min="10250" max="10250" width="1.5703125" style="97" customWidth="1"/>
    <col min="10251" max="10251" width="14.42578125" style="97" customWidth="1"/>
    <col min="10252" max="10252" width="1.5703125" style="97" customWidth="1"/>
    <col min="10253" max="10253" width="12.7109375" style="97" customWidth="1"/>
    <col min="10254" max="10254" width="1.5703125" style="97" customWidth="1"/>
    <col min="10255" max="10255" width="12.7109375" style="97" customWidth="1"/>
    <col min="10256" max="10256" width="1.5703125" style="97" customWidth="1"/>
    <col min="10257" max="10257" width="14.42578125" style="97" customWidth="1"/>
    <col min="10258" max="10258" width="1.5703125" style="97" customWidth="1"/>
    <col min="10259" max="10259" width="12.7109375" style="97" customWidth="1"/>
    <col min="10260" max="10260" width="1.5703125" style="97" customWidth="1"/>
    <col min="10261" max="10261" width="12.7109375" style="97" customWidth="1"/>
    <col min="10262" max="10262" width="1.5703125" style="97" customWidth="1"/>
    <col min="10263" max="10263" width="16.140625" style="97" customWidth="1"/>
    <col min="10264" max="10265" width="1.5703125" style="97" customWidth="1"/>
    <col min="10266" max="10266" width="14.42578125" style="97" customWidth="1"/>
    <col min="10267" max="10267" width="2.42578125" style="97" customWidth="1"/>
    <col min="10268" max="10268" width="12.7109375" style="97" customWidth="1"/>
    <col min="10269" max="10269" width="3.28515625" style="97" customWidth="1"/>
    <col min="10270" max="10270" width="14.42578125" style="97" customWidth="1"/>
    <col min="10271" max="10271" width="2.42578125" style="97" customWidth="1"/>
    <col min="10272" max="10272" width="12.7109375" style="97" customWidth="1"/>
    <col min="10273" max="10273" width="3.28515625" style="97" customWidth="1"/>
    <col min="10274" max="10274" width="12.7109375" style="97" customWidth="1"/>
    <col min="10275" max="10275" width="2.42578125" style="97" customWidth="1"/>
    <col min="10276" max="10276" width="12.7109375" style="97" customWidth="1"/>
    <col min="10277" max="10277" width="3.28515625" style="97" customWidth="1"/>
    <col min="10278" max="10278" width="14.42578125" style="97" customWidth="1"/>
    <col min="10279" max="10279" width="3.28515625" style="97" customWidth="1"/>
    <col min="10280" max="10280" width="5" style="97" customWidth="1"/>
    <col min="10281" max="10281" width="15.140625" style="97" customWidth="1"/>
    <col min="10282" max="10282" width="8.42578125" style="97" customWidth="1"/>
    <col min="10283" max="10283" width="1.5703125" style="97" customWidth="1"/>
    <col min="10284" max="10284" width="12.7109375" style="97" customWidth="1"/>
    <col min="10285" max="10285" width="1.5703125" style="97" customWidth="1"/>
    <col min="10286" max="10286" width="12.7109375" style="97" customWidth="1"/>
    <col min="10287" max="10287" width="1.5703125" style="97" customWidth="1"/>
    <col min="10288" max="10288" width="12.7109375" style="97" customWidth="1"/>
    <col min="10289" max="10496" width="12.7109375" style="97"/>
    <col min="10497" max="10497" width="5" style="97" customWidth="1"/>
    <col min="10498" max="10498" width="1.5703125" style="97" customWidth="1"/>
    <col min="10499" max="10499" width="19.5703125" style="97" customWidth="1"/>
    <col min="10500" max="10500" width="1.5703125" style="97" customWidth="1"/>
    <col min="10501" max="10501" width="14.42578125" style="97" customWidth="1"/>
    <col min="10502" max="10502" width="1.5703125" style="97" customWidth="1"/>
    <col min="10503" max="10503" width="12.7109375" style="97" customWidth="1"/>
    <col min="10504" max="10504" width="1.5703125" style="97" customWidth="1"/>
    <col min="10505" max="10505" width="12.7109375" style="97" customWidth="1"/>
    <col min="10506" max="10506" width="1.5703125" style="97" customWidth="1"/>
    <col min="10507" max="10507" width="14.42578125" style="97" customWidth="1"/>
    <col min="10508" max="10508" width="1.5703125" style="97" customWidth="1"/>
    <col min="10509" max="10509" width="12.7109375" style="97" customWidth="1"/>
    <col min="10510" max="10510" width="1.5703125" style="97" customWidth="1"/>
    <col min="10511" max="10511" width="12.7109375" style="97" customWidth="1"/>
    <col min="10512" max="10512" width="1.5703125" style="97" customWidth="1"/>
    <col min="10513" max="10513" width="14.42578125" style="97" customWidth="1"/>
    <col min="10514" max="10514" width="1.5703125" style="97" customWidth="1"/>
    <col min="10515" max="10515" width="12.7109375" style="97" customWidth="1"/>
    <col min="10516" max="10516" width="1.5703125" style="97" customWidth="1"/>
    <col min="10517" max="10517" width="12.7109375" style="97" customWidth="1"/>
    <col min="10518" max="10518" width="1.5703125" style="97" customWidth="1"/>
    <col min="10519" max="10519" width="16.140625" style="97" customWidth="1"/>
    <col min="10520" max="10521" width="1.5703125" style="97" customWidth="1"/>
    <col min="10522" max="10522" width="14.42578125" style="97" customWidth="1"/>
    <col min="10523" max="10523" width="2.42578125" style="97" customWidth="1"/>
    <col min="10524" max="10524" width="12.7109375" style="97" customWidth="1"/>
    <col min="10525" max="10525" width="3.28515625" style="97" customWidth="1"/>
    <col min="10526" max="10526" width="14.42578125" style="97" customWidth="1"/>
    <col min="10527" max="10527" width="2.42578125" style="97" customWidth="1"/>
    <col min="10528" max="10528" width="12.7109375" style="97" customWidth="1"/>
    <col min="10529" max="10529" width="3.28515625" style="97" customWidth="1"/>
    <col min="10530" max="10530" width="12.7109375" style="97" customWidth="1"/>
    <col min="10531" max="10531" width="2.42578125" style="97" customWidth="1"/>
    <col min="10532" max="10532" width="12.7109375" style="97" customWidth="1"/>
    <col min="10533" max="10533" width="3.28515625" style="97" customWidth="1"/>
    <col min="10534" max="10534" width="14.42578125" style="97" customWidth="1"/>
    <col min="10535" max="10535" width="3.28515625" style="97" customWidth="1"/>
    <col min="10536" max="10536" width="5" style="97" customWidth="1"/>
    <col min="10537" max="10537" width="15.140625" style="97" customWidth="1"/>
    <col min="10538" max="10538" width="8.42578125" style="97" customWidth="1"/>
    <col min="10539" max="10539" width="1.5703125" style="97" customWidth="1"/>
    <col min="10540" max="10540" width="12.7109375" style="97" customWidth="1"/>
    <col min="10541" max="10541" width="1.5703125" style="97" customWidth="1"/>
    <col min="10542" max="10542" width="12.7109375" style="97" customWidth="1"/>
    <col min="10543" max="10543" width="1.5703125" style="97" customWidth="1"/>
    <col min="10544" max="10544" width="12.7109375" style="97" customWidth="1"/>
    <col min="10545" max="10752" width="12.7109375" style="97"/>
    <col min="10753" max="10753" width="5" style="97" customWidth="1"/>
    <col min="10754" max="10754" width="1.5703125" style="97" customWidth="1"/>
    <col min="10755" max="10755" width="19.5703125" style="97" customWidth="1"/>
    <col min="10756" max="10756" width="1.5703125" style="97" customWidth="1"/>
    <col min="10757" max="10757" width="14.42578125" style="97" customWidth="1"/>
    <col min="10758" max="10758" width="1.5703125" style="97" customWidth="1"/>
    <col min="10759" max="10759" width="12.7109375" style="97" customWidth="1"/>
    <col min="10760" max="10760" width="1.5703125" style="97" customWidth="1"/>
    <col min="10761" max="10761" width="12.7109375" style="97" customWidth="1"/>
    <col min="10762" max="10762" width="1.5703125" style="97" customWidth="1"/>
    <col min="10763" max="10763" width="14.42578125" style="97" customWidth="1"/>
    <col min="10764" max="10764" width="1.5703125" style="97" customWidth="1"/>
    <col min="10765" max="10765" width="12.7109375" style="97" customWidth="1"/>
    <col min="10766" max="10766" width="1.5703125" style="97" customWidth="1"/>
    <col min="10767" max="10767" width="12.7109375" style="97" customWidth="1"/>
    <col min="10768" max="10768" width="1.5703125" style="97" customWidth="1"/>
    <col min="10769" max="10769" width="14.42578125" style="97" customWidth="1"/>
    <col min="10770" max="10770" width="1.5703125" style="97" customWidth="1"/>
    <col min="10771" max="10771" width="12.7109375" style="97" customWidth="1"/>
    <col min="10772" max="10772" width="1.5703125" style="97" customWidth="1"/>
    <col min="10773" max="10773" width="12.7109375" style="97" customWidth="1"/>
    <col min="10774" max="10774" width="1.5703125" style="97" customWidth="1"/>
    <col min="10775" max="10775" width="16.140625" style="97" customWidth="1"/>
    <col min="10776" max="10777" width="1.5703125" style="97" customWidth="1"/>
    <col min="10778" max="10778" width="14.42578125" style="97" customWidth="1"/>
    <col min="10779" max="10779" width="2.42578125" style="97" customWidth="1"/>
    <col min="10780" max="10780" width="12.7109375" style="97" customWidth="1"/>
    <col min="10781" max="10781" width="3.28515625" style="97" customWidth="1"/>
    <col min="10782" max="10782" width="14.42578125" style="97" customWidth="1"/>
    <col min="10783" max="10783" width="2.42578125" style="97" customWidth="1"/>
    <col min="10784" max="10784" width="12.7109375" style="97" customWidth="1"/>
    <col min="10785" max="10785" width="3.28515625" style="97" customWidth="1"/>
    <col min="10786" max="10786" width="12.7109375" style="97" customWidth="1"/>
    <col min="10787" max="10787" width="2.42578125" style="97" customWidth="1"/>
    <col min="10788" max="10788" width="12.7109375" style="97" customWidth="1"/>
    <col min="10789" max="10789" width="3.28515625" style="97" customWidth="1"/>
    <col min="10790" max="10790" width="14.42578125" style="97" customWidth="1"/>
    <col min="10791" max="10791" width="3.28515625" style="97" customWidth="1"/>
    <col min="10792" max="10792" width="5" style="97" customWidth="1"/>
    <col min="10793" max="10793" width="15.140625" style="97" customWidth="1"/>
    <col min="10794" max="10794" width="8.42578125" style="97" customWidth="1"/>
    <col min="10795" max="10795" width="1.5703125" style="97" customWidth="1"/>
    <col min="10796" max="10796" width="12.7109375" style="97" customWidth="1"/>
    <col min="10797" max="10797" width="1.5703125" style="97" customWidth="1"/>
    <col min="10798" max="10798" width="12.7109375" style="97" customWidth="1"/>
    <col min="10799" max="10799" width="1.5703125" style="97" customWidth="1"/>
    <col min="10800" max="10800" width="12.7109375" style="97" customWidth="1"/>
    <col min="10801" max="11008" width="12.7109375" style="97"/>
    <col min="11009" max="11009" width="5" style="97" customWidth="1"/>
    <col min="11010" max="11010" width="1.5703125" style="97" customWidth="1"/>
    <col min="11011" max="11011" width="19.5703125" style="97" customWidth="1"/>
    <col min="11012" max="11012" width="1.5703125" style="97" customWidth="1"/>
    <col min="11013" max="11013" width="14.42578125" style="97" customWidth="1"/>
    <col min="11014" max="11014" width="1.5703125" style="97" customWidth="1"/>
    <col min="11015" max="11015" width="12.7109375" style="97" customWidth="1"/>
    <col min="11016" max="11016" width="1.5703125" style="97" customWidth="1"/>
    <col min="11017" max="11017" width="12.7109375" style="97" customWidth="1"/>
    <col min="11018" max="11018" width="1.5703125" style="97" customWidth="1"/>
    <col min="11019" max="11019" width="14.42578125" style="97" customWidth="1"/>
    <col min="11020" max="11020" width="1.5703125" style="97" customWidth="1"/>
    <col min="11021" max="11021" width="12.7109375" style="97" customWidth="1"/>
    <col min="11022" max="11022" width="1.5703125" style="97" customWidth="1"/>
    <col min="11023" max="11023" width="12.7109375" style="97" customWidth="1"/>
    <col min="11024" max="11024" width="1.5703125" style="97" customWidth="1"/>
    <col min="11025" max="11025" width="14.42578125" style="97" customWidth="1"/>
    <col min="11026" max="11026" width="1.5703125" style="97" customWidth="1"/>
    <col min="11027" max="11027" width="12.7109375" style="97" customWidth="1"/>
    <col min="11028" max="11028" width="1.5703125" style="97" customWidth="1"/>
    <col min="11029" max="11029" width="12.7109375" style="97" customWidth="1"/>
    <col min="11030" max="11030" width="1.5703125" style="97" customWidth="1"/>
    <col min="11031" max="11031" width="16.140625" style="97" customWidth="1"/>
    <col min="11032" max="11033" width="1.5703125" style="97" customWidth="1"/>
    <col min="11034" max="11034" width="14.42578125" style="97" customWidth="1"/>
    <col min="11035" max="11035" width="2.42578125" style="97" customWidth="1"/>
    <col min="11036" max="11036" width="12.7109375" style="97" customWidth="1"/>
    <col min="11037" max="11037" width="3.28515625" style="97" customWidth="1"/>
    <col min="11038" max="11038" width="14.42578125" style="97" customWidth="1"/>
    <col min="11039" max="11039" width="2.42578125" style="97" customWidth="1"/>
    <col min="11040" max="11040" width="12.7109375" style="97" customWidth="1"/>
    <col min="11041" max="11041" width="3.28515625" style="97" customWidth="1"/>
    <col min="11042" max="11042" width="12.7109375" style="97" customWidth="1"/>
    <col min="11043" max="11043" width="2.42578125" style="97" customWidth="1"/>
    <col min="11044" max="11044" width="12.7109375" style="97" customWidth="1"/>
    <col min="11045" max="11045" width="3.28515625" style="97" customWidth="1"/>
    <col min="11046" max="11046" width="14.42578125" style="97" customWidth="1"/>
    <col min="11047" max="11047" width="3.28515625" style="97" customWidth="1"/>
    <col min="11048" max="11048" width="5" style="97" customWidth="1"/>
    <col min="11049" max="11049" width="15.140625" style="97" customWidth="1"/>
    <col min="11050" max="11050" width="8.42578125" style="97" customWidth="1"/>
    <col min="11051" max="11051" width="1.5703125" style="97" customWidth="1"/>
    <col min="11052" max="11052" width="12.7109375" style="97" customWidth="1"/>
    <col min="11053" max="11053" width="1.5703125" style="97" customWidth="1"/>
    <col min="11054" max="11054" width="12.7109375" style="97" customWidth="1"/>
    <col min="11055" max="11055" width="1.5703125" style="97" customWidth="1"/>
    <col min="11056" max="11056" width="12.7109375" style="97" customWidth="1"/>
    <col min="11057" max="11264" width="12.7109375" style="97"/>
    <col min="11265" max="11265" width="5" style="97" customWidth="1"/>
    <col min="11266" max="11266" width="1.5703125" style="97" customWidth="1"/>
    <col min="11267" max="11267" width="19.5703125" style="97" customWidth="1"/>
    <col min="11268" max="11268" width="1.5703125" style="97" customWidth="1"/>
    <col min="11269" max="11269" width="14.42578125" style="97" customWidth="1"/>
    <col min="11270" max="11270" width="1.5703125" style="97" customWidth="1"/>
    <col min="11271" max="11271" width="12.7109375" style="97" customWidth="1"/>
    <col min="11272" max="11272" width="1.5703125" style="97" customWidth="1"/>
    <col min="11273" max="11273" width="12.7109375" style="97" customWidth="1"/>
    <col min="11274" max="11274" width="1.5703125" style="97" customWidth="1"/>
    <col min="11275" max="11275" width="14.42578125" style="97" customWidth="1"/>
    <col min="11276" max="11276" width="1.5703125" style="97" customWidth="1"/>
    <col min="11277" max="11277" width="12.7109375" style="97" customWidth="1"/>
    <col min="11278" max="11278" width="1.5703125" style="97" customWidth="1"/>
    <col min="11279" max="11279" width="12.7109375" style="97" customWidth="1"/>
    <col min="11280" max="11280" width="1.5703125" style="97" customWidth="1"/>
    <col min="11281" max="11281" width="14.42578125" style="97" customWidth="1"/>
    <col min="11282" max="11282" width="1.5703125" style="97" customWidth="1"/>
    <col min="11283" max="11283" width="12.7109375" style="97" customWidth="1"/>
    <col min="11284" max="11284" width="1.5703125" style="97" customWidth="1"/>
    <col min="11285" max="11285" width="12.7109375" style="97" customWidth="1"/>
    <col min="11286" max="11286" width="1.5703125" style="97" customWidth="1"/>
    <col min="11287" max="11287" width="16.140625" style="97" customWidth="1"/>
    <col min="11288" max="11289" width="1.5703125" style="97" customWidth="1"/>
    <col min="11290" max="11290" width="14.42578125" style="97" customWidth="1"/>
    <col min="11291" max="11291" width="2.42578125" style="97" customWidth="1"/>
    <col min="11292" max="11292" width="12.7109375" style="97" customWidth="1"/>
    <col min="11293" max="11293" width="3.28515625" style="97" customWidth="1"/>
    <col min="11294" max="11294" width="14.42578125" style="97" customWidth="1"/>
    <col min="11295" max="11295" width="2.42578125" style="97" customWidth="1"/>
    <col min="11296" max="11296" width="12.7109375" style="97" customWidth="1"/>
    <col min="11297" max="11297" width="3.28515625" style="97" customWidth="1"/>
    <col min="11298" max="11298" width="12.7109375" style="97" customWidth="1"/>
    <col min="11299" max="11299" width="2.42578125" style="97" customWidth="1"/>
    <col min="11300" max="11300" width="12.7109375" style="97" customWidth="1"/>
    <col min="11301" max="11301" width="3.28515625" style="97" customWidth="1"/>
    <col min="11302" max="11302" width="14.42578125" style="97" customWidth="1"/>
    <col min="11303" max="11303" width="3.28515625" style="97" customWidth="1"/>
    <col min="11304" max="11304" width="5" style="97" customWidth="1"/>
    <col min="11305" max="11305" width="15.140625" style="97" customWidth="1"/>
    <col min="11306" max="11306" width="8.42578125" style="97" customWidth="1"/>
    <col min="11307" max="11307" width="1.5703125" style="97" customWidth="1"/>
    <col min="11308" max="11308" width="12.7109375" style="97" customWidth="1"/>
    <col min="11309" max="11309" width="1.5703125" style="97" customWidth="1"/>
    <col min="11310" max="11310" width="12.7109375" style="97" customWidth="1"/>
    <col min="11311" max="11311" width="1.5703125" style="97" customWidth="1"/>
    <col min="11312" max="11312" width="12.7109375" style="97" customWidth="1"/>
    <col min="11313" max="11520" width="12.7109375" style="97"/>
    <col min="11521" max="11521" width="5" style="97" customWidth="1"/>
    <col min="11522" max="11522" width="1.5703125" style="97" customWidth="1"/>
    <col min="11523" max="11523" width="19.5703125" style="97" customWidth="1"/>
    <col min="11524" max="11524" width="1.5703125" style="97" customWidth="1"/>
    <col min="11525" max="11525" width="14.42578125" style="97" customWidth="1"/>
    <col min="11526" max="11526" width="1.5703125" style="97" customWidth="1"/>
    <col min="11527" max="11527" width="12.7109375" style="97" customWidth="1"/>
    <col min="11528" max="11528" width="1.5703125" style="97" customWidth="1"/>
    <col min="11529" max="11529" width="12.7109375" style="97" customWidth="1"/>
    <col min="11530" max="11530" width="1.5703125" style="97" customWidth="1"/>
    <col min="11531" max="11531" width="14.42578125" style="97" customWidth="1"/>
    <col min="11532" max="11532" width="1.5703125" style="97" customWidth="1"/>
    <col min="11533" max="11533" width="12.7109375" style="97" customWidth="1"/>
    <col min="11534" max="11534" width="1.5703125" style="97" customWidth="1"/>
    <col min="11535" max="11535" width="12.7109375" style="97" customWidth="1"/>
    <col min="11536" max="11536" width="1.5703125" style="97" customWidth="1"/>
    <col min="11537" max="11537" width="14.42578125" style="97" customWidth="1"/>
    <col min="11538" max="11538" width="1.5703125" style="97" customWidth="1"/>
    <col min="11539" max="11539" width="12.7109375" style="97" customWidth="1"/>
    <col min="11540" max="11540" width="1.5703125" style="97" customWidth="1"/>
    <col min="11541" max="11541" width="12.7109375" style="97" customWidth="1"/>
    <col min="11542" max="11542" width="1.5703125" style="97" customWidth="1"/>
    <col min="11543" max="11543" width="16.140625" style="97" customWidth="1"/>
    <col min="11544" max="11545" width="1.5703125" style="97" customWidth="1"/>
    <col min="11546" max="11546" width="14.42578125" style="97" customWidth="1"/>
    <col min="11547" max="11547" width="2.42578125" style="97" customWidth="1"/>
    <col min="11548" max="11548" width="12.7109375" style="97" customWidth="1"/>
    <col min="11549" max="11549" width="3.28515625" style="97" customWidth="1"/>
    <col min="11550" max="11550" width="14.42578125" style="97" customWidth="1"/>
    <col min="11551" max="11551" width="2.42578125" style="97" customWidth="1"/>
    <col min="11552" max="11552" width="12.7109375" style="97" customWidth="1"/>
    <col min="11553" max="11553" width="3.28515625" style="97" customWidth="1"/>
    <col min="11554" max="11554" width="12.7109375" style="97" customWidth="1"/>
    <col min="11555" max="11555" width="2.42578125" style="97" customWidth="1"/>
    <col min="11556" max="11556" width="12.7109375" style="97" customWidth="1"/>
    <col min="11557" max="11557" width="3.28515625" style="97" customWidth="1"/>
    <col min="11558" max="11558" width="14.42578125" style="97" customWidth="1"/>
    <col min="11559" max="11559" width="3.28515625" style="97" customWidth="1"/>
    <col min="11560" max="11560" width="5" style="97" customWidth="1"/>
    <col min="11561" max="11561" width="15.140625" style="97" customWidth="1"/>
    <col min="11562" max="11562" width="8.42578125" style="97" customWidth="1"/>
    <col min="11563" max="11563" width="1.5703125" style="97" customWidth="1"/>
    <col min="11564" max="11564" width="12.7109375" style="97" customWidth="1"/>
    <col min="11565" max="11565" width="1.5703125" style="97" customWidth="1"/>
    <col min="11566" max="11566" width="12.7109375" style="97" customWidth="1"/>
    <col min="11567" max="11567" width="1.5703125" style="97" customWidth="1"/>
    <col min="11568" max="11568" width="12.7109375" style="97" customWidth="1"/>
    <col min="11569" max="11776" width="12.7109375" style="97"/>
    <col min="11777" max="11777" width="5" style="97" customWidth="1"/>
    <col min="11778" max="11778" width="1.5703125" style="97" customWidth="1"/>
    <col min="11779" max="11779" width="19.5703125" style="97" customWidth="1"/>
    <col min="11780" max="11780" width="1.5703125" style="97" customWidth="1"/>
    <col min="11781" max="11781" width="14.42578125" style="97" customWidth="1"/>
    <col min="11782" max="11782" width="1.5703125" style="97" customWidth="1"/>
    <col min="11783" max="11783" width="12.7109375" style="97" customWidth="1"/>
    <col min="11784" max="11784" width="1.5703125" style="97" customWidth="1"/>
    <col min="11785" max="11785" width="12.7109375" style="97" customWidth="1"/>
    <col min="11786" max="11786" width="1.5703125" style="97" customWidth="1"/>
    <col min="11787" max="11787" width="14.42578125" style="97" customWidth="1"/>
    <col min="11788" max="11788" width="1.5703125" style="97" customWidth="1"/>
    <col min="11789" max="11789" width="12.7109375" style="97" customWidth="1"/>
    <col min="11790" max="11790" width="1.5703125" style="97" customWidth="1"/>
    <col min="11791" max="11791" width="12.7109375" style="97" customWidth="1"/>
    <col min="11792" max="11792" width="1.5703125" style="97" customWidth="1"/>
    <col min="11793" max="11793" width="14.42578125" style="97" customWidth="1"/>
    <col min="11794" max="11794" width="1.5703125" style="97" customWidth="1"/>
    <col min="11795" max="11795" width="12.7109375" style="97" customWidth="1"/>
    <col min="11796" max="11796" width="1.5703125" style="97" customWidth="1"/>
    <col min="11797" max="11797" width="12.7109375" style="97" customWidth="1"/>
    <col min="11798" max="11798" width="1.5703125" style="97" customWidth="1"/>
    <col min="11799" max="11799" width="16.140625" style="97" customWidth="1"/>
    <col min="11800" max="11801" width="1.5703125" style="97" customWidth="1"/>
    <col min="11802" max="11802" width="14.42578125" style="97" customWidth="1"/>
    <col min="11803" max="11803" width="2.42578125" style="97" customWidth="1"/>
    <col min="11804" max="11804" width="12.7109375" style="97" customWidth="1"/>
    <col min="11805" max="11805" width="3.28515625" style="97" customWidth="1"/>
    <col min="11806" max="11806" width="14.42578125" style="97" customWidth="1"/>
    <col min="11807" max="11807" width="2.42578125" style="97" customWidth="1"/>
    <col min="11808" max="11808" width="12.7109375" style="97" customWidth="1"/>
    <col min="11809" max="11809" width="3.28515625" style="97" customWidth="1"/>
    <col min="11810" max="11810" width="12.7109375" style="97" customWidth="1"/>
    <col min="11811" max="11811" width="2.42578125" style="97" customWidth="1"/>
    <col min="11812" max="11812" width="12.7109375" style="97" customWidth="1"/>
    <col min="11813" max="11813" width="3.28515625" style="97" customWidth="1"/>
    <col min="11814" max="11814" width="14.42578125" style="97" customWidth="1"/>
    <col min="11815" max="11815" width="3.28515625" style="97" customWidth="1"/>
    <col min="11816" max="11816" width="5" style="97" customWidth="1"/>
    <col min="11817" max="11817" width="15.140625" style="97" customWidth="1"/>
    <col min="11818" max="11818" width="8.42578125" style="97" customWidth="1"/>
    <col min="11819" max="11819" width="1.5703125" style="97" customWidth="1"/>
    <col min="11820" max="11820" width="12.7109375" style="97" customWidth="1"/>
    <col min="11821" max="11821" width="1.5703125" style="97" customWidth="1"/>
    <col min="11822" max="11822" width="12.7109375" style="97" customWidth="1"/>
    <col min="11823" max="11823" width="1.5703125" style="97" customWidth="1"/>
    <col min="11824" max="11824" width="12.7109375" style="97" customWidth="1"/>
    <col min="11825" max="12032" width="12.7109375" style="97"/>
    <col min="12033" max="12033" width="5" style="97" customWidth="1"/>
    <col min="12034" max="12034" width="1.5703125" style="97" customWidth="1"/>
    <col min="12035" max="12035" width="19.5703125" style="97" customWidth="1"/>
    <col min="12036" max="12036" width="1.5703125" style="97" customWidth="1"/>
    <col min="12037" max="12037" width="14.42578125" style="97" customWidth="1"/>
    <col min="12038" max="12038" width="1.5703125" style="97" customWidth="1"/>
    <col min="12039" max="12039" width="12.7109375" style="97" customWidth="1"/>
    <col min="12040" max="12040" width="1.5703125" style="97" customWidth="1"/>
    <col min="12041" max="12041" width="12.7109375" style="97" customWidth="1"/>
    <col min="12042" max="12042" width="1.5703125" style="97" customWidth="1"/>
    <col min="12043" max="12043" width="14.42578125" style="97" customWidth="1"/>
    <col min="12044" max="12044" width="1.5703125" style="97" customWidth="1"/>
    <col min="12045" max="12045" width="12.7109375" style="97" customWidth="1"/>
    <col min="12046" max="12046" width="1.5703125" style="97" customWidth="1"/>
    <col min="12047" max="12047" width="12.7109375" style="97" customWidth="1"/>
    <col min="12048" max="12048" width="1.5703125" style="97" customWidth="1"/>
    <col min="12049" max="12049" width="14.42578125" style="97" customWidth="1"/>
    <col min="12050" max="12050" width="1.5703125" style="97" customWidth="1"/>
    <col min="12051" max="12051" width="12.7109375" style="97" customWidth="1"/>
    <col min="12052" max="12052" width="1.5703125" style="97" customWidth="1"/>
    <col min="12053" max="12053" width="12.7109375" style="97" customWidth="1"/>
    <col min="12054" max="12054" width="1.5703125" style="97" customWidth="1"/>
    <col min="12055" max="12055" width="16.140625" style="97" customWidth="1"/>
    <col min="12056" max="12057" width="1.5703125" style="97" customWidth="1"/>
    <col min="12058" max="12058" width="14.42578125" style="97" customWidth="1"/>
    <col min="12059" max="12059" width="2.42578125" style="97" customWidth="1"/>
    <col min="12060" max="12060" width="12.7109375" style="97" customWidth="1"/>
    <col min="12061" max="12061" width="3.28515625" style="97" customWidth="1"/>
    <col min="12062" max="12062" width="14.42578125" style="97" customWidth="1"/>
    <col min="12063" max="12063" width="2.42578125" style="97" customWidth="1"/>
    <col min="12064" max="12064" width="12.7109375" style="97" customWidth="1"/>
    <col min="12065" max="12065" width="3.28515625" style="97" customWidth="1"/>
    <col min="12066" max="12066" width="12.7109375" style="97" customWidth="1"/>
    <col min="12067" max="12067" width="2.42578125" style="97" customWidth="1"/>
    <col min="12068" max="12068" width="12.7109375" style="97" customWidth="1"/>
    <col min="12069" max="12069" width="3.28515625" style="97" customWidth="1"/>
    <col min="12070" max="12070" width="14.42578125" style="97" customWidth="1"/>
    <col min="12071" max="12071" width="3.28515625" style="97" customWidth="1"/>
    <col min="12072" max="12072" width="5" style="97" customWidth="1"/>
    <col min="12073" max="12073" width="15.140625" style="97" customWidth="1"/>
    <col min="12074" max="12074" width="8.42578125" style="97" customWidth="1"/>
    <col min="12075" max="12075" width="1.5703125" style="97" customWidth="1"/>
    <col min="12076" max="12076" width="12.7109375" style="97" customWidth="1"/>
    <col min="12077" max="12077" width="1.5703125" style="97" customWidth="1"/>
    <col min="12078" max="12078" width="12.7109375" style="97" customWidth="1"/>
    <col min="12079" max="12079" width="1.5703125" style="97" customWidth="1"/>
    <col min="12080" max="12080" width="12.7109375" style="97" customWidth="1"/>
    <col min="12081" max="12288" width="12.7109375" style="97"/>
    <col min="12289" max="12289" width="5" style="97" customWidth="1"/>
    <col min="12290" max="12290" width="1.5703125" style="97" customWidth="1"/>
    <col min="12291" max="12291" width="19.5703125" style="97" customWidth="1"/>
    <col min="12292" max="12292" width="1.5703125" style="97" customWidth="1"/>
    <col min="12293" max="12293" width="14.42578125" style="97" customWidth="1"/>
    <col min="12294" max="12294" width="1.5703125" style="97" customWidth="1"/>
    <col min="12295" max="12295" width="12.7109375" style="97" customWidth="1"/>
    <col min="12296" max="12296" width="1.5703125" style="97" customWidth="1"/>
    <col min="12297" max="12297" width="12.7109375" style="97" customWidth="1"/>
    <col min="12298" max="12298" width="1.5703125" style="97" customWidth="1"/>
    <col min="12299" max="12299" width="14.42578125" style="97" customWidth="1"/>
    <col min="12300" max="12300" width="1.5703125" style="97" customWidth="1"/>
    <col min="12301" max="12301" width="12.7109375" style="97" customWidth="1"/>
    <col min="12302" max="12302" width="1.5703125" style="97" customWidth="1"/>
    <col min="12303" max="12303" width="12.7109375" style="97" customWidth="1"/>
    <col min="12304" max="12304" width="1.5703125" style="97" customWidth="1"/>
    <col min="12305" max="12305" width="14.42578125" style="97" customWidth="1"/>
    <col min="12306" max="12306" width="1.5703125" style="97" customWidth="1"/>
    <col min="12307" max="12307" width="12.7109375" style="97" customWidth="1"/>
    <col min="12308" max="12308" width="1.5703125" style="97" customWidth="1"/>
    <col min="12309" max="12309" width="12.7109375" style="97" customWidth="1"/>
    <col min="12310" max="12310" width="1.5703125" style="97" customWidth="1"/>
    <col min="12311" max="12311" width="16.140625" style="97" customWidth="1"/>
    <col min="12312" max="12313" width="1.5703125" style="97" customWidth="1"/>
    <col min="12314" max="12314" width="14.42578125" style="97" customWidth="1"/>
    <col min="12315" max="12315" width="2.42578125" style="97" customWidth="1"/>
    <col min="12316" max="12316" width="12.7109375" style="97" customWidth="1"/>
    <col min="12317" max="12317" width="3.28515625" style="97" customWidth="1"/>
    <col min="12318" max="12318" width="14.42578125" style="97" customWidth="1"/>
    <col min="12319" max="12319" width="2.42578125" style="97" customWidth="1"/>
    <col min="12320" max="12320" width="12.7109375" style="97" customWidth="1"/>
    <col min="12321" max="12321" width="3.28515625" style="97" customWidth="1"/>
    <col min="12322" max="12322" width="12.7109375" style="97" customWidth="1"/>
    <col min="12323" max="12323" width="2.42578125" style="97" customWidth="1"/>
    <col min="12324" max="12324" width="12.7109375" style="97" customWidth="1"/>
    <col min="12325" max="12325" width="3.28515625" style="97" customWidth="1"/>
    <col min="12326" max="12326" width="14.42578125" style="97" customWidth="1"/>
    <col min="12327" max="12327" width="3.28515625" style="97" customWidth="1"/>
    <col min="12328" max="12328" width="5" style="97" customWidth="1"/>
    <col min="12329" max="12329" width="15.140625" style="97" customWidth="1"/>
    <col min="12330" max="12330" width="8.42578125" style="97" customWidth="1"/>
    <col min="12331" max="12331" width="1.5703125" style="97" customWidth="1"/>
    <col min="12332" max="12332" width="12.7109375" style="97" customWidth="1"/>
    <col min="12333" max="12333" width="1.5703125" style="97" customWidth="1"/>
    <col min="12334" max="12334" width="12.7109375" style="97" customWidth="1"/>
    <col min="12335" max="12335" width="1.5703125" style="97" customWidth="1"/>
    <col min="12336" max="12336" width="12.7109375" style="97" customWidth="1"/>
    <col min="12337" max="12544" width="12.7109375" style="97"/>
    <col min="12545" max="12545" width="5" style="97" customWidth="1"/>
    <col min="12546" max="12546" width="1.5703125" style="97" customWidth="1"/>
    <col min="12547" max="12547" width="19.5703125" style="97" customWidth="1"/>
    <col min="12548" max="12548" width="1.5703125" style="97" customWidth="1"/>
    <col min="12549" max="12549" width="14.42578125" style="97" customWidth="1"/>
    <col min="12550" max="12550" width="1.5703125" style="97" customWidth="1"/>
    <col min="12551" max="12551" width="12.7109375" style="97" customWidth="1"/>
    <col min="12552" max="12552" width="1.5703125" style="97" customWidth="1"/>
    <col min="12553" max="12553" width="12.7109375" style="97" customWidth="1"/>
    <col min="12554" max="12554" width="1.5703125" style="97" customWidth="1"/>
    <col min="12555" max="12555" width="14.42578125" style="97" customWidth="1"/>
    <col min="12556" max="12556" width="1.5703125" style="97" customWidth="1"/>
    <col min="12557" max="12557" width="12.7109375" style="97" customWidth="1"/>
    <col min="12558" max="12558" width="1.5703125" style="97" customWidth="1"/>
    <col min="12559" max="12559" width="12.7109375" style="97" customWidth="1"/>
    <col min="12560" max="12560" width="1.5703125" style="97" customWidth="1"/>
    <col min="12561" max="12561" width="14.42578125" style="97" customWidth="1"/>
    <col min="12562" max="12562" width="1.5703125" style="97" customWidth="1"/>
    <col min="12563" max="12563" width="12.7109375" style="97" customWidth="1"/>
    <col min="12564" max="12564" width="1.5703125" style="97" customWidth="1"/>
    <col min="12565" max="12565" width="12.7109375" style="97" customWidth="1"/>
    <col min="12566" max="12566" width="1.5703125" style="97" customWidth="1"/>
    <col min="12567" max="12567" width="16.140625" style="97" customWidth="1"/>
    <col min="12568" max="12569" width="1.5703125" style="97" customWidth="1"/>
    <col min="12570" max="12570" width="14.42578125" style="97" customWidth="1"/>
    <col min="12571" max="12571" width="2.42578125" style="97" customWidth="1"/>
    <col min="12572" max="12572" width="12.7109375" style="97" customWidth="1"/>
    <col min="12573" max="12573" width="3.28515625" style="97" customWidth="1"/>
    <col min="12574" max="12574" width="14.42578125" style="97" customWidth="1"/>
    <col min="12575" max="12575" width="2.42578125" style="97" customWidth="1"/>
    <col min="12576" max="12576" width="12.7109375" style="97" customWidth="1"/>
    <col min="12577" max="12577" width="3.28515625" style="97" customWidth="1"/>
    <col min="12578" max="12578" width="12.7109375" style="97" customWidth="1"/>
    <col min="12579" max="12579" width="2.42578125" style="97" customWidth="1"/>
    <col min="12580" max="12580" width="12.7109375" style="97" customWidth="1"/>
    <col min="12581" max="12581" width="3.28515625" style="97" customWidth="1"/>
    <col min="12582" max="12582" width="14.42578125" style="97" customWidth="1"/>
    <col min="12583" max="12583" width="3.28515625" style="97" customWidth="1"/>
    <col min="12584" max="12584" width="5" style="97" customWidth="1"/>
    <col min="12585" max="12585" width="15.140625" style="97" customWidth="1"/>
    <col min="12586" max="12586" width="8.42578125" style="97" customWidth="1"/>
    <col min="12587" max="12587" width="1.5703125" style="97" customWidth="1"/>
    <col min="12588" max="12588" width="12.7109375" style="97" customWidth="1"/>
    <col min="12589" max="12589" width="1.5703125" style="97" customWidth="1"/>
    <col min="12590" max="12590" width="12.7109375" style="97" customWidth="1"/>
    <col min="12591" max="12591" width="1.5703125" style="97" customWidth="1"/>
    <col min="12592" max="12592" width="12.7109375" style="97" customWidth="1"/>
    <col min="12593" max="12800" width="12.7109375" style="97"/>
    <col min="12801" max="12801" width="5" style="97" customWidth="1"/>
    <col min="12802" max="12802" width="1.5703125" style="97" customWidth="1"/>
    <col min="12803" max="12803" width="19.5703125" style="97" customWidth="1"/>
    <col min="12804" max="12804" width="1.5703125" style="97" customWidth="1"/>
    <col min="12805" max="12805" width="14.42578125" style="97" customWidth="1"/>
    <col min="12806" max="12806" width="1.5703125" style="97" customWidth="1"/>
    <col min="12807" max="12807" width="12.7109375" style="97" customWidth="1"/>
    <col min="12808" max="12808" width="1.5703125" style="97" customWidth="1"/>
    <col min="12809" max="12809" width="12.7109375" style="97" customWidth="1"/>
    <col min="12810" max="12810" width="1.5703125" style="97" customWidth="1"/>
    <col min="12811" max="12811" width="14.42578125" style="97" customWidth="1"/>
    <col min="12812" max="12812" width="1.5703125" style="97" customWidth="1"/>
    <col min="12813" max="12813" width="12.7109375" style="97" customWidth="1"/>
    <col min="12814" max="12814" width="1.5703125" style="97" customWidth="1"/>
    <col min="12815" max="12815" width="12.7109375" style="97" customWidth="1"/>
    <col min="12816" max="12816" width="1.5703125" style="97" customWidth="1"/>
    <col min="12817" max="12817" width="14.42578125" style="97" customWidth="1"/>
    <col min="12818" max="12818" width="1.5703125" style="97" customWidth="1"/>
    <col min="12819" max="12819" width="12.7109375" style="97" customWidth="1"/>
    <col min="12820" max="12820" width="1.5703125" style="97" customWidth="1"/>
    <col min="12821" max="12821" width="12.7109375" style="97" customWidth="1"/>
    <col min="12822" max="12822" width="1.5703125" style="97" customWidth="1"/>
    <col min="12823" max="12823" width="16.140625" style="97" customWidth="1"/>
    <col min="12824" max="12825" width="1.5703125" style="97" customWidth="1"/>
    <col min="12826" max="12826" width="14.42578125" style="97" customWidth="1"/>
    <col min="12827" max="12827" width="2.42578125" style="97" customWidth="1"/>
    <col min="12828" max="12828" width="12.7109375" style="97" customWidth="1"/>
    <col min="12829" max="12829" width="3.28515625" style="97" customWidth="1"/>
    <col min="12830" max="12830" width="14.42578125" style="97" customWidth="1"/>
    <col min="12831" max="12831" width="2.42578125" style="97" customWidth="1"/>
    <col min="12832" max="12832" width="12.7109375" style="97" customWidth="1"/>
    <col min="12833" max="12833" width="3.28515625" style="97" customWidth="1"/>
    <col min="12834" max="12834" width="12.7109375" style="97" customWidth="1"/>
    <col min="12835" max="12835" width="2.42578125" style="97" customWidth="1"/>
    <col min="12836" max="12836" width="12.7109375" style="97" customWidth="1"/>
    <col min="12837" max="12837" width="3.28515625" style="97" customWidth="1"/>
    <col min="12838" max="12838" width="14.42578125" style="97" customWidth="1"/>
    <col min="12839" max="12839" width="3.28515625" style="97" customWidth="1"/>
    <col min="12840" max="12840" width="5" style="97" customWidth="1"/>
    <col min="12841" max="12841" width="15.140625" style="97" customWidth="1"/>
    <col min="12842" max="12842" width="8.42578125" style="97" customWidth="1"/>
    <col min="12843" max="12843" width="1.5703125" style="97" customWidth="1"/>
    <col min="12844" max="12844" width="12.7109375" style="97" customWidth="1"/>
    <col min="12845" max="12845" width="1.5703125" style="97" customWidth="1"/>
    <col min="12846" max="12846" width="12.7109375" style="97" customWidth="1"/>
    <col min="12847" max="12847" width="1.5703125" style="97" customWidth="1"/>
    <col min="12848" max="12848" width="12.7109375" style="97" customWidth="1"/>
    <col min="12849" max="13056" width="12.7109375" style="97"/>
    <col min="13057" max="13057" width="5" style="97" customWidth="1"/>
    <col min="13058" max="13058" width="1.5703125" style="97" customWidth="1"/>
    <col min="13059" max="13059" width="19.5703125" style="97" customWidth="1"/>
    <col min="13060" max="13060" width="1.5703125" style="97" customWidth="1"/>
    <col min="13061" max="13061" width="14.42578125" style="97" customWidth="1"/>
    <col min="13062" max="13062" width="1.5703125" style="97" customWidth="1"/>
    <col min="13063" max="13063" width="12.7109375" style="97" customWidth="1"/>
    <col min="13064" max="13064" width="1.5703125" style="97" customWidth="1"/>
    <col min="13065" max="13065" width="12.7109375" style="97" customWidth="1"/>
    <col min="13066" max="13066" width="1.5703125" style="97" customWidth="1"/>
    <col min="13067" max="13067" width="14.42578125" style="97" customWidth="1"/>
    <col min="13068" max="13068" width="1.5703125" style="97" customWidth="1"/>
    <col min="13069" max="13069" width="12.7109375" style="97" customWidth="1"/>
    <col min="13070" max="13070" width="1.5703125" style="97" customWidth="1"/>
    <col min="13071" max="13071" width="12.7109375" style="97" customWidth="1"/>
    <col min="13072" max="13072" width="1.5703125" style="97" customWidth="1"/>
    <col min="13073" max="13073" width="14.42578125" style="97" customWidth="1"/>
    <col min="13074" max="13074" width="1.5703125" style="97" customWidth="1"/>
    <col min="13075" max="13075" width="12.7109375" style="97" customWidth="1"/>
    <col min="13076" max="13076" width="1.5703125" style="97" customWidth="1"/>
    <col min="13077" max="13077" width="12.7109375" style="97" customWidth="1"/>
    <col min="13078" max="13078" width="1.5703125" style="97" customWidth="1"/>
    <col min="13079" max="13079" width="16.140625" style="97" customWidth="1"/>
    <col min="13080" max="13081" width="1.5703125" style="97" customWidth="1"/>
    <col min="13082" max="13082" width="14.42578125" style="97" customWidth="1"/>
    <col min="13083" max="13083" width="2.42578125" style="97" customWidth="1"/>
    <col min="13084" max="13084" width="12.7109375" style="97" customWidth="1"/>
    <col min="13085" max="13085" width="3.28515625" style="97" customWidth="1"/>
    <col min="13086" max="13086" width="14.42578125" style="97" customWidth="1"/>
    <col min="13087" max="13087" width="2.42578125" style="97" customWidth="1"/>
    <col min="13088" max="13088" width="12.7109375" style="97" customWidth="1"/>
    <col min="13089" max="13089" width="3.28515625" style="97" customWidth="1"/>
    <col min="13090" max="13090" width="12.7109375" style="97" customWidth="1"/>
    <col min="13091" max="13091" width="2.42578125" style="97" customWidth="1"/>
    <col min="13092" max="13092" width="12.7109375" style="97" customWidth="1"/>
    <col min="13093" max="13093" width="3.28515625" style="97" customWidth="1"/>
    <col min="13094" max="13094" width="14.42578125" style="97" customWidth="1"/>
    <col min="13095" max="13095" width="3.28515625" style="97" customWidth="1"/>
    <col min="13096" max="13096" width="5" style="97" customWidth="1"/>
    <col min="13097" max="13097" width="15.140625" style="97" customWidth="1"/>
    <col min="13098" max="13098" width="8.42578125" style="97" customWidth="1"/>
    <col min="13099" max="13099" width="1.5703125" style="97" customWidth="1"/>
    <col min="13100" max="13100" width="12.7109375" style="97" customWidth="1"/>
    <col min="13101" max="13101" width="1.5703125" style="97" customWidth="1"/>
    <col min="13102" max="13102" width="12.7109375" style="97" customWidth="1"/>
    <col min="13103" max="13103" width="1.5703125" style="97" customWidth="1"/>
    <col min="13104" max="13104" width="12.7109375" style="97" customWidth="1"/>
    <col min="13105" max="13312" width="12.7109375" style="97"/>
    <col min="13313" max="13313" width="5" style="97" customWidth="1"/>
    <col min="13314" max="13314" width="1.5703125" style="97" customWidth="1"/>
    <col min="13315" max="13315" width="19.5703125" style="97" customWidth="1"/>
    <col min="13316" max="13316" width="1.5703125" style="97" customWidth="1"/>
    <col min="13317" max="13317" width="14.42578125" style="97" customWidth="1"/>
    <col min="13318" max="13318" width="1.5703125" style="97" customWidth="1"/>
    <col min="13319" max="13319" width="12.7109375" style="97" customWidth="1"/>
    <col min="13320" max="13320" width="1.5703125" style="97" customWidth="1"/>
    <col min="13321" max="13321" width="12.7109375" style="97" customWidth="1"/>
    <col min="13322" max="13322" width="1.5703125" style="97" customWidth="1"/>
    <col min="13323" max="13323" width="14.42578125" style="97" customWidth="1"/>
    <col min="13324" max="13324" width="1.5703125" style="97" customWidth="1"/>
    <col min="13325" max="13325" width="12.7109375" style="97" customWidth="1"/>
    <col min="13326" max="13326" width="1.5703125" style="97" customWidth="1"/>
    <col min="13327" max="13327" width="12.7109375" style="97" customWidth="1"/>
    <col min="13328" max="13328" width="1.5703125" style="97" customWidth="1"/>
    <col min="13329" max="13329" width="14.42578125" style="97" customWidth="1"/>
    <col min="13330" max="13330" width="1.5703125" style="97" customWidth="1"/>
    <col min="13331" max="13331" width="12.7109375" style="97" customWidth="1"/>
    <col min="13332" max="13332" width="1.5703125" style="97" customWidth="1"/>
    <col min="13333" max="13333" width="12.7109375" style="97" customWidth="1"/>
    <col min="13334" max="13334" width="1.5703125" style="97" customWidth="1"/>
    <col min="13335" max="13335" width="16.140625" style="97" customWidth="1"/>
    <col min="13336" max="13337" width="1.5703125" style="97" customWidth="1"/>
    <col min="13338" max="13338" width="14.42578125" style="97" customWidth="1"/>
    <col min="13339" max="13339" width="2.42578125" style="97" customWidth="1"/>
    <col min="13340" max="13340" width="12.7109375" style="97" customWidth="1"/>
    <col min="13341" max="13341" width="3.28515625" style="97" customWidth="1"/>
    <col min="13342" max="13342" width="14.42578125" style="97" customWidth="1"/>
    <col min="13343" max="13343" width="2.42578125" style="97" customWidth="1"/>
    <col min="13344" max="13344" width="12.7109375" style="97" customWidth="1"/>
    <col min="13345" max="13345" width="3.28515625" style="97" customWidth="1"/>
    <col min="13346" max="13346" width="12.7109375" style="97" customWidth="1"/>
    <col min="13347" max="13347" width="2.42578125" style="97" customWidth="1"/>
    <col min="13348" max="13348" width="12.7109375" style="97" customWidth="1"/>
    <col min="13349" max="13349" width="3.28515625" style="97" customWidth="1"/>
    <col min="13350" max="13350" width="14.42578125" style="97" customWidth="1"/>
    <col min="13351" max="13351" width="3.28515625" style="97" customWidth="1"/>
    <col min="13352" max="13352" width="5" style="97" customWidth="1"/>
    <col min="13353" max="13353" width="15.140625" style="97" customWidth="1"/>
    <col min="13354" max="13354" width="8.42578125" style="97" customWidth="1"/>
    <col min="13355" max="13355" width="1.5703125" style="97" customWidth="1"/>
    <col min="13356" max="13356" width="12.7109375" style="97" customWidth="1"/>
    <col min="13357" max="13357" width="1.5703125" style="97" customWidth="1"/>
    <col min="13358" max="13358" width="12.7109375" style="97" customWidth="1"/>
    <col min="13359" max="13359" width="1.5703125" style="97" customWidth="1"/>
    <col min="13360" max="13360" width="12.7109375" style="97" customWidth="1"/>
    <col min="13361" max="13568" width="12.7109375" style="97"/>
    <col min="13569" max="13569" width="5" style="97" customWidth="1"/>
    <col min="13570" max="13570" width="1.5703125" style="97" customWidth="1"/>
    <col min="13571" max="13571" width="19.5703125" style="97" customWidth="1"/>
    <col min="13572" max="13572" width="1.5703125" style="97" customWidth="1"/>
    <col min="13573" max="13573" width="14.42578125" style="97" customWidth="1"/>
    <col min="13574" max="13574" width="1.5703125" style="97" customWidth="1"/>
    <col min="13575" max="13575" width="12.7109375" style="97" customWidth="1"/>
    <col min="13576" max="13576" width="1.5703125" style="97" customWidth="1"/>
    <col min="13577" max="13577" width="12.7109375" style="97" customWidth="1"/>
    <col min="13578" max="13578" width="1.5703125" style="97" customWidth="1"/>
    <col min="13579" max="13579" width="14.42578125" style="97" customWidth="1"/>
    <col min="13580" max="13580" width="1.5703125" style="97" customWidth="1"/>
    <col min="13581" max="13581" width="12.7109375" style="97" customWidth="1"/>
    <col min="13582" max="13582" width="1.5703125" style="97" customWidth="1"/>
    <col min="13583" max="13583" width="12.7109375" style="97" customWidth="1"/>
    <col min="13584" max="13584" width="1.5703125" style="97" customWidth="1"/>
    <col min="13585" max="13585" width="14.42578125" style="97" customWidth="1"/>
    <col min="13586" max="13586" width="1.5703125" style="97" customWidth="1"/>
    <col min="13587" max="13587" width="12.7109375" style="97" customWidth="1"/>
    <col min="13588" max="13588" width="1.5703125" style="97" customWidth="1"/>
    <col min="13589" max="13589" width="12.7109375" style="97" customWidth="1"/>
    <col min="13590" max="13590" width="1.5703125" style="97" customWidth="1"/>
    <col min="13591" max="13591" width="16.140625" style="97" customWidth="1"/>
    <col min="13592" max="13593" width="1.5703125" style="97" customWidth="1"/>
    <col min="13594" max="13594" width="14.42578125" style="97" customWidth="1"/>
    <col min="13595" max="13595" width="2.42578125" style="97" customWidth="1"/>
    <col min="13596" max="13596" width="12.7109375" style="97" customWidth="1"/>
    <col min="13597" max="13597" width="3.28515625" style="97" customWidth="1"/>
    <col min="13598" max="13598" width="14.42578125" style="97" customWidth="1"/>
    <col min="13599" max="13599" width="2.42578125" style="97" customWidth="1"/>
    <col min="13600" max="13600" width="12.7109375" style="97" customWidth="1"/>
    <col min="13601" max="13601" width="3.28515625" style="97" customWidth="1"/>
    <col min="13602" max="13602" width="12.7109375" style="97" customWidth="1"/>
    <col min="13603" max="13603" width="2.42578125" style="97" customWidth="1"/>
    <col min="13604" max="13604" width="12.7109375" style="97" customWidth="1"/>
    <col min="13605" max="13605" width="3.28515625" style="97" customWidth="1"/>
    <col min="13606" max="13606" width="14.42578125" style="97" customWidth="1"/>
    <col min="13607" max="13607" width="3.28515625" style="97" customWidth="1"/>
    <col min="13608" max="13608" width="5" style="97" customWidth="1"/>
    <col min="13609" max="13609" width="15.140625" style="97" customWidth="1"/>
    <col min="13610" max="13610" width="8.42578125" style="97" customWidth="1"/>
    <col min="13611" max="13611" width="1.5703125" style="97" customWidth="1"/>
    <col min="13612" max="13612" width="12.7109375" style="97" customWidth="1"/>
    <col min="13613" max="13613" width="1.5703125" style="97" customWidth="1"/>
    <col min="13614" max="13614" width="12.7109375" style="97" customWidth="1"/>
    <col min="13615" max="13615" width="1.5703125" style="97" customWidth="1"/>
    <col min="13616" max="13616" width="12.7109375" style="97" customWidth="1"/>
    <col min="13617" max="13824" width="12.7109375" style="97"/>
    <col min="13825" max="13825" width="5" style="97" customWidth="1"/>
    <col min="13826" max="13826" width="1.5703125" style="97" customWidth="1"/>
    <col min="13827" max="13827" width="19.5703125" style="97" customWidth="1"/>
    <col min="13828" max="13828" width="1.5703125" style="97" customWidth="1"/>
    <col min="13829" max="13829" width="14.42578125" style="97" customWidth="1"/>
    <col min="13830" max="13830" width="1.5703125" style="97" customWidth="1"/>
    <col min="13831" max="13831" width="12.7109375" style="97" customWidth="1"/>
    <col min="13832" max="13832" width="1.5703125" style="97" customWidth="1"/>
    <col min="13833" max="13833" width="12.7109375" style="97" customWidth="1"/>
    <col min="13834" max="13834" width="1.5703125" style="97" customWidth="1"/>
    <col min="13835" max="13835" width="14.42578125" style="97" customWidth="1"/>
    <col min="13836" max="13836" width="1.5703125" style="97" customWidth="1"/>
    <col min="13837" max="13837" width="12.7109375" style="97" customWidth="1"/>
    <col min="13838" max="13838" width="1.5703125" style="97" customWidth="1"/>
    <col min="13839" max="13839" width="12.7109375" style="97" customWidth="1"/>
    <col min="13840" max="13840" width="1.5703125" style="97" customWidth="1"/>
    <col min="13841" max="13841" width="14.42578125" style="97" customWidth="1"/>
    <col min="13842" max="13842" width="1.5703125" style="97" customWidth="1"/>
    <col min="13843" max="13843" width="12.7109375" style="97" customWidth="1"/>
    <col min="13844" max="13844" width="1.5703125" style="97" customWidth="1"/>
    <col min="13845" max="13845" width="12.7109375" style="97" customWidth="1"/>
    <col min="13846" max="13846" width="1.5703125" style="97" customWidth="1"/>
    <col min="13847" max="13847" width="16.140625" style="97" customWidth="1"/>
    <col min="13848" max="13849" width="1.5703125" style="97" customWidth="1"/>
    <col min="13850" max="13850" width="14.42578125" style="97" customWidth="1"/>
    <col min="13851" max="13851" width="2.42578125" style="97" customWidth="1"/>
    <col min="13852" max="13852" width="12.7109375" style="97" customWidth="1"/>
    <col min="13853" max="13853" width="3.28515625" style="97" customWidth="1"/>
    <col min="13854" max="13854" width="14.42578125" style="97" customWidth="1"/>
    <col min="13855" max="13855" width="2.42578125" style="97" customWidth="1"/>
    <col min="13856" max="13856" width="12.7109375" style="97" customWidth="1"/>
    <col min="13857" max="13857" width="3.28515625" style="97" customWidth="1"/>
    <col min="13858" max="13858" width="12.7109375" style="97" customWidth="1"/>
    <col min="13859" max="13859" width="2.42578125" style="97" customWidth="1"/>
    <col min="13860" max="13860" width="12.7109375" style="97" customWidth="1"/>
    <col min="13861" max="13861" width="3.28515625" style="97" customWidth="1"/>
    <col min="13862" max="13862" width="14.42578125" style="97" customWidth="1"/>
    <col min="13863" max="13863" width="3.28515625" style="97" customWidth="1"/>
    <col min="13864" max="13864" width="5" style="97" customWidth="1"/>
    <col min="13865" max="13865" width="15.140625" style="97" customWidth="1"/>
    <col min="13866" max="13866" width="8.42578125" style="97" customWidth="1"/>
    <col min="13867" max="13867" width="1.5703125" style="97" customWidth="1"/>
    <col min="13868" max="13868" width="12.7109375" style="97" customWidth="1"/>
    <col min="13869" max="13869" width="1.5703125" style="97" customWidth="1"/>
    <col min="13870" max="13870" width="12.7109375" style="97" customWidth="1"/>
    <col min="13871" max="13871" width="1.5703125" style="97" customWidth="1"/>
    <col min="13872" max="13872" width="12.7109375" style="97" customWidth="1"/>
    <col min="13873" max="14080" width="12.7109375" style="97"/>
    <col min="14081" max="14081" width="5" style="97" customWidth="1"/>
    <col min="14082" max="14082" width="1.5703125" style="97" customWidth="1"/>
    <col min="14083" max="14083" width="19.5703125" style="97" customWidth="1"/>
    <col min="14084" max="14084" width="1.5703125" style="97" customWidth="1"/>
    <col min="14085" max="14085" width="14.42578125" style="97" customWidth="1"/>
    <col min="14086" max="14086" width="1.5703125" style="97" customWidth="1"/>
    <col min="14087" max="14087" width="12.7109375" style="97" customWidth="1"/>
    <col min="14088" max="14088" width="1.5703125" style="97" customWidth="1"/>
    <col min="14089" max="14089" width="12.7109375" style="97" customWidth="1"/>
    <col min="14090" max="14090" width="1.5703125" style="97" customWidth="1"/>
    <col min="14091" max="14091" width="14.42578125" style="97" customWidth="1"/>
    <col min="14092" max="14092" width="1.5703125" style="97" customWidth="1"/>
    <col min="14093" max="14093" width="12.7109375" style="97" customWidth="1"/>
    <col min="14094" max="14094" width="1.5703125" style="97" customWidth="1"/>
    <col min="14095" max="14095" width="12.7109375" style="97" customWidth="1"/>
    <col min="14096" max="14096" width="1.5703125" style="97" customWidth="1"/>
    <col min="14097" max="14097" width="14.42578125" style="97" customWidth="1"/>
    <col min="14098" max="14098" width="1.5703125" style="97" customWidth="1"/>
    <col min="14099" max="14099" width="12.7109375" style="97" customWidth="1"/>
    <col min="14100" max="14100" width="1.5703125" style="97" customWidth="1"/>
    <col min="14101" max="14101" width="12.7109375" style="97" customWidth="1"/>
    <col min="14102" max="14102" width="1.5703125" style="97" customWidth="1"/>
    <col min="14103" max="14103" width="16.140625" style="97" customWidth="1"/>
    <col min="14104" max="14105" width="1.5703125" style="97" customWidth="1"/>
    <col min="14106" max="14106" width="14.42578125" style="97" customWidth="1"/>
    <col min="14107" max="14107" width="2.42578125" style="97" customWidth="1"/>
    <col min="14108" max="14108" width="12.7109375" style="97" customWidth="1"/>
    <col min="14109" max="14109" width="3.28515625" style="97" customWidth="1"/>
    <col min="14110" max="14110" width="14.42578125" style="97" customWidth="1"/>
    <col min="14111" max="14111" width="2.42578125" style="97" customWidth="1"/>
    <col min="14112" max="14112" width="12.7109375" style="97" customWidth="1"/>
    <col min="14113" max="14113" width="3.28515625" style="97" customWidth="1"/>
    <col min="14114" max="14114" width="12.7109375" style="97" customWidth="1"/>
    <col min="14115" max="14115" width="2.42578125" style="97" customWidth="1"/>
    <col min="14116" max="14116" width="12.7109375" style="97" customWidth="1"/>
    <col min="14117" max="14117" width="3.28515625" style="97" customWidth="1"/>
    <col min="14118" max="14118" width="14.42578125" style="97" customWidth="1"/>
    <col min="14119" max="14119" width="3.28515625" style="97" customWidth="1"/>
    <col min="14120" max="14120" width="5" style="97" customWidth="1"/>
    <col min="14121" max="14121" width="15.140625" style="97" customWidth="1"/>
    <col min="14122" max="14122" width="8.42578125" style="97" customWidth="1"/>
    <col min="14123" max="14123" width="1.5703125" style="97" customWidth="1"/>
    <col min="14124" max="14124" width="12.7109375" style="97" customWidth="1"/>
    <col min="14125" max="14125" width="1.5703125" style="97" customWidth="1"/>
    <col min="14126" max="14126" width="12.7109375" style="97" customWidth="1"/>
    <col min="14127" max="14127" width="1.5703125" style="97" customWidth="1"/>
    <col min="14128" max="14128" width="12.7109375" style="97" customWidth="1"/>
    <col min="14129" max="14336" width="12.7109375" style="97"/>
    <col min="14337" max="14337" width="5" style="97" customWidth="1"/>
    <col min="14338" max="14338" width="1.5703125" style="97" customWidth="1"/>
    <col min="14339" max="14339" width="19.5703125" style="97" customWidth="1"/>
    <col min="14340" max="14340" width="1.5703125" style="97" customWidth="1"/>
    <col min="14341" max="14341" width="14.42578125" style="97" customWidth="1"/>
    <col min="14342" max="14342" width="1.5703125" style="97" customWidth="1"/>
    <col min="14343" max="14343" width="12.7109375" style="97" customWidth="1"/>
    <col min="14344" max="14344" width="1.5703125" style="97" customWidth="1"/>
    <col min="14345" max="14345" width="12.7109375" style="97" customWidth="1"/>
    <col min="14346" max="14346" width="1.5703125" style="97" customWidth="1"/>
    <col min="14347" max="14347" width="14.42578125" style="97" customWidth="1"/>
    <col min="14348" max="14348" width="1.5703125" style="97" customWidth="1"/>
    <col min="14349" max="14349" width="12.7109375" style="97" customWidth="1"/>
    <col min="14350" max="14350" width="1.5703125" style="97" customWidth="1"/>
    <col min="14351" max="14351" width="12.7109375" style="97" customWidth="1"/>
    <col min="14352" max="14352" width="1.5703125" style="97" customWidth="1"/>
    <col min="14353" max="14353" width="14.42578125" style="97" customWidth="1"/>
    <col min="14354" max="14354" width="1.5703125" style="97" customWidth="1"/>
    <col min="14355" max="14355" width="12.7109375" style="97" customWidth="1"/>
    <col min="14356" max="14356" width="1.5703125" style="97" customWidth="1"/>
    <col min="14357" max="14357" width="12.7109375" style="97" customWidth="1"/>
    <col min="14358" max="14358" width="1.5703125" style="97" customWidth="1"/>
    <col min="14359" max="14359" width="16.140625" style="97" customWidth="1"/>
    <col min="14360" max="14361" width="1.5703125" style="97" customWidth="1"/>
    <col min="14362" max="14362" width="14.42578125" style="97" customWidth="1"/>
    <col min="14363" max="14363" width="2.42578125" style="97" customWidth="1"/>
    <col min="14364" max="14364" width="12.7109375" style="97" customWidth="1"/>
    <col min="14365" max="14365" width="3.28515625" style="97" customWidth="1"/>
    <col min="14366" max="14366" width="14.42578125" style="97" customWidth="1"/>
    <col min="14367" max="14367" width="2.42578125" style="97" customWidth="1"/>
    <col min="14368" max="14368" width="12.7109375" style="97" customWidth="1"/>
    <col min="14369" max="14369" width="3.28515625" style="97" customWidth="1"/>
    <col min="14370" max="14370" width="12.7109375" style="97" customWidth="1"/>
    <col min="14371" max="14371" width="2.42578125" style="97" customWidth="1"/>
    <col min="14372" max="14372" width="12.7109375" style="97" customWidth="1"/>
    <col min="14373" max="14373" width="3.28515625" style="97" customWidth="1"/>
    <col min="14374" max="14374" width="14.42578125" style="97" customWidth="1"/>
    <col min="14375" max="14375" width="3.28515625" style="97" customWidth="1"/>
    <col min="14376" max="14376" width="5" style="97" customWidth="1"/>
    <col min="14377" max="14377" width="15.140625" style="97" customWidth="1"/>
    <col min="14378" max="14378" width="8.42578125" style="97" customWidth="1"/>
    <col min="14379" max="14379" width="1.5703125" style="97" customWidth="1"/>
    <col min="14380" max="14380" width="12.7109375" style="97" customWidth="1"/>
    <col min="14381" max="14381" width="1.5703125" style="97" customWidth="1"/>
    <col min="14382" max="14382" width="12.7109375" style="97" customWidth="1"/>
    <col min="14383" max="14383" width="1.5703125" style="97" customWidth="1"/>
    <col min="14384" max="14384" width="12.7109375" style="97" customWidth="1"/>
    <col min="14385" max="14592" width="12.7109375" style="97"/>
    <col min="14593" max="14593" width="5" style="97" customWidth="1"/>
    <col min="14594" max="14594" width="1.5703125" style="97" customWidth="1"/>
    <col min="14595" max="14595" width="19.5703125" style="97" customWidth="1"/>
    <col min="14596" max="14596" width="1.5703125" style="97" customWidth="1"/>
    <col min="14597" max="14597" width="14.42578125" style="97" customWidth="1"/>
    <col min="14598" max="14598" width="1.5703125" style="97" customWidth="1"/>
    <col min="14599" max="14599" width="12.7109375" style="97" customWidth="1"/>
    <col min="14600" max="14600" width="1.5703125" style="97" customWidth="1"/>
    <col min="14601" max="14601" width="12.7109375" style="97" customWidth="1"/>
    <col min="14602" max="14602" width="1.5703125" style="97" customWidth="1"/>
    <col min="14603" max="14603" width="14.42578125" style="97" customWidth="1"/>
    <col min="14604" max="14604" width="1.5703125" style="97" customWidth="1"/>
    <col min="14605" max="14605" width="12.7109375" style="97" customWidth="1"/>
    <col min="14606" max="14606" width="1.5703125" style="97" customWidth="1"/>
    <col min="14607" max="14607" width="12.7109375" style="97" customWidth="1"/>
    <col min="14608" max="14608" width="1.5703125" style="97" customWidth="1"/>
    <col min="14609" max="14609" width="14.42578125" style="97" customWidth="1"/>
    <col min="14610" max="14610" width="1.5703125" style="97" customWidth="1"/>
    <col min="14611" max="14611" width="12.7109375" style="97" customWidth="1"/>
    <col min="14612" max="14612" width="1.5703125" style="97" customWidth="1"/>
    <col min="14613" max="14613" width="12.7109375" style="97" customWidth="1"/>
    <col min="14614" max="14614" width="1.5703125" style="97" customWidth="1"/>
    <col min="14615" max="14615" width="16.140625" style="97" customWidth="1"/>
    <col min="14616" max="14617" width="1.5703125" style="97" customWidth="1"/>
    <col min="14618" max="14618" width="14.42578125" style="97" customWidth="1"/>
    <col min="14619" max="14619" width="2.42578125" style="97" customWidth="1"/>
    <col min="14620" max="14620" width="12.7109375" style="97" customWidth="1"/>
    <col min="14621" max="14621" width="3.28515625" style="97" customWidth="1"/>
    <col min="14622" max="14622" width="14.42578125" style="97" customWidth="1"/>
    <col min="14623" max="14623" width="2.42578125" style="97" customWidth="1"/>
    <col min="14624" max="14624" width="12.7109375" style="97" customWidth="1"/>
    <col min="14625" max="14625" width="3.28515625" style="97" customWidth="1"/>
    <col min="14626" max="14626" width="12.7109375" style="97" customWidth="1"/>
    <col min="14627" max="14627" width="2.42578125" style="97" customWidth="1"/>
    <col min="14628" max="14628" width="12.7109375" style="97" customWidth="1"/>
    <col min="14629" max="14629" width="3.28515625" style="97" customWidth="1"/>
    <col min="14630" max="14630" width="14.42578125" style="97" customWidth="1"/>
    <col min="14631" max="14631" width="3.28515625" style="97" customWidth="1"/>
    <col min="14632" max="14632" width="5" style="97" customWidth="1"/>
    <col min="14633" max="14633" width="15.140625" style="97" customWidth="1"/>
    <col min="14634" max="14634" width="8.42578125" style="97" customWidth="1"/>
    <col min="14635" max="14635" width="1.5703125" style="97" customWidth="1"/>
    <col min="14636" max="14636" width="12.7109375" style="97" customWidth="1"/>
    <col min="14637" max="14637" width="1.5703125" style="97" customWidth="1"/>
    <col min="14638" max="14638" width="12.7109375" style="97" customWidth="1"/>
    <col min="14639" max="14639" width="1.5703125" style="97" customWidth="1"/>
    <col min="14640" max="14640" width="12.7109375" style="97" customWidth="1"/>
    <col min="14641" max="14848" width="12.7109375" style="97"/>
    <col min="14849" max="14849" width="5" style="97" customWidth="1"/>
    <col min="14850" max="14850" width="1.5703125" style="97" customWidth="1"/>
    <col min="14851" max="14851" width="19.5703125" style="97" customWidth="1"/>
    <col min="14852" max="14852" width="1.5703125" style="97" customWidth="1"/>
    <col min="14853" max="14853" width="14.42578125" style="97" customWidth="1"/>
    <col min="14854" max="14854" width="1.5703125" style="97" customWidth="1"/>
    <col min="14855" max="14855" width="12.7109375" style="97" customWidth="1"/>
    <col min="14856" max="14856" width="1.5703125" style="97" customWidth="1"/>
    <col min="14857" max="14857" width="12.7109375" style="97" customWidth="1"/>
    <col min="14858" max="14858" width="1.5703125" style="97" customWidth="1"/>
    <col min="14859" max="14859" width="14.42578125" style="97" customWidth="1"/>
    <col min="14860" max="14860" width="1.5703125" style="97" customWidth="1"/>
    <col min="14861" max="14861" width="12.7109375" style="97" customWidth="1"/>
    <col min="14862" max="14862" width="1.5703125" style="97" customWidth="1"/>
    <col min="14863" max="14863" width="12.7109375" style="97" customWidth="1"/>
    <col min="14864" max="14864" width="1.5703125" style="97" customWidth="1"/>
    <col min="14865" max="14865" width="14.42578125" style="97" customWidth="1"/>
    <col min="14866" max="14866" width="1.5703125" style="97" customWidth="1"/>
    <col min="14867" max="14867" width="12.7109375" style="97" customWidth="1"/>
    <col min="14868" max="14868" width="1.5703125" style="97" customWidth="1"/>
    <col min="14869" max="14869" width="12.7109375" style="97" customWidth="1"/>
    <col min="14870" max="14870" width="1.5703125" style="97" customWidth="1"/>
    <col min="14871" max="14871" width="16.140625" style="97" customWidth="1"/>
    <col min="14872" max="14873" width="1.5703125" style="97" customWidth="1"/>
    <col min="14874" max="14874" width="14.42578125" style="97" customWidth="1"/>
    <col min="14875" max="14875" width="2.42578125" style="97" customWidth="1"/>
    <col min="14876" max="14876" width="12.7109375" style="97" customWidth="1"/>
    <col min="14877" max="14877" width="3.28515625" style="97" customWidth="1"/>
    <col min="14878" max="14878" width="14.42578125" style="97" customWidth="1"/>
    <col min="14879" max="14879" width="2.42578125" style="97" customWidth="1"/>
    <col min="14880" max="14880" width="12.7109375" style="97" customWidth="1"/>
    <col min="14881" max="14881" width="3.28515625" style="97" customWidth="1"/>
    <col min="14882" max="14882" width="12.7109375" style="97" customWidth="1"/>
    <col min="14883" max="14883" width="2.42578125" style="97" customWidth="1"/>
    <col min="14884" max="14884" width="12.7109375" style="97" customWidth="1"/>
    <col min="14885" max="14885" width="3.28515625" style="97" customWidth="1"/>
    <col min="14886" max="14886" width="14.42578125" style="97" customWidth="1"/>
    <col min="14887" max="14887" width="3.28515625" style="97" customWidth="1"/>
    <col min="14888" max="14888" width="5" style="97" customWidth="1"/>
    <col min="14889" max="14889" width="15.140625" style="97" customWidth="1"/>
    <col min="14890" max="14890" width="8.42578125" style="97" customWidth="1"/>
    <col min="14891" max="14891" width="1.5703125" style="97" customWidth="1"/>
    <col min="14892" max="14892" width="12.7109375" style="97" customWidth="1"/>
    <col min="14893" max="14893" width="1.5703125" style="97" customWidth="1"/>
    <col min="14894" max="14894" width="12.7109375" style="97" customWidth="1"/>
    <col min="14895" max="14895" width="1.5703125" style="97" customWidth="1"/>
    <col min="14896" max="14896" width="12.7109375" style="97" customWidth="1"/>
    <col min="14897" max="15104" width="12.7109375" style="97"/>
    <col min="15105" max="15105" width="5" style="97" customWidth="1"/>
    <col min="15106" max="15106" width="1.5703125" style="97" customWidth="1"/>
    <col min="15107" max="15107" width="19.5703125" style="97" customWidth="1"/>
    <col min="15108" max="15108" width="1.5703125" style="97" customWidth="1"/>
    <col min="15109" max="15109" width="14.42578125" style="97" customWidth="1"/>
    <col min="15110" max="15110" width="1.5703125" style="97" customWidth="1"/>
    <col min="15111" max="15111" width="12.7109375" style="97" customWidth="1"/>
    <col min="15112" max="15112" width="1.5703125" style="97" customWidth="1"/>
    <col min="15113" max="15113" width="12.7109375" style="97" customWidth="1"/>
    <col min="15114" max="15114" width="1.5703125" style="97" customWidth="1"/>
    <col min="15115" max="15115" width="14.42578125" style="97" customWidth="1"/>
    <col min="15116" max="15116" width="1.5703125" style="97" customWidth="1"/>
    <col min="15117" max="15117" width="12.7109375" style="97" customWidth="1"/>
    <col min="15118" max="15118" width="1.5703125" style="97" customWidth="1"/>
    <col min="15119" max="15119" width="12.7109375" style="97" customWidth="1"/>
    <col min="15120" max="15120" width="1.5703125" style="97" customWidth="1"/>
    <col min="15121" max="15121" width="14.42578125" style="97" customWidth="1"/>
    <col min="15122" max="15122" width="1.5703125" style="97" customWidth="1"/>
    <col min="15123" max="15123" width="12.7109375" style="97" customWidth="1"/>
    <col min="15124" max="15124" width="1.5703125" style="97" customWidth="1"/>
    <col min="15125" max="15125" width="12.7109375" style="97" customWidth="1"/>
    <col min="15126" max="15126" width="1.5703125" style="97" customWidth="1"/>
    <col min="15127" max="15127" width="16.140625" style="97" customWidth="1"/>
    <col min="15128" max="15129" width="1.5703125" style="97" customWidth="1"/>
    <col min="15130" max="15130" width="14.42578125" style="97" customWidth="1"/>
    <col min="15131" max="15131" width="2.42578125" style="97" customWidth="1"/>
    <col min="15132" max="15132" width="12.7109375" style="97" customWidth="1"/>
    <col min="15133" max="15133" width="3.28515625" style="97" customWidth="1"/>
    <col min="15134" max="15134" width="14.42578125" style="97" customWidth="1"/>
    <col min="15135" max="15135" width="2.42578125" style="97" customWidth="1"/>
    <col min="15136" max="15136" width="12.7109375" style="97" customWidth="1"/>
    <col min="15137" max="15137" width="3.28515625" style="97" customWidth="1"/>
    <col min="15138" max="15138" width="12.7109375" style="97" customWidth="1"/>
    <col min="15139" max="15139" width="2.42578125" style="97" customWidth="1"/>
    <col min="15140" max="15140" width="12.7109375" style="97" customWidth="1"/>
    <col min="15141" max="15141" width="3.28515625" style="97" customWidth="1"/>
    <col min="15142" max="15142" width="14.42578125" style="97" customWidth="1"/>
    <col min="15143" max="15143" width="3.28515625" style="97" customWidth="1"/>
    <col min="15144" max="15144" width="5" style="97" customWidth="1"/>
    <col min="15145" max="15145" width="15.140625" style="97" customWidth="1"/>
    <col min="15146" max="15146" width="8.42578125" style="97" customWidth="1"/>
    <col min="15147" max="15147" width="1.5703125" style="97" customWidth="1"/>
    <col min="15148" max="15148" width="12.7109375" style="97" customWidth="1"/>
    <col min="15149" max="15149" width="1.5703125" style="97" customWidth="1"/>
    <col min="15150" max="15150" width="12.7109375" style="97" customWidth="1"/>
    <col min="15151" max="15151" width="1.5703125" style="97" customWidth="1"/>
    <col min="15152" max="15152" width="12.7109375" style="97" customWidth="1"/>
    <col min="15153" max="15360" width="12.7109375" style="97"/>
    <col min="15361" max="15361" width="5" style="97" customWidth="1"/>
    <col min="15362" max="15362" width="1.5703125" style="97" customWidth="1"/>
    <col min="15363" max="15363" width="19.5703125" style="97" customWidth="1"/>
    <col min="15364" max="15364" width="1.5703125" style="97" customWidth="1"/>
    <col min="15365" max="15365" width="14.42578125" style="97" customWidth="1"/>
    <col min="15366" max="15366" width="1.5703125" style="97" customWidth="1"/>
    <col min="15367" max="15367" width="12.7109375" style="97" customWidth="1"/>
    <col min="15368" max="15368" width="1.5703125" style="97" customWidth="1"/>
    <col min="15369" max="15369" width="12.7109375" style="97" customWidth="1"/>
    <col min="15370" max="15370" width="1.5703125" style="97" customWidth="1"/>
    <col min="15371" max="15371" width="14.42578125" style="97" customWidth="1"/>
    <col min="15372" max="15372" width="1.5703125" style="97" customWidth="1"/>
    <col min="15373" max="15373" width="12.7109375" style="97" customWidth="1"/>
    <col min="15374" max="15374" width="1.5703125" style="97" customWidth="1"/>
    <col min="15375" max="15375" width="12.7109375" style="97" customWidth="1"/>
    <col min="15376" max="15376" width="1.5703125" style="97" customWidth="1"/>
    <col min="15377" max="15377" width="14.42578125" style="97" customWidth="1"/>
    <col min="15378" max="15378" width="1.5703125" style="97" customWidth="1"/>
    <col min="15379" max="15379" width="12.7109375" style="97" customWidth="1"/>
    <col min="15380" max="15380" width="1.5703125" style="97" customWidth="1"/>
    <col min="15381" max="15381" width="12.7109375" style="97" customWidth="1"/>
    <col min="15382" max="15382" width="1.5703125" style="97" customWidth="1"/>
    <col min="15383" max="15383" width="16.140625" style="97" customWidth="1"/>
    <col min="15384" max="15385" width="1.5703125" style="97" customWidth="1"/>
    <col min="15386" max="15386" width="14.42578125" style="97" customWidth="1"/>
    <col min="15387" max="15387" width="2.42578125" style="97" customWidth="1"/>
    <col min="15388" max="15388" width="12.7109375" style="97" customWidth="1"/>
    <col min="15389" max="15389" width="3.28515625" style="97" customWidth="1"/>
    <col min="15390" max="15390" width="14.42578125" style="97" customWidth="1"/>
    <col min="15391" max="15391" width="2.42578125" style="97" customWidth="1"/>
    <col min="15392" max="15392" width="12.7109375" style="97" customWidth="1"/>
    <col min="15393" max="15393" width="3.28515625" style="97" customWidth="1"/>
    <col min="15394" max="15394" width="12.7109375" style="97" customWidth="1"/>
    <col min="15395" max="15395" width="2.42578125" style="97" customWidth="1"/>
    <col min="15396" max="15396" width="12.7109375" style="97" customWidth="1"/>
    <col min="15397" max="15397" width="3.28515625" style="97" customWidth="1"/>
    <col min="15398" max="15398" width="14.42578125" style="97" customWidth="1"/>
    <col min="15399" max="15399" width="3.28515625" style="97" customWidth="1"/>
    <col min="15400" max="15400" width="5" style="97" customWidth="1"/>
    <col min="15401" max="15401" width="15.140625" style="97" customWidth="1"/>
    <col min="15402" max="15402" width="8.42578125" style="97" customWidth="1"/>
    <col min="15403" max="15403" width="1.5703125" style="97" customWidth="1"/>
    <col min="15404" max="15404" width="12.7109375" style="97" customWidth="1"/>
    <col min="15405" max="15405" width="1.5703125" style="97" customWidth="1"/>
    <col min="15406" max="15406" width="12.7109375" style="97" customWidth="1"/>
    <col min="15407" max="15407" width="1.5703125" style="97" customWidth="1"/>
    <col min="15408" max="15408" width="12.7109375" style="97" customWidth="1"/>
    <col min="15409" max="15616" width="12.7109375" style="97"/>
    <col min="15617" max="15617" width="5" style="97" customWidth="1"/>
    <col min="15618" max="15618" width="1.5703125" style="97" customWidth="1"/>
    <col min="15619" max="15619" width="19.5703125" style="97" customWidth="1"/>
    <col min="15620" max="15620" width="1.5703125" style="97" customWidth="1"/>
    <col min="15621" max="15621" width="14.42578125" style="97" customWidth="1"/>
    <col min="15622" max="15622" width="1.5703125" style="97" customWidth="1"/>
    <col min="15623" max="15623" width="12.7109375" style="97" customWidth="1"/>
    <col min="15624" max="15624" width="1.5703125" style="97" customWidth="1"/>
    <col min="15625" max="15625" width="12.7109375" style="97" customWidth="1"/>
    <col min="15626" max="15626" width="1.5703125" style="97" customWidth="1"/>
    <col min="15627" max="15627" width="14.42578125" style="97" customWidth="1"/>
    <col min="15628" max="15628" width="1.5703125" style="97" customWidth="1"/>
    <col min="15629" max="15629" width="12.7109375" style="97" customWidth="1"/>
    <col min="15630" max="15630" width="1.5703125" style="97" customWidth="1"/>
    <col min="15631" max="15631" width="12.7109375" style="97" customWidth="1"/>
    <col min="15632" max="15632" width="1.5703125" style="97" customWidth="1"/>
    <col min="15633" max="15633" width="14.42578125" style="97" customWidth="1"/>
    <col min="15634" max="15634" width="1.5703125" style="97" customWidth="1"/>
    <col min="15635" max="15635" width="12.7109375" style="97" customWidth="1"/>
    <col min="15636" max="15636" width="1.5703125" style="97" customWidth="1"/>
    <col min="15637" max="15637" width="12.7109375" style="97" customWidth="1"/>
    <col min="15638" max="15638" width="1.5703125" style="97" customWidth="1"/>
    <col min="15639" max="15639" width="16.140625" style="97" customWidth="1"/>
    <col min="15640" max="15641" width="1.5703125" style="97" customWidth="1"/>
    <col min="15642" max="15642" width="14.42578125" style="97" customWidth="1"/>
    <col min="15643" max="15643" width="2.42578125" style="97" customWidth="1"/>
    <col min="15644" max="15644" width="12.7109375" style="97" customWidth="1"/>
    <col min="15645" max="15645" width="3.28515625" style="97" customWidth="1"/>
    <col min="15646" max="15646" width="14.42578125" style="97" customWidth="1"/>
    <col min="15647" max="15647" width="2.42578125" style="97" customWidth="1"/>
    <col min="15648" max="15648" width="12.7109375" style="97" customWidth="1"/>
    <col min="15649" max="15649" width="3.28515625" style="97" customWidth="1"/>
    <col min="15650" max="15650" width="12.7109375" style="97" customWidth="1"/>
    <col min="15651" max="15651" width="2.42578125" style="97" customWidth="1"/>
    <col min="15652" max="15652" width="12.7109375" style="97" customWidth="1"/>
    <col min="15653" max="15653" width="3.28515625" style="97" customWidth="1"/>
    <col min="15654" max="15654" width="14.42578125" style="97" customWidth="1"/>
    <col min="15655" max="15655" width="3.28515625" style="97" customWidth="1"/>
    <col min="15656" max="15656" width="5" style="97" customWidth="1"/>
    <col min="15657" max="15657" width="15.140625" style="97" customWidth="1"/>
    <col min="15658" max="15658" width="8.42578125" style="97" customWidth="1"/>
    <col min="15659" max="15659" width="1.5703125" style="97" customWidth="1"/>
    <col min="15660" max="15660" width="12.7109375" style="97" customWidth="1"/>
    <col min="15661" max="15661" width="1.5703125" style="97" customWidth="1"/>
    <col min="15662" max="15662" width="12.7109375" style="97" customWidth="1"/>
    <col min="15663" max="15663" width="1.5703125" style="97" customWidth="1"/>
    <col min="15664" max="15664" width="12.7109375" style="97" customWidth="1"/>
    <col min="15665" max="15872" width="12.7109375" style="97"/>
    <col min="15873" max="15873" width="5" style="97" customWidth="1"/>
    <col min="15874" max="15874" width="1.5703125" style="97" customWidth="1"/>
    <col min="15875" max="15875" width="19.5703125" style="97" customWidth="1"/>
    <col min="15876" max="15876" width="1.5703125" style="97" customWidth="1"/>
    <col min="15877" max="15877" width="14.42578125" style="97" customWidth="1"/>
    <col min="15878" max="15878" width="1.5703125" style="97" customWidth="1"/>
    <col min="15879" max="15879" width="12.7109375" style="97" customWidth="1"/>
    <col min="15880" max="15880" width="1.5703125" style="97" customWidth="1"/>
    <col min="15881" max="15881" width="12.7109375" style="97" customWidth="1"/>
    <col min="15882" max="15882" width="1.5703125" style="97" customWidth="1"/>
    <col min="15883" max="15883" width="14.42578125" style="97" customWidth="1"/>
    <col min="15884" max="15884" width="1.5703125" style="97" customWidth="1"/>
    <col min="15885" max="15885" width="12.7109375" style="97" customWidth="1"/>
    <col min="15886" max="15886" width="1.5703125" style="97" customWidth="1"/>
    <col min="15887" max="15887" width="12.7109375" style="97" customWidth="1"/>
    <col min="15888" max="15888" width="1.5703125" style="97" customWidth="1"/>
    <col min="15889" max="15889" width="14.42578125" style="97" customWidth="1"/>
    <col min="15890" max="15890" width="1.5703125" style="97" customWidth="1"/>
    <col min="15891" max="15891" width="12.7109375" style="97" customWidth="1"/>
    <col min="15892" max="15892" width="1.5703125" style="97" customWidth="1"/>
    <col min="15893" max="15893" width="12.7109375" style="97" customWidth="1"/>
    <col min="15894" max="15894" width="1.5703125" style="97" customWidth="1"/>
    <col min="15895" max="15895" width="16.140625" style="97" customWidth="1"/>
    <col min="15896" max="15897" width="1.5703125" style="97" customWidth="1"/>
    <col min="15898" max="15898" width="14.42578125" style="97" customWidth="1"/>
    <col min="15899" max="15899" width="2.42578125" style="97" customWidth="1"/>
    <col min="15900" max="15900" width="12.7109375" style="97" customWidth="1"/>
    <col min="15901" max="15901" width="3.28515625" style="97" customWidth="1"/>
    <col min="15902" max="15902" width="14.42578125" style="97" customWidth="1"/>
    <col min="15903" max="15903" width="2.42578125" style="97" customWidth="1"/>
    <col min="15904" max="15904" width="12.7109375" style="97" customWidth="1"/>
    <col min="15905" max="15905" width="3.28515625" style="97" customWidth="1"/>
    <col min="15906" max="15906" width="12.7109375" style="97" customWidth="1"/>
    <col min="15907" max="15907" width="2.42578125" style="97" customWidth="1"/>
    <col min="15908" max="15908" width="12.7109375" style="97" customWidth="1"/>
    <col min="15909" max="15909" width="3.28515625" style="97" customWidth="1"/>
    <col min="15910" max="15910" width="14.42578125" style="97" customWidth="1"/>
    <col min="15911" max="15911" width="3.28515625" style="97" customWidth="1"/>
    <col min="15912" max="15912" width="5" style="97" customWidth="1"/>
    <col min="15913" max="15913" width="15.140625" style="97" customWidth="1"/>
    <col min="15914" max="15914" width="8.42578125" style="97" customWidth="1"/>
    <col min="15915" max="15915" width="1.5703125" style="97" customWidth="1"/>
    <col min="15916" max="15916" width="12.7109375" style="97" customWidth="1"/>
    <col min="15917" max="15917" width="1.5703125" style="97" customWidth="1"/>
    <col min="15918" max="15918" width="12.7109375" style="97" customWidth="1"/>
    <col min="15919" max="15919" width="1.5703125" style="97" customWidth="1"/>
    <col min="15920" max="15920" width="12.7109375" style="97" customWidth="1"/>
    <col min="15921" max="16128" width="12.7109375" style="97"/>
    <col min="16129" max="16129" width="5" style="97" customWidth="1"/>
    <col min="16130" max="16130" width="1.5703125" style="97" customWidth="1"/>
    <col min="16131" max="16131" width="19.5703125" style="97" customWidth="1"/>
    <col min="16132" max="16132" width="1.5703125" style="97" customWidth="1"/>
    <col min="16133" max="16133" width="14.42578125" style="97" customWidth="1"/>
    <col min="16134" max="16134" width="1.5703125" style="97" customWidth="1"/>
    <col min="16135" max="16135" width="12.7109375" style="97" customWidth="1"/>
    <col min="16136" max="16136" width="1.5703125" style="97" customWidth="1"/>
    <col min="16137" max="16137" width="12.7109375" style="97" customWidth="1"/>
    <col min="16138" max="16138" width="1.5703125" style="97" customWidth="1"/>
    <col min="16139" max="16139" width="14.42578125" style="97" customWidth="1"/>
    <col min="16140" max="16140" width="1.5703125" style="97" customWidth="1"/>
    <col min="16141" max="16141" width="12.7109375" style="97" customWidth="1"/>
    <col min="16142" max="16142" width="1.5703125" style="97" customWidth="1"/>
    <col min="16143" max="16143" width="12.7109375" style="97" customWidth="1"/>
    <col min="16144" max="16144" width="1.5703125" style="97" customWidth="1"/>
    <col min="16145" max="16145" width="14.42578125" style="97" customWidth="1"/>
    <col min="16146" max="16146" width="1.5703125" style="97" customWidth="1"/>
    <col min="16147" max="16147" width="12.7109375" style="97" customWidth="1"/>
    <col min="16148" max="16148" width="1.5703125" style="97" customWidth="1"/>
    <col min="16149" max="16149" width="12.7109375" style="97" customWidth="1"/>
    <col min="16150" max="16150" width="1.5703125" style="97" customWidth="1"/>
    <col min="16151" max="16151" width="16.140625" style="97" customWidth="1"/>
    <col min="16152" max="16153" width="1.5703125" style="97" customWidth="1"/>
    <col min="16154" max="16154" width="14.42578125" style="97" customWidth="1"/>
    <col min="16155" max="16155" width="2.42578125" style="97" customWidth="1"/>
    <col min="16156" max="16156" width="12.7109375" style="97" customWidth="1"/>
    <col min="16157" max="16157" width="3.28515625" style="97" customWidth="1"/>
    <col min="16158" max="16158" width="14.42578125" style="97" customWidth="1"/>
    <col min="16159" max="16159" width="2.42578125" style="97" customWidth="1"/>
    <col min="16160" max="16160" width="12.7109375" style="97" customWidth="1"/>
    <col min="16161" max="16161" width="3.28515625" style="97" customWidth="1"/>
    <col min="16162" max="16162" width="12.7109375" style="97" customWidth="1"/>
    <col min="16163" max="16163" width="2.42578125" style="97" customWidth="1"/>
    <col min="16164" max="16164" width="12.7109375" style="97" customWidth="1"/>
    <col min="16165" max="16165" width="3.28515625" style="97" customWidth="1"/>
    <col min="16166" max="16166" width="14.42578125" style="97" customWidth="1"/>
    <col min="16167" max="16167" width="3.28515625" style="97" customWidth="1"/>
    <col min="16168" max="16168" width="5" style="97" customWidth="1"/>
    <col min="16169" max="16169" width="15.140625" style="97" customWidth="1"/>
    <col min="16170" max="16170" width="8.42578125" style="97" customWidth="1"/>
    <col min="16171" max="16171" width="1.5703125" style="97" customWidth="1"/>
    <col min="16172" max="16172" width="12.7109375" style="97" customWidth="1"/>
    <col min="16173" max="16173" width="1.5703125" style="97" customWidth="1"/>
    <col min="16174" max="16174" width="12.7109375" style="97" customWidth="1"/>
    <col min="16175" max="16175" width="1.5703125" style="97" customWidth="1"/>
    <col min="16176" max="16176" width="12.7109375" style="97" customWidth="1"/>
    <col min="16177" max="16384" width="12.7109375" style="97"/>
  </cols>
  <sheetData>
    <row r="1" spans="1:48" ht="10.5" customHeight="1" x14ac:dyDescent="0.25">
      <c r="A1" s="94"/>
      <c r="B1" s="94"/>
      <c r="C1" s="94"/>
      <c r="D1" s="94"/>
      <c r="E1" s="94"/>
      <c r="F1" s="94"/>
      <c r="G1" s="94"/>
      <c r="H1" s="94"/>
      <c r="I1" s="94"/>
      <c r="J1" s="94"/>
      <c r="K1" s="94"/>
      <c r="L1" s="94"/>
      <c r="M1" s="94"/>
      <c r="N1" s="94"/>
      <c r="O1" s="94"/>
      <c r="P1" s="94"/>
      <c r="Q1" s="94"/>
      <c r="R1" s="94"/>
      <c r="S1" s="103"/>
      <c r="T1" s="94"/>
      <c r="U1" s="94"/>
      <c r="V1" s="94"/>
      <c r="W1" s="96" t="s">
        <v>40</v>
      </c>
      <c r="X1" s="94"/>
      <c r="Y1" s="103"/>
      <c r="Z1" s="134" t="s">
        <v>41</v>
      </c>
      <c r="AA1" s="94"/>
      <c r="AB1" s="94"/>
      <c r="AC1" s="94"/>
      <c r="AD1" s="94"/>
      <c r="AE1" s="94"/>
      <c r="AF1" s="94"/>
      <c r="AG1" s="94"/>
      <c r="AH1" s="94"/>
      <c r="AI1" s="94"/>
      <c r="AJ1" s="94"/>
      <c r="AK1" s="94"/>
      <c r="AL1" s="103"/>
      <c r="AM1" s="94"/>
      <c r="AN1" s="96" t="s">
        <v>546</v>
      </c>
      <c r="AO1" s="94"/>
      <c r="AP1" s="94"/>
      <c r="AQ1" s="94"/>
      <c r="AR1" s="94"/>
      <c r="AS1" s="94"/>
      <c r="AT1" s="94"/>
      <c r="AU1" s="94"/>
      <c r="AV1" s="94"/>
    </row>
    <row r="2" spans="1:48" ht="10.5" customHeight="1" x14ac:dyDescent="0.25">
      <c r="A2" s="94"/>
      <c r="B2" s="94"/>
      <c r="C2" s="94"/>
      <c r="D2" s="94"/>
      <c r="E2" s="94"/>
      <c r="F2" s="94"/>
      <c r="G2" s="94"/>
      <c r="H2" s="94"/>
      <c r="I2" s="94"/>
      <c r="J2" s="94"/>
      <c r="K2" s="94"/>
      <c r="L2" s="94"/>
      <c r="M2" s="94"/>
      <c r="N2" s="94"/>
      <c r="O2" s="94"/>
      <c r="P2" s="94"/>
      <c r="Q2" s="94"/>
      <c r="R2" s="94"/>
      <c r="S2" s="103"/>
      <c r="T2" s="94"/>
      <c r="U2" s="94"/>
      <c r="V2" s="94"/>
      <c r="W2" s="96" t="s">
        <v>547</v>
      </c>
      <c r="X2" s="94"/>
      <c r="Y2" s="103"/>
      <c r="Z2" s="134" t="s">
        <v>388</v>
      </c>
      <c r="AA2" s="94"/>
      <c r="AB2" s="94"/>
      <c r="AC2" s="94"/>
      <c r="AD2" s="94"/>
      <c r="AE2" s="94"/>
      <c r="AF2" s="94"/>
      <c r="AG2" s="94"/>
      <c r="AH2" s="94"/>
      <c r="AI2" s="94"/>
      <c r="AJ2" s="94"/>
      <c r="AK2" s="94"/>
      <c r="AL2" s="103"/>
      <c r="AM2" s="94"/>
      <c r="AN2" s="96" t="s">
        <v>45</v>
      </c>
      <c r="AO2" s="94"/>
      <c r="AP2" s="94"/>
      <c r="AQ2" s="94"/>
      <c r="AR2" s="94"/>
      <c r="AS2" s="94"/>
      <c r="AT2" s="94"/>
      <c r="AU2" s="94"/>
      <c r="AV2" s="94"/>
    </row>
    <row r="3" spans="1:48" ht="10.5" customHeight="1" x14ac:dyDescent="0.25">
      <c r="A3" s="94"/>
      <c r="B3" s="94"/>
      <c r="C3" s="94"/>
      <c r="D3" s="94"/>
      <c r="E3" s="94"/>
      <c r="F3" s="94"/>
      <c r="G3" s="94"/>
      <c r="H3" s="94"/>
      <c r="I3" s="94"/>
      <c r="J3" s="94"/>
      <c r="K3" s="94"/>
      <c r="L3" s="94"/>
      <c r="M3" s="94"/>
      <c r="N3" s="94"/>
      <c r="O3" s="94"/>
      <c r="P3" s="94"/>
      <c r="Q3" s="94"/>
      <c r="R3" s="94"/>
      <c r="S3" s="103"/>
      <c r="T3" s="94"/>
      <c r="U3" s="94"/>
      <c r="V3" s="94"/>
      <c r="W3" s="96" t="s">
        <v>46</v>
      </c>
      <c r="X3" s="94"/>
      <c r="Y3" s="103"/>
      <c r="Z3" s="118" t="s">
        <v>47</v>
      </c>
      <c r="AA3" s="94"/>
      <c r="AB3" s="94"/>
      <c r="AC3" s="94"/>
      <c r="AD3" s="94"/>
      <c r="AE3" s="94"/>
      <c r="AF3" s="94"/>
      <c r="AG3" s="94"/>
      <c r="AH3" s="94"/>
      <c r="AI3" s="94"/>
      <c r="AJ3" s="94"/>
      <c r="AK3" s="94"/>
      <c r="AL3" s="94"/>
      <c r="AM3" s="94"/>
      <c r="AN3" s="94"/>
      <c r="AO3" s="94"/>
      <c r="AP3" s="94"/>
      <c r="AQ3" s="94"/>
      <c r="AR3" s="94"/>
      <c r="AS3" s="94"/>
      <c r="AT3" s="94"/>
      <c r="AU3" s="94"/>
      <c r="AV3" s="94"/>
    </row>
    <row r="4" spans="1:48" ht="9.6" customHeight="1" x14ac:dyDescent="0.25">
      <c r="A4" s="94"/>
      <c r="B4" s="94"/>
      <c r="C4" s="94"/>
      <c r="D4" s="94"/>
      <c r="E4" s="94"/>
      <c r="F4" s="94"/>
      <c r="G4" s="94"/>
      <c r="H4" s="94"/>
      <c r="I4" s="94"/>
      <c r="J4" s="94"/>
      <c r="K4" s="94"/>
      <c r="L4" s="94"/>
      <c r="M4" s="94"/>
      <c r="N4" s="94"/>
      <c r="O4" s="94"/>
      <c r="P4" s="94"/>
      <c r="Q4" s="94"/>
      <c r="R4" s="94"/>
      <c r="S4" s="94"/>
      <c r="T4" s="94"/>
      <c r="U4" s="94"/>
      <c r="V4" s="94"/>
      <c r="W4" s="94"/>
      <c r="X4" s="94"/>
      <c r="Y4" s="94"/>
      <c r="Z4" s="99" t="s">
        <v>389</v>
      </c>
      <c r="AA4" s="99"/>
      <c r="AB4" s="99"/>
      <c r="AC4" s="99"/>
      <c r="AD4" s="99"/>
      <c r="AE4" s="99"/>
      <c r="AF4" s="99"/>
      <c r="AG4" s="99"/>
      <c r="AH4" s="99"/>
      <c r="AI4" s="99"/>
      <c r="AJ4" s="99"/>
      <c r="AK4" s="99"/>
      <c r="AL4" s="99"/>
      <c r="AM4" s="94"/>
      <c r="AN4" s="94"/>
      <c r="AO4" s="94"/>
      <c r="AP4" s="94"/>
      <c r="AQ4" s="94"/>
      <c r="AR4" s="94"/>
      <c r="AS4" s="94"/>
      <c r="AT4" s="94"/>
      <c r="AU4" s="94"/>
      <c r="AV4" s="94"/>
    </row>
    <row r="5" spans="1:48" ht="7.5" customHeight="1" x14ac:dyDescent="0.2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row>
    <row r="6" spans="1:48" ht="9.6" customHeight="1" x14ac:dyDescent="0.2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9" t="s">
        <v>393</v>
      </c>
      <c r="AE6" s="99"/>
      <c r="AF6" s="99"/>
      <c r="AG6" s="99"/>
      <c r="AH6" s="99"/>
      <c r="AI6" s="99"/>
      <c r="AJ6" s="99"/>
      <c r="AK6" s="94"/>
      <c r="AL6" s="94"/>
      <c r="AM6" s="94"/>
      <c r="AN6" s="94"/>
      <c r="AO6" s="94"/>
      <c r="AP6" s="94"/>
      <c r="AQ6" s="94"/>
      <c r="AR6" s="94"/>
      <c r="AS6" s="94"/>
      <c r="AT6" s="94"/>
      <c r="AU6" s="94"/>
      <c r="AV6" s="94"/>
    </row>
    <row r="7" spans="1:48" ht="9.6" customHeight="1" x14ac:dyDescent="0.25">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row>
    <row r="8" spans="1:48" ht="9.6" customHeight="1" x14ac:dyDescent="0.25">
      <c r="A8" s="94"/>
      <c r="B8" s="94"/>
      <c r="C8" s="94"/>
      <c r="D8" s="94"/>
      <c r="E8" s="99" t="s">
        <v>548</v>
      </c>
      <c r="F8" s="99"/>
      <c r="G8" s="99"/>
      <c r="H8" s="99"/>
      <c r="I8" s="99"/>
      <c r="J8" s="94"/>
      <c r="K8" s="99" t="s">
        <v>549</v>
      </c>
      <c r="L8" s="99"/>
      <c r="M8" s="99"/>
      <c r="N8" s="99"/>
      <c r="O8" s="99"/>
      <c r="P8" s="94"/>
      <c r="Q8" s="99" t="s">
        <v>550</v>
      </c>
      <c r="R8" s="99"/>
      <c r="S8" s="99"/>
      <c r="T8" s="99"/>
      <c r="U8" s="99"/>
      <c r="V8" s="94"/>
      <c r="W8" s="94"/>
      <c r="X8" s="94"/>
      <c r="Y8" s="94"/>
      <c r="Z8" s="99" t="s">
        <v>428</v>
      </c>
      <c r="AA8" s="99"/>
      <c r="AB8" s="99"/>
      <c r="AC8" s="94"/>
      <c r="AD8" s="99" t="s">
        <v>57</v>
      </c>
      <c r="AE8" s="99"/>
      <c r="AF8" s="99"/>
      <c r="AG8" s="94"/>
      <c r="AH8" s="99" t="s">
        <v>58</v>
      </c>
      <c r="AI8" s="99"/>
      <c r="AJ8" s="99"/>
      <c r="AK8" s="94"/>
      <c r="AL8" s="94"/>
      <c r="AM8" s="94"/>
      <c r="AN8" s="94"/>
      <c r="AO8" s="94"/>
      <c r="AP8" s="94"/>
      <c r="AQ8" s="94"/>
      <c r="AR8" s="94"/>
      <c r="AS8" s="94"/>
      <c r="AT8" s="94"/>
      <c r="AU8" s="94"/>
      <c r="AV8" s="94"/>
    </row>
    <row r="9" spans="1:48" ht="8.4499999999999993" customHeight="1" x14ac:dyDescent="0.25">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row>
    <row r="10" spans="1:48" ht="9.6" customHeight="1" x14ac:dyDescent="0.25">
      <c r="A10" s="94"/>
      <c r="B10" s="94"/>
      <c r="C10" s="94"/>
      <c r="D10" s="94"/>
      <c r="E10" s="94"/>
      <c r="F10" s="94"/>
      <c r="G10" s="94"/>
      <c r="H10" s="94"/>
      <c r="I10" s="95" t="s">
        <v>62</v>
      </c>
      <c r="J10" s="94"/>
      <c r="K10" s="94"/>
      <c r="L10" s="94"/>
      <c r="M10" s="94"/>
      <c r="N10" s="94"/>
      <c r="O10" s="95" t="s">
        <v>62</v>
      </c>
      <c r="P10" s="94"/>
      <c r="Q10" s="94"/>
      <c r="R10" s="94"/>
      <c r="S10" s="94"/>
      <c r="T10" s="94"/>
      <c r="U10" s="95" t="s">
        <v>62</v>
      </c>
      <c r="V10" s="94"/>
      <c r="W10" s="94"/>
      <c r="X10" s="94"/>
      <c r="Y10" s="94"/>
      <c r="Z10" s="94"/>
      <c r="AA10" s="94"/>
      <c r="AB10" s="95" t="s">
        <v>269</v>
      </c>
      <c r="AC10" s="94"/>
      <c r="AD10" s="94"/>
      <c r="AE10" s="94"/>
      <c r="AF10" s="95" t="s">
        <v>269</v>
      </c>
      <c r="AG10" s="94"/>
      <c r="AH10" s="94"/>
      <c r="AI10" s="94"/>
      <c r="AJ10" s="95" t="s">
        <v>269</v>
      </c>
      <c r="AK10" s="94"/>
      <c r="AL10" s="95" t="s">
        <v>405</v>
      </c>
      <c r="AM10" s="94"/>
      <c r="AN10" s="94"/>
      <c r="AO10" s="94"/>
      <c r="AP10" s="94"/>
      <c r="AQ10" s="94"/>
      <c r="AR10" s="139" t="s">
        <v>551</v>
      </c>
      <c r="AS10" s="94"/>
      <c r="AT10" s="139" t="s">
        <v>552</v>
      </c>
      <c r="AU10" s="119"/>
      <c r="AV10" s="172" t="s">
        <v>261</v>
      </c>
    </row>
    <row r="11" spans="1:48" ht="9.6" customHeight="1" x14ac:dyDescent="0.25">
      <c r="A11" s="173" t="s">
        <v>69</v>
      </c>
      <c r="B11" s="94"/>
      <c r="C11" s="100" t="s">
        <v>71</v>
      </c>
      <c r="D11" s="94"/>
      <c r="E11" s="100" t="s">
        <v>72</v>
      </c>
      <c r="F11" s="94"/>
      <c r="G11" s="100" t="s">
        <v>431</v>
      </c>
      <c r="H11" s="94"/>
      <c r="I11" s="100" t="s">
        <v>78</v>
      </c>
      <c r="J11" s="94"/>
      <c r="K11" s="100" t="s">
        <v>72</v>
      </c>
      <c r="L11" s="94"/>
      <c r="M11" s="100" t="s">
        <v>431</v>
      </c>
      <c r="N11" s="94"/>
      <c r="O11" s="100" t="s">
        <v>78</v>
      </c>
      <c r="P11" s="94"/>
      <c r="Q11" s="100" t="s">
        <v>72</v>
      </c>
      <c r="R11" s="94"/>
      <c r="S11" s="100" t="s">
        <v>431</v>
      </c>
      <c r="T11" s="94"/>
      <c r="U11" s="100" t="s">
        <v>78</v>
      </c>
      <c r="V11" s="94"/>
      <c r="W11" s="100" t="s">
        <v>63</v>
      </c>
      <c r="X11" s="94"/>
      <c r="Y11" s="94"/>
      <c r="Z11" s="100" t="s">
        <v>72</v>
      </c>
      <c r="AA11" s="94"/>
      <c r="AB11" s="100" t="s">
        <v>369</v>
      </c>
      <c r="AC11" s="94"/>
      <c r="AD11" s="100" t="s">
        <v>72</v>
      </c>
      <c r="AE11" s="94"/>
      <c r="AF11" s="100" t="s">
        <v>369</v>
      </c>
      <c r="AG11" s="94"/>
      <c r="AH11" s="100" t="s">
        <v>72</v>
      </c>
      <c r="AI11" s="94"/>
      <c r="AJ11" s="100" t="s">
        <v>369</v>
      </c>
      <c r="AK11" s="94"/>
      <c r="AL11" s="100" t="s">
        <v>414</v>
      </c>
      <c r="AM11" s="94"/>
      <c r="AN11" s="173" t="s">
        <v>69</v>
      </c>
      <c r="AO11" s="94"/>
      <c r="AP11" s="119"/>
      <c r="AQ11" s="94"/>
      <c r="AR11" s="101" t="s">
        <v>553</v>
      </c>
      <c r="AS11" s="94"/>
      <c r="AT11" s="101" t="s">
        <v>554</v>
      </c>
      <c r="AU11" s="94"/>
      <c r="AV11" s="101" t="s">
        <v>555</v>
      </c>
    </row>
    <row r="12" spans="1:48" ht="9.75" customHeight="1" x14ac:dyDescent="0.25">
      <c r="A12" s="103"/>
      <c r="B12" s="13" t="s">
        <v>279</v>
      </c>
      <c r="C12" s="103"/>
      <c r="D12" s="103"/>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103"/>
      <c r="AO12" s="94"/>
      <c r="AP12" s="94"/>
      <c r="AQ12" s="94"/>
      <c r="AR12" s="94"/>
      <c r="AS12" s="94"/>
      <c r="AT12" s="94"/>
      <c r="AU12" s="94"/>
      <c r="AV12" s="94"/>
    </row>
    <row r="13" spans="1:48" ht="9.75" customHeight="1" x14ac:dyDescent="0.25">
      <c r="A13" s="103">
        <v>1</v>
      </c>
      <c r="B13" s="103"/>
      <c r="C13" s="8" t="s">
        <v>82</v>
      </c>
      <c r="D13" s="103"/>
      <c r="E13" s="154">
        <v>24427141</v>
      </c>
      <c r="F13" s="103"/>
      <c r="G13" s="152">
        <f t="shared" ref="G13:G28" si="0">(E13/$AP13)</f>
        <v>151.6742688606023</v>
      </c>
      <c r="H13" s="103"/>
      <c r="I13" s="153">
        <f t="shared" ref="I13:I50" si="1">IF(G$52,G13/G$52*100,0)</f>
        <v>139.88766796216993</v>
      </c>
      <c r="J13" s="94"/>
      <c r="K13" s="154">
        <v>3558245</v>
      </c>
      <c r="L13" s="103"/>
      <c r="M13" s="152">
        <f t="shared" ref="M13:M28" si="2">(K13/$AP13)</f>
        <v>22.094039118286247</v>
      </c>
      <c r="N13" s="103"/>
      <c r="O13" s="153">
        <f t="shared" ref="O13:O50" si="3">IF(M$52,M13/M$52*100,0)</f>
        <v>100.23011080478756</v>
      </c>
      <c r="P13" s="94"/>
      <c r="Q13" s="154">
        <v>8100631</v>
      </c>
      <c r="R13" s="103"/>
      <c r="S13" s="153">
        <f t="shared" ref="S13:S28" si="4">(Q13/$AP13)</f>
        <v>50.298857497671534</v>
      </c>
      <c r="T13" s="103"/>
      <c r="U13" s="153">
        <f t="shared" ref="U13:U50" si="5">IF(S$52,S13/S$52*100,0)</f>
        <v>136.85969336393075</v>
      </c>
      <c r="V13" s="94"/>
      <c r="W13" s="154">
        <f t="shared" ref="W13:W50" si="6">(E13+K13+Q13)</f>
        <v>36086017</v>
      </c>
      <c r="X13" s="94"/>
      <c r="Y13" s="94"/>
      <c r="Z13" s="154">
        <v>197598</v>
      </c>
      <c r="AA13" s="94"/>
      <c r="AB13" s="153">
        <f t="shared" ref="AB13:AB50" si="7">IF($W13,Z13/$W13*100,0)</f>
        <v>0.54757497897315743</v>
      </c>
      <c r="AC13" s="94"/>
      <c r="AD13" s="154">
        <v>782</v>
      </c>
      <c r="AE13" s="94"/>
      <c r="AF13" s="153">
        <f t="shared" ref="AF13:AF50" si="8">IF($W13,AD13/$W13*100,0)</f>
        <v>2.1670443706768745E-3</v>
      </c>
      <c r="AG13" s="94"/>
      <c r="AH13" s="154">
        <v>307939</v>
      </c>
      <c r="AI13" s="94"/>
      <c r="AJ13" s="153">
        <f t="shared" ref="AJ13:AJ50" si="9">IF($W13,AH13/$W13*100,0)</f>
        <v>0.85334715660085192</v>
      </c>
      <c r="AK13" s="94"/>
      <c r="AL13" s="154">
        <v>6119440</v>
      </c>
      <c r="AM13" s="94"/>
      <c r="AN13" s="103">
        <v>1</v>
      </c>
      <c r="AO13" s="94"/>
      <c r="AP13" s="155">
        <v>161050</v>
      </c>
      <c r="AQ13" s="94"/>
      <c r="AR13" s="155">
        <f t="shared" ref="AR13:AR50" si="10">IF(E13,AP13,0)</f>
        <v>161050</v>
      </c>
      <c r="AS13" s="94"/>
      <c r="AT13" s="155">
        <f t="shared" ref="AT13:AT50" si="11">IF(K13,AP13,0)</f>
        <v>161050</v>
      </c>
      <c r="AU13" s="94"/>
      <c r="AV13" s="155">
        <f t="shared" ref="AV13:AV50" si="12">IF(Q13,AP13,0)</f>
        <v>161050</v>
      </c>
    </row>
    <row r="14" spans="1:48" ht="9.75" customHeight="1" x14ac:dyDescent="0.25">
      <c r="A14" s="103">
        <v>2</v>
      </c>
      <c r="B14" s="103"/>
      <c r="C14" s="8" t="s">
        <v>83</v>
      </c>
      <c r="D14" s="103"/>
      <c r="E14" s="156">
        <v>2248870</v>
      </c>
      <c r="F14" s="103"/>
      <c r="G14" s="153">
        <f t="shared" si="0"/>
        <v>133.25057770930852</v>
      </c>
      <c r="H14" s="103"/>
      <c r="I14" s="153">
        <f t="shared" si="1"/>
        <v>122.895681056478</v>
      </c>
      <c r="J14" s="94"/>
      <c r="K14" s="156">
        <v>0</v>
      </c>
      <c r="L14" s="103"/>
      <c r="M14" s="153">
        <f t="shared" si="2"/>
        <v>0</v>
      </c>
      <c r="N14" s="103"/>
      <c r="O14" s="153">
        <f t="shared" si="3"/>
        <v>0</v>
      </c>
      <c r="P14" s="94"/>
      <c r="Q14" s="156">
        <v>827725</v>
      </c>
      <c r="R14" s="103"/>
      <c r="S14" s="153">
        <f t="shared" si="4"/>
        <v>49.044557682052499</v>
      </c>
      <c r="T14" s="103"/>
      <c r="U14" s="153">
        <f t="shared" si="5"/>
        <v>133.44683079225098</v>
      </c>
      <c r="V14" s="94"/>
      <c r="W14" s="156">
        <f t="shared" si="6"/>
        <v>3076595</v>
      </c>
      <c r="X14" s="94"/>
      <c r="Y14" s="94"/>
      <c r="Z14" s="156">
        <v>76041</v>
      </c>
      <c r="AA14" s="94"/>
      <c r="AB14" s="153">
        <f t="shared" si="7"/>
        <v>2.4715960339271175</v>
      </c>
      <c r="AC14" s="94"/>
      <c r="AD14" s="156">
        <v>3209</v>
      </c>
      <c r="AE14" s="94"/>
      <c r="AF14" s="153">
        <f t="shared" si="8"/>
        <v>0.10430362137362895</v>
      </c>
      <c r="AG14" s="94"/>
      <c r="AH14" s="156">
        <v>1731</v>
      </c>
      <c r="AI14" s="94"/>
      <c r="AJ14" s="153">
        <f t="shared" si="9"/>
        <v>5.6263499095591064E-2</v>
      </c>
      <c r="AK14" s="94"/>
      <c r="AL14" s="156">
        <v>685621</v>
      </c>
      <c r="AM14" s="94"/>
      <c r="AN14" s="103">
        <v>2</v>
      </c>
      <c r="AO14" s="94"/>
      <c r="AP14" s="155">
        <v>16877</v>
      </c>
      <c r="AQ14" s="94"/>
      <c r="AR14" s="155">
        <f t="shared" si="10"/>
        <v>16877</v>
      </c>
      <c r="AS14" s="94"/>
      <c r="AT14" s="155">
        <f t="shared" si="11"/>
        <v>0</v>
      </c>
      <c r="AU14" s="94"/>
      <c r="AV14" s="155">
        <f t="shared" si="12"/>
        <v>16877</v>
      </c>
    </row>
    <row r="15" spans="1:48" ht="9.75" customHeight="1" x14ac:dyDescent="0.25">
      <c r="A15" s="103">
        <v>3</v>
      </c>
      <c r="B15" s="103"/>
      <c r="C15" s="8" t="s">
        <v>85</v>
      </c>
      <c r="D15" s="103"/>
      <c r="E15" s="156">
        <v>983870</v>
      </c>
      <c r="F15" s="103"/>
      <c r="G15" s="153">
        <f t="shared" si="0"/>
        <v>154.91576129743348</v>
      </c>
      <c r="H15" s="103"/>
      <c r="I15" s="153">
        <f t="shared" si="1"/>
        <v>142.87726416139122</v>
      </c>
      <c r="J15" s="94"/>
      <c r="K15" s="156">
        <v>0</v>
      </c>
      <c r="L15" s="103"/>
      <c r="M15" s="153">
        <f t="shared" si="2"/>
        <v>0</v>
      </c>
      <c r="N15" s="103"/>
      <c r="O15" s="153">
        <f t="shared" si="3"/>
        <v>0</v>
      </c>
      <c r="P15" s="94"/>
      <c r="Q15" s="156">
        <v>256097</v>
      </c>
      <c r="R15" s="103"/>
      <c r="S15" s="153">
        <f t="shared" si="4"/>
        <v>40.323886002204375</v>
      </c>
      <c r="T15" s="103"/>
      <c r="U15" s="153">
        <f t="shared" si="5"/>
        <v>109.71848960504251</v>
      </c>
      <c r="V15" s="94"/>
      <c r="W15" s="156">
        <f t="shared" si="6"/>
        <v>1239967</v>
      </c>
      <c r="X15" s="94"/>
      <c r="Y15" s="94"/>
      <c r="Z15" s="156">
        <v>51560</v>
      </c>
      <c r="AA15" s="94"/>
      <c r="AB15" s="153">
        <f t="shared" si="7"/>
        <v>4.1581751772426196</v>
      </c>
      <c r="AC15" s="94"/>
      <c r="AD15" s="156">
        <v>0</v>
      </c>
      <c r="AE15" s="94"/>
      <c r="AF15" s="153">
        <f t="shared" si="8"/>
        <v>0</v>
      </c>
      <c r="AG15" s="94"/>
      <c r="AH15" s="156">
        <v>0</v>
      </c>
      <c r="AI15" s="94"/>
      <c r="AJ15" s="153">
        <f t="shared" si="9"/>
        <v>0</v>
      </c>
      <c r="AK15" s="94"/>
      <c r="AL15" s="156">
        <v>353804</v>
      </c>
      <c r="AM15" s="94"/>
      <c r="AN15" s="103">
        <v>3</v>
      </c>
      <c r="AO15" s="94"/>
      <c r="AP15" s="155">
        <v>6351</v>
      </c>
      <c r="AQ15" s="94"/>
      <c r="AR15" s="155">
        <f t="shared" si="10"/>
        <v>6351</v>
      </c>
      <c r="AS15" s="94"/>
      <c r="AT15" s="155">
        <f t="shared" si="11"/>
        <v>0</v>
      </c>
      <c r="AU15" s="94"/>
      <c r="AV15" s="155">
        <f t="shared" si="12"/>
        <v>6351</v>
      </c>
    </row>
    <row r="16" spans="1:48" ht="9.75" customHeight="1" x14ac:dyDescent="0.25">
      <c r="A16" s="103">
        <v>4</v>
      </c>
      <c r="B16" s="103"/>
      <c r="C16" s="8" t="s">
        <v>86</v>
      </c>
      <c r="D16" s="103"/>
      <c r="E16" s="156">
        <v>12197428</v>
      </c>
      <c r="F16" s="103"/>
      <c r="G16" s="153">
        <f t="shared" si="0"/>
        <v>247.50772102838823</v>
      </c>
      <c r="H16" s="103"/>
      <c r="I16" s="153">
        <f t="shared" si="1"/>
        <v>228.27390669087987</v>
      </c>
      <c r="J16" s="94"/>
      <c r="K16" s="156">
        <v>204891</v>
      </c>
      <c r="L16" s="103"/>
      <c r="M16" s="153">
        <f t="shared" si="2"/>
        <v>4.1576063797406713</v>
      </c>
      <c r="N16" s="103"/>
      <c r="O16" s="153">
        <f t="shared" si="3"/>
        <v>18.861075871781221</v>
      </c>
      <c r="P16" s="94"/>
      <c r="Q16" s="156">
        <v>1524158</v>
      </c>
      <c r="R16" s="103"/>
      <c r="S16" s="153">
        <f t="shared" si="4"/>
        <v>30.927903248716543</v>
      </c>
      <c r="T16" s="103"/>
      <c r="U16" s="153">
        <f t="shared" si="5"/>
        <v>84.152673948997929</v>
      </c>
      <c r="V16" s="94"/>
      <c r="W16" s="156">
        <f t="shared" si="6"/>
        <v>13926477</v>
      </c>
      <c r="X16" s="94"/>
      <c r="Y16" s="94"/>
      <c r="Z16" s="156">
        <v>162313</v>
      </c>
      <c r="AA16" s="94"/>
      <c r="AB16" s="153">
        <f t="shared" si="7"/>
        <v>1.165499357805998</v>
      </c>
      <c r="AC16" s="94"/>
      <c r="AD16" s="156">
        <v>79082</v>
      </c>
      <c r="AE16" s="94"/>
      <c r="AF16" s="153">
        <f t="shared" si="8"/>
        <v>0.56785359283614945</v>
      </c>
      <c r="AG16" s="94"/>
      <c r="AH16" s="156">
        <v>0</v>
      </c>
      <c r="AI16" s="94"/>
      <c r="AJ16" s="153">
        <f t="shared" si="9"/>
        <v>0</v>
      </c>
      <c r="AK16" s="94"/>
      <c r="AL16" s="156">
        <v>3999669</v>
      </c>
      <c r="AM16" s="94"/>
      <c r="AN16" s="103">
        <v>4</v>
      </c>
      <c r="AO16" s="94"/>
      <c r="AP16" s="155">
        <v>49281</v>
      </c>
      <c r="AQ16" s="94"/>
      <c r="AR16" s="155">
        <f t="shared" si="10"/>
        <v>49281</v>
      </c>
      <c r="AS16" s="94"/>
      <c r="AT16" s="155">
        <f t="shared" si="11"/>
        <v>49281</v>
      </c>
      <c r="AU16" s="94"/>
      <c r="AV16" s="155">
        <f t="shared" si="12"/>
        <v>49281</v>
      </c>
    </row>
    <row r="17" spans="1:48" ht="9.75" customHeight="1" x14ac:dyDescent="0.25">
      <c r="A17" s="103">
        <v>5</v>
      </c>
      <c r="B17" s="103"/>
      <c r="C17" s="8" t="s">
        <v>87</v>
      </c>
      <c r="D17" s="103"/>
      <c r="E17" s="156">
        <v>12076649</v>
      </c>
      <c r="F17" s="103"/>
      <c r="G17" s="153">
        <f t="shared" si="0"/>
        <v>49.521253300966094</v>
      </c>
      <c r="H17" s="103"/>
      <c r="I17" s="153">
        <f t="shared" si="1"/>
        <v>45.672958840518703</v>
      </c>
      <c r="J17" s="94"/>
      <c r="K17" s="156">
        <v>0</v>
      </c>
      <c r="L17" s="103"/>
      <c r="M17" s="153">
        <f t="shared" si="2"/>
        <v>0</v>
      </c>
      <c r="N17" s="103"/>
      <c r="O17" s="153">
        <f t="shared" si="3"/>
        <v>0</v>
      </c>
      <c r="P17" s="94"/>
      <c r="Q17" s="156">
        <v>9685072</v>
      </c>
      <c r="R17" s="103"/>
      <c r="S17" s="153">
        <f t="shared" si="4"/>
        <v>39.714402873685763</v>
      </c>
      <c r="T17" s="103"/>
      <c r="U17" s="153">
        <f t="shared" si="5"/>
        <v>108.0601283970686</v>
      </c>
      <c r="V17" s="94"/>
      <c r="W17" s="156">
        <f t="shared" si="6"/>
        <v>21761721</v>
      </c>
      <c r="X17" s="94"/>
      <c r="Y17" s="94"/>
      <c r="Z17" s="156">
        <v>232702</v>
      </c>
      <c r="AA17" s="94"/>
      <c r="AB17" s="161">
        <f t="shared" si="7"/>
        <v>1.0693180010900794</v>
      </c>
      <c r="AC17" s="94"/>
      <c r="AD17" s="156">
        <v>0</v>
      </c>
      <c r="AE17" s="94"/>
      <c r="AF17" s="161">
        <f t="shared" si="8"/>
        <v>0</v>
      </c>
      <c r="AG17" s="94"/>
      <c r="AH17" s="156">
        <v>0</v>
      </c>
      <c r="AI17" s="94"/>
      <c r="AJ17" s="161">
        <f t="shared" si="9"/>
        <v>0</v>
      </c>
      <c r="AK17" s="94"/>
      <c r="AL17" s="156">
        <v>1702664</v>
      </c>
      <c r="AM17" s="94"/>
      <c r="AN17" s="103">
        <v>5</v>
      </c>
      <c r="AO17" s="94"/>
      <c r="AP17" s="155">
        <v>243868</v>
      </c>
      <c r="AQ17" s="94"/>
      <c r="AR17" s="155">
        <f t="shared" si="10"/>
        <v>243868</v>
      </c>
      <c r="AS17" s="94"/>
      <c r="AT17" s="155">
        <f t="shared" si="11"/>
        <v>0</v>
      </c>
      <c r="AU17" s="94"/>
      <c r="AV17" s="155">
        <f t="shared" si="12"/>
        <v>243868</v>
      </c>
    </row>
    <row r="18" spans="1:48" ht="9.75" customHeight="1" x14ac:dyDescent="0.25">
      <c r="A18" s="103">
        <v>6</v>
      </c>
      <c r="B18" s="103"/>
      <c r="C18" s="8" t="s">
        <v>88</v>
      </c>
      <c r="D18" s="103"/>
      <c r="E18" s="156">
        <v>1466723</v>
      </c>
      <c r="F18" s="103"/>
      <c r="G18" s="153">
        <f t="shared" si="0"/>
        <v>83.516854572372168</v>
      </c>
      <c r="H18" s="103"/>
      <c r="I18" s="153">
        <f t="shared" si="1"/>
        <v>77.02676340178823</v>
      </c>
      <c r="J18" s="94"/>
      <c r="K18" s="156">
        <v>89867</v>
      </c>
      <c r="L18" s="103"/>
      <c r="M18" s="153">
        <f t="shared" si="2"/>
        <v>5.1171278897619858</v>
      </c>
      <c r="N18" s="103"/>
      <c r="O18" s="153">
        <f t="shared" si="3"/>
        <v>23.213967018308406</v>
      </c>
      <c r="P18" s="94"/>
      <c r="Q18" s="156">
        <v>827131</v>
      </c>
      <c r="R18" s="103"/>
      <c r="S18" s="153">
        <f t="shared" si="4"/>
        <v>47.097767907983147</v>
      </c>
      <c r="T18" s="103"/>
      <c r="U18" s="153">
        <f t="shared" si="5"/>
        <v>128.14975120082087</v>
      </c>
      <c r="V18" s="94"/>
      <c r="W18" s="156">
        <f t="shared" si="6"/>
        <v>2383721</v>
      </c>
      <c r="X18" s="94"/>
      <c r="Y18" s="94"/>
      <c r="Z18" s="156">
        <v>146609</v>
      </c>
      <c r="AA18" s="94"/>
      <c r="AB18" s="161">
        <f t="shared" si="7"/>
        <v>6.150426161450941</v>
      </c>
      <c r="AC18" s="94"/>
      <c r="AD18" s="156">
        <v>0</v>
      </c>
      <c r="AE18" s="94"/>
      <c r="AF18" s="161">
        <f t="shared" si="8"/>
        <v>0</v>
      </c>
      <c r="AG18" s="94"/>
      <c r="AH18" s="156">
        <v>0</v>
      </c>
      <c r="AI18" s="94"/>
      <c r="AJ18" s="161">
        <f t="shared" si="9"/>
        <v>0</v>
      </c>
      <c r="AK18" s="94"/>
      <c r="AL18" s="156">
        <v>174852</v>
      </c>
      <c r="AM18" s="94"/>
      <c r="AN18" s="103">
        <v>6</v>
      </c>
      <c r="AO18" s="94"/>
      <c r="AP18" s="155">
        <v>17562</v>
      </c>
      <c r="AQ18" s="94"/>
      <c r="AR18" s="155">
        <f t="shared" si="10"/>
        <v>17562</v>
      </c>
      <c r="AS18" s="94"/>
      <c r="AT18" s="155">
        <f t="shared" si="11"/>
        <v>17562</v>
      </c>
      <c r="AU18" s="94"/>
      <c r="AV18" s="155">
        <f t="shared" si="12"/>
        <v>17562</v>
      </c>
    </row>
    <row r="19" spans="1:48" ht="9.75" customHeight="1" x14ac:dyDescent="0.25">
      <c r="A19" s="103">
        <v>7</v>
      </c>
      <c r="B19" s="103"/>
      <c r="C19" s="8" t="s">
        <v>89</v>
      </c>
      <c r="D19" s="103"/>
      <c r="E19" s="156">
        <v>1251905</v>
      </c>
      <c r="F19" s="103"/>
      <c r="G19" s="153">
        <f t="shared" si="0"/>
        <v>219.01766969909028</v>
      </c>
      <c r="H19" s="103"/>
      <c r="I19" s="153">
        <f t="shared" si="1"/>
        <v>201.99781602291802</v>
      </c>
      <c r="J19" s="94"/>
      <c r="K19" s="156">
        <v>479829</v>
      </c>
      <c r="L19" s="103"/>
      <c r="M19" s="153">
        <f t="shared" si="2"/>
        <v>83.94489153254024</v>
      </c>
      <c r="N19" s="103"/>
      <c r="O19" s="153">
        <f t="shared" si="3"/>
        <v>380.81790906392717</v>
      </c>
      <c r="P19" s="94"/>
      <c r="Q19" s="156">
        <v>204009</v>
      </c>
      <c r="R19" s="103"/>
      <c r="S19" s="153">
        <f t="shared" si="4"/>
        <v>35.690867739678097</v>
      </c>
      <c r="T19" s="103"/>
      <c r="U19" s="153">
        <f t="shared" si="5"/>
        <v>97.112369102440837</v>
      </c>
      <c r="V19" s="94"/>
      <c r="W19" s="156">
        <f t="shared" si="6"/>
        <v>1935743</v>
      </c>
      <c r="X19" s="94"/>
      <c r="Y19" s="94"/>
      <c r="Z19" s="156">
        <v>41109</v>
      </c>
      <c r="AA19" s="94"/>
      <c r="AB19" s="161">
        <f t="shared" si="7"/>
        <v>2.1236806745523551</v>
      </c>
      <c r="AC19" s="94"/>
      <c r="AD19" s="156">
        <v>0</v>
      </c>
      <c r="AE19" s="94"/>
      <c r="AF19" s="161">
        <f t="shared" si="8"/>
        <v>0</v>
      </c>
      <c r="AG19" s="94"/>
      <c r="AH19" s="156">
        <v>0</v>
      </c>
      <c r="AI19" s="94"/>
      <c r="AJ19" s="161">
        <f t="shared" si="9"/>
        <v>0</v>
      </c>
      <c r="AK19" s="94"/>
      <c r="AL19" s="156">
        <v>105032</v>
      </c>
      <c r="AM19" s="94"/>
      <c r="AN19" s="103">
        <v>7</v>
      </c>
      <c r="AO19" s="94"/>
      <c r="AP19" s="155">
        <v>5716</v>
      </c>
      <c r="AQ19" s="94"/>
      <c r="AR19" s="155">
        <f t="shared" si="10"/>
        <v>5716</v>
      </c>
      <c r="AS19" s="94"/>
      <c r="AT19" s="155">
        <f t="shared" si="11"/>
        <v>5716</v>
      </c>
      <c r="AU19" s="94"/>
      <c r="AV19" s="155">
        <f t="shared" si="12"/>
        <v>5716</v>
      </c>
    </row>
    <row r="20" spans="1:48" ht="9.75" customHeight="1" x14ac:dyDescent="0.25">
      <c r="A20" s="103">
        <v>8</v>
      </c>
      <c r="B20" s="103"/>
      <c r="C20" s="8" t="s">
        <v>90</v>
      </c>
      <c r="D20" s="103"/>
      <c r="E20" s="156">
        <v>5147411</v>
      </c>
      <c r="F20" s="103"/>
      <c r="G20" s="153">
        <f t="shared" si="0"/>
        <v>126.81475732939147</v>
      </c>
      <c r="H20" s="103"/>
      <c r="I20" s="153">
        <f t="shared" si="1"/>
        <v>116.95998800100381</v>
      </c>
      <c r="J20" s="94"/>
      <c r="K20" s="156">
        <v>0</v>
      </c>
      <c r="L20" s="103"/>
      <c r="M20" s="153">
        <f t="shared" si="2"/>
        <v>0</v>
      </c>
      <c r="N20" s="103"/>
      <c r="O20" s="153">
        <f t="shared" si="3"/>
        <v>0</v>
      </c>
      <c r="P20" s="94"/>
      <c r="Q20" s="156">
        <v>1028189</v>
      </c>
      <c r="R20" s="103"/>
      <c r="S20" s="153">
        <f t="shared" si="4"/>
        <v>25.331091401823109</v>
      </c>
      <c r="T20" s="103"/>
      <c r="U20" s="153">
        <f t="shared" si="5"/>
        <v>68.92413812754495</v>
      </c>
      <c r="V20" s="94"/>
      <c r="W20" s="156">
        <f t="shared" si="6"/>
        <v>6175600</v>
      </c>
      <c r="X20" s="94"/>
      <c r="Y20" s="94"/>
      <c r="Z20" s="156">
        <v>155558</v>
      </c>
      <c r="AA20" s="94"/>
      <c r="AB20" s="161">
        <f t="shared" si="7"/>
        <v>2.5189131420428788</v>
      </c>
      <c r="AC20" s="94"/>
      <c r="AD20" s="156">
        <v>0</v>
      </c>
      <c r="AE20" s="94"/>
      <c r="AF20" s="161">
        <f t="shared" si="8"/>
        <v>0</v>
      </c>
      <c r="AG20" s="94"/>
      <c r="AH20" s="156">
        <v>0</v>
      </c>
      <c r="AI20" s="94"/>
      <c r="AJ20" s="161">
        <f t="shared" si="9"/>
        <v>0</v>
      </c>
      <c r="AK20" s="94"/>
      <c r="AL20" s="156">
        <v>1284235</v>
      </c>
      <c r="AM20" s="94"/>
      <c r="AN20" s="103">
        <v>8</v>
      </c>
      <c r="AO20" s="94"/>
      <c r="AP20" s="155">
        <v>40590</v>
      </c>
      <c r="AQ20" s="94"/>
      <c r="AR20" s="155">
        <f t="shared" si="10"/>
        <v>40590</v>
      </c>
      <c r="AS20" s="94"/>
      <c r="AT20" s="155">
        <f t="shared" si="11"/>
        <v>0</v>
      </c>
      <c r="AU20" s="94"/>
      <c r="AV20" s="155">
        <f t="shared" si="12"/>
        <v>40590</v>
      </c>
    </row>
    <row r="21" spans="1:48" ht="9.75" customHeight="1" x14ac:dyDescent="0.25">
      <c r="A21" s="103">
        <v>9</v>
      </c>
      <c r="B21" s="103"/>
      <c r="C21" s="8" t="s">
        <v>91</v>
      </c>
      <c r="D21" s="103"/>
      <c r="E21" s="156">
        <v>252045</v>
      </c>
      <c r="F21" s="103"/>
      <c r="G21" s="153">
        <f t="shared" si="0"/>
        <v>45.569517266317121</v>
      </c>
      <c r="H21" s="103"/>
      <c r="I21" s="153">
        <f t="shared" si="1"/>
        <v>42.028312042865949</v>
      </c>
      <c r="J21" s="94"/>
      <c r="K21" s="156">
        <v>0</v>
      </c>
      <c r="L21" s="103"/>
      <c r="M21" s="153">
        <f t="shared" si="2"/>
        <v>0</v>
      </c>
      <c r="N21" s="103"/>
      <c r="O21" s="153">
        <f t="shared" si="3"/>
        <v>0</v>
      </c>
      <c r="P21" s="94"/>
      <c r="Q21" s="156">
        <v>140063</v>
      </c>
      <c r="R21" s="103"/>
      <c r="S21" s="153">
        <f t="shared" si="4"/>
        <v>25.323268848309528</v>
      </c>
      <c r="T21" s="103"/>
      <c r="U21" s="153">
        <f t="shared" si="5"/>
        <v>68.902853503431146</v>
      </c>
      <c r="V21" s="94"/>
      <c r="W21" s="156">
        <f t="shared" si="6"/>
        <v>392108</v>
      </c>
      <c r="X21" s="94"/>
      <c r="Y21" s="94"/>
      <c r="Z21" s="156">
        <v>36753</v>
      </c>
      <c r="AA21" s="94"/>
      <c r="AB21" s="161">
        <f t="shared" si="7"/>
        <v>9.3731828985891639</v>
      </c>
      <c r="AC21" s="94"/>
      <c r="AD21" s="156">
        <v>0</v>
      </c>
      <c r="AE21" s="94"/>
      <c r="AF21" s="161">
        <f t="shared" si="8"/>
        <v>0</v>
      </c>
      <c r="AG21" s="94"/>
      <c r="AH21" s="156">
        <v>0</v>
      </c>
      <c r="AI21" s="94"/>
      <c r="AJ21" s="161">
        <f t="shared" si="9"/>
        <v>0</v>
      </c>
      <c r="AK21" s="94"/>
      <c r="AL21" s="156">
        <v>7952</v>
      </c>
      <c r="AM21" s="94"/>
      <c r="AN21" s="103">
        <v>9</v>
      </c>
      <c r="AO21" s="94"/>
      <c r="AP21" s="155">
        <v>5531</v>
      </c>
      <c r="AQ21" s="94"/>
      <c r="AR21" s="155">
        <f t="shared" si="10"/>
        <v>5531</v>
      </c>
      <c r="AS21" s="94"/>
      <c r="AT21" s="155">
        <f t="shared" si="11"/>
        <v>0</v>
      </c>
      <c r="AU21" s="94"/>
      <c r="AV21" s="155">
        <f t="shared" si="12"/>
        <v>5531</v>
      </c>
    </row>
    <row r="22" spans="1:48" ht="9.75" customHeight="1" x14ac:dyDescent="0.25">
      <c r="A22" s="103">
        <v>10</v>
      </c>
      <c r="B22" s="103"/>
      <c r="C22" s="8" t="s">
        <v>92</v>
      </c>
      <c r="D22" s="103"/>
      <c r="E22" s="156">
        <v>5409534</v>
      </c>
      <c r="F22" s="103"/>
      <c r="G22" s="153">
        <f t="shared" si="0"/>
        <v>220.32966764418379</v>
      </c>
      <c r="H22" s="103"/>
      <c r="I22" s="153">
        <f t="shared" si="1"/>
        <v>203.20785866422435</v>
      </c>
      <c r="J22" s="94"/>
      <c r="K22" s="156">
        <v>638980</v>
      </c>
      <c r="L22" s="103"/>
      <c r="M22" s="153">
        <f t="shared" si="2"/>
        <v>26.025578364288041</v>
      </c>
      <c r="N22" s="103"/>
      <c r="O22" s="153">
        <f t="shared" si="3"/>
        <v>118.06562798435054</v>
      </c>
      <c r="P22" s="94"/>
      <c r="Q22" s="156">
        <v>882920</v>
      </c>
      <c r="R22" s="103"/>
      <c r="S22" s="153">
        <f t="shared" si="4"/>
        <v>35.961225154773544</v>
      </c>
      <c r="T22" s="103"/>
      <c r="U22" s="153">
        <f t="shared" si="5"/>
        <v>97.847992827698221</v>
      </c>
      <c r="V22" s="94"/>
      <c r="W22" s="156">
        <f t="shared" si="6"/>
        <v>6931434</v>
      </c>
      <c r="X22" s="94"/>
      <c r="Y22" s="94"/>
      <c r="Z22" s="156">
        <v>4500</v>
      </c>
      <c r="AA22" s="94"/>
      <c r="AB22" s="161">
        <f t="shared" si="7"/>
        <v>6.4921630935243696E-2</v>
      </c>
      <c r="AC22" s="94"/>
      <c r="AD22" s="156">
        <v>0</v>
      </c>
      <c r="AE22" s="94"/>
      <c r="AF22" s="161">
        <f t="shared" si="8"/>
        <v>0</v>
      </c>
      <c r="AG22" s="94"/>
      <c r="AH22" s="156">
        <v>0</v>
      </c>
      <c r="AI22" s="94"/>
      <c r="AJ22" s="161">
        <f t="shared" si="9"/>
        <v>0</v>
      </c>
      <c r="AK22" s="94"/>
      <c r="AL22" s="156">
        <v>1547129</v>
      </c>
      <c r="AM22" s="94"/>
      <c r="AN22" s="103">
        <v>10</v>
      </c>
      <c r="AO22" s="94"/>
      <c r="AP22" s="155">
        <v>24552</v>
      </c>
      <c r="AQ22" s="94"/>
      <c r="AR22" s="155">
        <f t="shared" si="10"/>
        <v>24552</v>
      </c>
      <c r="AS22" s="94"/>
      <c r="AT22" s="155">
        <f t="shared" si="11"/>
        <v>24552</v>
      </c>
      <c r="AU22" s="94"/>
      <c r="AV22" s="155">
        <f t="shared" si="12"/>
        <v>24552</v>
      </c>
    </row>
    <row r="23" spans="1:48" ht="9.75" customHeight="1" x14ac:dyDescent="0.25">
      <c r="A23" s="103">
        <v>11</v>
      </c>
      <c r="B23" s="103"/>
      <c r="C23" s="8" t="s">
        <v>93</v>
      </c>
      <c r="D23" s="103"/>
      <c r="E23" s="156">
        <v>2936113</v>
      </c>
      <c r="F23" s="103"/>
      <c r="G23" s="153">
        <f t="shared" si="0"/>
        <v>203.05069156293223</v>
      </c>
      <c r="H23" s="103"/>
      <c r="I23" s="153">
        <f t="shared" si="1"/>
        <v>187.27163106980049</v>
      </c>
      <c r="J23" s="94"/>
      <c r="K23" s="156">
        <v>53822</v>
      </c>
      <c r="L23" s="103"/>
      <c r="M23" s="153">
        <f t="shared" si="2"/>
        <v>3.7221300138312587</v>
      </c>
      <c r="N23" s="103"/>
      <c r="O23" s="153">
        <f t="shared" si="3"/>
        <v>16.885527436554579</v>
      </c>
      <c r="P23" s="94"/>
      <c r="Q23" s="156">
        <v>2123939</v>
      </c>
      <c r="R23" s="103"/>
      <c r="S23" s="153">
        <f t="shared" si="4"/>
        <v>146.88374827109266</v>
      </c>
      <c r="T23" s="103"/>
      <c r="U23" s="153">
        <f t="shared" si="5"/>
        <v>399.66046444409056</v>
      </c>
      <c r="V23" s="94"/>
      <c r="W23" s="156">
        <f t="shared" si="6"/>
        <v>5113874</v>
      </c>
      <c r="X23" s="94"/>
      <c r="Y23" s="94"/>
      <c r="Z23" s="156">
        <v>150525</v>
      </c>
      <c r="AA23" s="94"/>
      <c r="AB23" s="161">
        <f t="shared" si="7"/>
        <v>2.943463213993931</v>
      </c>
      <c r="AC23" s="94"/>
      <c r="AD23" s="156">
        <v>0</v>
      </c>
      <c r="AE23" s="94"/>
      <c r="AF23" s="161">
        <f t="shared" si="8"/>
        <v>0</v>
      </c>
      <c r="AG23" s="94"/>
      <c r="AH23" s="156">
        <v>5900</v>
      </c>
      <c r="AI23" s="94"/>
      <c r="AJ23" s="161">
        <f t="shared" si="9"/>
        <v>0.11537241629340106</v>
      </c>
      <c r="AK23" s="94"/>
      <c r="AL23" s="156">
        <v>2137514</v>
      </c>
      <c r="AM23" s="94"/>
      <c r="AN23" s="103">
        <v>11</v>
      </c>
      <c r="AO23" s="94"/>
      <c r="AP23" s="155">
        <v>14460</v>
      </c>
      <c r="AQ23" s="94"/>
      <c r="AR23" s="155">
        <f t="shared" si="10"/>
        <v>14460</v>
      </c>
      <c r="AS23" s="94"/>
      <c r="AT23" s="155">
        <f t="shared" si="11"/>
        <v>14460</v>
      </c>
      <c r="AU23" s="94"/>
      <c r="AV23" s="155">
        <f t="shared" si="12"/>
        <v>14460</v>
      </c>
    </row>
    <row r="24" spans="1:48" ht="9.75" customHeight="1" x14ac:dyDescent="0.25">
      <c r="A24" s="103">
        <v>12</v>
      </c>
      <c r="B24" s="103"/>
      <c r="C24" s="8" t="s">
        <v>94</v>
      </c>
      <c r="D24" s="103"/>
      <c r="E24" s="156">
        <v>376487</v>
      </c>
      <c r="F24" s="103"/>
      <c r="G24" s="153">
        <f t="shared" si="0"/>
        <v>45.316201251805488</v>
      </c>
      <c r="H24" s="103"/>
      <c r="I24" s="153">
        <f t="shared" si="1"/>
        <v>41.79468120492816</v>
      </c>
      <c r="J24" s="94"/>
      <c r="K24" s="156">
        <v>0</v>
      </c>
      <c r="L24" s="103"/>
      <c r="M24" s="153">
        <f t="shared" si="2"/>
        <v>0</v>
      </c>
      <c r="N24" s="103"/>
      <c r="O24" s="153">
        <f t="shared" si="3"/>
        <v>0</v>
      </c>
      <c r="P24" s="94"/>
      <c r="Q24" s="156">
        <v>446382</v>
      </c>
      <c r="R24" s="103"/>
      <c r="S24" s="153">
        <f t="shared" si="4"/>
        <v>53.729176697159367</v>
      </c>
      <c r="T24" s="103"/>
      <c r="U24" s="153">
        <f t="shared" si="5"/>
        <v>146.19335335420075</v>
      </c>
      <c r="V24" s="94"/>
      <c r="W24" s="156">
        <f t="shared" si="6"/>
        <v>822869</v>
      </c>
      <c r="X24" s="94"/>
      <c r="Y24" s="94"/>
      <c r="Z24" s="156">
        <v>107838</v>
      </c>
      <c r="AA24" s="94"/>
      <c r="AB24" s="161">
        <f t="shared" si="7"/>
        <v>13.105123658808388</v>
      </c>
      <c r="AC24" s="94"/>
      <c r="AD24" s="156">
        <v>0</v>
      </c>
      <c r="AE24" s="94"/>
      <c r="AF24" s="161">
        <f t="shared" si="8"/>
        <v>0</v>
      </c>
      <c r="AG24" s="94"/>
      <c r="AH24" s="156">
        <v>0</v>
      </c>
      <c r="AI24" s="94"/>
      <c r="AJ24" s="161">
        <f t="shared" si="9"/>
        <v>0</v>
      </c>
      <c r="AK24" s="94"/>
      <c r="AL24" s="156">
        <v>13438</v>
      </c>
      <c r="AM24" s="94"/>
      <c r="AN24" s="103">
        <v>12</v>
      </c>
      <c r="AO24" s="94"/>
      <c r="AP24" s="155">
        <v>8308</v>
      </c>
      <c r="AQ24" s="94"/>
      <c r="AR24" s="155">
        <f t="shared" si="10"/>
        <v>8308</v>
      </c>
      <c r="AS24" s="94"/>
      <c r="AT24" s="155">
        <f t="shared" si="11"/>
        <v>0</v>
      </c>
      <c r="AU24" s="94"/>
      <c r="AV24" s="155">
        <f t="shared" si="12"/>
        <v>8308</v>
      </c>
    </row>
    <row r="25" spans="1:48" ht="9.75" customHeight="1" x14ac:dyDescent="0.25">
      <c r="A25" s="103">
        <v>13</v>
      </c>
      <c r="B25" s="103"/>
      <c r="C25" s="8" t="s">
        <v>95</v>
      </c>
      <c r="D25" s="103"/>
      <c r="E25" s="156">
        <v>2885160</v>
      </c>
      <c r="F25" s="103"/>
      <c r="G25" s="153">
        <f t="shared" si="0"/>
        <v>101.63666467044774</v>
      </c>
      <c r="H25" s="103"/>
      <c r="I25" s="153">
        <f t="shared" si="1"/>
        <v>93.738483837815167</v>
      </c>
      <c r="J25" s="94"/>
      <c r="K25" s="156">
        <v>95975</v>
      </c>
      <c r="L25" s="103"/>
      <c r="M25" s="153">
        <f t="shared" si="2"/>
        <v>3.3809490259625887</v>
      </c>
      <c r="N25" s="103"/>
      <c r="O25" s="153">
        <f t="shared" si="3"/>
        <v>15.337752127771829</v>
      </c>
      <c r="P25" s="94"/>
      <c r="Q25" s="156">
        <v>1613109</v>
      </c>
      <c r="R25" s="103"/>
      <c r="S25" s="153">
        <f t="shared" si="4"/>
        <v>56.825624405537745</v>
      </c>
      <c r="T25" s="103"/>
      <c r="U25" s="153">
        <f t="shared" si="5"/>
        <v>154.61857223528025</v>
      </c>
      <c r="V25" s="94"/>
      <c r="W25" s="156">
        <f t="shared" si="6"/>
        <v>4594244</v>
      </c>
      <c r="X25" s="94"/>
      <c r="Y25" s="94"/>
      <c r="Z25" s="156">
        <v>74678</v>
      </c>
      <c r="AA25" s="94"/>
      <c r="AB25" s="161">
        <f t="shared" si="7"/>
        <v>1.6254687387086975</v>
      </c>
      <c r="AC25" s="94"/>
      <c r="AD25" s="156">
        <v>0</v>
      </c>
      <c r="AE25" s="94"/>
      <c r="AF25" s="161">
        <f t="shared" si="8"/>
        <v>0</v>
      </c>
      <c r="AG25" s="94"/>
      <c r="AH25" s="156">
        <v>0</v>
      </c>
      <c r="AI25" s="94"/>
      <c r="AJ25" s="161">
        <f t="shared" si="9"/>
        <v>0</v>
      </c>
      <c r="AK25" s="94"/>
      <c r="AL25" s="156">
        <v>539224</v>
      </c>
      <c r="AM25" s="94"/>
      <c r="AN25" s="103">
        <v>13</v>
      </c>
      <c r="AO25" s="94"/>
      <c r="AP25" s="155">
        <v>28387</v>
      </c>
      <c r="AQ25" s="94"/>
      <c r="AR25" s="155">
        <f t="shared" si="10"/>
        <v>28387</v>
      </c>
      <c r="AS25" s="94"/>
      <c r="AT25" s="155">
        <f t="shared" si="11"/>
        <v>28387</v>
      </c>
      <c r="AU25" s="94"/>
      <c r="AV25" s="155">
        <f t="shared" si="12"/>
        <v>28387</v>
      </c>
    </row>
    <row r="26" spans="1:48" ht="9.75" customHeight="1" x14ac:dyDescent="0.25">
      <c r="A26" s="103">
        <v>14</v>
      </c>
      <c r="B26" s="103"/>
      <c r="C26" s="8" t="s">
        <v>96</v>
      </c>
      <c r="D26" s="103"/>
      <c r="E26" s="156">
        <v>1420307</v>
      </c>
      <c r="F26" s="103"/>
      <c r="G26" s="153">
        <f t="shared" si="0"/>
        <v>215.62274176408076</v>
      </c>
      <c r="H26" s="103"/>
      <c r="I26" s="153">
        <f t="shared" si="1"/>
        <v>198.86670779147121</v>
      </c>
      <c r="J26" s="94"/>
      <c r="K26" s="156">
        <v>186900</v>
      </c>
      <c r="L26" s="103"/>
      <c r="M26" s="153">
        <f t="shared" si="2"/>
        <v>28.374070138150902</v>
      </c>
      <c r="N26" s="103"/>
      <c r="O26" s="153">
        <f t="shared" si="3"/>
        <v>128.7196143133412</v>
      </c>
      <c r="P26" s="94"/>
      <c r="Q26" s="156">
        <v>325080</v>
      </c>
      <c r="R26" s="103"/>
      <c r="S26" s="153">
        <f t="shared" si="4"/>
        <v>49.351753453772581</v>
      </c>
      <c r="T26" s="103"/>
      <c r="U26" s="153">
        <f t="shared" si="5"/>
        <v>134.28268912406801</v>
      </c>
      <c r="V26" s="94"/>
      <c r="W26" s="156">
        <f t="shared" si="6"/>
        <v>1932287</v>
      </c>
      <c r="X26" s="94"/>
      <c r="Y26" s="94"/>
      <c r="Z26" s="156">
        <v>99480</v>
      </c>
      <c r="AA26" s="94"/>
      <c r="AB26" s="161">
        <f t="shared" si="7"/>
        <v>5.1483035387600289</v>
      </c>
      <c r="AC26" s="94"/>
      <c r="AD26" s="156">
        <v>0</v>
      </c>
      <c r="AE26" s="94"/>
      <c r="AF26" s="161">
        <f t="shared" si="8"/>
        <v>0</v>
      </c>
      <c r="AG26" s="94"/>
      <c r="AH26" s="156">
        <v>0</v>
      </c>
      <c r="AI26" s="94"/>
      <c r="AJ26" s="161">
        <f t="shared" si="9"/>
        <v>0</v>
      </c>
      <c r="AK26" s="94"/>
      <c r="AL26" s="156">
        <v>355750</v>
      </c>
      <c r="AM26" s="94"/>
      <c r="AN26" s="103">
        <v>14</v>
      </c>
      <c r="AO26" s="94"/>
      <c r="AP26" s="155">
        <v>6587</v>
      </c>
      <c r="AQ26" s="94"/>
      <c r="AR26" s="155">
        <f t="shared" si="10"/>
        <v>6587</v>
      </c>
      <c r="AS26" s="94"/>
      <c r="AT26" s="155">
        <f t="shared" si="11"/>
        <v>6587</v>
      </c>
      <c r="AU26" s="94"/>
      <c r="AV26" s="155">
        <f t="shared" si="12"/>
        <v>6587</v>
      </c>
    </row>
    <row r="27" spans="1:48" ht="9.75" customHeight="1" x14ac:dyDescent="0.25">
      <c r="A27" s="103">
        <v>15</v>
      </c>
      <c r="B27" s="103"/>
      <c r="C27" s="8" t="s">
        <v>97</v>
      </c>
      <c r="D27" s="103"/>
      <c r="E27" s="156">
        <v>18003348</v>
      </c>
      <c r="F27" s="103"/>
      <c r="G27" s="153">
        <f t="shared" si="0"/>
        <v>132.73966482094536</v>
      </c>
      <c r="H27" s="103"/>
      <c r="I27" s="153">
        <f t="shared" si="1"/>
        <v>122.4244711866574</v>
      </c>
      <c r="J27" s="94"/>
      <c r="K27" s="156">
        <v>4515657</v>
      </c>
      <c r="L27" s="103"/>
      <c r="M27" s="153">
        <f t="shared" si="2"/>
        <v>33.294184871966912</v>
      </c>
      <c r="N27" s="103"/>
      <c r="O27" s="153">
        <f t="shared" si="3"/>
        <v>151.0398266702793</v>
      </c>
      <c r="P27" s="94"/>
      <c r="Q27" s="156">
        <v>2824053</v>
      </c>
      <c r="R27" s="103"/>
      <c r="S27" s="153">
        <f t="shared" si="4"/>
        <v>20.821896497061839</v>
      </c>
      <c r="T27" s="103"/>
      <c r="U27" s="153">
        <f t="shared" si="5"/>
        <v>56.654932370487856</v>
      </c>
      <c r="V27" s="94"/>
      <c r="W27" s="156">
        <f t="shared" si="6"/>
        <v>25343058</v>
      </c>
      <c r="X27" s="94"/>
      <c r="Y27" s="94"/>
      <c r="Z27" s="156">
        <v>167568</v>
      </c>
      <c r="AA27" s="94"/>
      <c r="AB27" s="161">
        <f t="shared" si="7"/>
        <v>0.66119881823259052</v>
      </c>
      <c r="AC27" s="94"/>
      <c r="AD27" s="156">
        <v>0</v>
      </c>
      <c r="AE27" s="94"/>
      <c r="AF27" s="161">
        <f t="shared" si="8"/>
        <v>0</v>
      </c>
      <c r="AG27" s="94"/>
      <c r="AH27" s="156">
        <v>150000</v>
      </c>
      <c r="AI27" s="94"/>
      <c r="AJ27" s="161">
        <f t="shared" si="9"/>
        <v>0.59187805986160003</v>
      </c>
      <c r="AK27" s="94"/>
      <c r="AL27" s="156">
        <v>4243785</v>
      </c>
      <c r="AM27" s="94"/>
      <c r="AN27" s="103">
        <v>15</v>
      </c>
      <c r="AO27" s="94"/>
      <c r="AP27" s="155">
        <v>135629</v>
      </c>
      <c r="AQ27" s="94"/>
      <c r="AR27" s="155">
        <f t="shared" si="10"/>
        <v>135629</v>
      </c>
      <c r="AS27" s="94"/>
      <c r="AT27" s="155">
        <f t="shared" si="11"/>
        <v>135629</v>
      </c>
      <c r="AU27" s="94"/>
      <c r="AV27" s="155">
        <f t="shared" si="12"/>
        <v>135629</v>
      </c>
    </row>
    <row r="28" spans="1:48" ht="9.75" customHeight="1" x14ac:dyDescent="0.25">
      <c r="A28" s="103">
        <v>16</v>
      </c>
      <c r="B28" s="103"/>
      <c r="C28" s="8" t="s">
        <v>98</v>
      </c>
      <c r="D28" s="103"/>
      <c r="E28" s="156">
        <v>5825181</v>
      </c>
      <c r="F28" s="103"/>
      <c r="G28" s="153">
        <f t="shared" si="0"/>
        <v>106.67657400285682</v>
      </c>
      <c r="H28" s="103"/>
      <c r="I28" s="153">
        <f t="shared" si="1"/>
        <v>98.386742033141886</v>
      </c>
      <c r="J28" s="94"/>
      <c r="K28" s="156">
        <v>0</v>
      </c>
      <c r="L28" s="103"/>
      <c r="M28" s="153">
        <f t="shared" si="2"/>
        <v>0</v>
      </c>
      <c r="N28" s="103"/>
      <c r="O28" s="153">
        <f t="shared" si="3"/>
        <v>0</v>
      </c>
      <c r="P28" s="94"/>
      <c r="Q28" s="156">
        <v>830893</v>
      </c>
      <c r="R28" s="103"/>
      <c r="S28" s="153">
        <f t="shared" si="4"/>
        <v>15.216148408599787</v>
      </c>
      <c r="T28" s="103"/>
      <c r="U28" s="153">
        <f t="shared" si="5"/>
        <v>41.402081657171493</v>
      </c>
      <c r="V28" s="94"/>
      <c r="W28" s="156">
        <f t="shared" si="6"/>
        <v>6656074</v>
      </c>
      <c r="X28" s="94"/>
      <c r="Y28" s="94"/>
      <c r="Z28" s="156">
        <v>127388</v>
      </c>
      <c r="AA28" s="94"/>
      <c r="AB28" s="161">
        <f t="shared" si="7"/>
        <v>1.9138609336374564</v>
      </c>
      <c r="AC28" s="94"/>
      <c r="AD28" s="156">
        <v>19672</v>
      </c>
      <c r="AE28" s="94"/>
      <c r="AF28" s="161">
        <f t="shared" si="8"/>
        <v>0.29554959875746573</v>
      </c>
      <c r="AG28" s="94"/>
      <c r="AH28" s="156">
        <v>0</v>
      </c>
      <c r="AI28" s="94"/>
      <c r="AJ28" s="161">
        <f t="shared" si="9"/>
        <v>0</v>
      </c>
      <c r="AK28" s="94"/>
      <c r="AL28" s="156">
        <v>1095721</v>
      </c>
      <c r="AM28" s="94"/>
      <c r="AN28" s="103">
        <v>16</v>
      </c>
      <c r="AO28" s="94"/>
      <c r="AP28" s="155">
        <v>54606</v>
      </c>
      <c r="AQ28" s="94"/>
      <c r="AR28" s="155">
        <f t="shared" si="10"/>
        <v>54606</v>
      </c>
      <c r="AS28" s="94"/>
      <c r="AT28" s="155">
        <f t="shared" si="11"/>
        <v>0</v>
      </c>
      <c r="AU28" s="94"/>
      <c r="AV28" s="155">
        <f t="shared" si="12"/>
        <v>54606</v>
      </c>
    </row>
    <row r="29" spans="1:48" ht="9.75" customHeight="1" x14ac:dyDescent="0.25">
      <c r="A29" s="103">
        <v>17</v>
      </c>
      <c r="B29" s="103"/>
      <c r="C29" s="8" t="s">
        <v>99</v>
      </c>
      <c r="D29" s="103"/>
      <c r="E29" s="156">
        <v>0</v>
      </c>
      <c r="F29" s="103"/>
      <c r="G29" s="153">
        <v>0</v>
      </c>
      <c r="H29" s="103"/>
      <c r="I29" s="153">
        <f t="shared" si="1"/>
        <v>0</v>
      </c>
      <c r="J29" s="94"/>
      <c r="K29" s="156">
        <v>0</v>
      </c>
      <c r="L29" s="103"/>
      <c r="M29" s="153">
        <v>0</v>
      </c>
      <c r="N29" s="103"/>
      <c r="O29" s="153">
        <f t="shared" si="3"/>
        <v>0</v>
      </c>
      <c r="P29" s="94"/>
      <c r="Q29" s="156">
        <v>0</v>
      </c>
      <c r="R29" s="103"/>
      <c r="S29" s="153">
        <v>0</v>
      </c>
      <c r="T29" s="103"/>
      <c r="U29" s="153">
        <f t="shared" si="5"/>
        <v>0</v>
      </c>
      <c r="V29" s="94"/>
      <c r="W29" s="156">
        <f t="shared" si="6"/>
        <v>0</v>
      </c>
      <c r="X29" s="94"/>
      <c r="Y29" s="94"/>
      <c r="Z29" s="156">
        <v>0</v>
      </c>
      <c r="AA29" s="94"/>
      <c r="AB29" s="161">
        <f t="shared" si="7"/>
        <v>0</v>
      </c>
      <c r="AC29" s="94"/>
      <c r="AD29" s="156">
        <v>0</v>
      </c>
      <c r="AE29" s="94"/>
      <c r="AF29" s="161">
        <f t="shared" si="8"/>
        <v>0</v>
      </c>
      <c r="AG29" s="94"/>
      <c r="AH29" s="156">
        <v>0</v>
      </c>
      <c r="AI29" s="94"/>
      <c r="AJ29" s="161">
        <f t="shared" si="9"/>
        <v>0</v>
      </c>
      <c r="AK29" s="94"/>
      <c r="AL29" s="156">
        <v>0</v>
      </c>
      <c r="AM29" s="94"/>
      <c r="AN29" s="103">
        <v>17</v>
      </c>
      <c r="AO29" s="94"/>
      <c r="AP29" s="155">
        <v>0</v>
      </c>
      <c r="AQ29" s="94"/>
      <c r="AR29" s="155">
        <f t="shared" si="10"/>
        <v>0</v>
      </c>
      <c r="AS29" s="94"/>
      <c r="AT29" s="155">
        <f t="shared" si="11"/>
        <v>0</v>
      </c>
      <c r="AU29" s="94"/>
      <c r="AV29" s="155">
        <f t="shared" si="12"/>
        <v>0</v>
      </c>
    </row>
    <row r="30" spans="1:48" ht="9.75" customHeight="1" x14ac:dyDescent="0.25">
      <c r="A30" s="103">
        <v>18</v>
      </c>
      <c r="B30" s="103"/>
      <c r="C30" s="8" t="s">
        <v>100</v>
      </c>
      <c r="D30" s="103"/>
      <c r="E30" s="156">
        <v>589043</v>
      </c>
      <c r="F30" s="103"/>
      <c r="G30" s="153">
        <f t="shared" ref="G30:G36" si="13">(E30/$AP30)</f>
        <v>80.011274110296114</v>
      </c>
      <c r="H30" s="103"/>
      <c r="I30" s="153">
        <f t="shared" si="1"/>
        <v>73.793601446385907</v>
      </c>
      <c r="J30" s="94"/>
      <c r="K30" s="156">
        <v>0</v>
      </c>
      <c r="L30" s="103"/>
      <c r="M30" s="153">
        <f t="shared" ref="M30:M36" si="14">(K30/$AP30)</f>
        <v>0</v>
      </c>
      <c r="N30" s="103"/>
      <c r="O30" s="153">
        <f t="shared" si="3"/>
        <v>0</v>
      </c>
      <c r="P30" s="94"/>
      <c r="Q30" s="156">
        <v>86314</v>
      </c>
      <c r="R30" s="103"/>
      <c r="S30" s="153">
        <f t="shared" ref="S30:S36" si="15">(Q30/$AP30)</f>
        <v>11.724259712034772</v>
      </c>
      <c r="T30" s="103"/>
      <c r="U30" s="153">
        <f t="shared" si="5"/>
        <v>31.900895347025443</v>
      </c>
      <c r="V30" s="94"/>
      <c r="W30" s="156">
        <f t="shared" si="6"/>
        <v>675357</v>
      </c>
      <c r="X30" s="94"/>
      <c r="Y30" s="94"/>
      <c r="Z30" s="156">
        <v>58515</v>
      </c>
      <c r="AA30" s="94"/>
      <c r="AB30" s="161">
        <f t="shared" si="7"/>
        <v>8.6643064334862885</v>
      </c>
      <c r="AC30" s="94"/>
      <c r="AD30" s="156">
        <v>0</v>
      </c>
      <c r="AE30" s="94"/>
      <c r="AF30" s="161">
        <f t="shared" si="8"/>
        <v>0</v>
      </c>
      <c r="AG30" s="94"/>
      <c r="AH30" s="156">
        <v>0</v>
      </c>
      <c r="AI30" s="94"/>
      <c r="AJ30" s="161">
        <f t="shared" si="9"/>
        <v>0</v>
      </c>
      <c r="AK30" s="94"/>
      <c r="AL30" s="156">
        <v>10907</v>
      </c>
      <c r="AM30" s="94"/>
      <c r="AN30" s="103">
        <v>18</v>
      </c>
      <c r="AO30" s="94"/>
      <c r="AP30" s="155">
        <v>7362</v>
      </c>
      <c r="AQ30" s="94"/>
      <c r="AR30" s="155">
        <f t="shared" si="10"/>
        <v>7362</v>
      </c>
      <c r="AS30" s="94"/>
      <c r="AT30" s="155">
        <f t="shared" si="11"/>
        <v>0</v>
      </c>
      <c r="AU30" s="94"/>
      <c r="AV30" s="155">
        <f t="shared" si="12"/>
        <v>7362</v>
      </c>
    </row>
    <row r="31" spans="1:48" ht="9.75" customHeight="1" x14ac:dyDescent="0.25">
      <c r="A31" s="103">
        <v>19</v>
      </c>
      <c r="B31" s="103"/>
      <c r="C31" s="8" t="s">
        <v>101</v>
      </c>
      <c r="D31" s="103"/>
      <c r="E31" s="156">
        <v>7665264</v>
      </c>
      <c r="F31" s="103"/>
      <c r="G31" s="153">
        <f t="shared" si="13"/>
        <v>94.238483384354367</v>
      </c>
      <c r="H31" s="103"/>
      <c r="I31" s="153">
        <f t="shared" si="1"/>
        <v>86.91521490072131</v>
      </c>
      <c r="J31" s="94"/>
      <c r="K31" s="156">
        <v>473744</v>
      </c>
      <c r="L31" s="103"/>
      <c r="M31" s="153">
        <f t="shared" si="14"/>
        <v>5.8243155190007254</v>
      </c>
      <c r="N31" s="103"/>
      <c r="O31" s="153">
        <f t="shared" si="3"/>
        <v>26.422139777435476</v>
      </c>
      <c r="P31" s="94"/>
      <c r="Q31" s="156">
        <v>1527931</v>
      </c>
      <c r="R31" s="103"/>
      <c r="S31" s="153">
        <f t="shared" si="15"/>
        <v>18.784728113205226</v>
      </c>
      <c r="T31" s="103"/>
      <c r="U31" s="153">
        <f t="shared" si="5"/>
        <v>51.11193886694322</v>
      </c>
      <c r="V31" s="94"/>
      <c r="W31" s="156">
        <f t="shared" si="6"/>
        <v>9666939</v>
      </c>
      <c r="X31" s="94"/>
      <c r="Y31" s="94"/>
      <c r="Z31" s="156">
        <v>183107</v>
      </c>
      <c r="AA31" s="94"/>
      <c r="AB31" s="161">
        <f t="shared" si="7"/>
        <v>1.8941569818533042</v>
      </c>
      <c r="AC31" s="94"/>
      <c r="AD31" s="156">
        <v>11337</v>
      </c>
      <c r="AE31" s="94"/>
      <c r="AF31" s="161">
        <f t="shared" si="8"/>
        <v>0.11727600639664737</v>
      </c>
      <c r="AG31" s="94"/>
      <c r="AH31" s="156">
        <v>0</v>
      </c>
      <c r="AI31" s="94"/>
      <c r="AJ31" s="161">
        <f t="shared" si="9"/>
        <v>0</v>
      </c>
      <c r="AK31" s="94"/>
      <c r="AL31" s="156">
        <v>572131</v>
      </c>
      <c r="AM31" s="94"/>
      <c r="AN31" s="103">
        <v>19</v>
      </c>
      <c r="AO31" s="94"/>
      <c r="AP31" s="155">
        <v>81339</v>
      </c>
      <c r="AQ31" s="94"/>
      <c r="AR31" s="155">
        <f t="shared" si="10"/>
        <v>81339</v>
      </c>
      <c r="AS31" s="94"/>
      <c r="AT31" s="155">
        <f t="shared" si="11"/>
        <v>81339</v>
      </c>
      <c r="AU31" s="94"/>
      <c r="AV31" s="155">
        <f t="shared" si="12"/>
        <v>81339</v>
      </c>
    </row>
    <row r="32" spans="1:48" ht="9.75" customHeight="1" x14ac:dyDescent="0.25">
      <c r="A32" s="103">
        <v>20</v>
      </c>
      <c r="B32" s="103"/>
      <c r="C32" s="8" t="s">
        <v>102</v>
      </c>
      <c r="D32" s="103"/>
      <c r="E32" s="156">
        <v>2271421</v>
      </c>
      <c r="F32" s="103"/>
      <c r="G32" s="153">
        <f t="shared" si="13"/>
        <v>54.013292749625471</v>
      </c>
      <c r="H32" s="103"/>
      <c r="I32" s="153">
        <f t="shared" si="1"/>
        <v>49.815922097157518</v>
      </c>
      <c r="J32" s="94"/>
      <c r="K32" s="156">
        <v>1716323</v>
      </c>
      <c r="L32" s="103"/>
      <c r="M32" s="153">
        <f t="shared" si="14"/>
        <v>40.813330796851595</v>
      </c>
      <c r="N32" s="103"/>
      <c r="O32" s="153">
        <f t="shared" si="3"/>
        <v>185.15060311879211</v>
      </c>
      <c r="P32" s="94"/>
      <c r="Q32" s="156">
        <v>1246542</v>
      </c>
      <c r="R32" s="103"/>
      <c r="S32" s="153">
        <f t="shared" si="15"/>
        <v>29.642165838346848</v>
      </c>
      <c r="T32" s="103"/>
      <c r="U32" s="153">
        <f t="shared" si="5"/>
        <v>80.65427186823743</v>
      </c>
      <c r="V32" s="94"/>
      <c r="W32" s="156">
        <f t="shared" si="6"/>
        <v>5234286</v>
      </c>
      <c r="X32" s="94"/>
      <c r="Y32" s="94"/>
      <c r="Z32" s="156">
        <v>49736</v>
      </c>
      <c r="AA32" s="94"/>
      <c r="AB32" s="161">
        <f t="shared" si="7"/>
        <v>0.9501964546835997</v>
      </c>
      <c r="AC32" s="94"/>
      <c r="AD32" s="156">
        <v>0</v>
      </c>
      <c r="AE32" s="94"/>
      <c r="AF32" s="161">
        <f t="shared" si="8"/>
        <v>0</v>
      </c>
      <c r="AG32" s="94"/>
      <c r="AH32" s="156">
        <v>0</v>
      </c>
      <c r="AI32" s="94"/>
      <c r="AJ32" s="161">
        <f t="shared" si="9"/>
        <v>0</v>
      </c>
      <c r="AK32" s="94"/>
      <c r="AL32" s="156">
        <v>242487</v>
      </c>
      <c r="AM32" s="94"/>
      <c r="AN32" s="103">
        <v>20</v>
      </c>
      <c r="AO32" s="94"/>
      <c r="AP32" s="155">
        <v>42053</v>
      </c>
      <c r="AQ32" s="94"/>
      <c r="AR32" s="155">
        <f t="shared" si="10"/>
        <v>42053</v>
      </c>
      <c r="AS32" s="94"/>
      <c r="AT32" s="155">
        <f t="shared" si="11"/>
        <v>42053</v>
      </c>
      <c r="AU32" s="94"/>
      <c r="AV32" s="155">
        <f t="shared" si="12"/>
        <v>42053</v>
      </c>
    </row>
    <row r="33" spans="1:48" ht="9.75" customHeight="1" x14ac:dyDescent="0.25">
      <c r="A33" s="103">
        <v>21</v>
      </c>
      <c r="B33" s="103"/>
      <c r="C33" s="8" t="s">
        <v>103</v>
      </c>
      <c r="D33" s="103"/>
      <c r="E33" s="156">
        <v>2916287</v>
      </c>
      <c r="F33" s="103"/>
      <c r="G33" s="153">
        <f t="shared" si="13"/>
        <v>176.44524443368829</v>
      </c>
      <c r="H33" s="103"/>
      <c r="I33" s="153">
        <f t="shared" si="1"/>
        <v>162.73369209070262</v>
      </c>
      <c r="J33" s="94"/>
      <c r="K33" s="156">
        <v>0</v>
      </c>
      <c r="L33" s="103"/>
      <c r="M33" s="153">
        <f t="shared" si="14"/>
        <v>0</v>
      </c>
      <c r="N33" s="103"/>
      <c r="O33" s="153">
        <f t="shared" si="3"/>
        <v>0</v>
      </c>
      <c r="P33" s="94"/>
      <c r="Q33" s="156">
        <v>487159</v>
      </c>
      <c r="R33" s="103"/>
      <c r="S33" s="153">
        <f t="shared" si="15"/>
        <v>29.474770087124877</v>
      </c>
      <c r="T33" s="103"/>
      <c r="U33" s="153">
        <f t="shared" si="5"/>
        <v>80.198799670211372</v>
      </c>
      <c r="V33" s="94"/>
      <c r="W33" s="156">
        <f t="shared" si="6"/>
        <v>3403446</v>
      </c>
      <c r="X33" s="94"/>
      <c r="Y33" s="94"/>
      <c r="Z33" s="156">
        <v>15989</v>
      </c>
      <c r="AA33" s="94"/>
      <c r="AB33" s="161">
        <f t="shared" si="7"/>
        <v>0.46978856135810587</v>
      </c>
      <c r="AC33" s="94"/>
      <c r="AD33" s="156">
        <v>0</v>
      </c>
      <c r="AE33" s="94"/>
      <c r="AF33" s="161">
        <f t="shared" si="8"/>
        <v>0</v>
      </c>
      <c r="AG33" s="94"/>
      <c r="AH33" s="156">
        <v>0</v>
      </c>
      <c r="AI33" s="94"/>
      <c r="AJ33" s="161">
        <f t="shared" si="9"/>
        <v>0</v>
      </c>
      <c r="AK33" s="94"/>
      <c r="AL33" s="156">
        <v>1293861</v>
      </c>
      <c r="AM33" s="94"/>
      <c r="AN33" s="103">
        <v>21</v>
      </c>
      <c r="AO33" s="94"/>
      <c r="AP33" s="155">
        <v>16528</v>
      </c>
      <c r="AQ33" s="94"/>
      <c r="AR33" s="155">
        <f t="shared" si="10"/>
        <v>16528</v>
      </c>
      <c r="AS33" s="94"/>
      <c r="AT33" s="155">
        <f t="shared" si="11"/>
        <v>0</v>
      </c>
      <c r="AU33" s="94"/>
      <c r="AV33" s="155">
        <f t="shared" si="12"/>
        <v>16528</v>
      </c>
    </row>
    <row r="34" spans="1:48" ht="9.75" customHeight="1" x14ac:dyDescent="0.25">
      <c r="A34" s="103">
        <v>22</v>
      </c>
      <c r="B34" s="103"/>
      <c r="C34" s="8" t="s">
        <v>104</v>
      </c>
      <c r="D34" s="103"/>
      <c r="E34" s="156">
        <v>552215</v>
      </c>
      <c r="F34" s="103"/>
      <c r="G34" s="153">
        <f t="shared" si="13"/>
        <v>42.092766216937264</v>
      </c>
      <c r="H34" s="103"/>
      <c r="I34" s="153">
        <f t="shared" si="1"/>
        <v>38.821739167741264</v>
      </c>
      <c r="J34" s="94"/>
      <c r="K34" s="156">
        <v>0</v>
      </c>
      <c r="L34" s="103"/>
      <c r="M34" s="153">
        <f t="shared" si="14"/>
        <v>0</v>
      </c>
      <c r="N34" s="103"/>
      <c r="O34" s="153">
        <f t="shared" si="3"/>
        <v>0</v>
      </c>
      <c r="P34" s="94"/>
      <c r="Q34" s="156">
        <v>410136</v>
      </c>
      <c r="R34" s="103"/>
      <c r="S34" s="153">
        <f t="shared" si="15"/>
        <v>31.262748685113195</v>
      </c>
      <c r="T34" s="103"/>
      <c r="U34" s="153">
        <f t="shared" si="5"/>
        <v>85.063765095584699</v>
      </c>
      <c r="V34" s="94"/>
      <c r="W34" s="156">
        <f t="shared" si="6"/>
        <v>962351</v>
      </c>
      <c r="X34" s="94"/>
      <c r="Y34" s="94"/>
      <c r="Z34" s="156">
        <v>82946</v>
      </c>
      <c r="AA34" s="94"/>
      <c r="AB34" s="161">
        <f t="shared" si="7"/>
        <v>8.6191005153005502</v>
      </c>
      <c r="AC34" s="94"/>
      <c r="AD34" s="156">
        <v>0</v>
      </c>
      <c r="AE34" s="94"/>
      <c r="AF34" s="161">
        <f t="shared" si="8"/>
        <v>0</v>
      </c>
      <c r="AG34" s="94"/>
      <c r="AH34" s="156">
        <v>0</v>
      </c>
      <c r="AI34" s="94"/>
      <c r="AJ34" s="161">
        <f t="shared" si="9"/>
        <v>0</v>
      </c>
      <c r="AK34" s="94"/>
      <c r="AL34" s="156">
        <v>3825</v>
      </c>
      <c r="AM34" s="94"/>
      <c r="AN34" s="103">
        <v>22</v>
      </c>
      <c r="AO34" s="94"/>
      <c r="AP34" s="155">
        <v>13119</v>
      </c>
      <c r="AQ34" s="94"/>
      <c r="AR34" s="155">
        <f t="shared" si="10"/>
        <v>13119</v>
      </c>
      <c r="AS34" s="94"/>
      <c r="AT34" s="155">
        <f t="shared" si="11"/>
        <v>0</v>
      </c>
      <c r="AU34" s="94"/>
      <c r="AV34" s="155">
        <f t="shared" si="12"/>
        <v>13119</v>
      </c>
    </row>
    <row r="35" spans="1:48" ht="9.75" customHeight="1" x14ac:dyDescent="0.25">
      <c r="A35" s="103">
        <v>23</v>
      </c>
      <c r="B35" s="103"/>
      <c r="C35" s="8" t="s">
        <v>105</v>
      </c>
      <c r="D35" s="103"/>
      <c r="E35" s="156">
        <v>28432385</v>
      </c>
      <c r="F35" s="103"/>
      <c r="G35" s="153">
        <f t="shared" si="13"/>
        <v>156.98179097720282</v>
      </c>
      <c r="H35" s="103"/>
      <c r="I35" s="153">
        <f t="shared" si="1"/>
        <v>144.78274276375836</v>
      </c>
      <c r="J35" s="94"/>
      <c r="K35" s="156">
        <v>2240319</v>
      </c>
      <c r="L35" s="103"/>
      <c r="M35" s="153">
        <f t="shared" si="14"/>
        <v>12.36932072283968</v>
      </c>
      <c r="N35" s="103"/>
      <c r="O35" s="153">
        <f t="shared" si="3"/>
        <v>56.113704696216779</v>
      </c>
      <c r="P35" s="94"/>
      <c r="Q35" s="156">
        <v>5706365</v>
      </c>
      <c r="R35" s="103"/>
      <c r="S35" s="153">
        <f t="shared" si="15"/>
        <v>31.506164455413291</v>
      </c>
      <c r="T35" s="103"/>
      <c r="U35" s="153">
        <f t="shared" si="5"/>
        <v>85.726082478931986</v>
      </c>
      <c r="V35" s="94"/>
      <c r="W35" s="156">
        <f t="shared" si="6"/>
        <v>36379069</v>
      </c>
      <c r="X35" s="94"/>
      <c r="Y35" s="94"/>
      <c r="Z35" s="156">
        <v>221086</v>
      </c>
      <c r="AA35" s="94"/>
      <c r="AB35" s="161">
        <f t="shared" si="7"/>
        <v>0.60772858150932885</v>
      </c>
      <c r="AC35" s="94"/>
      <c r="AD35" s="156">
        <v>0</v>
      </c>
      <c r="AE35" s="94"/>
      <c r="AF35" s="161">
        <f t="shared" si="8"/>
        <v>0</v>
      </c>
      <c r="AG35" s="94"/>
      <c r="AH35" s="156">
        <v>0</v>
      </c>
      <c r="AI35" s="94"/>
      <c r="AJ35" s="161">
        <f t="shared" si="9"/>
        <v>0</v>
      </c>
      <c r="AK35" s="94"/>
      <c r="AL35" s="156">
        <v>7746707</v>
      </c>
      <c r="AM35" s="94"/>
      <c r="AN35" s="103">
        <v>23</v>
      </c>
      <c r="AO35" s="94"/>
      <c r="AP35" s="155">
        <v>181119</v>
      </c>
      <c r="AQ35" s="94"/>
      <c r="AR35" s="155">
        <f t="shared" si="10"/>
        <v>181119</v>
      </c>
      <c r="AS35" s="94"/>
      <c r="AT35" s="155">
        <f t="shared" si="11"/>
        <v>181119</v>
      </c>
      <c r="AU35" s="94"/>
      <c r="AV35" s="155">
        <f t="shared" si="12"/>
        <v>181119</v>
      </c>
    </row>
    <row r="36" spans="1:48" ht="9.75" customHeight="1" x14ac:dyDescent="0.25">
      <c r="A36" s="103">
        <v>24</v>
      </c>
      <c r="B36" s="103"/>
      <c r="C36" s="8" t="s">
        <v>106</v>
      </c>
      <c r="D36" s="103"/>
      <c r="E36" s="156">
        <v>24150897</v>
      </c>
      <c r="F36" s="103"/>
      <c r="G36" s="153">
        <f t="shared" si="13"/>
        <v>98.277849443112871</v>
      </c>
      <c r="H36" s="103"/>
      <c r="I36" s="153">
        <f t="shared" si="1"/>
        <v>90.640681997085494</v>
      </c>
      <c r="J36" s="94"/>
      <c r="K36" s="156">
        <v>19028496</v>
      </c>
      <c r="L36" s="103"/>
      <c r="M36" s="153">
        <f t="shared" si="14"/>
        <v>77.433134885916473</v>
      </c>
      <c r="N36" s="103"/>
      <c r="O36" s="153">
        <f t="shared" si="3"/>
        <v>351.27717698091374</v>
      </c>
      <c r="P36" s="94"/>
      <c r="Q36" s="156">
        <v>11700605</v>
      </c>
      <c r="R36" s="103"/>
      <c r="S36" s="153">
        <f t="shared" si="15"/>
        <v>47.6135646880252</v>
      </c>
      <c r="T36" s="103"/>
      <c r="U36" s="153">
        <f t="shared" si="5"/>
        <v>129.55319836973374</v>
      </c>
      <c r="V36" s="94"/>
      <c r="W36" s="156">
        <f t="shared" si="6"/>
        <v>54879998</v>
      </c>
      <c r="X36" s="94"/>
      <c r="Y36" s="94"/>
      <c r="Z36" s="156">
        <v>186462</v>
      </c>
      <c r="AA36" s="94"/>
      <c r="AB36" s="161">
        <f t="shared" si="7"/>
        <v>0.33976313191556601</v>
      </c>
      <c r="AC36" s="94"/>
      <c r="AD36" s="156">
        <v>0</v>
      </c>
      <c r="AE36" s="94"/>
      <c r="AF36" s="161">
        <f t="shared" si="8"/>
        <v>0</v>
      </c>
      <c r="AG36" s="94"/>
      <c r="AH36" s="156">
        <v>0</v>
      </c>
      <c r="AI36" s="94"/>
      <c r="AJ36" s="161">
        <f t="shared" si="9"/>
        <v>0</v>
      </c>
      <c r="AK36" s="94"/>
      <c r="AL36" s="156">
        <v>7410840</v>
      </c>
      <c r="AM36" s="94"/>
      <c r="AN36" s="103">
        <v>24</v>
      </c>
      <c r="AO36" s="94"/>
      <c r="AP36" s="155">
        <v>245741</v>
      </c>
      <c r="AQ36" s="94"/>
      <c r="AR36" s="155">
        <f t="shared" si="10"/>
        <v>245741</v>
      </c>
      <c r="AS36" s="94"/>
      <c r="AT36" s="155">
        <f t="shared" si="11"/>
        <v>245741</v>
      </c>
      <c r="AU36" s="94"/>
      <c r="AV36" s="155">
        <f t="shared" si="12"/>
        <v>245741</v>
      </c>
    </row>
    <row r="37" spans="1:48" ht="9.75" customHeight="1" x14ac:dyDescent="0.25">
      <c r="A37" s="103">
        <v>25</v>
      </c>
      <c r="B37" s="103"/>
      <c r="C37" s="8" t="s">
        <v>107</v>
      </c>
      <c r="D37" s="103"/>
      <c r="E37" s="156">
        <v>0</v>
      </c>
      <c r="F37" s="103"/>
      <c r="G37" s="153">
        <v>0</v>
      </c>
      <c r="H37" s="103"/>
      <c r="I37" s="153">
        <f t="shared" si="1"/>
        <v>0</v>
      </c>
      <c r="J37" s="94"/>
      <c r="K37" s="156">
        <v>0</v>
      </c>
      <c r="L37" s="103"/>
      <c r="M37" s="153">
        <v>0</v>
      </c>
      <c r="N37" s="103"/>
      <c r="O37" s="153">
        <f t="shared" si="3"/>
        <v>0</v>
      </c>
      <c r="P37" s="94"/>
      <c r="Q37" s="156">
        <v>0</v>
      </c>
      <c r="R37" s="103"/>
      <c r="S37" s="153">
        <v>0</v>
      </c>
      <c r="T37" s="103"/>
      <c r="U37" s="153">
        <f t="shared" si="5"/>
        <v>0</v>
      </c>
      <c r="V37" s="94"/>
      <c r="W37" s="156">
        <f t="shared" si="6"/>
        <v>0</v>
      </c>
      <c r="X37" s="94"/>
      <c r="Y37" s="94"/>
      <c r="Z37" s="156">
        <v>0</v>
      </c>
      <c r="AA37" s="94"/>
      <c r="AB37" s="161">
        <f t="shared" si="7"/>
        <v>0</v>
      </c>
      <c r="AC37" s="94"/>
      <c r="AD37" s="156">
        <v>0</v>
      </c>
      <c r="AE37" s="94"/>
      <c r="AF37" s="161">
        <f t="shared" si="8"/>
        <v>0</v>
      </c>
      <c r="AG37" s="94"/>
      <c r="AH37" s="156">
        <v>0</v>
      </c>
      <c r="AI37" s="94"/>
      <c r="AJ37" s="161">
        <f t="shared" si="9"/>
        <v>0</v>
      </c>
      <c r="AK37" s="94"/>
      <c r="AL37" s="156">
        <v>0</v>
      </c>
      <c r="AM37" s="94"/>
      <c r="AN37" s="103">
        <v>25</v>
      </c>
      <c r="AO37" s="94"/>
      <c r="AP37" s="155">
        <v>0</v>
      </c>
      <c r="AQ37" s="94"/>
      <c r="AR37" s="155">
        <f t="shared" si="10"/>
        <v>0</v>
      </c>
      <c r="AS37" s="94"/>
      <c r="AT37" s="155">
        <f t="shared" si="11"/>
        <v>0</v>
      </c>
      <c r="AU37" s="94"/>
      <c r="AV37" s="155">
        <f t="shared" si="12"/>
        <v>0</v>
      </c>
    </row>
    <row r="38" spans="1:48" ht="9.75" customHeight="1" x14ac:dyDescent="0.25">
      <c r="A38" s="103">
        <v>26</v>
      </c>
      <c r="B38" s="103"/>
      <c r="C38" s="8" t="s">
        <v>108</v>
      </c>
      <c r="D38" s="103"/>
      <c r="E38" s="156">
        <v>0</v>
      </c>
      <c r="F38" s="103"/>
      <c r="G38" s="153">
        <v>0</v>
      </c>
      <c r="H38" s="103"/>
      <c r="I38" s="153">
        <f t="shared" si="1"/>
        <v>0</v>
      </c>
      <c r="J38" s="94"/>
      <c r="K38" s="156">
        <v>0</v>
      </c>
      <c r="L38" s="103"/>
      <c r="M38" s="153">
        <v>0</v>
      </c>
      <c r="N38" s="103"/>
      <c r="O38" s="153">
        <f t="shared" si="3"/>
        <v>0</v>
      </c>
      <c r="P38" s="94"/>
      <c r="Q38" s="156">
        <v>0</v>
      </c>
      <c r="R38" s="103"/>
      <c r="S38" s="153">
        <v>0</v>
      </c>
      <c r="T38" s="103"/>
      <c r="U38" s="153">
        <f t="shared" si="5"/>
        <v>0</v>
      </c>
      <c r="V38" s="94"/>
      <c r="W38" s="156">
        <f t="shared" si="6"/>
        <v>0</v>
      </c>
      <c r="X38" s="94"/>
      <c r="Y38" s="94"/>
      <c r="Z38" s="156">
        <v>0</v>
      </c>
      <c r="AA38" s="94"/>
      <c r="AB38" s="161">
        <f t="shared" si="7"/>
        <v>0</v>
      </c>
      <c r="AC38" s="94"/>
      <c r="AD38" s="156">
        <v>0</v>
      </c>
      <c r="AE38" s="94"/>
      <c r="AF38" s="161">
        <f t="shared" si="8"/>
        <v>0</v>
      </c>
      <c r="AG38" s="94"/>
      <c r="AH38" s="156">
        <v>0</v>
      </c>
      <c r="AI38" s="94"/>
      <c r="AJ38" s="161">
        <f t="shared" si="9"/>
        <v>0</v>
      </c>
      <c r="AK38" s="94"/>
      <c r="AL38" s="156">
        <v>0</v>
      </c>
      <c r="AM38" s="94"/>
      <c r="AN38" s="103">
        <v>26</v>
      </c>
      <c r="AO38" s="94"/>
      <c r="AP38" s="155">
        <v>0</v>
      </c>
      <c r="AQ38" s="94"/>
      <c r="AR38" s="155">
        <f t="shared" si="10"/>
        <v>0</v>
      </c>
      <c r="AS38" s="94"/>
      <c r="AT38" s="155">
        <f t="shared" si="11"/>
        <v>0</v>
      </c>
      <c r="AU38" s="94"/>
      <c r="AV38" s="155">
        <f t="shared" si="12"/>
        <v>0</v>
      </c>
    </row>
    <row r="39" spans="1:48" ht="9.75" customHeight="1" x14ac:dyDescent="0.25">
      <c r="A39" s="103">
        <v>27</v>
      </c>
      <c r="B39" s="103"/>
      <c r="C39" s="8" t="s">
        <v>109</v>
      </c>
      <c r="D39" s="103"/>
      <c r="E39" s="156">
        <v>808647</v>
      </c>
      <c r="F39" s="103"/>
      <c r="G39" s="153">
        <f t="shared" ref="G39:G50" si="16">(E39/$AP39)</f>
        <v>65.636931818181822</v>
      </c>
      <c r="H39" s="103"/>
      <c r="I39" s="153">
        <f t="shared" si="1"/>
        <v>60.536288674488517</v>
      </c>
      <c r="J39" s="94"/>
      <c r="K39" s="156">
        <v>0</v>
      </c>
      <c r="L39" s="103"/>
      <c r="M39" s="153">
        <f t="shared" ref="M39:M50" si="17">(K39/$AP39)</f>
        <v>0</v>
      </c>
      <c r="N39" s="103"/>
      <c r="O39" s="153">
        <f t="shared" si="3"/>
        <v>0</v>
      </c>
      <c r="P39" s="94"/>
      <c r="Q39" s="156">
        <v>896649</v>
      </c>
      <c r="R39" s="103"/>
      <c r="S39" s="153">
        <f t="shared" ref="S39:S50" si="18">(Q39/$AP39)</f>
        <v>72.779951298701292</v>
      </c>
      <c r="T39" s="103"/>
      <c r="U39" s="153">
        <f t="shared" si="5"/>
        <v>198.0291862144816</v>
      </c>
      <c r="V39" s="94"/>
      <c r="W39" s="156">
        <f t="shared" si="6"/>
        <v>1705296</v>
      </c>
      <c r="X39" s="94"/>
      <c r="Y39" s="94"/>
      <c r="Z39" s="156">
        <v>210767</v>
      </c>
      <c r="AA39" s="94"/>
      <c r="AB39" s="161">
        <f t="shared" si="7"/>
        <v>12.359555173999118</v>
      </c>
      <c r="AC39" s="94"/>
      <c r="AD39" s="156">
        <v>825</v>
      </c>
      <c r="AE39" s="94"/>
      <c r="AF39" s="161">
        <f t="shared" si="8"/>
        <v>4.8378697891744309E-2</v>
      </c>
      <c r="AG39" s="94"/>
      <c r="AH39" s="156">
        <v>0</v>
      </c>
      <c r="AI39" s="94"/>
      <c r="AJ39" s="161">
        <f t="shared" si="9"/>
        <v>0</v>
      </c>
      <c r="AK39" s="94"/>
      <c r="AL39" s="156">
        <v>370283</v>
      </c>
      <c r="AM39" s="94"/>
      <c r="AN39" s="103">
        <v>27</v>
      </c>
      <c r="AO39" s="94"/>
      <c r="AP39" s="155">
        <v>12320</v>
      </c>
      <c r="AQ39" s="94"/>
      <c r="AR39" s="155">
        <f t="shared" si="10"/>
        <v>12320</v>
      </c>
      <c r="AS39" s="94"/>
      <c r="AT39" s="155">
        <f t="shared" si="11"/>
        <v>0</v>
      </c>
      <c r="AU39" s="94"/>
      <c r="AV39" s="155">
        <f t="shared" si="12"/>
        <v>12320</v>
      </c>
    </row>
    <row r="40" spans="1:48" ht="9.75" customHeight="1" x14ac:dyDescent="0.25">
      <c r="A40" s="103">
        <v>28</v>
      </c>
      <c r="B40" s="103"/>
      <c r="C40" s="8" t="s">
        <v>110</v>
      </c>
      <c r="D40" s="103"/>
      <c r="E40" s="156">
        <v>8486628</v>
      </c>
      <c r="F40" s="103"/>
      <c r="G40" s="153">
        <f t="shared" si="16"/>
        <v>89.377144482006884</v>
      </c>
      <c r="H40" s="103"/>
      <c r="I40" s="153">
        <f t="shared" si="1"/>
        <v>82.43165043502961</v>
      </c>
      <c r="J40" s="94"/>
      <c r="K40" s="156">
        <v>2989352</v>
      </c>
      <c r="L40" s="103"/>
      <c r="M40" s="153">
        <f t="shared" si="17"/>
        <v>31.482438680189148</v>
      </c>
      <c r="N40" s="103"/>
      <c r="O40" s="153">
        <f t="shared" si="3"/>
        <v>142.82079887822016</v>
      </c>
      <c r="P40" s="94"/>
      <c r="Q40" s="156">
        <v>2374601</v>
      </c>
      <c r="R40" s="103"/>
      <c r="S40" s="153">
        <f t="shared" si="18"/>
        <v>25.008172464271798</v>
      </c>
      <c r="T40" s="103"/>
      <c r="U40" s="153">
        <f t="shared" si="5"/>
        <v>68.045498154922811</v>
      </c>
      <c r="V40" s="94"/>
      <c r="W40" s="156">
        <f t="shared" si="6"/>
        <v>13850581</v>
      </c>
      <c r="X40" s="94"/>
      <c r="Y40" s="94"/>
      <c r="Z40" s="156">
        <v>117385</v>
      </c>
      <c r="AA40" s="94"/>
      <c r="AB40" s="161">
        <f t="shared" si="7"/>
        <v>0.84750957378611058</v>
      </c>
      <c r="AC40" s="94"/>
      <c r="AD40" s="156">
        <v>342491</v>
      </c>
      <c r="AE40" s="94"/>
      <c r="AF40" s="161">
        <f t="shared" si="8"/>
        <v>2.4727554750230336</v>
      </c>
      <c r="AG40" s="94"/>
      <c r="AH40" s="156">
        <v>0</v>
      </c>
      <c r="AI40" s="94"/>
      <c r="AJ40" s="161">
        <f t="shared" si="9"/>
        <v>0</v>
      </c>
      <c r="AK40" s="94"/>
      <c r="AL40" s="156">
        <v>2749598</v>
      </c>
      <c r="AM40" s="94"/>
      <c r="AN40" s="103">
        <v>28</v>
      </c>
      <c r="AO40" s="94"/>
      <c r="AP40" s="155">
        <v>94953</v>
      </c>
      <c r="AQ40" s="94"/>
      <c r="AR40" s="155">
        <f t="shared" si="10"/>
        <v>94953</v>
      </c>
      <c r="AS40" s="94"/>
      <c r="AT40" s="155">
        <f t="shared" si="11"/>
        <v>94953</v>
      </c>
      <c r="AU40" s="94"/>
      <c r="AV40" s="155">
        <f t="shared" si="12"/>
        <v>94953</v>
      </c>
    </row>
    <row r="41" spans="1:48" ht="9.75" customHeight="1" x14ac:dyDescent="0.25">
      <c r="A41" s="103">
        <v>29</v>
      </c>
      <c r="B41" s="103"/>
      <c r="C41" s="8" t="s">
        <v>111</v>
      </c>
      <c r="D41" s="103"/>
      <c r="E41" s="156">
        <v>1218101</v>
      </c>
      <c r="F41" s="103"/>
      <c r="G41" s="153">
        <f t="shared" si="16"/>
        <v>67.518485671525966</v>
      </c>
      <c r="H41" s="103"/>
      <c r="I41" s="153">
        <f t="shared" si="1"/>
        <v>62.271627058954039</v>
      </c>
      <c r="J41" s="94"/>
      <c r="K41" s="156">
        <v>36441</v>
      </c>
      <c r="L41" s="103"/>
      <c r="M41" s="153">
        <f t="shared" si="17"/>
        <v>2.0198991186741311</v>
      </c>
      <c r="N41" s="103"/>
      <c r="O41" s="153">
        <f t="shared" si="3"/>
        <v>9.163318277627118</v>
      </c>
      <c r="P41" s="94"/>
      <c r="Q41" s="156">
        <v>790150</v>
      </c>
      <c r="R41" s="103"/>
      <c r="S41" s="153">
        <f t="shared" si="18"/>
        <v>43.7974613380633</v>
      </c>
      <c r="T41" s="103"/>
      <c r="U41" s="153">
        <f t="shared" si="5"/>
        <v>119.16984653425651</v>
      </c>
      <c r="V41" s="94"/>
      <c r="W41" s="156">
        <f t="shared" si="6"/>
        <v>2044692</v>
      </c>
      <c r="X41" s="94"/>
      <c r="Y41" s="94"/>
      <c r="Z41" s="156">
        <v>146606</v>
      </c>
      <c r="AA41" s="94"/>
      <c r="AB41" s="161">
        <f t="shared" si="7"/>
        <v>7.1700774493175494</v>
      </c>
      <c r="AC41" s="94"/>
      <c r="AD41" s="156">
        <v>0</v>
      </c>
      <c r="AE41" s="94"/>
      <c r="AF41" s="161">
        <f t="shared" si="8"/>
        <v>0</v>
      </c>
      <c r="AG41" s="94"/>
      <c r="AH41" s="156">
        <v>0</v>
      </c>
      <c r="AI41" s="94"/>
      <c r="AJ41" s="161">
        <f t="shared" si="9"/>
        <v>0</v>
      </c>
      <c r="AK41" s="94"/>
      <c r="AL41" s="156">
        <v>125730</v>
      </c>
      <c r="AM41" s="94"/>
      <c r="AN41" s="103">
        <v>29</v>
      </c>
      <c r="AO41" s="94"/>
      <c r="AP41" s="155">
        <v>18041</v>
      </c>
      <c r="AQ41" s="94"/>
      <c r="AR41" s="155">
        <f t="shared" si="10"/>
        <v>18041</v>
      </c>
      <c r="AS41" s="94"/>
      <c r="AT41" s="155">
        <f t="shared" si="11"/>
        <v>18041</v>
      </c>
      <c r="AU41" s="94"/>
      <c r="AV41" s="155">
        <f t="shared" si="12"/>
        <v>18041</v>
      </c>
    </row>
    <row r="42" spans="1:48" ht="9.75" customHeight="1" x14ac:dyDescent="0.25">
      <c r="A42" s="103">
        <v>30</v>
      </c>
      <c r="B42" s="103"/>
      <c r="C42" s="8" t="s">
        <v>112</v>
      </c>
      <c r="D42" s="103"/>
      <c r="E42" s="156">
        <v>19535839</v>
      </c>
      <c r="F42" s="103"/>
      <c r="G42" s="153">
        <f t="shared" si="16"/>
        <v>86.091684698064071</v>
      </c>
      <c r="H42" s="103"/>
      <c r="I42" s="153">
        <f t="shared" si="1"/>
        <v>79.401503589346461</v>
      </c>
      <c r="J42" s="94"/>
      <c r="K42" s="156">
        <v>4243010</v>
      </c>
      <c r="L42" s="103"/>
      <c r="M42" s="153">
        <f t="shared" si="17"/>
        <v>18.698346105879189</v>
      </c>
      <c r="N42" s="103"/>
      <c r="O42" s="153">
        <f t="shared" si="3"/>
        <v>84.825472247281368</v>
      </c>
      <c r="P42" s="94"/>
      <c r="Q42" s="156">
        <v>6118406</v>
      </c>
      <c r="R42" s="103"/>
      <c r="S42" s="153">
        <f t="shared" si="18"/>
        <v>26.962951537773389</v>
      </c>
      <c r="T42" s="103"/>
      <c r="U42" s="153">
        <f t="shared" si="5"/>
        <v>73.364316074515543</v>
      </c>
      <c r="V42" s="94"/>
      <c r="W42" s="156">
        <f t="shared" si="6"/>
        <v>29897255</v>
      </c>
      <c r="X42" s="94"/>
      <c r="Y42" s="94"/>
      <c r="Z42" s="156">
        <v>45530</v>
      </c>
      <c r="AA42" s="94"/>
      <c r="AB42" s="161">
        <f t="shared" si="7"/>
        <v>0.15228822846779747</v>
      </c>
      <c r="AC42" s="94"/>
      <c r="AD42" s="156">
        <v>555624</v>
      </c>
      <c r="AE42" s="94"/>
      <c r="AF42" s="161">
        <f t="shared" si="8"/>
        <v>1.858444863918109</v>
      </c>
      <c r="AG42" s="94"/>
      <c r="AH42" s="156">
        <v>0</v>
      </c>
      <c r="AI42" s="94"/>
      <c r="AJ42" s="161">
        <f t="shared" si="9"/>
        <v>0</v>
      </c>
      <c r="AK42" s="94"/>
      <c r="AL42" s="156">
        <v>630714</v>
      </c>
      <c r="AM42" s="94"/>
      <c r="AN42" s="103">
        <v>30</v>
      </c>
      <c r="AO42" s="94"/>
      <c r="AP42" s="155">
        <v>226919</v>
      </c>
      <c r="AQ42" s="94"/>
      <c r="AR42" s="155">
        <f t="shared" si="10"/>
        <v>226919</v>
      </c>
      <c r="AS42" s="94"/>
      <c r="AT42" s="155">
        <f t="shared" si="11"/>
        <v>226919</v>
      </c>
      <c r="AU42" s="94"/>
      <c r="AV42" s="155">
        <f t="shared" si="12"/>
        <v>226919</v>
      </c>
    </row>
    <row r="43" spans="1:48" ht="9.75" customHeight="1" x14ac:dyDescent="0.25">
      <c r="A43" s="103">
        <v>31</v>
      </c>
      <c r="B43" s="103"/>
      <c r="C43" s="8" t="s">
        <v>113</v>
      </c>
      <c r="D43" s="103"/>
      <c r="E43" s="156">
        <v>7210248</v>
      </c>
      <c r="F43" s="103"/>
      <c r="G43" s="153">
        <f t="shared" si="16"/>
        <v>72.078694030969785</v>
      </c>
      <c r="H43" s="103"/>
      <c r="I43" s="153">
        <f t="shared" si="1"/>
        <v>66.477461823257215</v>
      </c>
      <c r="J43" s="94"/>
      <c r="K43" s="156">
        <v>344500</v>
      </c>
      <c r="L43" s="103"/>
      <c r="M43" s="153">
        <f t="shared" si="17"/>
        <v>3.443863525036738</v>
      </c>
      <c r="N43" s="103"/>
      <c r="O43" s="153">
        <f t="shared" si="3"/>
        <v>15.623165183287355</v>
      </c>
      <c r="P43" s="94"/>
      <c r="Q43" s="156">
        <v>3961634</v>
      </c>
      <c r="R43" s="103"/>
      <c r="S43" s="153">
        <f t="shared" si="18"/>
        <v>39.603270920596202</v>
      </c>
      <c r="T43" s="103"/>
      <c r="U43" s="153">
        <f t="shared" si="5"/>
        <v>107.75774608105921</v>
      </c>
      <c r="V43" s="94"/>
      <c r="W43" s="156">
        <f t="shared" si="6"/>
        <v>11516382</v>
      </c>
      <c r="X43" s="94"/>
      <c r="Y43" s="94"/>
      <c r="Z43" s="156">
        <v>160995</v>
      </c>
      <c r="AA43" s="94"/>
      <c r="AB43" s="161">
        <f t="shared" si="7"/>
        <v>1.3979650900777691</v>
      </c>
      <c r="AC43" s="94"/>
      <c r="AD43" s="156">
        <v>37925</v>
      </c>
      <c r="AE43" s="94"/>
      <c r="AF43" s="161">
        <f t="shared" si="8"/>
        <v>0.32931349446379948</v>
      </c>
      <c r="AG43" s="94"/>
      <c r="AH43" s="156">
        <v>0</v>
      </c>
      <c r="AI43" s="94"/>
      <c r="AJ43" s="161">
        <f t="shared" si="9"/>
        <v>0</v>
      </c>
      <c r="AK43" s="94"/>
      <c r="AL43" s="156">
        <v>630812</v>
      </c>
      <c r="AM43" s="94"/>
      <c r="AN43" s="103">
        <v>31</v>
      </c>
      <c r="AO43" s="94"/>
      <c r="AP43" s="155">
        <v>100033</v>
      </c>
      <c r="AQ43" s="94"/>
      <c r="AR43" s="155">
        <f t="shared" si="10"/>
        <v>100033</v>
      </c>
      <c r="AS43" s="94"/>
      <c r="AT43" s="155">
        <f t="shared" si="11"/>
        <v>100033</v>
      </c>
      <c r="AU43" s="94"/>
      <c r="AV43" s="155">
        <f t="shared" si="12"/>
        <v>100033</v>
      </c>
    </row>
    <row r="44" spans="1:48" ht="9.75" customHeight="1" x14ac:dyDescent="0.25">
      <c r="A44" s="103">
        <v>32</v>
      </c>
      <c r="B44" s="103"/>
      <c r="C44" s="8" t="s">
        <v>114</v>
      </c>
      <c r="D44" s="103"/>
      <c r="E44" s="156">
        <v>4538514</v>
      </c>
      <c r="F44" s="103"/>
      <c r="G44" s="153">
        <f t="shared" si="16"/>
        <v>176.56839402427639</v>
      </c>
      <c r="H44" s="103"/>
      <c r="I44" s="153">
        <f t="shared" si="1"/>
        <v>162.84727173191189</v>
      </c>
      <c r="J44" s="94"/>
      <c r="K44" s="156">
        <v>668285</v>
      </c>
      <c r="L44" s="103"/>
      <c r="M44" s="153">
        <f t="shared" si="17"/>
        <v>25.999260815437285</v>
      </c>
      <c r="N44" s="103"/>
      <c r="O44" s="153">
        <f t="shared" si="3"/>
        <v>117.94623782561591</v>
      </c>
      <c r="P44" s="94"/>
      <c r="Q44" s="156">
        <v>1222864</v>
      </c>
      <c r="R44" s="103"/>
      <c r="S44" s="153">
        <f t="shared" si="18"/>
        <v>47.574852163087456</v>
      </c>
      <c r="T44" s="103"/>
      <c r="U44" s="153">
        <f t="shared" si="5"/>
        <v>129.44786428152767</v>
      </c>
      <c r="V44" s="94"/>
      <c r="W44" s="156">
        <f t="shared" si="6"/>
        <v>6429663</v>
      </c>
      <c r="X44" s="94"/>
      <c r="Y44" s="94"/>
      <c r="Z44" s="156">
        <v>148056</v>
      </c>
      <c r="AA44" s="94"/>
      <c r="AB44" s="161">
        <f t="shared" si="7"/>
        <v>2.3027023344769391</v>
      </c>
      <c r="AC44" s="94"/>
      <c r="AD44" s="156">
        <v>0</v>
      </c>
      <c r="AE44" s="94"/>
      <c r="AF44" s="161">
        <f t="shared" si="8"/>
        <v>0</v>
      </c>
      <c r="AG44" s="94"/>
      <c r="AH44" s="156">
        <v>0</v>
      </c>
      <c r="AI44" s="94"/>
      <c r="AJ44" s="161">
        <f t="shared" si="9"/>
        <v>0</v>
      </c>
      <c r="AK44" s="94"/>
      <c r="AL44" s="156">
        <v>475172</v>
      </c>
      <c r="AM44" s="94"/>
      <c r="AN44" s="103">
        <v>32</v>
      </c>
      <c r="AO44" s="94"/>
      <c r="AP44" s="155">
        <v>25704</v>
      </c>
      <c r="AQ44" s="94"/>
      <c r="AR44" s="155">
        <f t="shared" si="10"/>
        <v>25704</v>
      </c>
      <c r="AS44" s="94"/>
      <c r="AT44" s="155">
        <f t="shared" si="11"/>
        <v>25704</v>
      </c>
      <c r="AU44" s="94"/>
      <c r="AV44" s="155">
        <f t="shared" si="12"/>
        <v>25704</v>
      </c>
    </row>
    <row r="45" spans="1:48" ht="9.75" customHeight="1" x14ac:dyDescent="0.25">
      <c r="A45" s="103">
        <v>33</v>
      </c>
      <c r="B45" s="103"/>
      <c r="C45" s="8" t="s">
        <v>115</v>
      </c>
      <c r="D45" s="103"/>
      <c r="E45" s="156">
        <v>2487848</v>
      </c>
      <c r="F45" s="103"/>
      <c r="G45" s="153">
        <f t="shared" si="16"/>
        <v>99.625500560627898</v>
      </c>
      <c r="H45" s="103"/>
      <c r="I45" s="153">
        <f t="shared" si="1"/>
        <v>91.883607204320555</v>
      </c>
      <c r="J45" s="94"/>
      <c r="K45" s="156">
        <v>14000</v>
      </c>
      <c r="L45" s="103"/>
      <c r="M45" s="153">
        <f t="shared" si="17"/>
        <v>0.5606279032516418</v>
      </c>
      <c r="N45" s="103"/>
      <c r="O45" s="153">
        <f t="shared" si="3"/>
        <v>2.5433012299077693</v>
      </c>
      <c r="P45" s="94"/>
      <c r="Q45" s="156">
        <v>1142005</v>
      </c>
      <c r="R45" s="103"/>
      <c r="S45" s="153">
        <f t="shared" si="18"/>
        <v>45.731419189492229</v>
      </c>
      <c r="T45" s="103"/>
      <c r="U45" s="153">
        <f t="shared" si="5"/>
        <v>124.43201135654066</v>
      </c>
      <c r="V45" s="94"/>
      <c r="W45" s="156">
        <f t="shared" si="6"/>
        <v>3643853</v>
      </c>
      <c r="X45" s="94"/>
      <c r="Y45" s="94"/>
      <c r="Z45" s="156">
        <v>152708</v>
      </c>
      <c r="AA45" s="94"/>
      <c r="AB45" s="161">
        <f t="shared" si="7"/>
        <v>4.1908386534802586</v>
      </c>
      <c r="AC45" s="94"/>
      <c r="AD45" s="156">
        <v>0</v>
      </c>
      <c r="AE45" s="94"/>
      <c r="AF45" s="161">
        <f t="shared" si="8"/>
        <v>0</v>
      </c>
      <c r="AG45" s="94"/>
      <c r="AH45" s="156">
        <v>0</v>
      </c>
      <c r="AI45" s="94"/>
      <c r="AJ45" s="161">
        <f t="shared" si="9"/>
        <v>0</v>
      </c>
      <c r="AK45" s="94"/>
      <c r="AL45" s="156">
        <v>497740</v>
      </c>
      <c r="AM45" s="94"/>
      <c r="AN45" s="103">
        <v>33</v>
      </c>
      <c r="AO45" s="94"/>
      <c r="AP45" s="155">
        <v>24972</v>
      </c>
      <c r="AQ45" s="94"/>
      <c r="AR45" s="155">
        <f t="shared" si="10"/>
        <v>24972</v>
      </c>
      <c r="AS45" s="94"/>
      <c r="AT45" s="155">
        <f t="shared" si="11"/>
        <v>24972</v>
      </c>
      <c r="AU45" s="94"/>
      <c r="AV45" s="155">
        <f t="shared" si="12"/>
        <v>24972</v>
      </c>
    </row>
    <row r="46" spans="1:48" ht="9.75" customHeight="1" x14ac:dyDescent="0.25">
      <c r="A46" s="103">
        <v>34</v>
      </c>
      <c r="B46" s="103"/>
      <c r="C46" s="8" t="s">
        <v>116</v>
      </c>
      <c r="D46" s="103"/>
      <c r="E46" s="156">
        <v>8330730</v>
      </c>
      <c r="F46" s="103"/>
      <c r="G46" s="153">
        <f t="shared" si="16"/>
        <v>89.854067346894752</v>
      </c>
      <c r="H46" s="103"/>
      <c r="I46" s="153">
        <f t="shared" si="1"/>
        <v>82.871511644634765</v>
      </c>
      <c r="J46" s="94"/>
      <c r="K46" s="156">
        <v>408500</v>
      </c>
      <c r="L46" s="103"/>
      <c r="M46" s="153">
        <f t="shared" si="17"/>
        <v>4.4060228228746467</v>
      </c>
      <c r="N46" s="103"/>
      <c r="O46" s="153">
        <f t="shared" si="3"/>
        <v>19.988022714219007</v>
      </c>
      <c r="P46" s="94"/>
      <c r="Q46" s="156">
        <v>3070635</v>
      </c>
      <c r="R46" s="103"/>
      <c r="S46" s="153">
        <f t="shared" si="18"/>
        <v>33.1194318010225</v>
      </c>
      <c r="T46" s="103"/>
      <c r="U46" s="153">
        <f t="shared" si="5"/>
        <v>90.115670736365857</v>
      </c>
      <c r="V46" s="94"/>
      <c r="W46" s="156">
        <f t="shared" si="6"/>
        <v>11809865</v>
      </c>
      <c r="X46" s="94"/>
      <c r="Y46" s="94"/>
      <c r="Z46" s="156">
        <v>166181</v>
      </c>
      <c r="AA46" s="94"/>
      <c r="AB46" s="161">
        <f t="shared" si="7"/>
        <v>1.4071371687991352</v>
      </c>
      <c r="AC46" s="94"/>
      <c r="AD46" s="156">
        <v>92413</v>
      </c>
      <c r="AE46" s="94"/>
      <c r="AF46" s="161">
        <f t="shared" si="8"/>
        <v>0.7825068279781352</v>
      </c>
      <c r="AG46" s="94"/>
      <c r="AH46" s="156">
        <v>22804</v>
      </c>
      <c r="AI46" s="94"/>
      <c r="AJ46" s="161">
        <f t="shared" si="9"/>
        <v>0.19309280842753071</v>
      </c>
      <c r="AK46" s="94"/>
      <c r="AL46" s="156">
        <v>1017220</v>
      </c>
      <c r="AM46" s="94"/>
      <c r="AN46" s="103">
        <v>34</v>
      </c>
      <c r="AO46" s="94"/>
      <c r="AP46" s="155">
        <v>92714</v>
      </c>
      <c r="AQ46" s="94"/>
      <c r="AR46" s="155">
        <f t="shared" si="10"/>
        <v>92714</v>
      </c>
      <c r="AS46" s="94"/>
      <c r="AT46" s="155">
        <f t="shared" si="11"/>
        <v>92714</v>
      </c>
      <c r="AU46" s="94"/>
      <c r="AV46" s="155">
        <f t="shared" si="12"/>
        <v>92714</v>
      </c>
    </row>
    <row r="47" spans="1:48" ht="9.75" customHeight="1" x14ac:dyDescent="0.25">
      <c r="A47" s="103">
        <v>35</v>
      </c>
      <c r="B47" s="103"/>
      <c r="C47" s="8" t="s">
        <v>117</v>
      </c>
      <c r="D47" s="103"/>
      <c r="E47" s="156">
        <v>49995134</v>
      </c>
      <c r="F47" s="103"/>
      <c r="G47" s="153">
        <f t="shared" si="16"/>
        <v>110.26473611080479</v>
      </c>
      <c r="H47" s="103"/>
      <c r="I47" s="153">
        <f t="shared" si="1"/>
        <v>101.69606821827337</v>
      </c>
      <c r="J47" s="94"/>
      <c r="K47" s="156">
        <v>13559724</v>
      </c>
      <c r="L47" s="103"/>
      <c r="M47" s="153">
        <f t="shared" si="17"/>
        <v>29.906098233387002</v>
      </c>
      <c r="N47" s="103"/>
      <c r="O47" s="153">
        <f t="shared" si="3"/>
        <v>135.66969460058354</v>
      </c>
      <c r="P47" s="94"/>
      <c r="Q47" s="156">
        <v>17274298</v>
      </c>
      <c r="R47" s="103"/>
      <c r="S47" s="153">
        <f t="shared" si="18"/>
        <v>38.098625967667232</v>
      </c>
      <c r="T47" s="103"/>
      <c r="U47" s="153">
        <f t="shared" si="5"/>
        <v>103.66371180028102</v>
      </c>
      <c r="V47" s="94"/>
      <c r="W47" s="156">
        <f t="shared" si="6"/>
        <v>80829156</v>
      </c>
      <c r="X47" s="94"/>
      <c r="Y47" s="94"/>
      <c r="Z47" s="156">
        <v>258060</v>
      </c>
      <c r="AA47" s="94"/>
      <c r="AB47" s="161">
        <f t="shared" si="7"/>
        <v>0.31926598367549452</v>
      </c>
      <c r="AC47" s="94"/>
      <c r="AD47" s="156">
        <v>0</v>
      </c>
      <c r="AE47" s="94"/>
      <c r="AF47" s="161">
        <f t="shared" si="8"/>
        <v>0</v>
      </c>
      <c r="AG47" s="94"/>
      <c r="AH47" s="156">
        <v>0</v>
      </c>
      <c r="AI47" s="94"/>
      <c r="AJ47" s="161">
        <f t="shared" si="9"/>
        <v>0</v>
      </c>
      <c r="AK47" s="94"/>
      <c r="AL47" s="156">
        <v>25394208</v>
      </c>
      <c r="AM47" s="94"/>
      <c r="AN47" s="103">
        <v>35</v>
      </c>
      <c r="AO47" s="94"/>
      <c r="AP47" s="155">
        <v>453410</v>
      </c>
      <c r="AQ47" s="94"/>
      <c r="AR47" s="155">
        <f t="shared" si="10"/>
        <v>453410</v>
      </c>
      <c r="AS47" s="94"/>
      <c r="AT47" s="155">
        <f t="shared" si="11"/>
        <v>453410</v>
      </c>
      <c r="AU47" s="94"/>
      <c r="AV47" s="155">
        <f t="shared" si="12"/>
        <v>453410</v>
      </c>
    </row>
    <row r="48" spans="1:48" ht="9.75" customHeight="1" x14ac:dyDescent="0.25">
      <c r="A48" s="103">
        <v>36</v>
      </c>
      <c r="B48" s="103"/>
      <c r="C48" s="8" t="s">
        <v>118</v>
      </c>
      <c r="D48" s="103"/>
      <c r="E48" s="156">
        <v>3167729</v>
      </c>
      <c r="F48" s="103"/>
      <c r="G48" s="153">
        <f t="shared" si="16"/>
        <v>142.14624186672648</v>
      </c>
      <c r="H48" s="103"/>
      <c r="I48" s="153">
        <f t="shared" si="1"/>
        <v>131.10006353548326</v>
      </c>
      <c r="J48" s="94"/>
      <c r="K48" s="156">
        <v>33860</v>
      </c>
      <c r="L48" s="103"/>
      <c r="M48" s="153">
        <f t="shared" si="17"/>
        <v>1.519407673322863</v>
      </c>
      <c r="N48" s="103"/>
      <c r="O48" s="153">
        <f t="shared" si="3"/>
        <v>6.892827456286664</v>
      </c>
      <c r="P48" s="94"/>
      <c r="Q48" s="156">
        <v>1319604</v>
      </c>
      <c r="R48" s="103"/>
      <c r="S48" s="153">
        <f t="shared" si="18"/>
        <v>59.214897913394658</v>
      </c>
      <c r="T48" s="103"/>
      <c r="U48" s="153">
        <f t="shared" si="5"/>
        <v>161.11961929510656</v>
      </c>
      <c r="V48" s="94"/>
      <c r="W48" s="156">
        <f t="shared" si="6"/>
        <v>4521193</v>
      </c>
      <c r="X48" s="94"/>
      <c r="Y48" s="94"/>
      <c r="Z48" s="156">
        <v>147423</v>
      </c>
      <c r="AA48" s="94"/>
      <c r="AB48" s="161">
        <f t="shared" si="7"/>
        <v>3.2607101709659374</v>
      </c>
      <c r="AC48" s="94"/>
      <c r="AD48" s="156">
        <v>0</v>
      </c>
      <c r="AE48" s="94"/>
      <c r="AF48" s="161">
        <f t="shared" si="8"/>
        <v>0</v>
      </c>
      <c r="AG48" s="94"/>
      <c r="AH48" s="156">
        <v>0</v>
      </c>
      <c r="AI48" s="94"/>
      <c r="AJ48" s="161">
        <f t="shared" si="9"/>
        <v>0</v>
      </c>
      <c r="AK48" s="94"/>
      <c r="AL48" s="156">
        <v>238347</v>
      </c>
      <c r="AM48" s="94"/>
      <c r="AN48" s="103">
        <v>36</v>
      </c>
      <c r="AO48" s="94"/>
      <c r="AP48" s="155">
        <v>22285</v>
      </c>
      <c r="AQ48" s="94"/>
      <c r="AR48" s="155">
        <f t="shared" si="10"/>
        <v>22285</v>
      </c>
      <c r="AS48" s="94"/>
      <c r="AT48" s="155">
        <f t="shared" si="11"/>
        <v>22285</v>
      </c>
      <c r="AU48" s="94"/>
      <c r="AV48" s="155">
        <f t="shared" si="12"/>
        <v>22285</v>
      </c>
    </row>
    <row r="49" spans="1:48" ht="9.75" customHeight="1" x14ac:dyDescent="0.25">
      <c r="A49" s="103">
        <v>37</v>
      </c>
      <c r="B49" s="103"/>
      <c r="C49" s="8" t="s">
        <v>119</v>
      </c>
      <c r="D49" s="103"/>
      <c r="E49" s="156">
        <v>1236425</v>
      </c>
      <c r="F49" s="103"/>
      <c r="G49" s="153">
        <f t="shared" si="16"/>
        <v>81.434828426529677</v>
      </c>
      <c r="H49" s="103"/>
      <c r="I49" s="153">
        <f t="shared" si="1"/>
        <v>75.106531418037278</v>
      </c>
      <c r="J49" s="94"/>
      <c r="K49" s="156">
        <v>0</v>
      </c>
      <c r="L49" s="103"/>
      <c r="M49" s="153">
        <f t="shared" si="17"/>
        <v>0</v>
      </c>
      <c r="N49" s="103"/>
      <c r="O49" s="153">
        <f t="shared" si="3"/>
        <v>0</v>
      </c>
      <c r="P49" s="94"/>
      <c r="Q49" s="156">
        <v>1041466</v>
      </c>
      <c r="R49" s="103"/>
      <c r="S49" s="153">
        <f t="shared" si="18"/>
        <v>68.594217216623861</v>
      </c>
      <c r="T49" s="103"/>
      <c r="U49" s="153">
        <f t="shared" si="5"/>
        <v>186.64009486180845</v>
      </c>
      <c r="V49" s="94"/>
      <c r="W49" s="156">
        <f t="shared" si="6"/>
        <v>2277891</v>
      </c>
      <c r="X49" s="94"/>
      <c r="Y49" s="94"/>
      <c r="Z49" s="156">
        <v>44333</v>
      </c>
      <c r="AA49" s="94"/>
      <c r="AB49" s="161">
        <f t="shared" si="7"/>
        <v>1.9462300873922411</v>
      </c>
      <c r="AC49" s="94"/>
      <c r="AD49" s="156">
        <v>0</v>
      </c>
      <c r="AE49" s="94"/>
      <c r="AF49" s="161">
        <f t="shared" si="8"/>
        <v>0</v>
      </c>
      <c r="AG49" s="94"/>
      <c r="AH49" s="156">
        <v>0</v>
      </c>
      <c r="AI49" s="94"/>
      <c r="AJ49" s="161">
        <f t="shared" si="9"/>
        <v>0</v>
      </c>
      <c r="AK49" s="94"/>
      <c r="AL49" s="156">
        <v>413209</v>
      </c>
      <c r="AM49" s="94"/>
      <c r="AN49" s="103">
        <v>37</v>
      </c>
      <c r="AO49" s="94"/>
      <c r="AP49" s="155">
        <v>15183</v>
      </c>
      <c r="AQ49" s="94"/>
      <c r="AR49" s="155">
        <f t="shared" si="10"/>
        <v>15183</v>
      </c>
      <c r="AS49" s="94"/>
      <c r="AT49" s="155">
        <f t="shared" si="11"/>
        <v>0</v>
      </c>
      <c r="AU49" s="94"/>
      <c r="AV49" s="155">
        <f t="shared" si="12"/>
        <v>15183</v>
      </c>
    </row>
    <row r="50" spans="1:48" ht="9.75" customHeight="1" x14ac:dyDescent="0.25">
      <c r="A50" s="109">
        <v>38</v>
      </c>
      <c r="B50" s="103"/>
      <c r="C50" s="8" t="s">
        <v>120</v>
      </c>
      <c r="D50" s="103"/>
      <c r="E50" s="157">
        <v>2886657</v>
      </c>
      <c r="F50" s="103"/>
      <c r="G50" s="153">
        <f t="shared" si="16"/>
        <v>102.0669330316102</v>
      </c>
      <c r="H50" s="103"/>
      <c r="I50" s="153">
        <f t="shared" si="1"/>
        <v>94.135316063169356</v>
      </c>
      <c r="J50" s="94"/>
      <c r="K50" s="157">
        <v>0</v>
      </c>
      <c r="L50" s="103"/>
      <c r="M50" s="153">
        <f t="shared" si="17"/>
        <v>0</v>
      </c>
      <c r="N50" s="103"/>
      <c r="O50" s="153">
        <f t="shared" si="3"/>
        <v>0</v>
      </c>
      <c r="P50" s="94"/>
      <c r="Q50" s="157">
        <v>651191</v>
      </c>
      <c r="R50" s="103"/>
      <c r="S50" s="153">
        <f t="shared" si="18"/>
        <v>23.02492751573439</v>
      </c>
      <c r="T50" s="103"/>
      <c r="U50" s="153">
        <f t="shared" si="5"/>
        <v>62.649226568933827</v>
      </c>
      <c r="V50" s="94"/>
      <c r="W50" s="157">
        <f t="shared" si="6"/>
        <v>3537848</v>
      </c>
      <c r="X50" s="94"/>
      <c r="Y50" s="94"/>
      <c r="Z50" s="157">
        <v>109688</v>
      </c>
      <c r="AA50" s="94"/>
      <c r="AB50" s="161">
        <f t="shared" si="7"/>
        <v>3.1004158460171269</v>
      </c>
      <c r="AC50" s="94"/>
      <c r="AD50" s="157">
        <v>9070</v>
      </c>
      <c r="AE50" s="94"/>
      <c r="AF50" s="161">
        <f t="shared" si="8"/>
        <v>0.25637053937874099</v>
      </c>
      <c r="AG50" s="94"/>
      <c r="AH50" s="157">
        <v>0</v>
      </c>
      <c r="AI50" s="94"/>
      <c r="AJ50" s="161">
        <f t="shared" si="9"/>
        <v>0</v>
      </c>
      <c r="AK50" s="94"/>
      <c r="AL50" s="157">
        <v>600710</v>
      </c>
      <c r="AM50" s="94"/>
      <c r="AN50" s="109">
        <v>38</v>
      </c>
      <c r="AO50" s="94"/>
      <c r="AP50" s="158">
        <v>28282</v>
      </c>
      <c r="AQ50" s="94"/>
      <c r="AR50" s="158">
        <f t="shared" si="10"/>
        <v>28282</v>
      </c>
      <c r="AS50" s="94"/>
      <c r="AT50" s="158">
        <f t="shared" si="11"/>
        <v>0</v>
      </c>
      <c r="AU50" s="94"/>
      <c r="AV50" s="158">
        <f t="shared" si="12"/>
        <v>28282</v>
      </c>
    </row>
    <row r="51" spans="1:48" ht="8.85" customHeight="1" x14ac:dyDescent="0.25">
      <c r="A51" s="103"/>
      <c r="B51" s="103"/>
      <c r="C51" s="103"/>
      <c r="D51" s="103"/>
      <c r="E51" s="103"/>
      <c r="F51" s="103"/>
      <c r="G51" s="112"/>
      <c r="H51" s="112"/>
      <c r="I51" s="112"/>
      <c r="J51" s="94"/>
      <c r="K51" s="103"/>
      <c r="L51" s="103"/>
      <c r="M51" s="112"/>
      <c r="N51" s="112"/>
      <c r="O51" s="112"/>
      <c r="P51" s="94"/>
      <c r="Q51" s="103"/>
      <c r="R51" s="103"/>
      <c r="S51" s="112"/>
      <c r="T51" s="112"/>
      <c r="U51" s="112"/>
      <c r="V51" s="94"/>
      <c r="W51" s="103"/>
      <c r="X51" s="94"/>
      <c r="Y51" s="94"/>
      <c r="Z51" s="103"/>
      <c r="AA51" s="94"/>
      <c r="AB51" s="112"/>
      <c r="AC51" s="94"/>
      <c r="AD51" s="103"/>
      <c r="AE51" s="94"/>
      <c r="AF51" s="112"/>
      <c r="AG51" s="94"/>
      <c r="AH51" s="103"/>
      <c r="AI51" s="94"/>
      <c r="AJ51" s="112"/>
      <c r="AK51" s="94"/>
      <c r="AL51" s="103"/>
      <c r="AM51" s="94"/>
      <c r="AN51" s="103"/>
      <c r="AO51" s="94"/>
      <c r="AP51" s="155"/>
      <c r="AQ51" s="94"/>
      <c r="AR51" s="94"/>
      <c r="AS51" s="94"/>
      <c r="AT51" s="94"/>
      <c r="AU51" s="94"/>
      <c r="AV51" s="94"/>
    </row>
    <row r="52" spans="1:48" ht="8.85" customHeight="1" x14ac:dyDescent="0.25">
      <c r="A52" s="109">
        <f>A50</f>
        <v>38</v>
      </c>
      <c r="B52" s="103"/>
      <c r="C52" s="123" t="s">
        <v>63</v>
      </c>
      <c r="D52" s="103"/>
      <c r="E52" s="159">
        <f>SUM(E13:E51)</f>
        <v>273388184</v>
      </c>
      <c r="F52" s="103"/>
      <c r="G52" s="160">
        <f>(E52/$AP52)</f>
        <v>108.42576123409238</v>
      </c>
      <c r="H52" s="112"/>
      <c r="I52" s="161">
        <f>IF(G$52,G52/G$52*100,0)</f>
        <v>100</v>
      </c>
      <c r="J52" s="94"/>
      <c r="K52" s="159">
        <f>SUM(K13:K51)</f>
        <v>55580720</v>
      </c>
      <c r="L52" s="103"/>
      <c r="M52" s="160">
        <f>(K52/$AP52)</f>
        <v>22.043315068580078</v>
      </c>
      <c r="N52" s="112"/>
      <c r="O52" s="161">
        <f>IF(M$52,M52/M$52*100,0)</f>
        <v>100</v>
      </c>
      <c r="P52" s="94"/>
      <c r="Q52" s="159">
        <f>SUM(Q13:Q51)</f>
        <v>92668006</v>
      </c>
      <c r="R52" s="103"/>
      <c r="S52" s="160">
        <f>(Q52/$AP52)</f>
        <v>36.7521337081468</v>
      </c>
      <c r="T52" s="112"/>
      <c r="U52" s="161">
        <f>IF(S$52,S52/S$52*100,0)</f>
        <v>100</v>
      </c>
      <c r="V52" s="94"/>
      <c r="W52" s="159">
        <f>(E52+K52+Q52)</f>
        <v>421636910</v>
      </c>
      <c r="X52" s="94"/>
      <c r="Y52" s="94"/>
      <c r="Z52" s="159">
        <f>SUM(Z13:Z51)</f>
        <v>4337793</v>
      </c>
      <c r="AA52" s="94"/>
      <c r="AB52" s="161">
        <f>IF($W52,Z52/$W52*100,0)</f>
        <v>1.028798214084246</v>
      </c>
      <c r="AC52" s="94"/>
      <c r="AD52" s="159">
        <f>SUM(AD13:AD51)</f>
        <v>1152430</v>
      </c>
      <c r="AE52" s="94"/>
      <c r="AF52" s="161">
        <f>IF($W52,AD52/$W52*100,0)</f>
        <v>0.27332284547858965</v>
      </c>
      <c r="AG52" s="94"/>
      <c r="AH52" s="159">
        <f>SUM(AH13:AH51)</f>
        <v>488374</v>
      </c>
      <c r="AI52" s="94"/>
      <c r="AJ52" s="161">
        <f>IF($W52,AH52/$W52*100,0)</f>
        <v>0.11582809484112765</v>
      </c>
      <c r="AK52" s="94"/>
      <c r="AL52" s="159">
        <f>SUM(AL13:AL51)</f>
        <v>74790331</v>
      </c>
      <c r="AM52" s="94"/>
      <c r="AN52" s="109">
        <f>AN50</f>
        <v>38</v>
      </c>
      <c r="AO52" s="94"/>
      <c r="AP52" s="158">
        <f>SUM(AP13:AP51)</f>
        <v>2521432</v>
      </c>
      <c r="AQ52" s="94"/>
      <c r="AR52" s="158">
        <f>SUM(AR13:AR51)</f>
        <v>2521432</v>
      </c>
      <c r="AS52" s="94"/>
      <c r="AT52" s="158">
        <f>SUM(AT13:AT51)</f>
        <v>2052507</v>
      </c>
      <c r="AU52" s="94"/>
      <c r="AV52" s="158">
        <f>SUM(AV13:AV51)</f>
        <v>2521432</v>
      </c>
    </row>
    <row r="53" spans="1:48" ht="8.85" customHeight="1" x14ac:dyDescent="0.25">
      <c r="A53" s="103"/>
      <c r="B53" s="94"/>
      <c r="C53" s="94"/>
      <c r="D53" s="94"/>
      <c r="E53" s="119"/>
      <c r="F53" s="94"/>
      <c r="G53" s="94"/>
      <c r="H53" s="94"/>
      <c r="I53" s="94"/>
      <c r="J53" s="94"/>
      <c r="K53" s="119"/>
      <c r="L53" s="94"/>
      <c r="M53" s="94"/>
      <c r="N53" s="94"/>
      <c r="O53" s="94"/>
      <c r="P53" s="94"/>
      <c r="Q53" s="119"/>
      <c r="R53" s="94"/>
      <c r="S53" s="94"/>
      <c r="T53" s="94"/>
      <c r="U53" s="94"/>
      <c r="V53" s="94"/>
      <c r="W53" s="119"/>
      <c r="X53" s="94"/>
      <c r="Y53" s="94"/>
      <c r="Z53" s="119"/>
      <c r="AA53" s="94"/>
      <c r="AB53" s="94"/>
      <c r="AC53" s="94"/>
      <c r="AD53" s="119"/>
      <c r="AE53" s="94"/>
      <c r="AF53" s="94"/>
      <c r="AG53" s="94"/>
      <c r="AH53" s="119"/>
      <c r="AI53" s="94"/>
      <c r="AJ53" s="94"/>
      <c r="AK53" s="94"/>
      <c r="AL53" s="119"/>
      <c r="AM53" s="94"/>
      <c r="AN53" s="112"/>
      <c r="AO53" s="94"/>
      <c r="AP53" s="167"/>
      <c r="AQ53" s="94"/>
      <c r="AR53" s="94"/>
      <c r="AS53" s="94"/>
      <c r="AT53" s="94"/>
      <c r="AU53" s="94"/>
      <c r="AV53" s="94"/>
    </row>
    <row r="54" spans="1:48" ht="8.85" customHeight="1" x14ac:dyDescent="0.25">
      <c r="A54" s="103"/>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155"/>
      <c r="AQ54" s="94"/>
      <c r="AR54" s="94"/>
      <c r="AS54" s="94"/>
      <c r="AT54" s="94"/>
      <c r="AU54" s="94"/>
      <c r="AV54" s="94"/>
    </row>
    <row r="55" spans="1:48" ht="8.85" customHeight="1" x14ac:dyDescent="0.25">
      <c r="A55" s="103"/>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ht="8.85" customHeight="1" x14ac:dyDescent="0.25">
      <c r="A56" s="103"/>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ht="8.85" customHeight="1" x14ac:dyDescent="0.25">
      <c r="A57" s="103"/>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ht="8.85" customHeight="1" x14ac:dyDescent="0.25">
      <c r="A58" s="103"/>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ht="8.85" customHeight="1" x14ac:dyDescent="0.25">
      <c r="A59" s="103"/>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ht="8.85" customHeight="1" x14ac:dyDescent="0.25">
      <c r="A60" s="10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ht="8.85" customHeight="1" x14ac:dyDescent="0.25">
      <c r="A61" s="103"/>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ht="8.85" customHeight="1" x14ac:dyDescent="0.25">
      <c r="A62" s="103"/>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ht="8.85" customHeight="1" x14ac:dyDescent="0.25">
      <c r="A63" s="103"/>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ht="8.85" customHeight="1" x14ac:dyDescent="0.25">
      <c r="A64" s="103"/>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ht="8.85" customHeight="1" x14ac:dyDescent="0.25">
      <c r="A65" s="103"/>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ht="8.85" customHeight="1" x14ac:dyDescent="0.25">
      <c r="A66" s="10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ht="10.5" customHeight="1" x14ac:dyDescent="0.25">
      <c r="A67" s="163" t="s">
        <v>556</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164" t="s">
        <v>557</v>
      </c>
      <c r="AP67" s="94"/>
      <c r="AQ67" s="94"/>
      <c r="AR67" s="94"/>
      <c r="AS67" s="94"/>
      <c r="AT67" s="94"/>
      <c r="AU67" s="94"/>
      <c r="AV67" s="94"/>
    </row>
    <row r="68" spans="1:48" ht="10.5" customHeight="1" x14ac:dyDescent="0.25">
      <c r="A68" s="174"/>
      <c r="B68" s="94"/>
      <c r="C68" s="94"/>
      <c r="D68" s="94"/>
      <c r="E68" s="94"/>
      <c r="F68" s="94"/>
      <c r="G68" s="94"/>
      <c r="H68" s="94"/>
      <c r="I68" s="94"/>
      <c r="J68" s="94"/>
      <c r="K68" s="94"/>
      <c r="L68" s="94"/>
      <c r="M68" s="94"/>
      <c r="N68" s="94"/>
      <c r="O68" s="94"/>
      <c r="P68" s="94"/>
      <c r="Q68" s="94"/>
      <c r="R68" s="94"/>
      <c r="S68" s="103"/>
      <c r="T68" s="94"/>
      <c r="U68" s="94"/>
      <c r="V68" s="94"/>
      <c r="W68" s="96" t="s">
        <v>40</v>
      </c>
      <c r="X68" s="94"/>
      <c r="Y68" s="103"/>
      <c r="Z68" s="134" t="s">
        <v>41</v>
      </c>
      <c r="AA68" s="94"/>
      <c r="AB68" s="94"/>
      <c r="AC68" s="94"/>
      <c r="AD68" s="94"/>
      <c r="AE68" s="94"/>
      <c r="AF68" s="94"/>
      <c r="AG68" s="94"/>
      <c r="AH68" s="94"/>
      <c r="AI68" s="94"/>
      <c r="AJ68" s="94"/>
      <c r="AK68" s="94"/>
      <c r="AL68" s="103"/>
      <c r="AM68" s="94"/>
      <c r="AN68" s="96" t="s">
        <v>546</v>
      </c>
      <c r="AO68" s="94"/>
      <c r="AP68" s="94"/>
      <c r="AQ68" s="94"/>
      <c r="AR68" s="94"/>
      <c r="AS68" s="94"/>
      <c r="AT68" s="94"/>
      <c r="AU68" s="94"/>
      <c r="AV68" s="94"/>
    </row>
    <row r="69" spans="1:48" ht="10.5" customHeight="1" x14ac:dyDescent="0.25">
      <c r="A69" s="168"/>
      <c r="B69" s="94"/>
      <c r="C69" s="94"/>
      <c r="D69" s="94"/>
      <c r="E69" s="94"/>
      <c r="F69" s="94"/>
      <c r="G69" s="94"/>
      <c r="H69" s="94"/>
      <c r="I69" s="94"/>
      <c r="J69" s="94"/>
      <c r="K69" s="94"/>
      <c r="L69" s="94"/>
      <c r="M69" s="94"/>
      <c r="N69" s="94"/>
      <c r="O69" s="94"/>
      <c r="P69" s="94"/>
      <c r="Q69" s="94"/>
      <c r="R69" s="94"/>
      <c r="S69" s="103"/>
      <c r="T69" s="94"/>
      <c r="U69" s="94"/>
      <c r="V69" s="94"/>
      <c r="W69" s="96" t="s">
        <v>547</v>
      </c>
      <c r="X69" s="94"/>
      <c r="Y69" s="103"/>
      <c r="Z69" s="134" t="s">
        <v>388</v>
      </c>
      <c r="AA69" s="94"/>
      <c r="AB69" s="94"/>
      <c r="AC69" s="94"/>
      <c r="AD69" s="94"/>
      <c r="AE69" s="94"/>
      <c r="AF69" s="94"/>
      <c r="AG69" s="94"/>
      <c r="AH69" s="94"/>
      <c r="AI69" s="94"/>
      <c r="AJ69" s="94"/>
      <c r="AK69" s="94"/>
      <c r="AL69" s="103"/>
      <c r="AM69" s="94"/>
      <c r="AN69" s="135" t="s">
        <v>122</v>
      </c>
      <c r="AO69" s="94"/>
      <c r="AP69" s="94"/>
      <c r="AQ69" s="94"/>
      <c r="AR69" s="94"/>
      <c r="AS69" s="94"/>
      <c r="AT69" s="94"/>
      <c r="AU69" s="94"/>
      <c r="AV69" s="94"/>
    </row>
    <row r="70" spans="1:48" ht="10.5" customHeight="1" x14ac:dyDescent="0.25">
      <c r="A70" s="108"/>
      <c r="B70" s="94"/>
      <c r="C70" s="94"/>
      <c r="D70" s="94"/>
      <c r="E70" s="94"/>
      <c r="F70" s="94"/>
      <c r="G70" s="94"/>
      <c r="H70" s="94"/>
      <c r="I70" s="94"/>
      <c r="J70" s="94"/>
      <c r="K70" s="94"/>
      <c r="L70" s="94"/>
      <c r="M70" s="94"/>
      <c r="N70" s="94"/>
      <c r="O70" s="94"/>
      <c r="P70" s="94"/>
      <c r="Q70" s="94"/>
      <c r="R70" s="94"/>
      <c r="S70" s="103"/>
      <c r="T70" s="94"/>
      <c r="U70" s="94"/>
      <c r="V70" s="94"/>
      <c r="W70" s="96" t="s">
        <v>46</v>
      </c>
      <c r="X70" s="94"/>
      <c r="Y70" s="103"/>
      <c r="Z70" s="118" t="s">
        <v>47</v>
      </c>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ht="9.6" customHeight="1" x14ac:dyDescent="0.25">
      <c r="A71" s="103"/>
      <c r="B71" s="94"/>
      <c r="C71" s="94"/>
      <c r="D71" s="94"/>
      <c r="E71" s="94"/>
      <c r="F71" s="94"/>
      <c r="G71" s="94"/>
      <c r="H71" s="94"/>
      <c r="I71" s="94"/>
      <c r="J71" s="94"/>
      <c r="K71" s="94"/>
      <c r="L71" s="94"/>
      <c r="M71" s="94"/>
      <c r="N71" s="94"/>
      <c r="O71" s="94"/>
      <c r="P71" s="94"/>
      <c r="Q71" s="94"/>
      <c r="R71" s="94"/>
      <c r="S71" s="94"/>
      <c r="T71" s="94"/>
      <c r="U71" s="94"/>
      <c r="V71" s="94"/>
      <c r="W71" s="94"/>
      <c r="X71" s="94"/>
      <c r="Y71" s="94"/>
      <c r="Z71" s="99" t="s">
        <v>389</v>
      </c>
      <c r="AA71" s="99"/>
      <c r="AB71" s="99"/>
      <c r="AC71" s="99"/>
      <c r="AD71" s="99"/>
      <c r="AE71" s="99"/>
      <c r="AF71" s="99"/>
      <c r="AG71" s="99"/>
      <c r="AH71" s="99"/>
      <c r="AI71" s="99"/>
      <c r="AJ71" s="99"/>
      <c r="AK71" s="99"/>
      <c r="AL71" s="99"/>
      <c r="AM71" s="94"/>
      <c r="AN71" s="94"/>
      <c r="AO71" s="94"/>
      <c r="AP71" s="94"/>
      <c r="AQ71" s="94"/>
      <c r="AR71" s="94"/>
      <c r="AS71" s="94"/>
      <c r="AT71" s="94"/>
      <c r="AU71" s="94"/>
      <c r="AV71" s="94"/>
    </row>
    <row r="72" spans="1:48" ht="8.4499999999999993" customHeight="1" x14ac:dyDescent="0.25">
      <c r="A72" s="103"/>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row>
    <row r="73" spans="1:48" ht="9.6" customHeight="1" x14ac:dyDescent="0.25">
      <c r="A73" s="103"/>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9" t="s">
        <v>393</v>
      </c>
      <c r="AE73" s="99"/>
      <c r="AF73" s="99"/>
      <c r="AG73" s="99"/>
      <c r="AH73" s="99"/>
      <c r="AI73" s="99"/>
      <c r="AJ73" s="99"/>
      <c r="AK73" s="94"/>
      <c r="AL73" s="94"/>
      <c r="AM73" s="94"/>
      <c r="AN73" s="94"/>
      <c r="AO73" s="94"/>
      <c r="AP73" s="94"/>
      <c r="AQ73" s="94"/>
      <c r="AR73" s="94"/>
      <c r="AS73" s="94"/>
      <c r="AT73" s="94"/>
      <c r="AU73" s="94"/>
      <c r="AV73" s="94"/>
    </row>
    <row r="74" spans="1:48" ht="9.6" customHeight="1" x14ac:dyDescent="0.25">
      <c r="A74" s="103"/>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row>
    <row r="75" spans="1:48" ht="9.6" customHeight="1" x14ac:dyDescent="0.25">
      <c r="A75" s="103"/>
      <c r="B75" s="94"/>
      <c r="C75" s="94"/>
      <c r="D75" s="94"/>
      <c r="E75" s="99" t="s">
        <v>548</v>
      </c>
      <c r="F75" s="99"/>
      <c r="G75" s="99"/>
      <c r="H75" s="99"/>
      <c r="I75" s="99"/>
      <c r="J75" s="94"/>
      <c r="K75" s="99" t="s">
        <v>549</v>
      </c>
      <c r="L75" s="99"/>
      <c r="M75" s="99"/>
      <c r="N75" s="99"/>
      <c r="O75" s="99"/>
      <c r="P75" s="94"/>
      <c r="Q75" s="99" t="s">
        <v>550</v>
      </c>
      <c r="R75" s="99"/>
      <c r="S75" s="99"/>
      <c r="T75" s="99"/>
      <c r="U75" s="99"/>
      <c r="V75" s="94"/>
      <c r="W75" s="94"/>
      <c r="X75" s="94"/>
      <c r="Y75" s="94"/>
      <c r="Z75" s="99" t="s">
        <v>428</v>
      </c>
      <c r="AA75" s="99"/>
      <c r="AB75" s="99"/>
      <c r="AC75" s="94"/>
      <c r="AD75" s="99" t="s">
        <v>57</v>
      </c>
      <c r="AE75" s="99"/>
      <c r="AF75" s="99"/>
      <c r="AG75" s="94"/>
      <c r="AH75" s="99" t="s">
        <v>58</v>
      </c>
      <c r="AI75" s="99"/>
      <c r="AJ75" s="99"/>
      <c r="AK75" s="94"/>
      <c r="AL75" s="94"/>
      <c r="AM75" s="94"/>
      <c r="AN75" s="94"/>
      <c r="AO75" s="94"/>
      <c r="AP75" s="94"/>
      <c r="AQ75" s="94"/>
      <c r="AR75" s="94"/>
      <c r="AS75" s="94"/>
      <c r="AT75" s="94"/>
      <c r="AU75" s="94"/>
      <c r="AV75" s="94"/>
    </row>
    <row r="76" spans="1:48" ht="8.85" customHeight="1" x14ac:dyDescent="0.25">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row>
    <row r="77" spans="1:48" ht="9.6" customHeight="1" x14ac:dyDescent="0.25">
      <c r="A77" s="94"/>
      <c r="B77" s="94"/>
      <c r="C77" s="94"/>
      <c r="D77" s="94"/>
      <c r="E77" s="94"/>
      <c r="F77" s="94"/>
      <c r="G77" s="94"/>
      <c r="H77" s="94"/>
      <c r="I77" s="95" t="s">
        <v>62</v>
      </c>
      <c r="J77" s="94"/>
      <c r="K77" s="94"/>
      <c r="L77" s="94"/>
      <c r="M77" s="94"/>
      <c r="N77" s="94"/>
      <c r="O77" s="95" t="s">
        <v>62</v>
      </c>
      <c r="P77" s="94"/>
      <c r="Q77" s="94"/>
      <c r="R77" s="94"/>
      <c r="S77" s="94"/>
      <c r="T77" s="94"/>
      <c r="U77" s="95" t="s">
        <v>62</v>
      </c>
      <c r="V77" s="94"/>
      <c r="W77" s="94"/>
      <c r="X77" s="94"/>
      <c r="Y77" s="94"/>
      <c r="Z77" s="94"/>
      <c r="AA77" s="94"/>
      <c r="AB77" s="95" t="s">
        <v>269</v>
      </c>
      <c r="AC77" s="94"/>
      <c r="AD77" s="94"/>
      <c r="AE77" s="94"/>
      <c r="AF77" s="95" t="s">
        <v>269</v>
      </c>
      <c r="AG77" s="94"/>
      <c r="AH77" s="94"/>
      <c r="AI77" s="94"/>
      <c r="AJ77" s="95" t="s">
        <v>269</v>
      </c>
      <c r="AK77" s="94"/>
      <c r="AL77" s="95" t="s">
        <v>405</v>
      </c>
      <c r="AM77" s="94"/>
      <c r="AN77" s="94"/>
      <c r="AO77" s="94"/>
      <c r="AP77" s="94"/>
      <c r="AQ77" s="94"/>
      <c r="AR77" s="139" t="s">
        <v>551</v>
      </c>
      <c r="AS77" s="94"/>
      <c r="AT77" s="139" t="s">
        <v>552</v>
      </c>
      <c r="AU77" s="119"/>
      <c r="AV77" s="172" t="s">
        <v>261</v>
      </c>
    </row>
    <row r="78" spans="1:48" ht="9.6" customHeight="1" x14ac:dyDescent="0.25">
      <c r="A78" s="173" t="s">
        <v>69</v>
      </c>
      <c r="B78" s="94"/>
      <c r="C78" s="100" t="s">
        <v>71</v>
      </c>
      <c r="D78" s="94"/>
      <c r="E78" s="100" t="s">
        <v>72</v>
      </c>
      <c r="F78" s="94"/>
      <c r="G78" s="100" t="s">
        <v>431</v>
      </c>
      <c r="H78" s="94"/>
      <c r="I78" s="100" t="s">
        <v>78</v>
      </c>
      <c r="J78" s="94"/>
      <c r="K78" s="100" t="s">
        <v>72</v>
      </c>
      <c r="L78" s="94"/>
      <c r="M78" s="100" t="s">
        <v>431</v>
      </c>
      <c r="N78" s="94"/>
      <c r="O78" s="100" t="s">
        <v>78</v>
      </c>
      <c r="P78" s="94"/>
      <c r="Q78" s="100" t="s">
        <v>72</v>
      </c>
      <c r="R78" s="94"/>
      <c r="S78" s="100" t="s">
        <v>431</v>
      </c>
      <c r="T78" s="94"/>
      <c r="U78" s="100" t="s">
        <v>78</v>
      </c>
      <c r="V78" s="94"/>
      <c r="W78" s="100" t="s">
        <v>63</v>
      </c>
      <c r="X78" s="94"/>
      <c r="Y78" s="94"/>
      <c r="Z78" s="100" t="s">
        <v>72</v>
      </c>
      <c r="AA78" s="94"/>
      <c r="AB78" s="100" t="s">
        <v>369</v>
      </c>
      <c r="AC78" s="94"/>
      <c r="AD78" s="100" t="s">
        <v>72</v>
      </c>
      <c r="AE78" s="94"/>
      <c r="AF78" s="100" t="s">
        <v>369</v>
      </c>
      <c r="AG78" s="94"/>
      <c r="AH78" s="100" t="s">
        <v>72</v>
      </c>
      <c r="AI78" s="94"/>
      <c r="AJ78" s="100" t="s">
        <v>369</v>
      </c>
      <c r="AK78" s="94"/>
      <c r="AL78" s="100" t="s">
        <v>414</v>
      </c>
      <c r="AM78" s="94"/>
      <c r="AN78" s="173" t="s">
        <v>69</v>
      </c>
      <c r="AO78" s="94"/>
      <c r="AP78" s="94"/>
      <c r="AQ78" s="94"/>
      <c r="AR78" s="101" t="s">
        <v>553</v>
      </c>
      <c r="AS78" s="94"/>
      <c r="AT78" s="101" t="s">
        <v>554</v>
      </c>
      <c r="AU78" s="94"/>
      <c r="AV78" s="101" t="s">
        <v>555</v>
      </c>
    </row>
    <row r="79" spans="1:48" ht="9.75" customHeight="1" x14ac:dyDescent="0.25">
      <c r="A79" s="103"/>
      <c r="B79" s="13" t="s">
        <v>282</v>
      </c>
      <c r="C79" s="103"/>
      <c r="D79" s="103"/>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103"/>
      <c r="AO79" s="94"/>
      <c r="AP79" s="94"/>
      <c r="AQ79" s="94"/>
      <c r="AR79" s="94"/>
      <c r="AS79" s="94"/>
      <c r="AT79" s="94"/>
      <c r="AU79" s="94"/>
      <c r="AV79" s="94"/>
    </row>
    <row r="80" spans="1:48" ht="9.75" customHeight="1" x14ac:dyDescent="0.25">
      <c r="A80" s="103">
        <v>1</v>
      </c>
      <c r="B80" s="103"/>
      <c r="C80" s="13" t="s">
        <v>123</v>
      </c>
      <c r="D80" s="103"/>
      <c r="E80" s="154">
        <v>500253</v>
      </c>
      <c r="F80" s="103"/>
      <c r="G80" s="152">
        <f t="shared" ref="G80:G111" si="19">(E80/$AP80)</f>
        <v>15.266044127071318</v>
      </c>
      <c r="H80" s="103"/>
      <c r="I80" s="153">
        <f t="shared" ref="I80:I111" si="20">IF(G$192,G80/G$192*100,0)</f>
        <v>26.022982449514547</v>
      </c>
      <c r="J80" s="94"/>
      <c r="K80" s="154">
        <v>305883</v>
      </c>
      <c r="L80" s="103"/>
      <c r="M80" s="152">
        <f t="shared" ref="M80:M111" si="21">(K80/$AP80)</f>
        <v>9.334523482559737</v>
      </c>
      <c r="N80" s="103"/>
      <c r="O80" s="153">
        <f t="shared" ref="O80:O111" si="22">IF(M$192,M80/M$192*100,0)</f>
        <v>424.51617169170743</v>
      </c>
      <c r="P80" s="94"/>
      <c r="Q80" s="154">
        <v>1157748</v>
      </c>
      <c r="R80" s="103"/>
      <c r="S80" s="152">
        <f t="shared" ref="S80:S111" si="23">(Q80/$AP80)</f>
        <v>35.330586835118559</v>
      </c>
      <c r="T80" s="103"/>
      <c r="U80" s="153">
        <f t="shared" ref="U80:U111" si="24">IF(S$192,S80/S$192*100,0)</f>
        <v>100.24583061474499</v>
      </c>
      <c r="V80" s="94"/>
      <c r="W80" s="154">
        <f t="shared" ref="W80:W111" si="25">(E80+K80+Q80)</f>
        <v>1963884</v>
      </c>
      <c r="X80" s="94"/>
      <c r="Y80" s="94"/>
      <c r="Z80" s="154">
        <v>504099</v>
      </c>
      <c r="AA80" s="94"/>
      <c r="AB80" s="153">
        <f t="shared" ref="AB80:AB111" si="26">IF($W80,Z80/$W80*100,0)</f>
        <v>25.668471253902979</v>
      </c>
      <c r="AC80" s="94"/>
      <c r="AD80" s="154">
        <v>0</v>
      </c>
      <c r="AE80" s="94"/>
      <c r="AF80" s="153">
        <f t="shared" ref="AF80:AF111" si="27">IF($W80,AD80/$W80*100,0)</f>
        <v>0</v>
      </c>
      <c r="AG80" s="94"/>
      <c r="AH80" s="154">
        <v>0</v>
      </c>
      <c r="AI80" s="94"/>
      <c r="AJ80" s="153">
        <f t="shared" ref="AJ80:AJ111" si="28">IF($W80,AH80/$W80*100,0)</f>
        <v>0</v>
      </c>
      <c r="AK80" s="94"/>
      <c r="AL80" s="154">
        <v>53472</v>
      </c>
      <c r="AM80" s="94"/>
      <c r="AN80" s="103">
        <v>1</v>
      </c>
      <c r="AO80" s="94"/>
      <c r="AP80" s="155">
        <v>32769</v>
      </c>
      <c r="AQ80" s="94"/>
      <c r="AR80" s="155">
        <f t="shared" ref="AR80:AR119" si="29">IF(E80,AP80,0)</f>
        <v>32769</v>
      </c>
      <c r="AS80" s="94"/>
      <c r="AT80" s="155">
        <f t="shared" ref="AT80:AT119" si="30">IF(K80,AP80,0)</f>
        <v>32769</v>
      </c>
      <c r="AU80" s="94"/>
      <c r="AV80" s="155">
        <f t="shared" ref="AV80:AV119" si="31">IF(Q80,AP80,0)</f>
        <v>32769</v>
      </c>
    </row>
    <row r="81" spans="1:48" ht="9.75" customHeight="1" x14ac:dyDescent="0.25">
      <c r="A81" s="103">
        <v>2</v>
      </c>
      <c r="B81" s="103"/>
      <c r="C81" s="13" t="s">
        <v>124</v>
      </c>
      <c r="D81" s="103"/>
      <c r="E81" s="156">
        <v>3167719</v>
      </c>
      <c r="F81" s="103"/>
      <c r="G81" s="153">
        <f t="shared" si="19"/>
        <v>29.158212060125738</v>
      </c>
      <c r="H81" s="103"/>
      <c r="I81" s="153">
        <f t="shared" si="20"/>
        <v>49.704012014109303</v>
      </c>
      <c r="J81" s="94"/>
      <c r="K81" s="156">
        <v>892504</v>
      </c>
      <c r="L81" s="103"/>
      <c r="M81" s="153">
        <f t="shared" si="21"/>
        <v>8.2153186240668639</v>
      </c>
      <c r="N81" s="103"/>
      <c r="O81" s="153">
        <f t="shared" si="22"/>
        <v>373.61688767856521</v>
      </c>
      <c r="P81" s="94"/>
      <c r="Q81" s="156">
        <v>5131201</v>
      </c>
      <c r="R81" s="103"/>
      <c r="S81" s="153">
        <f t="shared" si="23"/>
        <v>47.231666344498755</v>
      </c>
      <c r="T81" s="103"/>
      <c r="U81" s="153">
        <f t="shared" si="24"/>
        <v>134.01355732128434</v>
      </c>
      <c r="V81" s="94"/>
      <c r="W81" s="156">
        <f t="shared" si="25"/>
        <v>9191424</v>
      </c>
      <c r="X81" s="94"/>
      <c r="Y81" s="94"/>
      <c r="Z81" s="156">
        <v>397618</v>
      </c>
      <c r="AA81" s="94"/>
      <c r="AB81" s="153">
        <f t="shared" si="26"/>
        <v>4.3259673365084668</v>
      </c>
      <c r="AC81" s="94"/>
      <c r="AD81" s="156">
        <v>0</v>
      </c>
      <c r="AE81" s="94"/>
      <c r="AF81" s="153">
        <f t="shared" si="27"/>
        <v>0</v>
      </c>
      <c r="AG81" s="94"/>
      <c r="AH81" s="156">
        <v>0</v>
      </c>
      <c r="AI81" s="94"/>
      <c r="AJ81" s="153">
        <f t="shared" si="28"/>
        <v>0</v>
      </c>
      <c r="AK81" s="94"/>
      <c r="AL81" s="156">
        <v>514396</v>
      </c>
      <c r="AM81" s="94"/>
      <c r="AN81" s="103">
        <v>2</v>
      </c>
      <c r="AO81" s="94"/>
      <c r="AP81" s="155">
        <v>108639</v>
      </c>
      <c r="AQ81" s="94"/>
      <c r="AR81" s="155">
        <f t="shared" si="29"/>
        <v>108639</v>
      </c>
      <c r="AS81" s="94"/>
      <c r="AT81" s="155">
        <f t="shared" si="30"/>
        <v>108639</v>
      </c>
      <c r="AU81" s="94"/>
      <c r="AV81" s="155">
        <f t="shared" si="31"/>
        <v>108639</v>
      </c>
    </row>
    <row r="82" spans="1:48" ht="9.75" customHeight="1" x14ac:dyDescent="0.25">
      <c r="A82" s="103">
        <v>3</v>
      </c>
      <c r="B82" s="103"/>
      <c r="C82" s="13" t="s">
        <v>125</v>
      </c>
      <c r="D82" s="103"/>
      <c r="E82" s="156">
        <v>715372</v>
      </c>
      <c r="F82" s="103"/>
      <c r="G82" s="153">
        <f t="shared" si="19"/>
        <v>47.237982039091392</v>
      </c>
      <c r="H82" s="103"/>
      <c r="I82" s="153">
        <f t="shared" si="20"/>
        <v>80.523360690009099</v>
      </c>
      <c r="J82" s="94"/>
      <c r="K82" s="156">
        <v>8311</v>
      </c>
      <c r="L82" s="103"/>
      <c r="M82" s="153">
        <f t="shared" si="21"/>
        <v>0.54879820390913892</v>
      </c>
      <c r="N82" s="103"/>
      <c r="O82" s="153">
        <f t="shared" si="22"/>
        <v>24.958286621708304</v>
      </c>
      <c r="P82" s="94"/>
      <c r="Q82" s="156">
        <v>236739</v>
      </c>
      <c r="R82" s="103"/>
      <c r="S82" s="153">
        <f t="shared" si="23"/>
        <v>15.632527733755943</v>
      </c>
      <c r="T82" s="103"/>
      <c r="U82" s="153">
        <f t="shared" si="24"/>
        <v>44.355213645098885</v>
      </c>
      <c r="V82" s="94"/>
      <c r="W82" s="156">
        <f t="shared" si="25"/>
        <v>960422</v>
      </c>
      <c r="X82" s="94"/>
      <c r="Y82" s="94"/>
      <c r="Z82" s="156">
        <v>37708</v>
      </c>
      <c r="AA82" s="94"/>
      <c r="AB82" s="153">
        <f t="shared" si="26"/>
        <v>3.9261907786368906</v>
      </c>
      <c r="AC82" s="94"/>
      <c r="AD82" s="156">
        <v>0</v>
      </c>
      <c r="AE82" s="94"/>
      <c r="AF82" s="153">
        <f t="shared" si="27"/>
        <v>0</v>
      </c>
      <c r="AG82" s="94"/>
      <c r="AH82" s="156">
        <v>0</v>
      </c>
      <c r="AI82" s="94"/>
      <c r="AJ82" s="153">
        <f t="shared" si="28"/>
        <v>0</v>
      </c>
      <c r="AK82" s="94"/>
      <c r="AL82" s="156">
        <v>36337</v>
      </c>
      <c r="AM82" s="94"/>
      <c r="AN82" s="103">
        <v>3</v>
      </c>
      <c r="AO82" s="94"/>
      <c r="AP82" s="155">
        <v>15144</v>
      </c>
      <c r="AQ82" s="94"/>
      <c r="AR82" s="155">
        <f t="shared" si="29"/>
        <v>15144</v>
      </c>
      <c r="AS82" s="94"/>
      <c r="AT82" s="155">
        <f t="shared" si="30"/>
        <v>15144</v>
      </c>
      <c r="AU82" s="94"/>
      <c r="AV82" s="155">
        <f t="shared" si="31"/>
        <v>15144</v>
      </c>
    </row>
    <row r="83" spans="1:48" ht="9.75" customHeight="1" x14ac:dyDescent="0.25">
      <c r="A83" s="103">
        <v>4</v>
      </c>
      <c r="B83" s="103"/>
      <c r="C83" s="13" t="s">
        <v>126</v>
      </c>
      <c r="D83" s="103"/>
      <c r="E83" s="156">
        <v>416625</v>
      </c>
      <c r="F83" s="103"/>
      <c r="G83" s="153">
        <f t="shared" si="19"/>
        <v>32.060407849172762</v>
      </c>
      <c r="H83" s="103"/>
      <c r="I83" s="153">
        <f t="shared" si="20"/>
        <v>54.65118689810555</v>
      </c>
      <c r="J83" s="94"/>
      <c r="K83" s="156">
        <v>0</v>
      </c>
      <c r="L83" s="103"/>
      <c r="M83" s="153">
        <f t="shared" si="21"/>
        <v>0</v>
      </c>
      <c r="N83" s="103"/>
      <c r="O83" s="153">
        <f t="shared" si="22"/>
        <v>0</v>
      </c>
      <c r="P83" s="94"/>
      <c r="Q83" s="156">
        <v>342961</v>
      </c>
      <c r="R83" s="103"/>
      <c r="S83" s="153">
        <f t="shared" si="23"/>
        <v>26.391766063870719</v>
      </c>
      <c r="T83" s="103"/>
      <c r="U83" s="153">
        <f t="shared" si="24"/>
        <v>74.883118211695603</v>
      </c>
      <c r="V83" s="94"/>
      <c r="W83" s="156">
        <f t="shared" si="25"/>
        <v>759586</v>
      </c>
      <c r="X83" s="94"/>
      <c r="Y83" s="94"/>
      <c r="Z83" s="156">
        <v>65724</v>
      </c>
      <c r="AA83" s="94"/>
      <c r="AB83" s="153">
        <f t="shared" si="26"/>
        <v>8.6526081312715082</v>
      </c>
      <c r="AC83" s="94"/>
      <c r="AD83" s="156">
        <v>0</v>
      </c>
      <c r="AE83" s="94"/>
      <c r="AF83" s="153">
        <f t="shared" si="27"/>
        <v>0</v>
      </c>
      <c r="AG83" s="94"/>
      <c r="AH83" s="156">
        <v>0</v>
      </c>
      <c r="AI83" s="94"/>
      <c r="AJ83" s="153">
        <f t="shared" si="28"/>
        <v>0</v>
      </c>
      <c r="AK83" s="94"/>
      <c r="AL83" s="156">
        <v>132348</v>
      </c>
      <c r="AM83" s="94"/>
      <c r="AN83" s="103">
        <v>4</v>
      </c>
      <c r="AO83" s="94"/>
      <c r="AP83" s="155">
        <v>12995</v>
      </c>
      <c r="AQ83" s="94"/>
      <c r="AR83" s="155">
        <f t="shared" si="29"/>
        <v>12995</v>
      </c>
      <c r="AS83" s="94"/>
      <c r="AT83" s="155">
        <f t="shared" si="30"/>
        <v>0</v>
      </c>
      <c r="AU83" s="94"/>
      <c r="AV83" s="155">
        <f t="shared" si="31"/>
        <v>12995</v>
      </c>
    </row>
    <row r="84" spans="1:48" ht="9.75" customHeight="1" x14ac:dyDescent="0.25">
      <c r="A84" s="103">
        <v>5</v>
      </c>
      <c r="B84" s="103"/>
      <c r="C84" s="13" t="s">
        <v>127</v>
      </c>
      <c r="D84" s="103"/>
      <c r="E84" s="156">
        <v>547849</v>
      </c>
      <c r="F84" s="103"/>
      <c r="G84" s="153">
        <f t="shared" si="19"/>
        <v>17.191734396083724</v>
      </c>
      <c r="H84" s="103"/>
      <c r="I84" s="153">
        <f t="shared" si="20"/>
        <v>29.30557508822222</v>
      </c>
      <c r="J84" s="94"/>
      <c r="K84" s="156">
        <v>0</v>
      </c>
      <c r="L84" s="103"/>
      <c r="M84" s="153">
        <f t="shared" si="21"/>
        <v>0</v>
      </c>
      <c r="N84" s="103"/>
      <c r="O84" s="153">
        <f t="shared" si="22"/>
        <v>0</v>
      </c>
      <c r="P84" s="94"/>
      <c r="Q84" s="156">
        <v>689330</v>
      </c>
      <c r="R84" s="103"/>
      <c r="S84" s="153">
        <f t="shared" si="23"/>
        <v>21.631468290080647</v>
      </c>
      <c r="T84" s="103"/>
      <c r="U84" s="153">
        <f t="shared" si="24"/>
        <v>61.376407821231012</v>
      </c>
      <c r="V84" s="94"/>
      <c r="W84" s="156">
        <f t="shared" si="25"/>
        <v>1237179</v>
      </c>
      <c r="X84" s="94"/>
      <c r="Y84" s="94"/>
      <c r="Z84" s="156">
        <v>146614</v>
      </c>
      <c r="AA84" s="94"/>
      <c r="AB84" s="161">
        <f t="shared" si="26"/>
        <v>11.850669951559151</v>
      </c>
      <c r="AC84" s="94"/>
      <c r="AD84" s="156">
        <v>0</v>
      </c>
      <c r="AE84" s="94"/>
      <c r="AF84" s="161">
        <f t="shared" si="27"/>
        <v>0</v>
      </c>
      <c r="AG84" s="94"/>
      <c r="AH84" s="156">
        <v>0</v>
      </c>
      <c r="AI84" s="94"/>
      <c r="AJ84" s="161">
        <f t="shared" si="28"/>
        <v>0</v>
      </c>
      <c r="AK84" s="94"/>
      <c r="AL84" s="156">
        <v>94451</v>
      </c>
      <c r="AM84" s="94"/>
      <c r="AN84" s="103">
        <v>5</v>
      </c>
      <c r="AO84" s="94"/>
      <c r="AP84" s="155">
        <v>31867</v>
      </c>
      <c r="AQ84" s="94"/>
      <c r="AR84" s="155">
        <f t="shared" si="29"/>
        <v>31867</v>
      </c>
      <c r="AS84" s="94"/>
      <c r="AT84" s="155">
        <f t="shared" si="30"/>
        <v>0</v>
      </c>
      <c r="AU84" s="94"/>
      <c r="AV84" s="155">
        <f t="shared" si="31"/>
        <v>31867</v>
      </c>
    </row>
    <row r="85" spans="1:48" ht="9.75" customHeight="1" x14ac:dyDescent="0.25">
      <c r="A85" s="103">
        <v>6</v>
      </c>
      <c r="B85" s="103"/>
      <c r="C85" s="13" t="s">
        <v>128</v>
      </c>
      <c r="D85" s="103"/>
      <c r="E85" s="156">
        <v>203288</v>
      </c>
      <c r="F85" s="103"/>
      <c r="G85" s="153">
        <f t="shared" si="19"/>
        <v>12.965622807577013</v>
      </c>
      <c r="H85" s="103"/>
      <c r="I85" s="153">
        <f t="shared" si="20"/>
        <v>22.101611390620992</v>
      </c>
      <c r="J85" s="94"/>
      <c r="K85" s="156">
        <v>38135</v>
      </c>
      <c r="L85" s="103"/>
      <c r="M85" s="153">
        <f t="shared" si="21"/>
        <v>2.432234198609605</v>
      </c>
      <c r="N85" s="103"/>
      <c r="O85" s="153">
        <f t="shared" si="22"/>
        <v>110.61333260133985</v>
      </c>
      <c r="P85" s="94"/>
      <c r="Q85" s="156">
        <v>226879</v>
      </c>
      <c r="R85" s="103"/>
      <c r="S85" s="153">
        <f t="shared" si="23"/>
        <v>14.470246826966006</v>
      </c>
      <c r="T85" s="103"/>
      <c r="U85" s="153">
        <f t="shared" si="24"/>
        <v>41.057396502899543</v>
      </c>
      <c r="V85" s="94"/>
      <c r="W85" s="156">
        <f t="shared" si="25"/>
        <v>468302</v>
      </c>
      <c r="X85" s="94"/>
      <c r="Y85" s="94"/>
      <c r="Z85" s="156">
        <v>70791</v>
      </c>
      <c r="AA85" s="94"/>
      <c r="AB85" s="161">
        <f t="shared" si="26"/>
        <v>15.116527369090885</v>
      </c>
      <c r="AC85" s="94"/>
      <c r="AD85" s="156">
        <v>0</v>
      </c>
      <c r="AE85" s="94"/>
      <c r="AF85" s="161">
        <f t="shared" si="27"/>
        <v>0</v>
      </c>
      <c r="AG85" s="94"/>
      <c r="AH85" s="156">
        <v>0</v>
      </c>
      <c r="AI85" s="94"/>
      <c r="AJ85" s="161">
        <f t="shared" si="28"/>
        <v>0</v>
      </c>
      <c r="AK85" s="94"/>
      <c r="AL85" s="156">
        <v>29442</v>
      </c>
      <c r="AM85" s="94"/>
      <c r="AN85" s="103">
        <v>6</v>
      </c>
      <c r="AO85" s="94"/>
      <c r="AP85" s="155">
        <v>15679</v>
      </c>
      <c r="AQ85" s="94"/>
      <c r="AR85" s="155">
        <f t="shared" si="29"/>
        <v>15679</v>
      </c>
      <c r="AS85" s="94"/>
      <c r="AT85" s="155">
        <f t="shared" si="30"/>
        <v>15679</v>
      </c>
      <c r="AU85" s="94"/>
      <c r="AV85" s="155">
        <f t="shared" si="31"/>
        <v>15679</v>
      </c>
    </row>
    <row r="86" spans="1:48" ht="9.75" customHeight="1" x14ac:dyDescent="0.25">
      <c r="A86" s="103">
        <v>7</v>
      </c>
      <c r="B86" s="103"/>
      <c r="C86" s="13" t="s">
        <v>129</v>
      </c>
      <c r="D86" s="103"/>
      <c r="E86" s="156">
        <v>50842588</v>
      </c>
      <c r="F86" s="103"/>
      <c r="G86" s="153">
        <f t="shared" si="19"/>
        <v>210.93796233679484</v>
      </c>
      <c r="H86" s="103"/>
      <c r="I86" s="153">
        <f t="shared" si="20"/>
        <v>359.57153314477182</v>
      </c>
      <c r="J86" s="94"/>
      <c r="K86" s="156">
        <v>708433</v>
      </c>
      <c r="L86" s="103"/>
      <c r="M86" s="153">
        <f t="shared" si="21"/>
        <v>2.939177948064772</v>
      </c>
      <c r="N86" s="103"/>
      <c r="O86" s="153">
        <f t="shared" si="22"/>
        <v>133.66815914752937</v>
      </c>
      <c r="P86" s="94"/>
      <c r="Q86" s="156">
        <v>17532299</v>
      </c>
      <c r="R86" s="103"/>
      <c r="S86" s="153">
        <f t="shared" si="23"/>
        <v>72.738772191128945</v>
      </c>
      <c r="T86" s="103"/>
      <c r="U86" s="153">
        <f t="shared" si="24"/>
        <v>206.38657009083238</v>
      </c>
      <c r="V86" s="94"/>
      <c r="W86" s="156">
        <f t="shared" si="25"/>
        <v>69083320</v>
      </c>
      <c r="X86" s="94"/>
      <c r="Y86" s="94"/>
      <c r="Z86" s="156">
        <v>223596</v>
      </c>
      <c r="AA86" s="94"/>
      <c r="AB86" s="161">
        <f t="shared" si="26"/>
        <v>0.3236613411167848</v>
      </c>
      <c r="AC86" s="94"/>
      <c r="AD86" s="156">
        <v>36991</v>
      </c>
      <c r="AE86" s="94"/>
      <c r="AF86" s="161">
        <f t="shared" si="27"/>
        <v>5.3545486812156678E-2</v>
      </c>
      <c r="AG86" s="94"/>
      <c r="AH86" s="156">
        <v>0</v>
      </c>
      <c r="AI86" s="94"/>
      <c r="AJ86" s="161">
        <f t="shared" si="28"/>
        <v>0</v>
      </c>
      <c r="AK86" s="94"/>
      <c r="AL86" s="156">
        <v>10307991</v>
      </c>
      <c r="AM86" s="94"/>
      <c r="AN86" s="103">
        <v>7</v>
      </c>
      <c r="AO86" s="94"/>
      <c r="AP86" s="155">
        <v>241031</v>
      </c>
      <c r="AQ86" s="94"/>
      <c r="AR86" s="155">
        <f t="shared" si="29"/>
        <v>241031</v>
      </c>
      <c r="AS86" s="94"/>
      <c r="AT86" s="155">
        <f t="shared" si="30"/>
        <v>241031</v>
      </c>
      <c r="AU86" s="94"/>
      <c r="AV86" s="155">
        <f t="shared" si="31"/>
        <v>241031</v>
      </c>
    </row>
    <row r="87" spans="1:48" ht="9.75" customHeight="1" x14ac:dyDescent="0.25">
      <c r="A87" s="103">
        <v>8</v>
      </c>
      <c r="B87" s="103"/>
      <c r="C87" s="13" t="s">
        <v>130</v>
      </c>
      <c r="D87" s="103"/>
      <c r="E87" s="156">
        <v>1106932</v>
      </c>
      <c r="F87" s="103"/>
      <c r="G87" s="153">
        <f t="shared" si="19"/>
        <v>14.70927791213756</v>
      </c>
      <c r="H87" s="103"/>
      <c r="I87" s="153">
        <f t="shared" si="20"/>
        <v>25.073901121103415</v>
      </c>
      <c r="J87" s="94"/>
      <c r="K87" s="156">
        <v>9500</v>
      </c>
      <c r="L87" s="103"/>
      <c r="M87" s="153">
        <f t="shared" si="21"/>
        <v>0.12623913679007095</v>
      </c>
      <c r="N87" s="103"/>
      <c r="O87" s="153">
        <f t="shared" si="22"/>
        <v>5.7411131021217336</v>
      </c>
      <c r="P87" s="94"/>
      <c r="Q87" s="156">
        <v>1402325</v>
      </c>
      <c r="R87" s="103"/>
      <c r="S87" s="153">
        <f t="shared" si="23"/>
        <v>18.634557631488025</v>
      </c>
      <c r="T87" s="103"/>
      <c r="U87" s="153">
        <f t="shared" si="24"/>
        <v>52.873073312499471</v>
      </c>
      <c r="V87" s="94"/>
      <c r="W87" s="156">
        <f t="shared" si="25"/>
        <v>2518757</v>
      </c>
      <c r="X87" s="94"/>
      <c r="Y87" s="94"/>
      <c r="Z87" s="156">
        <v>168532</v>
      </c>
      <c r="AA87" s="94"/>
      <c r="AB87" s="161">
        <f t="shared" si="26"/>
        <v>6.6910781786412894</v>
      </c>
      <c r="AC87" s="94"/>
      <c r="AD87" s="156">
        <v>0</v>
      </c>
      <c r="AE87" s="94"/>
      <c r="AF87" s="161">
        <f t="shared" si="27"/>
        <v>0</v>
      </c>
      <c r="AG87" s="94"/>
      <c r="AH87" s="156">
        <v>0</v>
      </c>
      <c r="AI87" s="94"/>
      <c r="AJ87" s="161">
        <f t="shared" si="28"/>
        <v>0</v>
      </c>
      <c r="AK87" s="94"/>
      <c r="AL87" s="156">
        <v>933742</v>
      </c>
      <c r="AM87" s="94"/>
      <c r="AN87" s="103">
        <v>8</v>
      </c>
      <c r="AO87" s="94"/>
      <c r="AP87" s="155">
        <v>75254</v>
      </c>
      <c r="AQ87" s="94"/>
      <c r="AR87" s="155">
        <f t="shared" si="29"/>
        <v>75254</v>
      </c>
      <c r="AS87" s="94"/>
      <c r="AT87" s="155">
        <f t="shared" si="30"/>
        <v>75254</v>
      </c>
      <c r="AU87" s="94"/>
      <c r="AV87" s="155">
        <f t="shared" si="31"/>
        <v>75254</v>
      </c>
    </row>
    <row r="88" spans="1:48" ht="9.75" customHeight="1" x14ac:dyDescent="0.25">
      <c r="A88" s="103">
        <v>9</v>
      </c>
      <c r="B88" s="103"/>
      <c r="C88" s="13" t="s">
        <v>131</v>
      </c>
      <c r="D88" s="103"/>
      <c r="E88" s="156">
        <v>449806</v>
      </c>
      <c r="F88" s="103"/>
      <c r="G88" s="153">
        <f t="shared" si="19"/>
        <v>101.55926845789118</v>
      </c>
      <c r="H88" s="103"/>
      <c r="I88" s="153">
        <f t="shared" si="20"/>
        <v>173.12114642578695</v>
      </c>
      <c r="J88" s="94"/>
      <c r="K88" s="156">
        <v>0</v>
      </c>
      <c r="L88" s="103"/>
      <c r="M88" s="153">
        <f t="shared" si="21"/>
        <v>0</v>
      </c>
      <c r="N88" s="103"/>
      <c r="O88" s="153">
        <f t="shared" si="22"/>
        <v>0</v>
      </c>
      <c r="P88" s="94"/>
      <c r="Q88" s="156">
        <v>236061</v>
      </c>
      <c r="R88" s="103"/>
      <c r="S88" s="153">
        <f t="shared" si="23"/>
        <v>53.298938812372995</v>
      </c>
      <c r="T88" s="103"/>
      <c r="U88" s="153">
        <f t="shared" si="24"/>
        <v>151.22863418786662</v>
      </c>
      <c r="V88" s="94"/>
      <c r="W88" s="156">
        <f t="shared" si="25"/>
        <v>685867</v>
      </c>
      <c r="X88" s="94"/>
      <c r="Y88" s="94"/>
      <c r="Z88" s="156">
        <v>58598</v>
      </c>
      <c r="AA88" s="94"/>
      <c r="AB88" s="161">
        <f t="shared" si="26"/>
        <v>8.5436389270806146</v>
      </c>
      <c r="AC88" s="94"/>
      <c r="AD88" s="156">
        <v>0</v>
      </c>
      <c r="AE88" s="94"/>
      <c r="AF88" s="161">
        <f t="shared" si="27"/>
        <v>0</v>
      </c>
      <c r="AG88" s="94"/>
      <c r="AH88" s="156">
        <v>0</v>
      </c>
      <c r="AI88" s="94"/>
      <c r="AJ88" s="161">
        <f t="shared" si="28"/>
        <v>0</v>
      </c>
      <c r="AK88" s="94"/>
      <c r="AL88" s="156">
        <v>8525</v>
      </c>
      <c r="AM88" s="94"/>
      <c r="AN88" s="103">
        <v>9</v>
      </c>
      <c r="AO88" s="94"/>
      <c r="AP88" s="155">
        <v>4429</v>
      </c>
      <c r="AQ88" s="94"/>
      <c r="AR88" s="155">
        <f t="shared" si="29"/>
        <v>4429</v>
      </c>
      <c r="AS88" s="94"/>
      <c r="AT88" s="155">
        <f t="shared" si="30"/>
        <v>0</v>
      </c>
      <c r="AU88" s="94"/>
      <c r="AV88" s="155">
        <f t="shared" si="31"/>
        <v>4429</v>
      </c>
    </row>
    <row r="89" spans="1:48" ht="9.75" customHeight="1" x14ac:dyDescent="0.25">
      <c r="A89" s="103">
        <v>10</v>
      </c>
      <c r="B89" s="103"/>
      <c r="C89" s="13" t="s">
        <v>132</v>
      </c>
      <c r="D89" s="103"/>
      <c r="E89" s="156">
        <v>1382811</v>
      </c>
      <c r="F89" s="103"/>
      <c r="G89" s="153">
        <f t="shared" si="19"/>
        <v>17.653882980760638</v>
      </c>
      <c r="H89" s="103"/>
      <c r="I89" s="153">
        <f t="shared" si="20"/>
        <v>30.093368206597184</v>
      </c>
      <c r="J89" s="94"/>
      <c r="K89" s="156">
        <v>148750</v>
      </c>
      <c r="L89" s="103"/>
      <c r="M89" s="153">
        <f t="shared" si="21"/>
        <v>1.8990412235570477</v>
      </c>
      <c r="N89" s="103"/>
      <c r="O89" s="153">
        <f t="shared" si="22"/>
        <v>86.364741769132365</v>
      </c>
      <c r="P89" s="94"/>
      <c r="Q89" s="156">
        <v>1997040</v>
      </c>
      <c r="R89" s="103"/>
      <c r="S89" s="153">
        <f t="shared" si="23"/>
        <v>25.495538051041123</v>
      </c>
      <c r="T89" s="103"/>
      <c r="U89" s="153">
        <f t="shared" si="24"/>
        <v>72.340190691539007</v>
      </c>
      <c r="V89" s="94"/>
      <c r="W89" s="156">
        <f t="shared" si="25"/>
        <v>3528601</v>
      </c>
      <c r="X89" s="94"/>
      <c r="Y89" s="94"/>
      <c r="Z89" s="156">
        <v>174505</v>
      </c>
      <c r="AA89" s="94"/>
      <c r="AB89" s="161">
        <f t="shared" si="26"/>
        <v>4.9454443843324878</v>
      </c>
      <c r="AC89" s="94"/>
      <c r="AD89" s="156">
        <v>5493</v>
      </c>
      <c r="AE89" s="94"/>
      <c r="AF89" s="161">
        <f t="shared" si="27"/>
        <v>0.15567076016812328</v>
      </c>
      <c r="AG89" s="94"/>
      <c r="AH89" s="156">
        <v>0</v>
      </c>
      <c r="AI89" s="94"/>
      <c r="AJ89" s="161">
        <f t="shared" si="28"/>
        <v>0</v>
      </c>
      <c r="AK89" s="94"/>
      <c r="AL89" s="156">
        <v>88521</v>
      </c>
      <c r="AM89" s="94"/>
      <c r="AN89" s="103">
        <v>10</v>
      </c>
      <c r="AO89" s="94"/>
      <c r="AP89" s="155">
        <v>78329</v>
      </c>
      <c r="AQ89" s="94"/>
      <c r="AR89" s="155">
        <f t="shared" si="29"/>
        <v>78329</v>
      </c>
      <c r="AS89" s="94"/>
      <c r="AT89" s="155">
        <f t="shared" si="30"/>
        <v>78329</v>
      </c>
      <c r="AU89" s="94"/>
      <c r="AV89" s="155">
        <f t="shared" si="31"/>
        <v>78329</v>
      </c>
    </row>
    <row r="90" spans="1:48" ht="9.75" customHeight="1" x14ac:dyDescent="0.25">
      <c r="A90" s="103">
        <v>11</v>
      </c>
      <c r="B90" s="103"/>
      <c r="C90" s="13" t="s">
        <v>133</v>
      </c>
      <c r="D90" s="103"/>
      <c r="E90" s="156">
        <v>33961</v>
      </c>
      <c r="F90" s="103"/>
      <c r="G90" s="153">
        <f t="shared" si="19"/>
        <v>5.2800062189054726</v>
      </c>
      <c r="H90" s="103"/>
      <c r="I90" s="153">
        <f t="shared" si="20"/>
        <v>9.0004658721148534</v>
      </c>
      <c r="J90" s="94"/>
      <c r="K90" s="156">
        <v>211703</v>
      </c>
      <c r="L90" s="103"/>
      <c r="M90" s="153">
        <f t="shared" si="21"/>
        <v>32.914023631840799</v>
      </c>
      <c r="N90" s="103"/>
      <c r="O90" s="153">
        <f t="shared" si="22"/>
        <v>1496.8664799296062</v>
      </c>
      <c r="P90" s="94"/>
      <c r="Q90" s="156">
        <v>180776</v>
      </c>
      <c r="R90" s="103"/>
      <c r="S90" s="153">
        <f t="shared" si="23"/>
        <v>28.105721393034827</v>
      </c>
      <c r="T90" s="103"/>
      <c r="U90" s="153">
        <f t="shared" si="24"/>
        <v>79.746237989763898</v>
      </c>
      <c r="V90" s="94"/>
      <c r="W90" s="156">
        <f t="shared" si="25"/>
        <v>426440</v>
      </c>
      <c r="X90" s="94"/>
      <c r="Y90" s="94"/>
      <c r="Z90" s="156">
        <v>48045</v>
      </c>
      <c r="AA90" s="94"/>
      <c r="AB90" s="161">
        <f t="shared" si="26"/>
        <v>11.266532220242004</v>
      </c>
      <c r="AC90" s="94"/>
      <c r="AD90" s="156">
        <v>25001</v>
      </c>
      <c r="AE90" s="94"/>
      <c r="AF90" s="161">
        <f t="shared" si="27"/>
        <v>5.862723947096895</v>
      </c>
      <c r="AG90" s="94"/>
      <c r="AH90" s="156">
        <v>0</v>
      </c>
      <c r="AI90" s="94"/>
      <c r="AJ90" s="161">
        <f t="shared" si="28"/>
        <v>0</v>
      </c>
      <c r="AK90" s="94"/>
      <c r="AL90" s="156">
        <v>10651</v>
      </c>
      <c r="AM90" s="94"/>
      <c r="AN90" s="103">
        <v>11</v>
      </c>
      <c r="AO90" s="94"/>
      <c r="AP90" s="155">
        <v>6432</v>
      </c>
      <c r="AQ90" s="94"/>
      <c r="AR90" s="155">
        <f t="shared" si="29"/>
        <v>6432</v>
      </c>
      <c r="AS90" s="94"/>
      <c r="AT90" s="155">
        <f t="shared" si="30"/>
        <v>6432</v>
      </c>
      <c r="AU90" s="94"/>
      <c r="AV90" s="155">
        <f t="shared" si="31"/>
        <v>6432</v>
      </c>
    </row>
    <row r="91" spans="1:48" ht="9.75" customHeight="1" x14ac:dyDescent="0.25">
      <c r="A91" s="103">
        <v>12</v>
      </c>
      <c r="B91" s="103"/>
      <c r="C91" s="13" t="s">
        <v>134</v>
      </c>
      <c r="D91" s="103"/>
      <c r="E91" s="156">
        <v>1726624</v>
      </c>
      <c r="F91" s="103"/>
      <c r="G91" s="153">
        <f t="shared" si="19"/>
        <v>51.869262196587357</v>
      </c>
      <c r="H91" s="103"/>
      <c r="I91" s="153">
        <f t="shared" si="20"/>
        <v>88.417987566108877</v>
      </c>
      <c r="J91" s="94"/>
      <c r="K91" s="156">
        <v>25643</v>
      </c>
      <c r="L91" s="103"/>
      <c r="M91" s="153">
        <f t="shared" si="21"/>
        <v>0.77033765921653452</v>
      </c>
      <c r="N91" s="103"/>
      <c r="O91" s="153">
        <f t="shared" si="22"/>
        <v>35.0334748861629</v>
      </c>
      <c r="P91" s="94"/>
      <c r="Q91" s="156">
        <v>1107405</v>
      </c>
      <c r="R91" s="103"/>
      <c r="S91" s="153">
        <f t="shared" si="23"/>
        <v>33.267393655371308</v>
      </c>
      <c r="T91" s="103"/>
      <c r="U91" s="153">
        <f t="shared" si="24"/>
        <v>94.3917949886836</v>
      </c>
      <c r="V91" s="94"/>
      <c r="W91" s="156">
        <f t="shared" si="25"/>
        <v>2859672</v>
      </c>
      <c r="X91" s="94"/>
      <c r="Y91" s="94"/>
      <c r="Z91" s="156">
        <v>152415</v>
      </c>
      <c r="AA91" s="94"/>
      <c r="AB91" s="161">
        <f t="shared" si="26"/>
        <v>5.3298070547950953</v>
      </c>
      <c r="AC91" s="94"/>
      <c r="AD91" s="156">
        <v>0</v>
      </c>
      <c r="AE91" s="94"/>
      <c r="AF91" s="161">
        <f t="shared" si="27"/>
        <v>0</v>
      </c>
      <c r="AG91" s="94"/>
      <c r="AH91" s="156">
        <v>0</v>
      </c>
      <c r="AI91" s="94"/>
      <c r="AJ91" s="161">
        <f t="shared" si="28"/>
        <v>0</v>
      </c>
      <c r="AK91" s="94"/>
      <c r="AL91" s="156">
        <v>180721</v>
      </c>
      <c r="AM91" s="94"/>
      <c r="AN91" s="103">
        <v>12</v>
      </c>
      <c r="AO91" s="94"/>
      <c r="AP91" s="155">
        <v>33288</v>
      </c>
      <c r="AQ91" s="94"/>
      <c r="AR91" s="155">
        <f t="shared" si="29"/>
        <v>33288</v>
      </c>
      <c r="AS91" s="94"/>
      <c r="AT91" s="155">
        <f t="shared" si="30"/>
        <v>33288</v>
      </c>
      <c r="AU91" s="94"/>
      <c r="AV91" s="155">
        <f t="shared" si="31"/>
        <v>33288</v>
      </c>
    </row>
    <row r="92" spans="1:48" ht="9.75" customHeight="1" x14ac:dyDescent="0.25">
      <c r="A92" s="103">
        <v>13</v>
      </c>
      <c r="B92" s="103"/>
      <c r="C92" s="13" t="s">
        <v>135</v>
      </c>
      <c r="D92" s="103"/>
      <c r="E92" s="156">
        <v>26831</v>
      </c>
      <c r="F92" s="103"/>
      <c r="G92" s="153">
        <f t="shared" si="19"/>
        <v>1.6279958740367697</v>
      </c>
      <c r="H92" s="103"/>
      <c r="I92" s="153">
        <f t="shared" si="20"/>
        <v>2.7751333420302671</v>
      </c>
      <c r="J92" s="94"/>
      <c r="K92" s="156">
        <v>279925</v>
      </c>
      <c r="L92" s="103"/>
      <c r="M92" s="153">
        <f t="shared" si="21"/>
        <v>16.984709665675627</v>
      </c>
      <c r="N92" s="103"/>
      <c r="O92" s="153">
        <f t="shared" si="22"/>
        <v>772.43192306915</v>
      </c>
      <c r="P92" s="94"/>
      <c r="Q92" s="156">
        <v>272653</v>
      </c>
      <c r="R92" s="103"/>
      <c r="S92" s="153">
        <f t="shared" si="23"/>
        <v>16.543474303743704</v>
      </c>
      <c r="T92" s="103"/>
      <c r="U92" s="153">
        <f t="shared" si="24"/>
        <v>46.93990310922365</v>
      </c>
      <c r="V92" s="94"/>
      <c r="W92" s="156">
        <f t="shared" si="25"/>
        <v>579409</v>
      </c>
      <c r="X92" s="94"/>
      <c r="Y92" s="94"/>
      <c r="Z92" s="156">
        <v>67285</v>
      </c>
      <c r="AA92" s="94"/>
      <c r="AB92" s="161">
        <f t="shared" si="26"/>
        <v>11.612695004737587</v>
      </c>
      <c r="AC92" s="94"/>
      <c r="AD92" s="156">
        <v>0</v>
      </c>
      <c r="AE92" s="94"/>
      <c r="AF92" s="161">
        <f t="shared" si="27"/>
        <v>0</v>
      </c>
      <c r="AG92" s="94"/>
      <c r="AH92" s="156">
        <v>0</v>
      </c>
      <c r="AI92" s="94"/>
      <c r="AJ92" s="161">
        <f t="shared" si="28"/>
        <v>0</v>
      </c>
      <c r="AK92" s="94"/>
      <c r="AL92" s="156">
        <v>17024</v>
      </c>
      <c r="AM92" s="94"/>
      <c r="AN92" s="103">
        <v>13</v>
      </c>
      <c r="AO92" s="94"/>
      <c r="AP92" s="155">
        <v>16481</v>
      </c>
      <c r="AQ92" s="94"/>
      <c r="AR92" s="155">
        <f t="shared" si="29"/>
        <v>16481</v>
      </c>
      <c r="AS92" s="94"/>
      <c r="AT92" s="155">
        <f t="shared" si="30"/>
        <v>16481</v>
      </c>
      <c r="AU92" s="94"/>
      <c r="AV92" s="155">
        <f t="shared" si="31"/>
        <v>16481</v>
      </c>
    </row>
    <row r="93" spans="1:48" ht="9.75" customHeight="1" x14ac:dyDescent="0.25">
      <c r="A93" s="103">
        <v>14</v>
      </c>
      <c r="B93" s="103"/>
      <c r="C93" s="13" t="s">
        <v>136</v>
      </c>
      <c r="D93" s="103"/>
      <c r="E93" s="156">
        <v>943224</v>
      </c>
      <c r="F93" s="103"/>
      <c r="G93" s="153">
        <f t="shared" si="19"/>
        <v>43.71635150166852</v>
      </c>
      <c r="H93" s="103"/>
      <c r="I93" s="153">
        <f t="shared" si="20"/>
        <v>74.520277710148022</v>
      </c>
      <c r="J93" s="94"/>
      <c r="K93" s="156">
        <v>0</v>
      </c>
      <c r="L93" s="103"/>
      <c r="M93" s="153">
        <f t="shared" si="21"/>
        <v>0</v>
      </c>
      <c r="N93" s="103"/>
      <c r="O93" s="153">
        <f t="shared" si="22"/>
        <v>0</v>
      </c>
      <c r="P93" s="94"/>
      <c r="Q93" s="156">
        <v>632206</v>
      </c>
      <c r="R93" s="103"/>
      <c r="S93" s="153">
        <f t="shared" si="23"/>
        <v>29.301353355580275</v>
      </c>
      <c r="T93" s="103"/>
      <c r="U93" s="153">
        <f t="shared" si="24"/>
        <v>83.138684307009001</v>
      </c>
      <c r="V93" s="94"/>
      <c r="W93" s="156">
        <f t="shared" si="25"/>
        <v>1575430</v>
      </c>
      <c r="X93" s="94"/>
      <c r="Y93" s="94"/>
      <c r="Z93" s="156">
        <v>124921</v>
      </c>
      <c r="AA93" s="94"/>
      <c r="AB93" s="161">
        <f t="shared" si="26"/>
        <v>7.9293272312955825</v>
      </c>
      <c r="AC93" s="94"/>
      <c r="AD93" s="156">
        <v>0</v>
      </c>
      <c r="AE93" s="94"/>
      <c r="AF93" s="161">
        <f t="shared" si="27"/>
        <v>0</v>
      </c>
      <c r="AG93" s="94"/>
      <c r="AH93" s="156">
        <v>0</v>
      </c>
      <c r="AI93" s="94"/>
      <c r="AJ93" s="161">
        <f t="shared" si="28"/>
        <v>0</v>
      </c>
      <c r="AK93" s="94"/>
      <c r="AL93" s="156">
        <v>207355</v>
      </c>
      <c r="AM93" s="94"/>
      <c r="AN93" s="103">
        <v>14</v>
      </c>
      <c r="AO93" s="94"/>
      <c r="AP93" s="155">
        <v>21576</v>
      </c>
      <c r="AQ93" s="94"/>
      <c r="AR93" s="155">
        <f t="shared" si="29"/>
        <v>21576</v>
      </c>
      <c r="AS93" s="94"/>
      <c r="AT93" s="155">
        <f t="shared" si="30"/>
        <v>0</v>
      </c>
      <c r="AU93" s="94"/>
      <c r="AV93" s="155">
        <f t="shared" si="31"/>
        <v>21576</v>
      </c>
    </row>
    <row r="94" spans="1:48" ht="9.75" customHeight="1" x14ac:dyDescent="0.25">
      <c r="A94" s="103">
        <v>15</v>
      </c>
      <c r="B94" s="103"/>
      <c r="C94" s="13" t="s">
        <v>137</v>
      </c>
      <c r="D94" s="103"/>
      <c r="E94" s="156">
        <v>222566</v>
      </c>
      <c r="F94" s="103"/>
      <c r="G94" s="153">
        <f t="shared" si="19"/>
        <v>13.129188296366211</v>
      </c>
      <c r="H94" s="103"/>
      <c r="I94" s="153">
        <f t="shared" si="20"/>
        <v>22.380430304589645</v>
      </c>
      <c r="J94" s="94"/>
      <c r="K94" s="156">
        <v>27563</v>
      </c>
      <c r="L94" s="103"/>
      <c r="M94" s="153">
        <f t="shared" si="21"/>
        <v>1.625943841434639</v>
      </c>
      <c r="N94" s="103"/>
      <c r="O94" s="153">
        <f t="shared" si="22"/>
        <v>73.944798172200038</v>
      </c>
      <c r="P94" s="94"/>
      <c r="Q94" s="156">
        <v>269198</v>
      </c>
      <c r="R94" s="103"/>
      <c r="S94" s="153">
        <f t="shared" si="23"/>
        <v>15.88001415762152</v>
      </c>
      <c r="T94" s="103"/>
      <c r="U94" s="153">
        <f t="shared" si="24"/>
        <v>45.057423383138591</v>
      </c>
      <c r="V94" s="94"/>
      <c r="W94" s="156">
        <f t="shared" si="25"/>
        <v>519327</v>
      </c>
      <c r="X94" s="94"/>
      <c r="Y94" s="94"/>
      <c r="Z94" s="156">
        <v>50167</v>
      </c>
      <c r="AA94" s="94"/>
      <c r="AB94" s="161">
        <f t="shared" si="26"/>
        <v>9.660002272171484</v>
      </c>
      <c r="AC94" s="94"/>
      <c r="AD94" s="156">
        <v>0</v>
      </c>
      <c r="AE94" s="94"/>
      <c r="AF94" s="161">
        <f t="shared" si="27"/>
        <v>0</v>
      </c>
      <c r="AG94" s="94"/>
      <c r="AH94" s="156">
        <v>0</v>
      </c>
      <c r="AI94" s="94"/>
      <c r="AJ94" s="161">
        <f t="shared" si="28"/>
        <v>0</v>
      </c>
      <c r="AK94" s="94"/>
      <c r="AL94" s="156">
        <v>20058</v>
      </c>
      <c r="AM94" s="94"/>
      <c r="AN94" s="103">
        <v>15</v>
      </c>
      <c r="AO94" s="94"/>
      <c r="AP94" s="155">
        <v>16952</v>
      </c>
      <c r="AQ94" s="94"/>
      <c r="AR94" s="155">
        <f t="shared" si="29"/>
        <v>16952</v>
      </c>
      <c r="AS94" s="94"/>
      <c r="AT94" s="155">
        <f t="shared" si="30"/>
        <v>16952</v>
      </c>
      <c r="AU94" s="94"/>
      <c r="AV94" s="155">
        <f t="shared" si="31"/>
        <v>16952</v>
      </c>
    </row>
    <row r="95" spans="1:48" ht="9.75" customHeight="1" x14ac:dyDescent="0.25">
      <c r="A95" s="103">
        <v>16</v>
      </c>
      <c r="B95" s="103"/>
      <c r="C95" s="13" t="s">
        <v>138</v>
      </c>
      <c r="D95" s="103"/>
      <c r="E95" s="156">
        <v>619980</v>
      </c>
      <c r="F95" s="103"/>
      <c r="G95" s="153">
        <f t="shared" si="19"/>
        <v>11.185926928281461</v>
      </c>
      <c r="H95" s="103"/>
      <c r="I95" s="153">
        <f t="shared" si="20"/>
        <v>19.067885413748272</v>
      </c>
      <c r="J95" s="94"/>
      <c r="K95" s="156">
        <v>0</v>
      </c>
      <c r="L95" s="103"/>
      <c r="M95" s="153">
        <f t="shared" si="21"/>
        <v>0</v>
      </c>
      <c r="N95" s="103"/>
      <c r="O95" s="153">
        <f t="shared" si="22"/>
        <v>0</v>
      </c>
      <c r="P95" s="94"/>
      <c r="Q95" s="156">
        <v>1156588</v>
      </c>
      <c r="R95" s="103"/>
      <c r="S95" s="153">
        <f t="shared" si="23"/>
        <v>20.867622913847541</v>
      </c>
      <c r="T95" s="103"/>
      <c r="U95" s="153">
        <f t="shared" si="24"/>
        <v>59.209098385951343</v>
      </c>
      <c r="V95" s="94"/>
      <c r="W95" s="156">
        <f t="shared" si="25"/>
        <v>1776568</v>
      </c>
      <c r="X95" s="94"/>
      <c r="Y95" s="94"/>
      <c r="Z95" s="156">
        <v>161054</v>
      </c>
      <c r="AA95" s="94"/>
      <c r="AB95" s="161">
        <f t="shared" si="26"/>
        <v>9.0654565431776337</v>
      </c>
      <c r="AC95" s="94"/>
      <c r="AD95" s="156">
        <v>0</v>
      </c>
      <c r="AE95" s="94"/>
      <c r="AF95" s="161">
        <f t="shared" si="27"/>
        <v>0</v>
      </c>
      <c r="AG95" s="94"/>
      <c r="AH95" s="156">
        <v>0</v>
      </c>
      <c r="AI95" s="94"/>
      <c r="AJ95" s="161">
        <f t="shared" si="28"/>
        <v>0</v>
      </c>
      <c r="AK95" s="94"/>
      <c r="AL95" s="156">
        <v>137960</v>
      </c>
      <c r="AM95" s="94"/>
      <c r="AN95" s="103">
        <v>16</v>
      </c>
      <c r="AO95" s="94"/>
      <c r="AP95" s="155">
        <v>55425</v>
      </c>
      <c r="AQ95" s="94"/>
      <c r="AR95" s="155">
        <f t="shared" si="29"/>
        <v>55425</v>
      </c>
      <c r="AS95" s="94"/>
      <c r="AT95" s="155">
        <f t="shared" si="30"/>
        <v>0</v>
      </c>
      <c r="AU95" s="94"/>
      <c r="AV95" s="155">
        <f t="shared" si="31"/>
        <v>55425</v>
      </c>
    </row>
    <row r="96" spans="1:48" ht="9.75" customHeight="1" x14ac:dyDescent="0.25">
      <c r="A96" s="103">
        <v>17</v>
      </c>
      <c r="B96" s="103"/>
      <c r="C96" s="13" t="s">
        <v>139</v>
      </c>
      <c r="D96" s="103"/>
      <c r="E96" s="156">
        <v>425960</v>
      </c>
      <c r="F96" s="103"/>
      <c r="G96" s="153">
        <f t="shared" si="19"/>
        <v>14.061798494652054</v>
      </c>
      <c r="H96" s="103"/>
      <c r="I96" s="153">
        <f t="shared" si="20"/>
        <v>23.970187193815061</v>
      </c>
      <c r="J96" s="94"/>
      <c r="K96" s="156">
        <v>0</v>
      </c>
      <c r="L96" s="103"/>
      <c r="M96" s="153">
        <f t="shared" si="21"/>
        <v>0</v>
      </c>
      <c r="N96" s="103"/>
      <c r="O96" s="153">
        <f t="shared" si="22"/>
        <v>0</v>
      </c>
      <c r="P96" s="94"/>
      <c r="Q96" s="156">
        <v>464607</v>
      </c>
      <c r="R96" s="103"/>
      <c r="S96" s="153">
        <f t="shared" si="23"/>
        <v>15.33761389145649</v>
      </c>
      <c r="T96" s="103"/>
      <c r="U96" s="153">
        <f t="shared" si="24"/>
        <v>43.518434929277838</v>
      </c>
      <c r="V96" s="94"/>
      <c r="W96" s="156">
        <f t="shared" si="25"/>
        <v>890567</v>
      </c>
      <c r="X96" s="94"/>
      <c r="Y96" s="94"/>
      <c r="Z96" s="156">
        <v>110880</v>
      </c>
      <c r="AA96" s="94"/>
      <c r="AB96" s="161">
        <f t="shared" si="26"/>
        <v>12.450495021710887</v>
      </c>
      <c r="AC96" s="94"/>
      <c r="AD96" s="156">
        <v>33204</v>
      </c>
      <c r="AE96" s="94"/>
      <c r="AF96" s="161">
        <f t="shared" si="27"/>
        <v>3.7284112256573616</v>
      </c>
      <c r="AG96" s="94"/>
      <c r="AH96" s="156">
        <v>0</v>
      </c>
      <c r="AI96" s="94"/>
      <c r="AJ96" s="161">
        <f t="shared" si="28"/>
        <v>0</v>
      </c>
      <c r="AK96" s="94"/>
      <c r="AL96" s="156">
        <v>97202</v>
      </c>
      <c r="AM96" s="94"/>
      <c r="AN96" s="103">
        <v>17</v>
      </c>
      <c r="AO96" s="94"/>
      <c r="AP96" s="155">
        <v>30292</v>
      </c>
      <c r="AQ96" s="94"/>
      <c r="AR96" s="155">
        <f t="shared" si="29"/>
        <v>30292</v>
      </c>
      <c r="AS96" s="94"/>
      <c r="AT96" s="155">
        <f t="shared" si="30"/>
        <v>0</v>
      </c>
      <c r="AU96" s="94"/>
      <c r="AV96" s="155">
        <f t="shared" si="31"/>
        <v>30292</v>
      </c>
    </row>
    <row r="97" spans="1:48" ht="9.75" customHeight="1" x14ac:dyDescent="0.25">
      <c r="A97" s="103">
        <v>18</v>
      </c>
      <c r="B97" s="103"/>
      <c r="C97" s="13" t="s">
        <v>140</v>
      </c>
      <c r="D97" s="103"/>
      <c r="E97" s="156">
        <v>983989</v>
      </c>
      <c r="F97" s="103"/>
      <c r="G97" s="153">
        <f t="shared" si="19"/>
        <v>33.766480216876566</v>
      </c>
      <c r="H97" s="103"/>
      <c r="I97" s="153">
        <f t="shared" si="20"/>
        <v>57.559411904715375</v>
      </c>
      <c r="J97" s="94"/>
      <c r="K97" s="156">
        <v>0</v>
      </c>
      <c r="L97" s="103"/>
      <c r="M97" s="153">
        <f t="shared" si="21"/>
        <v>0</v>
      </c>
      <c r="N97" s="103"/>
      <c r="O97" s="153">
        <f t="shared" si="22"/>
        <v>0</v>
      </c>
      <c r="P97" s="94"/>
      <c r="Q97" s="156">
        <v>365097</v>
      </c>
      <c r="R97" s="103"/>
      <c r="S97" s="153">
        <f t="shared" si="23"/>
        <v>12.528636628804776</v>
      </c>
      <c r="T97" s="103"/>
      <c r="U97" s="153">
        <f t="shared" si="24"/>
        <v>35.548336380205463</v>
      </c>
      <c r="V97" s="94"/>
      <c r="W97" s="156">
        <f t="shared" si="25"/>
        <v>1349086</v>
      </c>
      <c r="X97" s="94"/>
      <c r="Y97" s="94"/>
      <c r="Z97" s="156">
        <v>227550</v>
      </c>
      <c r="AA97" s="94"/>
      <c r="AB97" s="161">
        <f t="shared" si="26"/>
        <v>16.866975122416214</v>
      </c>
      <c r="AC97" s="94"/>
      <c r="AD97" s="156">
        <v>0</v>
      </c>
      <c r="AE97" s="94"/>
      <c r="AF97" s="161">
        <f t="shared" si="27"/>
        <v>0</v>
      </c>
      <c r="AG97" s="94"/>
      <c r="AH97" s="156">
        <v>0</v>
      </c>
      <c r="AI97" s="94"/>
      <c r="AJ97" s="161">
        <f t="shared" si="28"/>
        <v>0</v>
      </c>
      <c r="AK97" s="94"/>
      <c r="AL97" s="156">
        <v>462753</v>
      </c>
      <c r="AM97" s="94"/>
      <c r="AN97" s="103">
        <v>18</v>
      </c>
      <c r="AO97" s="94"/>
      <c r="AP97" s="155">
        <v>29141</v>
      </c>
      <c r="AQ97" s="94"/>
      <c r="AR97" s="155">
        <f t="shared" si="29"/>
        <v>29141</v>
      </c>
      <c r="AS97" s="94"/>
      <c r="AT97" s="155">
        <f t="shared" si="30"/>
        <v>0</v>
      </c>
      <c r="AU97" s="94"/>
      <c r="AV97" s="155">
        <f t="shared" si="31"/>
        <v>29141</v>
      </c>
    </row>
    <row r="98" spans="1:48" ht="9.75" customHeight="1" x14ac:dyDescent="0.25">
      <c r="A98" s="103">
        <v>19</v>
      </c>
      <c r="B98" s="103"/>
      <c r="C98" s="13" t="s">
        <v>141</v>
      </c>
      <c r="D98" s="103"/>
      <c r="E98" s="156">
        <v>487826</v>
      </c>
      <c r="F98" s="103"/>
      <c r="G98" s="153">
        <f t="shared" si="19"/>
        <v>69.520592845945558</v>
      </c>
      <c r="H98" s="103"/>
      <c r="I98" s="153">
        <f t="shared" si="20"/>
        <v>118.50700498773922</v>
      </c>
      <c r="J98" s="94"/>
      <c r="K98" s="156">
        <v>43077</v>
      </c>
      <c r="L98" s="103"/>
      <c r="M98" s="153">
        <f t="shared" si="21"/>
        <v>6.1389482684908083</v>
      </c>
      <c r="N98" s="103"/>
      <c r="O98" s="153">
        <f t="shared" si="22"/>
        <v>279.18755810323455</v>
      </c>
      <c r="P98" s="94"/>
      <c r="Q98" s="156">
        <v>97855</v>
      </c>
      <c r="R98" s="103"/>
      <c r="S98" s="153">
        <f t="shared" si="23"/>
        <v>13.945418269915919</v>
      </c>
      <c r="T98" s="103"/>
      <c r="U98" s="153">
        <f t="shared" si="24"/>
        <v>39.568265431362178</v>
      </c>
      <c r="V98" s="94"/>
      <c r="W98" s="156">
        <f t="shared" si="25"/>
        <v>628758</v>
      </c>
      <c r="X98" s="94"/>
      <c r="Y98" s="94"/>
      <c r="Z98" s="156">
        <v>4500</v>
      </c>
      <c r="AA98" s="94"/>
      <c r="AB98" s="161">
        <f t="shared" si="26"/>
        <v>0.71569665912799518</v>
      </c>
      <c r="AC98" s="94"/>
      <c r="AD98" s="156">
        <v>0</v>
      </c>
      <c r="AE98" s="94"/>
      <c r="AF98" s="161">
        <f t="shared" si="27"/>
        <v>0</v>
      </c>
      <c r="AG98" s="94"/>
      <c r="AH98" s="156">
        <v>0</v>
      </c>
      <c r="AI98" s="94"/>
      <c r="AJ98" s="161">
        <f t="shared" si="28"/>
        <v>0</v>
      </c>
      <c r="AK98" s="94"/>
      <c r="AL98" s="156">
        <v>24032</v>
      </c>
      <c r="AM98" s="94"/>
      <c r="AN98" s="103">
        <v>19</v>
      </c>
      <c r="AO98" s="94"/>
      <c r="AP98" s="155">
        <v>7017</v>
      </c>
      <c r="AQ98" s="94"/>
      <c r="AR98" s="155">
        <f t="shared" si="29"/>
        <v>7017</v>
      </c>
      <c r="AS98" s="94"/>
      <c r="AT98" s="155">
        <f t="shared" si="30"/>
        <v>7017</v>
      </c>
      <c r="AU98" s="94"/>
      <c r="AV98" s="155">
        <f t="shared" si="31"/>
        <v>7017</v>
      </c>
    </row>
    <row r="99" spans="1:48" ht="9.75" customHeight="1" x14ac:dyDescent="0.25">
      <c r="A99" s="103">
        <v>20</v>
      </c>
      <c r="B99" s="103"/>
      <c r="C99" s="13" t="s">
        <v>142</v>
      </c>
      <c r="D99" s="103"/>
      <c r="E99" s="156">
        <v>20670</v>
      </c>
      <c r="F99" s="103"/>
      <c r="G99" s="153">
        <f t="shared" si="19"/>
        <v>1.7194908909408535</v>
      </c>
      <c r="H99" s="103"/>
      <c r="I99" s="153">
        <f t="shared" si="20"/>
        <v>2.9310986464204736</v>
      </c>
      <c r="J99" s="94"/>
      <c r="K99" s="156">
        <v>81823</v>
      </c>
      <c r="L99" s="103"/>
      <c r="M99" s="153">
        <f t="shared" si="21"/>
        <v>6.8066716579319522</v>
      </c>
      <c r="N99" s="103"/>
      <c r="O99" s="153">
        <f t="shared" si="22"/>
        <v>309.55433339328226</v>
      </c>
      <c r="P99" s="94"/>
      <c r="Q99" s="156">
        <v>280890</v>
      </c>
      <c r="R99" s="103"/>
      <c r="S99" s="153">
        <f t="shared" si="23"/>
        <v>23.366608435238334</v>
      </c>
      <c r="T99" s="103"/>
      <c r="U99" s="153">
        <f t="shared" si="24"/>
        <v>66.2996366907675</v>
      </c>
      <c r="V99" s="94"/>
      <c r="W99" s="156">
        <f t="shared" si="25"/>
        <v>383383</v>
      </c>
      <c r="X99" s="94"/>
      <c r="Y99" s="94"/>
      <c r="Z99" s="156">
        <v>49309</v>
      </c>
      <c r="AA99" s="94"/>
      <c r="AB99" s="161">
        <f t="shared" si="26"/>
        <v>12.861550981655419</v>
      </c>
      <c r="AC99" s="94"/>
      <c r="AD99" s="156">
        <v>0</v>
      </c>
      <c r="AE99" s="94"/>
      <c r="AF99" s="161">
        <f t="shared" si="27"/>
        <v>0</v>
      </c>
      <c r="AG99" s="94"/>
      <c r="AH99" s="156">
        <v>0</v>
      </c>
      <c r="AI99" s="94"/>
      <c r="AJ99" s="161">
        <f t="shared" si="28"/>
        <v>0</v>
      </c>
      <c r="AK99" s="94"/>
      <c r="AL99" s="156">
        <v>368</v>
      </c>
      <c r="AM99" s="94"/>
      <c r="AN99" s="103">
        <v>20</v>
      </c>
      <c r="AO99" s="94"/>
      <c r="AP99" s="155">
        <v>12021</v>
      </c>
      <c r="AQ99" s="94"/>
      <c r="AR99" s="155">
        <f t="shared" si="29"/>
        <v>12021</v>
      </c>
      <c r="AS99" s="94"/>
      <c r="AT99" s="155">
        <f t="shared" si="30"/>
        <v>12021</v>
      </c>
      <c r="AU99" s="94"/>
      <c r="AV99" s="155">
        <f t="shared" si="31"/>
        <v>12021</v>
      </c>
    </row>
    <row r="100" spans="1:48" ht="9.75" customHeight="1" x14ac:dyDescent="0.25">
      <c r="A100" s="103">
        <v>21</v>
      </c>
      <c r="B100" s="103"/>
      <c r="C100" s="13" t="s">
        <v>143</v>
      </c>
      <c r="D100" s="103"/>
      <c r="E100" s="156">
        <v>10294313</v>
      </c>
      <c r="F100" s="103"/>
      <c r="G100" s="153">
        <f t="shared" si="19"/>
        <v>29.721683118862906</v>
      </c>
      <c r="H100" s="103"/>
      <c r="I100" s="153">
        <f t="shared" si="20"/>
        <v>50.664522631678153</v>
      </c>
      <c r="J100" s="94"/>
      <c r="K100" s="156">
        <v>784217</v>
      </c>
      <c r="L100" s="103"/>
      <c r="M100" s="153">
        <f t="shared" si="21"/>
        <v>2.2641869516135085</v>
      </c>
      <c r="N100" s="103"/>
      <c r="O100" s="153">
        <f t="shared" si="22"/>
        <v>102.97086707094614</v>
      </c>
      <c r="P100" s="94"/>
      <c r="Q100" s="156">
        <v>10503818</v>
      </c>
      <c r="R100" s="103"/>
      <c r="S100" s="153">
        <f t="shared" si="23"/>
        <v>30.326564787199334</v>
      </c>
      <c r="T100" s="103"/>
      <c r="U100" s="153">
        <f t="shared" si="24"/>
        <v>86.047585084627215</v>
      </c>
      <c r="V100" s="94"/>
      <c r="W100" s="156">
        <f t="shared" si="25"/>
        <v>21582348</v>
      </c>
      <c r="X100" s="94"/>
      <c r="Y100" s="94"/>
      <c r="Z100" s="156">
        <v>208067</v>
      </c>
      <c r="AA100" s="94"/>
      <c r="AB100" s="161">
        <f t="shared" si="26"/>
        <v>0.96406100022110652</v>
      </c>
      <c r="AC100" s="94"/>
      <c r="AD100" s="156">
        <v>0</v>
      </c>
      <c r="AE100" s="94"/>
      <c r="AF100" s="161">
        <f t="shared" si="27"/>
        <v>0</v>
      </c>
      <c r="AG100" s="94"/>
      <c r="AH100" s="156">
        <v>0</v>
      </c>
      <c r="AI100" s="94"/>
      <c r="AJ100" s="161">
        <f t="shared" si="28"/>
        <v>0</v>
      </c>
      <c r="AK100" s="94"/>
      <c r="AL100" s="156">
        <v>1303186</v>
      </c>
      <c r="AM100" s="94"/>
      <c r="AN100" s="103">
        <v>21</v>
      </c>
      <c r="AO100" s="94"/>
      <c r="AP100" s="155">
        <v>346357</v>
      </c>
      <c r="AQ100" s="94"/>
      <c r="AR100" s="155">
        <f t="shared" si="29"/>
        <v>346357</v>
      </c>
      <c r="AS100" s="94"/>
      <c r="AT100" s="155">
        <f t="shared" si="30"/>
        <v>346357</v>
      </c>
      <c r="AU100" s="94"/>
      <c r="AV100" s="155">
        <f t="shared" si="31"/>
        <v>346357</v>
      </c>
    </row>
    <row r="101" spans="1:48" ht="9.75" customHeight="1" x14ac:dyDescent="0.25">
      <c r="A101" s="103">
        <v>22</v>
      </c>
      <c r="B101" s="103"/>
      <c r="C101" s="13" t="s">
        <v>144</v>
      </c>
      <c r="D101" s="103"/>
      <c r="E101" s="156">
        <v>820994</v>
      </c>
      <c r="F101" s="103"/>
      <c r="G101" s="153">
        <f t="shared" si="19"/>
        <v>57.013472222222219</v>
      </c>
      <c r="H101" s="103"/>
      <c r="I101" s="153">
        <f t="shared" si="20"/>
        <v>97.186970945131407</v>
      </c>
      <c r="J101" s="94"/>
      <c r="K101" s="156">
        <v>19000</v>
      </c>
      <c r="L101" s="103"/>
      <c r="M101" s="153">
        <f t="shared" si="21"/>
        <v>1.3194444444444444</v>
      </c>
      <c r="N101" s="103"/>
      <c r="O101" s="153">
        <f t="shared" si="22"/>
        <v>60.005795192648471</v>
      </c>
      <c r="P101" s="94"/>
      <c r="Q101" s="156">
        <v>232000</v>
      </c>
      <c r="R101" s="103"/>
      <c r="S101" s="153">
        <f t="shared" si="23"/>
        <v>16.111111111111111</v>
      </c>
      <c r="T101" s="103"/>
      <c r="U101" s="153">
        <f t="shared" si="24"/>
        <v>45.713130183685522</v>
      </c>
      <c r="V101" s="94"/>
      <c r="W101" s="156">
        <f t="shared" si="25"/>
        <v>1071994</v>
      </c>
      <c r="X101" s="94"/>
      <c r="Y101" s="94"/>
      <c r="Z101" s="156">
        <v>4500</v>
      </c>
      <c r="AA101" s="94"/>
      <c r="AB101" s="161">
        <f t="shared" si="26"/>
        <v>0.41977846890934095</v>
      </c>
      <c r="AC101" s="94"/>
      <c r="AD101" s="156">
        <v>0</v>
      </c>
      <c r="AE101" s="94"/>
      <c r="AF101" s="161">
        <f t="shared" si="27"/>
        <v>0</v>
      </c>
      <c r="AG101" s="94"/>
      <c r="AH101" s="156">
        <v>0</v>
      </c>
      <c r="AI101" s="94"/>
      <c r="AJ101" s="161">
        <f t="shared" si="28"/>
        <v>0</v>
      </c>
      <c r="AK101" s="94"/>
      <c r="AL101" s="156">
        <v>410278</v>
      </c>
      <c r="AM101" s="94"/>
      <c r="AN101" s="103">
        <v>22</v>
      </c>
      <c r="AO101" s="94"/>
      <c r="AP101" s="155">
        <v>14400</v>
      </c>
      <c r="AQ101" s="94"/>
      <c r="AR101" s="155">
        <f t="shared" si="29"/>
        <v>14400</v>
      </c>
      <c r="AS101" s="94"/>
      <c r="AT101" s="155">
        <f t="shared" si="30"/>
        <v>14400</v>
      </c>
      <c r="AU101" s="94"/>
      <c r="AV101" s="155">
        <f t="shared" si="31"/>
        <v>14400</v>
      </c>
    </row>
    <row r="102" spans="1:48" ht="9.75" customHeight="1" x14ac:dyDescent="0.25">
      <c r="A102" s="103">
        <v>23</v>
      </c>
      <c r="B102" s="103"/>
      <c r="C102" s="13" t="s">
        <v>145</v>
      </c>
      <c r="D102" s="103"/>
      <c r="E102" s="156">
        <v>0</v>
      </c>
      <c r="F102" s="103"/>
      <c r="G102" s="153">
        <f t="shared" si="19"/>
        <v>0</v>
      </c>
      <c r="H102" s="103"/>
      <c r="I102" s="153">
        <f t="shared" si="20"/>
        <v>0</v>
      </c>
      <c r="J102" s="94"/>
      <c r="K102" s="156">
        <v>1200</v>
      </c>
      <c r="L102" s="103"/>
      <c r="M102" s="153">
        <f t="shared" si="21"/>
        <v>0.23557126030624265</v>
      </c>
      <c r="N102" s="103"/>
      <c r="O102" s="153">
        <f t="shared" si="22"/>
        <v>10.713327763612151</v>
      </c>
      <c r="P102" s="94"/>
      <c r="Q102" s="156">
        <v>39709</v>
      </c>
      <c r="R102" s="103"/>
      <c r="S102" s="153">
        <f t="shared" si="23"/>
        <v>7.7952493129171572</v>
      </c>
      <c r="T102" s="103"/>
      <c r="U102" s="153">
        <f t="shared" si="24"/>
        <v>22.117980826903477</v>
      </c>
      <c r="V102" s="94"/>
      <c r="W102" s="156">
        <f t="shared" si="25"/>
        <v>40909</v>
      </c>
      <c r="X102" s="94"/>
      <c r="Y102" s="94"/>
      <c r="Z102" s="156">
        <v>7748</v>
      </c>
      <c r="AA102" s="94"/>
      <c r="AB102" s="161">
        <f t="shared" si="26"/>
        <v>18.939597643550318</v>
      </c>
      <c r="AC102" s="94"/>
      <c r="AD102" s="156">
        <v>0</v>
      </c>
      <c r="AE102" s="94"/>
      <c r="AF102" s="161">
        <f t="shared" si="27"/>
        <v>0</v>
      </c>
      <c r="AG102" s="94"/>
      <c r="AH102" s="156">
        <v>0</v>
      </c>
      <c r="AI102" s="94"/>
      <c r="AJ102" s="161">
        <f t="shared" si="28"/>
        <v>0</v>
      </c>
      <c r="AK102" s="94"/>
      <c r="AL102" s="156">
        <v>0</v>
      </c>
      <c r="AM102" s="94"/>
      <c r="AN102" s="103">
        <v>23</v>
      </c>
      <c r="AO102" s="94"/>
      <c r="AP102" s="155">
        <v>5094</v>
      </c>
      <c r="AQ102" s="94"/>
      <c r="AR102" s="155">
        <f t="shared" si="29"/>
        <v>0</v>
      </c>
      <c r="AS102" s="94"/>
      <c r="AT102" s="155">
        <f t="shared" si="30"/>
        <v>5094</v>
      </c>
      <c r="AU102" s="94"/>
      <c r="AV102" s="155">
        <f t="shared" si="31"/>
        <v>5094</v>
      </c>
    </row>
    <row r="103" spans="1:48" ht="9.75" customHeight="1" x14ac:dyDescent="0.25">
      <c r="A103" s="103">
        <v>24</v>
      </c>
      <c r="B103" s="103"/>
      <c r="C103" s="13" t="s">
        <v>146</v>
      </c>
      <c r="D103" s="103"/>
      <c r="E103" s="156">
        <v>1316129</v>
      </c>
      <c r="F103" s="103"/>
      <c r="G103" s="153">
        <f t="shared" si="19"/>
        <v>25.664541164541166</v>
      </c>
      <c r="H103" s="103"/>
      <c r="I103" s="153">
        <f t="shared" si="20"/>
        <v>43.748589925491338</v>
      </c>
      <c r="J103" s="94"/>
      <c r="K103" s="156">
        <v>0</v>
      </c>
      <c r="L103" s="103"/>
      <c r="M103" s="153">
        <f t="shared" si="21"/>
        <v>0</v>
      </c>
      <c r="N103" s="103"/>
      <c r="O103" s="153">
        <f t="shared" si="22"/>
        <v>0</v>
      </c>
      <c r="P103" s="94"/>
      <c r="Q103" s="156">
        <v>1180190</v>
      </c>
      <c r="R103" s="103"/>
      <c r="S103" s="153">
        <f t="shared" si="23"/>
        <v>23.013728013728013</v>
      </c>
      <c r="T103" s="103"/>
      <c r="U103" s="153">
        <f t="shared" si="24"/>
        <v>65.29838553331939</v>
      </c>
      <c r="V103" s="94"/>
      <c r="W103" s="156">
        <f t="shared" si="25"/>
        <v>2496319</v>
      </c>
      <c r="X103" s="94"/>
      <c r="Y103" s="94"/>
      <c r="Z103" s="156">
        <v>154277</v>
      </c>
      <c r="AA103" s="94"/>
      <c r="AB103" s="161">
        <f t="shared" si="26"/>
        <v>6.1801796965852525</v>
      </c>
      <c r="AC103" s="94"/>
      <c r="AD103" s="156">
        <v>0</v>
      </c>
      <c r="AE103" s="94"/>
      <c r="AF103" s="161">
        <f t="shared" si="27"/>
        <v>0</v>
      </c>
      <c r="AG103" s="94"/>
      <c r="AH103" s="156">
        <v>0</v>
      </c>
      <c r="AI103" s="94"/>
      <c r="AJ103" s="161">
        <f t="shared" si="28"/>
        <v>0</v>
      </c>
      <c r="AK103" s="94"/>
      <c r="AL103" s="156">
        <v>188487</v>
      </c>
      <c r="AM103" s="94"/>
      <c r="AN103" s="103">
        <v>24</v>
      </c>
      <c r="AO103" s="94"/>
      <c r="AP103" s="155">
        <v>51282</v>
      </c>
      <c r="AQ103" s="94"/>
      <c r="AR103" s="155">
        <f t="shared" si="29"/>
        <v>51282</v>
      </c>
      <c r="AS103" s="94"/>
      <c r="AT103" s="155">
        <f t="shared" si="30"/>
        <v>0</v>
      </c>
      <c r="AU103" s="94"/>
      <c r="AV103" s="155">
        <f t="shared" si="31"/>
        <v>51282</v>
      </c>
    </row>
    <row r="104" spans="1:48" ht="9.75" customHeight="1" x14ac:dyDescent="0.25">
      <c r="A104" s="103">
        <v>25</v>
      </c>
      <c r="B104" s="103"/>
      <c r="C104" s="13" t="s">
        <v>147</v>
      </c>
      <c r="D104" s="103"/>
      <c r="E104" s="156">
        <v>68420</v>
      </c>
      <c r="F104" s="103"/>
      <c r="G104" s="153">
        <f t="shared" si="19"/>
        <v>6.9674134419551939</v>
      </c>
      <c r="H104" s="103"/>
      <c r="I104" s="153">
        <f t="shared" si="20"/>
        <v>11.876873681832816</v>
      </c>
      <c r="J104" s="94"/>
      <c r="K104" s="156">
        <v>0</v>
      </c>
      <c r="L104" s="103"/>
      <c r="M104" s="153">
        <f t="shared" si="21"/>
        <v>0</v>
      </c>
      <c r="N104" s="103"/>
      <c r="O104" s="153">
        <f t="shared" si="22"/>
        <v>0</v>
      </c>
      <c r="P104" s="94"/>
      <c r="Q104" s="156">
        <v>115450</v>
      </c>
      <c r="R104" s="103"/>
      <c r="S104" s="153">
        <f t="shared" si="23"/>
        <v>11.756619144602851</v>
      </c>
      <c r="T104" s="103"/>
      <c r="U104" s="153">
        <f t="shared" si="24"/>
        <v>33.35783967789763</v>
      </c>
      <c r="V104" s="94"/>
      <c r="W104" s="156">
        <f t="shared" si="25"/>
        <v>183870</v>
      </c>
      <c r="X104" s="94"/>
      <c r="Y104" s="94"/>
      <c r="Z104" s="156">
        <v>0</v>
      </c>
      <c r="AA104" s="94"/>
      <c r="AB104" s="161">
        <f t="shared" si="26"/>
        <v>0</v>
      </c>
      <c r="AC104" s="94"/>
      <c r="AD104" s="156">
        <v>0</v>
      </c>
      <c r="AE104" s="94"/>
      <c r="AF104" s="161">
        <f t="shared" si="27"/>
        <v>0</v>
      </c>
      <c r="AG104" s="94"/>
      <c r="AH104" s="156">
        <v>0</v>
      </c>
      <c r="AI104" s="94"/>
      <c r="AJ104" s="161">
        <f t="shared" si="28"/>
        <v>0</v>
      </c>
      <c r="AK104" s="94"/>
      <c r="AL104" s="156">
        <v>24490</v>
      </c>
      <c r="AM104" s="94"/>
      <c r="AN104" s="103">
        <v>25</v>
      </c>
      <c r="AO104" s="94"/>
      <c r="AP104" s="155">
        <v>9820</v>
      </c>
      <c r="AQ104" s="94"/>
      <c r="AR104" s="155">
        <f t="shared" si="29"/>
        <v>9820</v>
      </c>
      <c r="AS104" s="94"/>
      <c r="AT104" s="155">
        <f t="shared" si="30"/>
        <v>0</v>
      </c>
      <c r="AU104" s="94"/>
      <c r="AV104" s="155">
        <f t="shared" si="31"/>
        <v>9820</v>
      </c>
    </row>
    <row r="105" spans="1:48" ht="9.75" customHeight="1" x14ac:dyDescent="0.25">
      <c r="A105" s="103">
        <v>26</v>
      </c>
      <c r="B105" s="103"/>
      <c r="C105" s="13" t="s">
        <v>148</v>
      </c>
      <c r="D105" s="103"/>
      <c r="E105" s="156">
        <v>222652</v>
      </c>
      <c r="F105" s="103"/>
      <c r="G105" s="153">
        <f t="shared" si="19"/>
        <v>15.338385230090934</v>
      </c>
      <c r="H105" s="103"/>
      <c r="I105" s="153">
        <f t="shared" si="20"/>
        <v>26.146297385498503</v>
      </c>
      <c r="J105" s="94"/>
      <c r="K105" s="156">
        <v>0</v>
      </c>
      <c r="L105" s="103"/>
      <c r="M105" s="153">
        <f t="shared" si="21"/>
        <v>0</v>
      </c>
      <c r="N105" s="103"/>
      <c r="O105" s="153">
        <f t="shared" si="22"/>
        <v>0</v>
      </c>
      <c r="P105" s="94"/>
      <c r="Q105" s="156">
        <v>150114</v>
      </c>
      <c r="R105" s="103"/>
      <c r="S105" s="153">
        <f t="shared" si="23"/>
        <v>10.341278589143014</v>
      </c>
      <c r="T105" s="103"/>
      <c r="U105" s="153">
        <f t="shared" si="24"/>
        <v>29.341999515181307</v>
      </c>
      <c r="V105" s="94"/>
      <c r="W105" s="156">
        <f t="shared" si="25"/>
        <v>372766</v>
      </c>
      <c r="X105" s="94"/>
      <c r="Y105" s="94"/>
      <c r="Z105" s="156">
        <v>85489</v>
      </c>
      <c r="AA105" s="94"/>
      <c r="AB105" s="161">
        <f t="shared" si="26"/>
        <v>22.933690304373254</v>
      </c>
      <c r="AC105" s="94"/>
      <c r="AD105" s="156">
        <v>0</v>
      </c>
      <c r="AE105" s="94"/>
      <c r="AF105" s="161">
        <f t="shared" si="27"/>
        <v>0</v>
      </c>
      <c r="AG105" s="94"/>
      <c r="AH105" s="156">
        <v>0</v>
      </c>
      <c r="AI105" s="94"/>
      <c r="AJ105" s="161">
        <f t="shared" si="28"/>
        <v>0</v>
      </c>
      <c r="AK105" s="94"/>
      <c r="AL105" s="156">
        <v>27956</v>
      </c>
      <c r="AM105" s="94"/>
      <c r="AN105" s="103">
        <v>26</v>
      </c>
      <c r="AO105" s="94"/>
      <c r="AP105" s="155">
        <v>14516</v>
      </c>
      <c r="AQ105" s="94"/>
      <c r="AR105" s="155">
        <f t="shared" si="29"/>
        <v>14516</v>
      </c>
      <c r="AS105" s="94"/>
      <c r="AT105" s="155">
        <f t="shared" si="30"/>
        <v>0</v>
      </c>
      <c r="AU105" s="94"/>
      <c r="AV105" s="155">
        <f t="shared" si="31"/>
        <v>14516</v>
      </c>
    </row>
    <row r="106" spans="1:48" ht="9.75" customHeight="1" x14ac:dyDescent="0.25">
      <c r="A106" s="103">
        <v>27</v>
      </c>
      <c r="B106" s="103"/>
      <c r="C106" s="13" t="s">
        <v>149</v>
      </c>
      <c r="D106" s="103"/>
      <c r="E106" s="156">
        <v>885840</v>
      </c>
      <c r="F106" s="103"/>
      <c r="G106" s="153">
        <f t="shared" si="19"/>
        <v>31.079924215844503</v>
      </c>
      <c r="H106" s="103"/>
      <c r="I106" s="153">
        <f t="shared" si="20"/>
        <v>52.979823434869424</v>
      </c>
      <c r="J106" s="94"/>
      <c r="K106" s="156">
        <v>0</v>
      </c>
      <c r="L106" s="103"/>
      <c r="M106" s="153">
        <f t="shared" si="21"/>
        <v>0</v>
      </c>
      <c r="N106" s="103"/>
      <c r="O106" s="153">
        <f t="shared" si="22"/>
        <v>0</v>
      </c>
      <c r="P106" s="94"/>
      <c r="Q106" s="156">
        <v>276330</v>
      </c>
      <c r="R106" s="103"/>
      <c r="S106" s="153">
        <f t="shared" si="23"/>
        <v>9.6951091151498137</v>
      </c>
      <c r="T106" s="103"/>
      <c r="U106" s="153">
        <f t="shared" si="24"/>
        <v>27.508579766433904</v>
      </c>
      <c r="V106" s="94"/>
      <c r="W106" s="156">
        <f t="shared" si="25"/>
        <v>1162170</v>
      </c>
      <c r="X106" s="94"/>
      <c r="Y106" s="94"/>
      <c r="Z106" s="156">
        <v>0</v>
      </c>
      <c r="AA106" s="94"/>
      <c r="AB106" s="161">
        <f t="shared" si="26"/>
        <v>0</v>
      </c>
      <c r="AC106" s="94"/>
      <c r="AD106" s="156">
        <v>0</v>
      </c>
      <c r="AE106" s="94"/>
      <c r="AF106" s="161">
        <f t="shared" si="27"/>
        <v>0</v>
      </c>
      <c r="AG106" s="94"/>
      <c r="AH106" s="156">
        <v>0</v>
      </c>
      <c r="AI106" s="94"/>
      <c r="AJ106" s="161">
        <f t="shared" si="28"/>
        <v>0</v>
      </c>
      <c r="AK106" s="94"/>
      <c r="AL106" s="156">
        <v>174641</v>
      </c>
      <c r="AM106" s="94"/>
      <c r="AN106" s="103">
        <v>27</v>
      </c>
      <c r="AO106" s="94"/>
      <c r="AP106" s="155">
        <v>28502</v>
      </c>
      <c r="AQ106" s="94"/>
      <c r="AR106" s="155">
        <f t="shared" si="29"/>
        <v>28502</v>
      </c>
      <c r="AS106" s="94"/>
      <c r="AT106" s="155">
        <f t="shared" si="30"/>
        <v>0</v>
      </c>
      <c r="AU106" s="94"/>
      <c r="AV106" s="155">
        <f t="shared" si="31"/>
        <v>28502</v>
      </c>
    </row>
    <row r="107" spans="1:48" ht="9.75" customHeight="1" x14ac:dyDescent="0.25">
      <c r="A107" s="103">
        <v>28</v>
      </c>
      <c r="B107" s="103"/>
      <c r="C107" s="13" t="s">
        <v>150</v>
      </c>
      <c r="D107" s="103"/>
      <c r="E107" s="156">
        <v>172224</v>
      </c>
      <c r="F107" s="103"/>
      <c r="G107" s="153">
        <f t="shared" si="19"/>
        <v>15.976252319109461</v>
      </c>
      <c r="H107" s="103"/>
      <c r="I107" s="153">
        <f t="shared" si="20"/>
        <v>27.233625833162073</v>
      </c>
      <c r="J107" s="94"/>
      <c r="K107" s="156">
        <v>22000</v>
      </c>
      <c r="L107" s="103"/>
      <c r="M107" s="153">
        <f t="shared" si="21"/>
        <v>2.0408163265306123</v>
      </c>
      <c r="N107" s="103"/>
      <c r="O107" s="153">
        <f t="shared" si="22"/>
        <v>92.812400727619533</v>
      </c>
      <c r="P107" s="94"/>
      <c r="Q107" s="156">
        <v>201431</v>
      </c>
      <c r="R107" s="103"/>
      <c r="S107" s="153">
        <f t="shared" si="23"/>
        <v>18.685621521335808</v>
      </c>
      <c r="T107" s="103"/>
      <c r="U107" s="153">
        <f t="shared" si="24"/>
        <v>53.017960293179975</v>
      </c>
      <c r="V107" s="94"/>
      <c r="W107" s="156">
        <f t="shared" si="25"/>
        <v>395655</v>
      </c>
      <c r="X107" s="94"/>
      <c r="Y107" s="94"/>
      <c r="Z107" s="156">
        <v>0</v>
      </c>
      <c r="AA107" s="94"/>
      <c r="AB107" s="161">
        <f t="shared" si="26"/>
        <v>0</v>
      </c>
      <c r="AC107" s="94"/>
      <c r="AD107" s="156">
        <v>0</v>
      </c>
      <c r="AE107" s="94"/>
      <c r="AF107" s="161">
        <f t="shared" si="27"/>
        <v>0</v>
      </c>
      <c r="AG107" s="94"/>
      <c r="AH107" s="156">
        <v>0</v>
      </c>
      <c r="AI107" s="94"/>
      <c r="AJ107" s="161">
        <f t="shared" si="28"/>
        <v>0</v>
      </c>
      <c r="AK107" s="94"/>
      <c r="AL107" s="156">
        <v>35255</v>
      </c>
      <c r="AM107" s="94"/>
      <c r="AN107" s="103">
        <v>28</v>
      </c>
      <c r="AO107" s="94"/>
      <c r="AP107" s="155">
        <v>10780</v>
      </c>
      <c r="AQ107" s="94"/>
      <c r="AR107" s="155">
        <f t="shared" si="29"/>
        <v>10780</v>
      </c>
      <c r="AS107" s="94"/>
      <c r="AT107" s="155">
        <f t="shared" si="30"/>
        <v>10780</v>
      </c>
      <c r="AU107" s="94"/>
      <c r="AV107" s="155">
        <f t="shared" si="31"/>
        <v>10780</v>
      </c>
    </row>
    <row r="108" spans="1:48" ht="9.75" customHeight="1" x14ac:dyDescent="0.25">
      <c r="A108" s="103">
        <v>29</v>
      </c>
      <c r="B108" s="103"/>
      <c r="C108" s="13" t="s">
        <v>92</v>
      </c>
      <c r="D108" s="103"/>
      <c r="E108" s="156">
        <v>90422361</v>
      </c>
      <c r="F108" s="103"/>
      <c r="G108" s="153">
        <f t="shared" si="19"/>
        <v>78.904098507999279</v>
      </c>
      <c r="H108" s="103"/>
      <c r="I108" s="153">
        <f t="shared" si="20"/>
        <v>134.5024260101066</v>
      </c>
      <c r="J108" s="94"/>
      <c r="K108" s="156">
        <v>6247981</v>
      </c>
      <c r="L108" s="103"/>
      <c r="M108" s="153">
        <f t="shared" si="21"/>
        <v>5.452095066397435</v>
      </c>
      <c r="N108" s="103"/>
      <c r="O108" s="153">
        <f t="shared" si="22"/>
        <v>247.95079573270255</v>
      </c>
      <c r="P108" s="94"/>
      <c r="Q108" s="156">
        <v>44006163</v>
      </c>
      <c r="R108" s="103"/>
      <c r="S108" s="153">
        <f t="shared" si="23"/>
        <v>38.400530376673899</v>
      </c>
      <c r="T108" s="103"/>
      <c r="U108" s="153">
        <f t="shared" si="24"/>
        <v>108.95638619367709</v>
      </c>
      <c r="V108" s="94"/>
      <c r="W108" s="156">
        <f t="shared" si="25"/>
        <v>140676505</v>
      </c>
      <c r="X108" s="94"/>
      <c r="Y108" s="94"/>
      <c r="Z108" s="156">
        <v>510607</v>
      </c>
      <c r="AA108" s="94"/>
      <c r="AB108" s="161">
        <f t="shared" si="26"/>
        <v>0.36296537222047137</v>
      </c>
      <c r="AC108" s="94"/>
      <c r="AD108" s="156">
        <v>0</v>
      </c>
      <c r="AE108" s="94"/>
      <c r="AF108" s="161">
        <f t="shared" si="27"/>
        <v>0</v>
      </c>
      <c r="AG108" s="94"/>
      <c r="AH108" s="156">
        <v>0</v>
      </c>
      <c r="AI108" s="94"/>
      <c r="AJ108" s="161">
        <f t="shared" si="28"/>
        <v>0</v>
      </c>
      <c r="AK108" s="94"/>
      <c r="AL108" s="156">
        <v>58545207</v>
      </c>
      <c r="AM108" s="94"/>
      <c r="AN108" s="103">
        <v>29</v>
      </c>
      <c r="AO108" s="94"/>
      <c r="AP108" s="155">
        <v>1145978</v>
      </c>
      <c r="AQ108" s="94"/>
      <c r="AR108" s="155">
        <f t="shared" si="29"/>
        <v>1145978</v>
      </c>
      <c r="AS108" s="94"/>
      <c r="AT108" s="155">
        <f t="shared" si="30"/>
        <v>1145978</v>
      </c>
      <c r="AU108" s="94"/>
      <c r="AV108" s="155">
        <f t="shared" si="31"/>
        <v>1145978</v>
      </c>
    </row>
    <row r="109" spans="1:48" ht="9.75" customHeight="1" x14ac:dyDescent="0.25">
      <c r="A109" s="103">
        <v>30</v>
      </c>
      <c r="B109" s="103"/>
      <c r="C109" s="13" t="s">
        <v>151</v>
      </c>
      <c r="D109" s="103"/>
      <c r="E109" s="156">
        <v>4424854</v>
      </c>
      <c r="F109" s="103"/>
      <c r="G109" s="153">
        <f t="shared" si="19"/>
        <v>63.077034925160369</v>
      </c>
      <c r="H109" s="103"/>
      <c r="I109" s="153">
        <f t="shared" si="20"/>
        <v>107.52311202311226</v>
      </c>
      <c r="J109" s="94"/>
      <c r="K109" s="156">
        <v>0</v>
      </c>
      <c r="L109" s="103"/>
      <c r="M109" s="153">
        <f t="shared" si="21"/>
        <v>0</v>
      </c>
      <c r="N109" s="103"/>
      <c r="O109" s="153">
        <f t="shared" si="22"/>
        <v>0</v>
      </c>
      <c r="P109" s="94"/>
      <c r="Q109" s="156">
        <v>2623663</v>
      </c>
      <c r="R109" s="103"/>
      <c r="S109" s="153">
        <f t="shared" si="23"/>
        <v>37.400755523877407</v>
      </c>
      <c r="T109" s="103"/>
      <c r="U109" s="153">
        <f t="shared" si="24"/>
        <v>106.11965831779884</v>
      </c>
      <c r="V109" s="94"/>
      <c r="W109" s="156">
        <f t="shared" si="25"/>
        <v>7048517</v>
      </c>
      <c r="X109" s="94"/>
      <c r="Y109" s="94"/>
      <c r="Z109" s="156">
        <v>188277</v>
      </c>
      <c r="AA109" s="94"/>
      <c r="AB109" s="161">
        <f t="shared" si="26"/>
        <v>2.6711576350032211</v>
      </c>
      <c r="AC109" s="94"/>
      <c r="AD109" s="156">
        <v>0</v>
      </c>
      <c r="AE109" s="94"/>
      <c r="AF109" s="161">
        <f t="shared" si="27"/>
        <v>0</v>
      </c>
      <c r="AG109" s="94"/>
      <c r="AH109" s="156">
        <v>0</v>
      </c>
      <c r="AI109" s="94"/>
      <c r="AJ109" s="161">
        <f t="shared" si="28"/>
        <v>0</v>
      </c>
      <c r="AK109" s="94"/>
      <c r="AL109" s="156">
        <v>606884</v>
      </c>
      <c r="AM109" s="94"/>
      <c r="AN109" s="103">
        <v>30</v>
      </c>
      <c r="AO109" s="94"/>
      <c r="AP109" s="155">
        <v>70150</v>
      </c>
      <c r="AQ109" s="94"/>
      <c r="AR109" s="155">
        <f t="shared" si="29"/>
        <v>70150</v>
      </c>
      <c r="AS109" s="94"/>
      <c r="AT109" s="155">
        <f t="shared" si="30"/>
        <v>0</v>
      </c>
      <c r="AU109" s="94"/>
      <c r="AV109" s="155">
        <f t="shared" si="31"/>
        <v>70150</v>
      </c>
    </row>
    <row r="110" spans="1:48" ht="9.75" customHeight="1" x14ac:dyDescent="0.25">
      <c r="A110" s="103">
        <v>31</v>
      </c>
      <c r="B110" s="103"/>
      <c r="C110" s="13" t="s">
        <v>152</v>
      </c>
      <c r="D110" s="103"/>
      <c r="E110" s="156">
        <v>55676</v>
      </c>
      <c r="F110" s="103"/>
      <c r="G110" s="153">
        <f t="shared" si="19"/>
        <v>3.559163843252573</v>
      </c>
      <c r="H110" s="103"/>
      <c r="I110" s="153">
        <f t="shared" si="20"/>
        <v>6.0670634420389922</v>
      </c>
      <c r="J110" s="94"/>
      <c r="K110" s="156">
        <v>0</v>
      </c>
      <c r="L110" s="103"/>
      <c r="M110" s="153">
        <f t="shared" si="21"/>
        <v>0</v>
      </c>
      <c r="N110" s="103"/>
      <c r="O110" s="153">
        <f t="shared" si="22"/>
        <v>0</v>
      </c>
      <c r="P110" s="94"/>
      <c r="Q110" s="156">
        <v>266180</v>
      </c>
      <c r="R110" s="103"/>
      <c r="S110" s="153">
        <f t="shared" si="23"/>
        <v>17.015917662852395</v>
      </c>
      <c r="T110" s="103"/>
      <c r="U110" s="153">
        <f t="shared" si="24"/>
        <v>48.280398164493853</v>
      </c>
      <c r="V110" s="94"/>
      <c r="W110" s="156">
        <f t="shared" si="25"/>
        <v>321856</v>
      </c>
      <c r="X110" s="94"/>
      <c r="Y110" s="94"/>
      <c r="Z110" s="156">
        <v>15490</v>
      </c>
      <c r="AA110" s="94"/>
      <c r="AB110" s="161">
        <f t="shared" si="26"/>
        <v>4.8127112746072775</v>
      </c>
      <c r="AC110" s="94"/>
      <c r="AD110" s="156">
        <v>0</v>
      </c>
      <c r="AE110" s="94"/>
      <c r="AF110" s="161">
        <f t="shared" si="27"/>
        <v>0</v>
      </c>
      <c r="AG110" s="94"/>
      <c r="AH110" s="156">
        <v>0</v>
      </c>
      <c r="AI110" s="94"/>
      <c r="AJ110" s="161">
        <f t="shared" si="28"/>
        <v>0</v>
      </c>
      <c r="AK110" s="94"/>
      <c r="AL110" s="156">
        <v>10327</v>
      </c>
      <c r="AM110" s="94"/>
      <c r="AN110" s="103">
        <v>31</v>
      </c>
      <c r="AO110" s="94"/>
      <c r="AP110" s="155">
        <v>15643</v>
      </c>
      <c r="AQ110" s="94"/>
      <c r="AR110" s="155">
        <f t="shared" si="29"/>
        <v>15643</v>
      </c>
      <c r="AS110" s="94"/>
      <c r="AT110" s="155">
        <f t="shared" si="30"/>
        <v>0</v>
      </c>
      <c r="AU110" s="94"/>
      <c r="AV110" s="155">
        <f t="shared" si="31"/>
        <v>15643</v>
      </c>
    </row>
    <row r="111" spans="1:48" ht="9.75" customHeight="1" x14ac:dyDescent="0.25">
      <c r="A111" s="103">
        <v>32</v>
      </c>
      <c r="B111" s="103"/>
      <c r="C111" s="13" t="s">
        <v>153</v>
      </c>
      <c r="D111" s="103"/>
      <c r="E111" s="156">
        <v>502596</v>
      </c>
      <c r="F111" s="103"/>
      <c r="G111" s="153">
        <f t="shared" si="19"/>
        <v>18.829462011089465</v>
      </c>
      <c r="H111" s="103"/>
      <c r="I111" s="153">
        <f t="shared" si="20"/>
        <v>32.097297464211174</v>
      </c>
      <c r="J111" s="94"/>
      <c r="K111" s="156">
        <v>10000</v>
      </c>
      <c r="L111" s="103"/>
      <c r="M111" s="153">
        <f t="shared" si="21"/>
        <v>0.37464408811628952</v>
      </c>
      <c r="N111" s="103"/>
      <c r="O111" s="153">
        <f t="shared" si="22"/>
        <v>17.038092445876508</v>
      </c>
      <c r="P111" s="94"/>
      <c r="Q111" s="156">
        <v>398353</v>
      </c>
      <c r="R111" s="103"/>
      <c r="S111" s="153">
        <f t="shared" si="23"/>
        <v>14.924059643338827</v>
      </c>
      <c r="T111" s="103"/>
      <c r="U111" s="153">
        <f t="shared" si="24"/>
        <v>42.345029876588384</v>
      </c>
      <c r="V111" s="94"/>
      <c r="W111" s="156">
        <f t="shared" si="25"/>
        <v>910949</v>
      </c>
      <c r="X111" s="94"/>
      <c r="Y111" s="94"/>
      <c r="Z111" s="156">
        <v>81840</v>
      </c>
      <c r="AA111" s="94"/>
      <c r="AB111" s="161">
        <f t="shared" si="26"/>
        <v>8.9840375257012184</v>
      </c>
      <c r="AC111" s="94"/>
      <c r="AD111" s="156">
        <v>0</v>
      </c>
      <c r="AE111" s="94"/>
      <c r="AF111" s="161">
        <f t="shared" si="27"/>
        <v>0</v>
      </c>
      <c r="AG111" s="94"/>
      <c r="AH111" s="156">
        <v>0</v>
      </c>
      <c r="AI111" s="94"/>
      <c r="AJ111" s="161">
        <f t="shared" si="28"/>
        <v>0</v>
      </c>
      <c r="AK111" s="94"/>
      <c r="AL111" s="156">
        <v>121537</v>
      </c>
      <c r="AM111" s="94"/>
      <c r="AN111" s="103">
        <v>32</v>
      </c>
      <c r="AO111" s="94"/>
      <c r="AP111" s="155">
        <v>26692</v>
      </c>
      <c r="AQ111" s="94"/>
      <c r="AR111" s="155">
        <f t="shared" si="29"/>
        <v>26692</v>
      </c>
      <c r="AS111" s="94"/>
      <c r="AT111" s="155">
        <f t="shared" si="30"/>
        <v>26692</v>
      </c>
      <c r="AU111" s="94"/>
      <c r="AV111" s="155">
        <f t="shared" si="31"/>
        <v>26692</v>
      </c>
    </row>
    <row r="112" spans="1:48" ht="9.75" customHeight="1" x14ac:dyDescent="0.25">
      <c r="A112" s="103">
        <v>33</v>
      </c>
      <c r="B112" s="103"/>
      <c r="C112" s="13" t="s">
        <v>94</v>
      </c>
      <c r="D112" s="103"/>
      <c r="E112" s="156">
        <v>1345094</v>
      </c>
      <c r="F112" s="103"/>
      <c r="G112" s="153">
        <f t="shared" ref="G112:G129" si="32">(E112/$AP112)</f>
        <v>23.96518609581841</v>
      </c>
      <c r="H112" s="103"/>
      <c r="I112" s="153">
        <f t="shared" ref="I112:I129" si="33">IF(G$192,G112/G$192*100,0)</f>
        <v>40.851815439529624</v>
      </c>
      <c r="J112" s="94"/>
      <c r="K112" s="156">
        <v>0</v>
      </c>
      <c r="L112" s="103"/>
      <c r="M112" s="153">
        <f t="shared" ref="M112:M129" si="34">(K112/$AP112)</f>
        <v>0</v>
      </c>
      <c r="N112" s="103"/>
      <c r="O112" s="153">
        <f t="shared" ref="O112:O129" si="35">IF(M$192,M112/M$192*100,0)</f>
        <v>0</v>
      </c>
      <c r="P112" s="94"/>
      <c r="Q112" s="156">
        <v>1029990</v>
      </c>
      <c r="R112" s="103"/>
      <c r="S112" s="153">
        <f t="shared" ref="S112:S129" si="36">(Q112/$AP112)</f>
        <v>18.351060986690896</v>
      </c>
      <c r="T112" s="103"/>
      <c r="U112" s="153">
        <f t="shared" ref="U112:U129" si="37">IF(S$192,S112/S$192*100,0)</f>
        <v>52.068689372690905</v>
      </c>
      <c r="V112" s="94"/>
      <c r="W112" s="156">
        <f t="shared" ref="W112:W129" si="38">(E112+K112+Q112)</f>
        <v>2375084</v>
      </c>
      <c r="X112" s="94"/>
      <c r="Y112" s="94"/>
      <c r="Z112" s="156">
        <v>157239</v>
      </c>
      <c r="AA112" s="94"/>
      <c r="AB112" s="161">
        <f t="shared" ref="AB112:AB129" si="39">IF($W112,Z112/$W112*100,0)</f>
        <v>6.6203553221696581</v>
      </c>
      <c r="AC112" s="94"/>
      <c r="AD112" s="156">
        <v>0</v>
      </c>
      <c r="AE112" s="94"/>
      <c r="AF112" s="161">
        <f t="shared" ref="AF112:AF129" si="40">IF($W112,AD112/$W112*100,0)</f>
        <v>0</v>
      </c>
      <c r="AG112" s="94"/>
      <c r="AH112" s="156">
        <v>0</v>
      </c>
      <c r="AI112" s="94"/>
      <c r="AJ112" s="161">
        <f t="shared" ref="AJ112:AJ129" si="41">IF($W112,AH112/$W112*100,0)</f>
        <v>0</v>
      </c>
      <c r="AK112" s="94"/>
      <c r="AL112" s="156">
        <v>282591</v>
      </c>
      <c r="AM112" s="94"/>
      <c r="AN112" s="103">
        <v>33</v>
      </c>
      <c r="AO112" s="94"/>
      <c r="AP112" s="155">
        <v>56127</v>
      </c>
      <c r="AQ112" s="94"/>
      <c r="AR112" s="155">
        <f t="shared" si="29"/>
        <v>56127</v>
      </c>
      <c r="AS112" s="94"/>
      <c r="AT112" s="155">
        <f t="shared" si="30"/>
        <v>0</v>
      </c>
      <c r="AU112" s="94"/>
      <c r="AV112" s="155">
        <f t="shared" si="31"/>
        <v>56127</v>
      </c>
    </row>
    <row r="113" spans="1:48" ht="9.75" customHeight="1" x14ac:dyDescent="0.25">
      <c r="A113" s="103">
        <v>34</v>
      </c>
      <c r="B113" s="103"/>
      <c r="C113" s="13" t="s">
        <v>154</v>
      </c>
      <c r="D113" s="103"/>
      <c r="E113" s="156">
        <v>6193530</v>
      </c>
      <c r="F113" s="103"/>
      <c r="G113" s="153">
        <f t="shared" si="32"/>
        <v>70.560631607728766</v>
      </c>
      <c r="H113" s="103"/>
      <c r="I113" s="153">
        <f t="shared" si="33"/>
        <v>120.27988800965484</v>
      </c>
      <c r="J113" s="94"/>
      <c r="K113" s="156">
        <v>0</v>
      </c>
      <c r="L113" s="103"/>
      <c r="M113" s="153">
        <f t="shared" si="34"/>
        <v>0</v>
      </c>
      <c r="N113" s="103"/>
      <c r="O113" s="153">
        <f t="shared" si="35"/>
        <v>0</v>
      </c>
      <c r="P113" s="94"/>
      <c r="Q113" s="156">
        <v>1153332</v>
      </c>
      <c r="R113" s="103"/>
      <c r="S113" s="153">
        <f t="shared" si="36"/>
        <v>13.139491432737879</v>
      </c>
      <c r="T113" s="103"/>
      <c r="U113" s="153">
        <f t="shared" si="37"/>
        <v>37.281555460065555</v>
      </c>
      <c r="V113" s="94"/>
      <c r="W113" s="156">
        <f t="shared" si="38"/>
        <v>7346862</v>
      </c>
      <c r="X113" s="94"/>
      <c r="Y113" s="94"/>
      <c r="Z113" s="156">
        <v>24792</v>
      </c>
      <c r="AA113" s="94"/>
      <c r="AB113" s="161">
        <f t="shared" si="39"/>
        <v>0.33745019302118373</v>
      </c>
      <c r="AC113" s="94"/>
      <c r="AD113" s="156">
        <v>0</v>
      </c>
      <c r="AE113" s="94"/>
      <c r="AF113" s="161">
        <f t="shared" si="40"/>
        <v>0</v>
      </c>
      <c r="AG113" s="94"/>
      <c r="AH113" s="156">
        <v>0</v>
      </c>
      <c r="AI113" s="94"/>
      <c r="AJ113" s="161">
        <f t="shared" si="41"/>
        <v>0</v>
      </c>
      <c r="AK113" s="94"/>
      <c r="AL113" s="156">
        <v>2540807</v>
      </c>
      <c r="AM113" s="94"/>
      <c r="AN113" s="103">
        <v>34</v>
      </c>
      <c r="AO113" s="94"/>
      <c r="AP113" s="155">
        <v>87776</v>
      </c>
      <c r="AQ113" s="94"/>
      <c r="AR113" s="155">
        <f t="shared" si="29"/>
        <v>87776</v>
      </c>
      <c r="AS113" s="94"/>
      <c r="AT113" s="155">
        <f t="shared" si="30"/>
        <v>0</v>
      </c>
      <c r="AU113" s="94"/>
      <c r="AV113" s="155">
        <f t="shared" si="31"/>
        <v>87776</v>
      </c>
    </row>
    <row r="114" spans="1:48" ht="9.75" customHeight="1" x14ac:dyDescent="0.25">
      <c r="A114" s="103">
        <v>35</v>
      </c>
      <c r="B114" s="103"/>
      <c r="C114" s="13" t="s">
        <v>155</v>
      </c>
      <c r="D114" s="103"/>
      <c r="E114" s="156">
        <v>613207</v>
      </c>
      <c r="F114" s="103"/>
      <c r="G114" s="153">
        <f t="shared" si="32"/>
        <v>36.218002480656786</v>
      </c>
      <c r="H114" s="103"/>
      <c r="I114" s="153">
        <f t="shared" si="33"/>
        <v>61.738354420138698</v>
      </c>
      <c r="J114" s="94"/>
      <c r="K114" s="156">
        <v>0</v>
      </c>
      <c r="L114" s="103"/>
      <c r="M114" s="153">
        <f t="shared" si="34"/>
        <v>0</v>
      </c>
      <c r="N114" s="103"/>
      <c r="O114" s="153">
        <f t="shared" si="35"/>
        <v>0</v>
      </c>
      <c r="P114" s="94"/>
      <c r="Q114" s="156">
        <v>29475</v>
      </c>
      <c r="R114" s="103"/>
      <c r="S114" s="153">
        <f t="shared" si="36"/>
        <v>1.7408894926466245</v>
      </c>
      <c r="T114" s="103"/>
      <c r="U114" s="153">
        <f t="shared" si="37"/>
        <v>4.9395418766544035</v>
      </c>
      <c r="V114" s="94"/>
      <c r="W114" s="156">
        <f t="shared" si="38"/>
        <v>642682</v>
      </c>
      <c r="X114" s="94"/>
      <c r="Y114" s="94"/>
      <c r="Z114" s="156">
        <v>0</v>
      </c>
      <c r="AA114" s="94"/>
      <c r="AB114" s="161">
        <f t="shared" si="39"/>
        <v>0</v>
      </c>
      <c r="AC114" s="94"/>
      <c r="AD114" s="156">
        <v>0</v>
      </c>
      <c r="AE114" s="94"/>
      <c r="AF114" s="161">
        <f t="shared" si="40"/>
        <v>0</v>
      </c>
      <c r="AG114" s="94"/>
      <c r="AH114" s="156">
        <v>0</v>
      </c>
      <c r="AI114" s="94"/>
      <c r="AJ114" s="161">
        <f t="shared" si="41"/>
        <v>0</v>
      </c>
      <c r="AK114" s="94"/>
      <c r="AL114" s="156">
        <v>210546</v>
      </c>
      <c r="AM114" s="94"/>
      <c r="AN114" s="103">
        <v>35</v>
      </c>
      <c r="AO114" s="94"/>
      <c r="AP114" s="155">
        <v>16931</v>
      </c>
      <c r="AQ114" s="94"/>
      <c r="AR114" s="155">
        <f t="shared" si="29"/>
        <v>16931</v>
      </c>
      <c r="AS114" s="94"/>
      <c r="AT114" s="155">
        <f t="shared" si="30"/>
        <v>0</v>
      </c>
      <c r="AU114" s="94"/>
      <c r="AV114" s="155">
        <f t="shared" si="31"/>
        <v>16931</v>
      </c>
    </row>
    <row r="115" spans="1:48" ht="9.75" customHeight="1" x14ac:dyDescent="0.25">
      <c r="A115" s="103">
        <v>36</v>
      </c>
      <c r="B115" s="103"/>
      <c r="C115" s="13" t="s">
        <v>156</v>
      </c>
      <c r="D115" s="103"/>
      <c r="E115" s="156">
        <v>1218439</v>
      </c>
      <c r="F115" s="103"/>
      <c r="G115" s="153">
        <f t="shared" si="32"/>
        <v>32.759020272086893</v>
      </c>
      <c r="H115" s="103"/>
      <c r="I115" s="153">
        <f t="shared" si="33"/>
        <v>55.842063766348623</v>
      </c>
      <c r="J115" s="94"/>
      <c r="K115" s="156">
        <v>65635</v>
      </c>
      <c r="L115" s="103"/>
      <c r="M115" s="153">
        <f t="shared" si="34"/>
        <v>1.764666344033984</v>
      </c>
      <c r="N115" s="103"/>
      <c r="O115" s="153">
        <f t="shared" si="35"/>
        <v>80.253630737782473</v>
      </c>
      <c r="P115" s="94"/>
      <c r="Q115" s="156">
        <v>1132675</v>
      </c>
      <c r="R115" s="103"/>
      <c r="S115" s="153">
        <f t="shared" si="36"/>
        <v>30.453164488896057</v>
      </c>
      <c r="T115" s="103"/>
      <c r="U115" s="153">
        <f t="shared" si="37"/>
        <v>86.406794862585173</v>
      </c>
      <c r="V115" s="94"/>
      <c r="W115" s="156">
        <f t="shared" si="38"/>
        <v>2416749</v>
      </c>
      <c r="X115" s="94"/>
      <c r="Y115" s="94"/>
      <c r="Z115" s="156">
        <v>151198</v>
      </c>
      <c r="AA115" s="94"/>
      <c r="AB115" s="161">
        <f t="shared" si="39"/>
        <v>6.2562558213533972</v>
      </c>
      <c r="AC115" s="94"/>
      <c r="AD115" s="156">
        <v>0</v>
      </c>
      <c r="AE115" s="94"/>
      <c r="AF115" s="161">
        <f t="shared" si="40"/>
        <v>0</v>
      </c>
      <c r="AG115" s="94"/>
      <c r="AH115" s="156">
        <v>0</v>
      </c>
      <c r="AI115" s="94"/>
      <c r="AJ115" s="161">
        <f t="shared" si="41"/>
        <v>0</v>
      </c>
      <c r="AK115" s="94"/>
      <c r="AL115" s="156">
        <v>383437</v>
      </c>
      <c r="AM115" s="94"/>
      <c r="AN115" s="103">
        <v>36</v>
      </c>
      <c r="AO115" s="94"/>
      <c r="AP115" s="155">
        <v>37194</v>
      </c>
      <c r="AQ115" s="94"/>
      <c r="AR115" s="155">
        <f t="shared" si="29"/>
        <v>37194</v>
      </c>
      <c r="AS115" s="94"/>
      <c r="AT115" s="155">
        <f t="shared" si="30"/>
        <v>37194</v>
      </c>
      <c r="AU115" s="94"/>
      <c r="AV115" s="155">
        <f t="shared" si="31"/>
        <v>37194</v>
      </c>
    </row>
    <row r="116" spans="1:48" ht="9.75" customHeight="1" x14ac:dyDescent="0.25">
      <c r="A116" s="103">
        <v>37</v>
      </c>
      <c r="B116" s="103"/>
      <c r="C116" s="13" t="s">
        <v>157</v>
      </c>
      <c r="D116" s="103"/>
      <c r="E116" s="156">
        <v>614223</v>
      </c>
      <c r="F116" s="103"/>
      <c r="G116" s="153">
        <f t="shared" si="32"/>
        <v>26.502545736969278</v>
      </c>
      <c r="H116" s="103"/>
      <c r="I116" s="153">
        <f t="shared" si="33"/>
        <v>45.177079067759607</v>
      </c>
      <c r="J116" s="94"/>
      <c r="K116" s="156">
        <v>0</v>
      </c>
      <c r="L116" s="103"/>
      <c r="M116" s="153">
        <f t="shared" si="34"/>
        <v>0</v>
      </c>
      <c r="N116" s="103"/>
      <c r="O116" s="153">
        <f t="shared" si="35"/>
        <v>0</v>
      </c>
      <c r="P116" s="94"/>
      <c r="Q116" s="156">
        <v>437008</v>
      </c>
      <c r="R116" s="103"/>
      <c r="S116" s="153">
        <f t="shared" si="36"/>
        <v>18.8560579910252</v>
      </c>
      <c r="T116" s="103"/>
      <c r="U116" s="153">
        <f t="shared" si="37"/>
        <v>53.50155105692226</v>
      </c>
      <c r="V116" s="94"/>
      <c r="W116" s="156">
        <f t="shared" si="38"/>
        <v>1051231</v>
      </c>
      <c r="X116" s="94"/>
      <c r="Y116" s="94"/>
      <c r="Z116" s="156">
        <v>0</v>
      </c>
      <c r="AA116" s="94"/>
      <c r="AB116" s="161">
        <f t="shared" si="39"/>
        <v>0</v>
      </c>
      <c r="AC116" s="94"/>
      <c r="AD116" s="156">
        <v>0</v>
      </c>
      <c r="AE116" s="94"/>
      <c r="AF116" s="161">
        <f t="shared" si="40"/>
        <v>0</v>
      </c>
      <c r="AG116" s="94"/>
      <c r="AH116" s="156">
        <v>0</v>
      </c>
      <c r="AI116" s="94"/>
      <c r="AJ116" s="161">
        <f t="shared" si="41"/>
        <v>0</v>
      </c>
      <c r="AK116" s="94"/>
      <c r="AL116" s="156">
        <v>209848</v>
      </c>
      <c r="AM116" s="94"/>
      <c r="AN116" s="103">
        <v>37</v>
      </c>
      <c r="AO116" s="94"/>
      <c r="AP116" s="155">
        <v>23176</v>
      </c>
      <c r="AQ116" s="94"/>
      <c r="AR116" s="155">
        <f t="shared" si="29"/>
        <v>23176</v>
      </c>
      <c r="AS116" s="94"/>
      <c r="AT116" s="155">
        <f t="shared" si="30"/>
        <v>0</v>
      </c>
      <c r="AU116" s="94"/>
      <c r="AV116" s="155">
        <f t="shared" si="31"/>
        <v>23176</v>
      </c>
    </row>
    <row r="117" spans="1:48" ht="9.75" customHeight="1" x14ac:dyDescent="0.25">
      <c r="A117" s="103">
        <v>38</v>
      </c>
      <c r="B117" s="103"/>
      <c r="C117" s="13" t="s">
        <v>158</v>
      </c>
      <c r="D117" s="103"/>
      <c r="E117" s="156">
        <v>254776</v>
      </c>
      <c r="F117" s="103"/>
      <c r="G117" s="153">
        <f t="shared" si="32"/>
        <v>16.619439008480104</v>
      </c>
      <c r="H117" s="103"/>
      <c r="I117" s="153">
        <f t="shared" si="33"/>
        <v>28.330022240111578</v>
      </c>
      <c r="J117" s="94"/>
      <c r="K117" s="156">
        <v>0</v>
      </c>
      <c r="L117" s="103"/>
      <c r="M117" s="153">
        <f t="shared" si="34"/>
        <v>0</v>
      </c>
      <c r="N117" s="103"/>
      <c r="O117" s="153">
        <f t="shared" si="35"/>
        <v>0</v>
      </c>
      <c r="P117" s="94"/>
      <c r="Q117" s="156">
        <v>358061</v>
      </c>
      <c r="R117" s="103"/>
      <c r="S117" s="153">
        <f t="shared" si="36"/>
        <v>23.356881930854534</v>
      </c>
      <c r="T117" s="103"/>
      <c r="U117" s="153">
        <f t="shared" si="37"/>
        <v>66.272039031111234</v>
      </c>
      <c r="V117" s="94"/>
      <c r="W117" s="156">
        <f t="shared" si="38"/>
        <v>612837</v>
      </c>
      <c r="X117" s="94"/>
      <c r="Y117" s="94"/>
      <c r="Z117" s="156">
        <v>83880</v>
      </c>
      <c r="AA117" s="94"/>
      <c r="AB117" s="161">
        <f t="shared" si="39"/>
        <v>13.687163144522932</v>
      </c>
      <c r="AC117" s="94"/>
      <c r="AD117" s="156">
        <v>0</v>
      </c>
      <c r="AE117" s="94"/>
      <c r="AF117" s="161">
        <f t="shared" si="40"/>
        <v>0</v>
      </c>
      <c r="AG117" s="94"/>
      <c r="AH117" s="156">
        <v>0</v>
      </c>
      <c r="AI117" s="94"/>
      <c r="AJ117" s="161">
        <f t="shared" si="41"/>
        <v>0</v>
      </c>
      <c r="AK117" s="94"/>
      <c r="AL117" s="156">
        <v>45152</v>
      </c>
      <c r="AM117" s="94"/>
      <c r="AN117" s="103">
        <v>38</v>
      </c>
      <c r="AO117" s="94"/>
      <c r="AP117" s="155">
        <v>15330</v>
      </c>
      <c r="AQ117" s="94"/>
      <c r="AR117" s="155">
        <f t="shared" si="29"/>
        <v>15330</v>
      </c>
      <c r="AS117" s="94"/>
      <c r="AT117" s="155">
        <f t="shared" si="30"/>
        <v>0</v>
      </c>
      <c r="AU117" s="94"/>
      <c r="AV117" s="155">
        <f t="shared" si="31"/>
        <v>15330</v>
      </c>
    </row>
    <row r="118" spans="1:48" ht="9.75" customHeight="1" x14ac:dyDescent="0.25">
      <c r="A118" s="103">
        <v>39</v>
      </c>
      <c r="B118" s="103"/>
      <c r="C118" s="13" t="s">
        <v>159</v>
      </c>
      <c r="D118" s="103"/>
      <c r="E118" s="156">
        <v>191664</v>
      </c>
      <c r="F118" s="103"/>
      <c r="G118" s="153">
        <f t="shared" si="32"/>
        <v>9.6028859161280629</v>
      </c>
      <c r="H118" s="103"/>
      <c r="I118" s="153">
        <f t="shared" si="33"/>
        <v>16.369383553460992</v>
      </c>
      <c r="J118" s="94"/>
      <c r="K118" s="156">
        <v>0</v>
      </c>
      <c r="L118" s="103"/>
      <c r="M118" s="153">
        <f t="shared" si="34"/>
        <v>0</v>
      </c>
      <c r="N118" s="103"/>
      <c r="O118" s="153">
        <f t="shared" si="35"/>
        <v>0</v>
      </c>
      <c r="P118" s="94"/>
      <c r="Q118" s="156">
        <v>454915</v>
      </c>
      <c r="R118" s="103"/>
      <c r="S118" s="153">
        <f t="shared" si="36"/>
        <v>22.792474572874394</v>
      </c>
      <c r="T118" s="103"/>
      <c r="U118" s="153">
        <f t="shared" si="37"/>
        <v>64.670608387747194</v>
      </c>
      <c r="V118" s="94"/>
      <c r="W118" s="156">
        <f t="shared" si="38"/>
        <v>646579</v>
      </c>
      <c r="X118" s="94"/>
      <c r="Y118" s="94"/>
      <c r="Z118" s="156">
        <v>33058</v>
      </c>
      <c r="AA118" s="94"/>
      <c r="AB118" s="161">
        <f t="shared" si="39"/>
        <v>5.1127549765767215</v>
      </c>
      <c r="AC118" s="94"/>
      <c r="AD118" s="156">
        <v>0</v>
      </c>
      <c r="AE118" s="94"/>
      <c r="AF118" s="161">
        <f t="shared" si="40"/>
        <v>0</v>
      </c>
      <c r="AG118" s="94"/>
      <c r="AH118" s="156">
        <v>0</v>
      </c>
      <c r="AI118" s="94"/>
      <c r="AJ118" s="161">
        <f t="shared" si="41"/>
        <v>0</v>
      </c>
      <c r="AK118" s="94"/>
      <c r="AL118" s="156">
        <v>69820</v>
      </c>
      <c r="AM118" s="94"/>
      <c r="AN118" s="103">
        <v>39</v>
      </c>
      <c r="AO118" s="94"/>
      <c r="AP118" s="155">
        <v>19959</v>
      </c>
      <c r="AQ118" s="94"/>
      <c r="AR118" s="155">
        <f t="shared" si="29"/>
        <v>19959</v>
      </c>
      <c r="AS118" s="94"/>
      <c r="AT118" s="155">
        <f t="shared" si="30"/>
        <v>0</v>
      </c>
      <c r="AU118" s="94"/>
      <c r="AV118" s="155">
        <f t="shared" si="31"/>
        <v>19959</v>
      </c>
    </row>
    <row r="119" spans="1:48" ht="9.75" customHeight="1" x14ac:dyDescent="0.25">
      <c r="A119" s="103">
        <v>40</v>
      </c>
      <c r="B119" s="103"/>
      <c r="C119" s="13" t="s">
        <v>160</v>
      </c>
      <c r="D119" s="103"/>
      <c r="E119" s="166">
        <v>191390</v>
      </c>
      <c r="F119" s="103"/>
      <c r="G119" s="153">
        <f t="shared" si="32"/>
        <v>16.681774601237688</v>
      </c>
      <c r="H119" s="103"/>
      <c r="I119" s="153">
        <f t="shared" si="33"/>
        <v>28.436281466326847</v>
      </c>
      <c r="J119" s="94"/>
      <c r="K119" s="166">
        <v>10000</v>
      </c>
      <c r="L119" s="103"/>
      <c r="M119" s="153">
        <f t="shared" si="34"/>
        <v>0.87161160986664343</v>
      </c>
      <c r="N119" s="103"/>
      <c r="O119" s="153">
        <f t="shared" si="35"/>
        <v>39.639219346756363</v>
      </c>
      <c r="P119" s="94"/>
      <c r="Q119" s="166">
        <v>197808</v>
      </c>
      <c r="R119" s="103"/>
      <c r="S119" s="153">
        <f t="shared" si="36"/>
        <v>17.2411749324501</v>
      </c>
      <c r="T119" s="103"/>
      <c r="U119" s="153">
        <f t="shared" si="37"/>
        <v>48.919535640421252</v>
      </c>
      <c r="V119" s="94"/>
      <c r="W119" s="156">
        <f t="shared" si="38"/>
        <v>399198</v>
      </c>
      <c r="X119" s="94"/>
      <c r="Y119" s="119"/>
      <c r="Z119" s="166">
        <v>41570</v>
      </c>
      <c r="AA119" s="94"/>
      <c r="AB119" s="161">
        <f t="shared" si="39"/>
        <v>10.41337882454321</v>
      </c>
      <c r="AC119" s="94"/>
      <c r="AD119" s="166">
        <v>0</v>
      </c>
      <c r="AE119" s="119"/>
      <c r="AF119" s="161">
        <f t="shared" si="40"/>
        <v>0</v>
      </c>
      <c r="AG119" s="119"/>
      <c r="AH119" s="166">
        <v>0</v>
      </c>
      <c r="AI119" s="119"/>
      <c r="AJ119" s="161">
        <f t="shared" si="41"/>
        <v>0</v>
      </c>
      <c r="AK119" s="119"/>
      <c r="AL119" s="166">
        <v>10249</v>
      </c>
      <c r="AM119" s="119"/>
      <c r="AN119" s="112">
        <v>40</v>
      </c>
      <c r="AO119" s="119"/>
      <c r="AP119" s="167">
        <v>11473</v>
      </c>
      <c r="AQ119" s="119"/>
      <c r="AR119" s="167">
        <f t="shared" si="29"/>
        <v>11473</v>
      </c>
      <c r="AS119" s="119"/>
      <c r="AT119" s="167">
        <f t="shared" si="30"/>
        <v>11473</v>
      </c>
      <c r="AU119" s="119"/>
      <c r="AV119" s="167">
        <f t="shared" si="31"/>
        <v>11473</v>
      </c>
    </row>
    <row r="120" spans="1:48" ht="9.75" customHeight="1" x14ac:dyDescent="0.25">
      <c r="A120" s="103">
        <v>41</v>
      </c>
      <c r="B120" s="103"/>
      <c r="C120" s="13" t="s">
        <v>161</v>
      </c>
      <c r="D120" s="103"/>
      <c r="E120" s="156">
        <v>232752</v>
      </c>
      <c r="F120" s="103"/>
      <c r="G120" s="153">
        <f t="shared" si="32"/>
        <v>6.7178110658931507</v>
      </c>
      <c r="H120" s="103"/>
      <c r="I120" s="153">
        <f t="shared" si="33"/>
        <v>11.45139356415771</v>
      </c>
      <c r="J120" s="94"/>
      <c r="K120" s="156">
        <v>5000</v>
      </c>
      <c r="L120" s="103"/>
      <c r="M120" s="153">
        <f t="shared" si="34"/>
        <v>0.14431263890091495</v>
      </c>
      <c r="N120" s="103"/>
      <c r="O120" s="153">
        <f t="shared" si="35"/>
        <v>6.5630612111486668</v>
      </c>
      <c r="P120" s="94"/>
      <c r="Q120" s="156">
        <v>322813</v>
      </c>
      <c r="R120" s="103"/>
      <c r="S120" s="153">
        <f t="shared" si="36"/>
        <v>9.3171991803042111</v>
      </c>
      <c r="T120" s="103"/>
      <c r="U120" s="153">
        <f t="shared" si="37"/>
        <v>26.43631070130462</v>
      </c>
      <c r="V120" s="94"/>
      <c r="W120" s="156">
        <f t="shared" si="38"/>
        <v>560565</v>
      </c>
      <c r="X120" s="94"/>
      <c r="Y120" s="94"/>
      <c r="Z120" s="156">
        <v>86842</v>
      </c>
      <c r="AA120" s="94"/>
      <c r="AB120" s="161">
        <f t="shared" si="39"/>
        <v>15.491869809923916</v>
      </c>
      <c r="AC120" s="94"/>
      <c r="AD120" s="156">
        <v>0</v>
      </c>
      <c r="AE120" s="94"/>
      <c r="AF120" s="161">
        <f t="shared" si="40"/>
        <v>0</v>
      </c>
      <c r="AG120" s="94"/>
      <c r="AH120" s="156">
        <v>0</v>
      </c>
      <c r="AI120" s="94"/>
      <c r="AJ120" s="161">
        <f t="shared" si="41"/>
        <v>0</v>
      </c>
      <c r="AK120" s="94"/>
      <c r="AL120" s="156">
        <v>29783</v>
      </c>
      <c r="AM120" s="94"/>
      <c r="AN120" s="103">
        <v>41</v>
      </c>
      <c r="AO120" s="94"/>
      <c r="AP120" s="155">
        <v>34647</v>
      </c>
      <c r="AQ120" s="94"/>
      <c r="AR120" s="155">
        <f t="shared" ref="AR120:AR129" si="42">IF(E120,AP120,0)</f>
        <v>34647</v>
      </c>
      <c r="AS120" s="94"/>
      <c r="AT120" s="155">
        <f t="shared" ref="AT120:AT129" si="43">IF(K120,AP120,0)</f>
        <v>34647</v>
      </c>
      <c r="AU120" s="94"/>
      <c r="AV120" s="155">
        <f t="shared" ref="AV120:AV129" si="44">IF(Q120,AP120,0)</f>
        <v>34647</v>
      </c>
    </row>
    <row r="121" spans="1:48" ht="9.75" customHeight="1" x14ac:dyDescent="0.25">
      <c r="A121" s="103">
        <v>42</v>
      </c>
      <c r="B121" s="103"/>
      <c r="C121" s="13" t="s">
        <v>162</v>
      </c>
      <c r="D121" s="103"/>
      <c r="E121" s="156">
        <v>3764745</v>
      </c>
      <c r="F121" s="103"/>
      <c r="G121" s="153">
        <f t="shared" si="32"/>
        <v>35.06753169332228</v>
      </c>
      <c r="H121" s="103"/>
      <c r="I121" s="153">
        <f t="shared" si="33"/>
        <v>59.777225468965632</v>
      </c>
      <c r="J121" s="94"/>
      <c r="K121" s="156">
        <v>0</v>
      </c>
      <c r="L121" s="103"/>
      <c r="M121" s="153">
        <f t="shared" si="34"/>
        <v>0</v>
      </c>
      <c r="N121" s="103"/>
      <c r="O121" s="153">
        <f t="shared" si="35"/>
        <v>0</v>
      </c>
      <c r="P121" s="94"/>
      <c r="Q121" s="156">
        <v>4005731</v>
      </c>
      <c r="R121" s="103"/>
      <c r="S121" s="153">
        <f t="shared" si="36"/>
        <v>37.312247920489582</v>
      </c>
      <c r="T121" s="103"/>
      <c r="U121" s="153">
        <f t="shared" si="37"/>
        <v>105.86852979115591</v>
      </c>
      <c r="V121" s="94"/>
      <c r="W121" s="156">
        <f t="shared" si="38"/>
        <v>7770476</v>
      </c>
      <c r="X121" s="94"/>
      <c r="Y121" s="94"/>
      <c r="Z121" s="156">
        <v>319553</v>
      </c>
      <c r="AA121" s="94"/>
      <c r="AB121" s="161">
        <f t="shared" si="39"/>
        <v>4.1123992918837917</v>
      </c>
      <c r="AC121" s="94"/>
      <c r="AD121" s="156">
        <v>0</v>
      </c>
      <c r="AE121" s="94"/>
      <c r="AF121" s="161">
        <f t="shared" si="40"/>
        <v>0</v>
      </c>
      <c r="AG121" s="94"/>
      <c r="AH121" s="156">
        <v>0</v>
      </c>
      <c r="AI121" s="94"/>
      <c r="AJ121" s="161">
        <f t="shared" si="41"/>
        <v>0</v>
      </c>
      <c r="AK121" s="94"/>
      <c r="AL121" s="156">
        <v>683026</v>
      </c>
      <c r="AM121" s="94"/>
      <c r="AN121" s="103">
        <v>42</v>
      </c>
      <c r="AO121" s="94"/>
      <c r="AP121" s="155">
        <v>107357</v>
      </c>
      <c r="AQ121" s="94"/>
      <c r="AR121" s="155">
        <f t="shared" si="42"/>
        <v>107357</v>
      </c>
      <c r="AS121" s="94"/>
      <c r="AT121" s="155">
        <f t="shared" si="43"/>
        <v>0</v>
      </c>
      <c r="AU121" s="94"/>
      <c r="AV121" s="155">
        <f t="shared" si="44"/>
        <v>107357</v>
      </c>
    </row>
    <row r="122" spans="1:48" ht="9.75" customHeight="1" x14ac:dyDescent="0.25">
      <c r="A122" s="103">
        <v>43</v>
      </c>
      <c r="B122" s="103"/>
      <c r="C122" s="13" t="s">
        <v>163</v>
      </c>
      <c r="D122" s="103"/>
      <c r="E122" s="156">
        <v>20345963</v>
      </c>
      <c r="F122" s="103"/>
      <c r="G122" s="153">
        <f t="shared" si="32"/>
        <v>62.221402293015444</v>
      </c>
      <c r="H122" s="103"/>
      <c r="I122" s="153">
        <f t="shared" si="33"/>
        <v>106.06457353179121</v>
      </c>
      <c r="J122" s="94"/>
      <c r="K122" s="156">
        <v>0</v>
      </c>
      <c r="L122" s="103"/>
      <c r="M122" s="153">
        <f t="shared" si="34"/>
        <v>0</v>
      </c>
      <c r="N122" s="103"/>
      <c r="O122" s="153">
        <f t="shared" si="35"/>
        <v>0</v>
      </c>
      <c r="P122" s="94"/>
      <c r="Q122" s="156">
        <v>17725273</v>
      </c>
      <c r="R122" s="103"/>
      <c r="S122" s="153">
        <f t="shared" si="36"/>
        <v>54.206888220848768</v>
      </c>
      <c r="T122" s="103"/>
      <c r="U122" s="153">
        <f t="shared" si="37"/>
        <v>153.80481960571959</v>
      </c>
      <c r="V122" s="94"/>
      <c r="W122" s="156">
        <f t="shared" si="38"/>
        <v>38071236</v>
      </c>
      <c r="X122" s="94"/>
      <c r="Y122" s="94"/>
      <c r="Z122" s="156">
        <v>200294</v>
      </c>
      <c r="AA122" s="94"/>
      <c r="AB122" s="161">
        <f t="shared" si="39"/>
        <v>0.52610322396677633</v>
      </c>
      <c r="AC122" s="94"/>
      <c r="AD122" s="156">
        <v>4500</v>
      </c>
      <c r="AE122" s="94"/>
      <c r="AF122" s="161">
        <f t="shared" si="40"/>
        <v>1.1819947216843709E-2</v>
      </c>
      <c r="AG122" s="94"/>
      <c r="AH122" s="156">
        <v>0</v>
      </c>
      <c r="AI122" s="94"/>
      <c r="AJ122" s="161">
        <f t="shared" si="41"/>
        <v>0</v>
      </c>
      <c r="AK122" s="94"/>
      <c r="AL122" s="156">
        <v>1937438</v>
      </c>
      <c r="AM122" s="94"/>
      <c r="AN122" s="103">
        <v>43</v>
      </c>
      <c r="AO122" s="94"/>
      <c r="AP122" s="155">
        <v>326993</v>
      </c>
      <c r="AQ122" s="94"/>
      <c r="AR122" s="155">
        <f t="shared" si="42"/>
        <v>326993</v>
      </c>
      <c r="AS122" s="94"/>
      <c r="AT122" s="155">
        <f t="shared" si="43"/>
        <v>0</v>
      </c>
      <c r="AU122" s="94"/>
      <c r="AV122" s="155">
        <f t="shared" si="44"/>
        <v>326993</v>
      </c>
    </row>
    <row r="123" spans="1:48" ht="9.75" customHeight="1" x14ac:dyDescent="0.25">
      <c r="A123" s="103">
        <v>44</v>
      </c>
      <c r="B123" s="103"/>
      <c r="C123" s="13" t="s">
        <v>164</v>
      </c>
      <c r="D123" s="103"/>
      <c r="E123" s="156">
        <v>1343418</v>
      </c>
      <c r="F123" s="103"/>
      <c r="G123" s="153">
        <f t="shared" si="32"/>
        <v>26.117228508106848</v>
      </c>
      <c r="H123" s="103"/>
      <c r="I123" s="153">
        <f t="shared" si="33"/>
        <v>44.520255112534592</v>
      </c>
      <c r="J123" s="94"/>
      <c r="K123" s="156">
        <v>99075</v>
      </c>
      <c r="L123" s="103"/>
      <c r="M123" s="153">
        <f t="shared" si="34"/>
        <v>1.926105214044092</v>
      </c>
      <c r="N123" s="103"/>
      <c r="O123" s="153">
        <f t="shared" si="35"/>
        <v>87.595559995014654</v>
      </c>
      <c r="P123" s="94"/>
      <c r="Q123" s="156">
        <v>1021636</v>
      </c>
      <c r="R123" s="103"/>
      <c r="S123" s="153">
        <f t="shared" si="36"/>
        <v>19.861503168863486</v>
      </c>
      <c r="T123" s="103"/>
      <c r="U123" s="153">
        <f t="shared" si="37"/>
        <v>56.354367724258282</v>
      </c>
      <c r="V123" s="94"/>
      <c r="W123" s="156">
        <f t="shared" si="38"/>
        <v>2464129</v>
      </c>
      <c r="X123" s="94"/>
      <c r="Y123" s="94"/>
      <c r="Z123" s="156">
        <v>182699</v>
      </c>
      <c r="AA123" s="94"/>
      <c r="AB123" s="161">
        <f t="shared" si="39"/>
        <v>7.4143439730630991</v>
      </c>
      <c r="AC123" s="94"/>
      <c r="AD123" s="156">
        <v>0</v>
      </c>
      <c r="AE123" s="94"/>
      <c r="AF123" s="161">
        <f t="shared" si="40"/>
        <v>0</v>
      </c>
      <c r="AG123" s="94"/>
      <c r="AH123" s="156">
        <v>0</v>
      </c>
      <c r="AI123" s="94"/>
      <c r="AJ123" s="161">
        <f t="shared" si="41"/>
        <v>0</v>
      </c>
      <c r="AK123" s="94"/>
      <c r="AL123" s="156">
        <v>189596</v>
      </c>
      <c r="AM123" s="94"/>
      <c r="AN123" s="103">
        <v>44</v>
      </c>
      <c r="AO123" s="94"/>
      <c r="AP123" s="155">
        <v>51438</v>
      </c>
      <c r="AQ123" s="94"/>
      <c r="AR123" s="155">
        <f t="shared" si="42"/>
        <v>51438</v>
      </c>
      <c r="AS123" s="94"/>
      <c r="AT123" s="155">
        <f t="shared" si="43"/>
        <v>51438</v>
      </c>
      <c r="AU123" s="94"/>
      <c r="AV123" s="155">
        <f t="shared" si="44"/>
        <v>51438</v>
      </c>
    </row>
    <row r="124" spans="1:48" ht="9.75" customHeight="1" x14ac:dyDescent="0.25">
      <c r="A124" s="103">
        <v>45</v>
      </c>
      <c r="B124" s="103"/>
      <c r="C124" s="13" t="s">
        <v>165</v>
      </c>
      <c r="D124" s="103"/>
      <c r="E124" s="156">
        <v>44353</v>
      </c>
      <c r="F124" s="103"/>
      <c r="G124" s="153">
        <f t="shared" si="32"/>
        <v>19.581898454746138</v>
      </c>
      <c r="H124" s="103"/>
      <c r="I124" s="153">
        <f t="shared" si="33"/>
        <v>33.379924463364823</v>
      </c>
      <c r="J124" s="94"/>
      <c r="K124" s="156">
        <v>0</v>
      </c>
      <c r="L124" s="103"/>
      <c r="M124" s="153">
        <f t="shared" si="34"/>
        <v>0</v>
      </c>
      <c r="N124" s="103"/>
      <c r="O124" s="153">
        <f t="shared" si="35"/>
        <v>0</v>
      </c>
      <c r="P124" s="94"/>
      <c r="Q124" s="156">
        <v>65370</v>
      </c>
      <c r="R124" s="103"/>
      <c r="S124" s="153">
        <f t="shared" si="36"/>
        <v>28.860927152317881</v>
      </c>
      <c r="T124" s="103"/>
      <c r="U124" s="153">
        <f t="shared" si="37"/>
        <v>81.889033663599619</v>
      </c>
      <c r="V124" s="94"/>
      <c r="W124" s="156">
        <f t="shared" si="38"/>
        <v>109723</v>
      </c>
      <c r="X124" s="94"/>
      <c r="Y124" s="94"/>
      <c r="Z124" s="156">
        <v>4837</v>
      </c>
      <c r="AA124" s="94"/>
      <c r="AB124" s="161">
        <f t="shared" si="39"/>
        <v>4.4083738140590398</v>
      </c>
      <c r="AC124" s="94"/>
      <c r="AD124" s="156">
        <v>0</v>
      </c>
      <c r="AE124" s="94"/>
      <c r="AF124" s="161">
        <f t="shared" si="40"/>
        <v>0</v>
      </c>
      <c r="AG124" s="94"/>
      <c r="AH124" s="156">
        <v>0</v>
      </c>
      <c r="AI124" s="94"/>
      <c r="AJ124" s="161">
        <f t="shared" si="41"/>
        <v>0</v>
      </c>
      <c r="AK124" s="94"/>
      <c r="AL124" s="156">
        <v>45735</v>
      </c>
      <c r="AM124" s="94"/>
      <c r="AN124" s="103">
        <v>45</v>
      </c>
      <c r="AO124" s="94"/>
      <c r="AP124" s="155">
        <v>2265</v>
      </c>
      <c r="AQ124" s="94"/>
      <c r="AR124" s="155">
        <f t="shared" si="42"/>
        <v>2265</v>
      </c>
      <c r="AS124" s="94"/>
      <c r="AT124" s="155">
        <f t="shared" si="43"/>
        <v>0</v>
      </c>
      <c r="AU124" s="94"/>
      <c r="AV124" s="155">
        <f t="shared" si="44"/>
        <v>2265</v>
      </c>
    </row>
    <row r="125" spans="1:48" ht="9.75" customHeight="1" x14ac:dyDescent="0.25">
      <c r="A125" s="103">
        <v>46</v>
      </c>
      <c r="B125" s="103"/>
      <c r="C125" s="13" t="s">
        <v>166</v>
      </c>
      <c r="D125" s="103"/>
      <c r="E125" s="156">
        <v>1901574</v>
      </c>
      <c r="F125" s="103"/>
      <c r="G125" s="153">
        <f t="shared" si="32"/>
        <v>50.719460151498986</v>
      </c>
      <c r="H125" s="103"/>
      <c r="I125" s="153">
        <f t="shared" si="33"/>
        <v>86.457998574154431</v>
      </c>
      <c r="J125" s="94"/>
      <c r="K125" s="156">
        <v>9000</v>
      </c>
      <c r="L125" s="103"/>
      <c r="M125" s="153">
        <f t="shared" si="34"/>
        <v>0.24005121092499734</v>
      </c>
      <c r="N125" s="103"/>
      <c r="O125" s="153">
        <f t="shared" si="35"/>
        <v>10.917067299925376</v>
      </c>
      <c r="P125" s="94"/>
      <c r="Q125" s="156">
        <v>814317</v>
      </c>
      <c r="R125" s="103"/>
      <c r="S125" s="153">
        <f t="shared" si="36"/>
        <v>21.719753547423451</v>
      </c>
      <c r="T125" s="103"/>
      <c r="U125" s="153">
        <f t="shared" si="37"/>
        <v>61.626905470609671</v>
      </c>
      <c r="V125" s="94"/>
      <c r="W125" s="156">
        <f t="shared" si="38"/>
        <v>2724891</v>
      </c>
      <c r="X125" s="94"/>
      <c r="Y125" s="94"/>
      <c r="Z125" s="156">
        <v>4500</v>
      </c>
      <c r="AA125" s="94"/>
      <c r="AB125" s="161">
        <f t="shared" si="39"/>
        <v>0.16514422044771698</v>
      </c>
      <c r="AC125" s="94"/>
      <c r="AD125" s="156">
        <v>0</v>
      </c>
      <c r="AE125" s="94"/>
      <c r="AF125" s="161">
        <f t="shared" si="40"/>
        <v>0</v>
      </c>
      <c r="AG125" s="94"/>
      <c r="AH125" s="156">
        <v>0</v>
      </c>
      <c r="AI125" s="94"/>
      <c r="AJ125" s="161">
        <f t="shared" si="41"/>
        <v>0</v>
      </c>
      <c r="AK125" s="94"/>
      <c r="AL125" s="156">
        <v>240986</v>
      </c>
      <c r="AM125" s="94"/>
      <c r="AN125" s="103">
        <v>46</v>
      </c>
      <c r="AO125" s="94"/>
      <c r="AP125" s="155">
        <v>37492</v>
      </c>
      <c r="AQ125" s="94"/>
      <c r="AR125" s="155">
        <f t="shared" si="42"/>
        <v>37492</v>
      </c>
      <c r="AS125" s="94"/>
      <c r="AT125" s="155">
        <f t="shared" si="43"/>
        <v>37492</v>
      </c>
      <c r="AU125" s="94"/>
      <c r="AV125" s="155">
        <f t="shared" si="44"/>
        <v>37492</v>
      </c>
    </row>
    <row r="126" spans="1:48" ht="9.75" customHeight="1" x14ac:dyDescent="0.25">
      <c r="A126" s="103">
        <v>47</v>
      </c>
      <c r="B126" s="103"/>
      <c r="C126" s="13" t="s">
        <v>167</v>
      </c>
      <c r="D126" s="103"/>
      <c r="E126" s="156">
        <v>6401562</v>
      </c>
      <c r="F126" s="103"/>
      <c r="G126" s="153">
        <f t="shared" si="32"/>
        <v>84.412120732623919</v>
      </c>
      <c r="H126" s="103"/>
      <c r="I126" s="153">
        <f t="shared" si="33"/>
        <v>143.89157518915073</v>
      </c>
      <c r="J126" s="94"/>
      <c r="K126" s="156">
        <v>0</v>
      </c>
      <c r="L126" s="103"/>
      <c r="M126" s="153">
        <f t="shared" si="34"/>
        <v>0</v>
      </c>
      <c r="N126" s="103"/>
      <c r="O126" s="153">
        <f t="shared" si="35"/>
        <v>0</v>
      </c>
      <c r="P126" s="94"/>
      <c r="Q126" s="156">
        <v>5518533</v>
      </c>
      <c r="R126" s="103"/>
      <c r="S126" s="153">
        <f t="shared" si="36"/>
        <v>72.768345266822266</v>
      </c>
      <c r="T126" s="103"/>
      <c r="U126" s="153">
        <f t="shared" si="37"/>
        <v>206.47047975105241</v>
      </c>
      <c r="V126" s="94"/>
      <c r="W126" s="156">
        <f t="shared" si="38"/>
        <v>11920095</v>
      </c>
      <c r="X126" s="94"/>
      <c r="Y126" s="94"/>
      <c r="Z126" s="156">
        <v>245410</v>
      </c>
      <c r="AA126" s="94"/>
      <c r="AB126" s="161">
        <f t="shared" si="39"/>
        <v>2.058792316671973</v>
      </c>
      <c r="AC126" s="94"/>
      <c r="AD126" s="156">
        <v>0</v>
      </c>
      <c r="AE126" s="94"/>
      <c r="AF126" s="161">
        <f t="shared" si="40"/>
        <v>0</v>
      </c>
      <c r="AG126" s="94"/>
      <c r="AH126" s="156">
        <v>0</v>
      </c>
      <c r="AI126" s="94"/>
      <c r="AJ126" s="161">
        <f t="shared" si="41"/>
        <v>0</v>
      </c>
      <c r="AK126" s="94"/>
      <c r="AL126" s="156">
        <v>3845885</v>
      </c>
      <c r="AM126" s="94"/>
      <c r="AN126" s="103">
        <v>47</v>
      </c>
      <c r="AO126" s="94"/>
      <c r="AP126" s="155">
        <v>75837</v>
      </c>
      <c r="AQ126" s="94"/>
      <c r="AR126" s="155">
        <f t="shared" si="42"/>
        <v>75837</v>
      </c>
      <c r="AS126" s="94"/>
      <c r="AT126" s="155">
        <f t="shared" si="43"/>
        <v>0</v>
      </c>
      <c r="AU126" s="94"/>
      <c r="AV126" s="155">
        <f t="shared" si="44"/>
        <v>75837</v>
      </c>
    </row>
    <row r="127" spans="1:48" ht="9.75" customHeight="1" x14ac:dyDescent="0.25">
      <c r="A127" s="103">
        <v>48</v>
      </c>
      <c r="B127" s="103"/>
      <c r="C127" s="13" t="s">
        <v>168</v>
      </c>
      <c r="D127" s="103"/>
      <c r="E127" s="156">
        <v>0</v>
      </c>
      <c r="F127" s="103"/>
      <c r="G127" s="153">
        <f t="shared" si="32"/>
        <v>0</v>
      </c>
      <c r="H127" s="103"/>
      <c r="I127" s="153">
        <f t="shared" si="33"/>
        <v>0</v>
      </c>
      <c r="J127" s="94"/>
      <c r="K127" s="156">
        <v>4213</v>
      </c>
      <c r="L127" s="103"/>
      <c r="M127" s="153">
        <f t="shared" si="34"/>
        <v>0.60706051873198852</v>
      </c>
      <c r="N127" s="103"/>
      <c r="O127" s="153">
        <f t="shared" si="35"/>
        <v>27.607944623930251</v>
      </c>
      <c r="P127" s="94"/>
      <c r="Q127" s="156">
        <v>253380</v>
      </c>
      <c r="R127" s="103"/>
      <c r="S127" s="153">
        <f t="shared" si="36"/>
        <v>36.510086455331411</v>
      </c>
      <c r="T127" s="103"/>
      <c r="U127" s="153">
        <f t="shared" si="37"/>
        <v>103.59250356104555</v>
      </c>
      <c r="V127" s="94"/>
      <c r="W127" s="156">
        <f t="shared" si="38"/>
        <v>257593</v>
      </c>
      <c r="X127" s="94"/>
      <c r="Y127" s="94"/>
      <c r="Z127" s="156">
        <v>19685</v>
      </c>
      <c r="AA127" s="94"/>
      <c r="AB127" s="161">
        <f t="shared" si="39"/>
        <v>7.6419002069155608</v>
      </c>
      <c r="AC127" s="94"/>
      <c r="AD127" s="156">
        <v>0</v>
      </c>
      <c r="AE127" s="94"/>
      <c r="AF127" s="161">
        <f t="shared" si="40"/>
        <v>0</v>
      </c>
      <c r="AG127" s="94"/>
      <c r="AH127" s="156">
        <v>0</v>
      </c>
      <c r="AI127" s="94"/>
      <c r="AJ127" s="161">
        <f t="shared" si="41"/>
        <v>0</v>
      </c>
      <c r="AK127" s="94"/>
      <c r="AL127" s="156">
        <v>1667</v>
      </c>
      <c r="AM127" s="94"/>
      <c r="AN127" s="103">
        <v>48</v>
      </c>
      <c r="AO127" s="94"/>
      <c r="AP127" s="155">
        <v>6940</v>
      </c>
      <c r="AQ127" s="94"/>
      <c r="AR127" s="155">
        <f t="shared" si="42"/>
        <v>0</v>
      </c>
      <c r="AS127" s="94"/>
      <c r="AT127" s="155">
        <f t="shared" si="43"/>
        <v>6940</v>
      </c>
      <c r="AU127" s="94"/>
      <c r="AV127" s="155">
        <f t="shared" si="44"/>
        <v>6940</v>
      </c>
    </row>
    <row r="128" spans="1:48" ht="9.75" customHeight="1" x14ac:dyDescent="0.25">
      <c r="A128" s="103">
        <v>49</v>
      </c>
      <c r="B128" s="103"/>
      <c r="C128" s="13" t="s">
        <v>169</v>
      </c>
      <c r="D128" s="103"/>
      <c r="E128" s="156">
        <v>834454</v>
      </c>
      <c r="F128" s="103"/>
      <c r="G128" s="153">
        <f t="shared" si="32"/>
        <v>32.264393148513321</v>
      </c>
      <c r="H128" s="103"/>
      <c r="I128" s="153">
        <f t="shared" si="33"/>
        <v>54.998906701645566</v>
      </c>
      <c r="J128" s="94"/>
      <c r="K128" s="156">
        <v>0</v>
      </c>
      <c r="L128" s="103"/>
      <c r="M128" s="153">
        <f t="shared" si="34"/>
        <v>0</v>
      </c>
      <c r="N128" s="103"/>
      <c r="O128" s="153">
        <f t="shared" si="35"/>
        <v>0</v>
      </c>
      <c r="P128" s="94"/>
      <c r="Q128" s="156">
        <v>535185</v>
      </c>
      <c r="R128" s="103"/>
      <c r="S128" s="153">
        <f t="shared" si="36"/>
        <v>20.693075049298226</v>
      </c>
      <c r="T128" s="103"/>
      <c r="U128" s="153">
        <f t="shared" si="37"/>
        <v>58.713842087338634</v>
      </c>
      <c r="V128" s="94"/>
      <c r="W128" s="156">
        <f t="shared" si="38"/>
        <v>1369639</v>
      </c>
      <c r="X128" s="94"/>
      <c r="Y128" s="94"/>
      <c r="Z128" s="156">
        <v>103485</v>
      </c>
      <c r="AA128" s="94"/>
      <c r="AB128" s="161">
        <f t="shared" si="39"/>
        <v>7.5556405739030508</v>
      </c>
      <c r="AC128" s="94"/>
      <c r="AD128" s="156">
        <v>12217</v>
      </c>
      <c r="AE128" s="94"/>
      <c r="AF128" s="161">
        <f t="shared" si="40"/>
        <v>0.8919868666122972</v>
      </c>
      <c r="AG128" s="94"/>
      <c r="AH128" s="156">
        <v>0</v>
      </c>
      <c r="AI128" s="94"/>
      <c r="AJ128" s="161">
        <f t="shared" si="41"/>
        <v>0</v>
      </c>
      <c r="AK128" s="94"/>
      <c r="AL128" s="156">
        <v>528390</v>
      </c>
      <c r="AM128" s="94"/>
      <c r="AN128" s="103">
        <v>49</v>
      </c>
      <c r="AO128" s="94"/>
      <c r="AP128" s="155">
        <v>25863</v>
      </c>
      <c r="AQ128" s="94"/>
      <c r="AR128" s="155">
        <f t="shared" si="42"/>
        <v>25863</v>
      </c>
      <c r="AS128" s="94"/>
      <c r="AT128" s="155">
        <f t="shared" si="43"/>
        <v>0</v>
      </c>
      <c r="AU128" s="94"/>
      <c r="AV128" s="155">
        <f t="shared" si="44"/>
        <v>25863</v>
      </c>
    </row>
    <row r="129" spans="1:48" ht="9.75" customHeight="1" x14ac:dyDescent="0.25">
      <c r="A129" s="103">
        <v>50</v>
      </c>
      <c r="B129" s="103"/>
      <c r="C129" s="13" t="s">
        <v>170</v>
      </c>
      <c r="D129" s="103"/>
      <c r="E129" s="166">
        <v>386573</v>
      </c>
      <c r="F129" s="103"/>
      <c r="G129" s="153">
        <f t="shared" si="32"/>
        <v>22.852506502719319</v>
      </c>
      <c r="H129" s="103"/>
      <c r="I129" s="153">
        <f t="shared" si="33"/>
        <v>38.955106555280807</v>
      </c>
      <c r="J129" s="94"/>
      <c r="K129" s="166">
        <v>0</v>
      </c>
      <c r="L129" s="103"/>
      <c r="M129" s="153">
        <f t="shared" si="34"/>
        <v>0</v>
      </c>
      <c r="N129" s="103"/>
      <c r="O129" s="153">
        <f t="shared" si="35"/>
        <v>0</v>
      </c>
      <c r="P129" s="94"/>
      <c r="Q129" s="166">
        <v>603338</v>
      </c>
      <c r="R129" s="103"/>
      <c r="S129" s="153">
        <f t="shared" si="36"/>
        <v>35.666706077086779</v>
      </c>
      <c r="T129" s="103"/>
      <c r="U129" s="153">
        <f t="shared" si="37"/>
        <v>101.19952415948991</v>
      </c>
      <c r="V129" s="94"/>
      <c r="W129" s="156">
        <f t="shared" si="38"/>
        <v>989911</v>
      </c>
      <c r="X129" s="94"/>
      <c r="Y129" s="119"/>
      <c r="Z129" s="166">
        <v>47169</v>
      </c>
      <c r="AA129" s="94"/>
      <c r="AB129" s="161">
        <f t="shared" si="39"/>
        <v>4.764973820878847</v>
      </c>
      <c r="AC129" s="94"/>
      <c r="AD129" s="166">
        <v>0</v>
      </c>
      <c r="AE129" s="119"/>
      <c r="AF129" s="161">
        <f t="shared" si="40"/>
        <v>0</v>
      </c>
      <c r="AG129" s="119"/>
      <c r="AH129" s="166">
        <v>0</v>
      </c>
      <c r="AI129" s="119"/>
      <c r="AJ129" s="161">
        <f t="shared" si="41"/>
        <v>0</v>
      </c>
      <c r="AK129" s="119"/>
      <c r="AL129" s="166">
        <v>222904</v>
      </c>
      <c r="AM129" s="94"/>
      <c r="AN129" s="103">
        <v>50</v>
      </c>
      <c r="AO129" s="94"/>
      <c r="AP129" s="155">
        <v>16916</v>
      </c>
      <c r="AQ129" s="94"/>
      <c r="AR129" s="155">
        <f t="shared" si="42"/>
        <v>16916</v>
      </c>
      <c r="AS129" s="94"/>
      <c r="AT129" s="155">
        <f t="shared" si="43"/>
        <v>0</v>
      </c>
      <c r="AU129" s="94"/>
      <c r="AV129" s="155">
        <f t="shared" si="44"/>
        <v>16916</v>
      </c>
    </row>
    <row r="130" spans="1:48" ht="8.85" customHeight="1" x14ac:dyDescent="0.25">
      <c r="A130" s="103"/>
      <c r="B130" s="103"/>
      <c r="C130" s="103"/>
      <c r="D130" s="103"/>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8.4499999999999993" customHeight="1" x14ac:dyDescent="0.25">
      <c r="A131" s="103"/>
      <c r="B131" s="103"/>
      <c r="C131" s="103"/>
      <c r="D131" s="103"/>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8.85" hidden="1" customHeight="1" x14ac:dyDescent="0.25">
      <c r="A132" s="103"/>
      <c r="B132" s="103"/>
      <c r="C132" s="103"/>
      <c r="D132" s="103"/>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9.6" customHeight="1" x14ac:dyDescent="0.25">
      <c r="A133" s="163" t="s">
        <v>558</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164" t="s">
        <v>559</v>
      </c>
      <c r="AP133" s="94"/>
      <c r="AQ133" s="94"/>
      <c r="AR133" s="94"/>
      <c r="AS133" s="94"/>
      <c r="AT133" s="94"/>
      <c r="AU133" s="94"/>
      <c r="AV133" s="94"/>
    </row>
    <row r="134" spans="1:48" ht="10.5" customHeight="1" x14ac:dyDescent="0.25">
      <c r="A134" s="174"/>
      <c r="B134" s="94"/>
      <c r="C134" s="94"/>
      <c r="D134" s="94"/>
      <c r="E134" s="94"/>
      <c r="F134" s="94"/>
      <c r="G134" s="94"/>
      <c r="H134" s="94"/>
      <c r="I134" s="94"/>
      <c r="J134" s="94"/>
      <c r="K134" s="94"/>
      <c r="L134" s="94"/>
      <c r="M134" s="94"/>
      <c r="N134" s="94"/>
      <c r="O134" s="94"/>
      <c r="P134" s="94"/>
      <c r="Q134" s="94"/>
      <c r="R134" s="94"/>
      <c r="S134" s="103"/>
      <c r="T134" s="94"/>
      <c r="U134" s="94"/>
      <c r="V134" s="94"/>
      <c r="W134" s="96" t="s">
        <v>40</v>
      </c>
      <c r="X134" s="94"/>
      <c r="Y134" s="103"/>
      <c r="Z134" s="134" t="s">
        <v>41</v>
      </c>
      <c r="AA134" s="94"/>
      <c r="AB134" s="94"/>
      <c r="AC134" s="94"/>
      <c r="AD134" s="94"/>
      <c r="AE134" s="94"/>
      <c r="AF134" s="94"/>
      <c r="AG134" s="94"/>
      <c r="AH134" s="94"/>
      <c r="AI134" s="94"/>
      <c r="AJ134" s="94"/>
      <c r="AK134" s="94"/>
      <c r="AL134" s="103"/>
      <c r="AM134" s="94"/>
      <c r="AN134" s="96" t="s">
        <v>546</v>
      </c>
      <c r="AO134" s="94"/>
      <c r="AP134" s="94"/>
      <c r="AQ134" s="94"/>
      <c r="AR134" s="94"/>
      <c r="AS134" s="94"/>
      <c r="AT134" s="94"/>
      <c r="AU134" s="94"/>
      <c r="AV134" s="94"/>
    </row>
    <row r="135" spans="1:48" ht="10.5" customHeight="1" x14ac:dyDescent="0.25">
      <c r="A135" s="168"/>
      <c r="B135" s="94"/>
      <c r="C135" s="94"/>
      <c r="D135" s="94"/>
      <c r="E135" s="94"/>
      <c r="F135" s="94"/>
      <c r="G135" s="94"/>
      <c r="H135" s="94"/>
      <c r="I135" s="94"/>
      <c r="J135" s="94"/>
      <c r="K135" s="94"/>
      <c r="L135" s="94"/>
      <c r="M135" s="94"/>
      <c r="N135" s="94"/>
      <c r="O135" s="94"/>
      <c r="P135" s="94"/>
      <c r="Q135" s="94"/>
      <c r="R135" s="94"/>
      <c r="S135" s="103"/>
      <c r="T135" s="94"/>
      <c r="U135" s="94"/>
      <c r="V135" s="94"/>
      <c r="W135" s="96" t="s">
        <v>547</v>
      </c>
      <c r="X135" s="94"/>
      <c r="Y135" s="103"/>
      <c r="Z135" s="134" t="s">
        <v>388</v>
      </c>
      <c r="AA135" s="94"/>
      <c r="AB135" s="94"/>
      <c r="AC135" s="94"/>
      <c r="AD135" s="94"/>
      <c r="AE135" s="94"/>
      <c r="AF135" s="94"/>
      <c r="AG135" s="94"/>
      <c r="AH135" s="94"/>
      <c r="AI135" s="94"/>
      <c r="AJ135" s="94"/>
      <c r="AK135" s="94"/>
      <c r="AL135" s="103"/>
      <c r="AM135" s="94"/>
      <c r="AN135" s="135" t="s">
        <v>171</v>
      </c>
      <c r="AO135" s="94"/>
      <c r="AP135" s="94"/>
      <c r="AQ135" s="94"/>
      <c r="AR135" s="94"/>
      <c r="AS135" s="94"/>
      <c r="AT135" s="94"/>
      <c r="AU135" s="94"/>
      <c r="AV135" s="94"/>
    </row>
    <row r="136" spans="1:48" ht="10.5" customHeight="1" x14ac:dyDescent="0.25">
      <c r="A136" s="108"/>
      <c r="B136" s="94"/>
      <c r="C136" s="94"/>
      <c r="D136" s="94"/>
      <c r="E136" s="94"/>
      <c r="F136" s="94"/>
      <c r="G136" s="94"/>
      <c r="H136" s="94"/>
      <c r="I136" s="94"/>
      <c r="J136" s="94"/>
      <c r="K136" s="94"/>
      <c r="L136" s="94"/>
      <c r="M136" s="94"/>
      <c r="N136" s="94"/>
      <c r="O136" s="94"/>
      <c r="P136" s="94"/>
      <c r="Q136" s="94"/>
      <c r="R136" s="94"/>
      <c r="S136" s="103"/>
      <c r="T136" s="94"/>
      <c r="U136" s="94"/>
      <c r="V136" s="94"/>
      <c r="W136" s="96" t="s">
        <v>46</v>
      </c>
      <c r="X136" s="94"/>
      <c r="Y136" s="103"/>
      <c r="Z136" s="118" t="s">
        <v>47</v>
      </c>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9.6" customHeight="1" x14ac:dyDescent="0.25">
      <c r="A137" s="103"/>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9" t="s">
        <v>389</v>
      </c>
      <c r="AA137" s="99"/>
      <c r="AB137" s="99"/>
      <c r="AC137" s="99"/>
      <c r="AD137" s="99"/>
      <c r="AE137" s="99"/>
      <c r="AF137" s="99"/>
      <c r="AG137" s="99"/>
      <c r="AH137" s="99"/>
      <c r="AI137" s="99"/>
      <c r="AJ137" s="99"/>
      <c r="AK137" s="99"/>
      <c r="AL137" s="99"/>
      <c r="AM137" s="94"/>
      <c r="AN137" s="94"/>
      <c r="AO137" s="94"/>
      <c r="AP137" s="94"/>
      <c r="AQ137" s="94"/>
      <c r="AR137" s="94"/>
      <c r="AS137" s="94"/>
      <c r="AT137" s="94"/>
      <c r="AU137" s="94"/>
      <c r="AV137" s="94"/>
    </row>
    <row r="138" spans="1:48" ht="8.85" customHeight="1" x14ac:dyDescent="0.25">
      <c r="A138" s="103"/>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9.6" customHeight="1" x14ac:dyDescent="0.25">
      <c r="A139" s="10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9" t="s">
        <v>393</v>
      </c>
      <c r="AE139" s="99"/>
      <c r="AF139" s="99"/>
      <c r="AG139" s="99"/>
      <c r="AH139" s="99"/>
      <c r="AI139" s="99"/>
      <c r="AJ139" s="99"/>
      <c r="AK139" s="94"/>
      <c r="AL139" s="94"/>
      <c r="AM139" s="94"/>
      <c r="AN139" s="94"/>
      <c r="AO139" s="94"/>
      <c r="AP139" s="94"/>
      <c r="AQ139" s="94"/>
      <c r="AR139" s="94"/>
      <c r="AS139" s="94"/>
      <c r="AT139" s="94"/>
      <c r="AU139" s="94"/>
      <c r="AV139" s="94"/>
    </row>
    <row r="140" spans="1:48" ht="9.6" customHeight="1" x14ac:dyDescent="0.25">
      <c r="A140" s="103"/>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9.6" customHeight="1" x14ac:dyDescent="0.25">
      <c r="A141" s="103"/>
      <c r="B141" s="94"/>
      <c r="C141" s="94"/>
      <c r="D141" s="94"/>
      <c r="E141" s="99" t="s">
        <v>548</v>
      </c>
      <c r="F141" s="99"/>
      <c r="G141" s="99"/>
      <c r="H141" s="99"/>
      <c r="I141" s="99"/>
      <c r="J141" s="94"/>
      <c r="K141" s="99" t="s">
        <v>549</v>
      </c>
      <c r="L141" s="99"/>
      <c r="M141" s="99"/>
      <c r="N141" s="99"/>
      <c r="O141" s="99"/>
      <c r="P141" s="94"/>
      <c r="Q141" s="99" t="s">
        <v>550</v>
      </c>
      <c r="R141" s="99"/>
      <c r="S141" s="99"/>
      <c r="T141" s="99"/>
      <c r="U141" s="99"/>
      <c r="V141" s="94"/>
      <c r="W141" s="94"/>
      <c r="X141" s="94"/>
      <c r="Y141" s="94"/>
      <c r="Z141" s="99" t="s">
        <v>428</v>
      </c>
      <c r="AA141" s="99"/>
      <c r="AB141" s="99"/>
      <c r="AC141" s="94"/>
      <c r="AD141" s="99" t="s">
        <v>57</v>
      </c>
      <c r="AE141" s="99"/>
      <c r="AF141" s="99"/>
      <c r="AG141" s="94"/>
      <c r="AH141" s="99" t="s">
        <v>58</v>
      </c>
      <c r="AI141" s="99"/>
      <c r="AJ141" s="99"/>
      <c r="AK141" s="94"/>
      <c r="AL141" s="94"/>
      <c r="AM141" s="94"/>
      <c r="AN141" s="94"/>
      <c r="AO141" s="94"/>
      <c r="AP141" s="94"/>
      <c r="AQ141" s="94"/>
      <c r="AR141" s="94"/>
      <c r="AS141" s="94"/>
      <c r="AT141" s="94"/>
      <c r="AU141" s="94"/>
      <c r="AV141" s="94"/>
    </row>
    <row r="142" spans="1:48" ht="8.85"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9.6" customHeight="1" x14ac:dyDescent="0.25">
      <c r="A143" s="94"/>
      <c r="B143" s="94"/>
      <c r="C143" s="94"/>
      <c r="D143" s="94"/>
      <c r="E143" s="94"/>
      <c r="F143" s="94"/>
      <c r="G143" s="94"/>
      <c r="H143" s="94"/>
      <c r="I143" s="95" t="s">
        <v>62</v>
      </c>
      <c r="J143" s="94"/>
      <c r="K143" s="94"/>
      <c r="L143" s="94"/>
      <c r="M143" s="94"/>
      <c r="N143" s="94"/>
      <c r="O143" s="95" t="s">
        <v>62</v>
      </c>
      <c r="P143" s="94"/>
      <c r="Q143" s="94"/>
      <c r="R143" s="94"/>
      <c r="S143" s="94"/>
      <c r="T143" s="94"/>
      <c r="U143" s="95" t="s">
        <v>62</v>
      </c>
      <c r="V143" s="94"/>
      <c r="W143" s="94"/>
      <c r="X143" s="94"/>
      <c r="Y143" s="94"/>
      <c r="Z143" s="94"/>
      <c r="AA143" s="94"/>
      <c r="AB143" s="95" t="s">
        <v>269</v>
      </c>
      <c r="AC143" s="94"/>
      <c r="AD143" s="94"/>
      <c r="AE143" s="94"/>
      <c r="AF143" s="95" t="s">
        <v>269</v>
      </c>
      <c r="AG143" s="94"/>
      <c r="AH143" s="94"/>
      <c r="AI143" s="94"/>
      <c r="AJ143" s="95" t="s">
        <v>269</v>
      </c>
      <c r="AK143" s="94"/>
      <c r="AL143" s="95" t="s">
        <v>405</v>
      </c>
      <c r="AM143" s="94"/>
      <c r="AN143" s="94"/>
      <c r="AO143" s="94"/>
      <c r="AP143" s="94"/>
      <c r="AQ143" s="94"/>
      <c r="AR143" s="139" t="s">
        <v>551</v>
      </c>
      <c r="AS143" s="94"/>
      <c r="AT143" s="139" t="s">
        <v>552</v>
      </c>
      <c r="AU143" s="119"/>
      <c r="AV143" s="172" t="s">
        <v>261</v>
      </c>
    </row>
    <row r="144" spans="1:48" ht="9.6" customHeight="1" x14ac:dyDescent="0.25">
      <c r="A144" s="173" t="s">
        <v>69</v>
      </c>
      <c r="B144" s="94"/>
      <c r="C144" s="100" t="s">
        <v>71</v>
      </c>
      <c r="D144" s="94"/>
      <c r="E144" s="100" t="s">
        <v>72</v>
      </c>
      <c r="F144" s="94"/>
      <c r="G144" s="100" t="s">
        <v>431</v>
      </c>
      <c r="H144" s="94"/>
      <c r="I144" s="100" t="s">
        <v>78</v>
      </c>
      <c r="J144" s="94"/>
      <c r="K144" s="100" t="s">
        <v>72</v>
      </c>
      <c r="L144" s="94"/>
      <c r="M144" s="100" t="s">
        <v>431</v>
      </c>
      <c r="N144" s="94"/>
      <c r="O144" s="100" t="s">
        <v>78</v>
      </c>
      <c r="P144" s="94"/>
      <c r="Q144" s="100" t="s">
        <v>72</v>
      </c>
      <c r="R144" s="94"/>
      <c r="S144" s="100" t="s">
        <v>431</v>
      </c>
      <c r="T144" s="94"/>
      <c r="U144" s="100" t="s">
        <v>78</v>
      </c>
      <c r="V144" s="94"/>
      <c r="W144" s="100" t="s">
        <v>63</v>
      </c>
      <c r="X144" s="94"/>
      <c r="Y144" s="94"/>
      <c r="Z144" s="100" t="s">
        <v>72</v>
      </c>
      <c r="AA144" s="94"/>
      <c r="AB144" s="100" t="s">
        <v>369</v>
      </c>
      <c r="AC144" s="94"/>
      <c r="AD144" s="100" t="s">
        <v>72</v>
      </c>
      <c r="AE144" s="94"/>
      <c r="AF144" s="100" t="s">
        <v>369</v>
      </c>
      <c r="AG144" s="94"/>
      <c r="AH144" s="100" t="s">
        <v>72</v>
      </c>
      <c r="AI144" s="94"/>
      <c r="AJ144" s="100" t="s">
        <v>369</v>
      </c>
      <c r="AK144" s="94"/>
      <c r="AL144" s="100" t="s">
        <v>414</v>
      </c>
      <c r="AM144" s="94"/>
      <c r="AN144" s="173" t="s">
        <v>69</v>
      </c>
      <c r="AO144" s="94"/>
      <c r="AP144" s="94"/>
      <c r="AQ144" s="94"/>
      <c r="AR144" s="101" t="s">
        <v>553</v>
      </c>
      <c r="AS144" s="94"/>
      <c r="AT144" s="101" t="s">
        <v>554</v>
      </c>
      <c r="AU144" s="94"/>
      <c r="AV144" s="101" t="s">
        <v>555</v>
      </c>
    </row>
    <row r="145" spans="1:48" ht="9.75" customHeight="1" x14ac:dyDescent="0.25">
      <c r="A145" s="103"/>
      <c r="B145" s="13" t="s">
        <v>282</v>
      </c>
      <c r="C145" s="13"/>
      <c r="D145" s="103"/>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103"/>
      <c r="AO145" s="94"/>
      <c r="AP145" s="94"/>
      <c r="AQ145" s="94"/>
      <c r="AR145" s="94"/>
      <c r="AS145" s="94"/>
      <c r="AT145" s="94"/>
      <c r="AU145" s="94"/>
      <c r="AV145" s="94"/>
    </row>
    <row r="146" spans="1:48" ht="9.75" customHeight="1" x14ac:dyDescent="0.25">
      <c r="A146" s="103">
        <v>51</v>
      </c>
      <c r="B146" s="103"/>
      <c r="C146" s="13" t="s">
        <v>172</v>
      </c>
      <c r="D146" s="103"/>
      <c r="E146" s="154">
        <v>50004</v>
      </c>
      <c r="F146" s="103"/>
      <c r="G146" s="152">
        <f>(E146/$AP146)</f>
        <v>4.5545131614901173</v>
      </c>
      <c r="H146" s="103"/>
      <c r="I146" s="153">
        <f t="shared" ref="I146:I190" si="45">IF(G$192,G146/G$192*100,0)</f>
        <v>7.7637674227185638</v>
      </c>
      <c r="J146" s="94"/>
      <c r="K146" s="154">
        <v>4985</v>
      </c>
      <c r="L146" s="103"/>
      <c r="M146" s="152">
        <f>(K146/$AP146)</f>
        <v>0.45404863830949993</v>
      </c>
      <c r="N146" s="103"/>
      <c r="O146" s="153">
        <f t="shared" ref="O146:O190" si="46">IF(M$192,M146/M$192*100,0)</f>
        <v>20.649258642619532</v>
      </c>
      <c r="P146" s="94"/>
      <c r="Q146" s="154">
        <v>123003</v>
      </c>
      <c r="R146" s="103"/>
      <c r="S146" s="152">
        <f>(Q146/$AP146)</f>
        <v>11.203479369705802</v>
      </c>
      <c r="T146" s="103"/>
      <c r="U146" s="153">
        <f t="shared" ref="U146:U190" si="47">IF(S$192,S146/S$192*100,0)</f>
        <v>31.788379299574942</v>
      </c>
      <c r="V146" s="94"/>
      <c r="W146" s="154">
        <f t="shared" ref="W146:W190" si="48">(E146+K146+Q146)</f>
        <v>177992</v>
      </c>
      <c r="X146" s="94"/>
      <c r="Y146" s="94"/>
      <c r="Z146" s="154">
        <v>0</v>
      </c>
      <c r="AA146" s="94"/>
      <c r="AB146" s="153">
        <f t="shared" ref="AB146:AB190" si="49">IF($W146,Z146/$W146*100,0)</f>
        <v>0</v>
      </c>
      <c r="AC146" s="94"/>
      <c r="AD146" s="154">
        <v>0</v>
      </c>
      <c r="AE146" s="94"/>
      <c r="AF146" s="153">
        <f t="shared" ref="AF146:AF190" si="50">IF($W146,AD146/$W146*100,0)</f>
        <v>0</v>
      </c>
      <c r="AG146" s="94"/>
      <c r="AH146" s="154">
        <v>0</v>
      </c>
      <c r="AI146" s="94"/>
      <c r="AJ146" s="153">
        <f t="shared" ref="AJ146:AJ190" si="51">IF($W146,AH146/$W146*100,0)</f>
        <v>0</v>
      </c>
      <c r="AK146" s="94"/>
      <c r="AL146" s="154">
        <v>0</v>
      </c>
      <c r="AM146" s="94"/>
      <c r="AN146" s="103">
        <v>51</v>
      </c>
      <c r="AO146" s="94"/>
      <c r="AP146" s="155">
        <v>10979</v>
      </c>
      <c r="AQ146" s="94"/>
      <c r="AR146" s="155">
        <f t="shared" ref="AR146:AR190" si="52">IF(E146,AP146,0)</f>
        <v>10979</v>
      </c>
      <c r="AS146" s="94"/>
      <c r="AT146" s="155">
        <f t="shared" ref="AT146:AT190" si="53">IF(K146,AP146,0)</f>
        <v>10979</v>
      </c>
      <c r="AU146" s="94"/>
      <c r="AV146" s="155">
        <f t="shared" ref="AV146:AV190" si="54">IF(Q146,AP146,0)</f>
        <v>10979</v>
      </c>
    </row>
    <row r="147" spans="1:48" ht="9.75" customHeight="1" x14ac:dyDescent="0.25">
      <c r="A147" s="103">
        <v>52</v>
      </c>
      <c r="B147" s="103"/>
      <c r="C147" s="13" t="s">
        <v>173</v>
      </c>
      <c r="D147" s="103"/>
      <c r="E147" s="156">
        <v>0</v>
      </c>
      <c r="F147" s="103"/>
      <c r="G147" s="153">
        <v>0</v>
      </c>
      <c r="H147" s="103"/>
      <c r="I147" s="153">
        <f t="shared" si="45"/>
        <v>0</v>
      </c>
      <c r="J147" s="94"/>
      <c r="K147" s="156">
        <v>0</v>
      </c>
      <c r="L147" s="103"/>
      <c r="M147" s="153">
        <v>0</v>
      </c>
      <c r="N147" s="103"/>
      <c r="O147" s="153">
        <f t="shared" si="46"/>
        <v>0</v>
      </c>
      <c r="P147" s="94"/>
      <c r="Q147" s="156">
        <v>0</v>
      </c>
      <c r="R147" s="103"/>
      <c r="S147" s="153">
        <v>0</v>
      </c>
      <c r="T147" s="103"/>
      <c r="U147" s="153">
        <f t="shared" si="47"/>
        <v>0</v>
      </c>
      <c r="V147" s="94"/>
      <c r="W147" s="156">
        <f t="shared" si="48"/>
        <v>0</v>
      </c>
      <c r="X147" s="94"/>
      <c r="Y147" s="94"/>
      <c r="Z147" s="156">
        <v>0</v>
      </c>
      <c r="AA147" s="94"/>
      <c r="AB147" s="153">
        <f t="shared" si="49"/>
        <v>0</v>
      </c>
      <c r="AC147" s="94"/>
      <c r="AD147" s="156">
        <v>0</v>
      </c>
      <c r="AE147" s="94"/>
      <c r="AF147" s="153">
        <f t="shared" si="50"/>
        <v>0</v>
      </c>
      <c r="AG147" s="94"/>
      <c r="AH147" s="156">
        <v>0</v>
      </c>
      <c r="AI147" s="94"/>
      <c r="AJ147" s="153">
        <f t="shared" si="51"/>
        <v>0</v>
      </c>
      <c r="AK147" s="94"/>
      <c r="AL147" s="156">
        <v>0</v>
      </c>
      <c r="AM147" s="94"/>
      <c r="AN147" s="103">
        <v>52</v>
      </c>
      <c r="AO147" s="94"/>
      <c r="AP147" s="155">
        <v>0</v>
      </c>
      <c r="AQ147" s="94"/>
      <c r="AR147" s="155">
        <f t="shared" si="52"/>
        <v>0</v>
      </c>
      <c r="AS147" s="94"/>
      <c r="AT147" s="155">
        <f t="shared" si="53"/>
        <v>0</v>
      </c>
      <c r="AU147" s="94"/>
      <c r="AV147" s="155">
        <f t="shared" si="54"/>
        <v>0</v>
      </c>
    </row>
    <row r="148" spans="1:48" ht="9.75" customHeight="1" x14ac:dyDescent="0.25">
      <c r="A148" s="103">
        <v>53</v>
      </c>
      <c r="B148" s="103"/>
      <c r="C148" s="13" t="s">
        <v>174</v>
      </c>
      <c r="D148" s="103"/>
      <c r="E148" s="156">
        <v>47048762</v>
      </c>
      <c r="F148" s="103"/>
      <c r="G148" s="153">
        <f t="shared" ref="G148:G165" si="55">(E148/$AP148)</f>
        <v>115.7824119304549</v>
      </c>
      <c r="H148" s="103"/>
      <c r="I148" s="153">
        <f t="shared" si="45"/>
        <v>197.36636738038271</v>
      </c>
      <c r="J148" s="94"/>
      <c r="K148" s="156">
        <v>339836</v>
      </c>
      <c r="L148" s="103"/>
      <c r="M148" s="153">
        <f t="shared" ref="M148:M165" si="56">(K148/$AP148)</f>
        <v>0.83630323239531934</v>
      </c>
      <c r="N148" s="103"/>
      <c r="O148" s="153">
        <f t="shared" si="46"/>
        <v>38.033462260090175</v>
      </c>
      <c r="P148" s="94"/>
      <c r="Q148" s="156">
        <v>20687533</v>
      </c>
      <c r="R148" s="103"/>
      <c r="S148" s="153">
        <f t="shared" ref="S148:S165" si="57">(Q148/$AP148)</f>
        <v>50.909999876954878</v>
      </c>
      <c r="T148" s="103"/>
      <c r="U148" s="153">
        <f t="shared" si="47"/>
        <v>144.45033840165428</v>
      </c>
      <c r="V148" s="94"/>
      <c r="W148" s="156">
        <f t="shared" si="48"/>
        <v>68076131</v>
      </c>
      <c r="X148" s="94"/>
      <c r="Y148" s="94"/>
      <c r="Z148" s="156">
        <v>212957</v>
      </c>
      <c r="AA148" s="94"/>
      <c r="AB148" s="153">
        <f t="shared" si="49"/>
        <v>0.31282183178124501</v>
      </c>
      <c r="AC148" s="94"/>
      <c r="AD148" s="156">
        <v>0</v>
      </c>
      <c r="AE148" s="94"/>
      <c r="AF148" s="153">
        <f t="shared" si="50"/>
        <v>0</v>
      </c>
      <c r="AG148" s="94"/>
      <c r="AH148" s="156">
        <v>0</v>
      </c>
      <c r="AI148" s="94"/>
      <c r="AJ148" s="153">
        <f t="shared" si="51"/>
        <v>0</v>
      </c>
      <c r="AK148" s="94"/>
      <c r="AL148" s="156">
        <v>18438475</v>
      </c>
      <c r="AM148" s="94"/>
      <c r="AN148" s="103">
        <v>53</v>
      </c>
      <c r="AO148" s="94"/>
      <c r="AP148" s="155">
        <v>406355</v>
      </c>
      <c r="AQ148" s="94"/>
      <c r="AR148" s="155">
        <f t="shared" si="52"/>
        <v>406355</v>
      </c>
      <c r="AS148" s="94"/>
      <c r="AT148" s="155">
        <f t="shared" si="53"/>
        <v>406355</v>
      </c>
      <c r="AU148" s="94"/>
      <c r="AV148" s="155">
        <f t="shared" si="54"/>
        <v>406355</v>
      </c>
    </row>
    <row r="149" spans="1:48" ht="9.75" customHeight="1" x14ac:dyDescent="0.25">
      <c r="A149" s="103">
        <v>54</v>
      </c>
      <c r="B149" s="103"/>
      <c r="C149" s="13" t="s">
        <v>175</v>
      </c>
      <c r="D149" s="103"/>
      <c r="E149" s="156">
        <v>1142843</v>
      </c>
      <c r="F149" s="103"/>
      <c r="G149" s="153">
        <f t="shared" si="55"/>
        <v>31.727131395574805</v>
      </c>
      <c r="H149" s="103"/>
      <c r="I149" s="153">
        <f t="shared" si="45"/>
        <v>54.083073297055726</v>
      </c>
      <c r="J149" s="94"/>
      <c r="K149" s="156">
        <v>75400</v>
      </c>
      <c r="L149" s="103"/>
      <c r="M149" s="153">
        <f t="shared" si="56"/>
        <v>2.0932233974625913</v>
      </c>
      <c r="N149" s="103"/>
      <c r="O149" s="153">
        <f t="shared" si="46"/>
        <v>95.19577350108635</v>
      </c>
      <c r="P149" s="94"/>
      <c r="Q149" s="156">
        <v>412115</v>
      </c>
      <c r="R149" s="103"/>
      <c r="S149" s="153">
        <f t="shared" si="57"/>
        <v>11.440964992643181</v>
      </c>
      <c r="T149" s="103"/>
      <c r="U149" s="153">
        <f t="shared" si="47"/>
        <v>32.462213098077086</v>
      </c>
      <c r="V149" s="94"/>
      <c r="W149" s="156">
        <f t="shared" si="48"/>
        <v>1630358</v>
      </c>
      <c r="X149" s="94"/>
      <c r="Y149" s="94"/>
      <c r="Z149" s="156">
        <v>35278</v>
      </c>
      <c r="AA149" s="94"/>
      <c r="AB149" s="153">
        <f t="shared" si="49"/>
        <v>2.1638192347938308</v>
      </c>
      <c r="AC149" s="94"/>
      <c r="AD149" s="156">
        <v>0</v>
      </c>
      <c r="AE149" s="94"/>
      <c r="AF149" s="153">
        <f t="shared" si="50"/>
        <v>0</v>
      </c>
      <c r="AG149" s="94"/>
      <c r="AH149" s="156">
        <v>0</v>
      </c>
      <c r="AI149" s="94"/>
      <c r="AJ149" s="153">
        <f t="shared" si="51"/>
        <v>0</v>
      </c>
      <c r="AK149" s="94"/>
      <c r="AL149" s="156">
        <v>563816</v>
      </c>
      <c r="AM149" s="94"/>
      <c r="AN149" s="103">
        <v>54</v>
      </c>
      <c r="AO149" s="94"/>
      <c r="AP149" s="155">
        <v>36021</v>
      </c>
      <c r="AQ149" s="94"/>
      <c r="AR149" s="155">
        <f t="shared" si="52"/>
        <v>36021</v>
      </c>
      <c r="AS149" s="94"/>
      <c r="AT149" s="155">
        <f t="shared" si="53"/>
        <v>36021</v>
      </c>
      <c r="AU149" s="94"/>
      <c r="AV149" s="155">
        <f t="shared" si="54"/>
        <v>36021</v>
      </c>
    </row>
    <row r="150" spans="1:48" ht="9.75" customHeight="1" x14ac:dyDescent="0.25">
      <c r="A150" s="103">
        <v>55</v>
      </c>
      <c r="B150" s="103"/>
      <c r="C150" s="13" t="s">
        <v>176</v>
      </c>
      <c r="D150" s="103"/>
      <c r="E150" s="156">
        <v>0</v>
      </c>
      <c r="F150" s="103"/>
      <c r="G150" s="153">
        <f t="shared" si="55"/>
        <v>0</v>
      </c>
      <c r="H150" s="103"/>
      <c r="I150" s="153">
        <f t="shared" si="45"/>
        <v>0</v>
      </c>
      <c r="J150" s="94"/>
      <c r="K150" s="156">
        <v>0</v>
      </c>
      <c r="L150" s="103"/>
      <c r="M150" s="153">
        <f t="shared" si="56"/>
        <v>0</v>
      </c>
      <c r="N150" s="103"/>
      <c r="O150" s="153">
        <f t="shared" si="46"/>
        <v>0</v>
      </c>
      <c r="P150" s="94"/>
      <c r="Q150" s="156">
        <v>0</v>
      </c>
      <c r="R150" s="103"/>
      <c r="S150" s="153">
        <f t="shared" si="57"/>
        <v>0</v>
      </c>
      <c r="T150" s="103"/>
      <c r="U150" s="153">
        <f t="shared" si="47"/>
        <v>0</v>
      </c>
      <c r="V150" s="94"/>
      <c r="W150" s="156">
        <f t="shared" si="48"/>
        <v>0</v>
      </c>
      <c r="X150" s="94"/>
      <c r="Y150" s="94"/>
      <c r="Z150" s="156">
        <v>0</v>
      </c>
      <c r="AA150" s="94"/>
      <c r="AB150" s="161">
        <f t="shared" si="49"/>
        <v>0</v>
      </c>
      <c r="AC150" s="94"/>
      <c r="AD150" s="156">
        <v>0</v>
      </c>
      <c r="AE150" s="94"/>
      <c r="AF150" s="161">
        <f t="shared" si="50"/>
        <v>0</v>
      </c>
      <c r="AG150" s="94"/>
      <c r="AH150" s="156">
        <v>0</v>
      </c>
      <c r="AI150" s="94"/>
      <c r="AJ150" s="161">
        <f t="shared" si="51"/>
        <v>0</v>
      </c>
      <c r="AK150" s="94"/>
      <c r="AL150" s="156">
        <v>0</v>
      </c>
      <c r="AM150" s="94"/>
      <c r="AN150" s="103">
        <v>55</v>
      </c>
      <c r="AO150" s="94"/>
      <c r="AP150" s="155">
        <v>12236</v>
      </c>
      <c r="AQ150" s="94"/>
      <c r="AR150" s="155">
        <f t="shared" si="52"/>
        <v>0</v>
      </c>
      <c r="AS150" s="94"/>
      <c r="AT150" s="155">
        <f t="shared" si="53"/>
        <v>0</v>
      </c>
      <c r="AU150" s="94"/>
      <c r="AV150" s="155">
        <f t="shared" si="54"/>
        <v>0</v>
      </c>
    </row>
    <row r="151" spans="1:48" ht="9.75" customHeight="1" x14ac:dyDescent="0.25">
      <c r="A151" s="103">
        <v>56</v>
      </c>
      <c r="B151" s="103"/>
      <c r="C151" s="13" t="s">
        <v>177</v>
      </c>
      <c r="D151" s="103"/>
      <c r="E151" s="156">
        <v>527169</v>
      </c>
      <c r="F151" s="103"/>
      <c r="G151" s="153">
        <f t="shared" si="55"/>
        <v>39.702440126525076</v>
      </c>
      <c r="H151" s="103"/>
      <c r="I151" s="153">
        <f t="shared" si="45"/>
        <v>67.678037218779579</v>
      </c>
      <c r="J151" s="94"/>
      <c r="K151" s="156">
        <v>3000</v>
      </c>
      <c r="L151" s="103"/>
      <c r="M151" s="153">
        <f t="shared" si="56"/>
        <v>0.22593764121102575</v>
      </c>
      <c r="N151" s="103"/>
      <c r="O151" s="153">
        <f t="shared" si="46"/>
        <v>10.275209298810116</v>
      </c>
      <c r="P151" s="94"/>
      <c r="Q151" s="156">
        <v>131972</v>
      </c>
      <c r="R151" s="103"/>
      <c r="S151" s="153">
        <f t="shared" si="57"/>
        <v>9.9391474619671634</v>
      </c>
      <c r="T151" s="103"/>
      <c r="U151" s="153">
        <f t="shared" si="47"/>
        <v>28.201006045474291</v>
      </c>
      <c r="V151" s="94"/>
      <c r="W151" s="156">
        <f t="shared" si="48"/>
        <v>662141</v>
      </c>
      <c r="X151" s="94"/>
      <c r="Y151" s="94"/>
      <c r="Z151" s="156">
        <v>0</v>
      </c>
      <c r="AA151" s="94"/>
      <c r="AB151" s="161">
        <f t="shared" si="49"/>
        <v>0</v>
      </c>
      <c r="AC151" s="94"/>
      <c r="AD151" s="156">
        <v>0</v>
      </c>
      <c r="AE151" s="94"/>
      <c r="AF151" s="161">
        <f t="shared" si="50"/>
        <v>0</v>
      </c>
      <c r="AG151" s="94"/>
      <c r="AH151" s="156">
        <v>0</v>
      </c>
      <c r="AI151" s="94"/>
      <c r="AJ151" s="161">
        <f t="shared" si="51"/>
        <v>0</v>
      </c>
      <c r="AK151" s="94"/>
      <c r="AL151" s="156">
        <v>195201</v>
      </c>
      <c r="AM151" s="94"/>
      <c r="AN151" s="103">
        <v>56</v>
      </c>
      <c r="AO151" s="94"/>
      <c r="AP151" s="155">
        <v>13278</v>
      </c>
      <c r="AQ151" s="94"/>
      <c r="AR151" s="155">
        <f t="shared" si="52"/>
        <v>13278</v>
      </c>
      <c r="AS151" s="94"/>
      <c r="AT151" s="155">
        <f t="shared" si="53"/>
        <v>13278</v>
      </c>
      <c r="AU151" s="94"/>
      <c r="AV151" s="155">
        <f t="shared" si="54"/>
        <v>13278</v>
      </c>
    </row>
    <row r="152" spans="1:48" ht="9.75" customHeight="1" x14ac:dyDescent="0.25">
      <c r="A152" s="103">
        <v>57</v>
      </c>
      <c r="B152" s="103"/>
      <c r="C152" s="13" t="s">
        <v>178</v>
      </c>
      <c r="D152" s="103"/>
      <c r="E152" s="156">
        <v>103500</v>
      </c>
      <c r="F152" s="103"/>
      <c r="G152" s="153">
        <f t="shared" si="55"/>
        <v>11.891084558823529</v>
      </c>
      <c r="H152" s="103"/>
      <c r="I152" s="153">
        <f t="shared" si="45"/>
        <v>20.269919450267061</v>
      </c>
      <c r="J152" s="94"/>
      <c r="K152" s="156">
        <v>0</v>
      </c>
      <c r="L152" s="103"/>
      <c r="M152" s="153">
        <f t="shared" si="56"/>
        <v>0</v>
      </c>
      <c r="N152" s="103"/>
      <c r="O152" s="153">
        <f t="shared" si="46"/>
        <v>0</v>
      </c>
      <c r="P152" s="94"/>
      <c r="Q152" s="156">
        <v>460795</v>
      </c>
      <c r="R152" s="103"/>
      <c r="S152" s="153">
        <f t="shared" si="57"/>
        <v>52.940602022058826</v>
      </c>
      <c r="T152" s="103"/>
      <c r="U152" s="153">
        <f t="shared" si="47"/>
        <v>150.21190131126582</v>
      </c>
      <c r="V152" s="94"/>
      <c r="W152" s="156">
        <f t="shared" si="48"/>
        <v>564295</v>
      </c>
      <c r="X152" s="94"/>
      <c r="Y152" s="94"/>
      <c r="Z152" s="156">
        <v>87976</v>
      </c>
      <c r="AA152" s="94"/>
      <c r="AB152" s="161">
        <f t="shared" si="49"/>
        <v>15.590426992973534</v>
      </c>
      <c r="AC152" s="94"/>
      <c r="AD152" s="156">
        <v>0</v>
      </c>
      <c r="AE152" s="94"/>
      <c r="AF152" s="161">
        <f t="shared" si="50"/>
        <v>0</v>
      </c>
      <c r="AG152" s="94"/>
      <c r="AH152" s="156">
        <v>0</v>
      </c>
      <c r="AI152" s="94"/>
      <c r="AJ152" s="161">
        <f t="shared" si="51"/>
        <v>0</v>
      </c>
      <c r="AK152" s="94"/>
      <c r="AL152" s="156">
        <v>4284</v>
      </c>
      <c r="AM152" s="94"/>
      <c r="AN152" s="103">
        <v>57</v>
      </c>
      <c r="AO152" s="94"/>
      <c r="AP152" s="155">
        <v>8704</v>
      </c>
      <c r="AQ152" s="94"/>
      <c r="AR152" s="155">
        <f t="shared" si="52"/>
        <v>8704</v>
      </c>
      <c r="AS152" s="94"/>
      <c r="AT152" s="155">
        <f t="shared" si="53"/>
        <v>0</v>
      </c>
      <c r="AU152" s="94"/>
      <c r="AV152" s="155">
        <f t="shared" si="54"/>
        <v>8704</v>
      </c>
    </row>
    <row r="153" spans="1:48" ht="9.75" customHeight="1" x14ac:dyDescent="0.25">
      <c r="A153" s="103">
        <v>58</v>
      </c>
      <c r="B153" s="103"/>
      <c r="C153" s="13" t="s">
        <v>179</v>
      </c>
      <c r="D153" s="103"/>
      <c r="E153" s="156">
        <v>11250</v>
      </c>
      <c r="F153" s="103"/>
      <c r="G153" s="153">
        <f t="shared" si="55"/>
        <v>0.36307890914958851</v>
      </c>
      <c r="H153" s="103"/>
      <c r="I153" s="153">
        <f t="shared" si="45"/>
        <v>0.61891581092928738</v>
      </c>
      <c r="J153" s="94"/>
      <c r="K153" s="156">
        <v>65000</v>
      </c>
      <c r="L153" s="103"/>
      <c r="M153" s="153">
        <f t="shared" si="56"/>
        <v>2.0977892528642892</v>
      </c>
      <c r="N153" s="103"/>
      <c r="O153" s="153">
        <f t="shared" si="46"/>
        <v>95.403419821677659</v>
      </c>
      <c r="P153" s="94"/>
      <c r="Q153" s="156">
        <v>669023</v>
      </c>
      <c r="R153" s="103"/>
      <c r="S153" s="153">
        <f t="shared" si="57"/>
        <v>21.591834758754235</v>
      </c>
      <c r="T153" s="103"/>
      <c r="U153" s="153">
        <f t="shared" si="47"/>
        <v>61.263952959200175</v>
      </c>
      <c r="V153" s="94"/>
      <c r="W153" s="156">
        <f t="shared" si="48"/>
        <v>745273</v>
      </c>
      <c r="X153" s="94"/>
      <c r="Y153" s="94"/>
      <c r="Z153" s="156">
        <v>139990</v>
      </c>
      <c r="AA153" s="94"/>
      <c r="AB153" s="161">
        <f t="shared" si="49"/>
        <v>18.78372086470327</v>
      </c>
      <c r="AC153" s="94"/>
      <c r="AD153" s="156">
        <v>0</v>
      </c>
      <c r="AE153" s="94"/>
      <c r="AF153" s="161">
        <f t="shared" si="50"/>
        <v>0</v>
      </c>
      <c r="AG153" s="94"/>
      <c r="AH153" s="156">
        <v>0</v>
      </c>
      <c r="AI153" s="94"/>
      <c r="AJ153" s="161">
        <f t="shared" si="51"/>
        <v>0</v>
      </c>
      <c r="AK153" s="94"/>
      <c r="AL153" s="156">
        <v>37737</v>
      </c>
      <c r="AM153" s="94"/>
      <c r="AN153" s="103">
        <v>58</v>
      </c>
      <c r="AO153" s="94"/>
      <c r="AP153" s="155">
        <v>30985</v>
      </c>
      <c r="AQ153" s="94"/>
      <c r="AR153" s="155">
        <f t="shared" si="52"/>
        <v>30985</v>
      </c>
      <c r="AS153" s="94"/>
      <c r="AT153" s="155">
        <f t="shared" si="53"/>
        <v>30985</v>
      </c>
      <c r="AU153" s="94"/>
      <c r="AV153" s="155">
        <f t="shared" si="54"/>
        <v>30985</v>
      </c>
    </row>
    <row r="154" spans="1:48" ht="9.75" customHeight="1" x14ac:dyDescent="0.25">
      <c r="A154" s="103">
        <v>59</v>
      </c>
      <c r="B154" s="103"/>
      <c r="C154" s="13" t="s">
        <v>180</v>
      </c>
      <c r="D154" s="103"/>
      <c r="E154" s="156">
        <v>137699</v>
      </c>
      <c r="F154" s="103"/>
      <c r="G154" s="153">
        <f t="shared" si="55"/>
        <v>12.645697492882725</v>
      </c>
      <c r="H154" s="103"/>
      <c r="I154" s="153">
        <f t="shared" si="45"/>
        <v>21.556256563912392</v>
      </c>
      <c r="J154" s="94"/>
      <c r="K154" s="156">
        <v>0</v>
      </c>
      <c r="L154" s="103"/>
      <c r="M154" s="153">
        <f t="shared" si="56"/>
        <v>0</v>
      </c>
      <c r="N154" s="103"/>
      <c r="O154" s="153">
        <f t="shared" si="46"/>
        <v>0</v>
      </c>
      <c r="P154" s="94"/>
      <c r="Q154" s="156">
        <v>110000</v>
      </c>
      <c r="R154" s="103"/>
      <c r="S154" s="153">
        <f t="shared" si="57"/>
        <v>10.101937735329232</v>
      </c>
      <c r="T154" s="103"/>
      <c r="U154" s="153">
        <f t="shared" si="47"/>
        <v>28.662901746367687</v>
      </c>
      <c r="V154" s="94"/>
      <c r="W154" s="156">
        <f t="shared" si="48"/>
        <v>247699</v>
      </c>
      <c r="X154" s="94"/>
      <c r="Y154" s="94"/>
      <c r="Z154" s="156">
        <v>4500</v>
      </c>
      <c r="AA154" s="94"/>
      <c r="AB154" s="161">
        <f t="shared" si="49"/>
        <v>1.8167211010137303</v>
      </c>
      <c r="AC154" s="94"/>
      <c r="AD154" s="156">
        <v>0</v>
      </c>
      <c r="AE154" s="94"/>
      <c r="AF154" s="161">
        <f t="shared" si="50"/>
        <v>0</v>
      </c>
      <c r="AG154" s="94"/>
      <c r="AH154" s="156">
        <v>0</v>
      </c>
      <c r="AI154" s="94"/>
      <c r="AJ154" s="161">
        <f t="shared" si="51"/>
        <v>0</v>
      </c>
      <c r="AK154" s="94"/>
      <c r="AL154" s="156">
        <v>26937</v>
      </c>
      <c r="AM154" s="94"/>
      <c r="AN154" s="103">
        <v>59</v>
      </c>
      <c r="AO154" s="94"/>
      <c r="AP154" s="155">
        <v>10889</v>
      </c>
      <c r="AQ154" s="94"/>
      <c r="AR154" s="155">
        <f t="shared" si="52"/>
        <v>10889</v>
      </c>
      <c r="AS154" s="94"/>
      <c r="AT154" s="155">
        <f t="shared" si="53"/>
        <v>0</v>
      </c>
      <c r="AU154" s="94"/>
      <c r="AV154" s="155">
        <f t="shared" si="54"/>
        <v>10889</v>
      </c>
    </row>
    <row r="155" spans="1:48" ht="9.75" customHeight="1" x14ac:dyDescent="0.25">
      <c r="A155" s="103">
        <v>60</v>
      </c>
      <c r="B155" s="103"/>
      <c r="C155" s="13" t="s">
        <v>181</v>
      </c>
      <c r="D155" s="103"/>
      <c r="E155" s="156">
        <v>1062521</v>
      </c>
      <c r="F155" s="103"/>
      <c r="G155" s="153">
        <f t="shared" si="55"/>
        <v>10.685798477366669</v>
      </c>
      <c r="H155" s="103"/>
      <c r="I155" s="153">
        <f t="shared" si="45"/>
        <v>18.215350612176508</v>
      </c>
      <c r="J155" s="94"/>
      <c r="K155" s="156">
        <v>34680</v>
      </c>
      <c r="L155" s="103"/>
      <c r="M155" s="153">
        <f t="shared" si="56"/>
        <v>0.34877756881518207</v>
      </c>
      <c r="N155" s="103"/>
      <c r="O155" s="153">
        <f t="shared" si="46"/>
        <v>15.861732906022993</v>
      </c>
      <c r="P155" s="94"/>
      <c r="Q155" s="156">
        <v>2699388</v>
      </c>
      <c r="R155" s="103"/>
      <c r="S155" s="153">
        <f t="shared" si="57"/>
        <v>27.147808071766917</v>
      </c>
      <c r="T155" s="103"/>
      <c r="U155" s="153">
        <f t="shared" si="47"/>
        <v>77.028286629500059</v>
      </c>
      <c r="V155" s="94"/>
      <c r="W155" s="156">
        <f t="shared" si="48"/>
        <v>3796589</v>
      </c>
      <c r="X155" s="94"/>
      <c r="Y155" s="94"/>
      <c r="Z155" s="156">
        <v>508488</v>
      </c>
      <c r="AA155" s="94"/>
      <c r="AB155" s="161">
        <f t="shared" si="49"/>
        <v>13.393285393810075</v>
      </c>
      <c r="AC155" s="94"/>
      <c r="AD155" s="156">
        <v>0</v>
      </c>
      <c r="AE155" s="94"/>
      <c r="AF155" s="161">
        <f t="shared" si="50"/>
        <v>0</v>
      </c>
      <c r="AG155" s="94"/>
      <c r="AH155" s="156">
        <v>0</v>
      </c>
      <c r="AI155" s="94"/>
      <c r="AJ155" s="161">
        <f t="shared" si="51"/>
        <v>0</v>
      </c>
      <c r="AK155" s="94"/>
      <c r="AL155" s="156">
        <v>631794</v>
      </c>
      <c r="AM155" s="94"/>
      <c r="AN155" s="103">
        <v>60</v>
      </c>
      <c r="AO155" s="94"/>
      <c r="AP155" s="155">
        <v>99433</v>
      </c>
      <c r="AQ155" s="94"/>
      <c r="AR155" s="155">
        <f t="shared" si="52"/>
        <v>99433</v>
      </c>
      <c r="AS155" s="94"/>
      <c r="AT155" s="155">
        <f t="shared" si="53"/>
        <v>99433</v>
      </c>
      <c r="AU155" s="94"/>
      <c r="AV155" s="155">
        <f t="shared" si="54"/>
        <v>99433</v>
      </c>
    </row>
    <row r="156" spans="1:48" ht="9.75" customHeight="1" x14ac:dyDescent="0.25">
      <c r="A156" s="103">
        <v>61</v>
      </c>
      <c r="B156" s="103"/>
      <c r="C156" s="13" t="s">
        <v>182</v>
      </c>
      <c r="D156" s="103"/>
      <c r="E156" s="156">
        <v>213543</v>
      </c>
      <c r="F156" s="103"/>
      <c r="G156" s="153">
        <f t="shared" si="55"/>
        <v>14.393569695335669</v>
      </c>
      <c r="H156" s="103"/>
      <c r="I156" s="153">
        <f t="shared" si="45"/>
        <v>24.535734893060468</v>
      </c>
      <c r="J156" s="94"/>
      <c r="K156" s="156">
        <v>9000</v>
      </c>
      <c r="L156" s="103"/>
      <c r="M156" s="153">
        <f t="shared" si="56"/>
        <v>0.60663251550283093</v>
      </c>
      <c r="N156" s="103"/>
      <c r="O156" s="153">
        <f t="shared" si="46"/>
        <v>27.588479860393782</v>
      </c>
      <c r="P156" s="94"/>
      <c r="Q156" s="156">
        <v>328124</v>
      </c>
      <c r="R156" s="103"/>
      <c r="S156" s="153">
        <f t="shared" si="57"/>
        <v>22.116743057427879</v>
      </c>
      <c r="T156" s="103"/>
      <c r="U156" s="153">
        <f t="shared" si="47"/>
        <v>62.753310286964911</v>
      </c>
      <c r="V156" s="94"/>
      <c r="W156" s="156">
        <f t="shared" si="48"/>
        <v>550667</v>
      </c>
      <c r="X156" s="94"/>
      <c r="Y156" s="94"/>
      <c r="Z156" s="156">
        <v>39672</v>
      </c>
      <c r="AA156" s="94"/>
      <c r="AB156" s="161">
        <f t="shared" si="49"/>
        <v>7.2043539925217965</v>
      </c>
      <c r="AC156" s="94"/>
      <c r="AD156" s="156">
        <v>0</v>
      </c>
      <c r="AE156" s="94"/>
      <c r="AF156" s="161">
        <f t="shared" si="50"/>
        <v>0</v>
      </c>
      <c r="AG156" s="94"/>
      <c r="AH156" s="156">
        <v>0</v>
      </c>
      <c r="AI156" s="94"/>
      <c r="AJ156" s="161">
        <f t="shared" si="51"/>
        <v>0</v>
      </c>
      <c r="AK156" s="94"/>
      <c r="AL156" s="156">
        <v>58230</v>
      </c>
      <c r="AM156" s="94"/>
      <c r="AN156" s="103">
        <v>61</v>
      </c>
      <c r="AO156" s="94"/>
      <c r="AP156" s="155">
        <v>14836</v>
      </c>
      <c r="AQ156" s="94"/>
      <c r="AR156" s="155">
        <f t="shared" si="52"/>
        <v>14836</v>
      </c>
      <c r="AS156" s="94"/>
      <c r="AT156" s="155">
        <f t="shared" si="53"/>
        <v>14836</v>
      </c>
      <c r="AU156" s="94"/>
      <c r="AV156" s="155">
        <f t="shared" si="54"/>
        <v>14836</v>
      </c>
    </row>
    <row r="157" spans="1:48" ht="9.75" customHeight="1" x14ac:dyDescent="0.25">
      <c r="A157" s="103">
        <v>62</v>
      </c>
      <c r="B157" s="103"/>
      <c r="C157" s="13" t="s">
        <v>183</v>
      </c>
      <c r="D157" s="103"/>
      <c r="E157" s="156">
        <v>551678</v>
      </c>
      <c r="F157" s="103"/>
      <c r="G157" s="153">
        <f t="shared" si="55"/>
        <v>24.560502181462024</v>
      </c>
      <c r="H157" s="103"/>
      <c r="I157" s="153">
        <f t="shared" si="45"/>
        <v>41.866610098818313</v>
      </c>
      <c r="J157" s="94"/>
      <c r="K157" s="156">
        <v>18900</v>
      </c>
      <c r="L157" s="103"/>
      <c r="M157" s="153">
        <f t="shared" si="56"/>
        <v>0.8414210666904105</v>
      </c>
      <c r="N157" s="103"/>
      <c r="O157" s="153">
        <f t="shared" si="46"/>
        <v>38.26621151894242</v>
      </c>
      <c r="P157" s="94"/>
      <c r="Q157" s="156">
        <v>175000</v>
      </c>
      <c r="R157" s="103"/>
      <c r="S157" s="153">
        <f t="shared" si="57"/>
        <v>7.7909358026889857</v>
      </c>
      <c r="T157" s="103"/>
      <c r="U157" s="153">
        <f t="shared" si="47"/>
        <v>22.105741816617396</v>
      </c>
      <c r="V157" s="94"/>
      <c r="W157" s="156">
        <f t="shared" si="48"/>
        <v>745578</v>
      </c>
      <c r="X157" s="94"/>
      <c r="Y157" s="94"/>
      <c r="Z157" s="156">
        <v>4500</v>
      </c>
      <c r="AA157" s="94"/>
      <c r="AB157" s="161">
        <f t="shared" si="49"/>
        <v>0.60355858139591023</v>
      </c>
      <c r="AC157" s="94"/>
      <c r="AD157" s="156">
        <v>0</v>
      </c>
      <c r="AE157" s="94"/>
      <c r="AF157" s="161">
        <f t="shared" si="50"/>
        <v>0</v>
      </c>
      <c r="AG157" s="94"/>
      <c r="AH157" s="156">
        <v>0</v>
      </c>
      <c r="AI157" s="94"/>
      <c r="AJ157" s="161">
        <f t="shared" si="51"/>
        <v>0</v>
      </c>
      <c r="AK157" s="94"/>
      <c r="AL157" s="156">
        <v>385036</v>
      </c>
      <c r="AM157" s="94"/>
      <c r="AN157" s="103">
        <v>62</v>
      </c>
      <c r="AO157" s="94"/>
      <c r="AP157" s="155">
        <v>22462</v>
      </c>
      <c r="AQ157" s="94"/>
      <c r="AR157" s="155">
        <f t="shared" si="52"/>
        <v>22462</v>
      </c>
      <c r="AS157" s="94"/>
      <c r="AT157" s="155">
        <f t="shared" si="53"/>
        <v>22462</v>
      </c>
      <c r="AU157" s="94"/>
      <c r="AV157" s="155">
        <f t="shared" si="54"/>
        <v>22462</v>
      </c>
    </row>
    <row r="158" spans="1:48" ht="9.75" customHeight="1" x14ac:dyDescent="0.25">
      <c r="A158" s="103">
        <v>63</v>
      </c>
      <c r="B158" s="103"/>
      <c r="C158" s="13" t="s">
        <v>184</v>
      </c>
      <c r="D158" s="103"/>
      <c r="E158" s="156">
        <v>267608</v>
      </c>
      <c r="F158" s="103"/>
      <c r="G158" s="153">
        <f t="shared" si="55"/>
        <v>22.560107907604113</v>
      </c>
      <c r="H158" s="103"/>
      <c r="I158" s="153">
        <f t="shared" si="45"/>
        <v>38.456674646817198</v>
      </c>
      <c r="J158" s="94"/>
      <c r="K158" s="156">
        <v>0</v>
      </c>
      <c r="L158" s="103"/>
      <c r="M158" s="153">
        <f t="shared" si="56"/>
        <v>0</v>
      </c>
      <c r="N158" s="103"/>
      <c r="O158" s="153">
        <f t="shared" si="46"/>
        <v>0</v>
      </c>
      <c r="P158" s="94"/>
      <c r="Q158" s="156">
        <v>158000</v>
      </c>
      <c r="R158" s="103"/>
      <c r="S158" s="153">
        <f t="shared" si="57"/>
        <v>13.319844882819087</v>
      </c>
      <c r="T158" s="103"/>
      <c r="U158" s="153">
        <f t="shared" si="47"/>
        <v>37.793284333746598</v>
      </c>
      <c r="V158" s="94"/>
      <c r="W158" s="156">
        <f t="shared" si="48"/>
        <v>425608</v>
      </c>
      <c r="X158" s="94"/>
      <c r="Y158" s="94"/>
      <c r="Z158" s="156">
        <v>197047</v>
      </c>
      <c r="AA158" s="94"/>
      <c r="AB158" s="161">
        <f t="shared" si="49"/>
        <v>46.297766959267683</v>
      </c>
      <c r="AC158" s="94"/>
      <c r="AD158" s="156">
        <v>0</v>
      </c>
      <c r="AE158" s="94"/>
      <c r="AF158" s="161">
        <f t="shared" si="50"/>
        <v>0</v>
      </c>
      <c r="AG158" s="94"/>
      <c r="AH158" s="156">
        <v>0</v>
      </c>
      <c r="AI158" s="94"/>
      <c r="AJ158" s="161">
        <f t="shared" si="51"/>
        <v>0</v>
      </c>
      <c r="AK158" s="94"/>
      <c r="AL158" s="156">
        <v>66707</v>
      </c>
      <c r="AM158" s="94"/>
      <c r="AN158" s="103">
        <v>63</v>
      </c>
      <c r="AO158" s="94"/>
      <c r="AP158" s="155">
        <v>11862</v>
      </c>
      <c r="AQ158" s="94"/>
      <c r="AR158" s="155">
        <f t="shared" si="52"/>
        <v>11862</v>
      </c>
      <c r="AS158" s="94"/>
      <c r="AT158" s="155">
        <f t="shared" si="53"/>
        <v>0</v>
      </c>
      <c r="AU158" s="94"/>
      <c r="AV158" s="155">
        <f t="shared" si="54"/>
        <v>11862</v>
      </c>
    </row>
    <row r="159" spans="1:48" ht="9.75" customHeight="1" x14ac:dyDescent="0.25">
      <c r="A159" s="103">
        <v>64</v>
      </c>
      <c r="B159" s="103"/>
      <c r="C159" s="13" t="s">
        <v>185</v>
      </c>
      <c r="D159" s="103"/>
      <c r="E159" s="156">
        <v>179000</v>
      </c>
      <c r="F159" s="103"/>
      <c r="G159" s="153">
        <f t="shared" si="55"/>
        <v>14.824016563146998</v>
      </c>
      <c r="H159" s="103"/>
      <c r="I159" s="153">
        <f t="shared" si="45"/>
        <v>25.269488260551331</v>
      </c>
      <c r="J159" s="94"/>
      <c r="K159" s="156">
        <v>0</v>
      </c>
      <c r="L159" s="103"/>
      <c r="M159" s="153">
        <f t="shared" si="56"/>
        <v>0</v>
      </c>
      <c r="N159" s="103"/>
      <c r="O159" s="153">
        <f t="shared" si="46"/>
        <v>0</v>
      </c>
      <c r="P159" s="94"/>
      <c r="Q159" s="156">
        <v>143263</v>
      </c>
      <c r="R159" s="103"/>
      <c r="S159" s="153">
        <f t="shared" si="57"/>
        <v>11.864430641821945</v>
      </c>
      <c r="T159" s="103"/>
      <c r="U159" s="153">
        <f t="shared" si="47"/>
        <v>33.663740430098123</v>
      </c>
      <c r="V159" s="94"/>
      <c r="W159" s="156">
        <f t="shared" si="48"/>
        <v>322263</v>
      </c>
      <c r="X159" s="94"/>
      <c r="Y159" s="94"/>
      <c r="Z159" s="156">
        <v>0</v>
      </c>
      <c r="AA159" s="94"/>
      <c r="AB159" s="161">
        <f t="shared" si="49"/>
        <v>0</v>
      </c>
      <c r="AC159" s="94"/>
      <c r="AD159" s="156">
        <v>0</v>
      </c>
      <c r="AE159" s="94"/>
      <c r="AF159" s="161">
        <f t="shared" si="50"/>
        <v>0</v>
      </c>
      <c r="AG159" s="94"/>
      <c r="AH159" s="156">
        <v>0</v>
      </c>
      <c r="AI159" s="94"/>
      <c r="AJ159" s="161">
        <f t="shared" si="51"/>
        <v>0</v>
      </c>
      <c r="AK159" s="94"/>
      <c r="AL159" s="156">
        <v>0</v>
      </c>
      <c r="AM159" s="94"/>
      <c r="AN159" s="103">
        <v>64</v>
      </c>
      <c r="AO159" s="94"/>
      <c r="AP159" s="155">
        <v>12075</v>
      </c>
      <c r="AQ159" s="94"/>
      <c r="AR159" s="155">
        <f t="shared" si="52"/>
        <v>12075</v>
      </c>
      <c r="AS159" s="94"/>
      <c r="AT159" s="155">
        <f t="shared" si="53"/>
        <v>0</v>
      </c>
      <c r="AU159" s="94"/>
      <c r="AV159" s="155">
        <f t="shared" si="54"/>
        <v>12075</v>
      </c>
    </row>
    <row r="160" spans="1:48" ht="9.75" customHeight="1" x14ac:dyDescent="0.25">
      <c r="A160" s="103">
        <v>65</v>
      </c>
      <c r="B160" s="103"/>
      <c r="C160" s="13" t="s">
        <v>186</v>
      </c>
      <c r="D160" s="103"/>
      <c r="E160" s="156">
        <v>19500</v>
      </c>
      <c r="F160" s="103"/>
      <c r="G160" s="153">
        <f t="shared" si="55"/>
        <v>1.2452902484194392</v>
      </c>
      <c r="H160" s="103"/>
      <c r="I160" s="153">
        <f t="shared" si="45"/>
        <v>2.1227612084328209</v>
      </c>
      <c r="J160" s="94"/>
      <c r="K160" s="156">
        <v>0</v>
      </c>
      <c r="L160" s="103"/>
      <c r="M160" s="153">
        <f t="shared" si="56"/>
        <v>0</v>
      </c>
      <c r="N160" s="103"/>
      <c r="O160" s="153">
        <f t="shared" si="46"/>
        <v>0</v>
      </c>
      <c r="P160" s="94"/>
      <c r="Q160" s="156">
        <v>255406</v>
      </c>
      <c r="R160" s="103"/>
      <c r="S160" s="153">
        <f t="shared" si="57"/>
        <v>16.310492368605914</v>
      </c>
      <c r="T160" s="103"/>
      <c r="U160" s="153">
        <f t="shared" si="47"/>
        <v>46.278847924516015</v>
      </c>
      <c r="V160" s="94"/>
      <c r="W160" s="156">
        <f t="shared" si="48"/>
        <v>274906</v>
      </c>
      <c r="X160" s="94"/>
      <c r="Y160" s="94"/>
      <c r="Z160" s="156">
        <v>59219</v>
      </c>
      <c r="AA160" s="94"/>
      <c r="AB160" s="161">
        <f t="shared" si="49"/>
        <v>21.541545109964861</v>
      </c>
      <c r="AC160" s="94"/>
      <c r="AD160" s="156">
        <v>0</v>
      </c>
      <c r="AE160" s="94"/>
      <c r="AF160" s="161">
        <f t="shared" si="50"/>
        <v>0</v>
      </c>
      <c r="AG160" s="94"/>
      <c r="AH160" s="156">
        <v>0</v>
      </c>
      <c r="AI160" s="94"/>
      <c r="AJ160" s="161">
        <f t="shared" si="51"/>
        <v>0</v>
      </c>
      <c r="AK160" s="94"/>
      <c r="AL160" s="156">
        <v>10</v>
      </c>
      <c r="AM160" s="94"/>
      <c r="AN160" s="103">
        <v>65</v>
      </c>
      <c r="AO160" s="94"/>
      <c r="AP160" s="155">
        <v>15659</v>
      </c>
      <c r="AQ160" s="94"/>
      <c r="AR160" s="155">
        <f t="shared" si="52"/>
        <v>15659</v>
      </c>
      <c r="AS160" s="94"/>
      <c r="AT160" s="155">
        <f t="shared" si="53"/>
        <v>0</v>
      </c>
      <c r="AU160" s="94"/>
      <c r="AV160" s="155">
        <f t="shared" si="54"/>
        <v>15659</v>
      </c>
    </row>
    <row r="161" spans="1:48" ht="9.75" customHeight="1" x14ac:dyDescent="0.25">
      <c r="A161" s="103">
        <v>66</v>
      </c>
      <c r="B161" s="103"/>
      <c r="C161" s="13" t="s">
        <v>187</v>
      </c>
      <c r="D161" s="103"/>
      <c r="E161" s="156">
        <v>286894</v>
      </c>
      <c r="F161" s="103"/>
      <c r="G161" s="153">
        <f t="shared" si="55"/>
        <v>8.0628969703782811</v>
      </c>
      <c r="H161" s="103"/>
      <c r="I161" s="153">
        <f t="shared" si="45"/>
        <v>13.744269609461075</v>
      </c>
      <c r="J161" s="94"/>
      <c r="K161" s="156">
        <v>42000</v>
      </c>
      <c r="L161" s="103"/>
      <c r="M161" s="153">
        <f t="shared" si="56"/>
        <v>1.1803720982519252</v>
      </c>
      <c r="N161" s="103"/>
      <c r="O161" s="153">
        <f t="shared" si="46"/>
        <v>53.681052413422805</v>
      </c>
      <c r="P161" s="94"/>
      <c r="Q161" s="156">
        <v>1052856</v>
      </c>
      <c r="R161" s="103"/>
      <c r="S161" s="153">
        <f t="shared" si="57"/>
        <v>29.589567758979261</v>
      </c>
      <c r="T161" s="103"/>
      <c r="U161" s="153">
        <f t="shared" si="47"/>
        <v>83.956454257978109</v>
      </c>
      <c r="V161" s="94"/>
      <c r="W161" s="156">
        <f t="shared" si="48"/>
        <v>1381750</v>
      </c>
      <c r="X161" s="94"/>
      <c r="Y161" s="94"/>
      <c r="Z161" s="156">
        <v>155864</v>
      </c>
      <c r="AA161" s="94"/>
      <c r="AB161" s="161">
        <f t="shared" si="49"/>
        <v>11.280188167179302</v>
      </c>
      <c r="AC161" s="94"/>
      <c r="AD161" s="156">
        <v>0</v>
      </c>
      <c r="AE161" s="94"/>
      <c r="AF161" s="161">
        <f t="shared" si="50"/>
        <v>0</v>
      </c>
      <c r="AG161" s="94"/>
      <c r="AH161" s="156">
        <v>0</v>
      </c>
      <c r="AI161" s="94"/>
      <c r="AJ161" s="161">
        <f t="shared" si="51"/>
        <v>0</v>
      </c>
      <c r="AK161" s="94"/>
      <c r="AL161" s="156">
        <v>104872</v>
      </c>
      <c r="AM161" s="94"/>
      <c r="AN161" s="103">
        <v>66</v>
      </c>
      <c r="AO161" s="94"/>
      <c r="AP161" s="155">
        <v>35582</v>
      </c>
      <c r="AQ161" s="94"/>
      <c r="AR161" s="155">
        <f t="shared" si="52"/>
        <v>35582</v>
      </c>
      <c r="AS161" s="94"/>
      <c r="AT161" s="155">
        <f t="shared" si="53"/>
        <v>35582</v>
      </c>
      <c r="AU161" s="94"/>
      <c r="AV161" s="155">
        <f t="shared" si="54"/>
        <v>35582</v>
      </c>
    </row>
    <row r="162" spans="1:48" ht="9.75" customHeight="1" x14ac:dyDescent="0.25">
      <c r="A162" s="103">
        <v>67</v>
      </c>
      <c r="B162" s="103"/>
      <c r="C162" s="13" t="s">
        <v>188</v>
      </c>
      <c r="D162" s="103"/>
      <c r="E162" s="156">
        <v>106404</v>
      </c>
      <c r="F162" s="103"/>
      <c r="G162" s="153">
        <f t="shared" si="55"/>
        <v>4.4645659379851468</v>
      </c>
      <c r="H162" s="103"/>
      <c r="I162" s="153">
        <f t="shared" si="45"/>
        <v>7.6104405359908061</v>
      </c>
      <c r="J162" s="94"/>
      <c r="K162" s="156">
        <v>0</v>
      </c>
      <c r="L162" s="103"/>
      <c r="M162" s="153">
        <f t="shared" si="56"/>
        <v>0</v>
      </c>
      <c r="N162" s="103"/>
      <c r="O162" s="153">
        <f t="shared" si="46"/>
        <v>0</v>
      </c>
      <c r="P162" s="94"/>
      <c r="Q162" s="156">
        <v>356936</v>
      </c>
      <c r="R162" s="103"/>
      <c r="S162" s="153">
        <f t="shared" si="57"/>
        <v>14.976545126505266</v>
      </c>
      <c r="T162" s="103"/>
      <c r="U162" s="153">
        <f t="shared" si="47"/>
        <v>42.493950438813691</v>
      </c>
      <c r="V162" s="94"/>
      <c r="W162" s="156">
        <f t="shared" si="48"/>
        <v>463340</v>
      </c>
      <c r="X162" s="94"/>
      <c r="Y162" s="94"/>
      <c r="Z162" s="156">
        <v>48591</v>
      </c>
      <c r="AA162" s="94"/>
      <c r="AB162" s="161">
        <f t="shared" si="49"/>
        <v>10.487115293305132</v>
      </c>
      <c r="AC162" s="94"/>
      <c r="AD162" s="156">
        <v>0</v>
      </c>
      <c r="AE162" s="94"/>
      <c r="AF162" s="161">
        <f t="shared" si="50"/>
        <v>0</v>
      </c>
      <c r="AG162" s="94"/>
      <c r="AH162" s="156">
        <v>0</v>
      </c>
      <c r="AI162" s="94"/>
      <c r="AJ162" s="161">
        <f t="shared" si="51"/>
        <v>0</v>
      </c>
      <c r="AK162" s="94"/>
      <c r="AL162" s="156">
        <v>61545</v>
      </c>
      <c r="AM162" s="94"/>
      <c r="AN162" s="103">
        <v>67</v>
      </c>
      <c r="AO162" s="94"/>
      <c r="AP162" s="155">
        <v>23833</v>
      </c>
      <c r="AQ162" s="94"/>
      <c r="AR162" s="155">
        <f t="shared" si="52"/>
        <v>23833</v>
      </c>
      <c r="AS162" s="94"/>
      <c r="AT162" s="155">
        <f t="shared" si="53"/>
        <v>0</v>
      </c>
      <c r="AU162" s="94"/>
      <c r="AV162" s="155">
        <f t="shared" si="54"/>
        <v>23833</v>
      </c>
    </row>
    <row r="163" spans="1:48" ht="9.75" customHeight="1" x14ac:dyDescent="0.25">
      <c r="A163" s="103">
        <v>68</v>
      </c>
      <c r="B163" s="103"/>
      <c r="C163" s="13" t="s">
        <v>189</v>
      </c>
      <c r="D163" s="103"/>
      <c r="E163" s="156">
        <v>202530</v>
      </c>
      <c r="F163" s="103"/>
      <c r="G163" s="153">
        <f t="shared" si="55"/>
        <v>11.384485666104553</v>
      </c>
      <c r="H163" s="103"/>
      <c r="I163" s="153">
        <f t="shared" si="45"/>
        <v>19.406354928611343</v>
      </c>
      <c r="J163" s="94"/>
      <c r="K163" s="156">
        <v>0</v>
      </c>
      <c r="L163" s="103"/>
      <c r="M163" s="153">
        <f t="shared" si="56"/>
        <v>0</v>
      </c>
      <c r="N163" s="103"/>
      <c r="O163" s="153">
        <f t="shared" si="46"/>
        <v>0</v>
      </c>
      <c r="P163" s="94"/>
      <c r="Q163" s="156">
        <v>389990</v>
      </c>
      <c r="R163" s="103"/>
      <c r="S163" s="153">
        <f t="shared" si="57"/>
        <v>21.921866216975829</v>
      </c>
      <c r="T163" s="103"/>
      <c r="U163" s="153">
        <f t="shared" si="47"/>
        <v>62.200373229059188</v>
      </c>
      <c r="V163" s="94"/>
      <c r="W163" s="156">
        <f t="shared" si="48"/>
        <v>592520</v>
      </c>
      <c r="X163" s="94"/>
      <c r="Y163" s="94"/>
      <c r="Z163" s="156">
        <v>74250</v>
      </c>
      <c r="AA163" s="94"/>
      <c r="AB163" s="161">
        <f t="shared" si="49"/>
        <v>12.531222574765408</v>
      </c>
      <c r="AC163" s="94"/>
      <c r="AD163" s="156">
        <v>0</v>
      </c>
      <c r="AE163" s="94"/>
      <c r="AF163" s="161">
        <f t="shared" si="50"/>
        <v>0</v>
      </c>
      <c r="AG163" s="94"/>
      <c r="AH163" s="156">
        <v>0</v>
      </c>
      <c r="AI163" s="94"/>
      <c r="AJ163" s="161">
        <f t="shared" si="51"/>
        <v>0</v>
      </c>
      <c r="AK163" s="94"/>
      <c r="AL163" s="156">
        <v>24960</v>
      </c>
      <c r="AM163" s="94"/>
      <c r="AN163" s="103">
        <v>68</v>
      </c>
      <c r="AO163" s="94"/>
      <c r="AP163" s="155">
        <v>17790</v>
      </c>
      <c r="AQ163" s="94"/>
      <c r="AR163" s="155">
        <f t="shared" si="52"/>
        <v>17790</v>
      </c>
      <c r="AS163" s="94"/>
      <c r="AT163" s="155">
        <f t="shared" si="53"/>
        <v>0</v>
      </c>
      <c r="AU163" s="94"/>
      <c r="AV163" s="155">
        <f t="shared" si="54"/>
        <v>17790</v>
      </c>
    </row>
    <row r="164" spans="1:48" ht="9.75" customHeight="1" x14ac:dyDescent="0.25">
      <c r="A164" s="103">
        <v>69</v>
      </c>
      <c r="B164" s="103"/>
      <c r="C164" s="13" t="s">
        <v>190</v>
      </c>
      <c r="D164" s="103"/>
      <c r="E164" s="156">
        <v>418795</v>
      </c>
      <c r="F164" s="103"/>
      <c r="G164" s="153">
        <f t="shared" si="55"/>
        <v>6.7942083062946139</v>
      </c>
      <c r="H164" s="103"/>
      <c r="I164" s="153">
        <f t="shared" si="45"/>
        <v>11.581622720421784</v>
      </c>
      <c r="J164" s="94"/>
      <c r="K164" s="156">
        <v>0</v>
      </c>
      <c r="L164" s="103"/>
      <c r="M164" s="153">
        <f t="shared" si="56"/>
        <v>0</v>
      </c>
      <c r="N164" s="103"/>
      <c r="O164" s="153">
        <f t="shared" si="46"/>
        <v>0</v>
      </c>
      <c r="P164" s="94"/>
      <c r="Q164" s="156">
        <v>1556577</v>
      </c>
      <c r="R164" s="103"/>
      <c r="S164" s="153">
        <f t="shared" si="57"/>
        <v>25.252709279688514</v>
      </c>
      <c r="T164" s="103"/>
      <c r="U164" s="153">
        <f t="shared" si="47"/>
        <v>71.651196421644698</v>
      </c>
      <c r="V164" s="94"/>
      <c r="W164" s="156">
        <f t="shared" si="48"/>
        <v>1975372</v>
      </c>
      <c r="X164" s="94"/>
      <c r="Y164" s="94"/>
      <c r="Z164" s="156">
        <v>159945</v>
      </c>
      <c r="AA164" s="94"/>
      <c r="AB164" s="161">
        <f t="shared" si="49"/>
        <v>8.0969559151390218</v>
      </c>
      <c r="AC164" s="94"/>
      <c r="AD164" s="156">
        <v>0</v>
      </c>
      <c r="AE164" s="94"/>
      <c r="AF164" s="161">
        <f t="shared" si="50"/>
        <v>0</v>
      </c>
      <c r="AG164" s="94"/>
      <c r="AH164" s="156">
        <v>0</v>
      </c>
      <c r="AI164" s="94"/>
      <c r="AJ164" s="161">
        <f t="shared" si="51"/>
        <v>0</v>
      </c>
      <c r="AK164" s="94"/>
      <c r="AL164" s="156">
        <v>70665</v>
      </c>
      <c r="AM164" s="94"/>
      <c r="AN164" s="103">
        <v>69</v>
      </c>
      <c r="AO164" s="94"/>
      <c r="AP164" s="155">
        <v>61640</v>
      </c>
      <c r="AQ164" s="94"/>
      <c r="AR164" s="155">
        <f t="shared" si="52"/>
        <v>61640</v>
      </c>
      <c r="AS164" s="94"/>
      <c r="AT164" s="155">
        <f t="shared" si="53"/>
        <v>0</v>
      </c>
      <c r="AU164" s="94"/>
      <c r="AV164" s="155">
        <f t="shared" si="54"/>
        <v>61640</v>
      </c>
    </row>
    <row r="165" spans="1:48" ht="9.75" customHeight="1" x14ac:dyDescent="0.25">
      <c r="A165" s="103">
        <v>70</v>
      </c>
      <c r="B165" s="103"/>
      <c r="C165" s="13" t="s">
        <v>191</v>
      </c>
      <c r="D165" s="103"/>
      <c r="E165" s="156">
        <v>129803</v>
      </c>
      <c r="F165" s="103"/>
      <c r="G165" s="153">
        <f t="shared" si="55"/>
        <v>4.3965248611299286</v>
      </c>
      <c r="H165" s="103"/>
      <c r="I165" s="153">
        <f t="shared" si="45"/>
        <v>7.4944555608321428</v>
      </c>
      <c r="J165" s="94"/>
      <c r="K165" s="156">
        <v>0</v>
      </c>
      <c r="L165" s="103"/>
      <c r="M165" s="153">
        <f t="shared" si="56"/>
        <v>0</v>
      </c>
      <c r="N165" s="103"/>
      <c r="O165" s="153">
        <f t="shared" si="46"/>
        <v>0</v>
      </c>
      <c r="P165" s="94"/>
      <c r="Q165" s="156">
        <v>491402</v>
      </c>
      <c r="R165" s="103"/>
      <c r="S165" s="153">
        <f t="shared" si="57"/>
        <v>16.644153908684459</v>
      </c>
      <c r="T165" s="103"/>
      <c r="U165" s="153">
        <f t="shared" si="47"/>
        <v>47.225568067758054</v>
      </c>
      <c r="V165" s="94"/>
      <c r="W165" s="156">
        <f t="shared" si="48"/>
        <v>621205</v>
      </c>
      <c r="X165" s="94"/>
      <c r="Y165" s="94"/>
      <c r="Z165" s="156">
        <v>120433</v>
      </c>
      <c r="AA165" s="94"/>
      <c r="AB165" s="161">
        <f t="shared" si="49"/>
        <v>19.386997850950973</v>
      </c>
      <c r="AC165" s="94"/>
      <c r="AD165" s="156">
        <v>0</v>
      </c>
      <c r="AE165" s="94"/>
      <c r="AF165" s="161">
        <f t="shared" si="50"/>
        <v>0</v>
      </c>
      <c r="AG165" s="94"/>
      <c r="AH165" s="156">
        <v>0</v>
      </c>
      <c r="AI165" s="94"/>
      <c r="AJ165" s="161">
        <f t="shared" si="51"/>
        <v>0</v>
      </c>
      <c r="AK165" s="94"/>
      <c r="AL165" s="156">
        <v>38761</v>
      </c>
      <c r="AM165" s="94"/>
      <c r="AN165" s="103">
        <v>70</v>
      </c>
      <c r="AO165" s="94"/>
      <c r="AP165" s="155">
        <v>29524</v>
      </c>
      <c r="AQ165" s="94"/>
      <c r="AR165" s="155">
        <f t="shared" si="52"/>
        <v>29524</v>
      </c>
      <c r="AS165" s="94"/>
      <c r="AT165" s="155">
        <f t="shared" si="53"/>
        <v>0</v>
      </c>
      <c r="AU165" s="94"/>
      <c r="AV165" s="155">
        <f t="shared" si="54"/>
        <v>29524</v>
      </c>
    </row>
    <row r="166" spans="1:48" ht="9.75" customHeight="1" x14ac:dyDescent="0.25">
      <c r="A166" s="103">
        <v>71</v>
      </c>
      <c r="B166" s="103"/>
      <c r="C166" s="13" t="s">
        <v>192</v>
      </c>
      <c r="D166" s="103"/>
      <c r="E166" s="156">
        <v>0</v>
      </c>
      <c r="F166" s="103"/>
      <c r="G166" s="153">
        <v>0</v>
      </c>
      <c r="H166" s="103"/>
      <c r="I166" s="153">
        <f t="shared" si="45"/>
        <v>0</v>
      </c>
      <c r="J166" s="94"/>
      <c r="K166" s="156">
        <v>0</v>
      </c>
      <c r="L166" s="103"/>
      <c r="M166" s="153">
        <v>0</v>
      </c>
      <c r="N166" s="103"/>
      <c r="O166" s="153">
        <f t="shared" si="46"/>
        <v>0</v>
      </c>
      <c r="P166" s="94"/>
      <c r="Q166" s="156">
        <v>0</v>
      </c>
      <c r="R166" s="103"/>
      <c r="S166" s="153">
        <v>0</v>
      </c>
      <c r="T166" s="103"/>
      <c r="U166" s="153">
        <f t="shared" si="47"/>
        <v>0</v>
      </c>
      <c r="V166" s="94"/>
      <c r="W166" s="156">
        <f t="shared" si="48"/>
        <v>0</v>
      </c>
      <c r="X166" s="94"/>
      <c r="Y166" s="94"/>
      <c r="Z166" s="156">
        <v>0</v>
      </c>
      <c r="AA166" s="94"/>
      <c r="AB166" s="161">
        <f t="shared" si="49"/>
        <v>0</v>
      </c>
      <c r="AC166" s="94"/>
      <c r="AD166" s="156">
        <v>0</v>
      </c>
      <c r="AE166" s="94"/>
      <c r="AF166" s="161">
        <f t="shared" si="50"/>
        <v>0</v>
      </c>
      <c r="AG166" s="94"/>
      <c r="AH166" s="156">
        <v>0</v>
      </c>
      <c r="AI166" s="94"/>
      <c r="AJ166" s="161">
        <f t="shared" si="51"/>
        <v>0</v>
      </c>
      <c r="AK166" s="94"/>
      <c r="AL166" s="156">
        <v>0</v>
      </c>
      <c r="AM166" s="94"/>
      <c r="AN166" s="103">
        <v>71</v>
      </c>
      <c r="AO166" s="94"/>
      <c r="AP166" s="155">
        <v>0</v>
      </c>
      <c r="AQ166" s="94"/>
      <c r="AR166" s="155">
        <f t="shared" si="52"/>
        <v>0</v>
      </c>
      <c r="AS166" s="94"/>
      <c r="AT166" s="155">
        <f t="shared" si="53"/>
        <v>0</v>
      </c>
      <c r="AU166" s="94"/>
      <c r="AV166" s="155">
        <f t="shared" si="54"/>
        <v>0</v>
      </c>
    </row>
    <row r="167" spans="1:48" ht="9.75" customHeight="1" x14ac:dyDescent="0.25">
      <c r="A167" s="103">
        <v>72</v>
      </c>
      <c r="B167" s="103"/>
      <c r="C167" s="13" t="s">
        <v>193</v>
      </c>
      <c r="D167" s="103"/>
      <c r="E167" s="156">
        <v>1002691</v>
      </c>
      <c r="F167" s="103"/>
      <c r="G167" s="153">
        <f t="shared" ref="G167:G187" si="58">(E167/$AP167)</f>
        <v>26.945367085886271</v>
      </c>
      <c r="H167" s="103"/>
      <c r="I167" s="153">
        <f t="shared" si="45"/>
        <v>45.931926367768561</v>
      </c>
      <c r="J167" s="94"/>
      <c r="K167" s="156">
        <v>13411</v>
      </c>
      <c r="L167" s="103"/>
      <c r="M167" s="153">
        <f t="shared" ref="M167:M187" si="59">(K167/$AP167)</f>
        <v>0.36039449639901106</v>
      </c>
      <c r="N167" s="103"/>
      <c r="O167" s="153">
        <f t="shared" si="46"/>
        <v>16.390048425708688</v>
      </c>
      <c r="P167" s="94"/>
      <c r="Q167" s="156">
        <v>598146</v>
      </c>
      <c r="R167" s="103"/>
      <c r="S167" s="153">
        <f t="shared" ref="S167:S187" si="60">(Q167/$AP167)</f>
        <v>16.074008384392133</v>
      </c>
      <c r="T167" s="103"/>
      <c r="U167" s="153">
        <f t="shared" si="47"/>
        <v>45.6078561423747</v>
      </c>
      <c r="V167" s="94"/>
      <c r="W167" s="156">
        <f t="shared" si="48"/>
        <v>1614248</v>
      </c>
      <c r="X167" s="94"/>
      <c r="Y167" s="94"/>
      <c r="Z167" s="156">
        <v>0</v>
      </c>
      <c r="AA167" s="94"/>
      <c r="AB167" s="161">
        <f t="shared" si="49"/>
        <v>0</v>
      </c>
      <c r="AC167" s="94"/>
      <c r="AD167" s="156">
        <v>0</v>
      </c>
      <c r="AE167" s="94"/>
      <c r="AF167" s="161">
        <f t="shared" si="50"/>
        <v>0</v>
      </c>
      <c r="AG167" s="94"/>
      <c r="AH167" s="156">
        <v>0</v>
      </c>
      <c r="AI167" s="94"/>
      <c r="AJ167" s="161">
        <f t="shared" si="51"/>
        <v>0</v>
      </c>
      <c r="AK167" s="94"/>
      <c r="AL167" s="156">
        <v>122590</v>
      </c>
      <c r="AM167" s="94"/>
      <c r="AN167" s="103">
        <v>72</v>
      </c>
      <c r="AO167" s="94"/>
      <c r="AP167" s="155">
        <v>37212</v>
      </c>
      <c r="AQ167" s="94"/>
      <c r="AR167" s="155">
        <f t="shared" si="52"/>
        <v>37212</v>
      </c>
      <c r="AS167" s="94"/>
      <c r="AT167" s="155">
        <f t="shared" si="53"/>
        <v>37212</v>
      </c>
      <c r="AU167" s="94"/>
      <c r="AV167" s="155">
        <f t="shared" si="54"/>
        <v>37212</v>
      </c>
    </row>
    <row r="168" spans="1:48" ht="9.75" customHeight="1" x14ac:dyDescent="0.25">
      <c r="A168" s="103">
        <v>73</v>
      </c>
      <c r="B168" s="103"/>
      <c r="C168" s="13" t="s">
        <v>194</v>
      </c>
      <c r="D168" s="103"/>
      <c r="E168" s="156">
        <v>38094000</v>
      </c>
      <c r="F168" s="103"/>
      <c r="G168" s="153">
        <f t="shared" si="58"/>
        <v>82.2682843605171</v>
      </c>
      <c r="H168" s="103"/>
      <c r="I168" s="153">
        <f t="shared" si="45"/>
        <v>140.23712379220791</v>
      </c>
      <c r="J168" s="94"/>
      <c r="K168" s="156">
        <v>1370000</v>
      </c>
      <c r="L168" s="103"/>
      <c r="M168" s="153">
        <f t="shared" si="59"/>
        <v>2.9586693330684208</v>
      </c>
      <c r="N168" s="103"/>
      <c r="O168" s="153">
        <f t="shared" si="46"/>
        <v>134.55458984301993</v>
      </c>
      <c r="P168" s="94"/>
      <c r="Q168" s="156">
        <v>15403000</v>
      </c>
      <c r="R168" s="103"/>
      <c r="S168" s="153">
        <f t="shared" si="60"/>
        <v>33.264513676826923</v>
      </c>
      <c r="T168" s="103"/>
      <c r="U168" s="153">
        <f t="shared" si="47"/>
        <v>94.383623433461992</v>
      </c>
      <c r="V168" s="94"/>
      <c r="W168" s="156">
        <f t="shared" si="48"/>
        <v>54867000</v>
      </c>
      <c r="X168" s="94"/>
      <c r="Y168" s="94"/>
      <c r="Z168" s="156">
        <v>511000</v>
      </c>
      <c r="AA168" s="94"/>
      <c r="AB168" s="161">
        <f t="shared" si="49"/>
        <v>0.931343065959502</v>
      </c>
      <c r="AC168" s="94"/>
      <c r="AD168" s="156">
        <v>0</v>
      </c>
      <c r="AE168" s="94"/>
      <c r="AF168" s="161">
        <f t="shared" si="50"/>
        <v>0</v>
      </c>
      <c r="AG168" s="94"/>
      <c r="AH168" s="156">
        <v>0</v>
      </c>
      <c r="AI168" s="94"/>
      <c r="AJ168" s="161">
        <f t="shared" si="51"/>
        <v>0</v>
      </c>
      <c r="AK168" s="94"/>
      <c r="AL168" s="156">
        <v>12629000</v>
      </c>
      <c r="AM168" s="94"/>
      <c r="AN168" s="103">
        <v>73</v>
      </c>
      <c r="AO168" s="94"/>
      <c r="AP168" s="155">
        <v>463046</v>
      </c>
      <c r="AQ168" s="94"/>
      <c r="AR168" s="155">
        <f t="shared" si="52"/>
        <v>463046</v>
      </c>
      <c r="AS168" s="94"/>
      <c r="AT168" s="155">
        <f t="shared" si="53"/>
        <v>463046</v>
      </c>
      <c r="AU168" s="94"/>
      <c r="AV168" s="155">
        <f t="shared" si="54"/>
        <v>463046</v>
      </c>
    </row>
    <row r="169" spans="1:48" ht="9.75" customHeight="1" x14ac:dyDescent="0.25">
      <c r="A169" s="103">
        <v>74</v>
      </c>
      <c r="B169" s="103"/>
      <c r="C169" s="13" t="s">
        <v>195</v>
      </c>
      <c r="D169" s="103"/>
      <c r="E169" s="156">
        <v>679792</v>
      </c>
      <c r="F169" s="103"/>
      <c r="G169" s="153">
        <f t="shared" si="58"/>
        <v>19.886844337828745</v>
      </c>
      <c r="H169" s="103"/>
      <c r="I169" s="153">
        <f t="shared" si="45"/>
        <v>33.899744876397577</v>
      </c>
      <c r="J169" s="94"/>
      <c r="K169" s="156">
        <v>35876</v>
      </c>
      <c r="L169" s="103"/>
      <c r="M169" s="153">
        <f t="shared" si="59"/>
        <v>1.0495275429306965</v>
      </c>
      <c r="N169" s="103"/>
      <c r="O169" s="153">
        <f t="shared" si="46"/>
        <v>47.730493735687283</v>
      </c>
      <c r="P169" s="94"/>
      <c r="Q169" s="156">
        <v>734271</v>
      </c>
      <c r="R169" s="103"/>
      <c r="S169" s="153">
        <f t="shared" si="60"/>
        <v>21.480589766843167</v>
      </c>
      <c r="T169" s="103"/>
      <c r="U169" s="153">
        <f t="shared" si="47"/>
        <v>60.948310123492433</v>
      </c>
      <c r="V169" s="94"/>
      <c r="W169" s="156">
        <f t="shared" si="48"/>
        <v>1449939</v>
      </c>
      <c r="X169" s="94"/>
      <c r="Y169" s="94"/>
      <c r="Z169" s="156">
        <v>139294</v>
      </c>
      <c r="AA169" s="94"/>
      <c r="AB169" s="161">
        <f t="shared" si="49"/>
        <v>9.6068869104148522</v>
      </c>
      <c r="AC169" s="94"/>
      <c r="AD169" s="156">
        <v>0</v>
      </c>
      <c r="AE169" s="94"/>
      <c r="AF169" s="161">
        <f t="shared" si="50"/>
        <v>0</v>
      </c>
      <c r="AG169" s="94"/>
      <c r="AH169" s="156">
        <v>0</v>
      </c>
      <c r="AI169" s="94"/>
      <c r="AJ169" s="161">
        <f t="shared" si="51"/>
        <v>0</v>
      </c>
      <c r="AK169" s="94"/>
      <c r="AL169" s="156">
        <v>294141</v>
      </c>
      <c r="AM169" s="94"/>
      <c r="AN169" s="103">
        <v>74</v>
      </c>
      <c r="AO169" s="94"/>
      <c r="AP169" s="155">
        <v>34183</v>
      </c>
      <c r="AQ169" s="94"/>
      <c r="AR169" s="155">
        <f t="shared" si="52"/>
        <v>34183</v>
      </c>
      <c r="AS169" s="94"/>
      <c r="AT169" s="155">
        <f t="shared" si="53"/>
        <v>34183</v>
      </c>
      <c r="AU169" s="94"/>
      <c r="AV169" s="155">
        <f t="shared" si="54"/>
        <v>34183</v>
      </c>
    </row>
    <row r="170" spans="1:48" ht="9.75" customHeight="1" x14ac:dyDescent="0.25">
      <c r="A170" s="103">
        <v>75</v>
      </c>
      <c r="B170" s="103"/>
      <c r="C170" s="13" t="s">
        <v>196</v>
      </c>
      <c r="D170" s="103"/>
      <c r="E170" s="156">
        <v>35868</v>
      </c>
      <c r="F170" s="103"/>
      <c r="G170" s="153">
        <f t="shared" si="58"/>
        <v>4.9685552015514611</v>
      </c>
      <c r="H170" s="103"/>
      <c r="I170" s="153">
        <f t="shared" si="45"/>
        <v>8.4695566011194625</v>
      </c>
      <c r="J170" s="94"/>
      <c r="K170" s="156">
        <v>0</v>
      </c>
      <c r="L170" s="103"/>
      <c r="M170" s="153">
        <f t="shared" si="59"/>
        <v>0</v>
      </c>
      <c r="N170" s="103"/>
      <c r="O170" s="153">
        <f t="shared" si="46"/>
        <v>0</v>
      </c>
      <c r="P170" s="94"/>
      <c r="Q170" s="156">
        <v>321781</v>
      </c>
      <c r="R170" s="103"/>
      <c r="S170" s="153">
        <f t="shared" si="60"/>
        <v>44.574179249203489</v>
      </c>
      <c r="T170" s="103"/>
      <c r="U170" s="153">
        <f t="shared" si="47"/>
        <v>126.47329192860659</v>
      </c>
      <c r="V170" s="94"/>
      <c r="W170" s="156">
        <f t="shared" si="48"/>
        <v>357649</v>
      </c>
      <c r="X170" s="94"/>
      <c r="Y170" s="94"/>
      <c r="Z170" s="156">
        <v>47130</v>
      </c>
      <c r="AA170" s="94"/>
      <c r="AB170" s="161">
        <f t="shared" si="49"/>
        <v>13.177724528797787</v>
      </c>
      <c r="AC170" s="94"/>
      <c r="AD170" s="156">
        <v>0</v>
      </c>
      <c r="AE170" s="94"/>
      <c r="AF170" s="161">
        <f t="shared" si="50"/>
        <v>0</v>
      </c>
      <c r="AG170" s="94"/>
      <c r="AH170" s="156">
        <v>0</v>
      </c>
      <c r="AI170" s="94"/>
      <c r="AJ170" s="161">
        <f t="shared" si="51"/>
        <v>0</v>
      </c>
      <c r="AK170" s="94"/>
      <c r="AL170" s="156">
        <v>0</v>
      </c>
      <c r="AM170" s="94"/>
      <c r="AN170" s="103">
        <v>75</v>
      </c>
      <c r="AO170" s="94"/>
      <c r="AP170" s="155">
        <v>7219</v>
      </c>
      <c r="AQ170" s="94"/>
      <c r="AR170" s="155">
        <f t="shared" si="52"/>
        <v>7219</v>
      </c>
      <c r="AS170" s="94"/>
      <c r="AT170" s="155">
        <f t="shared" si="53"/>
        <v>0</v>
      </c>
      <c r="AU170" s="94"/>
      <c r="AV170" s="155">
        <f t="shared" si="54"/>
        <v>7219</v>
      </c>
    </row>
    <row r="171" spans="1:48" ht="9.75" customHeight="1" x14ac:dyDescent="0.25">
      <c r="A171" s="103">
        <v>76</v>
      </c>
      <c r="B171" s="103"/>
      <c r="C171" s="13" t="s">
        <v>112</v>
      </c>
      <c r="D171" s="103"/>
      <c r="E171" s="156">
        <v>41000</v>
      </c>
      <c r="F171" s="103"/>
      <c r="G171" s="153">
        <f t="shared" si="58"/>
        <v>4.4833242208857298</v>
      </c>
      <c r="H171" s="103"/>
      <c r="I171" s="153">
        <f t="shared" si="45"/>
        <v>7.6424164992882835</v>
      </c>
      <c r="J171" s="94"/>
      <c r="K171" s="156">
        <v>4380</v>
      </c>
      <c r="L171" s="103"/>
      <c r="M171" s="153">
        <f t="shared" si="59"/>
        <v>0.47895024603608527</v>
      </c>
      <c r="N171" s="103"/>
      <c r="O171" s="153">
        <f t="shared" si="46"/>
        <v>21.781735860209629</v>
      </c>
      <c r="P171" s="94"/>
      <c r="Q171" s="156">
        <v>96160</v>
      </c>
      <c r="R171" s="103"/>
      <c r="S171" s="153">
        <f t="shared" si="60"/>
        <v>10.515035538545654</v>
      </c>
      <c r="T171" s="103"/>
      <c r="U171" s="153">
        <f t="shared" si="47"/>
        <v>29.835011697493485</v>
      </c>
      <c r="V171" s="94"/>
      <c r="W171" s="156">
        <f t="shared" si="48"/>
        <v>141540</v>
      </c>
      <c r="X171" s="94"/>
      <c r="Y171" s="94"/>
      <c r="Z171" s="156">
        <v>0</v>
      </c>
      <c r="AA171" s="94"/>
      <c r="AB171" s="161">
        <f t="shared" si="49"/>
        <v>0</v>
      </c>
      <c r="AC171" s="94"/>
      <c r="AD171" s="156">
        <v>0</v>
      </c>
      <c r="AE171" s="94"/>
      <c r="AF171" s="161">
        <f t="shared" si="50"/>
        <v>0</v>
      </c>
      <c r="AG171" s="94"/>
      <c r="AH171" s="156">
        <v>0</v>
      </c>
      <c r="AI171" s="94"/>
      <c r="AJ171" s="161">
        <f t="shared" si="51"/>
        <v>0</v>
      </c>
      <c r="AK171" s="94"/>
      <c r="AL171" s="156">
        <v>0</v>
      </c>
      <c r="AM171" s="94"/>
      <c r="AN171" s="103">
        <v>76</v>
      </c>
      <c r="AO171" s="94"/>
      <c r="AP171" s="155">
        <v>9145</v>
      </c>
      <c r="AQ171" s="94"/>
      <c r="AR171" s="155">
        <f t="shared" si="52"/>
        <v>9145</v>
      </c>
      <c r="AS171" s="94"/>
      <c r="AT171" s="155">
        <f t="shared" si="53"/>
        <v>9145</v>
      </c>
      <c r="AU171" s="94"/>
      <c r="AV171" s="155">
        <f t="shared" si="54"/>
        <v>9145</v>
      </c>
    </row>
    <row r="172" spans="1:48" ht="9.75" customHeight="1" x14ac:dyDescent="0.25">
      <c r="A172" s="103">
        <v>77</v>
      </c>
      <c r="B172" s="103"/>
      <c r="C172" s="13" t="s">
        <v>113</v>
      </c>
      <c r="D172" s="103"/>
      <c r="E172" s="156">
        <v>7609589</v>
      </c>
      <c r="F172" s="103"/>
      <c r="G172" s="153">
        <f t="shared" si="58"/>
        <v>81.236538133060037</v>
      </c>
      <c r="H172" s="103"/>
      <c r="I172" s="153">
        <f t="shared" si="45"/>
        <v>138.47837648701332</v>
      </c>
      <c r="J172" s="94"/>
      <c r="K172" s="156">
        <v>0</v>
      </c>
      <c r="L172" s="103"/>
      <c r="M172" s="153">
        <f t="shared" si="59"/>
        <v>0</v>
      </c>
      <c r="N172" s="103"/>
      <c r="O172" s="153">
        <f t="shared" si="46"/>
        <v>0</v>
      </c>
      <c r="P172" s="94"/>
      <c r="Q172" s="156">
        <v>5048051</v>
      </c>
      <c r="R172" s="103"/>
      <c r="S172" s="153">
        <f t="shared" si="60"/>
        <v>53.890714407720559</v>
      </c>
      <c r="T172" s="103"/>
      <c r="U172" s="153">
        <f t="shared" si="47"/>
        <v>152.90771855660361</v>
      </c>
      <c r="V172" s="94"/>
      <c r="W172" s="156">
        <f t="shared" si="48"/>
        <v>12657640</v>
      </c>
      <c r="X172" s="94"/>
      <c r="Y172" s="94"/>
      <c r="Z172" s="156">
        <v>201929</v>
      </c>
      <c r="AA172" s="94"/>
      <c r="AB172" s="161">
        <f t="shared" si="49"/>
        <v>1.5953131863443739</v>
      </c>
      <c r="AC172" s="94"/>
      <c r="AD172" s="156">
        <v>178876</v>
      </c>
      <c r="AE172" s="94"/>
      <c r="AF172" s="161">
        <f t="shared" si="50"/>
        <v>1.4131860283591571</v>
      </c>
      <c r="AG172" s="94"/>
      <c r="AH172" s="156">
        <v>0</v>
      </c>
      <c r="AI172" s="94"/>
      <c r="AJ172" s="161">
        <f t="shared" si="51"/>
        <v>0</v>
      </c>
      <c r="AK172" s="94"/>
      <c r="AL172" s="156">
        <v>4782249</v>
      </c>
      <c r="AM172" s="94"/>
      <c r="AN172" s="103">
        <v>77</v>
      </c>
      <c r="AO172" s="94"/>
      <c r="AP172" s="155">
        <v>93672</v>
      </c>
      <c r="AQ172" s="94"/>
      <c r="AR172" s="155">
        <f t="shared" si="52"/>
        <v>93672</v>
      </c>
      <c r="AS172" s="94"/>
      <c r="AT172" s="155">
        <f t="shared" si="53"/>
        <v>0</v>
      </c>
      <c r="AU172" s="94"/>
      <c r="AV172" s="155">
        <f t="shared" si="54"/>
        <v>93672</v>
      </c>
    </row>
    <row r="173" spans="1:48" ht="9.75" customHeight="1" x14ac:dyDescent="0.25">
      <c r="A173" s="103">
        <v>78</v>
      </c>
      <c r="B173" s="103"/>
      <c r="C173" s="13" t="s">
        <v>197</v>
      </c>
      <c r="D173" s="103"/>
      <c r="E173" s="156">
        <v>913718</v>
      </c>
      <c r="F173" s="103"/>
      <c r="G173" s="153">
        <f t="shared" si="58"/>
        <v>40.539420559918362</v>
      </c>
      <c r="H173" s="103"/>
      <c r="I173" s="153">
        <f t="shared" si="45"/>
        <v>69.10478058120421</v>
      </c>
      <c r="J173" s="94"/>
      <c r="K173" s="156">
        <v>0</v>
      </c>
      <c r="L173" s="103"/>
      <c r="M173" s="153">
        <f t="shared" si="59"/>
        <v>0</v>
      </c>
      <c r="N173" s="103"/>
      <c r="O173" s="153">
        <f t="shared" si="46"/>
        <v>0</v>
      </c>
      <c r="P173" s="94"/>
      <c r="Q173" s="156">
        <v>941643</v>
      </c>
      <c r="R173" s="103"/>
      <c r="S173" s="153">
        <f t="shared" si="60"/>
        <v>41.778384134167446</v>
      </c>
      <c r="T173" s="103"/>
      <c r="U173" s="153">
        <f t="shared" si="47"/>
        <v>118.54059596622734</v>
      </c>
      <c r="V173" s="94"/>
      <c r="W173" s="156">
        <f t="shared" si="48"/>
        <v>1855361</v>
      </c>
      <c r="X173" s="94"/>
      <c r="Y173" s="94"/>
      <c r="Z173" s="156">
        <v>188646</v>
      </c>
      <c r="AA173" s="94"/>
      <c r="AB173" s="161">
        <f t="shared" si="49"/>
        <v>10.167616975887711</v>
      </c>
      <c r="AC173" s="94"/>
      <c r="AD173" s="156">
        <v>0</v>
      </c>
      <c r="AE173" s="94"/>
      <c r="AF173" s="161">
        <f t="shared" si="50"/>
        <v>0</v>
      </c>
      <c r="AG173" s="94"/>
      <c r="AH173" s="156">
        <v>0</v>
      </c>
      <c r="AI173" s="94"/>
      <c r="AJ173" s="161">
        <f t="shared" si="51"/>
        <v>0</v>
      </c>
      <c r="AK173" s="94"/>
      <c r="AL173" s="156">
        <v>126947</v>
      </c>
      <c r="AM173" s="94"/>
      <c r="AN173" s="103">
        <v>78</v>
      </c>
      <c r="AO173" s="94"/>
      <c r="AP173" s="155">
        <v>22539</v>
      </c>
      <c r="AQ173" s="94"/>
      <c r="AR173" s="155">
        <f t="shared" si="52"/>
        <v>22539</v>
      </c>
      <c r="AS173" s="94"/>
      <c r="AT173" s="155">
        <f t="shared" si="53"/>
        <v>0</v>
      </c>
      <c r="AU173" s="94"/>
      <c r="AV173" s="155">
        <f t="shared" si="54"/>
        <v>22539</v>
      </c>
    </row>
    <row r="174" spans="1:48" ht="9.75" customHeight="1" x14ac:dyDescent="0.25">
      <c r="A174" s="103">
        <v>79</v>
      </c>
      <c r="B174" s="103"/>
      <c r="C174" s="13" t="s">
        <v>198</v>
      </c>
      <c r="D174" s="103"/>
      <c r="E174" s="156">
        <v>1765672</v>
      </c>
      <c r="F174" s="103"/>
      <c r="G174" s="153">
        <f t="shared" si="58"/>
        <v>21.685441281226204</v>
      </c>
      <c r="H174" s="103"/>
      <c r="I174" s="153">
        <f t="shared" si="45"/>
        <v>36.965690205926883</v>
      </c>
      <c r="J174" s="94"/>
      <c r="K174" s="156">
        <v>0</v>
      </c>
      <c r="L174" s="103"/>
      <c r="M174" s="153">
        <f t="shared" si="59"/>
        <v>0</v>
      </c>
      <c r="N174" s="103"/>
      <c r="O174" s="153">
        <f t="shared" si="46"/>
        <v>0</v>
      </c>
      <c r="P174" s="94"/>
      <c r="Q174" s="156">
        <v>1355614</v>
      </c>
      <c r="R174" s="103"/>
      <c r="S174" s="153">
        <f t="shared" si="60"/>
        <v>16.649234850531798</v>
      </c>
      <c r="T174" s="103"/>
      <c r="U174" s="153">
        <f t="shared" si="47"/>
        <v>47.239984562965695</v>
      </c>
      <c r="V174" s="94"/>
      <c r="W174" s="156">
        <f t="shared" si="48"/>
        <v>3121286</v>
      </c>
      <c r="X174" s="94"/>
      <c r="Y174" s="94"/>
      <c r="Z174" s="156">
        <v>207835</v>
      </c>
      <c r="AA174" s="94"/>
      <c r="AB174" s="161">
        <f t="shared" si="49"/>
        <v>6.658633652923827</v>
      </c>
      <c r="AC174" s="94"/>
      <c r="AD174" s="156">
        <v>0</v>
      </c>
      <c r="AE174" s="94"/>
      <c r="AF174" s="161">
        <f t="shared" si="50"/>
        <v>0</v>
      </c>
      <c r="AG174" s="94"/>
      <c r="AH174" s="156">
        <v>0</v>
      </c>
      <c r="AI174" s="94"/>
      <c r="AJ174" s="161">
        <f t="shared" si="51"/>
        <v>0</v>
      </c>
      <c r="AK174" s="94"/>
      <c r="AL174" s="156">
        <v>953814</v>
      </c>
      <c r="AM174" s="94"/>
      <c r="AN174" s="103">
        <v>79</v>
      </c>
      <c r="AO174" s="94"/>
      <c r="AP174" s="155">
        <v>81422</v>
      </c>
      <c r="AQ174" s="94"/>
      <c r="AR174" s="155">
        <f t="shared" si="52"/>
        <v>81422</v>
      </c>
      <c r="AS174" s="94"/>
      <c r="AT174" s="155">
        <f t="shared" si="53"/>
        <v>0</v>
      </c>
      <c r="AU174" s="94"/>
      <c r="AV174" s="155">
        <f t="shared" si="54"/>
        <v>81422</v>
      </c>
    </row>
    <row r="175" spans="1:48" ht="9.75" customHeight="1" x14ac:dyDescent="0.25">
      <c r="A175" s="103">
        <v>80</v>
      </c>
      <c r="B175" s="103"/>
      <c r="C175" s="13" t="s">
        <v>199</v>
      </c>
      <c r="D175" s="103"/>
      <c r="E175" s="156">
        <v>210700</v>
      </c>
      <c r="F175" s="103"/>
      <c r="G175" s="153">
        <f t="shared" si="58"/>
        <v>7.7872639243079425</v>
      </c>
      <c r="H175" s="103"/>
      <c r="I175" s="153">
        <f t="shared" si="45"/>
        <v>13.274416787034395</v>
      </c>
      <c r="J175" s="94"/>
      <c r="K175" s="156">
        <v>0</v>
      </c>
      <c r="L175" s="103"/>
      <c r="M175" s="153">
        <f t="shared" si="59"/>
        <v>0</v>
      </c>
      <c r="N175" s="103"/>
      <c r="O175" s="153">
        <f t="shared" si="46"/>
        <v>0</v>
      </c>
      <c r="P175" s="94"/>
      <c r="Q175" s="156">
        <v>332799</v>
      </c>
      <c r="R175" s="103"/>
      <c r="S175" s="153">
        <f t="shared" si="60"/>
        <v>12.299922386073844</v>
      </c>
      <c r="T175" s="103"/>
      <c r="U175" s="153">
        <f t="shared" si="47"/>
        <v>34.899390203823401</v>
      </c>
      <c r="V175" s="94"/>
      <c r="W175" s="156">
        <f t="shared" si="48"/>
        <v>543499</v>
      </c>
      <c r="X175" s="94"/>
      <c r="Y175" s="94"/>
      <c r="Z175" s="156">
        <v>98393</v>
      </c>
      <c r="AA175" s="94"/>
      <c r="AB175" s="161">
        <f t="shared" si="49"/>
        <v>18.103621165816314</v>
      </c>
      <c r="AC175" s="94"/>
      <c r="AD175" s="156">
        <v>0</v>
      </c>
      <c r="AE175" s="94"/>
      <c r="AF175" s="161">
        <f t="shared" si="50"/>
        <v>0</v>
      </c>
      <c r="AG175" s="94"/>
      <c r="AH175" s="156">
        <v>0</v>
      </c>
      <c r="AI175" s="94"/>
      <c r="AJ175" s="161">
        <f t="shared" si="51"/>
        <v>0</v>
      </c>
      <c r="AK175" s="94"/>
      <c r="AL175" s="156">
        <v>50874</v>
      </c>
      <c r="AM175" s="94"/>
      <c r="AN175" s="103">
        <v>80</v>
      </c>
      <c r="AO175" s="94"/>
      <c r="AP175" s="155">
        <v>27057</v>
      </c>
      <c r="AQ175" s="94"/>
      <c r="AR175" s="155">
        <f t="shared" si="52"/>
        <v>27057</v>
      </c>
      <c r="AS175" s="94"/>
      <c r="AT175" s="155">
        <f t="shared" si="53"/>
        <v>0</v>
      </c>
      <c r="AU175" s="94"/>
      <c r="AV175" s="155">
        <f t="shared" si="54"/>
        <v>27057</v>
      </c>
    </row>
    <row r="176" spans="1:48" ht="9.75" customHeight="1" x14ac:dyDescent="0.25">
      <c r="A176" s="103">
        <v>81</v>
      </c>
      <c r="B176" s="103"/>
      <c r="C176" s="13" t="s">
        <v>200</v>
      </c>
      <c r="D176" s="103"/>
      <c r="E176" s="156">
        <v>198980</v>
      </c>
      <c r="F176" s="103"/>
      <c r="G176" s="153">
        <f t="shared" si="58"/>
        <v>8.9950725554902586</v>
      </c>
      <c r="H176" s="103"/>
      <c r="I176" s="153">
        <f t="shared" si="45"/>
        <v>15.333285643301705</v>
      </c>
      <c r="J176" s="94"/>
      <c r="K176" s="156">
        <v>89989</v>
      </c>
      <c r="L176" s="103"/>
      <c r="M176" s="153">
        <f t="shared" si="59"/>
        <v>4.0680348989647843</v>
      </c>
      <c r="N176" s="103"/>
      <c r="O176" s="153">
        <f t="shared" si="46"/>
        <v>185.0064017561638</v>
      </c>
      <c r="P176" s="94"/>
      <c r="Q176" s="156">
        <v>209330</v>
      </c>
      <c r="R176" s="103"/>
      <c r="S176" s="153">
        <f t="shared" si="60"/>
        <v>9.4629537543510693</v>
      </c>
      <c r="T176" s="103"/>
      <c r="U176" s="153">
        <f t="shared" si="47"/>
        <v>26.849869876231825</v>
      </c>
      <c r="V176" s="94"/>
      <c r="W176" s="156">
        <f t="shared" si="48"/>
        <v>498299</v>
      </c>
      <c r="X176" s="94"/>
      <c r="Y176" s="94"/>
      <c r="Z176" s="156">
        <v>0</v>
      </c>
      <c r="AA176" s="94"/>
      <c r="AB176" s="161">
        <f t="shared" si="49"/>
        <v>0</v>
      </c>
      <c r="AC176" s="94"/>
      <c r="AD176" s="156">
        <v>0</v>
      </c>
      <c r="AE176" s="94"/>
      <c r="AF176" s="161">
        <f t="shared" si="50"/>
        <v>0</v>
      </c>
      <c r="AG176" s="94"/>
      <c r="AH176" s="156">
        <v>0</v>
      </c>
      <c r="AI176" s="94"/>
      <c r="AJ176" s="161">
        <f t="shared" si="51"/>
        <v>0</v>
      </c>
      <c r="AK176" s="94"/>
      <c r="AL176" s="156">
        <v>59783</v>
      </c>
      <c r="AM176" s="94"/>
      <c r="AN176" s="103">
        <v>81</v>
      </c>
      <c r="AO176" s="94"/>
      <c r="AP176" s="155">
        <v>22121</v>
      </c>
      <c r="AQ176" s="94"/>
      <c r="AR176" s="155">
        <f t="shared" si="52"/>
        <v>22121</v>
      </c>
      <c r="AS176" s="94"/>
      <c r="AT176" s="155">
        <f t="shared" si="53"/>
        <v>22121</v>
      </c>
      <c r="AU176" s="94"/>
      <c r="AV176" s="155">
        <f t="shared" si="54"/>
        <v>22121</v>
      </c>
    </row>
    <row r="177" spans="1:48" ht="9.75" customHeight="1" x14ac:dyDescent="0.25">
      <c r="A177" s="103">
        <v>82</v>
      </c>
      <c r="B177" s="103"/>
      <c r="C177" s="13" t="s">
        <v>201</v>
      </c>
      <c r="D177" s="103"/>
      <c r="E177" s="156">
        <v>1416179</v>
      </c>
      <c r="F177" s="103"/>
      <c r="G177" s="153">
        <f t="shared" si="58"/>
        <v>32.980414531904984</v>
      </c>
      <c r="H177" s="103"/>
      <c r="I177" s="153">
        <f t="shared" si="45"/>
        <v>56.219459435437045</v>
      </c>
      <c r="J177" s="94"/>
      <c r="K177" s="156">
        <v>14850</v>
      </c>
      <c r="L177" s="103"/>
      <c r="M177" s="153">
        <f t="shared" si="59"/>
        <v>0.3458313926408943</v>
      </c>
      <c r="N177" s="103"/>
      <c r="O177" s="153">
        <f t="shared" si="46"/>
        <v>15.727746481008934</v>
      </c>
      <c r="P177" s="94"/>
      <c r="Q177" s="156">
        <v>769445</v>
      </c>
      <c r="R177" s="103"/>
      <c r="S177" s="153">
        <f t="shared" si="60"/>
        <v>17.919073125291103</v>
      </c>
      <c r="T177" s="103"/>
      <c r="U177" s="153">
        <f t="shared" si="47"/>
        <v>50.84298139949459</v>
      </c>
      <c r="V177" s="94"/>
      <c r="W177" s="156">
        <f t="shared" si="48"/>
        <v>2200474</v>
      </c>
      <c r="X177" s="94"/>
      <c r="Y177" s="94"/>
      <c r="Z177" s="156">
        <v>15901</v>
      </c>
      <c r="AA177" s="94"/>
      <c r="AB177" s="161">
        <f t="shared" si="49"/>
        <v>0.72261703614766637</v>
      </c>
      <c r="AC177" s="94"/>
      <c r="AD177" s="156">
        <v>0</v>
      </c>
      <c r="AE177" s="94"/>
      <c r="AF177" s="161">
        <f t="shared" si="50"/>
        <v>0</v>
      </c>
      <c r="AG177" s="94"/>
      <c r="AH177" s="156">
        <v>0</v>
      </c>
      <c r="AI177" s="94"/>
      <c r="AJ177" s="161">
        <f t="shared" si="51"/>
        <v>0</v>
      </c>
      <c r="AK177" s="94"/>
      <c r="AL177" s="156">
        <v>1029267</v>
      </c>
      <c r="AM177" s="94"/>
      <c r="AN177" s="103">
        <v>82</v>
      </c>
      <c r="AO177" s="94"/>
      <c r="AP177" s="155">
        <v>42940</v>
      </c>
      <c r="AQ177" s="94"/>
      <c r="AR177" s="155">
        <f t="shared" si="52"/>
        <v>42940</v>
      </c>
      <c r="AS177" s="94"/>
      <c r="AT177" s="155">
        <f t="shared" si="53"/>
        <v>42940</v>
      </c>
      <c r="AU177" s="94"/>
      <c r="AV177" s="155">
        <f t="shared" si="54"/>
        <v>42940</v>
      </c>
    </row>
    <row r="178" spans="1:48" ht="9.75" customHeight="1" x14ac:dyDescent="0.25">
      <c r="A178" s="103">
        <v>83</v>
      </c>
      <c r="B178" s="103"/>
      <c r="C178" s="13" t="s">
        <v>202</v>
      </c>
      <c r="D178" s="103"/>
      <c r="E178" s="156">
        <v>28993</v>
      </c>
      <c r="F178" s="103"/>
      <c r="G178" s="153">
        <f t="shared" si="58"/>
        <v>0.95136997538966361</v>
      </c>
      <c r="H178" s="103"/>
      <c r="I178" s="153">
        <f t="shared" si="45"/>
        <v>1.6217353995890651</v>
      </c>
      <c r="J178" s="94"/>
      <c r="K178" s="156">
        <v>0</v>
      </c>
      <c r="L178" s="103"/>
      <c r="M178" s="153">
        <f t="shared" si="59"/>
        <v>0</v>
      </c>
      <c r="N178" s="103"/>
      <c r="O178" s="153">
        <f t="shared" si="46"/>
        <v>0</v>
      </c>
      <c r="P178" s="94"/>
      <c r="Q178" s="156">
        <v>1121078</v>
      </c>
      <c r="R178" s="103"/>
      <c r="S178" s="153">
        <f t="shared" si="60"/>
        <v>36.786808859721084</v>
      </c>
      <c r="T178" s="103"/>
      <c r="U178" s="153">
        <f t="shared" si="47"/>
        <v>104.37766649669706</v>
      </c>
      <c r="V178" s="94"/>
      <c r="W178" s="156">
        <f t="shared" si="48"/>
        <v>1150071</v>
      </c>
      <c r="X178" s="94"/>
      <c r="Y178" s="94"/>
      <c r="Z178" s="156">
        <v>154568</v>
      </c>
      <c r="AA178" s="94"/>
      <c r="AB178" s="161">
        <f t="shared" si="49"/>
        <v>13.43986588654092</v>
      </c>
      <c r="AC178" s="94"/>
      <c r="AD178" s="156">
        <v>0</v>
      </c>
      <c r="AE178" s="94"/>
      <c r="AF178" s="161">
        <f t="shared" si="50"/>
        <v>0</v>
      </c>
      <c r="AG178" s="94"/>
      <c r="AH178" s="156">
        <v>0</v>
      </c>
      <c r="AI178" s="94"/>
      <c r="AJ178" s="161">
        <f t="shared" si="51"/>
        <v>0</v>
      </c>
      <c r="AK178" s="94"/>
      <c r="AL178" s="156">
        <v>0</v>
      </c>
      <c r="AM178" s="94"/>
      <c r="AN178" s="103">
        <v>83</v>
      </c>
      <c r="AO178" s="94"/>
      <c r="AP178" s="155">
        <v>30475</v>
      </c>
      <c r="AQ178" s="94"/>
      <c r="AR178" s="155">
        <f t="shared" si="52"/>
        <v>30475</v>
      </c>
      <c r="AS178" s="94"/>
      <c r="AT178" s="155">
        <f t="shared" si="53"/>
        <v>0</v>
      </c>
      <c r="AU178" s="94"/>
      <c r="AV178" s="155">
        <f t="shared" si="54"/>
        <v>30475</v>
      </c>
    </row>
    <row r="179" spans="1:48" ht="9.75" customHeight="1" x14ac:dyDescent="0.25">
      <c r="A179" s="103">
        <v>84</v>
      </c>
      <c r="B179" s="103"/>
      <c r="C179" s="13" t="s">
        <v>203</v>
      </c>
      <c r="D179" s="103"/>
      <c r="E179" s="156">
        <v>25000</v>
      </c>
      <c r="F179" s="103"/>
      <c r="G179" s="153">
        <f t="shared" si="58"/>
        <v>1.4004817657274102</v>
      </c>
      <c r="H179" s="103"/>
      <c r="I179" s="153">
        <f t="shared" si="45"/>
        <v>2.3873055853259348</v>
      </c>
      <c r="J179" s="94"/>
      <c r="K179" s="156">
        <v>34461</v>
      </c>
      <c r="L179" s="103"/>
      <c r="M179" s="153">
        <f t="shared" si="59"/>
        <v>1.9304800851492914</v>
      </c>
      <c r="N179" s="103"/>
      <c r="O179" s="153">
        <f t="shared" si="46"/>
        <v>87.794520717186913</v>
      </c>
      <c r="P179" s="94"/>
      <c r="Q179" s="156">
        <v>378267</v>
      </c>
      <c r="R179" s="103"/>
      <c r="S179" s="153">
        <f t="shared" si="60"/>
        <v>21.190241443056411</v>
      </c>
      <c r="T179" s="103"/>
      <c r="U179" s="153">
        <f t="shared" si="47"/>
        <v>60.124485457872368</v>
      </c>
      <c r="V179" s="94"/>
      <c r="W179" s="156">
        <f t="shared" si="48"/>
        <v>437728</v>
      </c>
      <c r="X179" s="94"/>
      <c r="Y179" s="94"/>
      <c r="Z179" s="156">
        <v>78430</v>
      </c>
      <c r="AA179" s="94"/>
      <c r="AB179" s="161">
        <f t="shared" si="49"/>
        <v>17.917519555523064</v>
      </c>
      <c r="AC179" s="94"/>
      <c r="AD179" s="156">
        <v>0</v>
      </c>
      <c r="AE179" s="94"/>
      <c r="AF179" s="161">
        <f t="shared" si="50"/>
        <v>0</v>
      </c>
      <c r="AG179" s="94"/>
      <c r="AH179" s="156">
        <v>0</v>
      </c>
      <c r="AI179" s="94"/>
      <c r="AJ179" s="161">
        <f t="shared" si="51"/>
        <v>0</v>
      </c>
      <c r="AK179" s="94"/>
      <c r="AL179" s="156">
        <v>9132</v>
      </c>
      <c r="AM179" s="94"/>
      <c r="AN179" s="103">
        <v>84</v>
      </c>
      <c r="AO179" s="94"/>
      <c r="AP179" s="155">
        <v>17851</v>
      </c>
      <c r="AQ179" s="94"/>
      <c r="AR179" s="155">
        <f t="shared" si="52"/>
        <v>17851</v>
      </c>
      <c r="AS179" s="94"/>
      <c r="AT179" s="155">
        <f t="shared" si="53"/>
        <v>17851</v>
      </c>
      <c r="AU179" s="94"/>
      <c r="AV179" s="155">
        <f t="shared" si="54"/>
        <v>17851</v>
      </c>
    </row>
    <row r="180" spans="1:48" ht="9.75" customHeight="1" x14ac:dyDescent="0.25">
      <c r="A180" s="103">
        <v>85</v>
      </c>
      <c r="B180" s="103"/>
      <c r="C180" s="13" t="s">
        <v>204</v>
      </c>
      <c r="D180" s="103"/>
      <c r="E180" s="156">
        <v>3901404</v>
      </c>
      <c r="F180" s="103"/>
      <c r="G180" s="153">
        <f t="shared" si="58"/>
        <v>29.23692118614219</v>
      </c>
      <c r="H180" s="103"/>
      <c r="I180" s="153">
        <f t="shared" si="45"/>
        <v>49.838182083833559</v>
      </c>
      <c r="J180" s="94"/>
      <c r="K180" s="156">
        <v>120494</v>
      </c>
      <c r="L180" s="103"/>
      <c r="M180" s="153">
        <f t="shared" si="59"/>
        <v>0.90297584700354461</v>
      </c>
      <c r="N180" s="103"/>
      <c r="O180" s="153">
        <f t="shared" si="46"/>
        <v>41.06560451813278</v>
      </c>
      <c r="P180" s="94"/>
      <c r="Q180" s="156">
        <v>5354908</v>
      </c>
      <c r="R180" s="103"/>
      <c r="S180" s="153">
        <f t="shared" si="60"/>
        <v>40.12940550505467</v>
      </c>
      <c r="T180" s="103"/>
      <c r="U180" s="153">
        <f t="shared" si="47"/>
        <v>113.86183891322921</v>
      </c>
      <c r="V180" s="94"/>
      <c r="W180" s="156">
        <f t="shared" si="48"/>
        <v>9376806</v>
      </c>
      <c r="X180" s="94"/>
      <c r="Y180" s="94"/>
      <c r="Z180" s="156">
        <v>266999</v>
      </c>
      <c r="AA180" s="94"/>
      <c r="AB180" s="161">
        <f t="shared" si="49"/>
        <v>2.8474408023371711</v>
      </c>
      <c r="AC180" s="94"/>
      <c r="AD180" s="156">
        <v>0</v>
      </c>
      <c r="AE180" s="94"/>
      <c r="AF180" s="161">
        <f t="shared" si="50"/>
        <v>0</v>
      </c>
      <c r="AG180" s="94"/>
      <c r="AH180" s="156">
        <v>0</v>
      </c>
      <c r="AI180" s="94"/>
      <c r="AJ180" s="161">
        <f t="shared" si="51"/>
        <v>0</v>
      </c>
      <c r="AK180" s="94"/>
      <c r="AL180" s="156">
        <v>618848</v>
      </c>
      <c r="AM180" s="94"/>
      <c r="AN180" s="103">
        <v>85</v>
      </c>
      <c r="AO180" s="94"/>
      <c r="AP180" s="155">
        <v>133441</v>
      </c>
      <c r="AQ180" s="94"/>
      <c r="AR180" s="155">
        <f t="shared" si="52"/>
        <v>133441</v>
      </c>
      <c r="AS180" s="94"/>
      <c r="AT180" s="155">
        <f t="shared" si="53"/>
        <v>133441</v>
      </c>
      <c r="AU180" s="94"/>
      <c r="AV180" s="155">
        <f t="shared" si="54"/>
        <v>133441</v>
      </c>
    </row>
    <row r="181" spans="1:48" ht="9.75" customHeight="1" x14ac:dyDescent="0.25">
      <c r="A181" s="103">
        <v>86</v>
      </c>
      <c r="B181" s="103"/>
      <c r="C181" s="13" t="s">
        <v>205</v>
      </c>
      <c r="D181" s="103"/>
      <c r="E181" s="156">
        <v>7974218</v>
      </c>
      <c r="F181" s="103"/>
      <c r="G181" s="153">
        <f t="shared" si="58"/>
        <v>53.478760646502579</v>
      </c>
      <c r="H181" s="103"/>
      <c r="I181" s="153">
        <f t="shared" si="45"/>
        <v>91.16158961298045</v>
      </c>
      <c r="J181" s="94"/>
      <c r="K181" s="156">
        <v>226089</v>
      </c>
      <c r="L181" s="103"/>
      <c r="M181" s="153">
        <f t="shared" si="59"/>
        <v>1.5162564549661324</v>
      </c>
      <c r="N181" s="103"/>
      <c r="O181" s="153">
        <f t="shared" si="46"/>
        <v>68.95642683503668</v>
      </c>
      <c r="P181" s="94"/>
      <c r="Q181" s="156">
        <v>5819450</v>
      </c>
      <c r="R181" s="103"/>
      <c r="S181" s="153">
        <f t="shared" si="60"/>
        <v>39.027898866608545</v>
      </c>
      <c r="T181" s="103"/>
      <c r="U181" s="153">
        <f t="shared" si="47"/>
        <v>110.73646065630966</v>
      </c>
      <c r="V181" s="94"/>
      <c r="W181" s="156">
        <f t="shared" si="48"/>
        <v>14019757</v>
      </c>
      <c r="X181" s="94"/>
      <c r="Y181" s="94"/>
      <c r="Z181" s="156">
        <v>292198</v>
      </c>
      <c r="AA181" s="94"/>
      <c r="AB181" s="161">
        <f t="shared" si="49"/>
        <v>2.0841873364852188</v>
      </c>
      <c r="AC181" s="94"/>
      <c r="AD181" s="156">
        <v>0</v>
      </c>
      <c r="AE181" s="94"/>
      <c r="AF181" s="161">
        <f t="shared" si="50"/>
        <v>0</v>
      </c>
      <c r="AG181" s="94"/>
      <c r="AH181" s="156">
        <v>0</v>
      </c>
      <c r="AI181" s="94"/>
      <c r="AJ181" s="161">
        <f t="shared" si="51"/>
        <v>0</v>
      </c>
      <c r="AK181" s="94"/>
      <c r="AL181" s="156">
        <v>1531410</v>
      </c>
      <c r="AM181" s="94"/>
      <c r="AN181" s="103">
        <v>86</v>
      </c>
      <c r="AO181" s="94"/>
      <c r="AP181" s="155">
        <v>149110</v>
      </c>
      <c r="AQ181" s="94"/>
      <c r="AR181" s="155">
        <f t="shared" si="52"/>
        <v>149110</v>
      </c>
      <c r="AS181" s="94"/>
      <c r="AT181" s="155">
        <f t="shared" si="53"/>
        <v>149110</v>
      </c>
      <c r="AU181" s="94"/>
      <c r="AV181" s="155">
        <f t="shared" si="54"/>
        <v>149110</v>
      </c>
    </row>
    <row r="182" spans="1:48" ht="9.75" customHeight="1" x14ac:dyDescent="0.25">
      <c r="A182" s="103">
        <v>87</v>
      </c>
      <c r="B182" s="103"/>
      <c r="C182" s="13" t="s">
        <v>206</v>
      </c>
      <c r="D182" s="103"/>
      <c r="E182" s="156">
        <v>562248</v>
      </c>
      <c r="F182" s="103"/>
      <c r="G182" s="153">
        <f t="shared" si="58"/>
        <v>85.396111786148239</v>
      </c>
      <c r="H182" s="103"/>
      <c r="I182" s="153">
        <f t="shared" si="45"/>
        <v>145.56891751196866</v>
      </c>
      <c r="J182" s="94"/>
      <c r="K182" s="156">
        <v>0</v>
      </c>
      <c r="L182" s="103"/>
      <c r="M182" s="153">
        <f t="shared" si="59"/>
        <v>0</v>
      </c>
      <c r="N182" s="103"/>
      <c r="O182" s="153">
        <f t="shared" si="46"/>
        <v>0</v>
      </c>
      <c r="P182" s="94"/>
      <c r="Q182" s="156">
        <v>182405</v>
      </c>
      <c r="R182" s="103"/>
      <c r="S182" s="153">
        <f t="shared" si="60"/>
        <v>27.704283110571083</v>
      </c>
      <c r="T182" s="103"/>
      <c r="U182" s="153">
        <f t="shared" si="47"/>
        <v>78.60721037457202</v>
      </c>
      <c r="V182" s="94"/>
      <c r="W182" s="156">
        <f t="shared" si="48"/>
        <v>744653</v>
      </c>
      <c r="X182" s="94"/>
      <c r="Y182" s="94"/>
      <c r="Z182" s="156">
        <v>40275</v>
      </c>
      <c r="AA182" s="94"/>
      <c r="AB182" s="161">
        <f t="shared" si="49"/>
        <v>5.4085594229795619</v>
      </c>
      <c r="AC182" s="94"/>
      <c r="AD182" s="156">
        <v>0</v>
      </c>
      <c r="AE182" s="94"/>
      <c r="AF182" s="161">
        <f t="shared" si="50"/>
        <v>0</v>
      </c>
      <c r="AG182" s="94"/>
      <c r="AH182" s="156">
        <v>0</v>
      </c>
      <c r="AI182" s="94"/>
      <c r="AJ182" s="161">
        <f t="shared" si="51"/>
        <v>0</v>
      </c>
      <c r="AK182" s="94"/>
      <c r="AL182" s="156">
        <v>27073</v>
      </c>
      <c r="AM182" s="94"/>
      <c r="AN182" s="103">
        <v>87</v>
      </c>
      <c r="AO182" s="94"/>
      <c r="AP182" s="155">
        <v>6584</v>
      </c>
      <c r="AQ182" s="94"/>
      <c r="AR182" s="155">
        <f t="shared" si="52"/>
        <v>6584</v>
      </c>
      <c r="AS182" s="94"/>
      <c r="AT182" s="155">
        <f t="shared" si="53"/>
        <v>0</v>
      </c>
      <c r="AU182" s="94"/>
      <c r="AV182" s="155">
        <f t="shared" si="54"/>
        <v>6584</v>
      </c>
    </row>
    <row r="183" spans="1:48" ht="9.75" customHeight="1" x14ac:dyDescent="0.25">
      <c r="A183" s="103">
        <v>88</v>
      </c>
      <c r="B183" s="103"/>
      <c r="C183" s="13" t="s">
        <v>207</v>
      </c>
      <c r="D183" s="103"/>
      <c r="E183" s="156">
        <v>18500</v>
      </c>
      <c r="F183" s="103"/>
      <c r="G183" s="153">
        <f t="shared" si="58"/>
        <v>1.6124814782532904</v>
      </c>
      <c r="H183" s="103"/>
      <c r="I183" s="153">
        <f t="shared" si="45"/>
        <v>2.7486870114794226</v>
      </c>
      <c r="J183" s="94"/>
      <c r="K183" s="156">
        <v>15000</v>
      </c>
      <c r="L183" s="103"/>
      <c r="M183" s="153">
        <f t="shared" si="59"/>
        <v>1.3074174147999651</v>
      </c>
      <c r="N183" s="103"/>
      <c r="O183" s="153">
        <f t="shared" si="46"/>
        <v>59.458829020134537</v>
      </c>
      <c r="P183" s="94"/>
      <c r="Q183" s="156">
        <v>216960</v>
      </c>
      <c r="R183" s="103"/>
      <c r="S183" s="153">
        <f t="shared" si="60"/>
        <v>18.910485487666694</v>
      </c>
      <c r="T183" s="103"/>
      <c r="U183" s="153">
        <f t="shared" si="47"/>
        <v>53.655981823514701</v>
      </c>
      <c r="V183" s="94"/>
      <c r="W183" s="156">
        <f t="shared" si="48"/>
        <v>250460</v>
      </c>
      <c r="X183" s="94"/>
      <c r="Y183" s="94"/>
      <c r="Z183" s="156">
        <v>42404</v>
      </c>
      <c r="AA183" s="94"/>
      <c r="AB183" s="161">
        <f t="shared" si="49"/>
        <v>16.930447975724665</v>
      </c>
      <c r="AC183" s="94"/>
      <c r="AD183" s="156">
        <v>0</v>
      </c>
      <c r="AE183" s="94"/>
      <c r="AF183" s="161">
        <f t="shared" si="50"/>
        <v>0</v>
      </c>
      <c r="AG183" s="94"/>
      <c r="AH183" s="156">
        <v>0</v>
      </c>
      <c r="AI183" s="94"/>
      <c r="AJ183" s="161">
        <f t="shared" si="51"/>
        <v>0</v>
      </c>
      <c r="AK183" s="94"/>
      <c r="AL183" s="156">
        <v>5237</v>
      </c>
      <c r="AM183" s="94"/>
      <c r="AN183" s="103">
        <v>88</v>
      </c>
      <c r="AO183" s="94"/>
      <c r="AP183" s="155">
        <v>11473</v>
      </c>
      <c r="AQ183" s="94"/>
      <c r="AR183" s="155">
        <f t="shared" si="52"/>
        <v>11473</v>
      </c>
      <c r="AS183" s="94"/>
      <c r="AT183" s="155">
        <f t="shared" si="53"/>
        <v>11473</v>
      </c>
      <c r="AU183" s="94"/>
      <c r="AV183" s="155">
        <f t="shared" si="54"/>
        <v>11473</v>
      </c>
    </row>
    <row r="184" spans="1:48" ht="9.75" customHeight="1" x14ac:dyDescent="0.25">
      <c r="A184" s="103">
        <v>89</v>
      </c>
      <c r="B184" s="103"/>
      <c r="C184" s="13" t="s">
        <v>208</v>
      </c>
      <c r="D184" s="103"/>
      <c r="E184" s="156">
        <v>221182</v>
      </c>
      <c r="F184" s="103"/>
      <c r="G184" s="153">
        <f t="shared" si="58"/>
        <v>5.2696257117670884</v>
      </c>
      <c r="H184" s="103"/>
      <c r="I184" s="153">
        <f t="shared" si="45"/>
        <v>8.9827709307907799</v>
      </c>
      <c r="J184" s="94"/>
      <c r="K184" s="156">
        <v>62214</v>
      </c>
      <c r="L184" s="103"/>
      <c r="M184" s="153">
        <f t="shared" si="59"/>
        <v>1.4822385819455364</v>
      </c>
      <c r="N184" s="103"/>
      <c r="O184" s="153">
        <f t="shared" si="46"/>
        <v>67.409359408319148</v>
      </c>
      <c r="P184" s="94"/>
      <c r="Q184" s="156">
        <v>1027884</v>
      </c>
      <c r="R184" s="103"/>
      <c r="S184" s="153">
        <f t="shared" si="60"/>
        <v>24.48917161032092</v>
      </c>
      <c r="T184" s="103"/>
      <c r="U184" s="153">
        <f t="shared" si="47"/>
        <v>69.484760063578904</v>
      </c>
      <c r="V184" s="94"/>
      <c r="W184" s="156">
        <f t="shared" si="48"/>
        <v>1311280</v>
      </c>
      <c r="X184" s="94"/>
      <c r="Y184" s="94"/>
      <c r="Z184" s="156">
        <v>169198</v>
      </c>
      <c r="AA184" s="94"/>
      <c r="AB184" s="161">
        <f t="shared" si="49"/>
        <v>12.903270087243</v>
      </c>
      <c r="AC184" s="94"/>
      <c r="AD184" s="156">
        <v>0</v>
      </c>
      <c r="AE184" s="94"/>
      <c r="AF184" s="161">
        <f t="shared" si="50"/>
        <v>0</v>
      </c>
      <c r="AG184" s="94"/>
      <c r="AH184" s="156">
        <v>0</v>
      </c>
      <c r="AI184" s="94"/>
      <c r="AJ184" s="161">
        <f t="shared" si="51"/>
        <v>0</v>
      </c>
      <c r="AK184" s="94"/>
      <c r="AL184" s="156">
        <v>22221</v>
      </c>
      <c r="AM184" s="94"/>
      <c r="AN184" s="103">
        <v>89</v>
      </c>
      <c r="AO184" s="94"/>
      <c r="AP184" s="155">
        <v>41973</v>
      </c>
      <c r="AQ184" s="94"/>
      <c r="AR184" s="155">
        <f t="shared" si="52"/>
        <v>41973</v>
      </c>
      <c r="AS184" s="94"/>
      <c r="AT184" s="155">
        <f t="shared" si="53"/>
        <v>41973</v>
      </c>
      <c r="AU184" s="94"/>
      <c r="AV184" s="155">
        <f t="shared" si="54"/>
        <v>41973</v>
      </c>
    </row>
    <row r="185" spans="1:48" ht="9.75" customHeight="1" x14ac:dyDescent="0.25">
      <c r="A185" s="103">
        <v>90</v>
      </c>
      <c r="B185" s="103"/>
      <c r="C185" s="13" t="s">
        <v>209</v>
      </c>
      <c r="D185" s="103"/>
      <c r="E185" s="166">
        <v>2705456</v>
      </c>
      <c r="F185" s="103"/>
      <c r="G185" s="153">
        <f t="shared" si="58"/>
        <v>68.267877870300282</v>
      </c>
      <c r="H185" s="103"/>
      <c r="I185" s="153">
        <f t="shared" si="45"/>
        <v>116.37158735406081</v>
      </c>
      <c r="J185" s="94"/>
      <c r="K185" s="166">
        <v>15000</v>
      </c>
      <c r="L185" s="103"/>
      <c r="M185" s="153">
        <f t="shared" si="59"/>
        <v>0.37850113550340653</v>
      </c>
      <c r="N185" s="103"/>
      <c r="O185" s="153">
        <f t="shared" si="46"/>
        <v>17.213503541458582</v>
      </c>
      <c r="P185" s="94"/>
      <c r="Q185" s="166">
        <v>979134</v>
      </c>
      <c r="R185" s="103"/>
      <c r="S185" s="153">
        <f t="shared" si="60"/>
        <v>24.706888720666161</v>
      </c>
      <c r="T185" s="103"/>
      <c r="U185" s="153">
        <f t="shared" si="47"/>
        <v>70.102503342722713</v>
      </c>
      <c r="V185" s="94"/>
      <c r="W185" s="156">
        <f t="shared" si="48"/>
        <v>3699590</v>
      </c>
      <c r="X185" s="94"/>
      <c r="Y185" s="119"/>
      <c r="Z185" s="166">
        <v>0</v>
      </c>
      <c r="AA185" s="94"/>
      <c r="AB185" s="161">
        <f t="shared" si="49"/>
        <v>0</v>
      </c>
      <c r="AC185" s="94"/>
      <c r="AD185" s="166">
        <v>0</v>
      </c>
      <c r="AE185" s="119"/>
      <c r="AF185" s="161">
        <f t="shared" si="50"/>
        <v>0</v>
      </c>
      <c r="AG185" s="119"/>
      <c r="AH185" s="166">
        <v>0</v>
      </c>
      <c r="AI185" s="119"/>
      <c r="AJ185" s="161">
        <f t="shared" si="51"/>
        <v>0</v>
      </c>
      <c r="AK185" s="119"/>
      <c r="AL185" s="166">
        <v>361368</v>
      </c>
      <c r="AM185" s="94"/>
      <c r="AN185" s="103">
        <v>90</v>
      </c>
      <c r="AO185" s="94"/>
      <c r="AP185" s="155">
        <v>39630</v>
      </c>
      <c r="AQ185" s="94"/>
      <c r="AR185" s="155">
        <f t="shared" si="52"/>
        <v>39630</v>
      </c>
      <c r="AS185" s="94"/>
      <c r="AT185" s="155">
        <f t="shared" si="53"/>
        <v>39630</v>
      </c>
      <c r="AU185" s="94"/>
      <c r="AV185" s="155">
        <f t="shared" si="54"/>
        <v>39630</v>
      </c>
    </row>
    <row r="186" spans="1:48" ht="9.75" customHeight="1" x14ac:dyDescent="0.25">
      <c r="A186" s="103">
        <v>91</v>
      </c>
      <c r="B186" s="103"/>
      <c r="C186" s="13" t="s">
        <v>210</v>
      </c>
      <c r="D186" s="103"/>
      <c r="E186" s="156">
        <v>719583</v>
      </c>
      <c r="F186" s="103"/>
      <c r="G186" s="153">
        <f t="shared" si="58"/>
        <v>13.327585568232331</v>
      </c>
      <c r="H186" s="103"/>
      <c r="I186" s="153">
        <f t="shared" si="45"/>
        <v>22.7186245794672</v>
      </c>
      <c r="J186" s="94"/>
      <c r="K186" s="156">
        <v>75886</v>
      </c>
      <c r="L186" s="103"/>
      <c r="M186" s="153">
        <f t="shared" si="59"/>
        <v>1.4055045191880278</v>
      </c>
      <c r="N186" s="103"/>
      <c r="O186" s="153">
        <f t="shared" si="46"/>
        <v>63.91964184308614</v>
      </c>
      <c r="P186" s="94"/>
      <c r="Q186" s="156">
        <v>1646226</v>
      </c>
      <c r="R186" s="103"/>
      <c r="S186" s="153">
        <f t="shared" si="60"/>
        <v>30.4901837309231</v>
      </c>
      <c r="T186" s="103"/>
      <c r="U186" s="153">
        <f t="shared" si="47"/>
        <v>86.511832027211042</v>
      </c>
      <c r="V186" s="94"/>
      <c r="W186" s="156">
        <f t="shared" si="48"/>
        <v>2441695</v>
      </c>
      <c r="X186" s="94"/>
      <c r="Y186" s="94"/>
      <c r="Z186" s="156">
        <v>178275</v>
      </c>
      <c r="AA186" s="94"/>
      <c r="AB186" s="161">
        <f t="shared" si="49"/>
        <v>7.3012804629570853</v>
      </c>
      <c r="AC186" s="94"/>
      <c r="AD186" s="156">
        <v>4500</v>
      </c>
      <c r="AE186" s="94"/>
      <c r="AF186" s="161">
        <f t="shared" si="50"/>
        <v>0.18429820268297228</v>
      </c>
      <c r="AG186" s="94"/>
      <c r="AH186" s="156">
        <v>0</v>
      </c>
      <c r="AI186" s="94"/>
      <c r="AJ186" s="161">
        <f t="shared" si="51"/>
        <v>0</v>
      </c>
      <c r="AK186" s="94"/>
      <c r="AL186" s="156">
        <v>102571</v>
      </c>
      <c r="AM186" s="94"/>
      <c r="AN186" s="103">
        <v>91</v>
      </c>
      <c r="AO186" s="94"/>
      <c r="AP186" s="155">
        <v>53992</v>
      </c>
      <c r="AQ186" s="94"/>
      <c r="AR186" s="155">
        <f t="shared" si="52"/>
        <v>53992</v>
      </c>
      <c r="AS186" s="94"/>
      <c r="AT186" s="155">
        <f t="shared" si="53"/>
        <v>53992</v>
      </c>
      <c r="AU186" s="94"/>
      <c r="AV186" s="155">
        <f t="shared" si="54"/>
        <v>53992</v>
      </c>
    </row>
    <row r="187" spans="1:48" ht="9.75" customHeight="1" x14ac:dyDescent="0.25">
      <c r="A187" s="103">
        <v>92</v>
      </c>
      <c r="B187" s="103"/>
      <c r="C187" s="13" t="s">
        <v>211</v>
      </c>
      <c r="D187" s="103"/>
      <c r="E187" s="156">
        <v>101504</v>
      </c>
      <c r="F187" s="103"/>
      <c r="G187" s="153">
        <f t="shared" si="58"/>
        <v>5.6671319300988223</v>
      </c>
      <c r="H187" s="103"/>
      <c r="I187" s="153">
        <f t="shared" si="45"/>
        <v>9.6603726236141387</v>
      </c>
      <c r="J187" s="94"/>
      <c r="K187" s="156">
        <v>33763</v>
      </c>
      <c r="L187" s="103"/>
      <c r="M187" s="153">
        <f t="shared" si="59"/>
        <v>1.8850427111830719</v>
      </c>
      <c r="N187" s="103"/>
      <c r="O187" s="153">
        <f t="shared" si="46"/>
        <v>85.728116354510803</v>
      </c>
      <c r="P187" s="94"/>
      <c r="Q187" s="156">
        <v>490785</v>
      </c>
      <c r="R187" s="103"/>
      <c r="S187" s="153">
        <f t="shared" si="60"/>
        <v>27.401317626039862</v>
      </c>
      <c r="T187" s="103"/>
      <c r="U187" s="153">
        <f t="shared" si="47"/>
        <v>77.747586197193741</v>
      </c>
      <c r="V187" s="94"/>
      <c r="W187" s="156">
        <f t="shared" si="48"/>
        <v>626052</v>
      </c>
      <c r="X187" s="94"/>
      <c r="Y187" s="94"/>
      <c r="Z187" s="156">
        <v>24081</v>
      </c>
      <c r="AA187" s="94"/>
      <c r="AB187" s="161">
        <f t="shared" si="49"/>
        <v>3.8464855954457455</v>
      </c>
      <c r="AC187" s="94"/>
      <c r="AD187" s="156">
        <v>265883</v>
      </c>
      <c r="AE187" s="94"/>
      <c r="AF187" s="161">
        <f t="shared" si="50"/>
        <v>42.469794841323086</v>
      </c>
      <c r="AG187" s="94"/>
      <c r="AH187" s="156">
        <v>0</v>
      </c>
      <c r="AI187" s="94"/>
      <c r="AJ187" s="161">
        <f t="shared" si="51"/>
        <v>0</v>
      </c>
      <c r="AK187" s="94"/>
      <c r="AL187" s="156">
        <v>0</v>
      </c>
      <c r="AM187" s="94"/>
      <c r="AN187" s="103">
        <v>92</v>
      </c>
      <c r="AO187" s="94"/>
      <c r="AP187" s="155">
        <v>17911</v>
      </c>
      <c r="AQ187" s="94"/>
      <c r="AR187" s="155">
        <f t="shared" si="52"/>
        <v>17911</v>
      </c>
      <c r="AS187" s="94"/>
      <c r="AT187" s="155">
        <f t="shared" si="53"/>
        <v>17911</v>
      </c>
      <c r="AU187" s="94"/>
      <c r="AV187" s="155">
        <f t="shared" si="54"/>
        <v>17911</v>
      </c>
    </row>
    <row r="188" spans="1:48" ht="9.75" customHeight="1" x14ac:dyDescent="0.25">
      <c r="A188" s="103">
        <v>93</v>
      </c>
      <c r="B188" s="103"/>
      <c r="C188" s="13" t="s">
        <v>212</v>
      </c>
      <c r="D188" s="103"/>
      <c r="E188" s="156">
        <v>0</v>
      </c>
      <c r="F188" s="103"/>
      <c r="G188" s="153">
        <v>0</v>
      </c>
      <c r="H188" s="103"/>
      <c r="I188" s="153">
        <f t="shared" si="45"/>
        <v>0</v>
      </c>
      <c r="J188" s="94"/>
      <c r="K188" s="156">
        <v>0</v>
      </c>
      <c r="L188" s="103"/>
      <c r="M188" s="153">
        <v>0</v>
      </c>
      <c r="N188" s="103"/>
      <c r="O188" s="153">
        <f t="shared" si="46"/>
        <v>0</v>
      </c>
      <c r="P188" s="94"/>
      <c r="Q188" s="156">
        <v>0</v>
      </c>
      <c r="R188" s="103"/>
      <c r="S188" s="153">
        <v>0</v>
      </c>
      <c r="T188" s="103"/>
      <c r="U188" s="153">
        <f t="shared" si="47"/>
        <v>0</v>
      </c>
      <c r="V188" s="94"/>
      <c r="W188" s="156">
        <f t="shared" si="48"/>
        <v>0</v>
      </c>
      <c r="X188" s="94"/>
      <c r="Y188" s="94"/>
      <c r="Z188" s="156">
        <v>0</v>
      </c>
      <c r="AA188" s="94"/>
      <c r="AB188" s="161">
        <f t="shared" si="49"/>
        <v>0</v>
      </c>
      <c r="AC188" s="94"/>
      <c r="AD188" s="156">
        <v>0</v>
      </c>
      <c r="AE188" s="94"/>
      <c r="AF188" s="161">
        <f t="shared" si="50"/>
        <v>0</v>
      </c>
      <c r="AG188" s="94"/>
      <c r="AH188" s="156">
        <v>0</v>
      </c>
      <c r="AI188" s="94"/>
      <c r="AJ188" s="161">
        <f t="shared" si="51"/>
        <v>0</v>
      </c>
      <c r="AK188" s="94"/>
      <c r="AL188" s="156">
        <v>0</v>
      </c>
      <c r="AM188" s="94"/>
      <c r="AN188" s="103">
        <v>93</v>
      </c>
      <c r="AO188" s="94"/>
      <c r="AP188" s="155">
        <v>0</v>
      </c>
      <c r="AQ188" s="94"/>
      <c r="AR188" s="155">
        <f t="shared" si="52"/>
        <v>0</v>
      </c>
      <c r="AS188" s="94"/>
      <c r="AT188" s="155">
        <f t="shared" si="53"/>
        <v>0</v>
      </c>
      <c r="AU188" s="94"/>
      <c r="AV188" s="155">
        <f t="shared" si="54"/>
        <v>0</v>
      </c>
    </row>
    <row r="189" spans="1:48" ht="9.75" customHeight="1" x14ac:dyDescent="0.25">
      <c r="A189" s="103">
        <v>94</v>
      </c>
      <c r="B189" s="103"/>
      <c r="C189" s="13" t="s">
        <v>213</v>
      </c>
      <c r="D189" s="103"/>
      <c r="E189" s="156">
        <v>282432</v>
      </c>
      <c r="F189" s="103"/>
      <c r="G189" s="153">
        <f>(E189/$AP189)</f>
        <v>9.8580104712041887</v>
      </c>
      <c r="H189" s="103"/>
      <c r="I189" s="153">
        <f t="shared" si="45"/>
        <v>16.804276952426946</v>
      </c>
      <c r="J189" s="94"/>
      <c r="K189" s="156">
        <v>0</v>
      </c>
      <c r="L189" s="103"/>
      <c r="M189" s="153">
        <f>(K189/$AP189)</f>
        <v>0</v>
      </c>
      <c r="N189" s="103"/>
      <c r="O189" s="153">
        <f t="shared" si="46"/>
        <v>0</v>
      </c>
      <c r="P189" s="94"/>
      <c r="Q189" s="156">
        <v>336000</v>
      </c>
      <c r="R189" s="103"/>
      <c r="S189" s="153">
        <f>(Q189/$AP189)</f>
        <v>11.727748691099476</v>
      </c>
      <c r="T189" s="103"/>
      <c r="U189" s="153">
        <f t="shared" si="47"/>
        <v>33.275923614482764</v>
      </c>
      <c r="V189" s="94"/>
      <c r="W189" s="156">
        <f t="shared" si="48"/>
        <v>618432</v>
      </c>
      <c r="X189" s="94"/>
      <c r="Y189" s="94"/>
      <c r="Z189" s="156">
        <v>4500</v>
      </c>
      <c r="AA189" s="94"/>
      <c r="AB189" s="161">
        <f t="shared" si="49"/>
        <v>0.72764669357342437</v>
      </c>
      <c r="AC189" s="94"/>
      <c r="AD189" s="156">
        <v>0</v>
      </c>
      <c r="AE189" s="94"/>
      <c r="AF189" s="161">
        <f t="shared" si="50"/>
        <v>0</v>
      </c>
      <c r="AG189" s="94"/>
      <c r="AH189" s="156">
        <v>0</v>
      </c>
      <c r="AI189" s="94"/>
      <c r="AJ189" s="161">
        <f t="shared" si="51"/>
        <v>0</v>
      </c>
      <c r="AK189" s="94"/>
      <c r="AL189" s="156">
        <v>84459</v>
      </c>
      <c r="AM189" s="94"/>
      <c r="AN189" s="103">
        <v>94</v>
      </c>
      <c r="AO189" s="94"/>
      <c r="AP189" s="155">
        <v>28650</v>
      </c>
      <c r="AQ189" s="94"/>
      <c r="AR189" s="155">
        <f t="shared" si="52"/>
        <v>28650</v>
      </c>
      <c r="AS189" s="94"/>
      <c r="AT189" s="155">
        <f t="shared" si="53"/>
        <v>0</v>
      </c>
      <c r="AU189" s="94"/>
      <c r="AV189" s="155">
        <f t="shared" si="54"/>
        <v>28650</v>
      </c>
    </row>
    <row r="190" spans="1:48" ht="9.75" customHeight="1" x14ac:dyDescent="0.25">
      <c r="A190" s="109">
        <v>95</v>
      </c>
      <c r="B190" s="103"/>
      <c r="C190" s="13" t="s">
        <v>214</v>
      </c>
      <c r="D190" s="103"/>
      <c r="E190" s="157">
        <v>2455014</v>
      </c>
      <c r="F190" s="103"/>
      <c r="G190" s="153">
        <f>(E190/$AP190)</f>
        <v>35.722284467078936</v>
      </c>
      <c r="H190" s="103"/>
      <c r="I190" s="153">
        <f t="shared" si="45"/>
        <v>60.893337789774783</v>
      </c>
      <c r="J190" s="94"/>
      <c r="K190" s="157">
        <v>105400</v>
      </c>
      <c r="L190" s="103"/>
      <c r="M190" s="153">
        <f>(K190/$AP190)</f>
        <v>1.5336485994907239</v>
      </c>
      <c r="N190" s="103"/>
      <c r="O190" s="153">
        <f t="shared" si="46"/>
        <v>69.747388111729919</v>
      </c>
      <c r="P190" s="94"/>
      <c r="Q190" s="157">
        <v>3257910</v>
      </c>
      <c r="R190" s="103"/>
      <c r="S190" s="153">
        <f>(Q190/$AP190)</f>
        <v>47.405020007275375</v>
      </c>
      <c r="T190" s="103"/>
      <c r="U190" s="153">
        <f t="shared" si="47"/>
        <v>134.50542523155286</v>
      </c>
      <c r="V190" s="94"/>
      <c r="W190" s="157">
        <f t="shared" si="48"/>
        <v>5818324</v>
      </c>
      <c r="X190" s="94"/>
      <c r="Y190" s="94"/>
      <c r="Z190" s="157">
        <v>191498</v>
      </c>
      <c r="AA190" s="94"/>
      <c r="AB190" s="161">
        <f t="shared" si="49"/>
        <v>3.2912914440653354</v>
      </c>
      <c r="AC190" s="94"/>
      <c r="AD190" s="157">
        <v>0</v>
      </c>
      <c r="AE190" s="94"/>
      <c r="AF190" s="161">
        <f t="shared" si="50"/>
        <v>0</v>
      </c>
      <c r="AG190" s="94"/>
      <c r="AH190" s="157">
        <v>10542</v>
      </c>
      <c r="AI190" s="94"/>
      <c r="AJ190" s="161">
        <f t="shared" si="51"/>
        <v>0.18118619726230439</v>
      </c>
      <c r="AK190" s="94"/>
      <c r="AL190" s="157">
        <v>608584</v>
      </c>
      <c r="AM190" s="94"/>
      <c r="AN190" s="109">
        <v>95</v>
      </c>
      <c r="AO190" s="94"/>
      <c r="AP190" s="158">
        <v>68725</v>
      </c>
      <c r="AQ190" s="94"/>
      <c r="AR190" s="158">
        <f t="shared" si="52"/>
        <v>68725</v>
      </c>
      <c r="AS190" s="94"/>
      <c r="AT190" s="158">
        <f t="shared" si="53"/>
        <v>68725</v>
      </c>
      <c r="AU190" s="94"/>
      <c r="AV190" s="158">
        <f t="shared" si="54"/>
        <v>68725</v>
      </c>
    </row>
    <row r="191" spans="1:48" ht="8.85" customHeight="1" x14ac:dyDescent="0.25">
      <c r="A191" s="103"/>
      <c r="B191" s="103"/>
      <c r="C191" s="103"/>
      <c r="D191" s="103"/>
      <c r="E191" s="103"/>
      <c r="F191" s="103"/>
      <c r="G191" s="112"/>
      <c r="H191" s="112"/>
      <c r="I191" s="112"/>
      <c r="J191" s="94"/>
      <c r="K191" s="103"/>
      <c r="L191" s="103"/>
      <c r="M191" s="112"/>
      <c r="N191" s="112"/>
      <c r="O191" s="112"/>
      <c r="P191" s="94"/>
      <c r="Q191" s="103"/>
      <c r="R191" s="103"/>
      <c r="S191" s="112"/>
      <c r="T191" s="112"/>
      <c r="U191" s="112"/>
      <c r="V191" s="94"/>
      <c r="W191" s="103"/>
      <c r="X191" s="94"/>
      <c r="Y191" s="94"/>
      <c r="Z191" s="103"/>
      <c r="AA191" s="94"/>
      <c r="AB191" s="112"/>
      <c r="AC191" s="94"/>
      <c r="AD191" s="103"/>
      <c r="AE191" s="94"/>
      <c r="AF191" s="112"/>
      <c r="AG191" s="94"/>
      <c r="AH191" s="103"/>
      <c r="AI191" s="94"/>
      <c r="AJ191" s="112"/>
      <c r="AK191" s="94"/>
      <c r="AL191" s="103"/>
      <c r="AM191" s="94"/>
      <c r="AN191" s="103"/>
      <c r="AO191" s="94"/>
      <c r="AP191" s="155"/>
      <c r="AQ191" s="94"/>
      <c r="AR191" s="94"/>
      <c r="AS191" s="94"/>
      <c r="AT191" s="94"/>
      <c r="AU191" s="94"/>
      <c r="AV191" s="94"/>
    </row>
    <row r="192" spans="1:48" ht="8.85" customHeight="1" x14ac:dyDescent="0.25">
      <c r="A192" s="109">
        <f>A190</f>
        <v>95</v>
      </c>
      <c r="B192" s="103"/>
      <c r="C192" s="123" t="s">
        <v>63</v>
      </c>
      <c r="D192" s="103"/>
      <c r="E192" s="159">
        <f>SUM(E80:E190)</f>
        <v>343311876</v>
      </c>
      <c r="F192" s="103"/>
      <c r="G192" s="160">
        <f>(E192/$AP192)</f>
        <v>58.663699123219068</v>
      </c>
      <c r="H192" s="112"/>
      <c r="I192" s="161">
        <f>IF(G$192,G192/G$192*100,0)</f>
        <v>100</v>
      </c>
      <c r="J192" s="94"/>
      <c r="K192" s="159">
        <f>SUM(K80:K190)</f>
        <v>12868185</v>
      </c>
      <c r="L192" s="103"/>
      <c r="M192" s="160">
        <f>(K192/$AP192)</f>
        <v>2.1988616936220429</v>
      </c>
      <c r="N192" s="112"/>
      <c r="O192" s="161">
        <f>IF(M$192,M192/M$192*100,0)</f>
        <v>100</v>
      </c>
      <c r="P192" s="94"/>
      <c r="Q192" s="159">
        <f>SUM(Q80:Q190)</f>
        <v>206254729</v>
      </c>
      <c r="R192" s="103"/>
      <c r="S192" s="160">
        <f>(Q192/$AP192)</f>
        <v>35.243946424961678</v>
      </c>
      <c r="T192" s="112"/>
      <c r="U192" s="161">
        <f>IF(S$192,S192/S$192*100,0)</f>
        <v>100</v>
      </c>
      <c r="V192" s="94"/>
      <c r="W192" s="159">
        <f>SUM(W80:W190)</f>
        <v>562434790</v>
      </c>
      <c r="X192" s="94"/>
      <c r="Y192" s="94"/>
      <c r="Z192" s="159">
        <f>SUM(Z80:Z190)</f>
        <v>10507681</v>
      </c>
      <c r="AA192" s="94"/>
      <c r="AB192" s="161">
        <f>IF($W192,Z192/$W192*100,0)</f>
        <v>1.8682487617808989</v>
      </c>
      <c r="AC192" s="94"/>
      <c r="AD192" s="159">
        <f>SUM(AD80:AD190)</f>
        <v>566665</v>
      </c>
      <c r="AE192" s="94"/>
      <c r="AF192" s="161">
        <f>IF($W192,AD192/$W192*100,0)</f>
        <v>0.10075212452629397</v>
      </c>
      <c r="AG192" s="94"/>
      <c r="AH192" s="159">
        <f>SUM(AH80:AH190)</f>
        <v>10542</v>
      </c>
      <c r="AI192" s="94"/>
      <c r="AJ192" s="161">
        <f>IF($W192,AH192/$W192*100,0)</f>
        <v>1.8743506247186452E-3</v>
      </c>
      <c r="AK192" s="94"/>
      <c r="AL192" s="159">
        <f>SUM(AL80:AL190)</f>
        <v>130412055</v>
      </c>
      <c r="AM192" s="94"/>
      <c r="AN192" s="109">
        <f>AN190</f>
        <v>95</v>
      </c>
      <c r="AO192" s="94"/>
      <c r="AP192" s="158">
        <f>SUM(AP80:AP190)</f>
        <v>5852203</v>
      </c>
      <c r="AQ192" s="94"/>
      <c r="AR192" s="158">
        <f>SUM(AR80:AR190)</f>
        <v>5827933</v>
      </c>
      <c r="AS192" s="94"/>
      <c r="AT192" s="158">
        <f>SUM(AT80:AT190)</f>
        <v>4200205</v>
      </c>
      <c r="AU192" s="94"/>
      <c r="AV192" s="158">
        <f>SUM(AV80:AV190)</f>
        <v>5839967</v>
      </c>
    </row>
    <row r="193" spans="1:48" ht="8.85" customHeight="1" x14ac:dyDescent="0.25">
      <c r="A193" s="103"/>
      <c r="B193" s="103"/>
      <c r="C193" s="103"/>
      <c r="D193" s="103"/>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8.85" customHeight="1" x14ac:dyDescent="0.25">
      <c r="A194" s="103"/>
      <c r="B194" s="103"/>
      <c r="C194" s="103"/>
      <c r="D194" s="103"/>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8.85" customHeight="1" x14ac:dyDescent="0.25">
      <c r="A195" s="103"/>
      <c r="B195" s="103"/>
      <c r="C195" s="103"/>
      <c r="D195" s="103"/>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8.85" customHeight="1" x14ac:dyDescent="0.25">
      <c r="A196" s="103"/>
      <c r="B196" s="103"/>
      <c r="C196" s="103"/>
      <c r="D196" s="103"/>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8.85" customHeight="1" x14ac:dyDescent="0.25">
      <c r="A197" s="103"/>
      <c r="B197" s="103"/>
      <c r="C197" s="103"/>
      <c r="D197" s="103"/>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7" customHeight="1" x14ac:dyDescent="0.25">
      <c r="A198" s="103"/>
      <c r="B198" s="103"/>
      <c r="C198" s="103"/>
      <c r="D198" s="103"/>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8.85" customHeight="1" x14ac:dyDescent="0.25">
      <c r="A199" s="103"/>
      <c r="B199" s="103"/>
      <c r="C199" s="103"/>
      <c r="D199" s="103"/>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0.5" customHeight="1" x14ac:dyDescent="0.25">
      <c r="A200" s="163" t="s">
        <v>560</v>
      </c>
      <c r="B200" s="103"/>
      <c r="C200" s="103"/>
      <c r="D200" s="103"/>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164" t="s">
        <v>561</v>
      </c>
      <c r="AP200" s="94"/>
      <c r="AQ200" s="94"/>
      <c r="AR200" s="94"/>
      <c r="AS200" s="94"/>
      <c r="AT200" s="94"/>
      <c r="AU200" s="94"/>
      <c r="AV200" s="94"/>
    </row>
    <row r="201" spans="1:48" ht="10.5" customHeight="1" x14ac:dyDescent="0.25">
      <c r="A201" s="103"/>
      <c r="B201" s="94"/>
      <c r="C201" s="94"/>
      <c r="D201" s="94"/>
      <c r="E201" s="94"/>
      <c r="F201" s="94"/>
      <c r="G201" s="94"/>
      <c r="H201" s="94"/>
      <c r="I201" s="94"/>
      <c r="J201" s="94"/>
      <c r="K201" s="94"/>
      <c r="L201" s="94"/>
      <c r="M201" s="94"/>
      <c r="N201" s="94"/>
      <c r="O201" s="94"/>
      <c r="P201" s="94"/>
      <c r="Q201" s="94"/>
      <c r="R201" s="94"/>
      <c r="S201" s="103"/>
      <c r="T201" s="94"/>
      <c r="U201" s="94"/>
      <c r="V201" s="94"/>
      <c r="W201" s="96" t="s">
        <v>40</v>
      </c>
      <c r="X201" s="94"/>
      <c r="Y201" s="103"/>
      <c r="Z201" s="134" t="s">
        <v>41</v>
      </c>
      <c r="AA201" s="94"/>
      <c r="AB201" s="94"/>
      <c r="AC201" s="94"/>
      <c r="AD201" s="94"/>
      <c r="AE201" s="94"/>
      <c r="AF201" s="94"/>
      <c r="AG201" s="94"/>
      <c r="AH201" s="94"/>
      <c r="AI201" s="94"/>
      <c r="AJ201" s="94"/>
      <c r="AK201" s="94"/>
      <c r="AL201" s="103"/>
      <c r="AM201" s="94"/>
      <c r="AN201" s="96" t="s">
        <v>546</v>
      </c>
      <c r="AO201" s="94"/>
      <c r="AP201" s="94"/>
      <c r="AQ201" s="94"/>
      <c r="AR201" s="94"/>
      <c r="AS201" s="94"/>
      <c r="AT201" s="94"/>
      <c r="AU201" s="94"/>
      <c r="AV201" s="94"/>
    </row>
    <row r="202" spans="1:48" ht="10.5" customHeight="1" x14ac:dyDescent="0.25">
      <c r="A202" s="168"/>
      <c r="B202" s="94"/>
      <c r="C202" s="94"/>
      <c r="D202" s="94"/>
      <c r="E202" s="94"/>
      <c r="F202" s="94"/>
      <c r="G202" s="94"/>
      <c r="H202" s="94"/>
      <c r="I202" s="94"/>
      <c r="J202" s="94"/>
      <c r="K202" s="94"/>
      <c r="L202" s="94"/>
      <c r="M202" s="94"/>
      <c r="N202" s="94"/>
      <c r="O202" s="94"/>
      <c r="P202" s="94"/>
      <c r="Q202" s="94"/>
      <c r="R202" s="94"/>
      <c r="S202" s="103"/>
      <c r="T202" s="94"/>
      <c r="U202" s="94"/>
      <c r="V202" s="94"/>
      <c r="W202" s="96" t="s">
        <v>547</v>
      </c>
      <c r="X202" s="94"/>
      <c r="Y202" s="103"/>
      <c r="Z202" s="134" t="s">
        <v>388</v>
      </c>
      <c r="AA202" s="94"/>
      <c r="AB202" s="94"/>
      <c r="AC202" s="94"/>
      <c r="AD202" s="94"/>
      <c r="AE202" s="94"/>
      <c r="AF202" s="94"/>
      <c r="AG202" s="94"/>
      <c r="AH202" s="94"/>
      <c r="AI202" s="94"/>
      <c r="AJ202" s="94"/>
      <c r="AK202" s="94"/>
      <c r="AL202" s="103"/>
      <c r="AM202" s="94"/>
      <c r="AN202" s="135" t="s">
        <v>215</v>
      </c>
      <c r="AO202" s="94"/>
      <c r="AP202" s="94"/>
      <c r="AQ202" s="94"/>
      <c r="AR202" s="94"/>
      <c r="AS202" s="94"/>
      <c r="AT202" s="94"/>
      <c r="AU202" s="94"/>
      <c r="AV202" s="94"/>
    </row>
    <row r="203" spans="1:48" ht="10.5" customHeight="1" x14ac:dyDescent="0.25">
      <c r="A203" s="108"/>
      <c r="B203" s="94"/>
      <c r="C203" s="94"/>
      <c r="D203" s="94"/>
      <c r="E203" s="94"/>
      <c r="F203" s="94"/>
      <c r="G203" s="94"/>
      <c r="H203" s="94"/>
      <c r="I203" s="94"/>
      <c r="J203" s="94"/>
      <c r="K203" s="94"/>
      <c r="L203" s="94"/>
      <c r="M203" s="94"/>
      <c r="N203" s="94"/>
      <c r="O203" s="94"/>
      <c r="P203" s="94"/>
      <c r="Q203" s="94"/>
      <c r="R203" s="94"/>
      <c r="S203" s="103"/>
      <c r="T203" s="94"/>
      <c r="U203" s="94"/>
      <c r="V203" s="94"/>
      <c r="W203" s="96" t="s">
        <v>46</v>
      </c>
      <c r="X203" s="94"/>
      <c r="Y203" s="103"/>
      <c r="Z203" s="118" t="s">
        <v>47</v>
      </c>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row>
    <row r="204" spans="1:48" ht="9.6" customHeight="1" x14ac:dyDescent="0.25">
      <c r="A204" s="103"/>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9" t="s">
        <v>389</v>
      </c>
      <c r="AA204" s="99"/>
      <c r="AB204" s="99"/>
      <c r="AC204" s="99"/>
      <c r="AD204" s="99"/>
      <c r="AE204" s="99"/>
      <c r="AF204" s="99"/>
      <c r="AG204" s="99"/>
      <c r="AH204" s="99"/>
      <c r="AI204" s="99"/>
      <c r="AJ204" s="99"/>
      <c r="AK204" s="99"/>
      <c r="AL204" s="99"/>
      <c r="AM204" s="94"/>
      <c r="AN204" s="94"/>
      <c r="AO204" s="94"/>
      <c r="AP204" s="94"/>
      <c r="AQ204" s="94"/>
      <c r="AR204" s="94"/>
      <c r="AS204" s="94"/>
      <c r="AT204" s="94"/>
      <c r="AU204" s="94"/>
      <c r="AV204" s="94"/>
    </row>
    <row r="205" spans="1:48" ht="9.6" customHeight="1" x14ac:dyDescent="0.25">
      <c r="A205" s="103"/>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row>
    <row r="206" spans="1:48" ht="9.6" customHeight="1" x14ac:dyDescent="0.25">
      <c r="A206" s="103"/>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9" t="s">
        <v>393</v>
      </c>
      <c r="AE206" s="99"/>
      <c r="AF206" s="99"/>
      <c r="AG206" s="99"/>
      <c r="AH206" s="99"/>
      <c r="AI206" s="99"/>
      <c r="AJ206" s="99"/>
      <c r="AK206" s="94"/>
      <c r="AL206" s="94"/>
      <c r="AM206" s="94"/>
      <c r="AN206" s="94"/>
      <c r="AO206" s="94"/>
      <c r="AP206" s="94"/>
      <c r="AQ206" s="94"/>
      <c r="AR206" s="94"/>
      <c r="AS206" s="94"/>
      <c r="AT206" s="94"/>
      <c r="AU206" s="94"/>
      <c r="AV206" s="94"/>
    </row>
    <row r="207" spans="1:48" ht="9.6" customHeight="1" x14ac:dyDescent="0.25">
      <c r="A207" s="103"/>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row>
    <row r="208" spans="1:48" ht="9.6" customHeight="1" x14ac:dyDescent="0.25">
      <c r="A208" s="103"/>
      <c r="B208" s="94"/>
      <c r="C208" s="94"/>
      <c r="D208" s="94"/>
      <c r="E208" s="99" t="s">
        <v>548</v>
      </c>
      <c r="F208" s="99"/>
      <c r="G208" s="99"/>
      <c r="H208" s="99"/>
      <c r="I208" s="99"/>
      <c r="J208" s="94"/>
      <c r="K208" s="99" t="s">
        <v>549</v>
      </c>
      <c r="L208" s="99"/>
      <c r="M208" s="99"/>
      <c r="N208" s="99"/>
      <c r="O208" s="99"/>
      <c r="P208" s="94"/>
      <c r="Q208" s="99" t="s">
        <v>550</v>
      </c>
      <c r="R208" s="99"/>
      <c r="S208" s="99"/>
      <c r="T208" s="99"/>
      <c r="U208" s="99"/>
      <c r="V208" s="94"/>
      <c r="W208" s="94"/>
      <c r="X208" s="94"/>
      <c r="Y208" s="94"/>
      <c r="Z208" s="99" t="s">
        <v>428</v>
      </c>
      <c r="AA208" s="99"/>
      <c r="AB208" s="99"/>
      <c r="AC208" s="94"/>
      <c r="AD208" s="99" t="s">
        <v>57</v>
      </c>
      <c r="AE208" s="99"/>
      <c r="AF208" s="99"/>
      <c r="AG208" s="94"/>
      <c r="AH208" s="99" t="s">
        <v>58</v>
      </c>
      <c r="AI208" s="99"/>
      <c r="AJ208" s="99"/>
      <c r="AK208" s="94"/>
      <c r="AL208" s="94"/>
      <c r="AM208" s="94"/>
      <c r="AN208" s="94"/>
      <c r="AO208" s="94"/>
      <c r="AP208" s="94"/>
      <c r="AQ208" s="94"/>
      <c r="AR208" s="94"/>
      <c r="AS208" s="94"/>
      <c r="AT208" s="94"/>
      <c r="AU208" s="94"/>
      <c r="AV208" s="94"/>
    </row>
    <row r="209" spans="1:48" ht="8.85" customHeight="1"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row>
    <row r="210" spans="1:48" ht="9.6" customHeight="1" x14ac:dyDescent="0.25">
      <c r="A210" s="94"/>
      <c r="B210" s="94"/>
      <c r="C210" s="94"/>
      <c r="D210" s="94"/>
      <c r="E210" s="94"/>
      <c r="F210" s="94"/>
      <c r="G210" s="94"/>
      <c r="H210" s="94"/>
      <c r="I210" s="95" t="s">
        <v>62</v>
      </c>
      <c r="J210" s="94"/>
      <c r="K210" s="94"/>
      <c r="L210" s="94"/>
      <c r="M210" s="94"/>
      <c r="N210" s="94"/>
      <c r="O210" s="95" t="s">
        <v>62</v>
      </c>
      <c r="P210" s="94"/>
      <c r="Q210" s="94"/>
      <c r="R210" s="94"/>
      <c r="S210" s="94"/>
      <c r="T210" s="94"/>
      <c r="U210" s="95" t="s">
        <v>62</v>
      </c>
      <c r="V210" s="94"/>
      <c r="W210" s="94"/>
      <c r="X210" s="94"/>
      <c r="Y210" s="94"/>
      <c r="Z210" s="94"/>
      <c r="AA210" s="94"/>
      <c r="AB210" s="95" t="s">
        <v>269</v>
      </c>
      <c r="AC210" s="94"/>
      <c r="AD210" s="94"/>
      <c r="AE210" s="94"/>
      <c r="AF210" s="95" t="s">
        <v>269</v>
      </c>
      <c r="AG210" s="94"/>
      <c r="AH210" s="94"/>
      <c r="AI210" s="94"/>
      <c r="AJ210" s="95" t="s">
        <v>269</v>
      </c>
      <c r="AK210" s="94"/>
      <c r="AL210" s="95" t="s">
        <v>405</v>
      </c>
      <c r="AM210" s="94"/>
      <c r="AN210" s="94"/>
      <c r="AO210" s="94"/>
      <c r="AP210" s="94"/>
      <c r="AQ210" s="94"/>
      <c r="AR210" s="139" t="s">
        <v>551</v>
      </c>
      <c r="AS210" s="94"/>
      <c r="AT210" s="139" t="s">
        <v>552</v>
      </c>
      <c r="AU210" s="119"/>
      <c r="AV210" s="172" t="s">
        <v>261</v>
      </c>
    </row>
    <row r="211" spans="1:48" ht="9.6" customHeight="1" x14ac:dyDescent="0.25">
      <c r="A211" s="173" t="s">
        <v>69</v>
      </c>
      <c r="B211" s="94"/>
      <c r="C211" s="100" t="s">
        <v>71</v>
      </c>
      <c r="D211" s="94"/>
      <c r="E211" s="100" t="s">
        <v>72</v>
      </c>
      <c r="F211" s="94"/>
      <c r="G211" s="100" t="s">
        <v>431</v>
      </c>
      <c r="H211" s="94"/>
      <c r="I211" s="100" t="s">
        <v>78</v>
      </c>
      <c r="J211" s="94"/>
      <c r="K211" s="100" t="s">
        <v>72</v>
      </c>
      <c r="L211" s="94"/>
      <c r="M211" s="100" t="s">
        <v>431</v>
      </c>
      <c r="N211" s="94"/>
      <c r="O211" s="100" t="s">
        <v>78</v>
      </c>
      <c r="P211" s="94"/>
      <c r="Q211" s="100" t="s">
        <v>72</v>
      </c>
      <c r="R211" s="94"/>
      <c r="S211" s="100" t="s">
        <v>431</v>
      </c>
      <c r="T211" s="94"/>
      <c r="U211" s="100" t="s">
        <v>78</v>
      </c>
      <c r="V211" s="94"/>
      <c r="W211" s="100" t="s">
        <v>63</v>
      </c>
      <c r="X211" s="94"/>
      <c r="Y211" s="94"/>
      <c r="Z211" s="100" t="s">
        <v>72</v>
      </c>
      <c r="AA211" s="94"/>
      <c r="AB211" s="100" t="s">
        <v>369</v>
      </c>
      <c r="AC211" s="94"/>
      <c r="AD211" s="100" t="s">
        <v>72</v>
      </c>
      <c r="AE211" s="94"/>
      <c r="AF211" s="100" t="s">
        <v>369</v>
      </c>
      <c r="AG211" s="94"/>
      <c r="AH211" s="100" t="s">
        <v>72</v>
      </c>
      <c r="AI211" s="94"/>
      <c r="AJ211" s="100" t="s">
        <v>369</v>
      </c>
      <c r="AK211" s="94"/>
      <c r="AL211" s="100" t="s">
        <v>414</v>
      </c>
      <c r="AM211" s="94"/>
      <c r="AN211" s="173" t="s">
        <v>69</v>
      </c>
      <c r="AO211" s="94"/>
      <c r="AP211" s="94"/>
      <c r="AQ211" s="94"/>
      <c r="AR211" s="101" t="s">
        <v>553</v>
      </c>
      <c r="AS211" s="94"/>
      <c r="AT211" s="101" t="s">
        <v>554</v>
      </c>
      <c r="AU211" s="94"/>
      <c r="AV211" s="101" t="s">
        <v>555</v>
      </c>
    </row>
    <row r="212" spans="1:48" ht="9.75" customHeight="1" x14ac:dyDescent="0.25">
      <c r="A212" s="103"/>
      <c r="B212" s="13" t="s">
        <v>287</v>
      </c>
      <c r="C212" s="103"/>
      <c r="D212" s="103"/>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103"/>
      <c r="AO212" s="94"/>
      <c r="AP212" s="94"/>
      <c r="AQ212" s="94"/>
      <c r="AR212" s="94"/>
      <c r="AS212" s="94"/>
      <c r="AT212" s="94"/>
      <c r="AU212" s="94"/>
      <c r="AV212" s="94"/>
    </row>
    <row r="213" spans="1:48" ht="9.75" customHeight="1" x14ac:dyDescent="0.25">
      <c r="A213" s="94">
        <v>1</v>
      </c>
      <c r="B213" s="95"/>
      <c r="C213" s="8" t="s">
        <v>216</v>
      </c>
      <c r="D213" s="103"/>
      <c r="E213" s="154">
        <v>6442853</v>
      </c>
      <c r="F213" s="103"/>
      <c r="G213" s="152">
        <f t="shared" ref="G213:G250" si="61">(E213/$AP213)</f>
        <v>786.57709681357585</v>
      </c>
      <c r="H213" s="103"/>
      <c r="I213" s="153">
        <f t="shared" ref="I213:I250" si="62">IF(G$252,G213/G$252*100,0)</f>
        <v>571.51184605109074</v>
      </c>
      <c r="J213" s="94"/>
      <c r="K213" s="154">
        <v>482945</v>
      </c>
      <c r="L213" s="103"/>
      <c r="M213" s="152">
        <f t="shared" ref="M213:M250" si="63">(K213/$AP213)</f>
        <v>58.96044439018435</v>
      </c>
      <c r="N213" s="103"/>
      <c r="O213" s="153">
        <f t="shared" ref="O213:O250" si="64">IF(M$252,M213/M$252*100,0)</f>
        <v>188.62597760068817</v>
      </c>
      <c r="P213" s="94"/>
      <c r="Q213" s="154">
        <v>0</v>
      </c>
      <c r="R213" s="103"/>
      <c r="S213" s="152">
        <f t="shared" ref="S213:S250" si="65">(Q213/$AP213)</f>
        <v>0</v>
      </c>
      <c r="T213" s="103"/>
      <c r="U213" s="153">
        <f t="shared" ref="U213:U250" si="66">IF(S$252,S213/S$252*100,0)</f>
        <v>0</v>
      </c>
      <c r="V213" s="94"/>
      <c r="W213" s="154">
        <f t="shared" ref="W213:W237" si="67">(E213+K213+Q213)</f>
        <v>6925798</v>
      </c>
      <c r="X213" s="94"/>
      <c r="Y213" s="94"/>
      <c r="Z213" s="154">
        <v>104721</v>
      </c>
      <c r="AA213" s="94"/>
      <c r="AB213" s="153">
        <f t="shared" ref="AB213:AB237" si="68">IF($W213,Z213/$W213*100,0)</f>
        <v>1.5120423668146257</v>
      </c>
      <c r="AC213" s="94"/>
      <c r="AD213" s="154">
        <v>8000</v>
      </c>
      <c r="AE213" s="94"/>
      <c r="AF213" s="153">
        <f t="shared" ref="AF213:AF237" si="69">IF($W213,AD213/$W213*100,0)</f>
        <v>0.11551015493088305</v>
      </c>
      <c r="AG213" s="94"/>
      <c r="AH213" s="154">
        <v>0</v>
      </c>
      <c r="AI213" s="94"/>
      <c r="AJ213" s="153">
        <f t="shared" ref="AJ213:AJ237" si="70">IF($W213,AH213/$W213*100,0)</f>
        <v>0</v>
      </c>
      <c r="AK213" s="94"/>
      <c r="AL213" s="154">
        <v>462669</v>
      </c>
      <c r="AM213" s="94"/>
      <c r="AN213" s="103">
        <v>1</v>
      </c>
      <c r="AO213" s="94"/>
      <c r="AP213" s="155">
        <v>8191</v>
      </c>
      <c r="AQ213" s="94"/>
      <c r="AR213" s="155">
        <f t="shared" ref="AR213:AR237" si="71">IF(E213,AP213,0)</f>
        <v>8191</v>
      </c>
      <c r="AS213" s="94"/>
      <c r="AT213" s="155">
        <f t="shared" ref="AT213:AT237" si="72">IF(K213,AP213,0)</f>
        <v>8191</v>
      </c>
      <c r="AU213" s="94"/>
      <c r="AV213" s="155">
        <f t="shared" ref="AV213:AV237" si="73">IF(Q213,AP213,0)</f>
        <v>0</v>
      </c>
    </row>
    <row r="214" spans="1:48" ht="9.75" customHeight="1" x14ac:dyDescent="0.25">
      <c r="A214" s="94">
        <v>2</v>
      </c>
      <c r="B214" s="95"/>
      <c r="C214" s="8" t="s">
        <v>217</v>
      </c>
      <c r="D214" s="103"/>
      <c r="E214" s="156">
        <v>216952</v>
      </c>
      <c r="F214" s="103"/>
      <c r="G214" s="153">
        <f t="shared" si="61"/>
        <v>30.027958477508651</v>
      </c>
      <c r="H214" s="103"/>
      <c r="I214" s="153">
        <f t="shared" si="62"/>
        <v>21.817739230072984</v>
      </c>
      <c r="J214" s="94"/>
      <c r="K214" s="156">
        <v>0</v>
      </c>
      <c r="L214" s="103"/>
      <c r="M214" s="153">
        <f t="shared" si="63"/>
        <v>0</v>
      </c>
      <c r="N214" s="103"/>
      <c r="O214" s="153">
        <f t="shared" si="64"/>
        <v>0</v>
      </c>
      <c r="P214" s="94"/>
      <c r="Q214" s="156">
        <v>0</v>
      </c>
      <c r="R214" s="103"/>
      <c r="S214" s="153">
        <f t="shared" si="65"/>
        <v>0</v>
      </c>
      <c r="T214" s="103"/>
      <c r="U214" s="153">
        <f t="shared" si="66"/>
        <v>0</v>
      </c>
      <c r="V214" s="94"/>
      <c r="W214" s="156">
        <f t="shared" si="67"/>
        <v>216952</v>
      </c>
      <c r="X214" s="94"/>
      <c r="Y214" s="94"/>
      <c r="Z214" s="156">
        <v>4500</v>
      </c>
      <c r="AA214" s="94"/>
      <c r="AB214" s="153">
        <f t="shared" si="68"/>
        <v>2.0741915262362181</v>
      </c>
      <c r="AC214" s="94"/>
      <c r="AD214" s="156">
        <v>0</v>
      </c>
      <c r="AE214" s="94"/>
      <c r="AF214" s="153">
        <f t="shared" si="69"/>
        <v>0</v>
      </c>
      <c r="AG214" s="94"/>
      <c r="AH214" s="156">
        <v>0</v>
      </c>
      <c r="AI214" s="94"/>
      <c r="AJ214" s="153">
        <f t="shared" si="70"/>
        <v>0</v>
      </c>
      <c r="AK214" s="94"/>
      <c r="AL214" s="156">
        <v>92506</v>
      </c>
      <c r="AM214" s="94"/>
      <c r="AN214" s="103">
        <v>2</v>
      </c>
      <c r="AO214" s="94"/>
      <c r="AP214" s="155">
        <v>7225</v>
      </c>
      <c r="AQ214" s="94"/>
      <c r="AR214" s="155">
        <f t="shared" si="71"/>
        <v>7225</v>
      </c>
      <c r="AS214" s="94"/>
      <c r="AT214" s="155">
        <f t="shared" si="72"/>
        <v>0</v>
      </c>
      <c r="AU214" s="94"/>
      <c r="AV214" s="155">
        <f t="shared" si="73"/>
        <v>0</v>
      </c>
    </row>
    <row r="215" spans="1:48" ht="9.75" customHeight="1" x14ac:dyDescent="0.25">
      <c r="A215" s="94">
        <v>3</v>
      </c>
      <c r="B215" s="95"/>
      <c r="C215" s="9" t="s">
        <v>132</v>
      </c>
      <c r="D215" s="103"/>
      <c r="E215" s="156">
        <v>31752</v>
      </c>
      <c r="F215" s="103"/>
      <c r="G215" s="153">
        <f t="shared" si="61"/>
        <v>5.1445236552171094</v>
      </c>
      <c r="H215" s="103"/>
      <c r="I215" s="153">
        <f t="shared" si="62"/>
        <v>3.7379123078426888</v>
      </c>
      <c r="J215" s="94"/>
      <c r="K215" s="156">
        <v>307160</v>
      </c>
      <c r="L215" s="103"/>
      <c r="M215" s="153">
        <f t="shared" si="63"/>
        <v>49.766688269604664</v>
      </c>
      <c r="N215" s="103"/>
      <c r="O215" s="153">
        <f t="shared" si="64"/>
        <v>159.21335607106894</v>
      </c>
      <c r="P215" s="94"/>
      <c r="Q215" s="156">
        <v>0</v>
      </c>
      <c r="R215" s="103"/>
      <c r="S215" s="153">
        <f t="shared" si="65"/>
        <v>0</v>
      </c>
      <c r="T215" s="103"/>
      <c r="U215" s="153">
        <f t="shared" si="66"/>
        <v>0</v>
      </c>
      <c r="V215" s="94"/>
      <c r="W215" s="156">
        <f t="shared" si="67"/>
        <v>338912</v>
      </c>
      <c r="X215" s="94"/>
      <c r="Y215" s="94"/>
      <c r="Z215" s="156">
        <v>0</v>
      </c>
      <c r="AA215" s="94"/>
      <c r="AB215" s="153">
        <f t="shared" si="68"/>
        <v>0</v>
      </c>
      <c r="AC215" s="94"/>
      <c r="AD215" s="156">
        <v>0</v>
      </c>
      <c r="AE215" s="94"/>
      <c r="AF215" s="153">
        <f t="shared" si="69"/>
        <v>0</v>
      </c>
      <c r="AG215" s="94"/>
      <c r="AH215" s="156">
        <v>0</v>
      </c>
      <c r="AI215" s="94"/>
      <c r="AJ215" s="153">
        <f t="shared" si="70"/>
        <v>0</v>
      </c>
      <c r="AK215" s="94"/>
      <c r="AL215" s="156">
        <v>122813</v>
      </c>
      <c r="AM215" s="94"/>
      <c r="AN215" s="103">
        <v>3</v>
      </c>
      <c r="AO215" s="94"/>
      <c r="AP215" s="155">
        <v>6172</v>
      </c>
      <c r="AQ215" s="94"/>
      <c r="AR215" s="155">
        <f t="shared" si="71"/>
        <v>6172</v>
      </c>
      <c r="AS215" s="94"/>
      <c r="AT215" s="155">
        <f t="shared" si="72"/>
        <v>6172</v>
      </c>
      <c r="AU215" s="94"/>
      <c r="AV215" s="155">
        <f t="shared" si="73"/>
        <v>0</v>
      </c>
    </row>
    <row r="216" spans="1:48" ht="9.75" customHeight="1" x14ac:dyDescent="0.25">
      <c r="A216" s="94">
        <v>4</v>
      </c>
      <c r="B216" s="95"/>
      <c r="C216" s="9" t="s">
        <v>218</v>
      </c>
      <c r="D216" s="103"/>
      <c r="E216" s="156">
        <v>11699</v>
      </c>
      <c r="F216" s="103"/>
      <c r="G216" s="153">
        <f t="shared" si="61"/>
        <v>2.7954599761051373</v>
      </c>
      <c r="H216" s="103"/>
      <c r="I216" s="153">
        <f t="shared" si="62"/>
        <v>2.0311276516667207</v>
      </c>
      <c r="J216" s="94"/>
      <c r="K216" s="156">
        <v>0</v>
      </c>
      <c r="L216" s="103"/>
      <c r="M216" s="153">
        <f t="shared" si="63"/>
        <v>0</v>
      </c>
      <c r="N216" s="103"/>
      <c r="O216" s="153">
        <f t="shared" si="64"/>
        <v>0</v>
      </c>
      <c r="P216" s="94"/>
      <c r="Q216" s="156">
        <v>0</v>
      </c>
      <c r="R216" s="103"/>
      <c r="S216" s="153">
        <f t="shared" si="65"/>
        <v>0</v>
      </c>
      <c r="T216" s="103"/>
      <c r="U216" s="153">
        <f t="shared" si="66"/>
        <v>0</v>
      </c>
      <c r="V216" s="94"/>
      <c r="W216" s="156">
        <f t="shared" si="67"/>
        <v>11699</v>
      </c>
      <c r="X216" s="94"/>
      <c r="Y216" s="94"/>
      <c r="Z216" s="156">
        <v>4500</v>
      </c>
      <c r="AA216" s="94"/>
      <c r="AB216" s="153">
        <f t="shared" si="68"/>
        <v>38.464826053508851</v>
      </c>
      <c r="AC216" s="94"/>
      <c r="AD216" s="156">
        <v>0</v>
      </c>
      <c r="AE216" s="94"/>
      <c r="AF216" s="153">
        <f t="shared" si="69"/>
        <v>0</v>
      </c>
      <c r="AG216" s="94"/>
      <c r="AH216" s="156">
        <v>0</v>
      </c>
      <c r="AI216" s="94"/>
      <c r="AJ216" s="153">
        <f t="shared" si="70"/>
        <v>0</v>
      </c>
      <c r="AK216" s="94"/>
      <c r="AL216" s="156">
        <v>0</v>
      </c>
      <c r="AM216" s="94"/>
      <c r="AN216" s="103">
        <v>4</v>
      </c>
      <c r="AO216" s="94"/>
      <c r="AP216" s="155">
        <v>4185</v>
      </c>
      <c r="AQ216" s="94"/>
      <c r="AR216" s="155">
        <f t="shared" si="71"/>
        <v>4185</v>
      </c>
      <c r="AS216" s="94"/>
      <c r="AT216" s="155">
        <f t="shared" si="72"/>
        <v>0</v>
      </c>
      <c r="AU216" s="94"/>
      <c r="AV216" s="155">
        <f t="shared" si="73"/>
        <v>0</v>
      </c>
    </row>
    <row r="217" spans="1:48" ht="9.75" customHeight="1" x14ac:dyDescent="0.25">
      <c r="A217" s="94">
        <v>5</v>
      </c>
      <c r="B217" s="95"/>
      <c r="C217" s="8" t="s">
        <v>219</v>
      </c>
      <c r="D217" s="103"/>
      <c r="E217" s="156">
        <v>1147389</v>
      </c>
      <c r="F217" s="103"/>
      <c r="G217" s="153">
        <f t="shared" si="61"/>
        <v>204.37994299964376</v>
      </c>
      <c r="H217" s="103"/>
      <c r="I217" s="153">
        <f t="shared" si="62"/>
        <v>148.49855022822618</v>
      </c>
      <c r="J217" s="94"/>
      <c r="K217" s="156">
        <v>28400</v>
      </c>
      <c r="L217" s="103"/>
      <c r="M217" s="153">
        <f t="shared" si="63"/>
        <v>5.058781617385109</v>
      </c>
      <c r="N217" s="103"/>
      <c r="O217" s="153">
        <f t="shared" si="64"/>
        <v>16.184030461726191</v>
      </c>
      <c r="P217" s="94"/>
      <c r="Q217" s="156">
        <v>3668</v>
      </c>
      <c r="R217" s="103"/>
      <c r="S217" s="153">
        <f t="shared" si="65"/>
        <v>0.65336658354114718</v>
      </c>
      <c r="T217" s="103"/>
      <c r="U217" s="153">
        <f t="shared" si="66"/>
        <v>10.686486402667402</v>
      </c>
      <c r="V217" s="94"/>
      <c r="W217" s="156">
        <f t="shared" si="67"/>
        <v>1179457</v>
      </c>
      <c r="X217" s="94"/>
      <c r="Y217" s="94"/>
      <c r="Z217" s="156">
        <v>5131</v>
      </c>
      <c r="AA217" s="94"/>
      <c r="AB217" s="161">
        <f t="shared" si="68"/>
        <v>0.4350306963289039</v>
      </c>
      <c r="AC217" s="94"/>
      <c r="AD217" s="156">
        <v>0</v>
      </c>
      <c r="AE217" s="94"/>
      <c r="AF217" s="161">
        <f t="shared" si="69"/>
        <v>0</v>
      </c>
      <c r="AG217" s="94"/>
      <c r="AH217" s="156">
        <v>0</v>
      </c>
      <c r="AI217" s="94"/>
      <c r="AJ217" s="161">
        <f t="shared" si="70"/>
        <v>0</v>
      </c>
      <c r="AK217" s="94"/>
      <c r="AL217" s="156">
        <v>146721</v>
      </c>
      <c r="AM217" s="94"/>
      <c r="AN217" s="103">
        <v>5</v>
      </c>
      <c r="AO217" s="94"/>
      <c r="AP217" s="155">
        <v>5614</v>
      </c>
      <c r="AQ217" s="94"/>
      <c r="AR217" s="155">
        <f t="shared" si="71"/>
        <v>5614</v>
      </c>
      <c r="AS217" s="94"/>
      <c r="AT217" s="155">
        <f t="shared" si="72"/>
        <v>5614</v>
      </c>
      <c r="AU217" s="94"/>
      <c r="AV217" s="155">
        <f t="shared" si="73"/>
        <v>5614</v>
      </c>
    </row>
    <row r="218" spans="1:48" ht="9.75" customHeight="1" x14ac:dyDescent="0.25">
      <c r="A218" s="94">
        <v>6</v>
      </c>
      <c r="B218" s="95"/>
      <c r="C218" s="8" t="s">
        <v>220</v>
      </c>
      <c r="D218" s="103"/>
      <c r="E218" s="156">
        <v>3205903</v>
      </c>
      <c r="F218" s="103"/>
      <c r="G218" s="153">
        <f t="shared" si="61"/>
        <v>75.22062412013139</v>
      </c>
      <c r="H218" s="103"/>
      <c r="I218" s="153">
        <f t="shared" si="62"/>
        <v>54.653864098207137</v>
      </c>
      <c r="J218" s="94"/>
      <c r="K218" s="156">
        <v>0</v>
      </c>
      <c r="L218" s="103"/>
      <c r="M218" s="153">
        <f t="shared" si="63"/>
        <v>0</v>
      </c>
      <c r="N218" s="103"/>
      <c r="O218" s="153">
        <f t="shared" si="64"/>
        <v>0</v>
      </c>
      <c r="P218" s="94"/>
      <c r="Q218" s="156">
        <v>3822</v>
      </c>
      <c r="R218" s="103"/>
      <c r="S218" s="153">
        <f t="shared" si="65"/>
        <v>8.9676208352885964E-2</v>
      </c>
      <c r="T218" s="103"/>
      <c r="U218" s="153">
        <f t="shared" si="66"/>
        <v>1.4667471605479381</v>
      </c>
      <c r="V218" s="94"/>
      <c r="W218" s="156">
        <f t="shared" si="67"/>
        <v>3209725</v>
      </c>
      <c r="X218" s="94"/>
      <c r="Y218" s="94"/>
      <c r="Z218" s="156">
        <v>2177</v>
      </c>
      <c r="AA218" s="94"/>
      <c r="AB218" s="161">
        <f t="shared" si="68"/>
        <v>6.7825125205430367E-2</v>
      </c>
      <c r="AC218" s="94"/>
      <c r="AD218" s="156">
        <v>0</v>
      </c>
      <c r="AE218" s="94"/>
      <c r="AF218" s="161">
        <f t="shared" si="69"/>
        <v>0</v>
      </c>
      <c r="AG218" s="94"/>
      <c r="AH218" s="156">
        <v>0</v>
      </c>
      <c r="AI218" s="94"/>
      <c r="AJ218" s="161">
        <f t="shared" si="70"/>
        <v>0</v>
      </c>
      <c r="AK218" s="94"/>
      <c r="AL218" s="156">
        <v>652786</v>
      </c>
      <c r="AM218" s="94"/>
      <c r="AN218" s="103">
        <v>6</v>
      </c>
      <c r="AO218" s="94"/>
      <c r="AP218" s="155">
        <v>42620</v>
      </c>
      <c r="AQ218" s="94"/>
      <c r="AR218" s="155">
        <f t="shared" si="71"/>
        <v>42620</v>
      </c>
      <c r="AS218" s="94"/>
      <c r="AT218" s="155">
        <f t="shared" si="72"/>
        <v>0</v>
      </c>
      <c r="AU218" s="94"/>
      <c r="AV218" s="155">
        <f t="shared" si="73"/>
        <v>42620</v>
      </c>
    </row>
    <row r="219" spans="1:48" ht="9.75" customHeight="1" x14ac:dyDescent="0.25">
      <c r="A219" s="94">
        <v>7</v>
      </c>
      <c r="B219" s="95"/>
      <c r="C219" s="8" t="s">
        <v>221</v>
      </c>
      <c r="D219" s="103"/>
      <c r="E219" s="156">
        <v>0</v>
      </c>
      <c r="F219" s="103"/>
      <c r="G219" s="153">
        <f t="shared" si="61"/>
        <v>0</v>
      </c>
      <c r="H219" s="103"/>
      <c r="I219" s="153">
        <f t="shared" si="62"/>
        <v>0</v>
      </c>
      <c r="J219" s="94"/>
      <c r="K219" s="156">
        <v>16820</v>
      </c>
      <c r="L219" s="103"/>
      <c r="M219" s="153">
        <f t="shared" si="63"/>
        <v>4.6451256558961616</v>
      </c>
      <c r="N219" s="103"/>
      <c r="O219" s="153">
        <f t="shared" si="64"/>
        <v>14.860664246745712</v>
      </c>
      <c r="P219" s="94"/>
      <c r="Q219" s="156">
        <v>10740</v>
      </c>
      <c r="R219" s="103"/>
      <c r="S219" s="153">
        <f t="shared" si="65"/>
        <v>2.9660314830157417</v>
      </c>
      <c r="T219" s="103"/>
      <c r="U219" s="153">
        <f t="shared" si="66"/>
        <v>48.512513360174012</v>
      </c>
      <c r="V219" s="94"/>
      <c r="W219" s="156">
        <f t="shared" si="67"/>
        <v>27560</v>
      </c>
      <c r="X219" s="94"/>
      <c r="Y219" s="94"/>
      <c r="Z219" s="156">
        <v>0</v>
      </c>
      <c r="AA219" s="94"/>
      <c r="AB219" s="161">
        <f t="shared" si="68"/>
        <v>0</v>
      </c>
      <c r="AC219" s="94"/>
      <c r="AD219" s="156">
        <v>0</v>
      </c>
      <c r="AE219" s="94"/>
      <c r="AF219" s="161">
        <f t="shared" si="69"/>
        <v>0</v>
      </c>
      <c r="AG219" s="94"/>
      <c r="AH219" s="156">
        <v>0</v>
      </c>
      <c r="AI219" s="94"/>
      <c r="AJ219" s="161">
        <f t="shared" si="70"/>
        <v>0</v>
      </c>
      <c r="AK219" s="94"/>
      <c r="AL219" s="156">
        <v>0</v>
      </c>
      <c r="AM219" s="94"/>
      <c r="AN219" s="103">
        <v>7</v>
      </c>
      <c r="AO219" s="94"/>
      <c r="AP219" s="155">
        <v>3621</v>
      </c>
      <c r="AQ219" s="94"/>
      <c r="AR219" s="155">
        <f t="shared" si="71"/>
        <v>0</v>
      </c>
      <c r="AS219" s="94"/>
      <c r="AT219" s="155">
        <f t="shared" si="72"/>
        <v>3621</v>
      </c>
      <c r="AU219" s="94"/>
      <c r="AV219" s="155">
        <f t="shared" si="73"/>
        <v>3621</v>
      </c>
    </row>
    <row r="220" spans="1:48" ht="9.75" customHeight="1" x14ac:dyDescent="0.25">
      <c r="A220" s="94">
        <v>8</v>
      </c>
      <c r="B220" s="95"/>
      <c r="C220" s="8" t="s">
        <v>222</v>
      </c>
      <c r="D220" s="103"/>
      <c r="E220" s="156">
        <v>557828</v>
      </c>
      <c r="F220" s="103"/>
      <c r="G220" s="153">
        <f t="shared" si="61"/>
        <v>102.46656869948568</v>
      </c>
      <c r="H220" s="103"/>
      <c r="I220" s="153">
        <f t="shared" si="62"/>
        <v>74.450245339196925</v>
      </c>
      <c r="J220" s="94"/>
      <c r="K220" s="156">
        <v>0</v>
      </c>
      <c r="L220" s="103"/>
      <c r="M220" s="153">
        <f t="shared" si="63"/>
        <v>0</v>
      </c>
      <c r="N220" s="103"/>
      <c r="O220" s="153">
        <f t="shared" si="64"/>
        <v>0</v>
      </c>
      <c r="P220" s="94"/>
      <c r="Q220" s="156">
        <v>0</v>
      </c>
      <c r="R220" s="103"/>
      <c r="S220" s="153">
        <f t="shared" si="65"/>
        <v>0</v>
      </c>
      <c r="T220" s="103"/>
      <c r="U220" s="153">
        <f t="shared" si="66"/>
        <v>0</v>
      </c>
      <c r="V220" s="94"/>
      <c r="W220" s="156">
        <f t="shared" si="67"/>
        <v>557828</v>
      </c>
      <c r="X220" s="94"/>
      <c r="Y220" s="94"/>
      <c r="Z220" s="156">
        <v>0</v>
      </c>
      <c r="AA220" s="94"/>
      <c r="AB220" s="161">
        <f t="shared" si="68"/>
        <v>0</v>
      </c>
      <c r="AC220" s="94"/>
      <c r="AD220" s="156">
        <v>0</v>
      </c>
      <c r="AE220" s="94"/>
      <c r="AF220" s="161">
        <f t="shared" si="69"/>
        <v>0</v>
      </c>
      <c r="AG220" s="94"/>
      <c r="AH220" s="156">
        <v>0</v>
      </c>
      <c r="AI220" s="94"/>
      <c r="AJ220" s="161">
        <f t="shared" si="70"/>
        <v>0</v>
      </c>
      <c r="AK220" s="94"/>
      <c r="AL220" s="156">
        <v>75262</v>
      </c>
      <c r="AM220" s="94"/>
      <c r="AN220" s="103">
        <v>8</v>
      </c>
      <c r="AO220" s="94"/>
      <c r="AP220" s="155">
        <v>5444</v>
      </c>
      <c r="AQ220" s="94"/>
      <c r="AR220" s="155">
        <f t="shared" si="71"/>
        <v>5444</v>
      </c>
      <c r="AS220" s="94"/>
      <c r="AT220" s="155">
        <f t="shared" si="72"/>
        <v>0</v>
      </c>
      <c r="AU220" s="94"/>
      <c r="AV220" s="155">
        <f t="shared" si="73"/>
        <v>0</v>
      </c>
    </row>
    <row r="221" spans="1:48" ht="9.75" customHeight="1" x14ac:dyDescent="0.25">
      <c r="A221" s="94">
        <v>9</v>
      </c>
      <c r="B221" s="95"/>
      <c r="C221" s="8" t="s">
        <v>223</v>
      </c>
      <c r="D221" s="103"/>
      <c r="E221" s="156">
        <v>886610</v>
      </c>
      <c r="F221" s="103"/>
      <c r="G221" s="153">
        <f t="shared" si="61"/>
        <v>157.08894401133946</v>
      </c>
      <c r="H221" s="103"/>
      <c r="I221" s="153">
        <f t="shared" si="62"/>
        <v>114.137816559659</v>
      </c>
      <c r="J221" s="94"/>
      <c r="K221" s="156">
        <v>0</v>
      </c>
      <c r="L221" s="103"/>
      <c r="M221" s="153">
        <f t="shared" si="63"/>
        <v>0</v>
      </c>
      <c r="N221" s="103"/>
      <c r="O221" s="153">
        <f t="shared" si="64"/>
        <v>0</v>
      </c>
      <c r="P221" s="94"/>
      <c r="Q221" s="156">
        <v>0</v>
      </c>
      <c r="R221" s="103"/>
      <c r="S221" s="153">
        <f t="shared" si="65"/>
        <v>0</v>
      </c>
      <c r="T221" s="103"/>
      <c r="U221" s="153">
        <f t="shared" si="66"/>
        <v>0</v>
      </c>
      <c r="V221" s="94"/>
      <c r="W221" s="156">
        <f t="shared" si="67"/>
        <v>886610</v>
      </c>
      <c r="X221" s="94"/>
      <c r="Y221" s="94"/>
      <c r="Z221" s="156">
        <v>0</v>
      </c>
      <c r="AA221" s="94"/>
      <c r="AB221" s="161">
        <f t="shared" si="68"/>
        <v>0</v>
      </c>
      <c r="AC221" s="94"/>
      <c r="AD221" s="156">
        <v>0</v>
      </c>
      <c r="AE221" s="94"/>
      <c r="AF221" s="161">
        <f t="shared" si="69"/>
        <v>0</v>
      </c>
      <c r="AG221" s="94"/>
      <c r="AH221" s="156">
        <v>0</v>
      </c>
      <c r="AI221" s="94"/>
      <c r="AJ221" s="161">
        <f t="shared" si="70"/>
        <v>0</v>
      </c>
      <c r="AK221" s="94"/>
      <c r="AL221" s="156">
        <v>142934</v>
      </c>
      <c r="AM221" s="94"/>
      <c r="AN221" s="103">
        <v>9</v>
      </c>
      <c r="AO221" s="94"/>
      <c r="AP221" s="155">
        <v>5644</v>
      </c>
      <c r="AQ221" s="94"/>
      <c r="AR221" s="155">
        <f t="shared" si="71"/>
        <v>5644</v>
      </c>
      <c r="AS221" s="94"/>
      <c r="AT221" s="155">
        <f t="shared" si="72"/>
        <v>0</v>
      </c>
      <c r="AU221" s="94"/>
      <c r="AV221" s="155">
        <f t="shared" si="73"/>
        <v>0</v>
      </c>
    </row>
    <row r="222" spans="1:48" ht="9.75" customHeight="1" x14ac:dyDescent="0.25">
      <c r="A222" s="94">
        <v>10</v>
      </c>
      <c r="B222" s="95"/>
      <c r="C222" s="8" t="s">
        <v>224</v>
      </c>
      <c r="D222" s="103"/>
      <c r="E222" s="156">
        <v>305743</v>
      </c>
      <c r="F222" s="103"/>
      <c r="G222" s="153">
        <f t="shared" si="61"/>
        <v>82.834733134651856</v>
      </c>
      <c r="H222" s="103"/>
      <c r="I222" s="153">
        <f t="shared" si="62"/>
        <v>60.186129805600586</v>
      </c>
      <c r="J222" s="94"/>
      <c r="K222" s="156">
        <v>6500</v>
      </c>
      <c r="L222" s="103"/>
      <c r="M222" s="153">
        <f t="shared" si="63"/>
        <v>1.7610403684638309</v>
      </c>
      <c r="N222" s="103"/>
      <c r="O222" s="153">
        <f t="shared" si="64"/>
        <v>5.6339121004160333</v>
      </c>
      <c r="P222" s="94"/>
      <c r="Q222" s="156">
        <v>2000</v>
      </c>
      <c r="R222" s="103"/>
      <c r="S222" s="153">
        <f t="shared" si="65"/>
        <v>0.541858574911948</v>
      </c>
      <c r="T222" s="103"/>
      <c r="U222" s="153">
        <f t="shared" si="66"/>
        <v>8.8626575628972226</v>
      </c>
      <c r="V222" s="94"/>
      <c r="W222" s="156">
        <f t="shared" si="67"/>
        <v>314243</v>
      </c>
      <c r="X222" s="94"/>
      <c r="Y222" s="94"/>
      <c r="Z222" s="156">
        <v>4500</v>
      </c>
      <c r="AA222" s="94"/>
      <c r="AB222" s="161">
        <f t="shared" si="68"/>
        <v>1.4320128053767307</v>
      </c>
      <c r="AC222" s="94"/>
      <c r="AD222" s="156">
        <v>67172</v>
      </c>
      <c r="AE222" s="94"/>
      <c r="AF222" s="161">
        <f t="shared" si="69"/>
        <v>21.375814258392388</v>
      </c>
      <c r="AG222" s="94"/>
      <c r="AH222" s="156">
        <v>0</v>
      </c>
      <c r="AI222" s="94"/>
      <c r="AJ222" s="161">
        <f t="shared" si="70"/>
        <v>0</v>
      </c>
      <c r="AK222" s="94"/>
      <c r="AL222" s="156">
        <v>58153</v>
      </c>
      <c r="AM222" s="94"/>
      <c r="AN222" s="103">
        <v>10</v>
      </c>
      <c r="AO222" s="94"/>
      <c r="AP222" s="155">
        <v>3691</v>
      </c>
      <c r="AQ222" s="94"/>
      <c r="AR222" s="155">
        <f t="shared" si="71"/>
        <v>3691</v>
      </c>
      <c r="AS222" s="94"/>
      <c r="AT222" s="155">
        <f t="shared" si="72"/>
        <v>3691</v>
      </c>
      <c r="AU222" s="94"/>
      <c r="AV222" s="155">
        <f t="shared" si="73"/>
        <v>3691</v>
      </c>
    </row>
    <row r="223" spans="1:48" ht="9.75" customHeight="1" x14ac:dyDescent="0.25">
      <c r="A223" s="94">
        <v>11</v>
      </c>
      <c r="B223" s="95"/>
      <c r="C223" s="8" t="s">
        <v>225</v>
      </c>
      <c r="D223" s="103"/>
      <c r="E223" s="156">
        <v>4677645</v>
      </c>
      <c r="F223" s="103"/>
      <c r="G223" s="153">
        <f t="shared" si="61"/>
        <v>222.31096430778004</v>
      </c>
      <c r="H223" s="103"/>
      <c r="I223" s="153">
        <f t="shared" si="62"/>
        <v>161.52688671413227</v>
      </c>
      <c r="J223" s="94"/>
      <c r="K223" s="156">
        <v>0</v>
      </c>
      <c r="L223" s="103"/>
      <c r="M223" s="153">
        <f t="shared" si="63"/>
        <v>0</v>
      </c>
      <c r="N223" s="103"/>
      <c r="O223" s="153">
        <f t="shared" si="64"/>
        <v>0</v>
      </c>
      <c r="P223" s="94"/>
      <c r="Q223" s="156">
        <v>18822</v>
      </c>
      <c r="R223" s="103"/>
      <c r="S223" s="153">
        <f t="shared" si="65"/>
        <v>0.89453923292619175</v>
      </c>
      <c r="T223" s="103"/>
      <c r="U223" s="153">
        <f t="shared" si="66"/>
        <v>14.631114584261942</v>
      </c>
      <c r="V223" s="94"/>
      <c r="W223" s="156">
        <f t="shared" si="67"/>
        <v>4696467</v>
      </c>
      <c r="X223" s="94"/>
      <c r="Y223" s="94"/>
      <c r="Z223" s="156">
        <v>2177</v>
      </c>
      <c r="AA223" s="94"/>
      <c r="AB223" s="161">
        <f t="shared" si="68"/>
        <v>4.6353993331583083E-2</v>
      </c>
      <c r="AC223" s="94"/>
      <c r="AD223" s="156">
        <v>0</v>
      </c>
      <c r="AE223" s="94"/>
      <c r="AF223" s="161">
        <f t="shared" si="69"/>
        <v>0</v>
      </c>
      <c r="AG223" s="94"/>
      <c r="AH223" s="156">
        <v>0</v>
      </c>
      <c r="AI223" s="94"/>
      <c r="AJ223" s="161">
        <f t="shared" si="70"/>
        <v>0</v>
      </c>
      <c r="AK223" s="94"/>
      <c r="AL223" s="156">
        <v>1028596</v>
      </c>
      <c r="AM223" s="94"/>
      <c r="AN223" s="103">
        <v>11</v>
      </c>
      <c r="AO223" s="94"/>
      <c r="AP223" s="155">
        <v>21041</v>
      </c>
      <c r="AQ223" s="94"/>
      <c r="AR223" s="155">
        <f t="shared" si="71"/>
        <v>21041</v>
      </c>
      <c r="AS223" s="94"/>
      <c r="AT223" s="155">
        <f t="shared" si="72"/>
        <v>0</v>
      </c>
      <c r="AU223" s="94"/>
      <c r="AV223" s="155">
        <f t="shared" si="73"/>
        <v>21041</v>
      </c>
    </row>
    <row r="224" spans="1:48" ht="9.75" customHeight="1" x14ac:dyDescent="0.25">
      <c r="A224" s="94">
        <v>12</v>
      </c>
      <c r="B224" s="95"/>
      <c r="C224" s="9" t="s">
        <v>226</v>
      </c>
      <c r="D224" s="103"/>
      <c r="E224" s="156">
        <v>150474</v>
      </c>
      <c r="F224" s="103"/>
      <c r="G224" s="153">
        <f t="shared" si="61"/>
        <v>38.742018537590113</v>
      </c>
      <c r="H224" s="103"/>
      <c r="I224" s="153">
        <f t="shared" si="62"/>
        <v>28.149208289764633</v>
      </c>
      <c r="J224" s="94"/>
      <c r="K224" s="156">
        <v>24000</v>
      </c>
      <c r="L224" s="103"/>
      <c r="M224" s="153">
        <f t="shared" si="63"/>
        <v>6.1791967044284242</v>
      </c>
      <c r="N224" s="103"/>
      <c r="O224" s="153">
        <f t="shared" si="64"/>
        <v>19.768457161659427</v>
      </c>
      <c r="P224" s="94"/>
      <c r="Q224" s="156">
        <v>167673</v>
      </c>
      <c r="R224" s="103"/>
      <c r="S224" s="153">
        <f t="shared" si="65"/>
        <v>43.170185375901134</v>
      </c>
      <c r="T224" s="103"/>
      <c r="U224" s="153">
        <f t="shared" si="66"/>
        <v>706.09304277518947</v>
      </c>
      <c r="V224" s="94"/>
      <c r="W224" s="156">
        <f t="shared" si="67"/>
        <v>342147</v>
      </c>
      <c r="X224" s="94"/>
      <c r="Y224" s="94"/>
      <c r="Z224" s="156">
        <v>53121</v>
      </c>
      <c r="AA224" s="94"/>
      <c r="AB224" s="161">
        <f t="shared" si="68"/>
        <v>15.52578277757806</v>
      </c>
      <c r="AC224" s="94"/>
      <c r="AD224" s="156">
        <v>0</v>
      </c>
      <c r="AE224" s="94"/>
      <c r="AF224" s="161">
        <f t="shared" si="69"/>
        <v>0</v>
      </c>
      <c r="AG224" s="94"/>
      <c r="AH224" s="156">
        <v>0</v>
      </c>
      <c r="AI224" s="94"/>
      <c r="AJ224" s="161">
        <f t="shared" si="70"/>
        <v>0</v>
      </c>
      <c r="AK224" s="94"/>
      <c r="AL224" s="156">
        <v>3958</v>
      </c>
      <c r="AM224" s="94"/>
      <c r="AN224" s="103">
        <v>12</v>
      </c>
      <c r="AO224" s="94"/>
      <c r="AP224" s="155">
        <v>3884</v>
      </c>
      <c r="AQ224" s="94"/>
      <c r="AR224" s="155">
        <f t="shared" si="71"/>
        <v>3884</v>
      </c>
      <c r="AS224" s="94"/>
      <c r="AT224" s="155">
        <f t="shared" si="72"/>
        <v>3884</v>
      </c>
      <c r="AU224" s="94"/>
      <c r="AV224" s="155">
        <f t="shared" si="73"/>
        <v>3884</v>
      </c>
    </row>
    <row r="225" spans="1:48" ht="9.75" customHeight="1" x14ac:dyDescent="0.25">
      <c r="A225" s="94">
        <v>13</v>
      </c>
      <c r="B225" s="95"/>
      <c r="C225" s="8" t="s">
        <v>227</v>
      </c>
      <c r="D225" s="103"/>
      <c r="E225" s="156">
        <v>20550</v>
      </c>
      <c r="F225" s="103"/>
      <c r="G225" s="153">
        <f t="shared" si="61"/>
        <v>5.8018068887634104</v>
      </c>
      <c r="H225" s="103"/>
      <c r="I225" s="153">
        <f t="shared" si="62"/>
        <v>4.2154817103897697</v>
      </c>
      <c r="J225" s="94"/>
      <c r="K225" s="156">
        <v>5000</v>
      </c>
      <c r="L225" s="103"/>
      <c r="M225" s="153">
        <f t="shared" si="63"/>
        <v>1.411631846414455</v>
      </c>
      <c r="N225" s="103"/>
      <c r="O225" s="153">
        <f t="shared" si="64"/>
        <v>4.5160859928409804</v>
      </c>
      <c r="P225" s="94"/>
      <c r="Q225" s="156">
        <v>0</v>
      </c>
      <c r="R225" s="103"/>
      <c r="S225" s="153">
        <f t="shared" si="65"/>
        <v>0</v>
      </c>
      <c r="T225" s="103"/>
      <c r="U225" s="153">
        <f t="shared" si="66"/>
        <v>0</v>
      </c>
      <c r="V225" s="94"/>
      <c r="W225" s="156">
        <f t="shared" si="67"/>
        <v>25550</v>
      </c>
      <c r="X225" s="94"/>
      <c r="Y225" s="94"/>
      <c r="Z225" s="156">
        <v>0</v>
      </c>
      <c r="AA225" s="94"/>
      <c r="AB225" s="161">
        <f t="shared" si="68"/>
        <v>0</v>
      </c>
      <c r="AC225" s="94"/>
      <c r="AD225" s="156">
        <v>0</v>
      </c>
      <c r="AE225" s="94"/>
      <c r="AF225" s="161">
        <f t="shared" si="69"/>
        <v>0</v>
      </c>
      <c r="AG225" s="94"/>
      <c r="AH225" s="156">
        <v>0</v>
      </c>
      <c r="AI225" s="94"/>
      <c r="AJ225" s="161">
        <f t="shared" si="70"/>
        <v>0</v>
      </c>
      <c r="AK225" s="94"/>
      <c r="AL225" s="156">
        <v>0</v>
      </c>
      <c r="AM225" s="94"/>
      <c r="AN225" s="103">
        <v>13</v>
      </c>
      <c r="AO225" s="94"/>
      <c r="AP225" s="155">
        <v>3542</v>
      </c>
      <c r="AQ225" s="94"/>
      <c r="AR225" s="155">
        <f t="shared" si="71"/>
        <v>3542</v>
      </c>
      <c r="AS225" s="94"/>
      <c r="AT225" s="155">
        <f t="shared" si="72"/>
        <v>3542</v>
      </c>
      <c r="AU225" s="94"/>
      <c r="AV225" s="155">
        <f t="shared" si="73"/>
        <v>0</v>
      </c>
    </row>
    <row r="226" spans="1:48" ht="9.75" customHeight="1" x14ac:dyDescent="0.25">
      <c r="A226" s="94">
        <v>14</v>
      </c>
      <c r="B226" s="95"/>
      <c r="C226" s="8" t="s">
        <v>146</v>
      </c>
      <c r="D226" s="103"/>
      <c r="E226" s="156">
        <v>685698</v>
      </c>
      <c r="F226" s="103"/>
      <c r="G226" s="153">
        <f t="shared" si="61"/>
        <v>41.864460589779597</v>
      </c>
      <c r="H226" s="103"/>
      <c r="I226" s="153">
        <f t="shared" si="62"/>
        <v>30.417914852240742</v>
      </c>
      <c r="J226" s="94"/>
      <c r="K226" s="156">
        <v>0</v>
      </c>
      <c r="L226" s="103"/>
      <c r="M226" s="153">
        <f t="shared" si="63"/>
        <v>0</v>
      </c>
      <c r="N226" s="103"/>
      <c r="O226" s="153">
        <f t="shared" si="64"/>
        <v>0</v>
      </c>
      <c r="P226" s="94"/>
      <c r="Q226" s="156">
        <v>0</v>
      </c>
      <c r="R226" s="103"/>
      <c r="S226" s="153">
        <f t="shared" si="65"/>
        <v>0</v>
      </c>
      <c r="T226" s="103"/>
      <c r="U226" s="153">
        <f t="shared" si="66"/>
        <v>0</v>
      </c>
      <c r="V226" s="94"/>
      <c r="W226" s="156">
        <f t="shared" si="67"/>
        <v>685698</v>
      </c>
      <c r="X226" s="94"/>
      <c r="Y226" s="94"/>
      <c r="Z226" s="156">
        <v>64500</v>
      </c>
      <c r="AA226" s="94"/>
      <c r="AB226" s="161">
        <f t="shared" si="68"/>
        <v>9.4064734037433393</v>
      </c>
      <c r="AC226" s="94"/>
      <c r="AD226" s="156">
        <v>0</v>
      </c>
      <c r="AE226" s="94"/>
      <c r="AF226" s="161">
        <f t="shared" si="69"/>
        <v>0</v>
      </c>
      <c r="AG226" s="94"/>
      <c r="AH226" s="156">
        <v>0</v>
      </c>
      <c r="AI226" s="94"/>
      <c r="AJ226" s="161">
        <f t="shared" si="70"/>
        <v>0</v>
      </c>
      <c r="AK226" s="94"/>
      <c r="AL226" s="156">
        <v>127644</v>
      </c>
      <c r="AM226" s="94"/>
      <c r="AN226" s="103">
        <v>14</v>
      </c>
      <c r="AO226" s="94"/>
      <c r="AP226" s="155">
        <v>16379</v>
      </c>
      <c r="AQ226" s="94"/>
      <c r="AR226" s="155">
        <f t="shared" si="71"/>
        <v>16379</v>
      </c>
      <c r="AS226" s="94"/>
      <c r="AT226" s="155">
        <f t="shared" si="72"/>
        <v>0</v>
      </c>
      <c r="AU226" s="94"/>
      <c r="AV226" s="155">
        <f t="shared" si="73"/>
        <v>0</v>
      </c>
    </row>
    <row r="227" spans="1:48" ht="9.75" customHeight="1" x14ac:dyDescent="0.25">
      <c r="A227" s="94">
        <v>15</v>
      </c>
      <c r="B227" s="95"/>
      <c r="C227" s="8" t="s">
        <v>228</v>
      </c>
      <c r="D227" s="103"/>
      <c r="E227" s="156">
        <v>0</v>
      </c>
      <c r="F227" s="103"/>
      <c r="G227" s="153">
        <f t="shared" si="61"/>
        <v>0</v>
      </c>
      <c r="H227" s="103"/>
      <c r="I227" s="153">
        <f t="shared" si="62"/>
        <v>0</v>
      </c>
      <c r="J227" s="94"/>
      <c r="K227" s="156">
        <v>0</v>
      </c>
      <c r="L227" s="103"/>
      <c r="M227" s="153">
        <f t="shared" si="63"/>
        <v>0</v>
      </c>
      <c r="N227" s="103"/>
      <c r="O227" s="153">
        <f t="shared" si="64"/>
        <v>0</v>
      </c>
      <c r="P227" s="94"/>
      <c r="Q227" s="156">
        <v>0</v>
      </c>
      <c r="R227" s="103"/>
      <c r="S227" s="153">
        <f t="shared" si="65"/>
        <v>0</v>
      </c>
      <c r="T227" s="103"/>
      <c r="U227" s="153">
        <f t="shared" si="66"/>
        <v>0</v>
      </c>
      <c r="V227" s="94"/>
      <c r="W227" s="156">
        <f t="shared" si="67"/>
        <v>0</v>
      </c>
      <c r="X227" s="94"/>
      <c r="Y227" s="94"/>
      <c r="Z227" s="156">
        <v>0</v>
      </c>
      <c r="AA227" s="94"/>
      <c r="AB227" s="161">
        <f t="shared" si="68"/>
        <v>0</v>
      </c>
      <c r="AC227" s="94"/>
      <c r="AD227" s="156">
        <v>0</v>
      </c>
      <c r="AE227" s="94"/>
      <c r="AF227" s="161">
        <f t="shared" si="69"/>
        <v>0</v>
      </c>
      <c r="AG227" s="94"/>
      <c r="AH227" s="156">
        <v>0</v>
      </c>
      <c r="AI227" s="94"/>
      <c r="AJ227" s="161">
        <f t="shared" si="70"/>
        <v>0</v>
      </c>
      <c r="AK227" s="94"/>
      <c r="AL227" s="156">
        <v>0</v>
      </c>
      <c r="AM227" s="94"/>
      <c r="AN227" s="103">
        <v>15</v>
      </c>
      <c r="AO227" s="94"/>
      <c r="AP227" s="155">
        <v>4961</v>
      </c>
      <c r="AQ227" s="94"/>
      <c r="AR227" s="155">
        <f t="shared" si="71"/>
        <v>0</v>
      </c>
      <c r="AS227" s="94"/>
      <c r="AT227" s="155">
        <f t="shared" si="72"/>
        <v>0</v>
      </c>
      <c r="AU227" s="94"/>
      <c r="AV227" s="155">
        <f t="shared" si="73"/>
        <v>0</v>
      </c>
    </row>
    <row r="228" spans="1:48" ht="9.75" customHeight="1" x14ac:dyDescent="0.25">
      <c r="A228" s="94">
        <v>16</v>
      </c>
      <c r="B228" s="95"/>
      <c r="C228" s="8" t="s">
        <v>229</v>
      </c>
      <c r="D228" s="103"/>
      <c r="E228" s="156">
        <v>1050060</v>
      </c>
      <c r="F228" s="103"/>
      <c r="G228" s="153">
        <f t="shared" si="61"/>
        <v>127.80671859785784</v>
      </c>
      <c r="H228" s="103"/>
      <c r="I228" s="153">
        <f t="shared" si="62"/>
        <v>92.861912684073118</v>
      </c>
      <c r="J228" s="94"/>
      <c r="K228" s="156">
        <v>16443</v>
      </c>
      <c r="L228" s="103"/>
      <c r="M228" s="153">
        <f t="shared" si="63"/>
        <v>2.0013388510223953</v>
      </c>
      <c r="N228" s="103"/>
      <c r="O228" s="153">
        <f t="shared" si="64"/>
        <v>6.4026738805785497</v>
      </c>
      <c r="P228" s="94"/>
      <c r="Q228" s="156">
        <v>102989</v>
      </c>
      <c r="R228" s="103"/>
      <c r="S228" s="153">
        <f t="shared" si="65"/>
        <v>12.535175267770205</v>
      </c>
      <c r="T228" s="103"/>
      <c r="U228" s="153">
        <f t="shared" si="66"/>
        <v>205.02575954841862</v>
      </c>
      <c r="V228" s="94"/>
      <c r="W228" s="156">
        <f t="shared" si="67"/>
        <v>1169492</v>
      </c>
      <c r="X228" s="94"/>
      <c r="Y228" s="94"/>
      <c r="Z228" s="156">
        <v>58718</v>
      </c>
      <c r="AA228" s="94"/>
      <c r="AB228" s="161">
        <f t="shared" si="68"/>
        <v>5.0208124553224822</v>
      </c>
      <c r="AC228" s="94"/>
      <c r="AD228" s="156">
        <v>0</v>
      </c>
      <c r="AE228" s="94"/>
      <c r="AF228" s="161">
        <f t="shared" si="69"/>
        <v>0</v>
      </c>
      <c r="AG228" s="94"/>
      <c r="AH228" s="156">
        <v>0</v>
      </c>
      <c r="AI228" s="94"/>
      <c r="AJ228" s="161">
        <f t="shared" si="70"/>
        <v>0</v>
      </c>
      <c r="AK228" s="94"/>
      <c r="AL228" s="156">
        <v>119109</v>
      </c>
      <c r="AM228" s="94"/>
      <c r="AN228" s="103">
        <v>16</v>
      </c>
      <c r="AO228" s="94"/>
      <c r="AP228" s="155">
        <v>8216</v>
      </c>
      <c r="AQ228" s="94"/>
      <c r="AR228" s="155">
        <f t="shared" si="71"/>
        <v>8216</v>
      </c>
      <c r="AS228" s="94"/>
      <c r="AT228" s="155">
        <f t="shared" si="72"/>
        <v>8216</v>
      </c>
      <c r="AU228" s="94"/>
      <c r="AV228" s="155">
        <f t="shared" si="73"/>
        <v>8216</v>
      </c>
    </row>
    <row r="229" spans="1:48" ht="9.75" customHeight="1" x14ac:dyDescent="0.25">
      <c r="A229" s="94">
        <v>17</v>
      </c>
      <c r="B229" s="95"/>
      <c r="C229" s="8" t="s">
        <v>230</v>
      </c>
      <c r="D229" s="103"/>
      <c r="E229" s="156">
        <v>0</v>
      </c>
      <c r="F229" s="103"/>
      <c r="G229" s="153">
        <f t="shared" si="61"/>
        <v>0</v>
      </c>
      <c r="H229" s="103"/>
      <c r="I229" s="153">
        <f t="shared" si="62"/>
        <v>0</v>
      </c>
      <c r="J229" s="94"/>
      <c r="K229" s="156">
        <v>0</v>
      </c>
      <c r="L229" s="103"/>
      <c r="M229" s="153">
        <f t="shared" si="63"/>
        <v>0</v>
      </c>
      <c r="N229" s="103"/>
      <c r="O229" s="153">
        <f t="shared" si="64"/>
        <v>0</v>
      </c>
      <c r="P229" s="94"/>
      <c r="Q229" s="156">
        <v>0</v>
      </c>
      <c r="R229" s="103"/>
      <c r="S229" s="153">
        <f t="shared" si="65"/>
        <v>0</v>
      </c>
      <c r="T229" s="103"/>
      <c r="U229" s="153">
        <f t="shared" si="66"/>
        <v>0</v>
      </c>
      <c r="V229" s="94"/>
      <c r="W229" s="156">
        <f t="shared" si="67"/>
        <v>0</v>
      </c>
      <c r="X229" s="94"/>
      <c r="Y229" s="94"/>
      <c r="Z229" s="156">
        <v>4500</v>
      </c>
      <c r="AA229" s="94"/>
      <c r="AB229" s="161">
        <f t="shared" si="68"/>
        <v>0</v>
      </c>
      <c r="AC229" s="94"/>
      <c r="AD229" s="156">
        <v>0</v>
      </c>
      <c r="AE229" s="94"/>
      <c r="AF229" s="161">
        <f t="shared" si="69"/>
        <v>0</v>
      </c>
      <c r="AG229" s="94"/>
      <c r="AH229" s="156">
        <v>0</v>
      </c>
      <c r="AI229" s="94"/>
      <c r="AJ229" s="161">
        <f t="shared" si="70"/>
        <v>0</v>
      </c>
      <c r="AK229" s="94"/>
      <c r="AL229" s="156">
        <v>0</v>
      </c>
      <c r="AM229" s="94"/>
      <c r="AN229" s="103">
        <v>17</v>
      </c>
      <c r="AO229" s="94"/>
      <c r="AP229" s="155">
        <v>14440</v>
      </c>
      <c r="AQ229" s="94"/>
      <c r="AR229" s="155">
        <f t="shared" si="71"/>
        <v>0</v>
      </c>
      <c r="AS229" s="94"/>
      <c r="AT229" s="155">
        <f t="shared" si="72"/>
        <v>0</v>
      </c>
      <c r="AU229" s="94"/>
      <c r="AV229" s="155">
        <f t="shared" si="73"/>
        <v>0</v>
      </c>
    </row>
    <row r="230" spans="1:48" ht="9.75" customHeight="1" x14ac:dyDescent="0.25">
      <c r="A230" s="94">
        <v>18</v>
      </c>
      <c r="B230" s="95"/>
      <c r="C230" s="8" t="s">
        <v>231</v>
      </c>
      <c r="D230" s="103"/>
      <c r="E230" s="156">
        <v>7014988</v>
      </c>
      <c r="F230" s="103"/>
      <c r="G230" s="153">
        <f t="shared" si="61"/>
        <v>301.17585437059932</v>
      </c>
      <c r="H230" s="103"/>
      <c r="I230" s="153">
        <f t="shared" si="62"/>
        <v>218.82860461439373</v>
      </c>
      <c r="J230" s="94"/>
      <c r="K230" s="156">
        <v>0</v>
      </c>
      <c r="L230" s="103"/>
      <c r="M230" s="153">
        <f t="shared" si="63"/>
        <v>0</v>
      </c>
      <c r="N230" s="103"/>
      <c r="O230" s="153">
        <f t="shared" si="64"/>
        <v>0</v>
      </c>
      <c r="P230" s="94"/>
      <c r="Q230" s="156">
        <v>0</v>
      </c>
      <c r="R230" s="103"/>
      <c r="S230" s="153">
        <f t="shared" si="65"/>
        <v>0</v>
      </c>
      <c r="T230" s="103"/>
      <c r="U230" s="153">
        <f t="shared" si="66"/>
        <v>0</v>
      </c>
      <c r="V230" s="94"/>
      <c r="W230" s="156">
        <f t="shared" si="67"/>
        <v>7014988</v>
      </c>
      <c r="X230" s="94"/>
      <c r="Y230" s="94"/>
      <c r="Z230" s="156">
        <v>0</v>
      </c>
      <c r="AA230" s="94"/>
      <c r="AB230" s="161">
        <f t="shared" si="68"/>
        <v>0</v>
      </c>
      <c r="AC230" s="94"/>
      <c r="AD230" s="156">
        <v>0</v>
      </c>
      <c r="AE230" s="94"/>
      <c r="AF230" s="161">
        <f t="shared" si="69"/>
        <v>0</v>
      </c>
      <c r="AG230" s="94"/>
      <c r="AH230" s="156">
        <v>0</v>
      </c>
      <c r="AI230" s="94"/>
      <c r="AJ230" s="161">
        <f t="shared" si="70"/>
        <v>0</v>
      </c>
      <c r="AK230" s="94"/>
      <c r="AL230" s="156">
        <v>4751383</v>
      </c>
      <c r="AM230" s="94"/>
      <c r="AN230" s="103">
        <v>18</v>
      </c>
      <c r="AO230" s="94"/>
      <c r="AP230" s="155">
        <v>23292</v>
      </c>
      <c r="AQ230" s="94"/>
      <c r="AR230" s="155">
        <f t="shared" si="71"/>
        <v>23292</v>
      </c>
      <c r="AS230" s="94"/>
      <c r="AT230" s="155">
        <f t="shared" si="72"/>
        <v>0</v>
      </c>
      <c r="AU230" s="94"/>
      <c r="AV230" s="155">
        <f t="shared" si="73"/>
        <v>0</v>
      </c>
    </row>
    <row r="231" spans="1:48" ht="9.75" customHeight="1" x14ac:dyDescent="0.25">
      <c r="A231" s="94">
        <v>19</v>
      </c>
      <c r="B231" s="95"/>
      <c r="C231" s="8" t="s">
        <v>232</v>
      </c>
      <c r="D231" s="103"/>
      <c r="E231" s="156">
        <v>7918823</v>
      </c>
      <c r="F231" s="103"/>
      <c r="G231" s="153">
        <f t="shared" si="61"/>
        <v>185.81807302421626</v>
      </c>
      <c r="H231" s="103"/>
      <c r="I231" s="153">
        <f t="shared" si="62"/>
        <v>135.01185118907128</v>
      </c>
      <c r="J231" s="94"/>
      <c r="K231" s="156">
        <v>0</v>
      </c>
      <c r="L231" s="103"/>
      <c r="M231" s="153">
        <f t="shared" si="63"/>
        <v>0</v>
      </c>
      <c r="N231" s="103"/>
      <c r="O231" s="153">
        <f t="shared" si="64"/>
        <v>0</v>
      </c>
      <c r="P231" s="94"/>
      <c r="Q231" s="156">
        <v>551088</v>
      </c>
      <c r="R231" s="103"/>
      <c r="S231" s="153">
        <f t="shared" si="65"/>
        <v>12.931481133846443</v>
      </c>
      <c r="T231" s="103"/>
      <c r="U231" s="153">
        <f t="shared" si="66"/>
        <v>211.50775197932526</v>
      </c>
      <c r="V231" s="94"/>
      <c r="W231" s="156">
        <f t="shared" si="67"/>
        <v>8469911</v>
      </c>
      <c r="X231" s="94"/>
      <c r="Y231" s="94"/>
      <c r="Z231" s="156">
        <v>4500</v>
      </c>
      <c r="AA231" s="94"/>
      <c r="AB231" s="161">
        <f t="shared" si="68"/>
        <v>5.3129247757148806E-2</v>
      </c>
      <c r="AC231" s="94"/>
      <c r="AD231" s="156">
        <v>0</v>
      </c>
      <c r="AE231" s="94"/>
      <c r="AF231" s="161">
        <f t="shared" si="69"/>
        <v>0</v>
      </c>
      <c r="AG231" s="94"/>
      <c r="AH231" s="156">
        <v>0</v>
      </c>
      <c r="AI231" s="94"/>
      <c r="AJ231" s="161">
        <f t="shared" si="70"/>
        <v>0</v>
      </c>
      <c r="AK231" s="94"/>
      <c r="AL231" s="156">
        <v>5121410</v>
      </c>
      <c r="AM231" s="94"/>
      <c r="AN231" s="103">
        <v>19</v>
      </c>
      <c r="AO231" s="94"/>
      <c r="AP231" s="155">
        <v>42616</v>
      </c>
      <c r="AQ231" s="94"/>
      <c r="AR231" s="155">
        <f t="shared" si="71"/>
        <v>42616</v>
      </c>
      <c r="AS231" s="94"/>
      <c r="AT231" s="155">
        <f t="shared" si="72"/>
        <v>0</v>
      </c>
      <c r="AU231" s="94"/>
      <c r="AV231" s="155">
        <f t="shared" si="73"/>
        <v>42616</v>
      </c>
    </row>
    <row r="232" spans="1:48" ht="9.75" customHeight="1" x14ac:dyDescent="0.25">
      <c r="A232" s="94">
        <v>20</v>
      </c>
      <c r="B232" s="95"/>
      <c r="C232" s="8" t="s">
        <v>233</v>
      </c>
      <c r="D232" s="103"/>
      <c r="E232" s="156">
        <v>962582</v>
      </c>
      <c r="F232" s="103"/>
      <c r="G232" s="153">
        <f t="shared" si="61"/>
        <v>196.64596527068437</v>
      </c>
      <c r="H232" s="103"/>
      <c r="I232" s="153">
        <f t="shared" si="62"/>
        <v>142.87919020986143</v>
      </c>
      <c r="J232" s="94"/>
      <c r="K232" s="156">
        <v>0</v>
      </c>
      <c r="L232" s="103"/>
      <c r="M232" s="153">
        <f t="shared" si="63"/>
        <v>0</v>
      </c>
      <c r="N232" s="103"/>
      <c r="O232" s="153">
        <f t="shared" si="64"/>
        <v>0</v>
      </c>
      <c r="P232" s="94"/>
      <c r="Q232" s="156">
        <v>0</v>
      </c>
      <c r="R232" s="103"/>
      <c r="S232" s="153">
        <f t="shared" si="65"/>
        <v>0</v>
      </c>
      <c r="T232" s="103"/>
      <c r="U232" s="153">
        <f t="shared" si="66"/>
        <v>0</v>
      </c>
      <c r="V232" s="94"/>
      <c r="W232" s="156">
        <f t="shared" si="67"/>
        <v>962582</v>
      </c>
      <c r="X232" s="94"/>
      <c r="Y232" s="94"/>
      <c r="Z232" s="156">
        <v>0</v>
      </c>
      <c r="AA232" s="94"/>
      <c r="AB232" s="161">
        <f t="shared" si="68"/>
        <v>0</v>
      </c>
      <c r="AC232" s="94"/>
      <c r="AD232" s="156">
        <v>0</v>
      </c>
      <c r="AE232" s="94"/>
      <c r="AF232" s="161">
        <f t="shared" si="69"/>
        <v>0</v>
      </c>
      <c r="AG232" s="94"/>
      <c r="AH232" s="156">
        <v>0</v>
      </c>
      <c r="AI232" s="94"/>
      <c r="AJ232" s="161">
        <f t="shared" si="70"/>
        <v>0</v>
      </c>
      <c r="AK232" s="94"/>
      <c r="AL232" s="156">
        <v>64209</v>
      </c>
      <c r="AM232" s="94"/>
      <c r="AN232" s="103">
        <v>20</v>
      </c>
      <c r="AO232" s="94"/>
      <c r="AP232" s="155">
        <v>4895</v>
      </c>
      <c r="AQ232" s="94"/>
      <c r="AR232" s="155">
        <f t="shared" si="71"/>
        <v>4895</v>
      </c>
      <c r="AS232" s="94"/>
      <c r="AT232" s="155">
        <f t="shared" si="72"/>
        <v>0</v>
      </c>
      <c r="AU232" s="94"/>
      <c r="AV232" s="155">
        <f t="shared" si="73"/>
        <v>0</v>
      </c>
    </row>
    <row r="233" spans="1:48" ht="9.75" customHeight="1" x14ac:dyDescent="0.25">
      <c r="A233" s="94">
        <v>21</v>
      </c>
      <c r="B233" s="95"/>
      <c r="C233" s="8" t="s">
        <v>234</v>
      </c>
      <c r="D233" s="103"/>
      <c r="E233" s="156">
        <v>865453</v>
      </c>
      <c r="F233" s="103"/>
      <c r="G233" s="153">
        <f t="shared" si="61"/>
        <v>145.01558310991956</v>
      </c>
      <c r="H233" s="103"/>
      <c r="I233" s="153">
        <f t="shared" si="62"/>
        <v>105.36554388001484</v>
      </c>
      <c r="J233" s="94"/>
      <c r="K233" s="156">
        <v>0</v>
      </c>
      <c r="L233" s="103"/>
      <c r="M233" s="153">
        <f t="shared" si="63"/>
        <v>0</v>
      </c>
      <c r="N233" s="103"/>
      <c r="O233" s="153">
        <f t="shared" si="64"/>
        <v>0</v>
      </c>
      <c r="P233" s="94"/>
      <c r="Q233" s="156">
        <v>0</v>
      </c>
      <c r="R233" s="103"/>
      <c r="S233" s="153">
        <f t="shared" si="65"/>
        <v>0</v>
      </c>
      <c r="T233" s="103"/>
      <c r="U233" s="153">
        <f t="shared" si="66"/>
        <v>0</v>
      </c>
      <c r="V233" s="94"/>
      <c r="W233" s="156">
        <f t="shared" si="67"/>
        <v>865453</v>
      </c>
      <c r="X233" s="94"/>
      <c r="Y233" s="94"/>
      <c r="Z233" s="156">
        <v>4500</v>
      </c>
      <c r="AA233" s="94"/>
      <c r="AB233" s="161">
        <f t="shared" si="68"/>
        <v>0.5199589116913339</v>
      </c>
      <c r="AC233" s="94"/>
      <c r="AD233" s="156">
        <v>0</v>
      </c>
      <c r="AE233" s="94"/>
      <c r="AF233" s="161">
        <f t="shared" si="69"/>
        <v>0</v>
      </c>
      <c r="AG233" s="94"/>
      <c r="AH233" s="156">
        <v>0</v>
      </c>
      <c r="AI233" s="94"/>
      <c r="AJ233" s="161">
        <f t="shared" si="70"/>
        <v>0</v>
      </c>
      <c r="AK233" s="94"/>
      <c r="AL233" s="156">
        <v>544395</v>
      </c>
      <c r="AM233" s="94"/>
      <c r="AN233" s="103">
        <v>21</v>
      </c>
      <c r="AO233" s="94"/>
      <c r="AP233" s="155">
        <v>5968</v>
      </c>
      <c r="AQ233" s="94"/>
      <c r="AR233" s="155">
        <f t="shared" si="71"/>
        <v>5968</v>
      </c>
      <c r="AS233" s="94"/>
      <c r="AT233" s="155">
        <f t="shared" si="72"/>
        <v>0</v>
      </c>
      <c r="AU233" s="94"/>
      <c r="AV233" s="155">
        <f t="shared" si="73"/>
        <v>0</v>
      </c>
    </row>
    <row r="234" spans="1:48" ht="9.75" customHeight="1" x14ac:dyDescent="0.25">
      <c r="A234" s="94">
        <v>22</v>
      </c>
      <c r="B234" s="95"/>
      <c r="C234" s="9" t="s">
        <v>187</v>
      </c>
      <c r="D234" s="103"/>
      <c r="E234" s="156">
        <v>56578</v>
      </c>
      <c r="F234" s="103"/>
      <c r="G234" s="153">
        <f t="shared" si="61"/>
        <v>11.984325354797713</v>
      </c>
      <c r="H234" s="103"/>
      <c r="I234" s="153">
        <f t="shared" si="62"/>
        <v>8.7075811575793161</v>
      </c>
      <c r="J234" s="94"/>
      <c r="K234" s="156">
        <v>4500</v>
      </c>
      <c r="L234" s="103"/>
      <c r="M234" s="153">
        <f t="shared" si="63"/>
        <v>0.95318788392289766</v>
      </c>
      <c r="N234" s="103"/>
      <c r="O234" s="153">
        <f t="shared" si="64"/>
        <v>3.0494342147804443</v>
      </c>
      <c r="P234" s="94"/>
      <c r="Q234" s="156">
        <v>0</v>
      </c>
      <c r="R234" s="103"/>
      <c r="S234" s="153">
        <f t="shared" si="65"/>
        <v>0</v>
      </c>
      <c r="T234" s="103"/>
      <c r="U234" s="153">
        <f t="shared" si="66"/>
        <v>0</v>
      </c>
      <c r="V234" s="94"/>
      <c r="W234" s="156">
        <f t="shared" si="67"/>
        <v>61078</v>
      </c>
      <c r="X234" s="94"/>
      <c r="Y234" s="94"/>
      <c r="Z234" s="156">
        <v>4500</v>
      </c>
      <c r="AA234" s="94"/>
      <c r="AB234" s="161">
        <f t="shared" si="68"/>
        <v>7.3676282785945846</v>
      </c>
      <c r="AC234" s="94"/>
      <c r="AD234" s="156">
        <v>0</v>
      </c>
      <c r="AE234" s="94"/>
      <c r="AF234" s="161">
        <f t="shared" si="69"/>
        <v>0</v>
      </c>
      <c r="AG234" s="94"/>
      <c r="AH234" s="156">
        <v>0</v>
      </c>
      <c r="AI234" s="94"/>
      <c r="AJ234" s="161">
        <f t="shared" si="70"/>
        <v>0</v>
      </c>
      <c r="AK234" s="94"/>
      <c r="AL234" s="156">
        <v>0</v>
      </c>
      <c r="AM234" s="94"/>
      <c r="AN234" s="103">
        <v>22</v>
      </c>
      <c r="AO234" s="94"/>
      <c r="AP234" s="155">
        <v>4721</v>
      </c>
      <c r="AQ234" s="94"/>
      <c r="AR234" s="155">
        <f t="shared" si="71"/>
        <v>4721</v>
      </c>
      <c r="AS234" s="94"/>
      <c r="AT234" s="155">
        <f t="shared" si="72"/>
        <v>4721</v>
      </c>
      <c r="AU234" s="94"/>
      <c r="AV234" s="155">
        <f t="shared" si="73"/>
        <v>0</v>
      </c>
    </row>
    <row r="235" spans="1:48" ht="9.75" customHeight="1" x14ac:dyDescent="0.25">
      <c r="A235" s="94">
        <v>23</v>
      </c>
      <c r="B235" s="95"/>
      <c r="C235" s="8" t="s">
        <v>195</v>
      </c>
      <c r="D235" s="103"/>
      <c r="E235" s="156">
        <v>498066</v>
      </c>
      <c r="F235" s="103"/>
      <c r="G235" s="153">
        <f t="shared" si="61"/>
        <v>54.816861104996697</v>
      </c>
      <c r="H235" s="103"/>
      <c r="I235" s="153">
        <f t="shared" si="62"/>
        <v>39.828880870997395</v>
      </c>
      <c r="J235" s="94"/>
      <c r="K235" s="156">
        <v>70758</v>
      </c>
      <c r="L235" s="103"/>
      <c r="M235" s="153">
        <f t="shared" si="63"/>
        <v>7.7875852960598726</v>
      </c>
      <c r="N235" s="103"/>
      <c r="O235" s="153">
        <f t="shared" si="64"/>
        <v>24.914006412451421</v>
      </c>
      <c r="P235" s="94"/>
      <c r="Q235" s="156">
        <v>0</v>
      </c>
      <c r="R235" s="103"/>
      <c r="S235" s="153">
        <f t="shared" si="65"/>
        <v>0</v>
      </c>
      <c r="T235" s="103"/>
      <c r="U235" s="153">
        <f t="shared" si="66"/>
        <v>0</v>
      </c>
      <c r="V235" s="94"/>
      <c r="W235" s="156">
        <f t="shared" si="67"/>
        <v>568824</v>
      </c>
      <c r="X235" s="94"/>
      <c r="Y235" s="94"/>
      <c r="Z235" s="156">
        <v>4500</v>
      </c>
      <c r="AA235" s="94"/>
      <c r="AB235" s="161">
        <f t="shared" si="68"/>
        <v>0.79110586051221476</v>
      </c>
      <c r="AC235" s="94"/>
      <c r="AD235" s="156">
        <v>0</v>
      </c>
      <c r="AE235" s="94"/>
      <c r="AF235" s="161">
        <f t="shared" si="69"/>
        <v>0</v>
      </c>
      <c r="AG235" s="94"/>
      <c r="AH235" s="156">
        <v>0</v>
      </c>
      <c r="AI235" s="94"/>
      <c r="AJ235" s="161">
        <f t="shared" si="70"/>
        <v>0</v>
      </c>
      <c r="AK235" s="94"/>
      <c r="AL235" s="156">
        <v>43352</v>
      </c>
      <c r="AM235" s="94"/>
      <c r="AN235" s="103">
        <v>23</v>
      </c>
      <c r="AO235" s="94"/>
      <c r="AP235" s="155">
        <v>9086</v>
      </c>
      <c r="AQ235" s="94"/>
      <c r="AR235" s="155">
        <f t="shared" si="71"/>
        <v>9086</v>
      </c>
      <c r="AS235" s="94"/>
      <c r="AT235" s="155">
        <f t="shared" si="72"/>
        <v>9086</v>
      </c>
      <c r="AU235" s="94"/>
      <c r="AV235" s="155">
        <f t="shared" si="73"/>
        <v>0</v>
      </c>
    </row>
    <row r="236" spans="1:48" ht="9.75" customHeight="1" x14ac:dyDescent="0.25">
      <c r="A236" s="94">
        <v>24</v>
      </c>
      <c r="B236" s="95"/>
      <c r="C236" s="272" t="s">
        <v>235</v>
      </c>
      <c r="D236" s="103"/>
      <c r="E236" s="156">
        <v>279696</v>
      </c>
      <c r="F236" s="103"/>
      <c r="G236" s="153">
        <f t="shared" si="61"/>
        <v>36.197230490487897</v>
      </c>
      <c r="H236" s="103"/>
      <c r="I236" s="153">
        <f t="shared" si="62"/>
        <v>26.300214058303002</v>
      </c>
      <c r="J236" s="94"/>
      <c r="K236" s="156">
        <v>19706</v>
      </c>
      <c r="L236" s="103"/>
      <c r="M236" s="153">
        <f t="shared" si="63"/>
        <v>2.5502782451145336</v>
      </c>
      <c r="N236" s="103"/>
      <c r="O236" s="153">
        <f t="shared" si="64"/>
        <v>8.1588382196552907</v>
      </c>
      <c r="P236" s="94"/>
      <c r="Q236" s="156">
        <v>0</v>
      </c>
      <c r="R236" s="103"/>
      <c r="S236" s="153">
        <f t="shared" si="65"/>
        <v>0</v>
      </c>
      <c r="T236" s="103"/>
      <c r="U236" s="153">
        <f t="shared" si="66"/>
        <v>0</v>
      </c>
      <c r="V236" s="94"/>
      <c r="W236" s="156">
        <f t="shared" si="67"/>
        <v>299402</v>
      </c>
      <c r="X236" s="94"/>
      <c r="Y236" s="94"/>
      <c r="Z236" s="156">
        <v>5156</v>
      </c>
      <c r="AA236" s="94"/>
      <c r="AB236" s="161">
        <f t="shared" si="68"/>
        <v>1.722099384773649</v>
      </c>
      <c r="AC236" s="94"/>
      <c r="AD236" s="156">
        <v>0</v>
      </c>
      <c r="AE236" s="94"/>
      <c r="AF236" s="161">
        <f t="shared" si="69"/>
        <v>0</v>
      </c>
      <c r="AG236" s="94"/>
      <c r="AH236" s="156">
        <v>0</v>
      </c>
      <c r="AI236" s="94"/>
      <c r="AJ236" s="161">
        <f t="shared" si="70"/>
        <v>0</v>
      </c>
      <c r="AK236" s="94"/>
      <c r="AL236" s="156">
        <v>0</v>
      </c>
      <c r="AM236" s="94"/>
      <c r="AN236" s="103">
        <v>24</v>
      </c>
      <c r="AO236" s="94"/>
      <c r="AP236" s="155">
        <v>7727</v>
      </c>
      <c r="AQ236" s="94"/>
      <c r="AR236" s="155">
        <f t="shared" si="71"/>
        <v>7727</v>
      </c>
      <c r="AS236" s="94"/>
      <c r="AT236" s="155">
        <f t="shared" si="72"/>
        <v>7727</v>
      </c>
      <c r="AU236" s="94"/>
      <c r="AV236" s="155">
        <f t="shared" si="73"/>
        <v>0</v>
      </c>
    </row>
    <row r="237" spans="1:48" ht="9.75" customHeight="1" x14ac:dyDescent="0.25">
      <c r="A237" s="94">
        <v>25</v>
      </c>
      <c r="B237" s="95"/>
      <c r="C237" s="8" t="s">
        <v>236</v>
      </c>
      <c r="D237" s="103"/>
      <c r="E237" s="156">
        <v>450055</v>
      </c>
      <c r="F237" s="103"/>
      <c r="G237" s="153">
        <f t="shared" si="61"/>
        <v>77.289198007899714</v>
      </c>
      <c r="H237" s="103"/>
      <c r="I237" s="153">
        <f t="shared" si="62"/>
        <v>56.156850246775036</v>
      </c>
      <c r="J237" s="94"/>
      <c r="K237" s="156">
        <v>0</v>
      </c>
      <c r="L237" s="103"/>
      <c r="M237" s="153">
        <f t="shared" si="63"/>
        <v>0</v>
      </c>
      <c r="N237" s="103"/>
      <c r="O237" s="153">
        <f t="shared" si="64"/>
        <v>0</v>
      </c>
      <c r="P237" s="94"/>
      <c r="Q237" s="156">
        <v>12665</v>
      </c>
      <c r="R237" s="103"/>
      <c r="S237" s="153">
        <f t="shared" si="65"/>
        <v>2.1749957066804053</v>
      </c>
      <c r="T237" s="103"/>
      <c r="U237" s="153">
        <f t="shared" si="66"/>
        <v>35.574304886127294</v>
      </c>
      <c r="V237" s="94"/>
      <c r="W237" s="156">
        <f t="shared" si="67"/>
        <v>462720</v>
      </c>
      <c r="X237" s="94"/>
      <c r="Y237" s="94"/>
      <c r="Z237" s="156">
        <v>0</v>
      </c>
      <c r="AA237" s="94"/>
      <c r="AB237" s="161">
        <f t="shared" si="68"/>
        <v>0</v>
      </c>
      <c r="AC237" s="94"/>
      <c r="AD237" s="156">
        <v>0</v>
      </c>
      <c r="AE237" s="94"/>
      <c r="AF237" s="161">
        <f t="shared" si="69"/>
        <v>0</v>
      </c>
      <c r="AG237" s="94"/>
      <c r="AH237" s="156">
        <v>0</v>
      </c>
      <c r="AI237" s="94"/>
      <c r="AJ237" s="161">
        <f t="shared" si="70"/>
        <v>0</v>
      </c>
      <c r="AK237" s="94"/>
      <c r="AL237" s="156">
        <v>78152</v>
      </c>
      <c r="AM237" s="94"/>
      <c r="AN237" s="103">
        <v>25</v>
      </c>
      <c r="AO237" s="94"/>
      <c r="AP237" s="155">
        <v>5823</v>
      </c>
      <c r="AQ237" s="94"/>
      <c r="AR237" s="155">
        <f t="shared" si="71"/>
        <v>5823</v>
      </c>
      <c r="AS237" s="94"/>
      <c r="AT237" s="155">
        <f t="shared" si="72"/>
        <v>0</v>
      </c>
      <c r="AU237" s="94"/>
      <c r="AV237" s="155">
        <f t="shared" si="73"/>
        <v>5823</v>
      </c>
    </row>
    <row r="238" spans="1:48" ht="9.75" customHeight="1" x14ac:dyDescent="0.25">
      <c r="A238" s="94">
        <v>26</v>
      </c>
      <c r="B238" s="95"/>
      <c r="C238" s="8" t="s">
        <v>237</v>
      </c>
      <c r="D238" s="103"/>
      <c r="E238" s="156">
        <v>153857</v>
      </c>
      <c r="F238" s="103"/>
      <c r="G238" s="153">
        <f t="shared" si="61"/>
        <v>32.060220879349863</v>
      </c>
      <c r="H238" s="103"/>
      <c r="I238" s="153">
        <f t="shared" si="62"/>
        <v>23.294342148771712</v>
      </c>
      <c r="J238" s="94"/>
      <c r="K238" s="156">
        <v>2344649</v>
      </c>
      <c r="L238" s="103"/>
      <c r="M238" s="153">
        <f t="shared" si="63"/>
        <v>488.57032715148989</v>
      </c>
      <c r="N238" s="103"/>
      <c r="O238" s="153">
        <f t="shared" si="64"/>
        <v>1563.0319028087245</v>
      </c>
      <c r="P238" s="94"/>
      <c r="Q238" s="156">
        <v>0</v>
      </c>
      <c r="R238" s="103"/>
      <c r="S238" s="153">
        <f t="shared" si="65"/>
        <v>0</v>
      </c>
      <c r="T238" s="103"/>
      <c r="U238" s="153">
        <f t="shared" si="66"/>
        <v>0</v>
      </c>
      <c r="V238" s="94"/>
      <c r="W238" s="156">
        <f t="shared" ref="W238:W250" si="74">(E238+K238+Q238)</f>
        <v>2498506</v>
      </c>
      <c r="X238" s="94"/>
      <c r="Y238" s="94"/>
      <c r="Z238" s="156">
        <v>0</v>
      </c>
      <c r="AA238" s="94"/>
      <c r="AB238" s="161">
        <f t="shared" ref="AB238:AB250" si="75">IF($W238,Z238/$W238*100,0)</f>
        <v>0</v>
      </c>
      <c r="AC238" s="94"/>
      <c r="AD238" s="156">
        <v>0</v>
      </c>
      <c r="AE238" s="94"/>
      <c r="AF238" s="161">
        <f t="shared" ref="AF238:AF250" si="76">IF($W238,AD238/$W238*100,0)</f>
        <v>0</v>
      </c>
      <c r="AG238" s="94"/>
      <c r="AH238" s="156">
        <v>0</v>
      </c>
      <c r="AI238" s="94"/>
      <c r="AJ238" s="161">
        <f t="shared" ref="AJ238:AJ250" si="77">IF($W238,AH238/$W238*100,0)</f>
        <v>0</v>
      </c>
      <c r="AK238" s="94"/>
      <c r="AL238" s="156">
        <v>1634047</v>
      </c>
      <c r="AM238" s="94"/>
      <c r="AN238" s="103">
        <v>26</v>
      </c>
      <c r="AO238" s="94"/>
      <c r="AP238" s="155">
        <v>4799</v>
      </c>
      <c r="AQ238" s="94"/>
      <c r="AR238" s="155">
        <f t="shared" ref="AR238:AR250" si="78">IF(E238,AP238,0)</f>
        <v>4799</v>
      </c>
      <c r="AS238" s="94"/>
      <c r="AT238" s="155">
        <f t="shared" ref="AT238:AT250" si="79">IF(K238,AP238,0)</f>
        <v>4799</v>
      </c>
      <c r="AU238" s="94"/>
      <c r="AV238" s="155">
        <f t="shared" ref="AV238:AV250" si="80">IF(Q238,AP238,0)</f>
        <v>0</v>
      </c>
    </row>
    <row r="239" spans="1:48" ht="9.75" customHeight="1" x14ac:dyDescent="0.25">
      <c r="A239" s="94">
        <v>27</v>
      </c>
      <c r="B239" s="95"/>
      <c r="C239" s="8" t="s">
        <v>238</v>
      </c>
      <c r="D239" s="103"/>
      <c r="E239" s="156">
        <v>1445486</v>
      </c>
      <c r="F239" s="103"/>
      <c r="G239" s="153">
        <f t="shared" si="61"/>
        <v>178.69773766843863</v>
      </c>
      <c r="H239" s="103"/>
      <c r="I239" s="153">
        <f t="shared" si="62"/>
        <v>129.83835196036469</v>
      </c>
      <c r="J239" s="94"/>
      <c r="K239" s="156">
        <v>9000</v>
      </c>
      <c r="L239" s="103"/>
      <c r="M239" s="153">
        <f t="shared" si="63"/>
        <v>1.1126220793670416</v>
      </c>
      <c r="N239" s="103"/>
      <c r="O239" s="153">
        <f t="shared" si="64"/>
        <v>3.5594953462673948</v>
      </c>
      <c r="P239" s="94"/>
      <c r="Q239" s="156">
        <v>5230</v>
      </c>
      <c r="R239" s="103"/>
      <c r="S239" s="153">
        <f t="shared" si="65"/>
        <v>0.64655705278773645</v>
      </c>
      <c r="T239" s="103"/>
      <c r="U239" s="153">
        <f t="shared" si="66"/>
        <v>10.575109482515675</v>
      </c>
      <c r="V239" s="94"/>
      <c r="W239" s="156">
        <f t="shared" si="74"/>
        <v>1459716</v>
      </c>
      <c r="X239" s="94"/>
      <c r="Y239" s="94"/>
      <c r="Z239" s="156">
        <v>20731</v>
      </c>
      <c r="AA239" s="94"/>
      <c r="AB239" s="161">
        <f t="shared" si="75"/>
        <v>1.4202077664422394</v>
      </c>
      <c r="AC239" s="94"/>
      <c r="AD239" s="156">
        <v>0</v>
      </c>
      <c r="AE239" s="94"/>
      <c r="AF239" s="161">
        <f t="shared" si="76"/>
        <v>0</v>
      </c>
      <c r="AG239" s="94"/>
      <c r="AH239" s="156">
        <v>0</v>
      </c>
      <c r="AI239" s="94"/>
      <c r="AJ239" s="161">
        <f t="shared" si="77"/>
        <v>0</v>
      </c>
      <c r="AK239" s="94"/>
      <c r="AL239" s="156">
        <v>0</v>
      </c>
      <c r="AM239" s="94"/>
      <c r="AN239" s="103">
        <v>27</v>
      </c>
      <c r="AO239" s="94"/>
      <c r="AP239" s="155">
        <v>8089</v>
      </c>
      <c r="AQ239" s="94"/>
      <c r="AR239" s="155">
        <f t="shared" si="78"/>
        <v>8089</v>
      </c>
      <c r="AS239" s="94"/>
      <c r="AT239" s="155">
        <f t="shared" si="79"/>
        <v>8089</v>
      </c>
      <c r="AU239" s="94"/>
      <c r="AV239" s="155">
        <f t="shared" si="80"/>
        <v>8089</v>
      </c>
    </row>
    <row r="240" spans="1:48" ht="9.75" customHeight="1" x14ac:dyDescent="0.25">
      <c r="A240" s="94">
        <v>28</v>
      </c>
      <c r="B240" s="95"/>
      <c r="C240" s="8" t="s">
        <v>239</v>
      </c>
      <c r="D240" s="103"/>
      <c r="E240" s="156">
        <v>285419</v>
      </c>
      <c r="F240" s="103"/>
      <c r="G240" s="153">
        <f t="shared" si="61"/>
        <v>35.055146155735692</v>
      </c>
      <c r="H240" s="103"/>
      <c r="I240" s="153">
        <f t="shared" si="62"/>
        <v>25.470397465442097</v>
      </c>
      <c r="J240" s="94"/>
      <c r="K240" s="156">
        <v>62927</v>
      </c>
      <c r="L240" s="103"/>
      <c r="M240" s="153">
        <f t="shared" si="63"/>
        <v>7.7286907393760744</v>
      </c>
      <c r="N240" s="103"/>
      <c r="O240" s="153">
        <f t="shared" si="64"/>
        <v>24.725591222492472</v>
      </c>
      <c r="P240" s="94"/>
      <c r="Q240" s="156">
        <v>155554</v>
      </c>
      <c r="R240" s="103"/>
      <c r="S240" s="153">
        <f t="shared" si="65"/>
        <v>19.105133873741096</v>
      </c>
      <c r="T240" s="103"/>
      <c r="U240" s="153">
        <f t="shared" si="66"/>
        <v>312.48422938363632</v>
      </c>
      <c r="V240" s="94"/>
      <c r="W240" s="156">
        <f t="shared" si="74"/>
        <v>503900</v>
      </c>
      <c r="X240" s="94"/>
      <c r="Y240" s="94"/>
      <c r="Z240" s="156">
        <v>33440</v>
      </c>
      <c r="AA240" s="94"/>
      <c r="AB240" s="161">
        <f t="shared" si="75"/>
        <v>6.636237348680293</v>
      </c>
      <c r="AC240" s="94"/>
      <c r="AD240" s="156">
        <v>0</v>
      </c>
      <c r="AE240" s="94"/>
      <c r="AF240" s="161">
        <f t="shared" si="76"/>
        <v>0</v>
      </c>
      <c r="AG240" s="94"/>
      <c r="AH240" s="156">
        <v>0</v>
      </c>
      <c r="AI240" s="94"/>
      <c r="AJ240" s="161">
        <f t="shared" si="77"/>
        <v>0</v>
      </c>
      <c r="AK240" s="94"/>
      <c r="AL240" s="156">
        <v>20889</v>
      </c>
      <c r="AM240" s="94"/>
      <c r="AN240" s="103">
        <v>28</v>
      </c>
      <c r="AO240" s="94"/>
      <c r="AP240" s="155">
        <v>8142</v>
      </c>
      <c r="AQ240" s="94"/>
      <c r="AR240" s="155">
        <f t="shared" si="78"/>
        <v>8142</v>
      </c>
      <c r="AS240" s="94"/>
      <c r="AT240" s="155">
        <f t="shared" si="79"/>
        <v>8142</v>
      </c>
      <c r="AU240" s="94"/>
      <c r="AV240" s="155">
        <f t="shared" si="80"/>
        <v>8142</v>
      </c>
    </row>
    <row r="241" spans="1:48" ht="9.75" customHeight="1" x14ac:dyDescent="0.25">
      <c r="A241" s="94">
        <v>29</v>
      </c>
      <c r="B241" s="95"/>
      <c r="C241" s="8" t="s">
        <v>240</v>
      </c>
      <c r="D241" s="103"/>
      <c r="E241" s="156">
        <v>425170</v>
      </c>
      <c r="F241" s="103"/>
      <c r="G241" s="153">
        <f t="shared" si="61"/>
        <v>91.43440860215054</v>
      </c>
      <c r="H241" s="103"/>
      <c r="I241" s="153">
        <f t="shared" si="62"/>
        <v>66.434489212174171</v>
      </c>
      <c r="J241" s="94"/>
      <c r="K241" s="156">
        <v>0</v>
      </c>
      <c r="L241" s="103"/>
      <c r="M241" s="153">
        <f t="shared" si="63"/>
        <v>0</v>
      </c>
      <c r="N241" s="103"/>
      <c r="O241" s="153">
        <f t="shared" si="64"/>
        <v>0</v>
      </c>
      <c r="P241" s="94"/>
      <c r="Q241" s="156">
        <v>18067</v>
      </c>
      <c r="R241" s="103"/>
      <c r="S241" s="153">
        <f t="shared" si="65"/>
        <v>3.8853763440860214</v>
      </c>
      <c r="T241" s="103"/>
      <c r="U241" s="153">
        <f t="shared" si="66"/>
        <v>63.549349654956721</v>
      </c>
      <c r="V241" s="94"/>
      <c r="W241" s="156">
        <f t="shared" si="74"/>
        <v>443237</v>
      </c>
      <c r="X241" s="94"/>
      <c r="Y241" s="94"/>
      <c r="Z241" s="156">
        <v>6381</v>
      </c>
      <c r="AA241" s="94"/>
      <c r="AB241" s="161">
        <f t="shared" si="75"/>
        <v>1.4396361314601445</v>
      </c>
      <c r="AC241" s="94"/>
      <c r="AD241" s="156">
        <v>0</v>
      </c>
      <c r="AE241" s="94"/>
      <c r="AF241" s="161">
        <f t="shared" si="76"/>
        <v>0</v>
      </c>
      <c r="AG241" s="94"/>
      <c r="AH241" s="156">
        <v>0</v>
      </c>
      <c r="AI241" s="94"/>
      <c r="AJ241" s="161">
        <f t="shared" si="77"/>
        <v>0</v>
      </c>
      <c r="AK241" s="94"/>
      <c r="AL241" s="156">
        <v>0</v>
      </c>
      <c r="AM241" s="94"/>
      <c r="AN241" s="103">
        <v>29</v>
      </c>
      <c r="AO241" s="94"/>
      <c r="AP241" s="155">
        <v>4650</v>
      </c>
      <c r="AQ241" s="94"/>
      <c r="AR241" s="155">
        <f t="shared" si="78"/>
        <v>4650</v>
      </c>
      <c r="AS241" s="94"/>
      <c r="AT241" s="155">
        <f t="shared" si="79"/>
        <v>0</v>
      </c>
      <c r="AU241" s="94"/>
      <c r="AV241" s="155">
        <f t="shared" si="80"/>
        <v>4650</v>
      </c>
    </row>
    <row r="242" spans="1:48" ht="9.75" customHeight="1" x14ac:dyDescent="0.25">
      <c r="A242" s="94">
        <v>30</v>
      </c>
      <c r="B242" s="95"/>
      <c r="C242" s="8" t="s">
        <v>241</v>
      </c>
      <c r="D242" s="103"/>
      <c r="E242" s="156">
        <v>142662</v>
      </c>
      <c r="F242" s="103"/>
      <c r="G242" s="153">
        <f t="shared" si="61"/>
        <v>22.297905595498595</v>
      </c>
      <c r="H242" s="103"/>
      <c r="I242" s="153">
        <f t="shared" si="62"/>
        <v>16.201230930293217</v>
      </c>
      <c r="J242" s="94"/>
      <c r="K242" s="156">
        <v>18000</v>
      </c>
      <c r="L242" s="103"/>
      <c r="M242" s="153">
        <f t="shared" si="63"/>
        <v>2.8133791809940605</v>
      </c>
      <c r="N242" s="103"/>
      <c r="O242" s="153">
        <f t="shared" si="64"/>
        <v>9.0005495017058301</v>
      </c>
      <c r="P242" s="94"/>
      <c r="Q242" s="156">
        <v>17000</v>
      </c>
      <c r="R242" s="103"/>
      <c r="S242" s="153">
        <f t="shared" si="65"/>
        <v>2.6570803376055019</v>
      </c>
      <c r="T242" s="103"/>
      <c r="U242" s="153">
        <f t="shared" si="66"/>
        <v>43.459297757042208</v>
      </c>
      <c r="V242" s="94"/>
      <c r="W242" s="156">
        <f t="shared" si="74"/>
        <v>177662</v>
      </c>
      <c r="X242" s="94"/>
      <c r="Y242" s="94"/>
      <c r="Z242" s="156">
        <v>2500</v>
      </c>
      <c r="AA242" s="94"/>
      <c r="AB242" s="161">
        <f t="shared" si="75"/>
        <v>1.4071664171291554</v>
      </c>
      <c r="AC242" s="94"/>
      <c r="AD242" s="156">
        <v>0</v>
      </c>
      <c r="AE242" s="94"/>
      <c r="AF242" s="161">
        <f t="shared" si="76"/>
        <v>0</v>
      </c>
      <c r="AG242" s="94"/>
      <c r="AH242" s="156">
        <v>0</v>
      </c>
      <c r="AI242" s="94"/>
      <c r="AJ242" s="161">
        <f t="shared" si="77"/>
        <v>0</v>
      </c>
      <c r="AK242" s="94"/>
      <c r="AL242" s="156">
        <v>48358</v>
      </c>
      <c r="AM242" s="94"/>
      <c r="AN242" s="103">
        <v>30</v>
      </c>
      <c r="AO242" s="94"/>
      <c r="AP242" s="155">
        <v>6398</v>
      </c>
      <c r="AQ242" s="94"/>
      <c r="AR242" s="155">
        <f t="shared" si="78"/>
        <v>6398</v>
      </c>
      <c r="AS242" s="94"/>
      <c r="AT242" s="155">
        <f t="shared" si="79"/>
        <v>6398</v>
      </c>
      <c r="AU242" s="94"/>
      <c r="AV242" s="155">
        <f t="shared" si="80"/>
        <v>6398</v>
      </c>
    </row>
    <row r="243" spans="1:48" ht="9.75" customHeight="1" x14ac:dyDescent="0.25">
      <c r="A243" s="94">
        <v>31</v>
      </c>
      <c r="B243" s="95"/>
      <c r="C243" s="8" t="s">
        <v>208</v>
      </c>
      <c r="D243" s="103"/>
      <c r="E243" s="156">
        <v>523943</v>
      </c>
      <c r="F243" s="103"/>
      <c r="G243" s="153">
        <f t="shared" si="61"/>
        <v>113.23600605143722</v>
      </c>
      <c r="H243" s="103"/>
      <c r="I243" s="153">
        <f t="shared" si="62"/>
        <v>82.275112153751707</v>
      </c>
      <c r="J243" s="94"/>
      <c r="K243" s="156">
        <v>0</v>
      </c>
      <c r="L243" s="103"/>
      <c r="M243" s="153">
        <f t="shared" si="63"/>
        <v>0</v>
      </c>
      <c r="N243" s="103"/>
      <c r="O243" s="153">
        <f t="shared" si="64"/>
        <v>0</v>
      </c>
      <c r="P243" s="94"/>
      <c r="Q243" s="156">
        <v>0</v>
      </c>
      <c r="R243" s="103"/>
      <c r="S243" s="153">
        <f t="shared" si="65"/>
        <v>0</v>
      </c>
      <c r="T243" s="103"/>
      <c r="U243" s="153">
        <f t="shared" si="66"/>
        <v>0</v>
      </c>
      <c r="V243" s="94"/>
      <c r="W243" s="156">
        <f t="shared" si="74"/>
        <v>523943</v>
      </c>
      <c r="X243" s="94"/>
      <c r="Y243" s="94"/>
      <c r="Z243" s="156">
        <v>0</v>
      </c>
      <c r="AA243" s="94"/>
      <c r="AB243" s="161">
        <f t="shared" si="75"/>
        <v>0</v>
      </c>
      <c r="AC243" s="94"/>
      <c r="AD243" s="156">
        <v>0</v>
      </c>
      <c r="AE243" s="94"/>
      <c r="AF243" s="161">
        <f t="shared" si="76"/>
        <v>0</v>
      </c>
      <c r="AG243" s="94"/>
      <c r="AH243" s="156">
        <v>0</v>
      </c>
      <c r="AI243" s="94"/>
      <c r="AJ243" s="161">
        <f t="shared" si="77"/>
        <v>0</v>
      </c>
      <c r="AK243" s="94"/>
      <c r="AL243" s="156">
        <v>74408</v>
      </c>
      <c r="AM243" s="94"/>
      <c r="AN243" s="103">
        <v>31</v>
      </c>
      <c r="AO243" s="94"/>
      <c r="AP243" s="155">
        <v>4627</v>
      </c>
      <c r="AQ243" s="94"/>
      <c r="AR243" s="155">
        <f t="shared" si="78"/>
        <v>4627</v>
      </c>
      <c r="AS243" s="94"/>
      <c r="AT243" s="155">
        <f t="shared" si="79"/>
        <v>0</v>
      </c>
      <c r="AU243" s="94"/>
      <c r="AV243" s="155">
        <f t="shared" si="80"/>
        <v>0</v>
      </c>
    </row>
    <row r="244" spans="1:48" ht="9.75" customHeight="1" x14ac:dyDescent="0.25">
      <c r="A244" s="94">
        <v>32</v>
      </c>
      <c r="B244" s="95"/>
      <c r="C244" s="8" t="s">
        <v>242</v>
      </c>
      <c r="D244" s="103"/>
      <c r="E244" s="156">
        <v>3553521</v>
      </c>
      <c r="F244" s="103"/>
      <c r="G244" s="153">
        <f t="shared" si="61"/>
        <v>226.52648689998088</v>
      </c>
      <c r="H244" s="103"/>
      <c r="I244" s="153">
        <f t="shared" si="62"/>
        <v>164.58980465122775</v>
      </c>
      <c r="J244" s="94"/>
      <c r="K244" s="156">
        <v>22063</v>
      </c>
      <c r="L244" s="103"/>
      <c r="M244" s="153">
        <f t="shared" si="63"/>
        <v>1.4064512016319246</v>
      </c>
      <c r="N244" s="103"/>
      <c r="O244" s="153">
        <f t="shared" si="64"/>
        <v>4.4995120983119659</v>
      </c>
      <c r="P244" s="94"/>
      <c r="Q244" s="156">
        <v>0</v>
      </c>
      <c r="R244" s="103"/>
      <c r="S244" s="153">
        <f t="shared" si="65"/>
        <v>0</v>
      </c>
      <c r="T244" s="103"/>
      <c r="U244" s="153">
        <f t="shared" si="66"/>
        <v>0</v>
      </c>
      <c r="V244" s="94"/>
      <c r="W244" s="156">
        <f t="shared" ref="W244:W249" si="81">(E244+K244+Q244)</f>
        <v>3575584</v>
      </c>
      <c r="X244" s="94"/>
      <c r="Y244" s="94"/>
      <c r="Z244" s="156">
        <v>0</v>
      </c>
      <c r="AA244" s="94"/>
      <c r="AB244" s="161">
        <f t="shared" ref="AB244:AB249" si="82">IF($W244,Z244/$W244*100,0)</f>
        <v>0</v>
      </c>
      <c r="AC244" s="94"/>
      <c r="AD244" s="156">
        <v>0</v>
      </c>
      <c r="AE244" s="94"/>
      <c r="AF244" s="161">
        <f t="shared" ref="AF244:AF249" si="83">IF($W244,AD244/$W244*100,0)</f>
        <v>0</v>
      </c>
      <c r="AG244" s="94"/>
      <c r="AH244" s="156">
        <v>0</v>
      </c>
      <c r="AI244" s="94"/>
      <c r="AJ244" s="161">
        <f t="shared" ref="AJ244:AJ249" si="84">IF($W244,AH244/$W244*100,0)</f>
        <v>0</v>
      </c>
      <c r="AK244" s="94"/>
      <c r="AL244" s="156">
        <v>1008272</v>
      </c>
      <c r="AM244" s="94"/>
      <c r="AN244" s="103">
        <v>32</v>
      </c>
      <c r="AO244" s="94"/>
      <c r="AP244" s="155">
        <v>15687</v>
      </c>
      <c r="AQ244" s="94"/>
      <c r="AR244" s="155">
        <f t="shared" ref="AR244:AR249" si="85">IF(E244,AP244,0)</f>
        <v>15687</v>
      </c>
      <c r="AS244" s="94"/>
      <c r="AT244" s="155">
        <f t="shared" ref="AT244:AT249" si="86">IF(K244,AP244,0)</f>
        <v>15687</v>
      </c>
      <c r="AU244" s="94"/>
      <c r="AV244" s="155">
        <f t="shared" ref="AV244:AV249" si="87">IF(Q244,AP244,0)</f>
        <v>0</v>
      </c>
    </row>
    <row r="245" spans="1:48" ht="9.75" customHeight="1" x14ac:dyDescent="0.25">
      <c r="A245" s="94">
        <v>33</v>
      </c>
      <c r="B245" s="95"/>
      <c r="C245" s="8" t="s">
        <v>243</v>
      </c>
      <c r="D245" s="103"/>
      <c r="E245" s="156">
        <v>571157</v>
      </c>
      <c r="F245" s="103"/>
      <c r="G245" s="153">
        <f t="shared" si="61"/>
        <v>70.530624845640901</v>
      </c>
      <c r="H245" s="103"/>
      <c r="I245" s="153">
        <f t="shared" si="62"/>
        <v>51.246200495744517</v>
      </c>
      <c r="J245" s="94"/>
      <c r="K245" s="156">
        <v>0</v>
      </c>
      <c r="L245" s="103"/>
      <c r="M245" s="153">
        <f t="shared" si="63"/>
        <v>0</v>
      </c>
      <c r="N245" s="103"/>
      <c r="O245" s="153">
        <f t="shared" si="64"/>
        <v>0</v>
      </c>
      <c r="P245" s="94"/>
      <c r="Q245" s="156">
        <v>0</v>
      </c>
      <c r="R245" s="103"/>
      <c r="S245" s="153">
        <f t="shared" si="65"/>
        <v>0</v>
      </c>
      <c r="T245" s="103"/>
      <c r="U245" s="153">
        <f t="shared" si="66"/>
        <v>0</v>
      </c>
      <c r="V245" s="94"/>
      <c r="W245" s="156">
        <f t="shared" si="81"/>
        <v>571157</v>
      </c>
      <c r="X245" s="94"/>
      <c r="Y245" s="94"/>
      <c r="Z245" s="156">
        <v>0</v>
      </c>
      <c r="AA245" s="94"/>
      <c r="AB245" s="161">
        <f t="shared" si="82"/>
        <v>0</v>
      </c>
      <c r="AC245" s="94"/>
      <c r="AD245" s="156">
        <v>0</v>
      </c>
      <c r="AE245" s="94"/>
      <c r="AF245" s="161">
        <f t="shared" si="83"/>
        <v>0</v>
      </c>
      <c r="AG245" s="94"/>
      <c r="AH245" s="156">
        <v>0</v>
      </c>
      <c r="AI245" s="94"/>
      <c r="AJ245" s="161">
        <f t="shared" si="84"/>
        <v>0</v>
      </c>
      <c r="AK245" s="94"/>
      <c r="AL245" s="156">
        <v>157013</v>
      </c>
      <c r="AM245" s="94"/>
      <c r="AN245" s="103">
        <v>33</v>
      </c>
      <c r="AO245" s="94"/>
      <c r="AP245" s="155">
        <v>8098</v>
      </c>
      <c r="AQ245" s="94"/>
      <c r="AR245" s="155">
        <f t="shared" si="85"/>
        <v>8098</v>
      </c>
      <c r="AS245" s="94"/>
      <c r="AT245" s="155">
        <f t="shared" si="86"/>
        <v>0</v>
      </c>
      <c r="AU245" s="94"/>
      <c r="AV245" s="155">
        <f t="shared" si="87"/>
        <v>0</v>
      </c>
    </row>
    <row r="246" spans="1:48" ht="9.75" customHeight="1" x14ac:dyDescent="0.25">
      <c r="A246" s="94">
        <v>34</v>
      </c>
      <c r="B246" s="95"/>
      <c r="C246" s="8" t="s">
        <v>244</v>
      </c>
      <c r="D246" s="103"/>
      <c r="E246" s="156">
        <v>2353304</v>
      </c>
      <c r="F246" s="103"/>
      <c r="G246" s="153">
        <f t="shared" si="61"/>
        <v>244.85527000312143</v>
      </c>
      <c r="H246" s="103"/>
      <c r="I246" s="153">
        <f t="shared" si="62"/>
        <v>177.90714723542018</v>
      </c>
      <c r="J246" s="94"/>
      <c r="K246" s="156">
        <v>67500</v>
      </c>
      <c r="L246" s="103"/>
      <c r="M246" s="153">
        <f t="shared" si="63"/>
        <v>7.023202580376652</v>
      </c>
      <c r="N246" s="103"/>
      <c r="O246" s="153">
        <f t="shared" si="64"/>
        <v>22.468596807790778</v>
      </c>
      <c r="P246" s="94"/>
      <c r="Q246" s="156">
        <v>0</v>
      </c>
      <c r="R246" s="103"/>
      <c r="S246" s="153">
        <f t="shared" si="65"/>
        <v>0</v>
      </c>
      <c r="T246" s="103"/>
      <c r="U246" s="153">
        <f t="shared" si="66"/>
        <v>0</v>
      </c>
      <c r="V246" s="94"/>
      <c r="W246" s="156">
        <f t="shared" si="81"/>
        <v>2420804</v>
      </c>
      <c r="X246" s="94"/>
      <c r="Y246" s="94"/>
      <c r="Z246" s="156">
        <v>41573</v>
      </c>
      <c r="AA246" s="94"/>
      <c r="AB246" s="161">
        <f t="shared" si="82"/>
        <v>1.7173220136781002</v>
      </c>
      <c r="AC246" s="94"/>
      <c r="AD246" s="156">
        <v>0</v>
      </c>
      <c r="AE246" s="94"/>
      <c r="AF246" s="161">
        <f t="shared" si="83"/>
        <v>0</v>
      </c>
      <c r="AG246" s="94"/>
      <c r="AH246" s="156">
        <v>0</v>
      </c>
      <c r="AI246" s="94"/>
      <c r="AJ246" s="161">
        <f t="shared" si="84"/>
        <v>0</v>
      </c>
      <c r="AK246" s="94"/>
      <c r="AL246" s="156">
        <v>1203731</v>
      </c>
      <c r="AM246" s="94"/>
      <c r="AN246" s="103">
        <v>34</v>
      </c>
      <c r="AO246" s="94"/>
      <c r="AP246" s="155">
        <v>9611</v>
      </c>
      <c r="AQ246" s="94"/>
      <c r="AR246" s="155">
        <f t="shared" si="85"/>
        <v>9611</v>
      </c>
      <c r="AS246" s="94"/>
      <c r="AT246" s="155">
        <f t="shared" si="86"/>
        <v>9611</v>
      </c>
      <c r="AU246" s="94"/>
      <c r="AV246" s="155">
        <f t="shared" si="87"/>
        <v>0</v>
      </c>
    </row>
    <row r="247" spans="1:48" ht="9.75" customHeight="1" x14ac:dyDescent="0.25">
      <c r="A247" s="94">
        <v>35</v>
      </c>
      <c r="B247" s="95"/>
      <c r="C247" s="8" t="s">
        <v>245</v>
      </c>
      <c r="D247" s="103"/>
      <c r="E247" s="156">
        <v>154812</v>
      </c>
      <c r="F247" s="103"/>
      <c r="G247" s="153">
        <f t="shared" si="61"/>
        <v>46.827586206896555</v>
      </c>
      <c r="H247" s="103"/>
      <c r="I247" s="153">
        <f t="shared" si="62"/>
        <v>34.024026821572896</v>
      </c>
      <c r="J247" s="94"/>
      <c r="K247" s="156">
        <v>3256</v>
      </c>
      <c r="L247" s="103"/>
      <c r="M247" s="153">
        <f t="shared" si="63"/>
        <v>0.98487598306110102</v>
      </c>
      <c r="N247" s="103"/>
      <c r="O247" s="153">
        <f t="shared" si="64"/>
        <v>3.1508106331584274</v>
      </c>
      <c r="P247" s="94"/>
      <c r="Q247" s="156">
        <v>12730</v>
      </c>
      <c r="R247" s="103"/>
      <c r="S247" s="153">
        <f t="shared" si="65"/>
        <v>3.8505747126436782</v>
      </c>
      <c r="T247" s="103"/>
      <c r="U247" s="153">
        <f t="shared" si="66"/>
        <v>62.980132969304449</v>
      </c>
      <c r="V247" s="94"/>
      <c r="W247" s="156">
        <f t="shared" si="81"/>
        <v>170798</v>
      </c>
      <c r="X247" s="94"/>
      <c r="Y247" s="94"/>
      <c r="Z247" s="156">
        <v>4500</v>
      </c>
      <c r="AA247" s="94"/>
      <c r="AB247" s="161">
        <f t="shared" si="82"/>
        <v>2.6346912727315308</v>
      </c>
      <c r="AC247" s="94"/>
      <c r="AD247" s="156">
        <v>0</v>
      </c>
      <c r="AE247" s="94"/>
      <c r="AF247" s="161">
        <f t="shared" si="83"/>
        <v>0</v>
      </c>
      <c r="AG247" s="94"/>
      <c r="AH247" s="156">
        <v>0</v>
      </c>
      <c r="AI247" s="94"/>
      <c r="AJ247" s="161">
        <f t="shared" si="84"/>
        <v>0</v>
      </c>
      <c r="AK247" s="94"/>
      <c r="AL247" s="156">
        <v>0</v>
      </c>
      <c r="AM247" s="94"/>
      <c r="AN247" s="103">
        <v>35</v>
      </c>
      <c r="AO247" s="94"/>
      <c r="AP247" s="155">
        <v>3306</v>
      </c>
      <c r="AQ247" s="94"/>
      <c r="AR247" s="155">
        <f t="shared" si="85"/>
        <v>3306</v>
      </c>
      <c r="AS247" s="94"/>
      <c r="AT247" s="155">
        <f t="shared" si="86"/>
        <v>3306</v>
      </c>
      <c r="AU247" s="94"/>
      <c r="AV247" s="155">
        <f t="shared" si="87"/>
        <v>3306</v>
      </c>
    </row>
    <row r="248" spans="1:48" ht="9.75" customHeight="1" x14ac:dyDescent="0.25">
      <c r="A248" s="94">
        <v>36</v>
      </c>
      <c r="B248" s="95"/>
      <c r="C248" s="8" t="s">
        <v>212</v>
      </c>
      <c r="D248" s="103"/>
      <c r="E248" s="156">
        <v>148576</v>
      </c>
      <c r="F248" s="103"/>
      <c r="G248" s="153">
        <f t="shared" si="61"/>
        <v>45.214850882531955</v>
      </c>
      <c r="H248" s="103"/>
      <c r="I248" s="153">
        <f t="shared" si="62"/>
        <v>32.852244238335707</v>
      </c>
      <c r="J248" s="94"/>
      <c r="K248" s="156">
        <v>10000</v>
      </c>
      <c r="L248" s="103"/>
      <c r="M248" s="153">
        <f t="shared" si="63"/>
        <v>3.0432136335970785</v>
      </c>
      <c r="N248" s="103"/>
      <c r="O248" s="153">
        <f t="shared" si="64"/>
        <v>9.7358348062341769</v>
      </c>
      <c r="P248" s="94"/>
      <c r="Q248" s="156">
        <v>12959</v>
      </c>
      <c r="R248" s="103"/>
      <c r="S248" s="153">
        <f t="shared" si="65"/>
        <v>3.9437005477784539</v>
      </c>
      <c r="T248" s="103"/>
      <c r="U248" s="153">
        <f t="shared" si="66"/>
        <v>64.503302344620607</v>
      </c>
      <c r="V248" s="94"/>
      <c r="W248" s="156">
        <f t="shared" si="81"/>
        <v>171535</v>
      </c>
      <c r="X248" s="94"/>
      <c r="Y248" s="94"/>
      <c r="Z248" s="156">
        <v>6731</v>
      </c>
      <c r="AA248" s="94"/>
      <c r="AB248" s="161">
        <f t="shared" si="82"/>
        <v>3.9239805287550644</v>
      </c>
      <c r="AC248" s="94"/>
      <c r="AD248" s="156">
        <v>0</v>
      </c>
      <c r="AE248" s="94"/>
      <c r="AF248" s="161">
        <f t="shared" si="83"/>
        <v>0</v>
      </c>
      <c r="AG248" s="94"/>
      <c r="AH248" s="156">
        <v>0</v>
      </c>
      <c r="AI248" s="94"/>
      <c r="AJ248" s="161">
        <f t="shared" si="84"/>
        <v>0</v>
      </c>
      <c r="AK248" s="94"/>
      <c r="AL248" s="156">
        <v>45840</v>
      </c>
      <c r="AM248" s="94"/>
      <c r="AN248" s="103">
        <v>36</v>
      </c>
      <c r="AO248" s="94"/>
      <c r="AP248" s="155">
        <v>3286</v>
      </c>
      <c r="AQ248" s="94"/>
      <c r="AR248" s="155">
        <f t="shared" si="85"/>
        <v>3286</v>
      </c>
      <c r="AS248" s="94"/>
      <c r="AT248" s="155">
        <f t="shared" si="86"/>
        <v>3286</v>
      </c>
      <c r="AU248" s="94"/>
      <c r="AV248" s="155">
        <f t="shared" si="87"/>
        <v>3286</v>
      </c>
    </row>
    <row r="249" spans="1:48" ht="9.75" customHeight="1" x14ac:dyDescent="0.25">
      <c r="A249" s="94">
        <v>37</v>
      </c>
      <c r="B249" s="95"/>
      <c r="C249" s="8" t="s">
        <v>246</v>
      </c>
      <c r="D249" s="103"/>
      <c r="E249" s="156">
        <v>342142</v>
      </c>
      <c r="F249" s="103"/>
      <c r="G249" s="153">
        <f t="shared" si="61"/>
        <v>67.126152638807142</v>
      </c>
      <c r="H249" s="103"/>
      <c r="I249" s="153">
        <f t="shared" si="62"/>
        <v>48.772576227202755</v>
      </c>
      <c r="J249" s="94"/>
      <c r="K249" s="156">
        <v>0</v>
      </c>
      <c r="L249" s="103"/>
      <c r="M249" s="153">
        <f t="shared" si="63"/>
        <v>0</v>
      </c>
      <c r="N249" s="103"/>
      <c r="O249" s="153">
        <f t="shared" si="64"/>
        <v>0</v>
      </c>
      <c r="P249" s="94"/>
      <c r="Q249" s="156">
        <v>0</v>
      </c>
      <c r="R249" s="103"/>
      <c r="S249" s="153">
        <f t="shared" si="65"/>
        <v>0</v>
      </c>
      <c r="T249" s="103"/>
      <c r="U249" s="153">
        <f t="shared" si="66"/>
        <v>0</v>
      </c>
      <c r="V249" s="94"/>
      <c r="W249" s="156">
        <f t="shared" si="81"/>
        <v>342142</v>
      </c>
      <c r="X249" s="94"/>
      <c r="Y249" s="94"/>
      <c r="Z249" s="156">
        <v>0</v>
      </c>
      <c r="AA249" s="94"/>
      <c r="AB249" s="161">
        <f t="shared" si="82"/>
        <v>0</v>
      </c>
      <c r="AC249" s="94"/>
      <c r="AD249" s="156">
        <v>0</v>
      </c>
      <c r="AE249" s="94"/>
      <c r="AF249" s="161">
        <f t="shared" si="83"/>
        <v>0</v>
      </c>
      <c r="AG249" s="94"/>
      <c r="AH249" s="156">
        <v>0</v>
      </c>
      <c r="AI249" s="94"/>
      <c r="AJ249" s="161">
        <f t="shared" si="84"/>
        <v>0</v>
      </c>
      <c r="AK249" s="94"/>
      <c r="AL249" s="156">
        <v>109558</v>
      </c>
      <c r="AM249" s="94"/>
      <c r="AN249" s="103">
        <v>37</v>
      </c>
      <c r="AO249" s="94"/>
      <c r="AP249" s="155">
        <v>5097</v>
      </c>
      <c r="AQ249" s="94"/>
      <c r="AR249" s="155">
        <f t="shared" si="85"/>
        <v>5097</v>
      </c>
      <c r="AS249" s="94"/>
      <c r="AT249" s="155">
        <f t="shared" si="86"/>
        <v>0</v>
      </c>
      <c r="AU249" s="94"/>
      <c r="AV249" s="155">
        <f t="shared" si="87"/>
        <v>0</v>
      </c>
    </row>
    <row r="250" spans="1:48" ht="9.75" customHeight="1" x14ac:dyDescent="0.25">
      <c r="A250" s="126">
        <v>38</v>
      </c>
      <c r="B250" s="95"/>
      <c r="C250" s="9" t="s">
        <v>247</v>
      </c>
      <c r="D250" s="103"/>
      <c r="E250" s="157">
        <v>1871922</v>
      </c>
      <c r="F250" s="103"/>
      <c r="G250" s="153">
        <f t="shared" si="61"/>
        <v>227.97734746072342</v>
      </c>
      <c r="H250" s="103"/>
      <c r="I250" s="153">
        <f t="shared" si="62"/>
        <v>165.64397213308263</v>
      </c>
      <c r="J250" s="94"/>
      <c r="K250" s="157">
        <v>606223</v>
      </c>
      <c r="L250" s="103"/>
      <c r="M250" s="153">
        <f t="shared" si="63"/>
        <v>73.830593106807939</v>
      </c>
      <c r="N250" s="103"/>
      <c r="O250" s="153">
        <f t="shared" si="64"/>
        <v>236.19848774288954</v>
      </c>
      <c r="P250" s="94"/>
      <c r="Q250" s="157">
        <v>662</v>
      </c>
      <c r="R250" s="103"/>
      <c r="S250" s="153">
        <f t="shared" si="65"/>
        <v>8.0623553769333819E-2</v>
      </c>
      <c r="T250" s="103"/>
      <c r="U250" s="153">
        <f t="shared" si="66"/>
        <v>1.3186816295701325</v>
      </c>
      <c r="V250" s="94"/>
      <c r="W250" s="157">
        <f t="shared" si="74"/>
        <v>2478807</v>
      </c>
      <c r="X250" s="94"/>
      <c r="Y250" s="94"/>
      <c r="Z250" s="157">
        <v>5475</v>
      </c>
      <c r="AA250" s="94"/>
      <c r="AB250" s="161">
        <f t="shared" si="75"/>
        <v>0.22087237933409096</v>
      </c>
      <c r="AC250" s="94"/>
      <c r="AD250" s="157">
        <v>0</v>
      </c>
      <c r="AE250" s="94"/>
      <c r="AF250" s="161">
        <f t="shared" si="76"/>
        <v>0</v>
      </c>
      <c r="AG250" s="94"/>
      <c r="AH250" s="157">
        <v>0</v>
      </c>
      <c r="AI250" s="94"/>
      <c r="AJ250" s="161">
        <f t="shared" si="77"/>
        <v>0</v>
      </c>
      <c r="AK250" s="94"/>
      <c r="AL250" s="157">
        <v>897362</v>
      </c>
      <c r="AM250" s="94"/>
      <c r="AN250" s="109">
        <v>38</v>
      </c>
      <c r="AO250" s="94"/>
      <c r="AP250" s="158">
        <v>8211</v>
      </c>
      <c r="AQ250" s="94"/>
      <c r="AR250" s="158">
        <f t="shared" si="78"/>
        <v>8211</v>
      </c>
      <c r="AS250" s="94"/>
      <c r="AT250" s="158">
        <f t="shared" si="79"/>
        <v>8211</v>
      </c>
      <c r="AU250" s="94"/>
      <c r="AV250" s="158">
        <f t="shared" si="80"/>
        <v>8211</v>
      </c>
    </row>
    <row r="251" spans="1:48" ht="8.85" customHeight="1" x14ac:dyDescent="0.25">
      <c r="A251" s="103"/>
      <c r="B251" s="103"/>
      <c r="C251" s="103"/>
      <c r="D251" s="103"/>
      <c r="E251" s="103"/>
      <c r="F251" s="103"/>
      <c r="G251" s="112"/>
      <c r="H251" s="112"/>
      <c r="I251" s="112"/>
      <c r="J251" s="94"/>
      <c r="K251" s="103"/>
      <c r="L251" s="103"/>
      <c r="M251" s="112"/>
      <c r="N251" s="112"/>
      <c r="O251" s="112"/>
      <c r="P251" s="94"/>
      <c r="Q251" s="103"/>
      <c r="R251" s="103"/>
      <c r="S251" s="112"/>
      <c r="T251" s="112"/>
      <c r="U251" s="112"/>
      <c r="V251" s="94"/>
      <c r="W251" s="103"/>
      <c r="X251" s="94"/>
      <c r="Y251" s="94"/>
      <c r="Z251" s="103"/>
      <c r="AA251" s="94"/>
      <c r="AB251" s="112"/>
      <c r="AC251" s="94"/>
      <c r="AD251" s="103"/>
      <c r="AE251" s="94"/>
      <c r="AF251" s="112"/>
      <c r="AG251" s="94"/>
      <c r="AH251" s="103"/>
      <c r="AI251" s="94"/>
      <c r="AJ251" s="112"/>
      <c r="AK251" s="94"/>
      <c r="AL251" s="103"/>
      <c r="AM251" s="94"/>
      <c r="AN251" s="103"/>
      <c r="AO251" s="94"/>
      <c r="AP251" s="155"/>
      <c r="AQ251" s="94"/>
      <c r="AR251" s="155"/>
      <c r="AS251" s="94"/>
      <c r="AT251" s="155"/>
      <c r="AU251" s="94"/>
      <c r="AV251" s="155"/>
    </row>
    <row r="252" spans="1:48" ht="8.85" customHeight="1" x14ac:dyDescent="0.25">
      <c r="A252" s="109">
        <f>A250</f>
        <v>38</v>
      </c>
      <c r="B252" s="103"/>
      <c r="C252" s="123" t="s">
        <v>63</v>
      </c>
      <c r="D252" s="103"/>
      <c r="E252" s="159">
        <f>SUM(E213:E250)</f>
        <v>49409368</v>
      </c>
      <c r="F252" s="103"/>
      <c r="G252" s="160">
        <f>IF(AR252=0,0,IF(ISNONTEXT(H$252),E252/$AP252,E252/AR252))</f>
        <v>137.63093490511116</v>
      </c>
      <c r="H252" s="112"/>
      <c r="I252" s="161">
        <f>IF(G$252,G252/G$252*100,0)</f>
        <v>100</v>
      </c>
      <c r="J252" s="94"/>
      <c r="K252" s="159">
        <f>SUM(K213:K250)</f>
        <v>4125850</v>
      </c>
      <c r="L252" s="103"/>
      <c r="M252" s="160">
        <f>IF(AT252=0,0,IF(ISNONTEXT(N$252),K252/$AP252,K252/AT252))</f>
        <v>31.257860205766928</v>
      </c>
      <c r="N252" s="175" t="s">
        <v>377</v>
      </c>
      <c r="O252" s="161">
        <f>IF(M$252,M252/M$252*100,0)</f>
        <v>100</v>
      </c>
      <c r="P252" s="94"/>
      <c r="Q252" s="159">
        <f>SUM(Q213:Q250)</f>
        <v>1095669</v>
      </c>
      <c r="R252" s="103"/>
      <c r="S252" s="160">
        <f>IF(AV252=0,0,IF(ISNONTEXT(T$252),Q252/$AP252,Q252/AV252))</f>
        <v>6.1139513860988348</v>
      </c>
      <c r="T252" s="175" t="s">
        <v>377</v>
      </c>
      <c r="U252" s="161">
        <f>IF(S$252,S252/S$252*100,0)</f>
        <v>100</v>
      </c>
      <c r="V252" s="94"/>
      <c r="W252" s="159">
        <f>SUM(W213:W250)</f>
        <v>54630887</v>
      </c>
      <c r="X252" s="94"/>
      <c r="Y252" s="94"/>
      <c r="Z252" s="159">
        <f>SUM(Z213:Z250)</f>
        <v>453032</v>
      </c>
      <c r="AA252" s="94"/>
      <c r="AB252" s="161">
        <f>IF($W252,Z252/$W252*100,0)</f>
        <v>0.82925982878513405</v>
      </c>
      <c r="AC252" s="94"/>
      <c r="AD252" s="159">
        <f>SUM(AD213:AD250)</f>
        <v>75172</v>
      </c>
      <c r="AE252" s="94"/>
      <c r="AF252" s="161">
        <f>IF($W252,AD252/$W252*100,0)</f>
        <v>0.13759981601616683</v>
      </c>
      <c r="AG252" s="94"/>
      <c r="AH252" s="159">
        <f>SUM(AH213:AH250)</f>
        <v>0</v>
      </c>
      <c r="AI252" s="94"/>
      <c r="AJ252" s="161">
        <f>IF($W252,AH252/$W252*100,0)</f>
        <v>0</v>
      </c>
      <c r="AK252" s="94"/>
      <c r="AL252" s="159">
        <f>SUM(AL213:AL250)</f>
        <v>18835530</v>
      </c>
      <c r="AM252" s="94"/>
      <c r="AN252" s="109">
        <f>AN250</f>
        <v>38</v>
      </c>
      <c r="AO252" s="94"/>
      <c r="AP252" s="158">
        <f>SUM(AP213:AP250)</f>
        <v>358999</v>
      </c>
      <c r="AQ252" s="94"/>
      <c r="AR252" s="158">
        <f>SUM(AR213:AR250)</f>
        <v>335977</v>
      </c>
      <c r="AS252" s="94"/>
      <c r="AT252" s="158">
        <f>SUM(AT213:AT250)</f>
        <v>131994</v>
      </c>
      <c r="AU252" s="94"/>
      <c r="AV252" s="158">
        <f>SUM(AV213:AV250)</f>
        <v>179208</v>
      </c>
    </row>
    <row r="253" spans="1:48" ht="8.85" customHeight="1" x14ac:dyDescent="0.25">
      <c r="A253" s="10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103"/>
      <c r="AO253" s="94"/>
      <c r="AP253" s="94"/>
      <c r="AQ253" s="94"/>
      <c r="AR253" s="94"/>
      <c r="AS253" s="94"/>
      <c r="AT253" s="94"/>
      <c r="AU253" s="94"/>
      <c r="AV253" s="94"/>
    </row>
    <row r="254" spans="1:48" ht="13.5" thickBot="1" x14ac:dyDescent="0.3">
      <c r="A254" s="130">
        <f>(A52+A192+A252)</f>
        <v>171</v>
      </c>
      <c r="B254" s="103"/>
      <c r="C254" s="123" t="s">
        <v>248</v>
      </c>
      <c r="D254" s="103"/>
      <c r="E254" s="170">
        <f>(E52+E192+E252)</f>
        <v>666109428</v>
      </c>
      <c r="F254" s="103"/>
      <c r="G254" s="160">
        <f>(E254/$AP254)</f>
        <v>76.278179985557628</v>
      </c>
      <c r="H254" s="112"/>
      <c r="I254" s="161"/>
      <c r="J254" s="94"/>
      <c r="K254" s="170">
        <f>(K52+K192+K252)</f>
        <v>72574755</v>
      </c>
      <c r="L254" s="103"/>
      <c r="M254" s="160">
        <f>(K254/$AP254)</f>
        <v>8.3107519449458209</v>
      </c>
      <c r="N254" s="112"/>
      <c r="O254" s="161"/>
      <c r="P254" s="94"/>
      <c r="Q254" s="170">
        <f>(Q52+Q192+Q252)</f>
        <v>300018404</v>
      </c>
      <c r="R254" s="103"/>
      <c r="S254" s="160">
        <f>(Q254/$AP254)</f>
        <v>34.35600346928544</v>
      </c>
      <c r="T254" s="112"/>
      <c r="U254" s="161"/>
      <c r="V254" s="94"/>
      <c r="W254" s="170">
        <f>(W52+W192+W252)</f>
        <v>1038702587</v>
      </c>
      <c r="X254" s="94"/>
      <c r="Y254" s="94"/>
      <c r="Z254" s="170">
        <f>(Z52+Z192+Z252)</f>
        <v>15298506</v>
      </c>
      <c r="AA254" s="94"/>
      <c r="AB254" s="161">
        <f>IF($W254,Z254/$W254*100,0)</f>
        <v>1.4728475880844225</v>
      </c>
      <c r="AC254" s="94"/>
      <c r="AD254" s="170">
        <f>(AD52+AD192+AD252)</f>
        <v>1794267</v>
      </c>
      <c r="AE254" s="94"/>
      <c r="AF254" s="161">
        <f>IF($W254,AD254/$W254*100,0)</f>
        <v>0.17274116984557006</v>
      </c>
      <c r="AG254" s="94"/>
      <c r="AH254" s="170">
        <f>(AH52+AH192+AH252)</f>
        <v>498916</v>
      </c>
      <c r="AI254" s="94"/>
      <c r="AJ254" s="161">
        <f>IF($W254,AH254/$W254*100,0)</f>
        <v>4.8032613593557941E-2</v>
      </c>
      <c r="AK254" s="94"/>
      <c r="AL254" s="170">
        <f>(AL52+AL192+AL252)</f>
        <v>224037916</v>
      </c>
      <c r="AM254" s="94"/>
      <c r="AN254" s="130">
        <f>(AN52+AN192+AN252)</f>
        <v>171</v>
      </c>
      <c r="AO254" s="94"/>
      <c r="AP254" s="171">
        <f>(AP52+AP192+AP252)</f>
        <v>8732634</v>
      </c>
      <c r="AQ254" s="94"/>
      <c r="AR254" s="171">
        <f>(AR52+AR192+AR252)</f>
        <v>8685342</v>
      </c>
      <c r="AS254" s="94"/>
      <c r="AT254" s="171">
        <f>(AT52+AT192+AT252)</f>
        <v>6384706</v>
      </c>
      <c r="AU254" s="94"/>
      <c r="AV254" s="171">
        <f>(AV52+AV192+AV252)</f>
        <v>8540607</v>
      </c>
    </row>
    <row r="255" spans="1:48" ht="8.85" customHeight="1" thickTop="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row>
    <row r="256" spans="1:48" ht="8.85" customHeight="1"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row>
    <row r="257" spans="1:48" ht="10.5" customHeight="1" x14ac:dyDescent="0.25">
      <c r="A257" s="94"/>
      <c r="B257" s="94"/>
      <c r="C257" s="94" t="s">
        <v>249</v>
      </c>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row>
    <row r="258" spans="1:48" ht="6.6"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row>
    <row r="259" spans="1:48" ht="8.85"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row>
    <row r="260" spans="1:48" ht="8.85"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row>
    <row r="261" spans="1:48" ht="8.85"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row>
    <row r="262" spans="1:48" ht="8.85"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row>
    <row r="263" spans="1:48" ht="8.85"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row>
    <row r="264" spans="1:48" ht="8.85"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row>
    <row r="265" spans="1:48" ht="8.85" hidden="1"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row>
    <row r="266" spans="1:48" ht="8.85" hidden="1"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row>
    <row r="267" spans="1:48" ht="8.85"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row>
    <row r="268" spans="1:48" ht="8.85"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row>
    <row r="269" spans="1:48" ht="9.75" customHeight="1" x14ac:dyDescent="0.25">
      <c r="A269" s="163" t="s">
        <v>562</v>
      </c>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164" t="s">
        <v>563</v>
      </c>
      <c r="AP269" s="94"/>
      <c r="AQ269" s="94"/>
      <c r="AR269" s="94"/>
      <c r="AS269" s="94"/>
      <c r="AT269" s="94"/>
      <c r="AU269" s="94"/>
      <c r="AV269" s="94"/>
    </row>
  </sheetData>
  <printOptions gridLinesSet="0"/>
  <pageMargins left="3.75" right="0.25" top="0.5" bottom="0.25" header="0" footer="0"/>
  <pageSetup paperSize="17" pageOrder="overThenDown" orientation="landscape" r:id="rId1"/>
  <headerFooter alignWithMargins="0"/>
  <rowBreaks count="3" manualBreakCount="3">
    <brk id="67" max="40" man="1"/>
    <brk id="133" max="40" man="1"/>
    <brk id="200" max="40" man="1"/>
  </rowBreaks>
  <colBreaks count="1" manualBreakCount="1">
    <brk id="24" max="303" man="1"/>
  </colBreaks>
  <ignoredErrors>
    <ignoredError sqref="A67 AO67 A133 AO133 A200 AO200 A269 AO26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V269"/>
  <sheetViews>
    <sheetView showGridLines="0" zoomScaleNormal="100" workbookViewId="0">
      <pane xSplit="3" ySplit="11" topLeftCell="D12" activePane="bottomRight" state="frozen"/>
      <selection pane="topRight" activeCell="D1" sqref="D1"/>
      <selection pane="bottomLeft" activeCell="A12" sqref="A12"/>
      <selection pane="bottomRight"/>
    </sheetView>
  </sheetViews>
  <sheetFormatPr defaultColWidth="12.7109375" defaultRowHeight="9.75" customHeight="1" x14ac:dyDescent="0.25"/>
  <cols>
    <col min="1" max="1" width="4.5703125" style="97" bestFit="1" customWidth="1"/>
    <col min="2" max="2" width="1.5703125" style="97" customWidth="1"/>
    <col min="3" max="3" width="19.5703125" style="97" customWidth="1"/>
    <col min="4" max="4" width="1.5703125" style="97" customWidth="1"/>
    <col min="5" max="5" width="14.42578125" style="97" customWidth="1"/>
    <col min="6" max="6" width="1.5703125" style="97" customWidth="1"/>
    <col min="7" max="7" width="9.140625" style="97" bestFit="1" customWidth="1"/>
    <col min="8" max="8" width="1.5703125" style="97" customWidth="1"/>
    <col min="9" max="9" width="9.140625" style="97" bestFit="1" customWidth="1"/>
    <col min="10" max="10" width="1.5703125" style="97" customWidth="1"/>
    <col min="11" max="11" width="14.42578125" style="97" customWidth="1"/>
    <col min="12" max="12" width="1.5703125" style="97" customWidth="1"/>
    <col min="13" max="13" width="9.140625" style="97" bestFit="1" customWidth="1"/>
    <col min="14" max="14" width="1.5703125" style="97" customWidth="1"/>
    <col min="15" max="15" width="9.140625" style="97" bestFit="1" customWidth="1"/>
    <col min="16" max="16" width="1.5703125" style="97" customWidth="1"/>
    <col min="17" max="17" width="12" style="97" bestFit="1" customWidth="1"/>
    <col min="18" max="18" width="1.5703125" style="97" customWidth="1"/>
    <col min="19" max="19" width="9.140625" style="97" bestFit="1" customWidth="1"/>
    <col min="20" max="20" width="1.5703125" style="97" customWidth="1"/>
    <col min="21" max="21" width="9.140625" style="97" bestFit="1" customWidth="1"/>
    <col min="22" max="22" width="1.5703125" style="97" customWidth="1"/>
    <col min="23" max="23" width="23.140625" style="97" bestFit="1" customWidth="1"/>
    <col min="24" max="25" width="1.5703125" style="97" customWidth="1"/>
    <col min="26" max="26" width="13.28515625" style="97" customWidth="1"/>
    <col min="27" max="27" width="16.28515625" style="97" customWidth="1"/>
    <col min="28" max="28" width="12.7109375" style="97" customWidth="1"/>
    <col min="29" max="29" width="2.42578125" style="97" customWidth="1"/>
    <col min="30" max="30" width="12" style="97" bestFit="1" customWidth="1"/>
    <col min="31" max="31" width="1.5703125" style="97" customWidth="1"/>
    <col min="32" max="32" width="12.7109375" style="97" customWidth="1"/>
    <col min="33" max="33" width="2.42578125" style="97" customWidth="1"/>
    <col min="34" max="34" width="13.28515625" style="97" customWidth="1"/>
    <col min="35" max="35" width="1.5703125" style="97" customWidth="1"/>
    <col min="36" max="36" width="12.7109375" style="97" customWidth="1"/>
    <col min="37" max="37" width="2.42578125" style="97" customWidth="1"/>
    <col min="38" max="38" width="15.140625" style="97" customWidth="1"/>
    <col min="39" max="39" width="2.42578125" style="97" customWidth="1"/>
    <col min="40" max="40" width="9.28515625" style="97" customWidth="1"/>
    <col min="41" max="41" width="4" style="97" bestFit="1" customWidth="1"/>
    <col min="42" max="42" width="10" style="97" hidden="1" customWidth="1"/>
    <col min="43" max="43" width="1.5703125" style="97" hidden="1" customWidth="1"/>
    <col min="44" max="44" width="12.7109375" style="97" hidden="1" customWidth="1"/>
    <col min="45" max="45" width="1.5703125" style="97" hidden="1" customWidth="1"/>
    <col min="46" max="46" width="12.7109375" style="97" hidden="1" customWidth="1"/>
    <col min="47" max="47" width="1.5703125" style="97" hidden="1" customWidth="1"/>
    <col min="48" max="48" width="12.7109375" style="97" hidden="1" customWidth="1"/>
    <col min="49" max="256" width="12.7109375" style="97"/>
    <col min="257" max="257" width="5" style="97" customWidth="1"/>
    <col min="258" max="258" width="1.5703125" style="97" customWidth="1"/>
    <col min="259" max="259" width="19.5703125" style="97" customWidth="1"/>
    <col min="260" max="260" width="1.5703125" style="97" customWidth="1"/>
    <col min="261" max="261" width="14.42578125" style="97" customWidth="1"/>
    <col min="262" max="262" width="1.5703125" style="97" customWidth="1"/>
    <col min="263" max="263" width="12.7109375" style="97" customWidth="1"/>
    <col min="264" max="264" width="1.5703125" style="97" customWidth="1"/>
    <col min="265" max="265" width="12.7109375" style="97" customWidth="1"/>
    <col min="266" max="266" width="1.5703125" style="97" customWidth="1"/>
    <col min="267" max="267" width="14.42578125" style="97" customWidth="1"/>
    <col min="268" max="268" width="1.5703125" style="97" customWidth="1"/>
    <col min="269" max="269" width="12.7109375" style="97" customWidth="1"/>
    <col min="270" max="270" width="1.5703125" style="97" customWidth="1"/>
    <col min="271" max="271" width="12.7109375" style="97" customWidth="1"/>
    <col min="272" max="272" width="1.5703125" style="97" customWidth="1"/>
    <col min="273" max="273" width="14.42578125" style="97" customWidth="1"/>
    <col min="274" max="274" width="1.5703125" style="97" customWidth="1"/>
    <col min="275" max="275" width="12.7109375" style="97" customWidth="1"/>
    <col min="276" max="276" width="1.5703125" style="97" customWidth="1"/>
    <col min="277" max="277" width="12.7109375" style="97" customWidth="1"/>
    <col min="278" max="278" width="1.5703125" style="97" customWidth="1"/>
    <col min="279" max="279" width="16.140625" style="97" customWidth="1"/>
    <col min="280" max="281" width="1.5703125" style="97" customWidth="1"/>
    <col min="282" max="282" width="13.28515625" style="97" customWidth="1"/>
    <col min="283" max="283" width="1.5703125" style="97" customWidth="1"/>
    <col min="284" max="284" width="12.7109375" style="97" customWidth="1"/>
    <col min="285" max="285" width="2.42578125" style="97" customWidth="1"/>
    <col min="286" max="286" width="11.5703125" style="97" customWidth="1"/>
    <col min="287" max="287" width="1.5703125" style="97" customWidth="1"/>
    <col min="288" max="288" width="12.7109375" style="97" customWidth="1"/>
    <col min="289" max="289" width="2.42578125" style="97" customWidth="1"/>
    <col min="290" max="290" width="13.28515625" style="97" customWidth="1"/>
    <col min="291" max="291" width="1.5703125" style="97" customWidth="1"/>
    <col min="292" max="292" width="12.7109375" style="97" customWidth="1"/>
    <col min="293" max="293" width="2.42578125" style="97" customWidth="1"/>
    <col min="294" max="294" width="15.140625" style="97" customWidth="1"/>
    <col min="295" max="295" width="2.42578125" style="97" customWidth="1"/>
    <col min="296" max="296" width="9.28515625" style="97" customWidth="1"/>
    <col min="297" max="297" width="4" style="97" bestFit="1" customWidth="1"/>
    <col min="298" max="298" width="8.42578125" style="97" customWidth="1"/>
    <col min="299" max="299" width="1.5703125" style="97" customWidth="1"/>
    <col min="300" max="300" width="12.7109375" style="97" customWidth="1"/>
    <col min="301" max="301" width="1.5703125" style="97" customWidth="1"/>
    <col min="302" max="302" width="12.7109375" style="97" customWidth="1"/>
    <col min="303" max="303" width="1.5703125" style="97" customWidth="1"/>
    <col min="304" max="304" width="12.7109375" style="97" customWidth="1"/>
    <col min="305" max="512" width="12.7109375" style="97"/>
    <col min="513" max="513" width="5" style="97" customWidth="1"/>
    <col min="514" max="514" width="1.5703125" style="97" customWidth="1"/>
    <col min="515" max="515" width="19.5703125" style="97" customWidth="1"/>
    <col min="516" max="516" width="1.5703125" style="97" customWidth="1"/>
    <col min="517" max="517" width="14.42578125" style="97" customWidth="1"/>
    <col min="518" max="518" width="1.5703125" style="97" customWidth="1"/>
    <col min="519" max="519" width="12.7109375" style="97" customWidth="1"/>
    <col min="520" max="520" width="1.5703125" style="97" customWidth="1"/>
    <col min="521" max="521" width="12.7109375" style="97" customWidth="1"/>
    <col min="522" max="522" width="1.5703125" style="97" customWidth="1"/>
    <col min="523" max="523" width="14.42578125" style="97" customWidth="1"/>
    <col min="524" max="524" width="1.5703125" style="97" customWidth="1"/>
    <col min="525" max="525" width="12.7109375" style="97" customWidth="1"/>
    <col min="526" max="526" width="1.5703125" style="97" customWidth="1"/>
    <col min="527" max="527" width="12.7109375" style="97" customWidth="1"/>
    <col min="528" max="528" width="1.5703125" style="97" customWidth="1"/>
    <col min="529" max="529" width="14.42578125" style="97" customWidth="1"/>
    <col min="530" max="530" width="1.5703125" style="97" customWidth="1"/>
    <col min="531" max="531" width="12.7109375" style="97" customWidth="1"/>
    <col min="532" max="532" width="1.5703125" style="97" customWidth="1"/>
    <col min="533" max="533" width="12.7109375" style="97" customWidth="1"/>
    <col min="534" max="534" width="1.5703125" style="97" customWidth="1"/>
    <col min="535" max="535" width="16.140625" style="97" customWidth="1"/>
    <col min="536" max="537" width="1.5703125" style="97" customWidth="1"/>
    <col min="538" max="538" width="13.28515625" style="97" customWidth="1"/>
    <col min="539" max="539" width="1.5703125" style="97" customWidth="1"/>
    <col min="540" max="540" width="12.7109375" style="97" customWidth="1"/>
    <col min="541" max="541" width="2.42578125" style="97" customWidth="1"/>
    <col min="542" max="542" width="11.5703125" style="97" customWidth="1"/>
    <col min="543" max="543" width="1.5703125" style="97" customWidth="1"/>
    <col min="544" max="544" width="12.7109375" style="97" customWidth="1"/>
    <col min="545" max="545" width="2.42578125" style="97" customWidth="1"/>
    <col min="546" max="546" width="13.28515625" style="97" customWidth="1"/>
    <col min="547" max="547" width="1.5703125" style="97" customWidth="1"/>
    <col min="548" max="548" width="12.7109375" style="97" customWidth="1"/>
    <col min="549" max="549" width="2.42578125" style="97" customWidth="1"/>
    <col min="550" max="550" width="15.140625" style="97" customWidth="1"/>
    <col min="551" max="551" width="2.42578125" style="97" customWidth="1"/>
    <col min="552" max="552" width="9.28515625" style="97" customWidth="1"/>
    <col min="553" max="553" width="4" style="97" bestFit="1" customWidth="1"/>
    <col min="554" max="554" width="8.42578125" style="97" customWidth="1"/>
    <col min="555" max="555" width="1.5703125" style="97" customWidth="1"/>
    <col min="556" max="556" width="12.7109375" style="97" customWidth="1"/>
    <col min="557" max="557" width="1.5703125" style="97" customWidth="1"/>
    <col min="558" max="558" width="12.7109375" style="97" customWidth="1"/>
    <col min="559" max="559" width="1.5703125" style="97" customWidth="1"/>
    <col min="560" max="560" width="12.7109375" style="97" customWidth="1"/>
    <col min="561" max="768" width="12.7109375" style="97"/>
    <col min="769" max="769" width="5" style="97" customWidth="1"/>
    <col min="770" max="770" width="1.5703125" style="97" customWidth="1"/>
    <col min="771" max="771" width="19.5703125" style="97" customWidth="1"/>
    <col min="772" max="772" width="1.5703125" style="97" customWidth="1"/>
    <col min="773" max="773" width="14.42578125" style="97" customWidth="1"/>
    <col min="774" max="774" width="1.5703125" style="97" customWidth="1"/>
    <col min="775" max="775" width="12.7109375" style="97" customWidth="1"/>
    <col min="776" max="776" width="1.5703125" style="97" customWidth="1"/>
    <col min="777" max="777" width="12.7109375" style="97" customWidth="1"/>
    <col min="778" max="778" width="1.5703125" style="97" customWidth="1"/>
    <col min="779" max="779" width="14.42578125" style="97" customWidth="1"/>
    <col min="780" max="780" width="1.5703125" style="97" customWidth="1"/>
    <col min="781" max="781" width="12.7109375" style="97" customWidth="1"/>
    <col min="782" max="782" width="1.5703125" style="97" customWidth="1"/>
    <col min="783" max="783" width="12.7109375" style="97" customWidth="1"/>
    <col min="784" max="784" width="1.5703125" style="97" customWidth="1"/>
    <col min="785" max="785" width="14.42578125" style="97" customWidth="1"/>
    <col min="786" max="786" width="1.5703125" style="97" customWidth="1"/>
    <col min="787" max="787" width="12.7109375" style="97" customWidth="1"/>
    <col min="788" max="788" width="1.5703125" style="97" customWidth="1"/>
    <col min="789" max="789" width="12.7109375" style="97" customWidth="1"/>
    <col min="790" max="790" width="1.5703125" style="97" customWidth="1"/>
    <col min="791" max="791" width="16.140625" style="97" customWidth="1"/>
    <col min="792" max="793" width="1.5703125" style="97" customWidth="1"/>
    <col min="794" max="794" width="13.28515625" style="97" customWidth="1"/>
    <col min="795" max="795" width="1.5703125" style="97" customWidth="1"/>
    <col min="796" max="796" width="12.7109375" style="97" customWidth="1"/>
    <col min="797" max="797" width="2.42578125" style="97" customWidth="1"/>
    <col min="798" max="798" width="11.5703125" style="97" customWidth="1"/>
    <col min="799" max="799" width="1.5703125" style="97" customWidth="1"/>
    <col min="800" max="800" width="12.7109375" style="97" customWidth="1"/>
    <col min="801" max="801" width="2.42578125" style="97" customWidth="1"/>
    <col min="802" max="802" width="13.28515625" style="97" customWidth="1"/>
    <col min="803" max="803" width="1.5703125" style="97" customWidth="1"/>
    <col min="804" max="804" width="12.7109375" style="97" customWidth="1"/>
    <col min="805" max="805" width="2.42578125" style="97" customWidth="1"/>
    <col min="806" max="806" width="15.140625" style="97" customWidth="1"/>
    <col min="807" max="807" width="2.42578125" style="97" customWidth="1"/>
    <col min="808" max="808" width="9.28515625" style="97" customWidth="1"/>
    <col min="809" max="809" width="4" style="97" bestFit="1" customWidth="1"/>
    <col min="810" max="810" width="8.42578125" style="97" customWidth="1"/>
    <col min="811" max="811" width="1.5703125" style="97" customWidth="1"/>
    <col min="812" max="812" width="12.7109375" style="97" customWidth="1"/>
    <col min="813" max="813" width="1.5703125" style="97" customWidth="1"/>
    <col min="814" max="814" width="12.7109375" style="97" customWidth="1"/>
    <col min="815" max="815" width="1.5703125" style="97" customWidth="1"/>
    <col min="816" max="816" width="12.7109375" style="97" customWidth="1"/>
    <col min="817" max="1024" width="12.7109375" style="97"/>
    <col min="1025" max="1025" width="5" style="97" customWidth="1"/>
    <col min="1026" max="1026" width="1.5703125" style="97" customWidth="1"/>
    <col min="1027" max="1027" width="19.5703125" style="97" customWidth="1"/>
    <col min="1028" max="1028" width="1.5703125" style="97" customWidth="1"/>
    <col min="1029" max="1029" width="14.42578125" style="97" customWidth="1"/>
    <col min="1030" max="1030" width="1.5703125" style="97" customWidth="1"/>
    <col min="1031" max="1031" width="12.7109375" style="97" customWidth="1"/>
    <col min="1032" max="1032" width="1.5703125" style="97" customWidth="1"/>
    <col min="1033" max="1033" width="12.7109375" style="97" customWidth="1"/>
    <col min="1034" max="1034" width="1.5703125" style="97" customWidth="1"/>
    <col min="1035" max="1035" width="14.42578125" style="97" customWidth="1"/>
    <col min="1036" max="1036" width="1.5703125" style="97" customWidth="1"/>
    <col min="1037" max="1037" width="12.7109375" style="97" customWidth="1"/>
    <col min="1038" max="1038" width="1.5703125" style="97" customWidth="1"/>
    <col min="1039" max="1039" width="12.7109375" style="97" customWidth="1"/>
    <col min="1040" max="1040" width="1.5703125" style="97" customWidth="1"/>
    <col min="1041" max="1041" width="14.42578125" style="97" customWidth="1"/>
    <col min="1042" max="1042" width="1.5703125" style="97" customWidth="1"/>
    <col min="1043" max="1043" width="12.7109375" style="97" customWidth="1"/>
    <col min="1044" max="1044" width="1.5703125" style="97" customWidth="1"/>
    <col min="1045" max="1045" width="12.7109375" style="97" customWidth="1"/>
    <col min="1046" max="1046" width="1.5703125" style="97" customWidth="1"/>
    <col min="1047" max="1047" width="16.140625" style="97" customWidth="1"/>
    <col min="1048" max="1049" width="1.5703125" style="97" customWidth="1"/>
    <col min="1050" max="1050" width="13.28515625" style="97" customWidth="1"/>
    <col min="1051" max="1051" width="1.5703125" style="97" customWidth="1"/>
    <col min="1052" max="1052" width="12.7109375" style="97" customWidth="1"/>
    <col min="1053" max="1053" width="2.42578125" style="97" customWidth="1"/>
    <col min="1054" max="1054" width="11.5703125" style="97" customWidth="1"/>
    <col min="1055" max="1055" width="1.5703125" style="97" customWidth="1"/>
    <col min="1056" max="1056" width="12.7109375" style="97" customWidth="1"/>
    <col min="1057" max="1057" width="2.42578125" style="97" customWidth="1"/>
    <col min="1058" max="1058" width="13.28515625" style="97" customWidth="1"/>
    <col min="1059" max="1059" width="1.5703125" style="97" customWidth="1"/>
    <col min="1060" max="1060" width="12.7109375" style="97" customWidth="1"/>
    <col min="1061" max="1061" width="2.42578125" style="97" customWidth="1"/>
    <col min="1062" max="1062" width="15.140625" style="97" customWidth="1"/>
    <col min="1063" max="1063" width="2.42578125" style="97" customWidth="1"/>
    <col min="1064" max="1064" width="9.28515625" style="97" customWidth="1"/>
    <col min="1065" max="1065" width="4" style="97" bestFit="1" customWidth="1"/>
    <col min="1066" max="1066" width="8.42578125" style="97" customWidth="1"/>
    <col min="1067" max="1067" width="1.5703125" style="97" customWidth="1"/>
    <col min="1068" max="1068" width="12.7109375" style="97" customWidth="1"/>
    <col min="1069" max="1069" width="1.5703125" style="97" customWidth="1"/>
    <col min="1070" max="1070" width="12.7109375" style="97" customWidth="1"/>
    <col min="1071" max="1071" width="1.5703125" style="97" customWidth="1"/>
    <col min="1072" max="1072" width="12.7109375" style="97" customWidth="1"/>
    <col min="1073" max="1280" width="12.7109375" style="97"/>
    <col min="1281" max="1281" width="5" style="97" customWidth="1"/>
    <col min="1282" max="1282" width="1.5703125" style="97" customWidth="1"/>
    <col min="1283" max="1283" width="19.5703125" style="97" customWidth="1"/>
    <col min="1284" max="1284" width="1.5703125" style="97" customWidth="1"/>
    <col min="1285" max="1285" width="14.42578125" style="97" customWidth="1"/>
    <col min="1286" max="1286" width="1.5703125" style="97" customWidth="1"/>
    <col min="1287" max="1287" width="12.7109375" style="97" customWidth="1"/>
    <col min="1288" max="1288" width="1.5703125" style="97" customWidth="1"/>
    <col min="1289" max="1289" width="12.7109375" style="97" customWidth="1"/>
    <col min="1290" max="1290" width="1.5703125" style="97" customWidth="1"/>
    <col min="1291" max="1291" width="14.42578125" style="97" customWidth="1"/>
    <col min="1292" max="1292" width="1.5703125" style="97" customWidth="1"/>
    <col min="1293" max="1293" width="12.7109375" style="97" customWidth="1"/>
    <col min="1294" max="1294" width="1.5703125" style="97" customWidth="1"/>
    <col min="1295" max="1295" width="12.7109375" style="97" customWidth="1"/>
    <col min="1296" max="1296" width="1.5703125" style="97" customWidth="1"/>
    <col min="1297" max="1297" width="14.42578125" style="97" customWidth="1"/>
    <col min="1298" max="1298" width="1.5703125" style="97" customWidth="1"/>
    <col min="1299" max="1299" width="12.7109375" style="97" customWidth="1"/>
    <col min="1300" max="1300" width="1.5703125" style="97" customWidth="1"/>
    <col min="1301" max="1301" width="12.7109375" style="97" customWidth="1"/>
    <col min="1302" max="1302" width="1.5703125" style="97" customWidth="1"/>
    <col min="1303" max="1303" width="16.140625" style="97" customWidth="1"/>
    <col min="1304" max="1305" width="1.5703125" style="97" customWidth="1"/>
    <col min="1306" max="1306" width="13.28515625" style="97" customWidth="1"/>
    <col min="1307" max="1307" width="1.5703125" style="97" customWidth="1"/>
    <col min="1308" max="1308" width="12.7109375" style="97" customWidth="1"/>
    <col min="1309" max="1309" width="2.42578125" style="97" customWidth="1"/>
    <col min="1310" max="1310" width="11.5703125" style="97" customWidth="1"/>
    <col min="1311" max="1311" width="1.5703125" style="97" customWidth="1"/>
    <col min="1312" max="1312" width="12.7109375" style="97" customWidth="1"/>
    <col min="1313" max="1313" width="2.42578125" style="97" customWidth="1"/>
    <col min="1314" max="1314" width="13.28515625" style="97" customWidth="1"/>
    <col min="1315" max="1315" width="1.5703125" style="97" customWidth="1"/>
    <col min="1316" max="1316" width="12.7109375" style="97" customWidth="1"/>
    <col min="1317" max="1317" width="2.42578125" style="97" customWidth="1"/>
    <col min="1318" max="1318" width="15.140625" style="97" customWidth="1"/>
    <col min="1319" max="1319" width="2.42578125" style="97" customWidth="1"/>
    <col min="1320" max="1320" width="9.28515625" style="97" customWidth="1"/>
    <col min="1321" max="1321" width="4" style="97" bestFit="1" customWidth="1"/>
    <col min="1322" max="1322" width="8.42578125" style="97" customWidth="1"/>
    <col min="1323" max="1323" width="1.5703125" style="97" customWidth="1"/>
    <col min="1324" max="1324" width="12.7109375" style="97" customWidth="1"/>
    <col min="1325" max="1325" width="1.5703125" style="97" customWidth="1"/>
    <col min="1326" max="1326" width="12.7109375" style="97" customWidth="1"/>
    <col min="1327" max="1327" width="1.5703125" style="97" customWidth="1"/>
    <col min="1328" max="1328" width="12.7109375" style="97" customWidth="1"/>
    <col min="1329" max="1536" width="12.7109375" style="97"/>
    <col min="1537" max="1537" width="5" style="97" customWidth="1"/>
    <col min="1538" max="1538" width="1.5703125" style="97" customWidth="1"/>
    <col min="1539" max="1539" width="19.5703125" style="97" customWidth="1"/>
    <col min="1540" max="1540" width="1.5703125" style="97" customWidth="1"/>
    <col min="1541" max="1541" width="14.42578125" style="97" customWidth="1"/>
    <col min="1542" max="1542" width="1.5703125" style="97" customWidth="1"/>
    <col min="1543" max="1543" width="12.7109375" style="97" customWidth="1"/>
    <col min="1544" max="1544" width="1.5703125" style="97" customWidth="1"/>
    <col min="1545" max="1545" width="12.7109375" style="97" customWidth="1"/>
    <col min="1546" max="1546" width="1.5703125" style="97" customWidth="1"/>
    <col min="1547" max="1547" width="14.42578125" style="97" customWidth="1"/>
    <col min="1548" max="1548" width="1.5703125" style="97" customWidth="1"/>
    <col min="1549" max="1549" width="12.7109375" style="97" customWidth="1"/>
    <col min="1550" max="1550" width="1.5703125" style="97" customWidth="1"/>
    <col min="1551" max="1551" width="12.7109375" style="97" customWidth="1"/>
    <col min="1552" max="1552" width="1.5703125" style="97" customWidth="1"/>
    <col min="1553" max="1553" width="14.42578125" style="97" customWidth="1"/>
    <col min="1554" max="1554" width="1.5703125" style="97" customWidth="1"/>
    <col min="1555" max="1555" width="12.7109375" style="97" customWidth="1"/>
    <col min="1556" max="1556" width="1.5703125" style="97" customWidth="1"/>
    <col min="1557" max="1557" width="12.7109375" style="97" customWidth="1"/>
    <col min="1558" max="1558" width="1.5703125" style="97" customWidth="1"/>
    <col min="1559" max="1559" width="16.140625" style="97" customWidth="1"/>
    <col min="1560" max="1561" width="1.5703125" style="97" customWidth="1"/>
    <col min="1562" max="1562" width="13.28515625" style="97" customWidth="1"/>
    <col min="1563" max="1563" width="1.5703125" style="97" customWidth="1"/>
    <col min="1564" max="1564" width="12.7109375" style="97" customWidth="1"/>
    <col min="1565" max="1565" width="2.42578125" style="97" customWidth="1"/>
    <col min="1566" max="1566" width="11.5703125" style="97" customWidth="1"/>
    <col min="1567" max="1567" width="1.5703125" style="97" customWidth="1"/>
    <col min="1568" max="1568" width="12.7109375" style="97" customWidth="1"/>
    <col min="1569" max="1569" width="2.42578125" style="97" customWidth="1"/>
    <col min="1570" max="1570" width="13.28515625" style="97" customWidth="1"/>
    <col min="1571" max="1571" width="1.5703125" style="97" customWidth="1"/>
    <col min="1572" max="1572" width="12.7109375" style="97" customWidth="1"/>
    <col min="1573" max="1573" width="2.42578125" style="97" customWidth="1"/>
    <col min="1574" max="1574" width="15.140625" style="97" customWidth="1"/>
    <col min="1575" max="1575" width="2.42578125" style="97" customWidth="1"/>
    <col min="1576" max="1576" width="9.28515625" style="97" customWidth="1"/>
    <col min="1577" max="1577" width="4" style="97" bestFit="1" customWidth="1"/>
    <col min="1578" max="1578" width="8.42578125" style="97" customWidth="1"/>
    <col min="1579" max="1579" width="1.5703125" style="97" customWidth="1"/>
    <col min="1580" max="1580" width="12.7109375" style="97" customWidth="1"/>
    <col min="1581" max="1581" width="1.5703125" style="97" customWidth="1"/>
    <col min="1582" max="1582" width="12.7109375" style="97" customWidth="1"/>
    <col min="1583" max="1583" width="1.5703125" style="97" customWidth="1"/>
    <col min="1584" max="1584" width="12.7109375" style="97" customWidth="1"/>
    <col min="1585" max="1792" width="12.7109375" style="97"/>
    <col min="1793" max="1793" width="5" style="97" customWidth="1"/>
    <col min="1794" max="1794" width="1.5703125" style="97" customWidth="1"/>
    <col min="1795" max="1795" width="19.5703125" style="97" customWidth="1"/>
    <col min="1796" max="1796" width="1.5703125" style="97" customWidth="1"/>
    <col min="1797" max="1797" width="14.42578125" style="97" customWidth="1"/>
    <col min="1798" max="1798" width="1.5703125" style="97" customWidth="1"/>
    <col min="1799" max="1799" width="12.7109375" style="97" customWidth="1"/>
    <col min="1800" max="1800" width="1.5703125" style="97" customWidth="1"/>
    <col min="1801" max="1801" width="12.7109375" style="97" customWidth="1"/>
    <col min="1802" max="1802" width="1.5703125" style="97" customWidth="1"/>
    <col min="1803" max="1803" width="14.42578125" style="97" customWidth="1"/>
    <col min="1804" max="1804" width="1.5703125" style="97" customWidth="1"/>
    <col min="1805" max="1805" width="12.7109375" style="97" customWidth="1"/>
    <col min="1806" max="1806" width="1.5703125" style="97" customWidth="1"/>
    <col min="1807" max="1807" width="12.7109375" style="97" customWidth="1"/>
    <col min="1808" max="1808" width="1.5703125" style="97" customWidth="1"/>
    <col min="1809" max="1809" width="14.42578125" style="97" customWidth="1"/>
    <col min="1810" max="1810" width="1.5703125" style="97" customWidth="1"/>
    <col min="1811" max="1811" width="12.7109375" style="97" customWidth="1"/>
    <col min="1812" max="1812" width="1.5703125" style="97" customWidth="1"/>
    <col min="1813" max="1813" width="12.7109375" style="97" customWidth="1"/>
    <col min="1814" max="1814" width="1.5703125" style="97" customWidth="1"/>
    <col min="1815" max="1815" width="16.140625" style="97" customWidth="1"/>
    <col min="1816" max="1817" width="1.5703125" style="97" customWidth="1"/>
    <col min="1818" max="1818" width="13.28515625" style="97" customWidth="1"/>
    <col min="1819" max="1819" width="1.5703125" style="97" customWidth="1"/>
    <col min="1820" max="1820" width="12.7109375" style="97" customWidth="1"/>
    <col min="1821" max="1821" width="2.42578125" style="97" customWidth="1"/>
    <col min="1822" max="1822" width="11.5703125" style="97" customWidth="1"/>
    <col min="1823" max="1823" width="1.5703125" style="97" customWidth="1"/>
    <col min="1824" max="1824" width="12.7109375" style="97" customWidth="1"/>
    <col min="1825" max="1825" width="2.42578125" style="97" customWidth="1"/>
    <col min="1826" max="1826" width="13.28515625" style="97" customWidth="1"/>
    <col min="1827" max="1827" width="1.5703125" style="97" customWidth="1"/>
    <col min="1828" max="1828" width="12.7109375" style="97" customWidth="1"/>
    <col min="1829" max="1829" width="2.42578125" style="97" customWidth="1"/>
    <col min="1830" max="1830" width="15.140625" style="97" customWidth="1"/>
    <col min="1831" max="1831" width="2.42578125" style="97" customWidth="1"/>
    <col min="1832" max="1832" width="9.28515625" style="97" customWidth="1"/>
    <col min="1833" max="1833" width="4" style="97" bestFit="1" customWidth="1"/>
    <col min="1834" max="1834" width="8.42578125" style="97" customWidth="1"/>
    <col min="1835" max="1835" width="1.5703125" style="97" customWidth="1"/>
    <col min="1836" max="1836" width="12.7109375" style="97" customWidth="1"/>
    <col min="1837" max="1837" width="1.5703125" style="97" customWidth="1"/>
    <col min="1838" max="1838" width="12.7109375" style="97" customWidth="1"/>
    <col min="1839" max="1839" width="1.5703125" style="97" customWidth="1"/>
    <col min="1840" max="1840" width="12.7109375" style="97" customWidth="1"/>
    <col min="1841" max="2048" width="12.7109375" style="97"/>
    <col min="2049" max="2049" width="5" style="97" customWidth="1"/>
    <col min="2050" max="2050" width="1.5703125" style="97" customWidth="1"/>
    <col min="2051" max="2051" width="19.5703125" style="97" customWidth="1"/>
    <col min="2052" max="2052" width="1.5703125" style="97" customWidth="1"/>
    <col min="2053" max="2053" width="14.42578125" style="97" customWidth="1"/>
    <col min="2054" max="2054" width="1.5703125" style="97" customWidth="1"/>
    <col min="2055" max="2055" width="12.7109375" style="97" customWidth="1"/>
    <col min="2056" max="2056" width="1.5703125" style="97" customWidth="1"/>
    <col min="2057" max="2057" width="12.7109375" style="97" customWidth="1"/>
    <col min="2058" max="2058" width="1.5703125" style="97" customWidth="1"/>
    <col min="2059" max="2059" width="14.42578125" style="97" customWidth="1"/>
    <col min="2060" max="2060" width="1.5703125" style="97" customWidth="1"/>
    <col min="2061" max="2061" width="12.7109375" style="97" customWidth="1"/>
    <col min="2062" max="2062" width="1.5703125" style="97" customWidth="1"/>
    <col min="2063" max="2063" width="12.7109375" style="97" customWidth="1"/>
    <col min="2064" max="2064" width="1.5703125" style="97" customWidth="1"/>
    <col min="2065" max="2065" width="14.42578125" style="97" customWidth="1"/>
    <col min="2066" max="2066" width="1.5703125" style="97" customWidth="1"/>
    <col min="2067" max="2067" width="12.7109375" style="97" customWidth="1"/>
    <col min="2068" max="2068" width="1.5703125" style="97" customWidth="1"/>
    <col min="2069" max="2069" width="12.7109375" style="97" customWidth="1"/>
    <col min="2070" max="2070" width="1.5703125" style="97" customWidth="1"/>
    <col min="2071" max="2071" width="16.140625" style="97" customWidth="1"/>
    <col min="2072" max="2073" width="1.5703125" style="97" customWidth="1"/>
    <col min="2074" max="2074" width="13.28515625" style="97" customWidth="1"/>
    <col min="2075" max="2075" width="1.5703125" style="97" customWidth="1"/>
    <col min="2076" max="2076" width="12.7109375" style="97" customWidth="1"/>
    <col min="2077" max="2077" width="2.42578125" style="97" customWidth="1"/>
    <col min="2078" max="2078" width="11.5703125" style="97" customWidth="1"/>
    <col min="2079" max="2079" width="1.5703125" style="97" customWidth="1"/>
    <col min="2080" max="2080" width="12.7109375" style="97" customWidth="1"/>
    <col min="2081" max="2081" width="2.42578125" style="97" customWidth="1"/>
    <col min="2082" max="2082" width="13.28515625" style="97" customWidth="1"/>
    <col min="2083" max="2083" width="1.5703125" style="97" customWidth="1"/>
    <col min="2084" max="2084" width="12.7109375" style="97" customWidth="1"/>
    <col min="2085" max="2085" width="2.42578125" style="97" customWidth="1"/>
    <col min="2086" max="2086" width="15.140625" style="97" customWidth="1"/>
    <col min="2087" max="2087" width="2.42578125" style="97" customWidth="1"/>
    <col min="2088" max="2088" width="9.28515625" style="97" customWidth="1"/>
    <col min="2089" max="2089" width="4" style="97" bestFit="1" customWidth="1"/>
    <col min="2090" max="2090" width="8.42578125" style="97" customWidth="1"/>
    <col min="2091" max="2091" width="1.5703125" style="97" customWidth="1"/>
    <col min="2092" max="2092" width="12.7109375" style="97" customWidth="1"/>
    <col min="2093" max="2093" width="1.5703125" style="97" customWidth="1"/>
    <col min="2094" max="2094" width="12.7109375" style="97" customWidth="1"/>
    <col min="2095" max="2095" width="1.5703125" style="97" customWidth="1"/>
    <col min="2096" max="2096" width="12.7109375" style="97" customWidth="1"/>
    <col min="2097" max="2304" width="12.7109375" style="97"/>
    <col min="2305" max="2305" width="5" style="97" customWidth="1"/>
    <col min="2306" max="2306" width="1.5703125" style="97" customWidth="1"/>
    <col min="2307" max="2307" width="19.5703125" style="97" customWidth="1"/>
    <col min="2308" max="2308" width="1.5703125" style="97" customWidth="1"/>
    <col min="2309" max="2309" width="14.42578125" style="97" customWidth="1"/>
    <col min="2310" max="2310" width="1.5703125" style="97" customWidth="1"/>
    <col min="2311" max="2311" width="12.7109375" style="97" customWidth="1"/>
    <col min="2312" max="2312" width="1.5703125" style="97" customWidth="1"/>
    <col min="2313" max="2313" width="12.7109375" style="97" customWidth="1"/>
    <col min="2314" max="2314" width="1.5703125" style="97" customWidth="1"/>
    <col min="2315" max="2315" width="14.42578125" style="97" customWidth="1"/>
    <col min="2316" max="2316" width="1.5703125" style="97" customWidth="1"/>
    <col min="2317" max="2317" width="12.7109375" style="97" customWidth="1"/>
    <col min="2318" max="2318" width="1.5703125" style="97" customWidth="1"/>
    <col min="2319" max="2319" width="12.7109375" style="97" customWidth="1"/>
    <col min="2320" max="2320" width="1.5703125" style="97" customWidth="1"/>
    <col min="2321" max="2321" width="14.42578125" style="97" customWidth="1"/>
    <col min="2322" max="2322" width="1.5703125" style="97" customWidth="1"/>
    <col min="2323" max="2323" width="12.7109375" style="97" customWidth="1"/>
    <col min="2324" max="2324" width="1.5703125" style="97" customWidth="1"/>
    <col min="2325" max="2325" width="12.7109375" style="97" customWidth="1"/>
    <col min="2326" max="2326" width="1.5703125" style="97" customWidth="1"/>
    <col min="2327" max="2327" width="16.140625" style="97" customWidth="1"/>
    <col min="2328" max="2329" width="1.5703125" style="97" customWidth="1"/>
    <col min="2330" max="2330" width="13.28515625" style="97" customWidth="1"/>
    <col min="2331" max="2331" width="1.5703125" style="97" customWidth="1"/>
    <col min="2332" max="2332" width="12.7109375" style="97" customWidth="1"/>
    <col min="2333" max="2333" width="2.42578125" style="97" customWidth="1"/>
    <col min="2334" max="2334" width="11.5703125" style="97" customWidth="1"/>
    <col min="2335" max="2335" width="1.5703125" style="97" customWidth="1"/>
    <col min="2336" max="2336" width="12.7109375" style="97" customWidth="1"/>
    <col min="2337" max="2337" width="2.42578125" style="97" customWidth="1"/>
    <col min="2338" max="2338" width="13.28515625" style="97" customWidth="1"/>
    <col min="2339" max="2339" width="1.5703125" style="97" customWidth="1"/>
    <col min="2340" max="2340" width="12.7109375" style="97" customWidth="1"/>
    <col min="2341" max="2341" width="2.42578125" style="97" customWidth="1"/>
    <col min="2342" max="2342" width="15.140625" style="97" customWidth="1"/>
    <col min="2343" max="2343" width="2.42578125" style="97" customWidth="1"/>
    <col min="2344" max="2344" width="9.28515625" style="97" customWidth="1"/>
    <col min="2345" max="2345" width="4" style="97" bestFit="1" customWidth="1"/>
    <col min="2346" max="2346" width="8.42578125" style="97" customWidth="1"/>
    <col min="2347" max="2347" width="1.5703125" style="97" customWidth="1"/>
    <col min="2348" max="2348" width="12.7109375" style="97" customWidth="1"/>
    <col min="2349" max="2349" width="1.5703125" style="97" customWidth="1"/>
    <col min="2350" max="2350" width="12.7109375" style="97" customWidth="1"/>
    <col min="2351" max="2351" width="1.5703125" style="97" customWidth="1"/>
    <col min="2352" max="2352" width="12.7109375" style="97" customWidth="1"/>
    <col min="2353" max="2560" width="12.7109375" style="97"/>
    <col min="2561" max="2561" width="5" style="97" customWidth="1"/>
    <col min="2562" max="2562" width="1.5703125" style="97" customWidth="1"/>
    <col min="2563" max="2563" width="19.5703125" style="97" customWidth="1"/>
    <col min="2564" max="2564" width="1.5703125" style="97" customWidth="1"/>
    <col min="2565" max="2565" width="14.42578125" style="97" customWidth="1"/>
    <col min="2566" max="2566" width="1.5703125" style="97" customWidth="1"/>
    <col min="2567" max="2567" width="12.7109375" style="97" customWidth="1"/>
    <col min="2568" max="2568" width="1.5703125" style="97" customWidth="1"/>
    <col min="2569" max="2569" width="12.7109375" style="97" customWidth="1"/>
    <col min="2570" max="2570" width="1.5703125" style="97" customWidth="1"/>
    <col min="2571" max="2571" width="14.42578125" style="97" customWidth="1"/>
    <col min="2572" max="2572" width="1.5703125" style="97" customWidth="1"/>
    <col min="2573" max="2573" width="12.7109375" style="97" customWidth="1"/>
    <col min="2574" max="2574" width="1.5703125" style="97" customWidth="1"/>
    <col min="2575" max="2575" width="12.7109375" style="97" customWidth="1"/>
    <col min="2576" max="2576" width="1.5703125" style="97" customWidth="1"/>
    <col min="2577" max="2577" width="14.42578125" style="97" customWidth="1"/>
    <col min="2578" max="2578" width="1.5703125" style="97" customWidth="1"/>
    <col min="2579" max="2579" width="12.7109375" style="97" customWidth="1"/>
    <col min="2580" max="2580" width="1.5703125" style="97" customWidth="1"/>
    <col min="2581" max="2581" width="12.7109375" style="97" customWidth="1"/>
    <col min="2582" max="2582" width="1.5703125" style="97" customWidth="1"/>
    <col min="2583" max="2583" width="16.140625" style="97" customWidth="1"/>
    <col min="2584" max="2585" width="1.5703125" style="97" customWidth="1"/>
    <col min="2586" max="2586" width="13.28515625" style="97" customWidth="1"/>
    <col min="2587" max="2587" width="1.5703125" style="97" customWidth="1"/>
    <col min="2588" max="2588" width="12.7109375" style="97" customWidth="1"/>
    <col min="2589" max="2589" width="2.42578125" style="97" customWidth="1"/>
    <col min="2590" max="2590" width="11.5703125" style="97" customWidth="1"/>
    <col min="2591" max="2591" width="1.5703125" style="97" customWidth="1"/>
    <col min="2592" max="2592" width="12.7109375" style="97" customWidth="1"/>
    <col min="2593" max="2593" width="2.42578125" style="97" customWidth="1"/>
    <col min="2594" max="2594" width="13.28515625" style="97" customWidth="1"/>
    <col min="2595" max="2595" width="1.5703125" style="97" customWidth="1"/>
    <col min="2596" max="2596" width="12.7109375" style="97" customWidth="1"/>
    <col min="2597" max="2597" width="2.42578125" style="97" customWidth="1"/>
    <col min="2598" max="2598" width="15.140625" style="97" customWidth="1"/>
    <col min="2599" max="2599" width="2.42578125" style="97" customWidth="1"/>
    <col min="2600" max="2600" width="9.28515625" style="97" customWidth="1"/>
    <col min="2601" max="2601" width="4" style="97" bestFit="1" customWidth="1"/>
    <col min="2602" max="2602" width="8.42578125" style="97" customWidth="1"/>
    <col min="2603" max="2603" width="1.5703125" style="97" customWidth="1"/>
    <col min="2604" max="2604" width="12.7109375" style="97" customWidth="1"/>
    <col min="2605" max="2605" width="1.5703125" style="97" customWidth="1"/>
    <col min="2606" max="2606" width="12.7109375" style="97" customWidth="1"/>
    <col min="2607" max="2607" width="1.5703125" style="97" customWidth="1"/>
    <col min="2608" max="2608" width="12.7109375" style="97" customWidth="1"/>
    <col min="2609" max="2816" width="12.7109375" style="97"/>
    <col min="2817" max="2817" width="5" style="97" customWidth="1"/>
    <col min="2818" max="2818" width="1.5703125" style="97" customWidth="1"/>
    <col min="2819" max="2819" width="19.5703125" style="97" customWidth="1"/>
    <col min="2820" max="2820" width="1.5703125" style="97" customWidth="1"/>
    <col min="2821" max="2821" width="14.42578125" style="97" customWidth="1"/>
    <col min="2822" max="2822" width="1.5703125" style="97" customWidth="1"/>
    <col min="2823" max="2823" width="12.7109375" style="97" customWidth="1"/>
    <col min="2824" max="2824" width="1.5703125" style="97" customWidth="1"/>
    <col min="2825" max="2825" width="12.7109375" style="97" customWidth="1"/>
    <col min="2826" max="2826" width="1.5703125" style="97" customWidth="1"/>
    <col min="2827" max="2827" width="14.42578125" style="97" customWidth="1"/>
    <col min="2828" max="2828" width="1.5703125" style="97" customWidth="1"/>
    <col min="2829" max="2829" width="12.7109375" style="97" customWidth="1"/>
    <col min="2830" max="2830" width="1.5703125" style="97" customWidth="1"/>
    <col min="2831" max="2831" width="12.7109375" style="97" customWidth="1"/>
    <col min="2832" max="2832" width="1.5703125" style="97" customWidth="1"/>
    <col min="2833" max="2833" width="14.42578125" style="97" customWidth="1"/>
    <col min="2834" max="2834" width="1.5703125" style="97" customWidth="1"/>
    <col min="2835" max="2835" width="12.7109375" style="97" customWidth="1"/>
    <col min="2836" max="2836" width="1.5703125" style="97" customWidth="1"/>
    <col min="2837" max="2837" width="12.7109375" style="97" customWidth="1"/>
    <col min="2838" max="2838" width="1.5703125" style="97" customWidth="1"/>
    <col min="2839" max="2839" width="16.140625" style="97" customWidth="1"/>
    <col min="2840" max="2841" width="1.5703125" style="97" customWidth="1"/>
    <col min="2842" max="2842" width="13.28515625" style="97" customWidth="1"/>
    <col min="2843" max="2843" width="1.5703125" style="97" customWidth="1"/>
    <col min="2844" max="2844" width="12.7109375" style="97" customWidth="1"/>
    <col min="2845" max="2845" width="2.42578125" style="97" customWidth="1"/>
    <col min="2846" max="2846" width="11.5703125" style="97" customWidth="1"/>
    <col min="2847" max="2847" width="1.5703125" style="97" customWidth="1"/>
    <col min="2848" max="2848" width="12.7109375" style="97" customWidth="1"/>
    <col min="2849" max="2849" width="2.42578125" style="97" customWidth="1"/>
    <col min="2850" max="2850" width="13.28515625" style="97" customWidth="1"/>
    <col min="2851" max="2851" width="1.5703125" style="97" customWidth="1"/>
    <col min="2852" max="2852" width="12.7109375" style="97" customWidth="1"/>
    <col min="2853" max="2853" width="2.42578125" style="97" customWidth="1"/>
    <col min="2854" max="2854" width="15.140625" style="97" customWidth="1"/>
    <col min="2855" max="2855" width="2.42578125" style="97" customWidth="1"/>
    <col min="2856" max="2856" width="9.28515625" style="97" customWidth="1"/>
    <col min="2857" max="2857" width="4" style="97" bestFit="1" customWidth="1"/>
    <col min="2858" max="2858" width="8.42578125" style="97" customWidth="1"/>
    <col min="2859" max="2859" width="1.5703125" style="97" customWidth="1"/>
    <col min="2860" max="2860" width="12.7109375" style="97" customWidth="1"/>
    <col min="2861" max="2861" width="1.5703125" style="97" customWidth="1"/>
    <col min="2862" max="2862" width="12.7109375" style="97" customWidth="1"/>
    <col min="2863" max="2863" width="1.5703125" style="97" customWidth="1"/>
    <col min="2864" max="2864" width="12.7109375" style="97" customWidth="1"/>
    <col min="2865" max="3072" width="12.7109375" style="97"/>
    <col min="3073" max="3073" width="5" style="97" customWidth="1"/>
    <col min="3074" max="3074" width="1.5703125" style="97" customWidth="1"/>
    <col min="3075" max="3075" width="19.5703125" style="97" customWidth="1"/>
    <col min="3076" max="3076" width="1.5703125" style="97" customWidth="1"/>
    <col min="3077" max="3077" width="14.42578125" style="97" customWidth="1"/>
    <col min="3078" max="3078" width="1.5703125" style="97" customWidth="1"/>
    <col min="3079" max="3079" width="12.7109375" style="97" customWidth="1"/>
    <col min="3080" max="3080" width="1.5703125" style="97" customWidth="1"/>
    <col min="3081" max="3081" width="12.7109375" style="97" customWidth="1"/>
    <col min="3082" max="3082" width="1.5703125" style="97" customWidth="1"/>
    <col min="3083" max="3083" width="14.42578125" style="97" customWidth="1"/>
    <col min="3084" max="3084" width="1.5703125" style="97" customWidth="1"/>
    <col min="3085" max="3085" width="12.7109375" style="97" customWidth="1"/>
    <col min="3086" max="3086" width="1.5703125" style="97" customWidth="1"/>
    <col min="3087" max="3087" width="12.7109375" style="97" customWidth="1"/>
    <col min="3088" max="3088" width="1.5703125" style="97" customWidth="1"/>
    <col min="3089" max="3089" width="14.42578125" style="97" customWidth="1"/>
    <col min="3090" max="3090" width="1.5703125" style="97" customWidth="1"/>
    <col min="3091" max="3091" width="12.7109375" style="97" customWidth="1"/>
    <col min="3092" max="3092" width="1.5703125" style="97" customWidth="1"/>
    <col min="3093" max="3093" width="12.7109375" style="97" customWidth="1"/>
    <col min="3094" max="3094" width="1.5703125" style="97" customWidth="1"/>
    <col min="3095" max="3095" width="16.140625" style="97" customWidth="1"/>
    <col min="3096" max="3097" width="1.5703125" style="97" customWidth="1"/>
    <col min="3098" max="3098" width="13.28515625" style="97" customWidth="1"/>
    <col min="3099" max="3099" width="1.5703125" style="97" customWidth="1"/>
    <col min="3100" max="3100" width="12.7109375" style="97" customWidth="1"/>
    <col min="3101" max="3101" width="2.42578125" style="97" customWidth="1"/>
    <col min="3102" max="3102" width="11.5703125" style="97" customWidth="1"/>
    <col min="3103" max="3103" width="1.5703125" style="97" customWidth="1"/>
    <col min="3104" max="3104" width="12.7109375" style="97" customWidth="1"/>
    <col min="3105" max="3105" width="2.42578125" style="97" customWidth="1"/>
    <col min="3106" max="3106" width="13.28515625" style="97" customWidth="1"/>
    <col min="3107" max="3107" width="1.5703125" style="97" customWidth="1"/>
    <col min="3108" max="3108" width="12.7109375" style="97" customWidth="1"/>
    <col min="3109" max="3109" width="2.42578125" style="97" customWidth="1"/>
    <col min="3110" max="3110" width="15.140625" style="97" customWidth="1"/>
    <col min="3111" max="3111" width="2.42578125" style="97" customWidth="1"/>
    <col min="3112" max="3112" width="9.28515625" style="97" customWidth="1"/>
    <col min="3113" max="3113" width="4" style="97" bestFit="1" customWidth="1"/>
    <col min="3114" max="3114" width="8.42578125" style="97" customWidth="1"/>
    <col min="3115" max="3115" width="1.5703125" style="97" customWidth="1"/>
    <col min="3116" max="3116" width="12.7109375" style="97" customWidth="1"/>
    <col min="3117" max="3117" width="1.5703125" style="97" customWidth="1"/>
    <col min="3118" max="3118" width="12.7109375" style="97" customWidth="1"/>
    <col min="3119" max="3119" width="1.5703125" style="97" customWidth="1"/>
    <col min="3120" max="3120" width="12.7109375" style="97" customWidth="1"/>
    <col min="3121" max="3328" width="12.7109375" style="97"/>
    <col min="3329" max="3329" width="5" style="97" customWidth="1"/>
    <col min="3330" max="3330" width="1.5703125" style="97" customWidth="1"/>
    <col min="3331" max="3331" width="19.5703125" style="97" customWidth="1"/>
    <col min="3332" max="3332" width="1.5703125" style="97" customWidth="1"/>
    <col min="3333" max="3333" width="14.42578125" style="97" customWidth="1"/>
    <col min="3334" max="3334" width="1.5703125" style="97" customWidth="1"/>
    <col min="3335" max="3335" width="12.7109375" style="97" customWidth="1"/>
    <col min="3336" max="3336" width="1.5703125" style="97" customWidth="1"/>
    <col min="3337" max="3337" width="12.7109375" style="97" customWidth="1"/>
    <col min="3338" max="3338" width="1.5703125" style="97" customWidth="1"/>
    <col min="3339" max="3339" width="14.42578125" style="97" customWidth="1"/>
    <col min="3340" max="3340" width="1.5703125" style="97" customWidth="1"/>
    <col min="3341" max="3341" width="12.7109375" style="97" customWidth="1"/>
    <col min="3342" max="3342" width="1.5703125" style="97" customWidth="1"/>
    <col min="3343" max="3343" width="12.7109375" style="97" customWidth="1"/>
    <col min="3344" max="3344" width="1.5703125" style="97" customWidth="1"/>
    <col min="3345" max="3345" width="14.42578125" style="97" customWidth="1"/>
    <col min="3346" max="3346" width="1.5703125" style="97" customWidth="1"/>
    <col min="3347" max="3347" width="12.7109375" style="97" customWidth="1"/>
    <col min="3348" max="3348" width="1.5703125" style="97" customWidth="1"/>
    <col min="3349" max="3349" width="12.7109375" style="97" customWidth="1"/>
    <col min="3350" max="3350" width="1.5703125" style="97" customWidth="1"/>
    <col min="3351" max="3351" width="16.140625" style="97" customWidth="1"/>
    <col min="3352" max="3353" width="1.5703125" style="97" customWidth="1"/>
    <col min="3354" max="3354" width="13.28515625" style="97" customWidth="1"/>
    <col min="3355" max="3355" width="1.5703125" style="97" customWidth="1"/>
    <col min="3356" max="3356" width="12.7109375" style="97" customWidth="1"/>
    <col min="3357" max="3357" width="2.42578125" style="97" customWidth="1"/>
    <col min="3358" max="3358" width="11.5703125" style="97" customWidth="1"/>
    <col min="3359" max="3359" width="1.5703125" style="97" customWidth="1"/>
    <col min="3360" max="3360" width="12.7109375" style="97" customWidth="1"/>
    <col min="3361" max="3361" width="2.42578125" style="97" customWidth="1"/>
    <col min="3362" max="3362" width="13.28515625" style="97" customWidth="1"/>
    <col min="3363" max="3363" width="1.5703125" style="97" customWidth="1"/>
    <col min="3364" max="3364" width="12.7109375" style="97" customWidth="1"/>
    <col min="3365" max="3365" width="2.42578125" style="97" customWidth="1"/>
    <col min="3366" max="3366" width="15.140625" style="97" customWidth="1"/>
    <col min="3367" max="3367" width="2.42578125" style="97" customWidth="1"/>
    <col min="3368" max="3368" width="9.28515625" style="97" customWidth="1"/>
    <col min="3369" max="3369" width="4" style="97" bestFit="1" customWidth="1"/>
    <col min="3370" max="3370" width="8.42578125" style="97" customWidth="1"/>
    <col min="3371" max="3371" width="1.5703125" style="97" customWidth="1"/>
    <col min="3372" max="3372" width="12.7109375" style="97" customWidth="1"/>
    <col min="3373" max="3373" width="1.5703125" style="97" customWidth="1"/>
    <col min="3374" max="3374" width="12.7109375" style="97" customWidth="1"/>
    <col min="3375" max="3375" width="1.5703125" style="97" customWidth="1"/>
    <col min="3376" max="3376" width="12.7109375" style="97" customWidth="1"/>
    <col min="3377" max="3584" width="12.7109375" style="97"/>
    <col min="3585" max="3585" width="5" style="97" customWidth="1"/>
    <col min="3586" max="3586" width="1.5703125" style="97" customWidth="1"/>
    <col min="3587" max="3587" width="19.5703125" style="97" customWidth="1"/>
    <col min="3588" max="3588" width="1.5703125" style="97" customWidth="1"/>
    <col min="3589" max="3589" width="14.42578125" style="97" customWidth="1"/>
    <col min="3590" max="3590" width="1.5703125" style="97" customWidth="1"/>
    <col min="3591" max="3591" width="12.7109375" style="97" customWidth="1"/>
    <col min="3592" max="3592" width="1.5703125" style="97" customWidth="1"/>
    <col min="3593" max="3593" width="12.7109375" style="97" customWidth="1"/>
    <col min="3594" max="3594" width="1.5703125" style="97" customWidth="1"/>
    <col min="3595" max="3595" width="14.42578125" style="97" customWidth="1"/>
    <col min="3596" max="3596" width="1.5703125" style="97" customWidth="1"/>
    <col min="3597" max="3597" width="12.7109375" style="97" customWidth="1"/>
    <col min="3598" max="3598" width="1.5703125" style="97" customWidth="1"/>
    <col min="3599" max="3599" width="12.7109375" style="97" customWidth="1"/>
    <col min="3600" max="3600" width="1.5703125" style="97" customWidth="1"/>
    <col min="3601" max="3601" width="14.42578125" style="97" customWidth="1"/>
    <col min="3602" max="3602" width="1.5703125" style="97" customWidth="1"/>
    <col min="3603" max="3603" width="12.7109375" style="97" customWidth="1"/>
    <col min="3604" max="3604" width="1.5703125" style="97" customWidth="1"/>
    <col min="3605" max="3605" width="12.7109375" style="97" customWidth="1"/>
    <col min="3606" max="3606" width="1.5703125" style="97" customWidth="1"/>
    <col min="3607" max="3607" width="16.140625" style="97" customWidth="1"/>
    <col min="3608" max="3609" width="1.5703125" style="97" customWidth="1"/>
    <col min="3610" max="3610" width="13.28515625" style="97" customWidth="1"/>
    <col min="3611" max="3611" width="1.5703125" style="97" customWidth="1"/>
    <col min="3612" max="3612" width="12.7109375" style="97" customWidth="1"/>
    <col min="3613" max="3613" width="2.42578125" style="97" customWidth="1"/>
    <col min="3614" max="3614" width="11.5703125" style="97" customWidth="1"/>
    <col min="3615" max="3615" width="1.5703125" style="97" customWidth="1"/>
    <col min="3616" max="3616" width="12.7109375" style="97" customWidth="1"/>
    <col min="3617" max="3617" width="2.42578125" style="97" customWidth="1"/>
    <col min="3618" max="3618" width="13.28515625" style="97" customWidth="1"/>
    <col min="3619" max="3619" width="1.5703125" style="97" customWidth="1"/>
    <col min="3620" max="3620" width="12.7109375" style="97" customWidth="1"/>
    <col min="3621" max="3621" width="2.42578125" style="97" customWidth="1"/>
    <col min="3622" max="3622" width="15.140625" style="97" customWidth="1"/>
    <col min="3623" max="3623" width="2.42578125" style="97" customWidth="1"/>
    <col min="3624" max="3624" width="9.28515625" style="97" customWidth="1"/>
    <col min="3625" max="3625" width="4" style="97" bestFit="1" customWidth="1"/>
    <col min="3626" max="3626" width="8.42578125" style="97" customWidth="1"/>
    <col min="3627" max="3627" width="1.5703125" style="97" customWidth="1"/>
    <col min="3628" max="3628" width="12.7109375" style="97" customWidth="1"/>
    <col min="3629" max="3629" width="1.5703125" style="97" customWidth="1"/>
    <col min="3630" max="3630" width="12.7109375" style="97" customWidth="1"/>
    <col min="3631" max="3631" width="1.5703125" style="97" customWidth="1"/>
    <col min="3632" max="3632" width="12.7109375" style="97" customWidth="1"/>
    <col min="3633" max="3840" width="12.7109375" style="97"/>
    <col min="3841" max="3841" width="5" style="97" customWidth="1"/>
    <col min="3842" max="3842" width="1.5703125" style="97" customWidth="1"/>
    <col min="3843" max="3843" width="19.5703125" style="97" customWidth="1"/>
    <col min="3844" max="3844" width="1.5703125" style="97" customWidth="1"/>
    <col min="3845" max="3845" width="14.42578125" style="97" customWidth="1"/>
    <col min="3846" max="3846" width="1.5703125" style="97" customWidth="1"/>
    <col min="3847" max="3847" width="12.7109375" style="97" customWidth="1"/>
    <col min="3848" max="3848" width="1.5703125" style="97" customWidth="1"/>
    <col min="3849" max="3849" width="12.7109375" style="97" customWidth="1"/>
    <col min="3850" max="3850" width="1.5703125" style="97" customWidth="1"/>
    <col min="3851" max="3851" width="14.42578125" style="97" customWidth="1"/>
    <col min="3852" max="3852" width="1.5703125" style="97" customWidth="1"/>
    <col min="3853" max="3853" width="12.7109375" style="97" customWidth="1"/>
    <col min="3854" max="3854" width="1.5703125" style="97" customWidth="1"/>
    <col min="3855" max="3855" width="12.7109375" style="97" customWidth="1"/>
    <col min="3856" max="3856" width="1.5703125" style="97" customWidth="1"/>
    <col min="3857" max="3857" width="14.42578125" style="97" customWidth="1"/>
    <col min="3858" max="3858" width="1.5703125" style="97" customWidth="1"/>
    <col min="3859" max="3859" width="12.7109375" style="97" customWidth="1"/>
    <col min="3860" max="3860" width="1.5703125" style="97" customWidth="1"/>
    <col min="3861" max="3861" width="12.7109375" style="97" customWidth="1"/>
    <col min="3862" max="3862" width="1.5703125" style="97" customWidth="1"/>
    <col min="3863" max="3863" width="16.140625" style="97" customWidth="1"/>
    <col min="3864" max="3865" width="1.5703125" style="97" customWidth="1"/>
    <col min="3866" max="3866" width="13.28515625" style="97" customWidth="1"/>
    <col min="3867" max="3867" width="1.5703125" style="97" customWidth="1"/>
    <col min="3868" max="3868" width="12.7109375" style="97" customWidth="1"/>
    <col min="3869" max="3869" width="2.42578125" style="97" customWidth="1"/>
    <col min="3870" max="3870" width="11.5703125" style="97" customWidth="1"/>
    <col min="3871" max="3871" width="1.5703125" style="97" customWidth="1"/>
    <col min="3872" max="3872" width="12.7109375" style="97" customWidth="1"/>
    <col min="3873" max="3873" width="2.42578125" style="97" customWidth="1"/>
    <col min="3874" max="3874" width="13.28515625" style="97" customWidth="1"/>
    <col min="3875" max="3875" width="1.5703125" style="97" customWidth="1"/>
    <col min="3876" max="3876" width="12.7109375" style="97" customWidth="1"/>
    <col min="3877" max="3877" width="2.42578125" style="97" customWidth="1"/>
    <col min="3878" max="3878" width="15.140625" style="97" customWidth="1"/>
    <col min="3879" max="3879" width="2.42578125" style="97" customWidth="1"/>
    <col min="3880" max="3880" width="9.28515625" style="97" customWidth="1"/>
    <col min="3881" max="3881" width="4" style="97" bestFit="1" customWidth="1"/>
    <col min="3882" max="3882" width="8.42578125" style="97" customWidth="1"/>
    <col min="3883" max="3883" width="1.5703125" style="97" customWidth="1"/>
    <col min="3884" max="3884" width="12.7109375" style="97" customWidth="1"/>
    <col min="3885" max="3885" width="1.5703125" style="97" customWidth="1"/>
    <col min="3886" max="3886" width="12.7109375" style="97" customWidth="1"/>
    <col min="3887" max="3887" width="1.5703125" style="97" customWidth="1"/>
    <col min="3888" max="3888" width="12.7109375" style="97" customWidth="1"/>
    <col min="3889" max="4096" width="12.7109375" style="97"/>
    <col min="4097" max="4097" width="5" style="97" customWidth="1"/>
    <col min="4098" max="4098" width="1.5703125" style="97" customWidth="1"/>
    <col min="4099" max="4099" width="19.5703125" style="97" customWidth="1"/>
    <col min="4100" max="4100" width="1.5703125" style="97" customWidth="1"/>
    <col min="4101" max="4101" width="14.42578125" style="97" customWidth="1"/>
    <col min="4102" max="4102" width="1.5703125" style="97" customWidth="1"/>
    <col min="4103" max="4103" width="12.7109375" style="97" customWidth="1"/>
    <col min="4104" max="4104" width="1.5703125" style="97" customWidth="1"/>
    <col min="4105" max="4105" width="12.7109375" style="97" customWidth="1"/>
    <col min="4106" max="4106" width="1.5703125" style="97" customWidth="1"/>
    <col min="4107" max="4107" width="14.42578125" style="97" customWidth="1"/>
    <col min="4108" max="4108" width="1.5703125" style="97" customWidth="1"/>
    <col min="4109" max="4109" width="12.7109375" style="97" customWidth="1"/>
    <col min="4110" max="4110" width="1.5703125" style="97" customWidth="1"/>
    <col min="4111" max="4111" width="12.7109375" style="97" customWidth="1"/>
    <col min="4112" max="4112" width="1.5703125" style="97" customWidth="1"/>
    <col min="4113" max="4113" width="14.42578125" style="97" customWidth="1"/>
    <col min="4114" max="4114" width="1.5703125" style="97" customWidth="1"/>
    <col min="4115" max="4115" width="12.7109375" style="97" customWidth="1"/>
    <col min="4116" max="4116" width="1.5703125" style="97" customWidth="1"/>
    <col min="4117" max="4117" width="12.7109375" style="97" customWidth="1"/>
    <col min="4118" max="4118" width="1.5703125" style="97" customWidth="1"/>
    <col min="4119" max="4119" width="16.140625" style="97" customWidth="1"/>
    <col min="4120" max="4121" width="1.5703125" style="97" customWidth="1"/>
    <col min="4122" max="4122" width="13.28515625" style="97" customWidth="1"/>
    <col min="4123" max="4123" width="1.5703125" style="97" customWidth="1"/>
    <col min="4124" max="4124" width="12.7109375" style="97" customWidth="1"/>
    <col min="4125" max="4125" width="2.42578125" style="97" customWidth="1"/>
    <col min="4126" max="4126" width="11.5703125" style="97" customWidth="1"/>
    <col min="4127" max="4127" width="1.5703125" style="97" customWidth="1"/>
    <col min="4128" max="4128" width="12.7109375" style="97" customWidth="1"/>
    <col min="4129" max="4129" width="2.42578125" style="97" customWidth="1"/>
    <col min="4130" max="4130" width="13.28515625" style="97" customWidth="1"/>
    <col min="4131" max="4131" width="1.5703125" style="97" customWidth="1"/>
    <col min="4132" max="4132" width="12.7109375" style="97" customWidth="1"/>
    <col min="4133" max="4133" width="2.42578125" style="97" customWidth="1"/>
    <col min="4134" max="4134" width="15.140625" style="97" customWidth="1"/>
    <col min="4135" max="4135" width="2.42578125" style="97" customWidth="1"/>
    <col min="4136" max="4136" width="9.28515625" style="97" customWidth="1"/>
    <col min="4137" max="4137" width="4" style="97" bestFit="1" customWidth="1"/>
    <col min="4138" max="4138" width="8.42578125" style="97" customWidth="1"/>
    <col min="4139" max="4139" width="1.5703125" style="97" customWidth="1"/>
    <col min="4140" max="4140" width="12.7109375" style="97" customWidth="1"/>
    <col min="4141" max="4141" width="1.5703125" style="97" customWidth="1"/>
    <col min="4142" max="4142" width="12.7109375" style="97" customWidth="1"/>
    <col min="4143" max="4143" width="1.5703125" style="97" customWidth="1"/>
    <col min="4144" max="4144" width="12.7109375" style="97" customWidth="1"/>
    <col min="4145" max="4352" width="12.7109375" style="97"/>
    <col min="4353" max="4353" width="5" style="97" customWidth="1"/>
    <col min="4354" max="4354" width="1.5703125" style="97" customWidth="1"/>
    <col min="4355" max="4355" width="19.5703125" style="97" customWidth="1"/>
    <col min="4356" max="4356" width="1.5703125" style="97" customWidth="1"/>
    <col min="4357" max="4357" width="14.42578125" style="97" customWidth="1"/>
    <col min="4358" max="4358" width="1.5703125" style="97" customWidth="1"/>
    <col min="4359" max="4359" width="12.7109375" style="97" customWidth="1"/>
    <col min="4360" max="4360" width="1.5703125" style="97" customWidth="1"/>
    <col min="4361" max="4361" width="12.7109375" style="97" customWidth="1"/>
    <col min="4362" max="4362" width="1.5703125" style="97" customWidth="1"/>
    <col min="4363" max="4363" width="14.42578125" style="97" customWidth="1"/>
    <col min="4364" max="4364" width="1.5703125" style="97" customWidth="1"/>
    <col min="4365" max="4365" width="12.7109375" style="97" customWidth="1"/>
    <col min="4366" max="4366" width="1.5703125" style="97" customWidth="1"/>
    <col min="4367" max="4367" width="12.7109375" style="97" customWidth="1"/>
    <col min="4368" max="4368" width="1.5703125" style="97" customWidth="1"/>
    <col min="4369" max="4369" width="14.42578125" style="97" customWidth="1"/>
    <col min="4370" max="4370" width="1.5703125" style="97" customWidth="1"/>
    <col min="4371" max="4371" width="12.7109375" style="97" customWidth="1"/>
    <col min="4372" max="4372" width="1.5703125" style="97" customWidth="1"/>
    <col min="4373" max="4373" width="12.7109375" style="97" customWidth="1"/>
    <col min="4374" max="4374" width="1.5703125" style="97" customWidth="1"/>
    <col min="4375" max="4375" width="16.140625" style="97" customWidth="1"/>
    <col min="4376" max="4377" width="1.5703125" style="97" customWidth="1"/>
    <col min="4378" max="4378" width="13.28515625" style="97" customWidth="1"/>
    <col min="4379" max="4379" width="1.5703125" style="97" customWidth="1"/>
    <col min="4380" max="4380" width="12.7109375" style="97" customWidth="1"/>
    <col min="4381" max="4381" width="2.42578125" style="97" customWidth="1"/>
    <col min="4382" max="4382" width="11.5703125" style="97" customWidth="1"/>
    <col min="4383" max="4383" width="1.5703125" style="97" customWidth="1"/>
    <col min="4384" max="4384" width="12.7109375" style="97" customWidth="1"/>
    <col min="4385" max="4385" width="2.42578125" style="97" customWidth="1"/>
    <col min="4386" max="4386" width="13.28515625" style="97" customWidth="1"/>
    <col min="4387" max="4387" width="1.5703125" style="97" customWidth="1"/>
    <col min="4388" max="4388" width="12.7109375" style="97" customWidth="1"/>
    <col min="4389" max="4389" width="2.42578125" style="97" customWidth="1"/>
    <col min="4390" max="4390" width="15.140625" style="97" customWidth="1"/>
    <col min="4391" max="4391" width="2.42578125" style="97" customWidth="1"/>
    <col min="4392" max="4392" width="9.28515625" style="97" customWidth="1"/>
    <col min="4393" max="4393" width="4" style="97" bestFit="1" customWidth="1"/>
    <col min="4394" max="4394" width="8.42578125" style="97" customWidth="1"/>
    <col min="4395" max="4395" width="1.5703125" style="97" customWidth="1"/>
    <col min="4396" max="4396" width="12.7109375" style="97" customWidth="1"/>
    <col min="4397" max="4397" width="1.5703125" style="97" customWidth="1"/>
    <col min="4398" max="4398" width="12.7109375" style="97" customWidth="1"/>
    <col min="4399" max="4399" width="1.5703125" style="97" customWidth="1"/>
    <col min="4400" max="4400" width="12.7109375" style="97" customWidth="1"/>
    <col min="4401" max="4608" width="12.7109375" style="97"/>
    <col min="4609" max="4609" width="5" style="97" customWidth="1"/>
    <col min="4610" max="4610" width="1.5703125" style="97" customWidth="1"/>
    <col min="4611" max="4611" width="19.5703125" style="97" customWidth="1"/>
    <col min="4612" max="4612" width="1.5703125" style="97" customWidth="1"/>
    <col min="4613" max="4613" width="14.42578125" style="97" customWidth="1"/>
    <col min="4614" max="4614" width="1.5703125" style="97" customWidth="1"/>
    <col min="4615" max="4615" width="12.7109375" style="97" customWidth="1"/>
    <col min="4616" max="4616" width="1.5703125" style="97" customWidth="1"/>
    <col min="4617" max="4617" width="12.7109375" style="97" customWidth="1"/>
    <col min="4618" max="4618" width="1.5703125" style="97" customWidth="1"/>
    <col min="4619" max="4619" width="14.42578125" style="97" customWidth="1"/>
    <col min="4620" max="4620" width="1.5703125" style="97" customWidth="1"/>
    <col min="4621" max="4621" width="12.7109375" style="97" customWidth="1"/>
    <col min="4622" max="4622" width="1.5703125" style="97" customWidth="1"/>
    <col min="4623" max="4623" width="12.7109375" style="97" customWidth="1"/>
    <col min="4624" max="4624" width="1.5703125" style="97" customWidth="1"/>
    <col min="4625" max="4625" width="14.42578125" style="97" customWidth="1"/>
    <col min="4626" max="4626" width="1.5703125" style="97" customWidth="1"/>
    <col min="4627" max="4627" width="12.7109375" style="97" customWidth="1"/>
    <col min="4628" max="4628" width="1.5703125" style="97" customWidth="1"/>
    <col min="4629" max="4629" width="12.7109375" style="97" customWidth="1"/>
    <col min="4630" max="4630" width="1.5703125" style="97" customWidth="1"/>
    <col min="4631" max="4631" width="16.140625" style="97" customWidth="1"/>
    <col min="4632" max="4633" width="1.5703125" style="97" customWidth="1"/>
    <col min="4634" max="4634" width="13.28515625" style="97" customWidth="1"/>
    <col min="4635" max="4635" width="1.5703125" style="97" customWidth="1"/>
    <col min="4636" max="4636" width="12.7109375" style="97" customWidth="1"/>
    <col min="4637" max="4637" width="2.42578125" style="97" customWidth="1"/>
    <col min="4638" max="4638" width="11.5703125" style="97" customWidth="1"/>
    <col min="4639" max="4639" width="1.5703125" style="97" customWidth="1"/>
    <col min="4640" max="4640" width="12.7109375" style="97" customWidth="1"/>
    <col min="4641" max="4641" width="2.42578125" style="97" customWidth="1"/>
    <col min="4642" max="4642" width="13.28515625" style="97" customWidth="1"/>
    <col min="4643" max="4643" width="1.5703125" style="97" customWidth="1"/>
    <col min="4644" max="4644" width="12.7109375" style="97" customWidth="1"/>
    <col min="4645" max="4645" width="2.42578125" style="97" customWidth="1"/>
    <col min="4646" max="4646" width="15.140625" style="97" customWidth="1"/>
    <col min="4647" max="4647" width="2.42578125" style="97" customWidth="1"/>
    <col min="4648" max="4648" width="9.28515625" style="97" customWidth="1"/>
    <col min="4649" max="4649" width="4" style="97" bestFit="1" customWidth="1"/>
    <col min="4650" max="4650" width="8.42578125" style="97" customWidth="1"/>
    <col min="4651" max="4651" width="1.5703125" style="97" customWidth="1"/>
    <col min="4652" max="4652" width="12.7109375" style="97" customWidth="1"/>
    <col min="4653" max="4653" width="1.5703125" style="97" customWidth="1"/>
    <col min="4654" max="4654" width="12.7109375" style="97" customWidth="1"/>
    <col min="4655" max="4655" width="1.5703125" style="97" customWidth="1"/>
    <col min="4656" max="4656" width="12.7109375" style="97" customWidth="1"/>
    <col min="4657" max="4864" width="12.7109375" style="97"/>
    <col min="4865" max="4865" width="5" style="97" customWidth="1"/>
    <col min="4866" max="4866" width="1.5703125" style="97" customWidth="1"/>
    <col min="4867" max="4867" width="19.5703125" style="97" customWidth="1"/>
    <col min="4868" max="4868" width="1.5703125" style="97" customWidth="1"/>
    <col min="4869" max="4869" width="14.42578125" style="97" customWidth="1"/>
    <col min="4870" max="4870" width="1.5703125" style="97" customWidth="1"/>
    <col min="4871" max="4871" width="12.7109375" style="97" customWidth="1"/>
    <col min="4872" max="4872" width="1.5703125" style="97" customWidth="1"/>
    <col min="4873" max="4873" width="12.7109375" style="97" customWidth="1"/>
    <col min="4874" max="4874" width="1.5703125" style="97" customWidth="1"/>
    <col min="4875" max="4875" width="14.42578125" style="97" customWidth="1"/>
    <col min="4876" max="4876" width="1.5703125" style="97" customWidth="1"/>
    <col min="4877" max="4877" width="12.7109375" style="97" customWidth="1"/>
    <col min="4878" max="4878" width="1.5703125" style="97" customWidth="1"/>
    <col min="4879" max="4879" width="12.7109375" style="97" customWidth="1"/>
    <col min="4880" max="4880" width="1.5703125" style="97" customWidth="1"/>
    <col min="4881" max="4881" width="14.42578125" style="97" customWidth="1"/>
    <col min="4882" max="4882" width="1.5703125" style="97" customWidth="1"/>
    <col min="4883" max="4883" width="12.7109375" style="97" customWidth="1"/>
    <col min="4884" max="4884" width="1.5703125" style="97" customWidth="1"/>
    <col min="4885" max="4885" width="12.7109375" style="97" customWidth="1"/>
    <col min="4886" max="4886" width="1.5703125" style="97" customWidth="1"/>
    <col min="4887" max="4887" width="16.140625" style="97" customWidth="1"/>
    <col min="4888" max="4889" width="1.5703125" style="97" customWidth="1"/>
    <col min="4890" max="4890" width="13.28515625" style="97" customWidth="1"/>
    <col min="4891" max="4891" width="1.5703125" style="97" customWidth="1"/>
    <col min="4892" max="4892" width="12.7109375" style="97" customWidth="1"/>
    <col min="4893" max="4893" width="2.42578125" style="97" customWidth="1"/>
    <col min="4894" max="4894" width="11.5703125" style="97" customWidth="1"/>
    <col min="4895" max="4895" width="1.5703125" style="97" customWidth="1"/>
    <col min="4896" max="4896" width="12.7109375" style="97" customWidth="1"/>
    <col min="4897" max="4897" width="2.42578125" style="97" customWidth="1"/>
    <col min="4898" max="4898" width="13.28515625" style="97" customWidth="1"/>
    <col min="4899" max="4899" width="1.5703125" style="97" customWidth="1"/>
    <col min="4900" max="4900" width="12.7109375" style="97" customWidth="1"/>
    <col min="4901" max="4901" width="2.42578125" style="97" customWidth="1"/>
    <col min="4902" max="4902" width="15.140625" style="97" customWidth="1"/>
    <col min="4903" max="4903" width="2.42578125" style="97" customWidth="1"/>
    <col min="4904" max="4904" width="9.28515625" style="97" customWidth="1"/>
    <col min="4905" max="4905" width="4" style="97" bestFit="1" customWidth="1"/>
    <col min="4906" max="4906" width="8.42578125" style="97" customWidth="1"/>
    <col min="4907" max="4907" width="1.5703125" style="97" customWidth="1"/>
    <col min="4908" max="4908" width="12.7109375" style="97" customWidth="1"/>
    <col min="4909" max="4909" width="1.5703125" style="97" customWidth="1"/>
    <col min="4910" max="4910" width="12.7109375" style="97" customWidth="1"/>
    <col min="4911" max="4911" width="1.5703125" style="97" customWidth="1"/>
    <col min="4912" max="4912" width="12.7109375" style="97" customWidth="1"/>
    <col min="4913" max="5120" width="12.7109375" style="97"/>
    <col min="5121" max="5121" width="5" style="97" customWidth="1"/>
    <col min="5122" max="5122" width="1.5703125" style="97" customWidth="1"/>
    <col min="5123" max="5123" width="19.5703125" style="97" customWidth="1"/>
    <col min="5124" max="5124" width="1.5703125" style="97" customWidth="1"/>
    <col min="5125" max="5125" width="14.42578125" style="97" customWidth="1"/>
    <col min="5126" max="5126" width="1.5703125" style="97" customWidth="1"/>
    <col min="5127" max="5127" width="12.7109375" style="97" customWidth="1"/>
    <col min="5128" max="5128" width="1.5703125" style="97" customWidth="1"/>
    <col min="5129" max="5129" width="12.7109375" style="97" customWidth="1"/>
    <col min="5130" max="5130" width="1.5703125" style="97" customWidth="1"/>
    <col min="5131" max="5131" width="14.42578125" style="97" customWidth="1"/>
    <col min="5132" max="5132" width="1.5703125" style="97" customWidth="1"/>
    <col min="5133" max="5133" width="12.7109375" style="97" customWidth="1"/>
    <col min="5134" max="5134" width="1.5703125" style="97" customWidth="1"/>
    <col min="5135" max="5135" width="12.7109375" style="97" customWidth="1"/>
    <col min="5136" max="5136" width="1.5703125" style="97" customWidth="1"/>
    <col min="5137" max="5137" width="14.42578125" style="97" customWidth="1"/>
    <col min="5138" max="5138" width="1.5703125" style="97" customWidth="1"/>
    <col min="5139" max="5139" width="12.7109375" style="97" customWidth="1"/>
    <col min="5140" max="5140" width="1.5703125" style="97" customWidth="1"/>
    <col min="5141" max="5141" width="12.7109375" style="97" customWidth="1"/>
    <col min="5142" max="5142" width="1.5703125" style="97" customWidth="1"/>
    <col min="5143" max="5143" width="16.140625" style="97" customWidth="1"/>
    <col min="5144" max="5145" width="1.5703125" style="97" customWidth="1"/>
    <col min="5146" max="5146" width="13.28515625" style="97" customWidth="1"/>
    <col min="5147" max="5147" width="1.5703125" style="97" customWidth="1"/>
    <col min="5148" max="5148" width="12.7109375" style="97" customWidth="1"/>
    <col min="5149" max="5149" width="2.42578125" style="97" customWidth="1"/>
    <col min="5150" max="5150" width="11.5703125" style="97" customWidth="1"/>
    <col min="5151" max="5151" width="1.5703125" style="97" customWidth="1"/>
    <col min="5152" max="5152" width="12.7109375" style="97" customWidth="1"/>
    <col min="5153" max="5153" width="2.42578125" style="97" customWidth="1"/>
    <col min="5154" max="5154" width="13.28515625" style="97" customWidth="1"/>
    <col min="5155" max="5155" width="1.5703125" style="97" customWidth="1"/>
    <col min="5156" max="5156" width="12.7109375" style="97" customWidth="1"/>
    <col min="5157" max="5157" width="2.42578125" style="97" customWidth="1"/>
    <col min="5158" max="5158" width="15.140625" style="97" customWidth="1"/>
    <col min="5159" max="5159" width="2.42578125" style="97" customWidth="1"/>
    <col min="5160" max="5160" width="9.28515625" style="97" customWidth="1"/>
    <col min="5161" max="5161" width="4" style="97" bestFit="1" customWidth="1"/>
    <col min="5162" max="5162" width="8.42578125" style="97" customWidth="1"/>
    <col min="5163" max="5163" width="1.5703125" style="97" customWidth="1"/>
    <col min="5164" max="5164" width="12.7109375" style="97" customWidth="1"/>
    <col min="5165" max="5165" width="1.5703125" style="97" customWidth="1"/>
    <col min="5166" max="5166" width="12.7109375" style="97" customWidth="1"/>
    <col min="5167" max="5167" width="1.5703125" style="97" customWidth="1"/>
    <col min="5168" max="5168" width="12.7109375" style="97" customWidth="1"/>
    <col min="5169" max="5376" width="12.7109375" style="97"/>
    <col min="5377" max="5377" width="5" style="97" customWidth="1"/>
    <col min="5378" max="5378" width="1.5703125" style="97" customWidth="1"/>
    <col min="5379" max="5379" width="19.5703125" style="97" customWidth="1"/>
    <col min="5380" max="5380" width="1.5703125" style="97" customWidth="1"/>
    <col min="5381" max="5381" width="14.42578125" style="97" customWidth="1"/>
    <col min="5382" max="5382" width="1.5703125" style="97" customWidth="1"/>
    <col min="5383" max="5383" width="12.7109375" style="97" customWidth="1"/>
    <col min="5384" max="5384" width="1.5703125" style="97" customWidth="1"/>
    <col min="5385" max="5385" width="12.7109375" style="97" customWidth="1"/>
    <col min="5386" max="5386" width="1.5703125" style="97" customWidth="1"/>
    <col min="5387" max="5387" width="14.42578125" style="97" customWidth="1"/>
    <col min="5388" max="5388" width="1.5703125" style="97" customWidth="1"/>
    <col min="5389" max="5389" width="12.7109375" style="97" customWidth="1"/>
    <col min="5390" max="5390" width="1.5703125" style="97" customWidth="1"/>
    <col min="5391" max="5391" width="12.7109375" style="97" customWidth="1"/>
    <col min="5392" max="5392" width="1.5703125" style="97" customWidth="1"/>
    <col min="5393" max="5393" width="14.42578125" style="97" customWidth="1"/>
    <col min="5394" max="5394" width="1.5703125" style="97" customWidth="1"/>
    <col min="5395" max="5395" width="12.7109375" style="97" customWidth="1"/>
    <col min="5396" max="5396" width="1.5703125" style="97" customWidth="1"/>
    <col min="5397" max="5397" width="12.7109375" style="97" customWidth="1"/>
    <col min="5398" max="5398" width="1.5703125" style="97" customWidth="1"/>
    <col min="5399" max="5399" width="16.140625" style="97" customWidth="1"/>
    <col min="5400" max="5401" width="1.5703125" style="97" customWidth="1"/>
    <col min="5402" max="5402" width="13.28515625" style="97" customWidth="1"/>
    <col min="5403" max="5403" width="1.5703125" style="97" customWidth="1"/>
    <col min="5404" max="5404" width="12.7109375" style="97" customWidth="1"/>
    <col min="5405" max="5405" width="2.42578125" style="97" customWidth="1"/>
    <col min="5406" max="5406" width="11.5703125" style="97" customWidth="1"/>
    <col min="5407" max="5407" width="1.5703125" style="97" customWidth="1"/>
    <col min="5408" max="5408" width="12.7109375" style="97" customWidth="1"/>
    <col min="5409" max="5409" width="2.42578125" style="97" customWidth="1"/>
    <col min="5410" max="5410" width="13.28515625" style="97" customWidth="1"/>
    <col min="5411" max="5411" width="1.5703125" style="97" customWidth="1"/>
    <col min="5412" max="5412" width="12.7109375" style="97" customWidth="1"/>
    <col min="5413" max="5413" width="2.42578125" style="97" customWidth="1"/>
    <col min="5414" max="5414" width="15.140625" style="97" customWidth="1"/>
    <col min="5415" max="5415" width="2.42578125" style="97" customWidth="1"/>
    <col min="5416" max="5416" width="9.28515625" style="97" customWidth="1"/>
    <col min="5417" max="5417" width="4" style="97" bestFit="1" customWidth="1"/>
    <col min="5418" max="5418" width="8.42578125" style="97" customWidth="1"/>
    <col min="5419" max="5419" width="1.5703125" style="97" customWidth="1"/>
    <col min="5420" max="5420" width="12.7109375" style="97" customWidth="1"/>
    <col min="5421" max="5421" width="1.5703125" style="97" customWidth="1"/>
    <col min="5422" max="5422" width="12.7109375" style="97" customWidth="1"/>
    <col min="5423" max="5423" width="1.5703125" style="97" customWidth="1"/>
    <col min="5424" max="5424" width="12.7109375" style="97" customWidth="1"/>
    <col min="5425" max="5632" width="12.7109375" style="97"/>
    <col min="5633" max="5633" width="5" style="97" customWidth="1"/>
    <col min="5634" max="5634" width="1.5703125" style="97" customWidth="1"/>
    <col min="5635" max="5635" width="19.5703125" style="97" customWidth="1"/>
    <col min="5636" max="5636" width="1.5703125" style="97" customWidth="1"/>
    <col min="5637" max="5637" width="14.42578125" style="97" customWidth="1"/>
    <col min="5638" max="5638" width="1.5703125" style="97" customWidth="1"/>
    <col min="5639" max="5639" width="12.7109375" style="97" customWidth="1"/>
    <col min="5640" max="5640" width="1.5703125" style="97" customWidth="1"/>
    <col min="5641" max="5641" width="12.7109375" style="97" customWidth="1"/>
    <col min="5642" max="5642" width="1.5703125" style="97" customWidth="1"/>
    <col min="5643" max="5643" width="14.42578125" style="97" customWidth="1"/>
    <col min="5644" max="5644" width="1.5703125" style="97" customWidth="1"/>
    <col min="5645" max="5645" width="12.7109375" style="97" customWidth="1"/>
    <col min="5646" max="5646" width="1.5703125" style="97" customWidth="1"/>
    <col min="5647" max="5647" width="12.7109375" style="97" customWidth="1"/>
    <col min="5648" max="5648" width="1.5703125" style="97" customWidth="1"/>
    <col min="5649" max="5649" width="14.42578125" style="97" customWidth="1"/>
    <col min="5650" max="5650" width="1.5703125" style="97" customWidth="1"/>
    <col min="5651" max="5651" width="12.7109375" style="97" customWidth="1"/>
    <col min="5652" max="5652" width="1.5703125" style="97" customWidth="1"/>
    <col min="5653" max="5653" width="12.7109375" style="97" customWidth="1"/>
    <col min="5654" max="5654" width="1.5703125" style="97" customWidth="1"/>
    <col min="5655" max="5655" width="16.140625" style="97" customWidth="1"/>
    <col min="5656" max="5657" width="1.5703125" style="97" customWidth="1"/>
    <col min="5658" max="5658" width="13.28515625" style="97" customWidth="1"/>
    <col min="5659" max="5659" width="1.5703125" style="97" customWidth="1"/>
    <col min="5660" max="5660" width="12.7109375" style="97" customWidth="1"/>
    <col min="5661" max="5661" width="2.42578125" style="97" customWidth="1"/>
    <col min="5662" max="5662" width="11.5703125" style="97" customWidth="1"/>
    <col min="5663" max="5663" width="1.5703125" style="97" customWidth="1"/>
    <col min="5664" max="5664" width="12.7109375" style="97" customWidth="1"/>
    <col min="5665" max="5665" width="2.42578125" style="97" customWidth="1"/>
    <col min="5666" max="5666" width="13.28515625" style="97" customWidth="1"/>
    <col min="5667" max="5667" width="1.5703125" style="97" customWidth="1"/>
    <col min="5668" max="5668" width="12.7109375" style="97" customWidth="1"/>
    <col min="5669" max="5669" width="2.42578125" style="97" customWidth="1"/>
    <col min="5670" max="5670" width="15.140625" style="97" customWidth="1"/>
    <col min="5671" max="5671" width="2.42578125" style="97" customWidth="1"/>
    <col min="5672" max="5672" width="9.28515625" style="97" customWidth="1"/>
    <col min="5673" max="5673" width="4" style="97" bestFit="1" customWidth="1"/>
    <col min="5674" max="5674" width="8.42578125" style="97" customWidth="1"/>
    <col min="5675" max="5675" width="1.5703125" style="97" customWidth="1"/>
    <col min="5676" max="5676" width="12.7109375" style="97" customWidth="1"/>
    <col min="5677" max="5677" width="1.5703125" style="97" customWidth="1"/>
    <col min="5678" max="5678" width="12.7109375" style="97" customWidth="1"/>
    <col min="5679" max="5679" width="1.5703125" style="97" customWidth="1"/>
    <col min="5680" max="5680" width="12.7109375" style="97" customWidth="1"/>
    <col min="5681" max="5888" width="12.7109375" style="97"/>
    <col min="5889" max="5889" width="5" style="97" customWidth="1"/>
    <col min="5890" max="5890" width="1.5703125" style="97" customWidth="1"/>
    <col min="5891" max="5891" width="19.5703125" style="97" customWidth="1"/>
    <col min="5892" max="5892" width="1.5703125" style="97" customWidth="1"/>
    <col min="5893" max="5893" width="14.42578125" style="97" customWidth="1"/>
    <col min="5894" max="5894" width="1.5703125" style="97" customWidth="1"/>
    <col min="5895" max="5895" width="12.7109375" style="97" customWidth="1"/>
    <col min="5896" max="5896" width="1.5703125" style="97" customWidth="1"/>
    <col min="5897" max="5897" width="12.7109375" style="97" customWidth="1"/>
    <col min="5898" max="5898" width="1.5703125" style="97" customWidth="1"/>
    <col min="5899" max="5899" width="14.42578125" style="97" customWidth="1"/>
    <col min="5900" max="5900" width="1.5703125" style="97" customWidth="1"/>
    <col min="5901" max="5901" width="12.7109375" style="97" customWidth="1"/>
    <col min="5902" max="5902" width="1.5703125" style="97" customWidth="1"/>
    <col min="5903" max="5903" width="12.7109375" style="97" customWidth="1"/>
    <col min="5904" max="5904" width="1.5703125" style="97" customWidth="1"/>
    <col min="5905" max="5905" width="14.42578125" style="97" customWidth="1"/>
    <col min="5906" max="5906" width="1.5703125" style="97" customWidth="1"/>
    <col min="5907" max="5907" width="12.7109375" style="97" customWidth="1"/>
    <col min="5908" max="5908" width="1.5703125" style="97" customWidth="1"/>
    <col min="5909" max="5909" width="12.7109375" style="97" customWidth="1"/>
    <col min="5910" max="5910" width="1.5703125" style="97" customWidth="1"/>
    <col min="5911" max="5911" width="16.140625" style="97" customWidth="1"/>
    <col min="5912" max="5913" width="1.5703125" style="97" customWidth="1"/>
    <col min="5914" max="5914" width="13.28515625" style="97" customWidth="1"/>
    <col min="5915" max="5915" width="1.5703125" style="97" customWidth="1"/>
    <col min="5916" max="5916" width="12.7109375" style="97" customWidth="1"/>
    <col min="5917" max="5917" width="2.42578125" style="97" customWidth="1"/>
    <col min="5918" max="5918" width="11.5703125" style="97" customWidth="1"/>
    <col min="5919" max="5919" width="1.5703125" style="97" customWidth="1"/>
    <col min="5920" max="5920" width="12.7109375" style="97" customWidth="1"/>
    <col min="5921" max="5921" width="2.42578125" style="97" customWidth="1"/>
    <col min="5922" max="5922" width="13.28515625" style="97" customWidth="1"/>
    <col min="5923" max="5923" width="1.5703125" style="97" customWidth="1"/>
    <col min="5924" max="5924" width="12.7109375" style="97" customWidth="1"/>
    <col min="5925" max="5925" width="2.42578125" style="97" customWidth="1"/>
    <col min="5926" max="5926" width="15.140625" style="97" customWidth="1"/>
    <col min="5927" max="5927" width="2.42578125" style="97" customWidth="1"/>
    <col min="5928" max="5928" width="9.28515625" style="97" customWidth="1"/>
    <col min="5929" max="5929" width="4" style="97" bestFit="1" customWidth="1"/>
    <col min="5930" max="5930" width="8.42578125" style="97" customWidth="1"/>
    <col min="5931" max="5931" width="1.5703125" style="97" customWidth="1"/>
    <col min="5932" max="5932" width="12.7109375" style="97" customWidth="1"/>
    <col min="5933" max="5933" width="1.5703125" style="97" customWidth="1"/>
    <col min="5934" max="5934" width="12.7109375" style="97" customWidth="1"/>
    <col min="5935" max="5935" width="1.5703125" style="97" customWidth="1"/>
    <col min="5936" max="5936" width="12.7109375" style="97" customWidth="1"/>
    <col min="5937" max="6144" width="12.7109375" style="97"/>
    <col min="6145" max="6145" width="5" style="97" customWidth="1"/>
    <col min="6146" max="6146" width="1.5703125" style="97" customWidth="1"/>
    <col min="6147" max="6147" width="19.5703125" style="97" customWidth="1"/>
    <col min="6148" max="6148" width="1.5703125" style="97" customWidth="1"/>
    <col min="6149" max="6149" width="14.42578125" style="97" customWidth="1"/>
    <col min="6150" max="6150" width="1.5703125" style="97" customWidth="1"/>
    <col min="6151" max="6151" width="12.7109375" style="97" customWidth="1"/>
    <col min="6152" max="6152" width="1.5703125" style="97" customWidth="1"/>
    <col min="6153" max="6153" width="12.7109375" style="97" customWidth="1"/>
    <col min="6154" max="6154" width="1.5703125" style="97" customWidth="1"/>
    <col min="6155" max="6155" width="14.42578125" style="97" customWidth="1"/>
    <col min="6156" max="6156" width="1.5703125" style="97" customWidth="1"/>
    <col min="6157" max="6157" width="12.7109375" style="97" customWidth="1"/>
    <col min="6158" max="6158" width="1.5703125" style="97" customWidth="1"/>
    <col min="6159" max="6159" width="12.7109375" style="97" customWidth="1"/>
    <col min="6160" max="6160" width="1.5703125" style="97" customWidth="1"/>
    <col min="6161" max="6161" width="14.42578125" style="97" customWidth="1"/>
    <col min="6162" max="6162" width="1.5703125" style="97" customWidth="1"/>
    <col min="6163" max="6163" width="12.7109375" style="97" customWidth="1"/>
    <col min="6164" max="6164" width="1.5703125" style="97" customWidth="1"/>
    <col min="6165" max="6165" width="12.7109375" style="97" customWidth="1"/>
    <col min="6166" max="6166" width="1.5703125" style="97" customWidth="1"/>
    <col min="6167" max="6167" width="16.140625" style="97" customWidth="1"/>
    <col min="6168" max="6169" width="1.5703125" style="97" customWidth="1"/>
    <col min="6170" max="6170" width="13.28515625" style="97" customWidth="1"/>
    <col min="6171" max="6171" width="1.5703125" style="97" customWidth="1"/>
    <col min="6172" max="6172" width="12.7109375" style="97" customWidth="1"/>
    <col min="6173" max="6173" width="2.42578125" style="97" customWidth="1"/>
    <col min="6174" max="6174" width="11.5703125" style="97" customWidth="1"/>
    <col min="6175" max="6175" width="1.5703125" style="97" customWidth="1"/>
    <col min="6176" max="6176" width="12.7109375" style="97" customWidth="1"/>
    <col min="6177" max="6177" width="2.42578125" style="97" customWidth="1"/>
    <col min="6178" max="6178" width="13.28515625" style="97" customWidth="1"/>
    <col min="6179" max="6179" width="1.5703125" style="97" customWidth="1"/>
    <col min="6180" max="6180" width="12.7109375" style="97" customWidth="1"/>
    <col min="6181" max="6181" width="2.42578125" style="97" customWidth="1"/>
    <col min="6182" max="6182" width="15.140625" style="97" customWidth="1"/>
    <col min="6183" max="6183" width="2.42578125" style="97" customWidth="1"/>
    <col min="6184" max="6184" width="9.28515625" style="97" customWidth="1"/>
    <col min="6185" max="6185" width="4" style="97" bestFit="1" customWidth="1"/>
    <col min="6186" max="6186" width="8.42578125" style="97" customWidth="1"/>
    <col min="6187" max="6187" width="1.5703125" style="97" customWidth="1"/>
    <col min="6188" max="6188" width="12.7109375" style="97" customWidth="1"/>
    <col min="6189" max="6189" width="1.5703125" style="97" customWidth="1"/>
    <col min="6190" max="6190" width="12.7109375" style="97" customWidth="1"/>
    <col min="6191" max="6191" width="1.5703125" style="97" customWidth="1"/>
    <col min="6192" max="6192" width="12.7109375" style="97" customWidth="1"/>
    <col min="6193" max="6400" width="12.7109375" style="97"/>
    <col min="6401" max="6401" width="5" style="97" customWidth="1"/>
    <col min="6402" max="6402" width="1.5703125" style="97" customWidth="1"/>
    <col min="6403" max="6403" width="19.5703125" style="97" customWidth="1"/>
    <col min="6404" max="6404" width="1.5703125" style="97" customWidth="1"/>
    <col min="6405" max="6405" width="14.42578125" style="97" customWidth="1"/>
    <col min="6406" max="6406" width="1.5703125" style="97" customWidth="1"/>
    <col min="6407" max="6407" width="12.7109375" style="97" customWidth="1"/>
    <col min="6408" max="6408" width="1.5703125" style="97" customWidth="1"/>
    <col min="6409" max="6409" width="12.7109375" style="97" customWidth="1"/>
    <col min="6410" max="6410" width="1.5703125" style="97" customWidth="1"/>
    <col min="6411" max="6411" width="14.42578125" style="97" customWidth="1"/>
    <col min="6412" max="6412" width="1.5703125" style="97" customWidth="1"/>
    <col min="6413" max="6413" width="12.7109375" style="97" customWidth="1"/>
    <col min="6414" max="6414" width="1.5703125" style="97" customWidth="1"/>
    <col min="6415" max="6415" width="12.7109375" style="97" customWidth="1"/>
    <col min="6416" max="6416" width="1.5703125" style="97" customWidth="1"/>
    <col min="6417" max="6417" width="14.42578125" style="97" customWidth="1"/>
    <col min="6418" max="6418" width="1.5703125" style="97" customWidth="1"/>
    <col min="6419" max="6419" width="12.7109375" style="97" customWidth="1"/>
    <col min="6420" max="6420" width="1.5703125" style="97" customWidth="1"/>
    <col min="6421" max="6421" width="12.7109375" style="97" customWidth="1"/>
    <col min="6422" max="6422" width="1.5703125" style="97" customWidth="1"/>
    <col min="6423" max="6423" width="16.140625" style="97" customWidth="1"/>
    <col min="6424" max="6425" width="1.5703125" style="97" customWidth="1"/>
    <col min="6426" max="6426" width="13.28515625" style="97" customWidth="1"/>
    <col min="6427" max="6427" width="1.5703125" style="97" customWidth="1"/>
    <col min="6428" max="6428" width="12.7109375" style="97" customWidth="1"/>
    <col min="6429" max="6429" width="2.42578125" style="97" customWidth="1"/>
    <col min="6430" max="6430" width="11.5703125" style="97" customWidth="1"/>
    <col min="6431" max="6431" width="1.5703125" style="97" customWidth="1"/>
    <col min="6432" max="6432" width="12.7109375" style="97" customWidth="1"/>
    <col min="6433" max="6433" width="2.42578125" style="97" customWidth="1"/>
    <col min="6434" max="6434" width="13.28515625" style="97" customWidth="1"/>
    <col min="6435" max="6435" width="1.5703125" style="97" customWidth="1"/>
    <col min="6436" max="6436" width="12.7109375" style="97" customWidth="1"/>
    <col min="6437" max="6437" width="2.42578125" style="97" customWidth="1"/>
    <col min="6438" max="6438" width="15.140625" style="97" customWidth="1"/>
    <col min="6439" max="6439" width="2.42578125" style="97" customWidth="1"/>
    <col min="6440" max="6440" width="9.28515625" style="97" customWidth="1"/>
    <col min="6441" max="6441" width="4" style="97" bestFit="1" customWidth="1"/>
    <col min="6442" max="6442" width="8.42578125" style="97" customWidth="1"/>
    <col min="6443" max="6443" width="1.5703125" style="97" customWidth="1"/>
    <col min="6444" max="6444" width="12.7109375" style="97" customWidth="1"/>
    <col min="6445" max="6445" width="1.5703125" style="97" customWidth="1"/>
    <col min="6446" max="6446" width="12.7109375" style="97" customWidth="1"/>
    <col min="6447" max="6447" width="1.5703125" style="97" customWidth="1"/>
    <col min="6448" max="6448" width="12.7109375" style="97" customWidth="1"/>
    <col min="6449" max="6656" width="12.7109375" style="97"/>
    <col min="6657" max="6657" width="5" style="97" customWidth="1"/>
    <col min="6658" max="6658" width="1.5703125" style="97" customWidth="1"/>
    <col min="6659" max="6659" width="19.5703125" style="97" customWidth="1"/>
    <col min="6660" max="6660" width="1.5703125" style="97" customWidth="1"/>
    <col min="6661" max="6661" width="14.42578125" style="97" customWidth="1"/>
    <col min="6662" max="6662" width="1.5703125" style="97" customWidth="1"/>
    <col min="6663" max="6663" width="12.7109375" style="97" customWidth="1"/>
    <col min="6664" max="6664" width="1.5703125" style="97" customWidth="1"/>
    <col min="6665" max="6665" width="12.7109375" style="97" customWidth="1"/>
    <col min="6666" max="6666" width="1.5703125" style="97" customWidth="1"/>
    <col min="6667" max="6667" width="14.42578125" style="97" customWidth="1"/>
    <col min="6668" max="6668" width="1.5703125" style="97" customWidth="1"/>
    <col min="6669" max="6669" width="12.7109375" style="97" customWidth="1"/>
    <col min="6670" max="6670" width="1.5703125" style="97" customWidth="1"/>
    <col min="6671" max="6671" width="12.7109375" style="97" customWidth="1"/>
    <col min="6672" max="6672" width="1.5703125" style="97" customWidth="1"/>
    <col min="6673" max="6673" width="14.42578125" style="97" customWidth="1"/>
    <col min="6674" max="6674" width="1.5703125" style="97" customWidth="1"/>
    <col min="6675" max="6675" width="12.7109375" style="97" customWidth="1"/>
    <col min="6676" max="6676" width="1.5703125" style="97" customWidth="1"/>
    <col min="6677" max="6677" width="12.7109375" style="97" customWidth="1"/>
    <col min="6678" max="6678" width="1.5703125" style="97" customWidth="1"/>
    <col min="6679" max="6679" width="16.140625" style="97" customWidth="1"/>
    <col min="6680" max="6681" width="1.5703125" style="97" customWidth="1"/>
    <col min="6682" max="6682" width="13.28515625" style="97" customWidth="1"/>
    <col min="6683" max="6683" width="1.5703125" style="97" customWidth="1"/>
    <col min="6684" max="6684" width="12.7109375" style="97" customWidth="1"/>
    <col min="6685" max="6685" width="2.42578125" style="97" customWidth="1"/>
    <col min="6686" max="6686" width="11.5703125" style="97" customWidth="1"/>
    <col min="6687" max="6687" width="1.5703125" style="97" customWidth="1"/>
    <col min="6688" max="6688" width="12.7109375" style="97" customWidth="1"/>
    <col min="6689" max="6689" width="2.42578125" style="97" customWidth="1"/>
    <col min="6690" max="6690" width="13.28515625" style="97" customWidth="1"/>
    <col min="6691" max="6691" width="1.5703125" style="97" customWidth="1"/>
    <col min="6692" max="6692" width="12.7109375" style="97" customWidth="1"/>
    <col min="6693" max="6693" width="2.42578125" style="97" customWidth="1"/>
    <col min="6694" max="6694" width="15.140625" style="97" customWidth="1"/>
    <col min="6695" max="6695" width="2.42578125" style="97" customWidth="1"/>
    <col min="6696" max="6696" width="9.28515625" style="97" customWidth="1"/>
    <col min="6697" max="6697" width="4" style="97" bestFit="1" customWidth="1"/>
    <col min="6698" max="6698" width="8.42578125" style="97" customWidth="1"/>
    <col min="6699" max="6699" width="1.5703125" style="97" customWidth="1"/>
    <col min="6700" max="6700" width="12.7109375" style="97" customWidth="1"/>
    <col min="6701" max="6701" width="1.5703125" style="97" customWidth="1"/>
    <col min="6702" max="6702" width="12.7109375" style="97" customWidth="1"/>
    <col min="6703" max="6703" width="1.5703125" style="97" customWidth="1"/>
    <col min="6704" max="6704" width="12.7109375" style="97" customWidth="1"/>
    <col min="6705" max="6912" width="12.7109375" style="97"/>
    <col min="6913" max="6913" width="5" style="97" customWidth="1"/>
    <col min="6914" max="6914" width="1.5703125" style="97" customWidth="1"/>
    <col min="6915" max="6915" width="19.5703125" style="97" customWidth="1"/>
    <col min="6916" max="6916" width="1.5703125" style="97" customWidth="1"/>
    <col min="6917" max="6917" width="14.42578125" style="97" customWidth="1"/>
    <col min="6918" max="6918" width="1.5703125" style="97" customWidth="1"/>
    <col min="6919" max="6919" width="12.7109375" style="97" customWidth="1"/>
    <col min="6920" max="6920" width="1.5703125" style="97" customWidth="1"/>
    <col min="6921" max="6921" width="12.7109375" style="97" customWidth="1"/>
    <col min="6922" max="6922" width="1.5703125" style="97" customWidth="1"/>
    <col min="6923" max="6923" width="14.42578125" style="97" customWidth="1"/>
    <col min="6924" max="6924" width="1.5703125" style="97" customWidth="1"/>
    <col min="6925" max="6925" width="12.7109375" style="97" customWidth="1"/>
    <col min="6926" max="6926" width="1.5703125" style="97" customWidth="1"/>
    <col min="6927" max="6927" width="12.7109375" style="97" customWidth="1"/>
    <col min="6928" max="6928" width="1.5703125" style="97" customWidth="1"/>
    <col min="6929" max="6929" width="14.42578125" style="97" customWidth="1"/>
    <col min="6930" max="6930" width="1.5703125" style="97" customWidth="1"/>
    <col min="6931" max="6931" width="12.7109375" style="97" customWidth="1"/>
    <col min="6932" max="6932" width="1.5703125" style="97" customWidth="1"/>
    <col min="6933" max="6933" width="12.7109375" style="97" customWidth="1"/>
    <col min="6934" max="6934" width="1.5703125" style="97" customWidth="1"/>
    <col min="6935" max="6935" width="16.140625" style="97" customWidth="1"/>
    <col min="6936" max="6937" width="1.5703125" style="97" customWidth="1"/>
    <col min="6938" max="6938" width="13.28515625" style="97" customWidth="1"/>
    <col min="6939" max="6939" width="1.5703125" style="97" customWidth="1"/>
    <col min="6940" max="6940" width="12.7109375" style="97" customWidth="1"/>
    <col min="6941" max="6941" width="2.42578125" style="97" customWidth="1"/>
    <col min="6942" max="6942" width="11.5703125" style="97" customWidth="1"/>
    <col min="6943" max="6943" width="1.5703125" style="97" customWidth="1"/>
    <col min="6944" max="6944" width="12.7109375" style="97" customWidth="1"/>
    <col min="6945" max="6945" width="2.42578125" style="97" customWidth="1"/>
    <col min="6946" max="6946" width="13.28515625" style="97" customWidth="1"/>
    <col min="6947" max="6947" width="1.5703125" style="97" customWidth="1"/>
    <col min="6948" max="6948" width="12.7109375" style="97" customWidth="1"/>
    <col min="6949" max="6949" width="2.42578125" style="97" customWidth="1"/>
    <col min="6950" max="6950" width="15.140625" style="97" customWidth="1"/>
    <col min="6951" max="6951" width="2.42578125" style="97" customWidth="1"/>
    <col min="6952" max="6952" width="9.28515625" style="97" customWidth="1"/>
    <col min="6953" max="6953" width="4" style="97" bestFit="1" customWidth="1"/>
    <col min="6954" max="6954" width="8.42578125" style="97" customWidth="1"/>
    <col min="6955" max="6955" width="1.5703125" style="97" customWidth="1"/>
    <col min="6956" max="6956" width="12.7109375" style="97" customWidth="1"/>
    <col min="6957" max="6957" width="1.5703125" style="97" customWidth="1"/>
    <col min="6958" max="6958" width="12.7109375" style="97" customWidth="1"/>
    <col min="6959" max="6959" width="1.5703125" style="97" customWidth="1"/>
    <col min="6960" max="6960" width="12.7109375" style="97" customWidth="1"/>
    <col min="6961" max="7168" width="12.7109375" style="97"/>
    <col min="7169" max="7169" width="5" style="97" customWidth="1"/>
    <col min="7170" max="7170" width="1.5703125" style="97" customWidth="1"/>
    <col min="7171" max="7171" width="19.5703125" style="97" customWidth="1"/>
    <col min="7172" max="7172" width="1.5703125" style="97" customWidth="1"/>
    <col min="7173" max="7173" width="14.42578125" style="97" customWidth="1"/>
    <col min="7174" max="7174" width="1.5703125" style="97" customWidth="1"/>
    <col min="7175" max="7175" width="12.7109375" style="97" customWidth="1"/>
    <col min="7176" max="7176" width="1.5703125" style="97" customWidth="1"/>
    <col min="7177" max="7177" width="12.7109375" style="97" customWidth="1"/>
    <col min="7178" max="7178" width="1.5703125" style="97" customWidth="1"/>
    <col min="7179" max="7179" width="14.42578125" style="97" customWidth="1"/>
    <col min="7180" max="7180" width="1.5703125" style="97" customWidth="1"/>
    <col min="7181" max="7181" width="12.7109375" style="97" customWidth="1"/>
    <col min="7182" max="7182" width="1.5703125" style="97" customWidth="1"/>
    <col min="7183" max="7183" width="12.7109375" style="97" customWidth="1"/>
    <col min="7184" max="7184" width="1.5703125" style="97" customWidth="1"/>
    <col min="7185" max="7185" width="14.42578125" style="97" customWidth="1"/>
    <col min="7186" max="7186" width="1.5703125" style="97" customWidth="1"/>
    <col min="7187" max="7187" width="12.7109375" style="97" customWidth="1"/>
    <col min="7188" max="7188" width="1.5703125" style="97" customWidth="1"/>
    <col min="7189" max="7189" width="12.7109375" style="97" customWidth="1"/>
    <col min="7190" max="7190" width="1.5703125" style="97" customWidth="1"/>
    <col min="7191" max="7191" width="16.140625" style="97" customWidth="1"/>
    <col min="7192" max="7193" width="1.5703125" style="97" customWidth="1"/>
    <col min="7194" max="7194" width="13.28515625" style="97" customWidth="1"/>
    <col min="7195" max="7195" width="1.5703125" style="97" customWidth="1"/>
    <col min="7196" max="7196" width="12.7109375" style="97" customWidth="1"/>
    <col min="7197" max="7197" width="2.42578125" style="97" customWidth="1"/>
    <col min="7198" max="7198" width="11.5703125" style="97" customWidth="1"/>
    <col min="7199" max="7199" width="1.5703125" style="97" customWidth="1"/>
    <col min="7200" max="7200" width="12.7109375" style="97" customWidth="1"/>
    <col min="7201" max="7201" width="2.42578125" style="97" customWidth="1"/>
    <col min="7202" max="7202" width="13.28515625" style="97" customWidth="1"/>
    <col min="7203" max="7203" width="1.5703125" style="97" customWidth="1"/>
    <col min="7204" max="7204" width="12.7109375" style="97" customWidth="1"/>
    <col min="7205" max="7205" width="2.42578125" style="97" customWidth="1"/>
    <col min="7206" max="7206" width="15.140625" style="97" customWidth="1"/>
    <col min="7207" max="7207" width="2.42578125" style="97" customWidth="1"/>
    <col min="7208" max="7208" width="9.28515625" style="97" customWidth="1"/>
    <col min="7209" max="7209" width="4" style="97" bestFit="1" customWidth="1"/>
    <col min="7210" max="7210" width="8.42578125" style="97" customWidth="1"/>
    <col min="7211" max="7211" width="1.5703125" style="97" customWidth="1"/>
    <col min="7212" max="7212" width="12.7109375" style="97" customWidth="1"/>
    <col min="7213" max="7213" width="1.5703125" style="97" customWidth="1"/>
    <col min="7214" max="7214" width="12.7109375" style="97" customWidth="1"/>
    <col min="7215" max="7215" width="1.5703125" style="97" customWidth="1"/>
    <col min="7216" max="7216" width="12.7109375" style="97" customWidth="1"/>
    <col min="7217" max="7424" width="12.7109375" style="97"/>
    <col min="7425" max="7425" width="5" style="97" customWidth="1"/>
    <col min="7426" max="7426" width="1.5703125" style="97" customWidth="1"/>
    <col min="7427" max="7427" width="19.5703125" style="97" customWidth="1"/>
    <col min="7428" max="7428" width="1.5703125" style="97" customWidth="1"/>
    <col min="7429" max="7429" width="14.42578125" style="97" customWidth="1"/>
    <col min="7430" max="7430" width="1.5703125" style="97" customWidth="1"/>
    <col min="7431" max="7431" width="12.7109375" style="97" customWidth="1"/>
    <col min="7432" max="7432" width="1.5703125" style="97" customWidth="1"/>
    <col min="7433" max="7433" width="12.7109375" style="97" customWidth="1"/>
    <col min="7434" max="7434" width="1.5703125" style="97" customWidth="1"/>
    <col min="7435" max="7435" width="14.42578125" style="97" customWidth="1"/>
    <col min="7436" max="7436" width="1.5703125" style="97" customWidth="1"/>
    <col min="7437" max="7437" width="12.7109375" style="97" customWidth="1"/>
    <col min="7438" max="7438" width="1.5703125" style="97" customWidth="1"/>
    <col min="7439" max="7439" width="12.7109375" style="97" customWidth="1"/>
    <col min="7440" max="7440" width="1.5703125" style="97" customWidth="1"/>
    <col min="7441" max="7441" width="14.42578125" style="97" customWidth="1"/>
    <col min="7442" max="7442" width="1.5703125" style="97" customWidth="1"/>
    <col min="7443" max="7443" width="12.7109375" style="97" customWidth="1"/>
    <col min="7444" max="7444" width="1.5703125" style="97" customWidth="1"/>
    <col min="7445" max="7445" width="12.7109375" style="97" customWidth="1"/>
    <col min="7446" max="7446" width="1.5703125" style="97" customWidth="1"/>
    <col min="7447" max="7447" width="16.140625" style="97" customWidth="1"/>
    <col min="7448" max="7449" width="1.5703125" style="97" customWidth="1"/>
    <col min="7450" max="7450" width="13.28515625" style="97" customWidth="1"/>
    <col min="7451" max="7451" width="1.5703125" style="97" customWidth="1"/>
    <col min="7452" max="7452" width="12.7109375" style="97" customWidth="1"/>
    <col min="7453" max="7453" width="2.42578125" style="97" customWidth="1"/>
    <col min="7454" max="7454" width="11.5703125" style="97" customWidth="1"/>
    <col min="7455" max="7455" width="1.5703125" style="97" customWidth="1"/>
    <col min="7456" max="7456" width="12.7109375" style="97" customWidth="1"/>
    <col min="7457" max="7457" width="2.42578125" style="97" customWidth="1"/>
    <col min="7458" max="7458" width="13.28515625" style="97" customWidth="1"/>
    <col min="7459" max="7459" width="1.5703125" style="97" customWidth="1"/>
    <col min="7460" max="7460" width="12.7109375" style="97" customWidth="1"/>
    <col min="7461" max="7461" width="2.42578125" style="97" customWidth="1"/>
    <col min="7462" max="7462" width="15.140625" style="97" customWidth="1"/>
    <col min="7463" max="7463" width="2.42578125" style="97" customWidth="1"/>
    <col min="7464" max="7464" width="9.28515625" style="97" customWidth="1"/>
    <col min="7465" max="7465" width="4" style="97" bestFit="1" customWidth="1"/>
    <col min="7466" max="7466" width="8.42578125" style="97" customWidth="1"/>
    <col min="7467" max="7467" width="1.5703125" style="97" customWidth="1"/>
    <col min="7468" max="7468" width="12.7109375" style="97" customWidth="1"/>
    <col min="7469" max="7469" width="1.5703125" style="97" customWidth="1"/>
    <col min="7470" max="7470" width="12.7109375" style="97" customWidth="1"/>
    <col min="7471" max="7471" width="1.5703125" style="97" customWidth="1"/>
    <col min="7472" max="7472" width="12.7109375" style="97" customWidth="1"/>
    <col min="7473" max="7680" width="12.7109375" style="97"/>
    <col min="7681" max="7681" width="5" style="97" customWidth="1"/>
    <col min="7682" max="7682" width="1.5703125" style="97" customWidth="1"/>
    <col min="7683" max="7683" width="19.5703125" style="97" customWidth="1"/>
    <col min="7684" max="7684" width="1.5703125" style="97" customWidth="1"/>
    <col min="7685" max="7685" width="14.42578125" style="97" customWidth="1"/>
    <col min="7686" max="7686" width="1.5703125" style="97" customWidth="1"/>
    <col min="7687" max="7687" width="12.7109375" style="97" customWidth="1"/>
    <col min="7688" max="7688" width="1.5703125" style="97" customWidth="1"/>
    <col min="7689" max="7689" width="12.7109375" style="97" customWidth="1"/>
    <col min="7690" max="7690" width="1.5703125" style="97" customWidth="1"/>
    <col min="7691" max="7691" width="14.42578125" style="97" customWidth="1"/>
    <col min="7692" max="7692" width="1.5703125" style="97" customWidth="1"/>
    <col min="7693" max="7693" width="12.7109375" style="97" customWidth="1"/>
    <col min="7694" max="7694" width="1.5703125" style="97" customWidth="1"/>
    <col min="7695" max="7695" width="12.7109375" style="97" customWidth="1"/>
    <col min="7696" max="7696" width="1.5703125" style="97" customWidth="1"/>
    <col min="7697" max="7697" width="14.42578125" style="97" customWidth="1"/>
    <col min="7698" max="7698" width="1.5703125" style="97" customWidth="1"/>
    <col min="7699" max="7699" width="12.7109375" style="97" customWidth="1"/>
    <col min="7700" max="7700" width="1.5703125" style="97" customWidth="1"/>
    <col min="7701" max="7701" width="12.7109375" style="97" customWidth="1"/>
    <col min="7702" max="7702" width="1.5703125" style="97" customWidth="1"/>
    <col min="7703" max="7703" width="16.140625" style="97" customWidth="1"/>
    <col min="7704" max="7705" width="1.5703125" style="97" customWidth="1"/>
    <col min="7706" max="7706" width="13.28515625" style="97" customWidth="1"/>
    <col min="7707" max="7707" width="1.5703125" style="97" customWidth="1"/>
    <col min="7708" max="7708" width="12.7109375" style="97" customWidth="1"/>
    <col min="7709" max="7709" width="2.42578125" style="97" customWidth="1"/>
    <col min="7710" max="7710" width="11.5703125" style="97" customWidth="1"/>
    <col min="7711" max="7711" width="1.5703125" style="97" customWidth="1"/>
    <col min="7712" max="7712" width="12.7109375" style="97" customWidth="1"/>
    <col min="7713" max="7713" width="2.42578125" style="97" customWidth="1"/>
    <col min="7714" max="7714" width="13.28515625" style="97" customWidth="1"/>
    <col min="7715" max="7715" width="1.5703125" style="97" customWidth="1"/>
    <col min="7716" max="7716" width="12.7109375" style="97" customWidth="1"/>
    <col min="7717" max="7717" width="2.42578125" style="97" customWidth="1"/>
    <col min="7718" max="7718" width="15.140625" style="97" customWidth="1"/>
    <col min="7719" max="7719" width="2.42578125" style="97" customWidth="1"/>
    <col min="7720" max="7720" width="9.28515625" style="97" customWidth="1"/>
    <col min="7721" max="7721" width="4" style="97" bestFit="1" customWidth="1"/>
    <col min="7722" max="7722" width="8.42578125" style="97" customWidth="1"/>
    <col min="7723" max="7723" width="1.5703125" style="97" customWidth="1"/>
    <col min="7724" max="7724" width="12.7109375" style="97" customWidth="1"/>
    <col min="7725" max="7725" width="1.5703125" style="97" customWidth="1"/>
    <col min="7726" max="7726" width="12.7109375" style="97" customWidth="1"/>
    <col min="7727" max="7727" width="1.5703125" style="97" customWidth="1"/>
    <col min="7728" max="7728" width="12.7109375" style="97" customWidth="1"/>
    <col min="7729" max="7936" width="12.7109375" style="97"/>
    <col min="7937" max="7937" width="5" style="97" customWidth="1"/>
    <col min="7938" max="7938" width="1.5703125" style="97" customWidth="1"/>
    <col min="7939" max="7939" width="19.5703125" style="97" customWidth="1"/>
    <col min="7940" max="7940" width="1.5703125" style="97" customWidth="1"/>
    <col min="7941" max="7941" width="14.42578125" style="97" customWidth="1"/>
    <col min="7942" max="7942" width="1.5703125" style="97" customWidth="1"/>
    <col min="7943" max="7943" width="12.7109375" style="97" customWidth="1"/>
    <col min="7944" max="7944" width="1.5703125" style="97" customWidth="1"/>
    <col min="7945" max="7945" width="12.7109375" style="97" customWidth="1"/>
    <col min="7946" max="7946" width="1.5703125" style="97" customWidth="1"/>
    <col min="7947" max="7947" width="14.42578125" style="97" customWidth="1"/>
    <col min="7948" max="7948" width="1.5703125" style="97" customWidth="1"/>
    <col min="7949" max="7949" width="12.7109375" style="97" customWidth="1"/>
    <col min="7950" max="7950" width="1.5703125" style="97" customWidth="1"/>
    <col min="7951" max="7951" width="12.7109375" style="97" customWidth="1"/>
    <col min="7952" max="7952" width="1.5703125" style="97" customWidth="1"/>
    <col min="7953" max="7953" width="14.42578125" style="97" customWidth="1"/>
    <col min="7954" max="7954" width="1.5703125" style="97" customWidth="1"/>
    <col min="7955" max="7955" width="12.7109375" style="97" customWidth="1"/>
    <col min="7956" max="7956" width="1.5703125" style="97" customWidth="1"/>
    <col min="7957" max="7957" width="12.7109375" style="97" customWidth="1"/>
    <col min="7958" max="7958" width="1.5703125" style="97" customWidth="1"/>
    <col min="7959" max="7959" width="16.140625" style="97" customWidth="1"/>
    <col min="7960" max="7961" width="1.5703125" style="97" customWidth="1"/>
    <col min="7962" max="7962" width="13.28515625" style="97" customWidth="1"/>
    <col min="7963" max="7963" width="1.5703125" style="97" customWidth="1"/>
    <col min="7964" max="7964" width="12.7109375" style="97" customWidth="1"/>
    <col min="7965" max="7965" width="2.42578125" style="97" customWidth="1"/>
    <col min="7966" max="7966" width="11.5703125" style="97" customWidth="1"/>
    <col min="7967" max="7967" width="1.5703125" style="97" customWidth="1"/>
    <col min="7968" max="7968" width="12.7109375" style="97" customWidth="1"/>
    <col min="7969" max="7969" width="2.42578125" style="97" customWidth="1"/>
    <col min="7970" max="7970" width="13.28515625" style="97" customWidth="1"/>
    <col min="7971" max="7971" width="1.5703125" style="97" customWidth="1"/>
    <col min="7972" max="7972" width="12.7109375" style="97" customWidth="1"/>
    <col min="7973" max="7973" width="2.42578125" style="97" customWidth="1"/>
    <col min="7974" max="7974" width="15.140625" style="97" customWidth="1"/>
    <col min="7975" max="7975" width="2.42578125" style="97" customWidth="1"/>
    <col min="7976" max="7976" width="9.28515625" style="97" customWidth="1"/>
    <col min="7977" max="7977" width="4" style="97" bestFit="1" customWidth="1"/>
    <col min="7978" max="7978" width="8.42578125" style="97" customWidth="1"/>
    <col min="7979" max="7979" width="1.5703125" style="97" customWidth="1"/>
    <col min="7980" max="7980" width="12.7109375" style="97" customWidth="1"/>
    <col min="7981" max="7981" width="1.5703125" style="97" customWidth="1"/>
    <col min="7982" max="7982" width="12.7109375" style="97" customWidth="1"/>
    <col min="7983" max="7983" width="1.5703125" style="97" customWidth="1"/>
    <col min="7984" max="7984" width="12.7109375" style="97" customWidth="1"/>
    <col min="7985" max="8192" width="12.7109375" style="97"/>
    <col min="8193" max="8193" width="5" style="97" customWidth="1"/>
    <col min="8194" max="8194" width="1.5703125" style="97" customWidth="1"/>
    <col min="8195" max="8195" width="19.5703125" style="97" customWidth="1"/>
    <col min="8196" max="8196" width="1.5703125" style="97" customWidth="1"/>
    <col min="8197" max="8197" width="14.42578125" style="97" customWidth="1"/>
    <col min="8198" max="8198" width="1.5703125" style="97" customWidth="1"/>
    <col min="8199" max="8199" width="12.7109375" style="97" customWidth="1"/>
    <col min="8200" max="8200" width="1.5703125" style="97" customWidth="1"/>
    <col min="8201" max="8201" width="12.7109375" style="97" customWidth="1"/>
    <col min="8202" max="8202" width="1.5703125" style="97" customWidth="1"/>
    <col min="8203" max="8203" width="14.42578125" style="97" customWidth="1"/>
    <col min="8204" max="8204" width="1.5703125" style="97" customWidth="1"/>
    <col min="8205" max="8205" width="12.7109375" style="97" customWidth="1"/>
    <col min="8206" max="8206" width="1.5703125" style="97" customWidth="1"/>
    <col min="8207" max="8207" width="12.7109375" style="97" customWidth="1"/>
    <col min="8208" max="8208" width="1.5703125" style="97" customWidth="1"/>
    <col min="8209" max="8209" width="14.42578125" style="97" customWidth="1"/>
    <col min="8210" max="8210" width="1.5703125" style="97" customWidth="1"/>
    <col min="8211" max="8211" width="12.7109375" style="97" customWidth="1"/>
    <col min="8212" max="8212" width="1.5703125" style="97" customWidth="1"/>
    <col min="8213" max="8213" width="12.7109375" style="97" customWidth="1"/>
    <col min="8214" max="8214" width="1.5703125" style="97" customWidth="1"/>
    <col min="8215" max="8215" width="16.140625" style="97" customWidth="1"/>
    <col min="8216" max="8217" width="1.5703125" style="97" customWidth="1"/>
    <col min="8218" max="8218" width="13.28515625" style="97" customWidth="1"/>
    <col min="8219" max="8219" width="1.5703125" style="97" customWidth="1"/>
    <col min="8220" max="8220" width="12.7109375" style="97" customWidth="1"/>
    <col min="8221" max="8221" width="2.42578125" style="97" customWidth="1"/>
    <col min="8222" max="8222" width="11.5703125" style="97" customWidth="1"/>
    <col min="8223" max="8223" width="1.5703125" style="97" customWidth="1"/>
    <col min="8224" max="8224" width="12.7109375" style="97" customWidth="1"/>
    <col min="8225" max="8225" width="2.42578125" style="97" customWidth="1"/>
    <col min="8226" max="8226" width="13.28515625" style="97" customWidth="1"/>
    <col min="8227" max="8227" width="1.5703125" style="97" customWidth="1"/>
    <col min="8228" max="8228" width="12.7109375" style="97" customWidth="1"/>
    <col min="8229" max="8229" width="2.42578125" style="97" customWidth="1"/>
    <col min="8230" max="8230" width="15.140625" style="97" customWidth="1"/>
    <col min="8231" max="8231" width="2.42578125" style="97" customWidth="1"/>
    <col min="8232" max="8232" width="9.28515625" style="97" customWidth="1"/>
    <col min="8233" max="8233" width="4" style="97" bestFit="1" customWidth="1"/>
    <col min="8234" max="8234" width="8.42578125" style="97" customWidth="1"/>
    <col min="8235" max="8235" width="1.5703125" style="97" customWidth="1"/>
    <col min="8236" max="8236" width="12.7109375" style="97" customWidth="1"/>
    <col min="8237" max="8237" width="1.5703125" style="97" customWidth="1"/>
    <col min="8238" max="8238" width="12.7109375" style="97" customWidth="1"/>
    <col min="8239" max="8239" width="1.5703125" style="97" customWidth="1"/>
    <col min="8240" max="8240" width="12.7109375" style="97" customWidth="1"/>
    <col min="8241" max="8448" width="12.7109375" style="97"/>
    <col min="8449" max="8449" width="5" style="97" customWidth="1"/>
    <col min="8450" max="8450" width="1.5703125" style="97" customWidth="1"/>
    <col min="8451" max="8451" width="19.5703125" style="97" customWidth="1"/>
    <col min="8452" max="8452" width="1.5703125" style="97" customWidth="1"/>
    <col min="8453" max="8453" width="14.42578125" style="97" customWidth="1"/>
    <col min="8454" max="8454" width="1.5703125" style="97" customWidth="1"/>
    <col min="8455" max="8455" width="12.7109375" style="97" customWidth="1"/>
    <col min="8456" max="8456" width="1.5703125" style="97" customWidth="1"/>
    <col min="8457" max="8457" width="12.7109375" style="97" customWidth="1"/>
    <col min="8458" max="8458" width="1.5703125" style="97" customWidth="1"/>
    <col min="8459" max="8459" width="14.42578125" style="97" customWidth="1"/>
    <col min="8460" max="8460" width="1.5703125" style="97" customWidth="1"/>
    <col min="8461" max="8461" width="12.7109375" style="97" customWidth="1"/>
    <col min="8462" max="8462" width="1.5703125" style="97" customWidth="1"/>
    <col min="8463" max="8463" width="12.7109375" style="97" customWidth="1"/>
    <col min="8464" max="8464" width="1.5703125" style="97" customWidth="1"/>
    <col min="8465" max="8465" width="14.42578125" style="97" customWidth="1"/>
    <col min="8466" max="8466" width="1.5703125" style="97" customWidth="1"/>
    <col min="8467" max="8467" width="12.7109375" style="97" customWidth="1"/>
    <col min="8468" max="8468" width="1.5703125" style="97" customWidth="1"/>
    <col min="8469" max="8469" width="12.7109375" style="97" customWidth="1"/>
    <col min="8470" max="8470" width="1.5703125" style="97" customWidth="1"/>
    <col min="8471" max="8471" width="16.140625" style="97" customWidth="1"/>
    <col min="8472" max="8473" width="1.5703125" style="97" customWidth="1"/>
    <col min="8474" max="8474" width="13.28515625" style="97" customWidth="1"/>
    <col min="8475" max="8475" width="1.5703125" style="97" customWidth="1"/>
    <col min="8476" max="8476" width="12.7109375" style="97" customWidth="1"/>
    <col min="8477" max="8477" width="2.42578125" style="97" customWidth="1"/>
    <col min="8478" max="8478" width="11.5703125" style="97" customWidth="1"/>
    <col min="8479" max="8479" width="1.5703125" style="97" customWidth="1"/>
    <col min="8480" max="8480" width="12.7109375" style="97" customWidth="1"/>
    <col min="8481" max="8481" width="2.42578125" style="97" customWidth="1"/>
    <col min="8482" max="8482" width="13.28515625" style="97" customWidth="1"/>
    <col min="8483" max="8483" width="1.5703125" style="97" customWidth="1"/>
    <col min="8484" max="8484" width="12.7109375" style="97" customWidth="1"/>
    <col min="8485" max="8485" width="2.42578125" style="97" customWidth="1"/>
    <col min="8486" max="8486" width="15.140625" style="97" customWidth="1"/>
    <col min="8487" max="8487" width="2.42578125" style="97" customWidth="1"/>
    <col min="8488" max="8488" width="9.28515625" style="97" customWidth="1"/>
    <col min="8489" max="8489" width="4" style="97" bestFit="1" customWidth="1"/>
    <col min="8490" max="8490" width="8.42578125" style="97" customWidth="1"/>
    <col min="8491" max="8491" width="1.5703125" style="97" customWidth="1"/>
    <col min="8492" max="8492" width="12.7109375" style="97" customWidth="1"/>
    <col min="8493" max="8493" width="1.5703125" style="97" customWidth="1"/>
    <col min="8494" max="8494" width="12.7109375" style="97" customWidth="1"/>
    <col min="8495" max="8495" width="1.5703125" style="97" customWidth="1"/>
    <col min="8496" max="8496" width="12.7109375" style="97" customWidth="1"/>
    <col min="8497" max="8704" width="12.7109375" style="97"/>
    <col min="8705" max="8705" width="5" style="97" customWidth="1"/>
    <col min="8706" max="8706" width="1.5703125" style="97" customWidth="1"/>
    <col min="8707" max="8707" width="19.5703125" style="97" customWidth="1"/>
    <col min="8708" max="8708" width="1.5703125" style="97" customWidth="1"/>
    <col min="8709" max="8709" width="14.42578125" style="97" customWidth="1"/>
    <col min="8710" max="8710" width="1.5703125" style="97" customWidth="1"/>
    <col min="8711" max="8711" width="12.7109375" style="97" customWidth="1"/>
    <col min="8712" max="8712" width="1.5703125" style="97" customWidth="1"/>
    <col min="8713" max="8713" width="12.7109375" style="97" customWidth="1"/>
    <col min="8714" max="8714" width="1.5703125" style="97" customWidth="1"/>
    <col min="8715" max="8715" width="14.42578125" style="97" customWidth="1"/>
    <col min="8716" max="8716" width="1.5703125" style="97" customWidth="1"/>
    <col min="8717" max="8717" width="12.7109375" style="97" customWidth="1"/>
    <col min="8718" max="8718" width="1.5703125" style="97" customWidth="1"/>
    <col min="8719" max="8719" width="12.7109375" style="97" customWidth="1"/>
    <col min="8720" max="8720" width="1.5703125" style="97" customWidth="1"/>
    <col min="8721" max="8721" width="14.42578125" style="97" customWidth="1"/>
    <col min="8722" max="8722" width="1.5703125" style="97" customWidth="1"/>
    <col min="8723" max="8723" width="12.7109375" style="97" customWidth="1"/>
    <col min="8724" max="8724" width="1.5703125" style="97" customWidth="1"/>
    <col min="8725" max="8725" width="12.7109375" style="97" customWidth="1"/>
    <col min="8726" max="8726" width="1.5703125" style="97" customWidth="1"/>
    <col min="8727" max="8727" width="16.140625" style="97" customWidth="1"/>
    <col min="8728" max="8729" width="1.5703125" style="97" customWidth="1"/>
    <col min="8730" max="8730" width="13.28515625" style="97" customWidth="1"/>
    <col min="8731" max="8731" width="1.5703125" style="97" customWidth="1"/>
    <col min="8732" max="8732" width="12.7109375" style="97" customWidth="1"/>
    <col min="8733" max="8733" width="2.42578125" style="97" customWidth="1"/>
    <col min="8734" max="8734" width="11.5703125" style="97" customWidth="1"/>
    <col min="8735" max="8735" width="1.5703125" style="97" customWidth="1"/>
    <col min="8736" max="8736" width="12.7109375" style="97" customWidth="1"/>
    <col min="8737" max="8737" width="2.42578125" style="97" customWidth="1"/>
    <col min="8738" max="8738" width="13.28515625" style="97" customWidth="1"/>
    <col min="8739" max="8739" width="1.5703125" style="97" customWidth="1"/>
    <col min="8740" max="8740" width="12.7109375" style="97" customWidth="1"/>
    <col min="8741" max="8741" width="2.42578125" style="97" customWidth="1"/>
    <col min="8742" max="8742" width="15.140625" style="97" customWidth="1"/>
    <col min="8743" max="8743" width="2.42578125" style="97" customWidth="1"/>
    <col min="8744" max="8744" width="9.28515625" style="97" customWidth="1"/>
    <col min="8745" max="8745" width="4" style="97" bestFit="1" customWidth="1"/>
    <col min="8746" max="8746" width="8.42578125" style="97" customWidth="1"/>
    <col min="8747" max="8747" width="1.5703125" style="97" customWidth="1"/>
    <col min="8748" max="8748" width="12.7109375" style="97" customWidth="1"/>
    <col min="8749" max="8749" width="1.5703125" style="97" customWidth="1"/>
    <col min="8750" max="8750" width="12.7109375" style="97" customWidth="1"/>
    <col min="8751" max="8751" width="1.5703125" style="97" customWidth="1"/>
    <col min="8752" max="8752" width="12.7109375" style="97" customWidth="1"/>
    <col min="8753" max="8960" width="12.7109375" style="97"/>
    <col min="8961" max="8961" width="5" style="97" customWidth="1"/>
    <col min="8962" max="8962" width="1.5703125" style="97" customWidth="1"/>
    <col min="8963" max="8963" width="19.5703125" style="97" customWidth="1"/>
    <col min="8964" max="8964" width="1.5703125" style="97" customWidth="1"/>
    <col min="8965" max="8965" width="14.42578125" style="97" customWidth="1"/>
    <col min="8966" max="8966" width="1.5703125" style="97" customWidth="1"/>
    <col min="8967" max="8967" width="12.7109375" style="97" customWidth="1"/>
    <col min="8968" max="8968" width="1.5703125" style="97" customWidth="1"/>
    <col min="8969" max="8969" width="12.7109375" style="97" customWidth="1"/>
    <col min="8970" max="8970" width="1.5703125" style="97" customWidth="1"/>
    <col min="8971" max="8971" width="14.42578125" style="97" customWidth="1"/>
    <col min="8972" max="8972" width="1.5703125" style="97" customWidth="1"/>
    <col min="8973" max="8973" width="12.7109375" style="97" customWidth="1"/>
    <col min="8974" max="8974" width="1.5703125" style="97" customWidth="1"/>
    <col min="8975" max="8975" width="12.7109375" style="97" customWidth="1"/>
    <col min="8976" max="8976" width="1.5703125" style="97" customWidth="1"/>
    <col min="8977" max="8977" width="14.42578125" style="97" customWidth="1"/>
    <col min="8978" max="8978" width="1.5703125" style="97" customWidth="1"/>
    <col min="8979" max="8979" width="12.7109375" style="97" customWidth="1"/>
    <col min="8980" max="8980" width="1.5703125" style="97" customWidth="1"/>
    <col min="8981" max="8981" width="12.7109375" style="97" customWidth="1"/>
    <col min="8982" max="8982" width="1.5703125" style="97" customWidth="1"/>
    <col min="8983" max="8983" width="16.140625" style="97" customWidth="1"/>
    <col min="8984" max="8985" width="1.5703125" style="97" customWidth="1"/>
    <col min="8986" max="8986" width="13.28515625" style="97" customWidth="1"/>
    <col min="8987" max="8987" width="1.5703125" style="97" customWidth="1"/>
    <col min="8988" max="8988" width="12.7109375" style="97" customWidth="1"/>
    <col min="8989" max="8989" width="2.42578125" style="97" customWidth="1"/>
    <col min="8990" max="8990" width="11.5703125" style="97" customWidth="1"/>
    <col min="8991" max="8991" width="1.5703125" style="97" customWidth="1"/>
    <col min="8992" max="8992" width="12.7109375" style="97" customWidth="1"/>
    <col min="8993" max="8993" width="2.42578125" style="97" customWidth="1"/>
    <col min="8994" max="8994" width="13.28515625" style="97" customWidth="1"/>
    <col min="8995" max="8995" width="1.5703125" style="97" customWidth="1"/>
    <col min="8996" max="8996" width="12.7109375" style="97" customWidth="1"/>
    <col min="8997" max="8997" width="2.42578125" style="97" customWidth="1"/>
    <col min="8998" max="8998" width="15.140625" style="97" customWidth="1"/>
    <col min="8999" max="8999" width="2.42578125" style="97" customWidth="1"/>
    <col min="9000" max="9000" width="9.28515625" style="97" customWidth="1"/>
    <col min="9001" max="9001" width="4" style="97" bestFit="1" customWidth="1"/>
    <col min="9002" max="9002" width="8.42578125" style="97" customWidth="1"/>
    <col min="9003" max="9003" width="1.5703125" style="97" customWidth="1"/>
    <col min="9004" max="9004" width="12.7109375" style="97" customWidth="1"/>
    <col min="9005" max="9005" width="1.5703125" style="97" customWidth="1"/>
    <col min="9006" max="9006" width="12.7109375" style="97" customWidth="1"/>
    <col min="9007" max="9007" width="1.5703125" style="97" customWidth="1"/>
    <col min="9008" max="9008" width="12.7109375" style="97" customWidth="1"/>
    <col min="9009" max="9216" width="12.7109375" style="97"/>
    <col min="9217" max="9217" width="5" style="97" customWidth="1"/>
    <col min="9218" max="9218" width="1.5703125" style="97" customWidth="1"/>
    <col min="9219" max="9219" width="19.5703125" style="97" customWidth="1"/>
    <col min="9220" max="9220" width="1.5703125" style="97" customWidth="1"/>
    <col min="9221" max="9221" width="14.42578125" style="97" customWidth="1"/>
    <col min="9222" max="9222" width="1.5703125" style="97" customWidth="1"/>
    <col min="9223" max="9223" width="12.7109375" style="97" customWidth="1"/>
    <col min="9224" max="9224" width="1.5703125" style="97" customWidth="1"/>
    <col min="9225" max="9225" width="12.7109375" style="97" customWidth="1"/>
    <col min="9226" max="9226" width="1.5703125" style="97" customWidth="1"/>
    <col min="9227" max="9227" width="14.42578125" style="97" customWidth="1"/>
    <col min="9228" max="9228" width="1.5703125" style="97" customWidth="1"/>
    <col min="9229" max="9229" width="12.7109375" style="97" customWidth="1"/>
    <col min="9230" max="9230" width="1.5703125" style="97" customWidth="1"/>
    <col min="9231" max="9231" width="12.7109375" style="97" customWidth="1"/>
    <col min="9232" max="9232" width="1.5703125" style="97" customWidth="1"/>
    <col min="9233" max="9233" width="14.42578125" style="97" customWidth="1"/>
    <col min="9234" max="9234" width="1.5703125" style="97" customWidth="1"/>
    <col min="9235" max="9235" width="12.7109375" style="97" customWidth="1"/>
    <col min="9236" max="9236" width="1.5703125" style="97" customWidth="1"/>
    <col min="9237" max="9237" width="12.7109375" style="97" customWidth="1"/>
    <col min="9238" max="9238" width="1.5703125" style="97" customWidth="1"/>
    <col min="9239" max="9239" width="16.140625" style="97" customWidth="1"/>
    <col min="9240" max="9241" width="1.5703125" style="97" customWidth="1"/>
    <col min="9242" max="9242" width="13.28515625" style="97" customWidth="1"/>
    <col min="9243" max="9243" width="1.5703125" style="97" customWidth="1"/>
    <col min="9244" max="9244" width="12.7109375" style="97" customWidth="1"/>
    <col min="9245" max="9245" width="2.42578125" style="97" customWidth="1"/>
    <col min="9246" max="9246" width="11.5703125" style="97" customWidth="1"/>
    <col min="9247" max="9247" width="1.5703125" style="97" customWidth="1"/>
    <col min="9248" max="9248" width="12.7109375" style="97" customWidth="1"/>
    <col min="9249" max="9249" width="2.42578125" style="97" customWidth="1"/>
    <col min="9250" max="9250" width="13.28515625" style="97" customWidth="1"/>
    <col min="9251" max="9251" width="1.5703125" style="97" customWidth="1"/>
    <col min="9252" max="9252" width="12.7109375" style="97" customWidth="1"/>
    <col min="9253" max="9253" width="2.42578125" style="97" customWidth="1"/>
    <col min="9254" max="9254" width="15.140625" style="97" customWidth="1"/>
    <col min="9255" max="9255" width="2.42578125" style="97" customWidth="1"/>
    <col min="9256" max="9256" width="9.28515625" style="97" customWidth="1"/>
    <col min="9257" max="9257" width="4" style="97" bestFit="1" customWidth="1"/>
    <col min="9258" max="9258" width="8.42578125" style="97" customWidth="1"/>
    <col min="9259" max="9259" width="1.5703125" style="97" customWidth="1"/>
    <col min="9260" max="9260" width="12.7109375" style="97" customWidth="1"/>
    <col min="9261" max="9261" width="1.5703125" style="97" customWidth="1"/>
    <col min="9262" max="9262" width="12.7109375" style="97" customWidth="1"/>
    <col min="9263" max="9263" width="1.5703125" style="97" customWidth="1"/>
    <col min="9264" max="9264" width="12.7109375" style="97" customWidth="1"/>
    <col min="9265" max="9472" width="12.7109375" style="97"/>
    <col min="9473" max="9473" width="5" style="97" customWidth="1"/>
    <col min="9474" max="9474" width="1.5703125" style="97" customWidth="1"/>
    <col min="9475" max="9475" width="19.5703125" style="97" customWidth="1"/>
    <col min="9476" max="9476" width="1.5703125" style="97" customWidth="1"/>
    <col min="9477" max="9477" width="14.42578125" style="97" customWidth="1"/>
    <col min="9478" max="9478" width="1.5703125" style="97" customWidth="1"/>
    <col min="9479" max="9479" width="12.7109375" style="97" customWidth="1"/>
    <col min="9480" max="9480" width="1.5703125" style="97" customWidth="1"/>
    <col min="9481" max="9481" width="12.7109375" style="97" customWidth="1"/>
    <col min="9482" max="9482" width="1.5703125" style="97" customWidth="1"/>
    <col min="9483" max="9483" width="14.42578125" style="97" customWidth="1"/>
    <col min="9484" max="9484" width="1.5703125" style="97" customWidth="1"/>
    <col min="9485" max="9485" width="12.7109375" style="97" customWidth="1"/>
    <col min="9486" max="9486" width="1.5703125" style="97" customWidth="1"/>
    <col min="9487" max="9487" width="12.7109375" style="97" customWidth="1"/>
    <col min="9488" max="9488" width="1.5703125" style="97" customWidth="1"/>
    <col min="9489" max="9489" width="14.42578125" style="97" customWidth="1"/>
    <col min="9490" max="9490" width="1.5703125" style="97" customWidth="1"/>
    <col min="9491" max="9491" width="12.7109375" style="97" customWidth="1"/>
    <col min="9492" max="9492" width="1.5703125" style="97" customWidth="1"/>
    <col min="9493" max="9493" width="12.7109375" style="97" customWidth="1"/>
    <col min="9494" max="9494" width="1.5703125" style="97" customWidth="1"/>
    <col min="9495" max="9495" width="16.140625" style="97" customWidth="1"/>
    <col min="9496" max="9497" width="1.5703125" style="97" customWidth="1"/>
    <col min="9498" max="9498" width="13.28515625" style="97" customWidth="1"/>
    <col min="9499" max="9499" width="1.5703125" style="97" customWidth="1"/>
    <col min="9500" max="9500" width="12.7109375" style="97" customWidth="1"/>
    <col min="9501" max="9501" width="2.42578125" style="97" customWidth="1"/>
    <col min="9502" max="9502" width="11.5703125" style="97" customWidth="1"/>
    <col min="9503" max="9503" width="1.5703125" style="97" customWidth="1"/>
    <col min="9504" max="9504" width="12.7109375" style="97" customWidth="1"/>
    <col min="9505" max="9505" width="2.42578125" style="97" customWidth="1"/>
    <col min="9506" max="9506" width="13.28515625" style="97" customWidth="1"/>
    <col min="9507" max="9507" width="1.5703125" style="97" customWidth="1"/>
    <col min="9508" max="9508" width="12.7109375" style="97" customWidth="1"/>
    <col min="9509" max="9509" width="2.42578125" style="97" customWidth="1"/>
    <col min="9510" max="9510" width="15.140625" style="97" customWidth="1"/>
    <col min="9511" max="9511" width="2.42578125" style="97" customWidth="1"/>
    <col min="9512" max="9512" width="9.28515625" style="97" customWidth="1"/>
    <col min="9513" max="9513" width="4" style="97" bestFit="1" customWidth="1"/>
    <col min="9514" max="9514" width="8.42578125" style="97" customWidth="1"/>
    <col min="9515" max="9515" width="1.5703125" style="97" customWidth="1"/>
    <col min="9516" max="9516" width="12.7109375" style="97" customWidth="1"/>
    <col min="9517" max="9517" width="1.5703125" style="97" customWidth="1"/>
    <col min="9518" max="9518" width="12.7109375" style="97" customWidth="1"/>
    <col min="9519" max="9519" width="1.5703125" style="97" customWidth="1"/>
    <col min="9520" max="9520" width="12.7109375" style="97" customWidth="1"/>
    <col min="9521" max="9728" width="12.7109375" style="97"/>
    <col min="9729" max="9729" width="5" style="97" customWidth="1"/>
    <col min="9730" max="9730" width="1.5703125" style="97" customWidth="1"/>
    <col min="9731" max="9731" width="19.5703125" style="97" customWidth="1"/>
    <col min="9732" max="9732" width="1.5703125" style="97" customWidth="1"/>
    <col min="9733" max="9733" width="14.42578125" style="97" customWidth="1"/>
    <col min="9734" max="9734" width="1.5703125" style="97" customWidth="1"/>
    <col min="9735" max="9735" width="12.7109375" style="97" customWidth="1"/>
    <col min="9736" max="9736" width="1.5703125" style="97" customWidth="1"/>
    <col min="9737" max="9737" width="12.7109375" style="97" customWidth="1"/>
    <col min="9738" max="9738" width="1.5703125" style="97" customWidth="1"/>
    <col min="9739" max="9739" width="14.42578125" style="97" customWidth="1"/>
    <col min="9740" max="9740" width="1.5703125" style="97" customWidth="1"/>
    <col min="9741" max="9741" width="12.7109375" style="97" customWidth="1"/>
    <col min="9742" max="9742" width="1.5703125" style="97" customWidth="1"/>
    <col min="9743" max="9743" width="12.7109375" style="97" customWidth="1"/>
    <col min="9744" max="9744" width="1.5703125" style="97" customWidth="1"/>
    <col min="9745" max="9745" width="14.42578125" style="97" customWidth="1"/>
    <col min="9746" max="9746" width="1.5703125" style="97" customWidth="1"/>
    <col min="9747" max="9747" width="12.7109375" style="97" customWidth="1"/>
    <col min="9748" max="9748" width="1.5703125" style="97" customWidth="1"/>
    <col min="9749" max="9749" width="12.7109375" style="97" customWidth="1"/>
    <col min="9750" max="9750" width="1.5703125" style="97" customWidth="1"/>
    <col min="9751" max="9751" width="16.140625" style="97" customWidth="1"/>
    <col min="9752" max="9753" width="1.5703125" style="97" customWidth="1"/>
    <col min="9754" max="9754" width="13.28515625" style="97" customWidth="1"/>
    <col min="9755" max="9755" width="1.5703125" style="97" customWidth="1"/>
    <col min="9756" max="9756" width="12.7109375" style="97" customWidth="1"/>
    <col min="9757" max="9757" width="2.42578125" style="97" customWidth="1"/>
    <col min="9758" max="9758" width="11.5703125" style="97" customWidth="1"/>
    <col min="9759" max="9759" width="1.5703125" style="97" customWidth="1"/>
    <col min="9760" max="9760" width="12.7109375" style="97" customWidth="1"/>
    <col min="9761" max="9761" width="2.42578125" style="97" customWidth="1"/>
    <col min="9762" max="9762" width="13.28515625" style="97" customWidth="1"/>
    <col min="9763" max="9763" width="1.5703125" style="97" customWidth="1"/>
    <col min="9764" max="9764" width="12.7109375" style="97" customWidth="1"/>
    <col min="9765" max="9765" width="2.42578125" style="97" customWidth="1"/>
    <col min="9766" max="9766" width="15.140625" style="97" customWidth="1"/>
    <col min="9767" max="9767" width="2.42578125" style="97" customWidth="1"/>
    <col min="9768" max="9768" width="9.28515625" style="97" customWidth="1"/>
    <col min="9769" max="9769" width="4" style="97" bestFit="1" customWidth="1"/>
    <col min="9770" max="9770" width="8.42578125" style="97" customWidth="1"/>
    <col min="9771" max="9771" width="1.5703125" style="97" customWidth="1"/>
    <col min="9772" max="9772" width="12.7109375" style="97" customWidth="1"/>
    <col min="9773" max="9773" width="1.5703125" style="97" customWidth="1"/>
    <col min="9774" max="9774" width="12.7109375" style="97" customWidth="1"/>
    <col min="9775" max="9775" width="1.5703125" style="97" customWidth="1"/>
    <col min="9776" max="9776" width="12.7109375" style="97" customWidth="1"/>
    <col min="9777" max="9984" width="12.7109375" style="97"/>
    <col min="9985" max="9985" width="5" style="97" customWidth="1"/>
    <col min="9986" max="9986" width="1.5703125" style="97" customWidth="1"/>
    <col min="9987" max="9987" width="19.5703125" style="97" customWidth="1"/>
    <col min="9988" max="9988" width="1.5703125" style="97" customWidth="1"/>
    <col min="9989" max="9989" width="14.42578125" style="97" customWidth="1"/>
    <col min="9990" max="9990" width="1.5703125" style="97" customWidth="1"/>
    <col min="9991" max="9991" width="12.7109375" style="97" customWidth="1"/>
    <col min="9992" max="9992" width="1.5703125" style="97" customWidth="1"/>
    <col min="9993" max="9993" width="12.7109375" style="97" customWidth="1"/>
    <col min="9994" max="9994" width="1.5703125" style="97" customWidth="1"/>
    <col min="9995" max="9995" width="14.42578125" style="97" customWidth="1"/>
    <col min="9996" max="9996" width="1.5703125" style="97" customWidth="1"/>
    <col min="9997" max="9997" width="12.7109375" style="97" customWidth="1"/>
    <col min="9998" max="9998" width="1.5703125" style="97" customWidth="1"/>
    <col min="9999" max="9999" width="12.7109375" style="97" customWidth="1"/>
    <col min="10000" max="10000" width="1.5703125" style="97" customWidth="1"/>
    <col min="10001" max="10001" width="14.42578125" style="97" customWidth="1"/>
    <col min="10002" max="10002" width="1.5703125" style="97" customWidth="1"/>
    <col min="10003" max="10003" width="12.7109375" style="97" customWidth="1"/>
    <col min="10004" max="10004" width="1.5703125" style="97" customWidth="1"/>
    <col min="10005" max="10005" width="12.7109375" style="97" customWidth="1"/>
    <col min="10006" max="10006" width="1.5703125" style="97" customWidth="1"/>
    <col min="10007" max="10007" width="16.140625" style="97" customWidth="1"/>
    <col min="10008" max="10009" width="1.5703125" style="97" customWidth="1"/>
    <col min="10010" max="10010" width="13.28515625" style="97" customWidth="1"/>
    <col min="10011" max="10011" width="1.5703125" style="97" customWidth="1"/>
    <col min="10012" max="10012" width="12.7109375" style="97" customWidth="1"/>
    <col min="10013" max="10013" width="2.42578125" style="97" customWidth="1"/>
    <col min="10014" max="10014" width="11.5703125" style="97" customWidth="1"/>
    <col min="10015" max="10015" width="1.5703125" style="97" customWidth="1"/>
    <col min="10016" max="10016" width="12.7109375" style="97" customWidth="1"/>
    <col min="10017" max="10017" width="2.42578125" style="97" customWidth="1"/>
    <col min="10018" max="10018" width="13.28515625" style="97" customWidth="1"/>
    <col min="10019" max="10019" width="1.5703125" style="97" customWidth="1"/>
    <col min="10020" max="10020" width="12.7109375" style="97" customWidth="1"/>
    <col min="10021" max="10021" width="2.42578125" style="97" customWidth="1"/>
    <col min="10022" max="10022" width="15.140625" style="97" customWidth="1"/>
    <col min="10023" max="10023" width="2.42578125" style="97" customWidth="1"/>
    <col min="10024" max="10024" width="9.28515625" style="97" customWidth="1"/>
    <col min="10025" max="10025" width="4" style="97" bestFit="1" customWidth="1"/>
    <col min="10026" max="10026" width="8.42578125" style="97" customWidth="1"/>
    <col min="10027" max="10027" width="1.5703125" style="97" customWidth="1"/>
    <col min="10028" max="10028" width="12.7109375" style="97" customWidth="1"/>
    <col min="10029" max="10029" width="1.5703125" style="97" customWidth="1"/>
    <col min="10030" max="10030" width="12.7109375" style="97" customWidth="1"/>
    <col min="10031" max="10031" width="1.5703125" style="97" customWidth="1"/>
    <col min="10032" max="10032" width="12.7109375" style="97" customWidth="1"/>
    <col min="10033" max="10240" width="12.7109375" style="97"/>
    <col min="10241" max="10241" width="5" style="97" customWidth="1"/>
    <col min="10242" max="10242" width="1.5703125" style="97" customWidth="1"/>
    <col min="10243" max="10243" width="19.5703125" style="97" customWidth="1"/>
    <col min="10244" max="10244" width="1.5703125" style="97" customWidth="1"/>
    <col min="10245" max="10245" width="14.42578125" style="97" customWidth="1"/>
    <col min="10246" max="10246" width="1.5703125" style="97" customWidth="1"/>
    <col min="10247" max="10247" width="12.7109375" style="97" customWidth="1"/>
    <col min="10248" max="10248" width="1.5703125" style="97" customWidth="1"/>
    <col min="10249" max="10249" width="12.7109375" style="97" customWidth="1"/>
    <col min="10250" max="10250" width="1.5703125" style="97" customWidth="1"/>
    <col min="10251" max="10251" width="14.42578125" style="97" customWidth="1"/>
    <col min="10252" max="10252" width="1.5703125" style="97" customWidth="1"/>
    <col min="10253" max="10253" width="12.7109375" style="97" customWidth="1"/>
    <col min="10254" max="10254" width="1.5703125" style="97" customWidth="1"/>
    <col min="10255" max="10255" width="12.7109375" style="97" customWidth="1"/>
    <col min="10256" max="10256" width="1.5703125" style="97" customWidth="1"/>
    <col min="10257" max="10257" width="14.42578125" style="97" customWidth="1"/>
    <col min="10258" max="10258" width="1.5703125" style="97" customWidth="1"/>
    <col min="10259" max="10259" width="12.7109375" style="97" customWidth="1"/>
    <col min="10260" max="10260" width="1.5703125" style="97" customWidth="1"/>
    <col min="10261" max="10261" width="12.7109375" style="97" customWidth="1"/>
    <col min="10262" max="10262" width="1.5703125" style="97" customWidth="1"/>
    <col min="10263" max="10263" width="16.140625" style="97" customWidth="1"/>
    <col min="10264" max="10265" width="1.5703125" style="97" customWidth="1"/>
    <col min="10266" max="10266" width="13.28515625" style="97" customWidth="1"/>
    <col min="10267" max="10267" width="1.5703125" style="97" customWidth="1"/>
    <col min="10268" max="10268" width="12.7109375" style="97" customWidth="1"/>
    <col min="10269" max="10269" width="2.42578125" style="97" customWidth="1"/>
    <col min="10270" max="10270" width="11.5703125" style="97" customWidth="1"/>
    <col min="10271" max="10271" width="1.5703125" style="97" customWidth="1"/>
    <col min="10272" max="10272" width="12.7109375" style="97" customWidth="1"/>
    <col min="10273" max="10273" width="2.42578125" style="97" customWidth="1"/>
    <col min="10274" max="10274" width="13.28515625" style="97" customWidth="1"/>
    <col min="10275" max="10275" width="1.5703125" style="97" customWidth="1"/>
    <col min="10276" max="10276" width="12.7109375" style="97" customWidth="1"/>
    <col min="10277" max="10277" width="2.42578125" style="97" customWidth="1"/>
    <col min="10278" max="10278" width="15.140625" style="97" customWidth="1"/>
    <col min="10279" max="10279" width="2.42578125" style="97" customWidth="1"/>
    <col min="10280" max="10280" width="9.28515625" style="97" customWidth="1"/>
    <col min="10281" max="10281" width="4" style="97" bestFit="1" customWidth="1"/>
    <col min="10282" max="10282" width="8.42578125" style="97" customWidth="1"/>
    <col min="10283" max="10283" width="1.5703125" style="97" customWidth="1"/>
    <col min="10284" max="10284" width="12.7109375" style="97" customWidth="1"/>
    <col min="10285" max="10285" width="1.5703125" style="97" customWidth="1"/>
    <col min="10286" max="10286" width="12.7109375" style="97" customWidth="1"/>
    <col min="10287" max="10287" width="1.5703125" style="97" customWidth="1"/>
    <col min="10288" max="10288" width="12.7109375" style="97" customWidth="1"/>
    <col min="10289" max="10496" width="12.7109375" style="97"/>
    <col min="10497" max="10497" width="5" style="97" customWidth="1"/>
    <col min="10498" max="10498" width="1.5703125" style="97" customWidth="1"/>
    <col min="10499" max="10499" width="19.5703125" style="97" customWidth="1"/>
    <col min="10500" max="10500" width="1.5703125" style="97" customWidth="1"/>
    <col min="10501" max="10501" width="14.42578125" style="97" customWidth="1"/>
    <col min="10502" max="10502" width="1.5703125" style="97" customWidth="1"/>
    <col min="10503" max="10503" width="12.7109375" style="97" customWidth="1"/>
    <col min="10504" max="10504" width="1.5703125" style="97" customWidth="1"/>
    <col min="10505" max="10505" width="12.7109375" style="97" customWidth="1"/>
    <col min="10506" max="10506" width="1.5703125" style="97" customWidth="1"/>
    <col min="10507" max="10507" width="14.42578125" style="97" customWidth="1"/>
    <col min="10508" max="10508" width="1.5703125" style="97" customWidth="1"/>
    <col min="10509" max="10509" width="12.7109375" style="97" customWidth="1"/>
    <col min="10510" max="10510" width="1.5703125" style="97" customWidth="1"/>
    <col min="10511" max="10511" width="12.7109375" style="97" customWidth="1"/>
    <col min="10512" max="10512" width="1.5703125" style="97" customWidth="1"/>
    <col min="10513" max="10513" width="14.42578125" style="97" customWidth="1"/>
    <col min="10514" max="10514" width="1.5703125" style="97" customWidth="1"/>
    <col min="10515" max="10515" width="12.7109375" style="97" customWidth="1"/>
    <col min="10516" max="10516" width="1.5703125" style="97" customWidth="1"/>
    <col min="10517" max="10517" width="12.7109375" style="97" customWidth="1"/>
    <col min="10518" max="10518" width="1.5703125" style="97" customWidth="1"/>
    <col min="10519" max="10519" width="16.140625" style="97" customWidth="1"/>
    <col min="10520" max="10521" width="1.5703125" style="97" customWidth="1"/>
    <col min="10522" max="10522" width="13.28515625" style="97" customWidth="1"/>
    <col min="10523" max="10523" width="1.5703125" style="97" customWidth="1"/>
    <col min="10524" max="10524" width="12.7109375" style="97" customWidth="1"/>
    <col min="10525" max="10525" width="2.42578125" style="97" customWidth="1"/>
    <col min="10526" max="10526" width="11.5703125" style="97" customWidth="1"/>
    <col min="10527" max="10527" width="1.5703125" style="97" customWidth="1"/>
    <col min="10528" max="10528" width="12.7109375" style="97" customWidth="1"/>
    <col min="10529" max="10529" width="2.42578125" style="97" customWidth="1"/>
    <col min="10530" max="10530" width="13.28515625" style="97" customWidth="1"/>
    <col min="10531" max="10531" width="1.5703125" style="97" customWidth="1"/>
    <col min="10532" max="10532" width="12.7109375" style="97" customWidth="1"/>
    <col min="10533" max="10533" width="2.42578125" style="97" customWidth="1"/>
    <col min="10534" max="10534" width="15.140625" style="97" customWidth="1"/>
    <col min="10535" max="10535" width="2.42578125" style="97" customWidth="1"/>
    <col min="10536" max="10536" width="9.28515625" style="97" customWidth="1"/>
    <col min="10537" max="10537" width="4" style="97" bestFit="1" customWidth="1"/>
    <col min="10538" max="10538" width="8.42578125" style="97" customWidth="1"/>
    <col min="10539" max="10539" width="1.5703125" style="97" customWidth="1"/>
    <col min="10540" max="10540" width="12.7109375" style="97" customWidth="1"/>
    <col min="10541" max="10541" width="1.5703125" style="97" customWidth="1"/>
    <col min="10542" max="10542" width="12.7109375" style="97" customWidth="1"/>
    <col min="10543" max="10543" width="1.5703125" style="97" customWidth="1"/>
    <col min="10544" max="10544" width="12.7109375" style="97" customWidth="1"/>
    <col min="10545" max="10752" width="12.7109375" style="97"/>
    <col min="10753" max="10753" width="5" style="97" customWidth="1"/>
    <col min="10754" max="10754" width="1.5703125" style="97" customWidth="1"/>
    <col min="10755" max="10755" width="19.5703125" style="97" customWidth="1"/>
    <col min="10756" max="10756" width="1.5703125" style="97" customWidth="1"/>
    <col min="10757" max="10757" width="14.42578125" style="97" customWidth="1"/>
    <col min="10758" max="10758" width="1.5703125" style="97" customWidth="1"/>
    <col min="10759" max="10759" width="12.7109375" style="97" customWidth="1"/>
    <col min="10760" max="10760" width="1.5703125" style="97" customWidth="1"/>
    <col min="10761" max="10761" width="12.7109375" style="97" customWidth="1"/>
    <col min="10762" max="10762" width="1.5703125" style="97" customWidth="1"/>
    <col min="10763" max="10763" width="14.42578125" style="97" customWidth="1"/>
    <col min="10764" max="10764" width="1.5703125" style="97" customWidth="1"/>
    <col min="10765" max="10765" width="12.7109375" style="97" customWidth="1"/>
    <col min="10766" max="10766" width="1.5703125" style="97" customWidth="1"/>
    <col min="10767" max="10767" width="12.7109375" style="97" customWidth="1"/>
    <col min="10768" max="10768" width="1.5703125" style="97" customWidth="1"/>
    <col min="10769" max="10769" width="14.42578125" style="97" customWidth="1"/>
    <col min="10770" max="10770" width="1.5703125" style="97" customWidth="1"/>
    <col min="10771" max="10771" width="12.7109375" style="97" customWidth="1"/>
    <col min="10772" max="10772" width="1.5703125" style="97" customWidth="1"/>
    <col min="10773" max="10773" width="12.7109375" style="97" customWidth="1"/>
    <col min="10774" max="10774" width="1.5703125" style="97" customWidth="1"/>
    <col min="10775" max="10775" width="16.140625" style="97" customWidth="1"/>
    <col min="10776" max="10777" width="1.5703125" style="97" customWidth="1"/>
    <col min="10778" max="10778" width="13.28515625" style="97" customWidth="1"/>
    <col min="10779" max="10779" width="1.5703125" style="97" customWidth="1"/>
    <col min="10780" max="10780" width="12.7109375" style="97" customWidth="1"/>
    <col min="10781" max="10781" width="2.42578125" style="97" customWidth="1"/>
    <col min="10782" max="10782" width="11.5703125" style="97" customWidth="1"/>
    <col min="10783" max="10783" width="1.5703125" style="97" customWidth="1"/>
    <col min="10784" max="10784" width="12.7109375" style="97" customWidth="1"/>
    <col min="10785" max="10785" width="2.42578125" style="97" customWidth="1"/>
    <col min="10786" max="10786" width="13.28515625" style="97" customWidth="1"/>
    <col min="10787" max="10787" width="1.5703125" style="97" customWidth="1"/>
    <col min="10788" max="10788" width="12.7109375" style="97" customWidth="1"/>
    <col min="10789" max="10789" width="2.42578125" style="97" customWidth="1"/>
    <col min="10790" max="10790" width="15.140625" style="97" customWidth="1"/>
    <col min="10791" max="10791" width="2.42578125" style="97" customWidth="1"/>
    <col min="10792" max="10792" width="9.28515625" style="97" customWidth="1"/>
    <col min="10793" max="10793" width="4" style="97" bestFit="1" customWidth="1"/>
    <col min="10794" max="10794" width="8.42578125" style="97" customWidth="1"/>
    <col min="10795" max="10795" width="1.5703125" style="97" customWidth="1"/>
    <col min="10796" max="10796" width="12.7109375" style="97" customWidth="1"/>
    <col min="10797" max="10797" width="1.5703125" style="97" customWidth="1"/>
    <col min="10798" max="10798" width="12.7109375" style="97" customWidth="1"/>
    <col min="10799" max="10799" width="1.5703125" style="97" customWidth="1"/>
    <col min="10800" max="10800" width="12.7109375" style="97" customWidth="1"/>
    <col min="10801" max="11008" width="12.7109375" style="97"/>
    <col min="11009" max="11009" width="5" style="97" customWidth="1"/>
    <col min="11010" max="11010" width="1.5703125" style="97" customWidth="1"/>
    <col min="11011" max="11011" width="19.5703125" style="97" customWidth="1"/>
    <col min="11012" max="11012" width="1.5703125" style="97" customWidth="1"/>
    <col min="11013" max="11013" width="14.42578125" style="97" customWidth="1"/>
    <col min="11014" max="11014" width="1.5703125" style="97" customWidth="1"/>
    <col min="11015" max="11015" width="12.7109375" style="97" customWidth="1"/>
    <col min="11016" max="11016" width="1.5703125" style="97" customWidth="1"/>
    <col min="11017" max="11017" width="12.7109375" style="97" customWidth="1"/>
    <col min="11018" max="11018" width="1.5703125" style="97" customWidth="1"/>
    <col min="11019" max="11019" width="14.42578125" style="97" customWidth="1"/>
    <col min="11020" max="11020" width="1.5703125" style="97" customWidth="1"/>
    <col min="11021" max="11021" width="12.7109375" style="97" customWidth="1"/>
    <col min="11022" max="11022" width="1.5703125" style="97" customWidth="1"/>
    <col min="11023" max="11023" width="12.7109375" style="97" customWidth="1"/>
    <col min="11024" max="11024" width="1.5703125" style="97" customWidth="1"/>
    <col min="11025" max="11025" width="14.42578125" style="97" customWidth="1"/>
    <col min="11026" max="11026" width="1.5703125" style="97" customWidth="1"/>
    <col min="11027" max="11027" width="12.7109375" style="97" customWidth="1"/>
    <col min="11028" max="11028" width="1.5703125" style="97" customWidth="1"/>
    <col min="11029" max="11029" width="12.7109375" style="97" customWidth="1"/>
    <col min="11030" max="11030" width="1.5703125" style="97" customWidth="1"/>
    <col min="11031" max="11031" width="16.140625" style="97" customWidth="1"/>
    <col min="11032" max="11033" width="1.5703125" style="97" customWidth="1"/>
    <col min="11034" max="11034" width="13.28515625" style="97" customWidth="1"/>
    <col min="11035" max="11035" width="1.5703125" style="97" customWidth="1"/>
    <col min="11036" max="11036" width="12.7109375" style="97" customWidth="1"/>
    <col min="11037" max="11037" width="2.42578125" style="97" customWidth="1"/>
    <col min="11038" max="11038" width="11.5703125" style="97" customWidth="1"/>
    <col min="11039" max="11039" width="1.5703125" style="97" customWidth="1"/>
    <col min="11040" max="11040" width="12.7109375" style="97" customWidth="1"/>
    <col min="11041" max="11041" width="2.42578125" style="97" customWidth="1"/>
    <col min="11042" max="11042" width="13.28515625" style="97" customWidth="1"/>
    <col min="11043" max="11043" width="1.5703125" style="97" customWidth="1"/>
    <col min="11044" max="11044" width="12.7109375" style="97" customWidth="1"/>
    <col min="11045" max="11045" width="2.42578125" style="97" customWidth="1"/>
    <col min="11046" max="11046" width="15.140625" style="97" customWidth="1"/>
    <col min="11047" max="11047" width="2.42578125" style="97" customWidth="1"/>
    <col min="11048" max="11048" width="9.28515625" style="97" customWidth="1"/>
    <col min="11049" max="11049" width="4" style="97" bestFit="1" customWidth="1"/>
    <col min="11050" max="11050" width="8.42578125" style="97" customWidth="1"/>
    <col min="11051" max="11051" width="1.5703125" style="97" customWidth="1"/>
    <col min="11052" max="11052" width="12.7109375" style="97" customWidth="1"/>
    <col min="11053" max="11053" width="1.5703125" style="97" customWidth="1"/>
    <col min="11054" max="11054" width="12.7109375" style="97" customWidth="1"/>
    <col min="11055" max="11055" width="1.5703125" style="97" customWidth="1"/>
    <col min="11056" max="11056" width="12.7109375" style="97" customWidth="1"/>
    <col min="11057" max="11264" width="12.7109375" style="97"/>
    <col min="11265" max="11265" width="5" style="97" customWidth="1"/>
    <col min="11266" max="11266" width="1.5703125" style="97" customWidth="1"/>
    <col min="11267" max="11267" width="19.5703125" style="97" customWidth="1"/>
    <col min="11268" max="11268" width="1.5703125" style="97" customWidth="1"/>
    <col min="11269" max="11269" width="14.42578125" style="97" customWidth="1"/>
    <col min="11270" max="11270" width="1.5703125" style="97" customWidth="1"/>
    <col min="11271" max="11271" width="12.7109375" style="97" customWidth="1"/>
    <col min="11272" max="11272" width="1.5703125" style="97" customWidth="1"/>
    <col min="11273" max="11273" width="12.7109375" style="97" customWidth="1"/>
    <col min="11274" max="11274" width="1.5703125" style="97" customWidth="1"/>
    <col min="11275" max="11275" width="14.42578125" style="97" customWidth="1"/>
    <col min="11276" max="11276" width="1.5703125" style="97" customWidth="1"/>
    <col min="11277" max="11277" width="12.7109375" style="97" customWidth="1"/>
    <col min="11278" max="11278" width="1.5703125" style="97" customWidth="1"/>
    <col min="11279" max="11279" width="12.7109375" style="97" customWidth="1"/>
    <col min="11280" max="11280" width="1.5703125" style="97" customWidth="1"/>
    <col min="11281" max="11281" width="14.42578125" style="97" customWidth="1"/>
    <col min="11282" max="11282" width="1.5703125" style="97" customWidth="1"/>
    <col min="11283" max="11283" width="12.7109375" style="97" customWidth="1"/>
    <col min="11284" max="11284" width="1.5703125" style="97" customWidth="1"/>
    <col min="11285" max="11285" width="12.7109375" style="97" customWidth="1"/>
    <col min="11286" max="11286" width="1.5703125" style="97" customWidth="1"/>
    <col min="11287" max="11287" width="16.140625" style="97" customWidth="1"/>
    <col min="11288" max="11289" width="1.5703125" style="97" customWidth="1"/>
    <col min="11290" max="11290" width="13.28515625" style="97" customWidth="1"/>
    <col min="11291" max="11291" width="1.5703125" style="97" customWidth="1"/>
    <col min="11292" max="11292" width="12.7109375" style="97" customWidth="1"/>
    <col min="11293" max="11293" width="2.42578125" style="97" customWidth="1"/>
    <col min="11294" max="11294" width="11.5703125" style="97" customWidth="1"/>
    <col min="11295" max="11295" width="1.5703125" style="97" customWidth="1"/>
    <col min="11296" max="11296" width="12.7109375" style="97" customWidth="1"/>
    <col min="11297" max="11297" width="2.42578125" style="97" customWidth="1"/>
    <col min="11298" max="11298" width="13.28515625" style="97" customWidth="1"/>
    <col min="11299" max="11299" width="1.5703125" style="97" customWidth="1"/>
    <col min="11300" max="11300" width="12.7109375" style="97" customWidth="1"/>
    <col min="11301" max="11301" width="2.42578125" style="97" customWidth="1"/>
    <col min="11302" max="11302" width="15.140625" style="97" customWidth="1"/>
    <col min="11303" max="11303" width="2.42578125" style="97" customWidth="1"/>
    <col min="11304" max="11304" width="9.28515625" style="97" customWidth="1"/>
    <col min="11305" max="11305" width="4" style="97" bestFit="1" customWidth="1"/>
    <col min="11306" max="11306" width="8.42578125" style="97" customWidth="1"/>
    <col min="11307" max="11307" width="1.5703125" style="97" customWidth="1"/>
    <col min="11308" max="11308" width="12.7109375" style="97" customWidth="1"/>
    <col min="11309" max="11309" width="1.5703125" style="97" customWidth="1"/>
    <col min="11310" max="11310" width="12.7109375" style="97" customWidth="1"/>
    <col min="11311" max="11311" width="1.5703125" style="97" customWidth="1"/>
    <col min="11312" max="11312" width="12.7109375" style="97" customWidth="1"/>
    <col min="11313" max="11520" width="12.7109375" style="97"/>
    <col min="11521" max="11521" width="5" style="97" customWidth="1"/>
    <col min="11522" max="11522" width="1.5703125" style="97" customWidth="1"/>
    <col min="11523" max="11523" width="19.5703125" style="97" customWidth="1"/>
    <col min="11524" max="11524" width="1.5703125" style="97" customWidth="1"/>
    <col min="11525" max="11525" width="14.42578125" style="97" customWidth="1"/>
    <col min="11526" max="11526" width="1.5703125" style="97" customWidth="1"/>
    <col min="11527" max="11527" width="12.7109375" style="97" customWidth="1"/>
    <col min="11528" max="11528" width="1.5703125" style="97" customWidth="1"/>
    <col min="11529" max="11529" width="12.7109375" style="97" customWidth="1"/>
    <col min="11530" max="11530" width="1.5703125" style="97" customWidth="1"/>
    <col min="11531" max="11531" width="14.42578125" style="97" customWidth="1"/>
    <col min="11532" max="11532" width="1.5703125" style="97" customWidth="1"/>
    <col min="11533" max="11533" width="12.7109375" style="97" customWidth="1"/>
    <col min="11534" max="11534" width="1.5703125" style="97" customWidth="1"/>
    <col min="11535" max="11535" width="12.7109375" style="97" customWidth="1"/>
    <col min="11536" max="11536" width="1.5703125" style="97" customWidth="1"/>
    <col min="11537" max="11537" width="14.42578125" style="97" customWidth="1"/>
    <col min="11538" max="11538" width="1.5703125" style="97" customWidth="1"/>
    <col min="11539" max="11539" width="12.7109375" style="97" customWidth="1"/>
    <col min="11540" max="11540" width="1.5703125" style="97" customWidth="1"/>
    <col min="11541" max="11541" width="12.7109375" style="97" customWidth="1"/>
    <col min="11542" max="11542" width="1.5703125" style="97" customWidth="1"/>
    <col min="11543" max="11543" width="16.140625" style="97" customWidth="1"/>
    <col min="11544" max="11545" width="1.5703125" style="97" customWidth="1"/>
    <col min="11546" max="11546" width="13.28515625" style="97" customWidth="1"/>
    <col min="11547" max="11547" width="1.5703125" style="97" customWidth="1"/>
    <col min="11548" max="11548" width="12.7109375" style="97" customWidth="1"/>
    <col min="11549" max="11549" width="2.42578125" style="97" customWidth="1"/>
    <col min="11550" max="11550" width="11.5703125" style="97" customWidth="1"/>
    <col min="11551" max="11551" width="1.5703125" style="97" customWidth="1"/>
    <col min="11552" max="11552" width="12.7109375" style="97" customWidth="1"/>
    <col min="11553" max="11553" width="2.42578125" style="97" customWidth="1"/>
    <col min="11554" max="11554" width="13.28515625" style="97" customWidth="1"/>
    <col min="11555" max="11555" width="1.5703125" style="97" customWidth="1"/>
    <col min="11556" max="11556" width="12.7109375" style="97" customWidth="1"/>
    <col min="11557" max="11557" width="2.42578125" style="97" customWidth="1"/>
    <col min="11558" max="11558" width="15.140625" style="97" customWidth="1"/>
    <col min="11559" max="11559" width="2.42578125" style="97" customWidth="1"/>
    <col min="11560" max="11560" width="9.28515625" style="97" customWidth="1"/>
    <col min="11561" max="11561" width="4" style="97" bestFit="1" customWidth="1"/>
    <col min="11562" max="11562" width="8.42578125" style="97" customWidth="1"/>
    <col min="11563" max="11563" width="1.5703125" style="97" customWidth="1"/>
    <col min="11564" max="11564" width="12.7109375" style="97" customWidth="1"/>
    <col min="11565" max="11565" width="1.5703125" style="97" customWidth="1"/>
    <col min="11566" max="11566" width="12.7109375" style="97" customWidth="1"/>
    <col min="11567" max="11567" width="1.5703125" style="97" customWidth="1"/>
    <col min="11568" max="11568" width="12.7109375" style="97" customWidth="1"/>
    <col min="11569" max="11776" width="12.7109375" style="97"/>
    <col min="11777" max="11777" width="5" style="97" customWidth="1"/>
    <col min="11778" max="11778" width="1.5703125" style="97" customWidth="1"/>
    <col min="11779" max="11779" width="19.5703125" style="97" customWidth="1"/>
    <col min="11780" max="11780" width="1.5703125" style="97" customWidth="1"/>
    <col min="11781" max="11781" width="14.42578125" style="97" customWidth="1"/>
    <col min="11782" max="11782" width="1.5703125" style="97" customWidth="1"/>
    <col min="11783" max="11783" width="12.7109375" style="97" customWidth="1"/>
    <col min="11784" max="11784" width="1.5703125" style="97" customWidth="1"/>
    <col min="11785" max="11785" width="12.7109375" style="97" customWidth="1"/>
    <col min="11786" max="11786" width="1.5703125" style="97" customWidth="1"/>
    <col min="11787" max="11787" width="14.42578125" style="97" customWidth="1"/>
    <col min="11788" max="11788" width="1.5703125" style="97" customWidth="1"/>
    <col min="11789" max="11789" width="12.7109375" style="97" customWidth="1"/>
    <col min="11790" max="11790" width="1.5703125" style="97" customWidth="1"/>
    <col min="11791" max="11791" width="12.7109375" style="97" customWidth="1"/>
    <col min="11792" max="11792" width="1.5703125" style="97" customWidth="1"/>
    <col min="11793" max="11793" width="14.42578125" style="97" customWidth="1"/>
    <col min="11794" max="11794" width="1.5703125" style="97" customWidth="1"/>
    <col min="11795" max="11795" width="12.7109375" style="97" customWidth="1"/>
    <col min="11796" max="11796" width="1.5703125" style="97" customWidth="1"/>
    <col min="11797" max="11797" width="12.7109375" style="97" customWidth="1"/>
    <col min="11798" max="11798" width="1.5703125" style="97" customWidth="1"/>
    <col min="11799" max="11799" width="16.140625" style="97" customWidth="1"/>
    <col min="11800" max="11801" width="1.5703125" style="97" customWidth="1"/>
    <col min="11802" max="11802" width="13.28515625" style="97" customWidth="1"/>
    <col min="11803" max="11803" width="1.5703125" style="97" customWidth="1"/>
    <col min="11804" max="11804" width="12.7109375" style="97" customWidth="1"/>
    <col min="11805" max="11805" width="2.42578125" style="97" customWidth="1"/>
    <col min="11806" max="11806" width="11.5703125" style="97" customWidth="1"/>
    <col min="11807" max="11807" width="1.5703125" style="97" customWidth="1"/>
    <col min="11808" max="11808" width="12.7109375" style="97" customWidth="1"/>
    <col min="11809" max="11809" width="2.42578125" style="97" customWidth="1"/>
    <col min="11810" max="11810" width="13.28515625" style="97" customWidth="1"/>
    <col min="11811" max="11811" width="1.5703125" style="97" customWidth="1"/>
    <col min="11812" max="11812" width="12.7109375" style="97" customWidth="1"/>
    <col min="11813" max="11813" width="2.42578125" style="97" customWidth="1"/>
    <col min="11814" max="11814" width="15.140625" style="97" customWidth="1"/>
    <col min="11815" max="11815" width="2.42578125" style="97" customWidth="1"/>
    <col min="11816" max="11816" width="9.28515625" style="97" customWidth="1"/>
    <col min="11817" max="11817" width="4" style="97" bestFit="1" customWidth="1"/>
    <col min="11818" max="11818" width="8.42578125" style="97" customWidth="1"/>
    <col min="11819" max="11819" width="1.5703125" style="97" customWidth="1"/>
    <col min="11820" max="11820" width="12.7109375" style="97" customWidth="1"/>
    <col min="11821" max="11821" width="1.5703125" style="97" customWidth="1"/>
    <col min="11822" max="11822" width="12.7109375" style="97" customWidth="1"/>
    <col min="11823" max="11823" width="1.5703125" style="97" customWidth="1"/>
    <col min="11824" max="11824" width="12.7109375" style="97" customWidth="1"/>
    <col min="11825" max="12032" width="12.7109375" style="97"/>
    <col min="12033" max="12033" width="5" style="97" customWidth="1"/>
    <col min="12034" max="12034" width="1.5703125" style="97" customWidth="1"/>
    <col min="12035" max="12035" width="19.5703125" style="97" customWidth="1"/>
    <col min="12036" max="12036" width="1.5703125" style="97" customWidth="1"/>
    <col min="12037" max="12037" width="14.42578125" style="97" customWidth="1"/>
    <col min="12038" max="12038" width="1.5703125" style="97" customWidth="1"/>
    <col min="12039" max="12039" width="12.7109375" style="97" customWidth="1"/>
    <col min="12040" max="12040" width="1.5703125" style="97" customWidth="1"/>
    <col min="12041" max="12041" width="12.7109375" style="97" customWidth="1"/>
    <col min="12042" max="12042" width="1.5703125" style="97" customWidth="1"/>
    <col min="12043" max="12043" width="14.42578125" style="97" customWidth="1"/>
    <col min="12044" max="12044" width="1.5703125" style="97" customWidth="1"/>
    <col min="12045" max="12045" width="12.7109375" style="97" customWidth="1"/>
    <col min="12046" max="12046" width="1.5703125" style="97" customWidth="1"/>
    <col min="12047" max="12047" width="12.7109375" style="97" customWidth="1"/>
    <col min="12048" max="12048" width="1.5703125" style="97" customWidth="1"/>
    <col min="12049" max="12049" width="14.42578125" style="97" customWidth="1"/>
    <col min="12050" max="12050" width="1.5703125" style="97" customWidth="1"/>
    <col min="12051" max="12051" width="12.7109375" style="97" customWidth="1"/>
    <col min="12052" max="12052" width="1.5703125" style="97" customWidth="1"/>
    <col min="12053" max="12053" width="12.7109375" style="97" customWidth="1"/>
    <col min="12054" max="12054" width="1.5703125" style="97" customWidth="1"/>
    <col min="12055" max="12055" width="16.140625" style="97" customWidth="1"/>
    <col min="12056" max="12057" width="1.5703125" style="97" customWidth="1"/>
    <col min="12058" max="12058" width="13.28515625" style="97" customWidth="1"/>
    <col min="12059" max="12059" width="1.5703125" style="97" customWidth="1"/>
    <col min="12060" max="12060" width="12.7109375" style="97" customWidth="1"/>
    <col min="12061" max="12061" width="2.42578125" style="97" customWidth="1"/>
    <col min="12062" max="12062" width="11.5703125" style="97" customWidth="1"/>
    <col min="12063" max="12063" width="1.5703125" style="97" customWidth="1"/>
    <col min="12064" max="12064" width="12.7109375" style="97" customWidth="1"/>
    <col min="12065" max="12065" width="2.42578125" style="97" customWidth="1"/>
    <col min="12066" max="12066" width="13.28515625" style="97" customWidth="1"/>
    <col min="12067" max="12067" width="1.5703125" style="97" customWidth="1"/>
    <col min="12068" max="12068" width="12.7109375" style="97" customWidth="1"/>
    <col min="12069" max="12069" width="2.42578125" style="97" customWidth="1"/>
    <col min="12070" max="12070" width="15.140625" style="97" customWidth="1"/>
    <col min="12071" max="12071" width="2.42578125" style="97" customWidth="1"/>
    <col min="12072" max="12072" width="9.28515625" style="97" customWidth="1"/>
    <col min="12073" max="12073" width="4" style="97" bestFit="1" customWidth="1"/>
    <col min="12074" max="12074" width="8.42578125" style="97" customWidth="1"/>
    <col min="12075" max="12075" width="1.5703125" style="97" customWidth="1"/>
    <col min="12076" max="12076" width="12.7109375" style="97" customWidth="1"/>
    <col min="12077" max="12077" width="1.5703125" style="97" customWidth="1"/>
    <col min="12078" max="12078" width="12.7109375" style="97" customWidth="1"/>
    <col min="12079" max="12079" width="1.5703125" style="97" customWidth="1"/>
    <col min="12080" max="12080" width="12.7109375" style="97" customWidth="1"/>
    <col min="12081" max="12288" width="12.7109375" style="97"/>
    <col min="12289" max="12289" width="5" style="97" customWidth="1"/>
    <col min="12290" max="12290" width="1.5703125" style="97" customWidth="1"/>
    <col min="12291" max="12291" width="19.5703125" style="97" customWidth="1"/>
    <col min="12292" max="12292" width="1.5703125" style="97" customWidth="1"/>
    <col min="12293" max="12293" width="14.42578125" style="97" customWidth="1"/>
    <col min="12294" max="12294" width="1.5703125" style="97" customWidth="1"/>
    <col min="12295" max="12295" width="12.7109375" style="97" customWidth="1"/>
    <col min="12296" max="12296" width="1.5703125" style="97" customWidth="1"/>
    <col min="12297" max="12297" width="12.7109375" style="97" customWidth="1"/>
    <col min="12298" max="12298" width="1.5703125" style="97" customWidth="1"/>
    <col min="12299" max="12299" width="14.42578125" style="97" customWidth="1"/>
    <col min="12300" max="12300" width="1.5703125" style="97" customWidth="1"/>
    <col min="12301" max="12301" width="12.7109375" style="97" customWidth="1"/>
    <col min="12302" max="12302" width="1.5703125" style="97" customWidth="1"/>
    <col min="12303" max="12303" width="12.7109375" style="97" customWidth="1"/>
    <col min="12304" max="12304" width="1.5703125" style="97" customWidth="1"/>
    <col min="12305" max="12305" width="14.42578125" style="97" customWidth="1"/>
    <col min="12306" max="12306" width="1.5703125" style="97" customWidth="1"/>
    <col min="12307" max="12307" width="12.7109375" style="97" customWidth="1"/>
    <col min="12308" max="12308" width="1.5703125" style="97" customWidth="1"/>
    <col min="12309" max="12309" width="12.7109375" style="97" customWidth="1"/>
    <col min="12310" max="12310" width="1.5703125" style="97" customWidth="1"/>
    <col min="12311" max="12311" width="16.140625" style="97" customWidth="1"/>
    <col min="12312" max="12313" width="1.5703125" style="97" customWidth="1"/>
    <col min="12314" max="12314" width="13.28515625" style="97" customWidth="1"/>
    <col min="12315" max="12315" width="1.5703125" style="97" customWidth="1"/>
    <col min="12316" max="12316" width="12.7109375" style="97" customWidth="1"/>
    <col min="12317" max="12317" width="2.42578125" style="97" customWidth="1"/>
    <col min="12318" max="12318" width="11.5703125" style="97" customWidth="1"/>
    <col min="12319" max="12319" width="1.5703125" style="97" customWidth="1"/>
    <col min="12320" max="12320" width="12.7109375" style="97" customWidth="1"/>
    <col min="12321" max="12321" width="2.42578125" style="97" customWidth="1"/>
    <col min="12322" max="12322" width="13.28515625" style="97" customWidth="1"/>
    <col min="12323" max="12323" width="1.5703125" style="97" customWidth="1"/>
    <col min="12324" max="12324" width="12.7109375" style="97" customWidth="1"/>
    <col min="12325" max="12325" width="2.42578125" style="97" customWidth="1"/>
    <col min="12326" max="12326" width="15.140625" style="97" customWidth="1"/>
    <col min="12327" max="12327" width="2.42578125" style="97" customWidth="1"/>
    <col min="12328" max="12328" width="9.28515625" style="97" customWidth="1"/>
    <col min="12329" max="12329" width="4" style="97" bestFit="1" customWidth="1"/>
    <col min="12330" max="12330" width="8.42578125" style="97" customWidth="1"/>
    <col min="12331" max="12331" width="1.5703125" style="97" customWidth="1"/>
    <col min="12332" max="12332" width="12.7109375" style="97" customWidth="1"/>
    <col min="12333" max="12333" width="1.5703125" style="97" customWidth="1"/>
    <col min="12334" max="12334" width="12.7109375" style="97" customWidth="1"/>
    <col min="12335" max="12335" width="1.5703125" style="97" customWidth="1"/>
    <col min="12336" max="12336" width="12.7109375" style="97" customWidth="1"/>
    <col min="12337" max="12544" width="12.7109375" style="97"/>
    <col min="12545" max="12545" width="5" style="97" customWidth="1"/>
    <col min="12546" max="12546" width="1.5703125" style="97" customWidth="1"/>
    <col min="12547" max="12547" width="19.5703125" style="97" customWidth="1"/>
    <col min="12548" max="12548" width="1.5703125" style="97" customWidth="1"/>
    <col min="12549" max="12549" width="14.42578125" style="97" customWidth="1"/>
    <col min="12550" max="12550" width="1.5703125" style="97" customWidth="1"/>
    <col min="12551" max="12551" width="12.7109375" style="97" customWidth="1"/>
    <col min="12552" max="12552" width="1.5703125" style="97" customWidth="1"/>
    <col min="12553" max="12553" width="12.7109375" style="97" customWidth="1"/>
    <col min="12554" max="12554" width="1.5703125" style="97" customWidth="1"/>
    <col min="12555" max="12555" width="14.42578125" style="97" customWidth="1"/>
    <col min="12556" max="12556" width="1.5703125" style="97" customWidth="1"/>
    <col min="12557" max="12557" width="12.7109375" style="97" customWidth="1"/>
    <col min="12558" max="12558" width="1.5703125" style="97" customWidth="1"/>
    <col min="12559" max="12559" width="12.7109375" style="97" customWidth="1"/>
    <col min="12560" max="12560" width="1.5703125" style="97" customWidth="1"/>
    <col min="12561" max="12561" width="14.42578125" style="97" customWidth="1"/>
    <col min="12562" max="12562" width="1.5703125" style="97" customWidth="1"/>
    <col min="12563" max="12563" width="12.7109375" style="97" customWidth="1"/>
    <col min="12564" max="12564" width="1.5703125" style="97" customWidth="1"/>
    <col min="12565" max="12565" width="12.7109375" style="97" customWidth="1"/>
    <col min="12566" max="12566" width="1.5703125" style="97" customWidth="1"/>
    <col min="12567" max="12567" width="16.140625" style="97" customWidth="1"/>
    <col min="12568" max="12569" width="1.5703125" style="97" customWidth="1"/>
    <col min="12570" max="12570" width="13.28515625" style="97" customWidth="1"/>
    <col min="12571" max="12571" width="1.5703125" style="97" customWidth="1"/>
    <col min="12572" max="12572" width="12.7109375" style="97" customWidth="1"/>
    <col min="12573" max="12573" width="2.42578125" style="97" customWidth="1"/>
    <col min="12574" max="12574" width="11.5703125" style="97" customWidth="1"/>
    <col min="12575" max="12575" width="1.5703125" style="97" customWidth="1"/>
    <col min="12576" max="12576" width="12.7109375" style="97" customWidth="1"/>
    <col min="12577" max="12577" width="2.42578125" style="97" customWidth="1"/>
    <col min="12578" max="12578" width="13.28515625" style="97" customWidth="1"/>
    <col min="12579" max="12579" width="1.5703125" style="97" customWidth="1"/>
    <col min="12580" max="12580" width="12.7109375" style="97" customWidth="1"/>
    <col min="12581" max="12581" width="2.42578125" style="97" customWidth="1"/>
    <col min="12582" max="12582" width="15.140625" style="97" customWidth="1"/>
    <col min="12583" max="12583" width="2.42578125" style="97" customWidth="1"/>
    <col min="12584" max="12584" width="9.28515625" style="97" customWidth="1"/>
    <col min="12585" max="12585" width="4" style="97" bestFit="1" customWidth="1"/>
    <col min="12586" max="12586" width="8.42578125" style="97" customWidth="1"/>
    <col min="12587" max="12587" width="1.5703125" style="97" customWidth="1"/>
    <col min="12588" max="12588" width="12.7109375" style="97" customWidth="1"/>
    <col min="12589" max="12589" width="1.5703125" style="97" customWidth="1"/>
    <col min="12590" max="12590" width="12.7109375" style="97" customWidth="1"/>
    <col min="12591" max="12591" width="1.5703125" style="97" customWidth="1"/>
    <col min="12592" max="12592" width="12.7109375" style="97" customWidth="1"/>
    <col min="12593" max="12800" width="12.7109375" style="97"/>
    <col min="12801" max="12801" width="5" style="97" customWidth="1"/>
    <col min="12802" max="12802" width="1.5703125" style="97" customWidth="1"/>
    <col min="12803" max="12803" width="19.5703125" style="97" customWidth="1"/>
    <col min="12804" max="12804" width="1.5703125" style="97" customWidth="1"/>
    <col min="12805" max="12805" width="14.42578125" style="97" customWidth="1"/>
    <col min="12806" max="12806" width="1.5703125" style="97" customWidth="1"/>
    <col min="12807" max="12807" width="12.7109375" style="97" customWidth="1"/>
    <col min="12808" max="12808" width="1.5703125" style="97" customWidth="1"/>
    <col min="12809" max="12809" width="12.7109375" style="97" customWidth="1"/>
    <col min="12810" max="12810" width="1.5703125" style="97" customWidth="1"/>
    <col min="12811" max="12811" width="14.42578125" style="97" customWidth="1"/>
    <col min="12812" max="12812" width="1.5703125" style="97" customWidth="1"/>
    <col min="12813" max="12813" width="12.7109375" style="97" customWidth="1"/>
    <col min="12814" max="12814" width="1.5703125" style="97" customWidth="1"/>
    <col min="12815" max="12815" width="12.7109375" style="97" customWidth="1"/>
    <col min="12816" max="12816" width="1.5703125" style="97" customWidth="1"/>
    <col min="12817" max="12817" width="14.42578125" style="97" customWidth="1"/>
    <col min="12818" max="12818" width="1.5703125" style="97" customWidth="1"/>
    <col min="12819" max="12819" width="12.7109375" style="97" customWidth="1"/>
    <col min="12820" max="12820" width="1.5703125" style="97" customWidth="1"/>
    <col min="12821" max="12821" width="12.7109375" style="97" customWidth="1"/>
    <col min="12822" max="12822" width="1.5703125" style="97" customWidth="1"/>
    <col min="12823" max="12823" width="16.140625" style="97" customWidth="1"/>
    <col min="12824" max="12825" width="1.5703125" style="97" customWidth="1"/>
    <col min="12826" max="12826" width="13.28515625" style="97" customWidth="1"/>
    <col min="12827" max="12827" width="1.5703125" style="97" customWidth="1"/>
    <col min="12828" max="12828" width="12.7109375" style="97" customWidth="1"/>
    <col min="12829" max="12829" width="2.42578125" style="97" customWidth="1"/>
    <col min="12830" max="12830" width="11.5703125" style="97" customWidth="1"/>
    <col min="12831" max="12831" width="1.5703125" style="97" customWidth="1"/>
    <col min="12832" max="12832" width="12.7109375" style="97" customWidth="1"/>
    <col min="12833" max="12833" width="2.42578125" style="97" customWidth="1"/>
    <col min="12834" max="12834" width="13.28515625" style="97" customWidth="1"/>
    <col min="12835" max="12835" width="1.5703125" style="97" customWidth="1"/>
    <col min="12836" max="12836" width="12.7109375" style="97" customWidth="1"/>
    <col min="12837" max="12837" width="2.42578125" style="97" customWidth="1"/>
    <col min="12838" max="12838" width="15.140625" style="97" customWidth="1"/>
    <col min="12839" max="12839" width="2.42578125" style="97" customWidth="1"/>
    <col min="12840" max="12840" width="9.28515625" style="97" customWidth="1"/>
    <col min="12841" max="12841" width="4" style="97" bestFit="1" customWidth="1"/>
    <col min="12842" max="12842" width="8.42578125" style="97" customWidth="1"/>
    <col min="12843" max="12843" width="1.5703125" style="97" customWidth="1"/>
    <col min="12844" max="12844" width="12.7109375" style="97" customWidth="1"/>
    <col min="12845" max="12845" width="1.5703125" style="97" customWidth="1"/>
    <col min="12846" max="12846" width="12.7109375" style="97" customWidth="1"/>
    <col min="12847" max="12847" width="1.5703125" style="97" customWidth="1"/>
    <col min="12848" max="12848" width="12.7109375" style="97" customWidth="1"/>
    <col min="12849" max="13056" width="12.7109375" style="97"/>
    <col min="13057" max="13057" width="5" style="97" customWidth="1"/>
    <col min="13058" max="13058" width="1.5703125" style="97" customWidth="1"/>
    <col min="13059" max="13059" width="19.5703125" style="97" customWidth="1"/>
    <col min="13060" max="13060" width="1.5703125" style="97" customWidth="1"/>
    <col min="13061" max="13061" width="14.42578125" style="97" customWidth="1"/>
    <col min="13062" max="13062" width="1.5703125" style="97" customWidth="1"/>
    <col min="13063" max="13063" width="12.7109375" style="97" customWidth="1"/>
    <col min="13064" max="13064" width="1.5703125" style="97" customWidth="1"/>
    <col min="13065" max="13065" width="12.7109375" style="97" customWidth="1"/>
    <col min="13066" max="13066" width="1.5703125" style="97" customWidth="1"/>
    <col min="13067" max="13067" width="14.42578125" style="97" customWidth="1"/>
    <col min="13068" max="13068" width="1.5703125" style="97" customWidth="1"/>
    <col min="13069" max="13069" width="12.7109375" style="97" customWidth="1"/>
    <col min="13070" max="13070" width="1.5703125" style="97" customWidth="1"/>
    <col min="13071" max="13071" width="12.7109375" style="97" customWidth="1"/>
    <col min="13072" max="13072" width="1.5703125" style="97" customWidth="1"/>
    <col min="13073" max="13073" width="14.42578125" style="97" customWidth="1"/>
    <col min="13074" max="13074" width="1.5703125" style="97" customWidth="1"/>
    <col min="13075" max="13075" width="12.7109375" style="97" customWidth="1"/>
    <col min="13076" max="13076" width="1.5703125" style="97" customWidth="1"/>
    <col min="13077" max="13077" width="12.7109375" style="97" customWidth="1"/>
    <col min="13078" max="13078" width="1.5703125" style="97" customWidth="1"/>
    <col min="13079" max="13079" width="16.140625" style="97" customWidth="1"/>
    <col min="13080" max="13081" width="1.5703125" style="97" customWidth="1"/>
    <col min="13082" max="13082" width="13.28515625" style="97" customWidth="1"/>
    <col min="13083" max="13083" width="1.5703125" style="97" customWidth="1"/>
    <col min="13084" max="13084" width="12.7109375" style="97" customWidth="1"/>
    <col min="13085" max="13085" width="2.42578125" style="97" customWidth="1"/>
    <col min="13086" max="13086" width="11.5703125" style="97" customWidth="1"/>
    <col min="13087" max="13087" width="1.5703125" style="97" customWidth="1"/>
    <col min="13088" max="13088" width="12.7109375" style="97" customWidth="1"/>
    <col min="13089" max="13089" width="2.42578125" style="97" customWidth="1"/>
    <col min="13090" max="13090" width="13.28515625" style="97" customWidth="1"/>
    <col min="13091" max="13091" width="1.5703125" style="97" customWidth="1"/>
    <col min="13092" max="13092" width="12.7109375" style="97" customWidth="1"/>
    <col min="13093" max="13093" width="2.42578125" style="97" customWidth="1"/>
    <col min="13094" max="13094" width="15.140625" style="97" customWidth="1"/>
    <col min="13095" max="13095" width="2.42578125" style="97" customWidth="1"/>
    <col min="13096" max="13096" width="9.28515625" style="97" customWidth="1"/>
    <col min="13097" max="13097" width="4" style="97" bestFit="1" customWidth="1"/>
    <col min="13098" max="13098" width="8.42578125" style="97" customWidth="1"/>
    <col min="13099" max="13099" width="1.5703125" style="97" customWidth="1"/>
    <col min="13100" max="13100" width="12.7109375" style="97" customWidth="1"/>
    <col min="13101" max="13101" width="1.5703125" style="97" customWidth="1"/>
    <col min="13102" max="13102" width="12.7109375" style="97" customWidth="1"/>
    <col min="13103" max="13103" width="1.5703125" style="97" customWidth="1"/>
    <col min="13104" max="13104" width="12.7109375" style="97" customWidth="1"/>
    <col min="13105" max="13312" width="12.7109375" style="97"/>
    <col min="13313" max="13313" width="5" style="97" customWidth="1"/>
    <col min="13314" max="13314" width="1.5703125" style="97" customWidth="1"/>
    <col min="13315" max="13315" width="19.5703125" style="97" customWidth="1"/>
    <col min="13316" max="13316" width="1.5703125" style="97" customWidth="1"/>
    <col min="13317" max="13317" width="14.42578125" style="97" customWidth="1"/>
    <col min="13318" max="13318" width="1.5703125" style="97" customWidth="1"/>
    <col min="13319" max="13319" width="12.7109375" style="97" customWidth="1"/>
    <col min="13320" max="13320" width="1.5703125" style="97" customWidth="1"/>
    <col min="13321" max="13321" width="12.7109375" style="97" customWidth="1"/>
    <col min="13322" max="13322" width="1.5703125" style="97" customWidth="1"/>
    <col min="13323" max="13323" width="14.42578125" style="97" customWidth="1"/>
    <col min="13324" max="13324" width="1.5703125" style="97" customWidth="1"/>
    <col min="13325" max="13325" width="12.7109375" style="97" customWidth="1"/>
    <col min="13326" max="13326" width="1.5703125" style="97" customWidth="1"/>
    <col min="13327" max="13327" width="12.7109375" style="97" customWidth="1"/>
    <col min="13328" max="13328" width="1.5703125" style="97" customWidth="1"/>
    <col min="13329" max="13329" width="14.42578125" style="97" customWidth="1"/>
    <col min="13330" max="13330" width="1.5703125" style="97" customWidth="1"/>
    <col min="13331" max="13331" width="12.7109375" style="97" customWidth="1"/>
    <col min="13332" max="13332" width="1.5703125" style="97" customWidth="1"/>
    <col min="13333" max="13333" width="12.7109375" style="97" customWidth="1"/>
    <col min="13334" max="13334" width="1.5703125" style="97" customWidth="1"/>
    <col min="13335" max="13335" width="16.140625" style="97" customWidth="1"/>
    <col min="13336" max="13337" width="1.5703125" style="97" customWidth="1"/>
    <col min="13338" max="13338" width="13.28515625" style="97" customWidth="1"/>
    <col min="13339" max="13339" width="1.5703125" style="97" customWidth="1"/>
    <col min="13340" max="13340" width="12.7109375" style="97" customWidth="1"/>
    <col min="13341" max="13341" width="2.42578125" style="97" customWidth="1"/>
    <col min="13342" max="13342" width="11.5703125" style="97" customWidth="1"/>
    <col min="13343" max="13343" width="1.5703125" style="97" customWidth="1"/>
    <col min="13344" max="13344" width="12.7109375" style="97" customWidth="1"/>
    <col min="13345" max="13345" width="2.42578125" style="97" customWidth="1"/>
    <col min="13346" max="13346" width="13.28515625" style="97" customWidth="1"/>
    <col min="13347" max="13347" width="1.5703125" style="97" customWidth="1"/>
    <col min="13348" max="13348" width="12.7109375" style="97" customWidth="1"/>
    <col min="13349" max="13349" width="2.42578125" style="97" customWidth="1"/>
    <col min="13350" max="13350" width="15.140625" style="97" customWidth="1"/>
    <col min="13351" max="13351" width="2.42578125" style="97" customWidth="1"/>
    <col min="13352" max="13352" width="9.28515625" style="97" customWidth="1"/>
    <col min="13353" max="13353" width="4" style="97" bestFit="1" customWidth="1"/>
    <col min="13354" max="13354" width="8.42578125" style="97" customWidth="1"/>
    <col min="13355" max="13355" width="1.5703125" style="97" customWidth="1"/>
    <col min="13356" max="13356" width="12.7109375" style="97" customWidth="1"/>
    <col min="13357" max="13357" width="1.5703125" style="97" customWidth="1"/>
    <col min="13358" max="13358" width="12.7109375" style="97" customWidth="1"/>
    <col min="13359" max="13359" width="1.5703125" style="97" customWidth="1"/>
    <col min="13360" max="13360" width="12.7109375" style="97" customWidth="1"/>
    <col min="13361" max="13568" width="12.7109375" style="97"/>
    <col min="13569" max="13569" width="5" style="97" customWidth="1"/>
    <col min="13570" max="13570" width="1.5703125" style="97" customWidth="1"/>
    <col min="13571" max="13571" width="19.5703125" style="97" customWidth="1"/>
    <col min="13572" max="13572" width="1.5703125" style="97" customWidth="1"/>
    <col min="13573" max="13573" width="14.42578125" style="97" customWidth="1"/>
    <col min="13574" max="13574" width="1.5703125" style="97" customWidth="1"/>
    <col min="13575" max="13575" width="12.7109375" style="97" customWidth="1"/>
    <col min="13576" max="13576" width="1.5703125" style="97" customWidth="1"/>
    <col min="13577" max="13577" width="12.7109375" style="97" customWidth="1"/>
    <col min="13578" max="13578" width="1.5703125" style="97" customWidth="1"/>
    <col min="13579" max="13579" width="14.42578125" style="97" customWidth="1"/>
    <col min="13580" max="13580" width="1.5703125" style="97" customWidth="1"/>
    <col min="13581" max="13581" width="12.7109375" style="97" customWidth="1"/>
    <col min="13582" max="13582" width="1.5703125" style="97" customWidth="1"/>
    <col min="13583" max="13583" width="12.7109375" style="97" customWidth="1"/>
    <col min="13584" max="13584" width="1.5703125" style="97" customWidth="1"/>
    <col min="13585" max="13585" width="14.42578125" style="97" customWidth="1"/>
    <col min="13586" max="13586" width="1.5703125" style="97" customWidth="1"/>
    <col min="13587" max="13587" width="12.7109375" style="97" customWidth="1"/>
    <col min="13588" max="13588" width="1.5703125" style="97" customWidth="1"/>
    <col min="13589" max="13589" width="12.7109375" style="97" customWidth="1"/>
    <col min="13590" max="13590" width="1.5703125" style="97" customWidth="1"/>
    <col min="13591" max="13591" width="16.140625" style="97" customWidth="1"/>
    <col min="13592" max="13593" width="1.5703125" style="97" customWidth="1"/>
    <col min="13594" max="13594" width="13.28515625" style="97" customWidth="1"/>
    <col min="13595" max="13595" width="1.5703125" style="97" customWidth="1"/>
    <col min="13596" max="13596" width="12.7109375" style="97" customWidth="1"/>
    <col min="13597" max="13597" width="2.42578125" style="97" customWidth="1"/>
    <col min="13598" max="13598" width="11.5703125" style="97" customWidth="1"/>
    <col min="13599" max="13599" width="1.5703125" style="97" customWidth="1"/>
    <col min="13600" max="13600" width="12.7109375" style="97" customWidth="1"/>
    <col min="13601" max="13601" width="2.42578125" style="97" customWidth="1"/>
    <col min="13602" max="13602" width="13.28515625" style="97" customWidth="1"/>
    <col min="13603" max="13603" width="1.5703125" style="97" customWidth="1"/>
    <col min="13604" max="13604" width="12.7109375" style="97" customWidth="1"/>
    <col min="13605" max="13605" width="2.42578125" style="97" customWidth="1"/>
    <col min="13606" max="13606" width="15.140625" style="97" customWidth="1"/>
    <col min="13607" max="13607" width="2.42578125" style="97" customWidth="1"/>
    <col min="13608" max="13608" width="9.28515625" style="97" customWidth="1"/>
    <col min="13609" max="13609" width="4" style="97" bestFit="1" customWidth="1"/>
    <col min="13610" max="13610" width="8.42578125" style="97" customWidth="1"/>
    <col min="13611" max="13611" width="1.5703125" style="97" customWidth="1"/>
    <col min="13612" max="13612" width="12.7109375" style="97" customWidth="1"/>
    <col min="13613" max="13613" width="1.5703125" style="97" customWidth="1"/>
    <col min="13614" max="13614" width="12.7109375" style="97" customWidth="1"/>
    <col min="13615" max="13615" width="1.5703125" style="97" customWidth="1"/>
    <col min="13616" max="13616" width="12.7109375" style="97" customWidth="1"/>
    <col min="13617" max="13824" width="12.7109375" style="97"/>
    <col min="13825" max="13825" width="5" style="97" customWidth="1"/>
    <col min="13826" max="13826" width="1.5703125" style="97" customWidth="1"/>
    <col min="13827" max="13827" width="19.5703125" style="97" customWidth="1"/>
    <col min="13828" max="13828" width="1.5703125" style="97" customWidth="1"/>
    <col min="13829" max="13829" width="14.42578125" style="97" customWidth="1"/>
    <col min="13830" max="13830" width="1.5703125" style="97" customWidth="1"/>
    <col min="13831" max="13831" width="12.7109375" style="97" customWidth="1"/>
    <col min="13832" max="13832" width="1.5703125" style="97" customWidth="1"/>
    <col min="13833" max="13833" width="12.7109375" style="97" customWidth="1"/>
    <col min="13834" max="13834" width="1.5703125" style="97" customWidth="1"/>
    <col min="13835" max="13835" width="14.42578125" style="97" customWidth="1"/>
    <col min="13836" max="13836" width="1.5703125" style="97" customWidth="1"/>
    <col min="13837" max="13837" width="12.7109375" style="97" customWidth="1"/>
    <col min="13838" max="13838" width="1.5703125" style="97" customWidth="1"/>
    <col min="13839" max="13839" width="12.7109375" style="97" customWidth="1"/>
    <col min="13840" max="13840" width="1.5703125" style="97" customWidth="1"/>
    <col min="13841" max="13841" width="14.42578125" style="97" customWidth="1"/>
    <col min="13842" max="13842" width="1.5703125" style="97" customWidth="1"/>
    <col min="13843" max="13843" width="12.7109375" style="97" customWidth="1"/>
    <col min="13844" max="13844" width="1.5703125" style="97" customWidth="1"/>
    <col min="13845" max="13845" width="12.7109375" style="97" customWidth="1"/>
    <col min="13846" max="13846" width="1.5703125" style="97" customWidth="1"/>
    <col min="13847" max="13847" width="16.140625" style="97" customWidth="1"/>
    <col min="13848" max="13849" width="1.5703125" style="97" customWidth="1"/>
    <col min="13850" max="13850" width="13.28515625" style="97" customWidth="1"/>
    <col min="13851" max="13851" width="1.5703125" style="97" customWidth="1"/>
    <col min="13852" max="13852" width="12.7109375" style="97" customWidth="1"/>
    <col min="13853" max="13853" width="2.42578125" style="97" customWidth="1"/>
    <col min="13854" max="13854" width="11.5703125" style="97" customWidth="1"/>
    <col min="13855" max="13855" width="1.5703125" style="97" customWidth="1"/>
    <col min="13856" max="13856" width="12.7109375" style="97" customWidth="1"/>
    <col min="13857" max="13857" width="2.42578125" style="97" customWidth="1"/>
    <col min="13858" max="13858" width="13.28515625" style="97" customWidth="1"/>
    <col min="13859" max="13859" width="1.5703125" style="97" customWidth="1"/>
    <col min="13860" max="13860" width="12.7109375" style="97" customWidth="1"/>
    <col min="13861" max="13861" width="2.42578125" style="97" customWidth="1"/>
    <col min="13862" max="13862" width="15.140625" style="97" customWidth="1"/>
    <col min="13863" max="13863" width="2.42578125" style="97" customWidth="1"/>
    <col min="13864" max="13864" width="9.28515625" style="97" customWidth="1"/>
    <col min="13865" max="13865" width="4" style="97" bestFit="1" customWidth="1"/>
    <col min="13866" max="13866" width="8.42578125" style="97" customWidth="1"/>
    <col min="13867" max="13867" width="1.5703125" style="97" customWidth="1"/>
    <col min="13868" max="13868" width="12.7109375" style="97" customWidth="1"/>
    <col min="13869" max="13869" width="1.5703125" style="97" customWidth="1"/>
    <col min="13870" max="13870" width="12.7109375" style="97" customWidth="1"/>
    <col min="13871" max="13871" width="1.5703125" style="97" customWidth="1"/>
    <col min="13872" max="13872" width="12.7109375" style="97" customWidth="1"/>
    <col min="13873" max="14080" width="12.7109375" style="97"/>
    <col min="14081" max="14081" width="5" style="97" customWidth="1"/>
    <col min="14082" max="14082" width="1.5703125" style="97" customWidth="1"/>
    <col min="14083" max="14083" width="19.5703125" style="97" customWidth="1"/>
    <col min="14084" max="14084" width="1.5703125" style="97" customWidth="1"/>
    <col min="14085" max="14085" width="14.42578125" style="97" customWidth="1"/>
    <col min="14086" max="14086" width="1.5703125" style="97" customWidth="1"/>
    <col min="14087" max="14087" width="12.7109375" style="97" customWidth="1"/>
    <col min="14088" max="14088" width="1.5703125" style="97" customWidth="1"/>
    <col min="14089" max="14089" width="12.7109375" style="97" customWidth="1"/>
    <col min="14090" max="14090" width="1.5703125" style="97" customWidth="1"/>
    <col min="14091" max="14091" width="14.42578125" style="97" customWidth="1"/>
    <col min="14092" max="14092" width="1.5703125" style="97" customWidth="1"/>
    <col min="14093" max="14093" width="12.7109375" style="97" customWidth="1"/>
    <col min="14094" max="14094" width="1.5703125" style="97" customWidth="1"/>
    <col min="14095" max="14095" width="12.7109375" style="97" customWidth="1"/>
    <col min="14096" max="14096" width="1.5703125" style="97" customWidth="1"/>
    <col min="14097" max="14097" width="14.42578125" style="97" customWidth="1"/>
    <col min="14098" max="14098" width="1.5703125" style="97" customWidth="1"/>
    <col min="14099" max="14099" width="12.7109375" style="97" customWidth="1"/>
    <col min="14100" max="14100" width="1.5703125" style="97" customWidth="1"/>
    <col min="14101" max="14101" width="12.7109375" style="97" customWidth="1"/>
    <col min="14102" max="14102" width="1.5703125" style="97" customWidth="1"/>
    <col min="14103" max="14103" width="16.140625" style="97" customWidth="1"/>
    <col min="14104" max="14105" width="1.5703125" style="97" customWidth="1"/>
    <col min="14106" max="14106" width="13.28515625" style="97" customWidth="1"/>
    <col min="14107" max="14107" width="1.5703125" style="97" customWidth="1"/>
    <col min="14108" max="14108" width="12.7109375" style="97" customWidth="1"/>
    <col min="14109" max="14109" width="2.42578125" style="97" customWidth="1"/>
    <col min="14110" max="14110" width="11.5703125" style="97" customWidth="1"/>
    <col min="14111" max="14111" width="1.5703125" style="97" customWidth="1"/>
    <col min="14112" max="14112" width="12.7109375" style="97" customWidth="1"/>
    <col min="14113" max="14113" width="2.42578125" style="97" customWidth="1"/>
    <col min="14114" max="14114" width="13.28515625" style="97" customWidth="1"/>
    <col min="14115" max="14115" width="1.5703125" style="97" customWidth="1"/>
    <col min="14116" max="14116" width="12.7109375" style="97" customWidth="1"/>
    <col min="14117" max="14117" width="2.42578125" style="97" customWidth="1"/>
    <col min="14118" max="14118" width="15.140625" style="97" customWidth="1"/>
    <col min="14119" max="14119" width="2.42578125" style="97" customWidth="1"/>
    <col min="14120" max="14120" width="9.28515625" style="97" customWidth="1"/>
    <col min="14121" max="14121" width="4" style="97" bestFit="1" customWidth="1"/>
    <col min="14122" max="14122" width="8.42578125" style="97" customWidth="1"/>
    <col min="14123" max="14123" width="1.5703125" style="97" customWidth="1"/>
    <col min="14124" max="14124" width="12.7109375" style="97" customWidth="1"/>
    <col min="14125" max="14125" width="1.5703125" style="97" customWidth="1"/>
    <col min="14126" max="14126" width="12.7109375" style="97" customWidth="1"/>
    <col min="14127" max="14127" width="1.5703125" style="97" customWidth="1"/>
    <col min="14128" max="14128" width="12.7109375" style="97" customWidth="1"/>
    <col min="14129" max="14336" width="12.7109375" style="97"/>
    <col min="14337" max="14337" width="5" style="97" customWidth="1"/>
    <col min="14338" max="14338" width="1.5703125" style="97" customWidth="1"/>
    <col min="14339" max="14339" width="19.5703125" style="97" customWidth="1"/>
    <col min="14340" max="14340" width="1.5703125" style="97" customWidth="1"/>
    <col min="14341" max="14341" width="14.42578125" style="97" customWidth="1"/>
    <col min="14342" max="14342" width="1.5703125" style="97" customWidth="1"/>
    <col min="14343" max="14343" width="12.7109375" style="97" customWidth="1"/>
    <col min="14344" max="14344" width="1.5703125" style="97" customWidth="1"/>
    <col min="14345" max="14345" width="12.7109375" style="97" customWidth="1"/>
    <col min="14346" max="14346" width="1.5703125" style="97" customWidth="1"/>
    <col min="14347" max="14347" width="14.42578125" style="97" customWidth="1"/>
    <col min="14348" max="14348" width="1.5703125" style="97" customWidth="1"/>
    <col min="14349" max="14349" width="12.7109375" style="97" customWidth="1"/>
    <col min="14350" max="14350" width="1.5703125" style="97" customWidth="1"/>
    <col min="14351" max="14351" width="12.7109375" style="97" customWidth="1"/>
    <col min="14352" max="14352" width="1.5703125" style="97" customWidth="1"/>
    <col min="14353" max="14353" width="14.42578125" style="97" customWidth="1"/>
    <col min="14354" max="14354" width="1.5703125" style="97" customWidth="1"/>
    <col min="14355" max="14355" width="12.7109375" style="97" customWidth="1"/>
    <col min="14356" max="14356" width="1.5703125" style="97" customWidth="1"/>
    <col min="14357" max="14357" width="12.7109375" style="97" customWidth="1"/>
    <col min="14358" max="14358" width="1.5703125" style="97" customWidth="1"/>
    <col min="14359" max="14359" width="16.140625" style="97" customWidth="1"/>
    <col min="14360" max="14361" width="1.5703125" style="97" customWidth="1"/>
    <col min="14362" max="14362" width="13.28515625" style="97" customWidth="1"/>
    <col min="14363" max="14363" width="1.5703125" style="97" customWidth="1"/>
    <col min="14364" max="14364" width="12.7109375" style="97" customWidth="1"/>
    <col min="14365" max="14365" width="2.42578125" style="97" customWidth="1"/>
    <col min="14366" max="14366" width="11.5703125" style="97" customWidth="1"/>
    <col min="14367" max="14367" width="1.5703125" style="97" customWidth="1"/>
    <col min="14368" max="14368" width="12.7109375" style="97" customWidth="1"/>
    <col min="14369" max="14369" width="2.42578125" style="97" customWidth="1"/>
    <col min="14370" max="14370" width="13.28515625" style="97" customWidth="1"/>
    <col min="14371" max="14371" width="1.5703125" style="97" customWidth="1"/>
    <col min="14372" max="14372" width="12.7109375" style="97" customWidth="1"/>
    <col min="14373" max="14373" width="2.42578125" style="97" customWidth="1"/>
    <col min="14374" max="14374" width="15.140625" style="97" customWidth="1"/>
    <col min="14375" max="14375" width="2.42578125" style="97" customWidth="1"/>
    <col min="14376" max="14376" width="9.28515625" style="97" customWidth="1"/>
    <col min="14377" max="14377" width="4" style="97" bestFit="1" customWidth="1"/>
    <col min="14378" max="14378" width="8.42578125" style="97" customWidth="1"/>
    <col min="14379" max="14379" width="1.5703125" style="97" customWidth="1"/>
    <col min="14380" max="14380" width="12.7109375" style="97" customWidth="1"/>
    <col min="14381" max="14381" width="1.5703125" style="97" customWidth="1"/>
    <col min="14382" max="14382" width="12.7109375" style="97" customWidth="1"/>
    <col min="14383" max="14383" width="1.5703125" style="97" customWidth="1"/>
    <col min="14384" max="14384" width="12.7109375" style="97" customWidth="1"/>
    <col min="14385" max="14592" width="12.7109375" style="97"/>
    <col min="14593" max="14593" width="5" style="97" customWidth="1"/>
    <col min="14594" max="14594" width="1.5703125" style="97" customWidth="1"/>
    <col min="14595" max="14595" width="19.5703125" style="97" customWidth="1"/>
    <col min="14596" max="14596" width="1.5703125" style="97" customWidth="1"/>
    <col min="14597" max="14597" width="14.42578125" style="97" customWidth="1"/>
    <col min="14598" max="14598" width="1.5703125" style="97" customWidth="1"/>
    <col min="14599" max="14599" width="12.7109375" style="97" customWidth="1"/>
    <col min="14600" max="14600" width="1.5703125" style="97" customWidth="1"/>
    <col min="14601" max="14601" width="12.7109375" style="97" customWidth="1"/>
    <col min="14602" max="14602" width="1.5703125" style="97" customWidth="1"/>
    <col min="14603" max="14603" width="14.42578125" style="97" customWidth="1"/>
    <col min="14604" max="14604" width="1.5703125" style="97" customWidth="1"/>
    <col min="14605" max="14605" width="12.7109375" style="97" customWidth="1"/>
    <col min="14606" max="14606" width="1.5703125" style="97" customWidth="1"/>
    <col min="14607" max="14607" width="12.7109375" style="97" customWidth="1"/>
    <col min="14608" max="14608" width="1.5703125" style="97" customWidth="1"/>
    <col min="14609" max="14609" width="14.42578125" style="97" customWidth="1"/>
    <col min="14610" max="14610" width="1.5703125" style="97" customWidth="1"/>
    <col min="14611" max="14611" width="12.7109375" style="97" customWidth="1"/>
    <col min="14612" max="14612" width="1.5703125" style="97" customWidth="1"/>
    <col min="14613" max="14613" width="12.7109375" style="97" customWidth="1"/>
    <col min="14614" max="14614" width="1.5703125" style="97" customWidth="1"/>
    <col min="14615" max="14615" width="16.140625" style="97" customWidth="1"/>
    <col min="14616" max="14617" width="1.5703125" style="97" customWidth="1"/>
    <col min="14618" max="14618" width="13.28515625" style="97" customWidth="1"/>
    <col min="14619" max="14619" width="1.5703125" style="97" customWidth="1"/>
    <col min="14620" max="14620" width="12.7109375" style="97" customWidth="1"/>
    <col min="14621" max="14621" width="2.42578125" style="97" customWidth="1"/>
    <col min="14622" max="14622" width="11.5703125" style="97" customWidth="1"/>
    <col min="14623" max="14623" width="1.5703125" style="97" customWidth="1"/>
    <col min="14624" max="14624" width="12.7109375" style="97" customWidth="1"/>
    <col min="14625" max="14625" width="2.42578125" style="97" customWidth="1"/>
    <col min="14626" max="14626" width="13.28515625" style="97" customWidth="1"/>
    <col min="14627" max="14627" width="1.5703125" style="97" customWidth="1"/>
    <col min="14628" max="14628" width="12.7109375" style="97" customWidth="1"/>
    <col min="14629" max="14629" width="2.42578125" style="97" customWidth="1"/>
    <col min="14630" max="14630" width="15.140625" style="97" customWidth="1"/>
    <col min="14631" max="14631" width="2.42578125" style="97" customWidth="1"/>
    <col min="14632" max="14632" width="9.28515625" style="97" customWidth="1"/>
    <col min="14633" max="14633" width="4" style="97" bestFit="1" customWidth="1"/>
    <col min="14634" max="14634" width="8.42578125" style="97" customWidth="1"/>
    <col min="14635" max="14635" width="1.5703125" style="97" customWidth="1"/>
    <col min="14636" max="14636" width="12.7109375" style="97" customWidth="1"/>
    <col min="14637" max="14637" width="1.5703125" style="97" customWidth="1"/>
    <col min="14638" max="14638" width="12.7109375" style="97" customWidth="1"/>
    <col min="14639" max="14639" width="1.5703125" style="97" customWidth="1"/>
    <col min="14640" max="14640" width="12.7109375" style="97" customWidth="1"/>
    <col min="14641" max="14848" width="12.7109375" style="97"/>
    <col min="14849" max="14849" width="5" style="97" customWidth="1"/>
    <col min="14850" max="14850" width="1.5703125" style="97" customWidth="1"/>
    <col min="14851" max="14851" width="19.5703125" style="97" customWidth="1"/>
    <col min="14852" max="14852" width="1.5703125" style="97" customWidth="1"/>
    <col min="14853" max="14853" width="14.42578125" style="97" customWidth="1"/>
    <col min="14854" max="14854" width="1.5703125" style="97" customWidth="1"/>
    <col min="14855" max="14855" width="12.7109375" style="97" customWidth="1"/>
    <col min="14856" max="14856" width="1.5703125" style="97" customWidth="1"/>
    <col min="14857" max="14857" width="12.7109375" style="97" customWidth="1"/>
    <col min="14858" max="14858" width="1.5703125" style="97" customWidth="1"/>
    <col min="14859" max="14859" width="14.42578125" style="97" customWidth="1"/>
    <col min="14860" max="14860" width="1.5703125" style="97" customWidth="1"/>
    <col min="14861" max="14861" width="12.7109375" style="97" customWidth="1"/>
    <col min="14862" max="14862" width="1.5703125" style="97" customWidth="1"/>
    <col min="14863" max="14863" width="12.7109375" style="97" customWidth="1"/>
    <col min="14864" max="14864" width="1.5703125" style="97" customWidth="1"/>
    <col min="14865" max="14865" width="14.42578125" style="97" customWidth="1"/>
    <col min="14866" max="14866" width="1.5703125" style="97" customWidth="1"/>
    <col min="14867" max="14867" width="12.7109375" style="97" customWidth="1"/>
    <col min="14868" max="14868" width="1.5703125" style="97" customWidth="1"/>
    <col min="14869" max="14869" width="12.7109375" style="97" customWidth="1"/>
    <col min="14870" max="14870" width="1.5703125" style="97" customWidth="1"/>
    <col min="14871" max="14871" width="16.140625" style="97" customWidth="1"/>
    <col min="14872" max="14873" width="1.5703125" style="97" customWidth="1"/>
    <col min="14874" max="14874" width="13.28515625" style="97" customWidth="1"/>
    <col min="14875" max="14875" width="1.5703125" style="97" customWidth="1"/>
    <col min="14876" max="14876" width="12.7109375" style="97" customWidth="1"/>
    <col min="14877" max="14877" width="2.42578125" style="97" customWidth="1"/>
    <col min="14878" max="14878" width="11.5703125" style="97" customWidth="1"/>
    <col min="14879" max="14879" width="1.5703125" style="97" customWidth="1"/>
    <col min="14880" max="14880" width="12.7109375" style="97" customWidth="1"/>
    <col min="14881" max="14881" width="2.42578125" style="97" customWidth="1"/>
    <col min="14882" max="14882" width="13.28515625" style="97" customWidth="1"/>
    <col min="14883" max="14883" width="1.5703125" style="97" customWidth="1"/>
    <col min="14884" max="14884" width="12.7109375" style="97" customWidth="1"/>
    <col min="14885" max="14885" width="2.42578125" style="97" customWidth="1"/>
    <col min="14886" max="14886" width="15.140625" style="97" customWidth="1"/>
    <col min="14887" max="14887" width="2.42578125" style="97" customWidth="1"/>
    <col min="14888" max="14888" width="9.28515625" style="97" customWidth="1"/>
    <col min="14889" max="14889" width="4" style="97" bestFit="1" customWidth="1"/>
    <col min="14890" max="14890" width="8.42578125" style="97" customWidth="1"/>
    <col min="14891" max="14891" width="1.5703125" style="97" customWidth="1"/>
    <col min="14892" max="14892" width="12.7109375" style="97" customWidth="1"/>
    <col min="14893" max="14893" width="1.5703125" style="97" customWidth="1"/>
    <col min="14894" max="14894" width="12.7109375" style="97" customWidth="1"/>
    <col min="14895" max="14895" width="1.5703125" style="97" customWidth="1"/>
    <col min="14896" max="14896" width="12.7109375" style="97" customWidth="1"/>
    <col min="14897" max="15104" width="12.7109375" style="97"/>
    <col min="15105" max="15105" width="5" style="97" customWidth="1"/>
    <col min="15106" max="15106" width="1.5703125" style="97" customWidth="1"/>
    <col min="15107" max="15107" width="19.5703125" style="97" customWidth="1"/>
    <col min="15108" max="15108" width="1.5703125" style="97" customWidth="1"/>
    <col min="15109" max="15109" width="14.42578125" style="97" customWidth="1"/>
    <col min="15110" max="15110" width="1.5703125" style="97" customWidth="1"/>
    <col min="15111" max="15111" width="12.7109375" style="97" customWidth="1"/>
    <col min="15112" max="15112" width="1.5703125" style="97" customWidth="1"/>
    <col min="15113" max="15113" width="12.7109375" style="97" customWidth="1"/>
    <col min="15114" max="15114" width="1.5703125" style="97" customWidth="1"/>
    <col min="15115" max="15115" width="14.42578125" style="97" customWidth="1"/>
    <col min="15116" max="15116" width="1.5703125" style="97" customWidth="1"/>
    <col min="15117" max="15117" width="12.7109375" style="97" customWidth="1"/>
    <col min="15118" max="15118" width="1.5703125" style="97" customWidth="1"/>
    <col min="15119" max="15119" width="12.7109375" style="97" customWidth="1"/>
    <col min="15120" max="15120" width="1.5703125" style="97" customWidth="1"/>
    <col min="15121" max="15121" width="14.42578125" style="97" customWidth="1"/>
    <col min="15122" max="15122" width="1.5703125" style="97" customWidth="1"/>
    <col min="15123" max="15123" width="12.7109375" style="97" customWidth="1"/>
    <col min="15124" max="15124" width="1.5703125" style="97" customWidth="1"/>
    <col min="15125" max="15125" width="12.7109375" style="97" customWidth="1"/>
    <col min="15126" max="15126" width="1.5703125" style="97" customWidth="1"/>
    <col min="15127" max="15127" width="16.140625" style="97" customWidth="1"/>
    <col min="15128" max="15129" width="1.5703125" style="97" customWidth="1"/>
    <col min="15130" max="15130" width="13.28515625" style="97" customWidth="1"/>
    <col min="15131" max="15131" width="1.5703125" style="97" customWidth="1"/>
    <col min="15132" max="15132" width="12.7109375" style="97" customWidth="1"/>
    <col min="15133" max="15133" width="2.42578125" style="97" customWidth="1"/>
    <col min="15134" max="15134" width="11.5703125" style="97" customWidth="1"/>
    <col min="15135" max="15135" width="1.5703125" style="97" customWidth="1"/>
    <col min="15136" max="15136" width="12.7109375" style="97" customWidth="1"/>
    <col min="15137" max="15137" width="2.42578125" style="97" customWidth="1"/>
    <col min="15138" max="15138" width="13.28515625" style="97" customWidth="1"/>
    <col min="15139" max="15139" width="1.5703125" style="97" customWidth="1"/>
    <col min="15140" max="15140" width="12.7109375" style="97" customWidth="1"/>
    <col min="15141" max="15141" width="2.42578125" style="97" customWidth="1"/>
    <col min="15142" max="15142" width="15.140625" style="97" customWidth="1"/>
    <col min="15143" max="15143" width="2.42578125" style="97" customWidth="1"/>
    <col min="15144" max="15144" width="9.28515625" style="97" customWidth="1"/>
    <col min="15145" max="15145" width="4" style="97" bestFit="1" customWidth="1"/>
    <col min="15146" max="15146" width="8.42578125" style="97" customWidth="1"/>
    <col min="15147" max="15147" width="1.5703125" style="97" customWidth="1"/>
    <col min="15148" max="15148" width="12.7109375" style="97" customWidth="1"/>
    <col min="15149" max="15149" width="1.5703125" style="97" customWidth="1"/>
    <col min="15150" max="15150" width="12.7109375" style="97" customWidth="1"/>
    <col min="15151" max="15151" width="1.5703125" style="97" customWidth="1"/>
    <col min="15152" max="15152" width="12.7109375" style="97" customWidth="1"/>
    <col min="15153" max="15360" width="12.7109375" style="97"/>
    <col min="15361" max="15361" width="5" style="97" customWidth="1"/>
    <col min="15362" max="15362" width="1.5703125" style="97" customWidth="1"/>
    <col min="15363" max="15363" width="19.5703125" style="97" customWidth="1"/>
    <col min="15364" max="15364" width="1.5703125" style="97" customWidth="1"/>
    <col min="15365" max="15365" width="14.42578125" style="97" customWidth="1"/>
    <col min="15366" max="15366" width="1.5703125" style="97" customWidth="1"/>
    <col min="15367" max="15367" width="12.7109375" style="97" customWidth="1"/>
    <col min="15368" max="15368" width="1.5703125" style="97" customWidth="1"/>
    <col min="15369" max="15369" width="12.7109375" style="97" customWidth="1"/>
    <col min="15370" max="15370" width="1.5703125" style="97" customWidth="1"/>
    <col min="15371" max="15371" width="14.42578125" style="97" customWidth="1"/>
    <col min="15372" max="15372" width="1.5703125" style="97" customWidth="1"/>
    <col min="15373" max="15373" width="12.7109375" style="97" customWidth="1"/>
    <col min="15374" max="15374" width="1.5703125" style="97" customWidth="1"/>
    <col min="15375" max="15375" width="12.7109375" style="97" customWidth="1"/>
    <col min="15376" max="15376" width="1.5703125" style="97" customWidth="1"/>
    <col min="15377" max="15377" width="14.42578125" style="97" customWidth="1"/>
    <col min="15378" max="15378" width="1.5703125" style="97" customWidth="1"/>
    <col min="15379" max="15379" width="12.7109375" style="97" customWidth="1"/>
    <col min="15380" max="15380" width="1.5703125" style="97" customWidth="1"/>
    <col min="15381" max="15381" width="12.7109375" style="97" customWidth="1"/>
    <col min="15382" max="15382" width="1.5703125" style="97" customWidth="1"/>
    <col min="15383" max="15383" width="16.140625" style="97" customWidth="1"/>
    <col min="15384" max="15385" width="1.5703125" style="97" customWidth="1"/>
    <col min="15386" max="15386" width="13.28515625" style="97" customWidth="1"/>
    <col min="15387" max="15387" width="1.5703125" style="97" customWidth="1"/>
    <col min="15388" max="15388" width="12.7109375" style="97" customWidth="1"/>
    <col min="15389" max="15389" width="2.42578125" style="97" customWidth="1"/>
    <col min="15390" max="15390" width="11.5703125" style="97" customWidth="1"/>
    <col min="15391" max="15391" width="1.5703125" style="97" customWidth="1"/>
    <col min="15392" max="15392" width="12.7109375" style="97" customWidth="1"/>
    <col min="15393" max="15393" width="2.42578125" style="97" customWidth="1"/>
    <col min="15394" max="15394" width="13.28515625" style="97" customWidth="1"/>
    <col min="15395" max="15395" width="1.5703125" style="97" customWidth="1"/>
    <col min="15396" max="15396" width="12.7109375" style="97" customWidth="1"/>
    <col min="15397" max="15397" width="2.42578125" style="97" customWidth="1"/>
    <col min="15398" max="15398" width="15.140625" style="97" customWidth="1"/>
    <col min="15399" max="15399" width="2.42578125" style="97" customWidth="1"/>
    <col min="15400" max="15400" width="9.28515625" style="97" customWidth="1"/>
    <col min="15401" max="15401" width="4" style="97" bestFit="1" customWidth="1"/>
    <col min="15402" max="15402" width="8.42578125" style="97" customWidth="1"/>
    <col min="15403" max="15403" width="1.5703125" style="97" customWidth="1"/>
    <col min="15404" max="15404" width="12.7109375" style="97" customWidth="1"/>
    <col min="15405" max="15405" width="1.5703125" style="97" customWidth="1"/>
    <col min="15406" max="15406" width="12.7109375" style="97" customWidth="1"/>
    <col min="15407" max="15407" width="1.5703125" style="97" customWidth="1"/>
    <col min="15408" max="15408" width="12.7109375" style="97" customWidth="1"/>
    <col min="15409" max="15616" width="12.7109375" style="97"/>
    <col min="15617" max="15617" width="5" style="97" customWidth="1"/>
    <col min="15618" max="15618" width="1.5703125" style="97" customWidth="1"/>
    <col min="15619" max="15619" width="19.5703125" style="97" customWidth="1"/>
    <col min="15620" max="15620" width="1.5703125" style="97" customWidth="1"/>
    <col min="15621" max="15621" width="14.42578125" style="97" customWidth="1"/>
    <col min="15622" max="15622" width="1.5703125" style="97" customWidth="1"/>
    <col min="15623" max="15623" width="12.7109375" style="97" customWidth="1"/>
    <col min="15624" max="15624" width="1.5703125" style="97" customWidth="1"/>
    <col min="15625" max="15625" width="12.7109375" style="97" customWidth="1"/>
    <col min="15626" max="15626" width="1.5703125" style="97" customWidth="1"/>
    <col min="15627" max="15627" width="14.42578125" style="97" customWidth="1"/>
    <col min="15628" max="15628" width="1.5703125" style="97" customWidth="1"/>
    <col min="15629" max="15629" width="12.7109375" style="97" customWidth="1"/>
    <col min="15630" max="15630" width="1.5703125" style="97" customWidth="1"/>
    <col min="15631" max="15631" width="12.7109375" style="97" customWidth="1"/>
    <col min="15632" max="15632" width="1.5703125" style="97" customWidth="1"/>
    <col min="15633" max="15633" width="14.42578125" style="97" customWidth="1"/>
    <col min="15634" max="15634" width="1.5703125" style="97" customWidth="1"/>
    <col min="15635" max="15635" width="12.7109375" style="97" customWidth="1"/>
    <col min="15636" max="15636" width="1.5703125" style="97" customWidth="1"/>
    <col min="15637" max="15637" width="12.7109375" style="97" customWidth="1"/>
    <col min="15638" max="15638" width="1.5703125" style="97" customWidth="1"/>
    <col min="15639" max="15639" width="16.140625" style="97" customWidth="1"/>
    <col min="15640" max="15641" width="1.5703125" style="97" customWidth="1"/>
    <col min="15642" max="15642" width="13.28515625" style="97" customWidth="1"/>
    <col min="15643" max="15643" width="1.5703125" style="97" customWidth="1"/>
    <col min="15644" max="15644" width="12.7109375" style="97" customWidth="1"/>
    <col min="15645" max="15645" width="2.42578125" style="97" customWidth="1"/>
    <col min="15646" max="15646" width="11.5703125" style="97" customWidth="1"/>
    <col min="15647" max="15647" width="1.5703125" style="97" customWidth="1"/>
    <col min="15648" max="15648" width="12.7109375" style="97" customWidth="1"/>
    <col min="15649" max="15649" width="2.42578125" style="97" customWidth="1"/>
    <col min="15650" max="15650" width="13.28515625" style="97" customWidth="1"/>
    <col min="15651" max="15651" width="1.5703125" style="97" customWidth="1"/>
    <col min="15652" max="15652" width="12.7109375" style="97" customWidth="1"/>
    <col min="15653" max="15653" width="2.42578125" style="97" customWidth="1"/>
    <col min="15654" max="15654" width="15.140625" style="97" customWidth="1"/>
    <col min="15655" max="15655" width="2.42578125" style="97" customWidth="1"/>
    <col min="15656" max="15656" width="9.28515625" style="97" customWidth="1"/>
    <col min="15657" max="15657" width="4" style="97" bestFit="1" customWidth="1"/>
    <col min="15658" max="15658" width="8.42578125" style="97" customWidth="1"/>
    <col min="15659" max="15659" width="1.5703125" style="97" customWidth="1"/>
    <col min="15660" max="15660" width="12.7109375" style="97" customWidth="1"/>
    <col min="15661" max="15661" width="1.5703125" style="97" customWidth="1"/>
    <col min="15662" max="15662" width="12.7109375" style="97" customWidth="1"/>
    <col min="15663" max="15663" width="1.5703125" style="97" customWidth="1"/>
    <col min="15664" max="15664" width="12.7109375" style="97" customWidth="1"/>
    <col min="15665" max="15872" width="12.7109375" style="97"/>
    <col min="15873" max="15873" width="5" style="97" customWidth="1"/>
    <col min="15874" max="15874" width="1.5703125" style="97" customWidth="1"/>
    <col min="15875" max="15875" width="19.5703125" style="97" customWidth="1"/>
    <col min="15876" max="15876" width="1.5703125" style="97" customWidth="1"/>
    <col min="15877" max="15877" width="14.42578125" style="97" customWidth="1"/>
    <col min="15878" max="15878" width="1.5703125" style="97" customWidth="1"/>
    <col min="15879" max="15879" width="12.7109375" style="97" customWidth="1"/>
    <col min="15880" max="15880" width="1.5703125" style="97" customWidth="1"/>
    <col min="15881" max="15881" width="12.7109375" style="97" customWidth="1"/>
    <col min="15882" max="15882" width="1.5703125" style="97" customWidth="1"/>
    <col min="15883" max="15883" width="14.42578125" style="97" customWidth="1"/>
    <col min="15884" max="15884" width="1.5703125" style="97" customWidth="1"/>
    <col min="15885" max="15885" width="12.7109375" style="97" customWidth="1"/>
    <col min="15886" max="15886" width="1.5703125" style="97" customWidth="1"/>
    <col min="15887" max="15887" width="12.7109375" style="97" customWidth="1"/>
    <col min="15888" max="15888" width="1.5703125" style="97" customWidth="1"/>
    <col min="15889" max="15889" width="14.42578125" style="97" customWidth="1"/>
    <col min="15890" max="15890" width="1.5703125" style="97" customWidth="1"/>
    <col min="15891" max="15891" width="12.7109375" style="97" customWidth="1"/>
    <col min="15892" max="15892" width="1.5703125" style="97" customWidth="1"/>
    <col min="15893" max="15893" width="12.7109375" style="97" customWidth="1"/>
    <col min="15894" max="15894" width="1.5703125" style="97" customWidth="1"/>
    <col min="15895" max="15895" width="16.140625" style="97" customWidth="1"/>
    <col min="15896" max="15897" width="1.5703125" style="97" customWidth="1"/>
    <col min="15898" max="15898" width="13.28515625" style="97" customWidth="1"/>
    <col min="15899" max="15899" width="1.5703125" style="97" customWidth="1"/>
    <col min="15900" max="15900" width="12.7109375" style="97" customWidth="1"/>
    <col min="15901" max="15901" width="2.42578125" style="97" customWidth="1"/>
    <col min="15902" max="15902" width="11.5703125" style="97" customWidth="1"/>
    <col min="15903" max="15903" width="1.5703125" style="97" customWidth="1"/>
    <col min="15904" max="15904" width="12.7109375" style="97" customWidth="1"/>
    <col min="15905" max="15905" width="2.42578125" style="97" customWidth="1"/>
    <col min="15906" max="15906" width="13.28515625" style="97" customWidth="1"/>
    <col min="15907" max="15907" width="1.5703125" style="97" customWidth="1"/>
    <col min="15908" max="15908" width="12.7109375" style="97" customWidth="1"/>
    <col min="15909" max="15909" width="2.42578125" style="97" customWidth="1"/>
    <col min="15910" max="15910" width="15.140625" style="97" customWidth="1"/>
    <col min="15911" max="15911" width="2.42578125" style="97" customWidth="1"/>
    <col min="15912" max="15912" width="9.28515625" style="97" customWidth="1"/>
    <col min="15913" max="15913" width="4" style="97" bestFit="1" customWidth="1"/>
    <col min="15914" max="15914" width="8.42578125" style="97" customWidth="1"/>
    <col min="15915" max="15915" width="1.5703125" style="97" customWidth="1"/>
    <col min="15916" max="15916" width="12.7109375" style="97" customWidth="1"/>
    <col min="15917" max="15917" width="1.5703125" style="97" customWidth="1"/>
    <col min="15918" max="15918" width="12.7109375" style="97" customWidth="1"/>
    <col min="15919" max="15919" width="1.5703125" style="97" customWidth="1"/>
    <col min="15920" max="15920" width="12.7109375" style="97" customWidth="1"/>
    <col min="15921" max="16128" width="12.7109375" style="97"/>
    <col min="16129" max="16129" width="5" style="97" customWidth="1"/>
    <col min="16130" max="16130" width="1.5703125" style="97" customWidth="1"/>
    <col min="16131" max="16131" width="19.5703125" style="97" customWidth="1"/>
    <col min="16132" max="16132" width="1.5703125" style="97" customWidth="1"/>
    <col min="16133" max="16133" width="14.42578125" style="97" customWidth="1"/>
    <col min="16134" max="16134" width="1.5703125" style="97" customWidth="1"/>
    <col min="16135" max="16135" width="12.7109375" style="97" customWidth="1"/>
    <col min="16136" max="16136" width="1.5703125" style="97" customWidth="1"/>
    <col min="16137" max="16137" width="12.7109375" style="97" customWidth="1"/>
    <col min="16138" max="16138" width="1.5703125" style="97" customWidth="1"/>
    <col min="16139" max="16139" width="14.42578125" style="97" customWidth="1"/>
    <col min="16140" max="16140" width="1.5703125" style="97" customWidth="1"/>
    <col min="16141" max="16141" width="12.7109375" style="97" customWidth="1"/>
    <col min="16142" max="16142" width="1.5703125" style="97" customWidth="1"/>
    <col min="16143" max="16143" width="12.7109375" style="97" customWidth="1"/>
    <col min="16144" max="16144" width="1.5703125" style="97" customWidth="1"/>
    <col min="16145" max="16145" width="14.42578125" style="97" customWidth="1"/>
    <col min="16146" max="16146" width="1.5703125" style="97" customWidth="1"/>
    <col min="16147" max="16147" width="12.7109375" style="97" customWidth="1"/>
    <col min="16148" max="16148" width="1.5703125" style="97" customWidth="1"/>
    <col min="16149" max="16149" width="12.7109375" style="97" customWidth="1"/>
    <col min="16150" max="16150" width="1.5703125" style="97" customWidth="1"/>
    <col min="16151" max="16151" width="16.140625" style="97" customWidth="1"/>
    <col min="16152" max="16153" width="1.5703125" style="97" customWidth="1"/>
    <col min="16154" max="16154" width="13.28515625" style="97" customWidth="1"/>
    <col min="16155" max="16155" width="1.5703125" style="97" customWidth="1"/>
    <col min="16156" max="16156" width="12.7109375" style="97" customWidth="1"/>
    <col min="16157" max="16157" width="2.42578125" style="97" customWidth="1"/>
    <col min="16158" max="16158" width="11.5703125" style="97" customWidth="1"/>
    <col min="16159" max="16159" width="1.5703125" style="97" customWidth="1"/>
    <col min="16160" max="16160" width="12.7109375" style="97" customWidth="1"/>
    <col min="16161" max="16161" width="2.42578125" style="97" customWidth="1"/>
    <col min="16162" max="16162" width="13.28515625" style="97" customWidth="1"/>
    <col min="16163" max="16163" width="1.5703125" style="97" customWidth="1"/>
    <col min="16164" max="16164" width="12.7109375" style="97" customWidth="1"/>
    <col min="16165" max="16165" width="2.42578125" style="97" customWidth="1"/>
    <col min="16166" max="16166" width="15.140625" style="97" customWidth="1"/>
    <col min="16167" max="16167" width="2.42578125" style="97" customWidth="1"/>
    <col min="16168" max="16168" width="9.28515625" style="97" customWidth="1"/>
    <col min="16169" max="16169" width="4" style="97" bestFit="1" customWidth="1"/>
    <col min="16170" max="16170" width="8.42578125" style="97" customWidth="1"/>
    <col min="16171" max="16171" width="1.5703125" style="97" customWidth="1"/>
    <col min="16172" max="16172" width="12.7109375" style="97" customWidth="1"/>
    <col min="16173" max="16173" width="1.5703125" style="97" customWidth="1"/>
    <col min="16174" max="16174" width="12.7109375" style="97" customWidth="1"/>
    <col min="16175" max="16175" width="1.5703125" style="97" customWidth="1"/>
    <col min="16176" max="16176" width="12.7109375" style="97" customWidth="1"/>
    <col min="16177" max="16384" width="12.7109375" style="97"/>
  </cols>
  <sheetData>
    <row r="1" spans="1:48" ht="10.5" customHeight="1" x14ac:dyDescent="0.25">
      <c r="A1" s="94"/>
      <c r="B1" s="94"/>
      <c r="C1" s="94"/>
      <c r="D1" s="94"/>
      <c r="E1" s="94"/>
      <c r="F1" s="94"/>
      <c r="G1" s="94"/>
      <c r="H1" s="94"/>
      <c r="I1" s="94"/>
      <c r="J1" s="94"/>
      <c r="K1" s="94"/>
      <c r="L1" s="94"/>
      <c r="M1" s="94"/>
      <c r="N1" s="94"/>
      <c r="O1" s="94"/>
      <c r="P1" s="94"/>
      <c r="Q1" s="94"/>
      <c r="R1" s="94"/>
      <c r="S1" s="94"/>
      <c r="T1" s="94"/>
      <c r="U1" s="103"/>
      <c r="V1" s="94"/>
      <c r="W1" s="96" t="s">
        <v>40</v>
      </c>
      <c r="X1" s="94"/>
      <c r="Y1" s="103"/>
      <c r="Z1" s="134" t="s">
        <v>41</v>
      </c>
      <c r="AA1" s="94"/>
      <c r="AB1" s="94"/>
      <c r="AC1" s="94"/>
      <c r="AD1" s="94"/>
      <c r="AE1" s="94"/>
      <c r="AF1" s="94"/>
      <c r="AG1" s="94"/>
      <c r="AH1" s="94"/>
      <c r="AI1" s="94"/>
      <c r="AJ1" s="94"/>
      <c r="AK1" s="94"/>
      <c r="AL1" s="103"/>
      <c r="AM1" s="94"/>
      <c r="AN1" s="96" t="s">
        <v>564</v>
      </c>
      <c r="AO1" s="94"/>
      <c r="AP1" s="94"/>
      <c r="AQ1" s="94"/>
      <c r="AR1" s="94"/>
      <c r="AS1" s="94"/>
      <c r="AT1" s="94"/>
      <c r="AU1" s="94"/>
      <c r="AV1" s="94"/>
    </row>
    <row r="2" spans="1:48" ht="10.5" customHeight="1" x14ac:dyDescent="0.25">
      <c r="A2" s="146"/>
      <c r="B2" s="94"/>
      <c r="C2" s="94"/>
      <c r="D2" s="94"/>
      <c r="E2" s="94"/>
      <c r="F2" s="94"/>
      <c r="G2" s="94"/>
      <c r="H2" s="94"/>
      <c r="I2" s="94"/>
      <c r="J2" s="94"/>
      <c r="K2" s="94"/>
      <c r="L2" s="94"/>
      <c r="M2" s="94"/>
      <c r="N2" s="94"/>
      <c r="O2" s="94"/>
      <c r="P2" s="94"/>
      <c r="Q2" s="94"/>
      <c r="R2" s="94"/>
      <c r="S2" s="94"/>
      <c r="T2" s="94"/>
      <c r="U2" s="103"/>
      <c r="V2" s="94"/>
      <c r="W2" s="96" t="s">
        <v>565</v>
      </c>
      <c r="X2" s="94"/>
      <c r="Y2" s="103"/>
      <c r="Z2" s="134" t="s">
        <v>388</v>
      </c>
      <c r="AA2" s="94"/>
      <c r="AB2" s="94"/>
      <c r="AC2" s="94"/>
      <c r="AD2" s="94"/>
      <c r="AE2" s="94"/>
      <c r="AF2" s="94"/>
      <c r="AG2" s="94"/>
      <c r="AH2" s="94"/>
      <c r="AI2" s="94"/>
      <c r="AJ2" s="94"/>
      <c r="AK2" s="94"/>
      <c r="AL2" s="103"/>
      <c r="AM2" s="94"/>
      <c r="AN2" s="96" t="s">
        <v>45</v>
      </c>
      <c r="AO2" s="94"/>
      <c r="AP2" s="94"/>
      <c r="AQ2" s="94"/>
      <c r="AR2" s="94"/>
      <c r="AS2" s="94"/>
      <c r="AT2" s="94"/>
      <c r="AU2" s="94"/>
      <c r="AV2" s="94"/>
    </row>
    <row r="3" spans="1:48" ht="10.5" customHeight="1" x14ac:dyDescent="0.25">
      <c r="A3" s="125"/>
      <c r="B3" s="94"/>
      <c r="C3" s="94"/>
      <c r="D3" s="94"/>
      <c r="E3" s="94"/>
      <c r="F3" s="94"/>
      <c r="G3" s="94"/>
      <c r="H3" s="94"/>
      <c r="I3" s="94"/>
      <c r="J3" s="94"/>
      <c r="K3" s="94"/>
      <c r="L3" s="94"/>
      <c r="M3" s="94"/>
      <c r="N3" s="94"/>
      <c r="O3" s="94"/>
      <c r="P3" s="94"/>
      <c r="Q3" s="94"/>
      <c r="R3" s="94"/>
      <c r="S3" s="94"/>
      <c r="T3" s="94"/>
      <c r="U3" s="103"/>
      <c r="V3" s="94"/>
      <c r="W3" s="96" t="s">
        <v>46</v>
      </c>
      <c r="X3" s="94"/>
      <c r="Y3" s="103"/>
      <c r="Z3" s="118" t="s">
        <v>47</v>
      </c>
      <c r="AA3" s="94"/>
      <c r="AB3" s="94"/>
      <c r="AC3" s="94"/>
      <c r="AD3" s="94"/>
      <c r="AE3" s="94"/>
      <c r="AF3" s="94"/>
      <c r="AG3" s="94"/>
      <c r="AH3" s="94"/>
      <c r="AI3" s="94"/>
      <c r="AJ3" s="94"/>
      <c r="AK3" s="94"/>
      <c r="AL3" s="94"/>
      <c r="AM3" s="94"/>
      <c r="AN3" s="94"/>
      <c r="AO3" s="94"/>
      <c r="AP3" s="94"/>
      <c r="AQ3" s="94"/>
      <c r="AR3" s="94"/>
      <c r="AS3" s="94"/>
      <c r="AT3" s="94"/>
      <c r="AU3" s="94"/>
      <c r="AV3" s="94"/>
    </row>
    <row r="4" spans="1:48" ht="9.6" customHeight="1" x14ac:dyDescent="0.2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row>
    <row r="5" spans="1:48" ht="9.6" customHeight="1" x14ac:dyDescent="0.25">
      <c r="A5" s="94"/>
      <c r="B5" s="94"/>
      <c r="C5" s="94"/>
      <c r="D5" s="94"/>
      <c r="E5" s="94"/>
      <c r="F5" s="94"/>
      <c r="G5" s="94"/>
      <c r="H5" s="94"/>
      <c r="I5" s="94"/>
      <c r="J5" s="94"/>
      <c r="K5" s="94"/>
      <c r="L5" s="94"/>
      <c r="M5" s="94"/>
      <c r="N5" s="94"/>
      <c r="O5" s="94"/>
      <c r="P5" s="94"/>
      <c r="Q5" s="94"/>
      <c r="R5" s="94"/>
      <c r="S5" s="94"/>
      <c r="T5" s="94"/>
      <c r="U5" s="94"/>
      <c r="V5" s="94"/>
      <c r="W5" s="94"/>
      <c r="X5" s="94"/>
      <c r="Y5" s="94"/>
      <c r="Z5" s="99" t="s">
        <v>500</v>
      </c>
      <c r="AA5" s="99"/>
      <c r="AB5" s="99"/>
      <c r="AC5" s="99"/>
      <c r="AD5" s="99"/>
      <c r="AE5" s="99"/>
      <c r="AF5" s="99"/>
      <c r="AG5" s="99"/>
      <c r="AH5" s="99"/>
      <c r="AI5" s="99"/>
      <c r="AJ5" s="99"/>
      <c r="AK5" s="99"/>
      <c r="AL5" s="99"/>
      <c r="AM5" s="94"/>
      <c r="AN5" s="94"/>
      <c r="AO5" s="94"/>
      <c r="AP5" s="94"/>
      <c r="AQ5" s="94"/>
      <c r="AR5" s="94"/>
      <c r="AS5" s="94"/>
      <c r="AT5" s="94"/>
      <c r="AU5" s="94"/>
      <c r="AV5" s="94"/>
    </row>
    <row r="6" spans="1:48" ht="9.6" customHeight="1" x14ac:dyDescent="0.2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row>
    <row r="7" spans="1:48" ht="9.6" customHeight="1" x14ac:dyDescent="0.25">
      <c r="A7" s="94"/>
      <c r="B7" s="94"/>
      <c r="C7" s="94"/>
      <c r="D7" s="94"/>
      <c r="E7" s="137" t="s">
        <v>566</v>
      </c>
      <c r="F7" s="137"/>
      <c r="G7" s="137"/>
      <c r="H7" s="137"/>
      <c r="I7" s="137"/>
      <c r="J7" s="94"/>
      <c r="K7" s="94"/>
      <c r="L7" s="94"/>
      <c r="M7" s="94"/>
      <c r="N7" s="94"/>
      <c r="O7" s="94"/>
      <c r="P7" s="94"/>
      <c r="Q7" s="94"/>
      <c r="R7" s="94"/>
      <c r="S7" s="94"/>
      <c r="T7" s="94"/>
      <c r="U7" s="94"/>
      <c r="V7" s="94"/>
      <c r="W7" s="94"/>
      <c r="X7" s="94"/>
      <c r="Y7" s="94"/>
      <c r="Z7" s="94"/>
      <c r="AA7" s="94"/>
      <c r="AB7" s="94"/>
      <c r="AC7" s="94"/>
      <c r="AD7" s="99" t="s">
        <v>393</v>
      </c>
      <c r="AE7" s="99"/>
      <c r="AF7" s="99"/>
      <c r="AG7" s="99"/>
      <c r="AH7" s="99"/>
      <c r="AI7" s="99"/>
      <c r="AJ7" s="99"/>
      <c r="AK7" s="94"/>
      <c r="AL7" s="94"/>
      <c r="AM7" s="94"/>
      <c r="AN7" s="94"/>
      <c r="AO7" s="94"/>
      <c r="AP7" s="94"/>
      <c r="AQ7" s="94"/>
      <c r="AR7" s="94"/>
      <c r="AS7" s="94"/>
      <c r="AT7" s="94"/>
      <c r="AU7" s="94"/>
      <c r="AV7" s="94"/>
    </row>
    <row r="8" spans="1:48" ht="9.6" customHeight="1" x14ac:dyDescent="0.25">
      <c r="A8" s="94"/>
      <c r="B8" s="94"/>
      <c r="C8" s="94"/>
      <c r="D8" s="94"/>
      <c r="E8" s="99" t="s">
        <v>567</v>
      </c>
      <c r="F8" s="99"/>
      <c r="G8" s="99"/>
      <c r="H8" s="99"/>
      <c r="I8" s="99"/>
      <c r="J8" s="94"/>
      <c r="K8" s="99" t="s">
        <v>568</v>
      </c>
      <c r="L8" s="99"/>
      <c r="M8" s="99"/>
      <c r="N8" s="99"/>
      <c r="O8" s="99"/>
      <c r="P8" s="94"/>
      <c r="Q8" s="99" t="s">
        <v>569</v>
      </c>
      <c r="R8" s="99"/>
      <c r="S8" s="99"/>
      <c r="T8" s="99"/>
      <c r="U8" s="99"/>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row>
    <row r="9" spans="1:48" ht="9.6" customHeight="1" x14ac:dyDescent="0.25">
      <c r="A9" s="94"/>
      <c r="B9" s="94"/>
      <c r="C9" s="94"/>
      <c r="D9" s="94"/>
      <c r="I9" s="145"/>
      <c r="V9" s="94"/>
      <c r="W9" s="94"/>
      <c r="X9" s="94"/>
      <c r="Y9" s="94"/>
      <c r="Z9" s="99" t="s">
        <v>428</v>
      </c>
      <c r="AA9" s="99"/>
      <c r="AB9" s="149"/>
      <c r="AC9" s="94"/>
      <c r="AD9" s="99" t="s">
        <v>57</v>
      </c>
      <c r="AE9" s="99"/>
      <c r="AF9" s="99"/>
      <c r="AG9" s="94"/>
      <c r="AH9" s="99" t="s">
        <v>58</v>
      </c>
      <c r="AI9" s="99"/>
      <c r="AJ9" s="99"/>
      <c r="AK9" s="94"/>
      <c r="AL9" s="94"/>
      <c r="AM9" s="94"/>
      <c r="AN9" s="94"/>
      <c r="AO9" s="94"/>
      <c r="AP9" s="94"/>
      <c r="AQ9" s="94"/>
      <c r="AR9" s="95" t="s">
        <v>566</v>
      </c>
      <c r="AS9" s="94"/>
      <c r="AT9" s="94"/>
      <c r="AU9" s="94"/>
      <c r="AV9" s="95" t="s">
        <v>570</v>
      </c>
    </row>
    <row r="10" spans="1:48" ht="9.6" customHeight="1" x14ac:dyDescent="0.25">
      <c r="A10" s="94"/>
      <c r="B10" s="94"/>
      <c r="C10" s="94"/>
      <c r="D10" s="94"/>
      <c r="E10" s="94"/>
      <c r="F10" s="94"/>
      <c r="G10" s="94"/>
      <c r="H10" s="94"/>
      <c r="I10" s="95" t="s">
        <v>62</v>
      </c>
      <c r="J10" s="94"/>
      <c r="K10" s="94"/>
      <c r="L10" s="94"/>
      <c r="M10" s="94"/>
      <c r="N10" s="94"/>
      <c r="O10" s="95" t="s">
        <v>62</v>
      </c>
      <c r="P10" s="94"/>
      <c r="Q10" s="94"/>
      <c r="R10" s="94"/>
      <c r="S10" s="94"/>
      <c r="T10" s="94"/>
      <c r="U10" s="95" t="s">
        <v>62</v>
      </c>
      <c r="V10" s="94"/>
      <c r="W10" s="94"/>
      <c r="X10" s="94"/>
      <c r="Y10" s="94"/>
      <c r="Z10" s="94"/>
      <c r="AA10" s="94"/>
      <c r="AB10" s="150" t="s">
        <v>269</v>
      </c>
      <c r="AC10" s="94"/>
      <c r="AD10" s="94"/>
      <c r="AE10" s="94"/>
      <c r="AF10" s="150" t="s">
        <v>269</v>
      </c>
      <c r="AG10" s="94"/>
      <c r="AH10" s="94"/>
      <c r="AI10" s="94"/>
      <c r="AJ10" s="150" t="s">
        <v>269</v>
      </c>
      <c r="AK10" s="94"/>
      <c r="AL10" s="95" t="s">
        <v>405</v>
      </c>
      <c r="AM10" s="94"/>
      <c r="AN10" s="94"/>
      <c r="AO10" s="94"/>
      <c r="AP10" s="94"/>
      <c r="AQ10" s="94"/>
      <c r="AR10" s="95" t="s">
        <v>367</v>
      </c>
      <c r="AS10" s="94"/>
      <c r="AT10" s="95" t="s">
        <v>571</v>
      </c>
      <c r="AU10" s="94"/>
      <c r="AV10" s="95" t="s">
        <v>572</v>
      </c>
    </row>
    <row r="11" spans="1:48" ht="9.6" customHeight="1" x14ac:dyDescent="0.25">
      <c r="A11" s="100" t="s">
        <v>69</v>
      </c>
      <c r="B11" s="94"/>
      <c r="C11" s="100" t="s">
        <v>71</v>
      </c>
      <c r="D11" s="94"/>
      <c r="E11" s="100" t="s">
        <v>72</v>
      </c>
      <c r="F11" s="94"/>
      <c r="G11" s="100" t="s">
        <v>431</v>
      </c>
      <c r="H11" s="94"/>
      <c r="I11" s="100" t="s">
        <v>78</v>
      </c>
      <c r="J11" s="94"/>
      <c r="K11" s="100" t="s">
        <v>72</v>
      </c>
      <c r="L11" s="94"/>
      <c r="M11" s="100" t="s">
        <v>431</v>
      </c>
      <c r="N11" s="94"/>
      <c r="O11" s="100" t="s">
        <v>78</v>
      </c>
      <c r="P11" s="94"/>
      <c r="Q11" s="100" t="s">
        <v>72</v>
      </c>
      <c r="R11" s="94"/>
      <c r="S11" s="100" t="s">
        <v>431</v>
      </c>
      <c r="T11" s="94"/>
      <c r="U11" s="100" t="s">
        <v>78</v>
      </c>
      <c r="V11" s="94"/>
      <c r="W11" s="100" t="s">
        <v>63</v>
      </c>
      <c r="X11" s="94"/>
      <c r="Y11" s="94"/>
      <c r="Z11" s="100" t="s">
        <v>72</v>
      </c>
      <c r="AA11" s="94"/>
      <c r="AB11" s="151" t="s">
        <v>369</v>
      </c>
      <c r="AC11" s="94"/>
      <c r="AD11" s="100" t="s">
        <v>72</v>
      </c>
      <c r="AE11" s="94"/>
      <c r="AF11" s="151" t="s">
        <v>369</v>
      </c>
      <c r="AG11" s="94"/>
      <c r="AH11" s="100" t="s">
        <v>72</v>
      </c>
      <c r="AI11" s="94"/>
      <c r="AJ11" s="151" t="s">
        <v>369</v>
      </c>
      <c r="AK11" s="94"/>
      <c r="AL11" s="100" t="s">
        <v>573</v>
      </c>
      <c r="AM11" s="94"/>
      <c r="AN11" s="100" t="s">
        <v>69</v>
      </c>
      <c r="AO11" s="94"/>
      <c r="AP11" s="94"/>
      <c r="AQ11" s="94"/>
      <c r="AR11" s="101" t="s">
        <v>376</v>
      </c>
      <c r="AS11" s="94"/>
      <c r="AT11" s="101" t="s">
        <v>574</v>
      </c>
      <c r="AU11" s="94"/>
      <c r="AV11" s="101" t="s">
        <v>575</v>
      </c>
    </row>
    <row r="12" spans="1:48" ht="9.75" customHeight="1" x14ac:dyDescent="0.25">
      <c r="A12" s="103"/>
      <c r="B12" s="13" t="s">
        <v>279</v>
      </c>
      <c r="C12" s="103"/>
      <c r="D12" s="103"/>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9.75" customHeight="1" x14ac:dyDescent="0.25">
      <c r="A13" s="103">
        <v>1</v>
      </c>
      <c r="B13" s="103"/>
      <c r="C13" s="8" t="s">
        <v>82</v>
      </c>
      <c r="D13" s="103"/>
      <c r="E13" s="154">
        <v>31631703</v>
      </c>
      <c r="F13" s="103"/>
      <c r="G13" s="152">
        <f t="shared" ref="G13:G28" si="0">(E13/$AP13)</f>
        <v>196.4092083203974</v>
      </c>
      <c r="H13" s="103"/>
      <c r="I13" s="153">
        <f t="shared" ref="I13:I50" si="1">IF(G$52&gt;0,G13/G$52*100,0)</f>
        <v>111.13442683077865</v>
      </c>
      <c r="J13" s="94"/>
      <c r="K13" s="154">
        <v>588058</v>
      </c>
      <c r="L13" s="103"/>
      <c r="M13" s="152">
        <f t="shared" ref="M13:M28" si="2">(K13/$AP13)</f>
        <v>3.6514001862775536</v>
      </c>
      <c r="N13" s="103"/>
      <c r="O13" s="153">
        <f t="shared" ref="O13:O50" si="3">IF(M$52&gt;0,M13/M$52*100,0)</f>
        <v>110.68720901446095</v>
      </c>
      <c r="P13" s="94"/>
      <c r="Q13" s="154">
        <v>0</v>
      </c>
      <c r="R13" s="103"/>
      <c r="S13" s="152">
        <f t="shared" ref="S13:S28" si="4">(Q13/$AP13)</f>
        <v>0</v>
      </c>
      <c r="T13" s="103"/>
      <c r="U13" s="153">
        <f t="shared" ref="U13:U50" si="5">IF(S$52&gt;0,S13/S$52*100,0)</f>
        <v>0</v>
      </c>
      <c r="V13" s="94"/>
      <c r="W13" s="154">
        <f t="shared" ref="W13:W50" si="6">(E13+K13+Q13)</f>
        <v>32219761</v>
      </c>
      <c r="X13" s="94"/>
      <c r="Y13" s="94"/>
      <c r="Z13" s="154">
        <v>8964620</v>
      </c>
      <c r="AA13" s="94"/>
      <c r="AB13" s="153">
        <f t="shared" ref="AB13:AB50" si="7">IF($W13&gt;0,Z13/$W13*100,0)</f>
        <v>27.823359707727192</v>
      </c>
      <c r="AC13" s="94"/>
      <c r="AD13" s="154">
        <v>750352</v>
      </c>
      <c r="AE13" s="94"/>
      <c r="AF13" s="153">
        <f t="shared" ref="AF13:AF50" si="8">IF($W13&gt;0,AD13/$W13*100,0)</f>
        <v>2.328856505173952</v>
      </c>
      <c r="AG13" s="94"/>
      <c r="AH13" s="154">
        <v>1141102</v>
      </c>
      <c r="AI13" s="94"/>
      <c r="AJ13" s="153">
        <f t="shared" ref="AJ13:AJ50" si="9">IF($W13&gt;0,AH13/$W13*100,0)</f>
        <v>3.541621553306991</v>
      </c>
      <c r="AK13" s="94"/>
      <c r="AL13" s="154">
        <v>1863090</v>
      </c>
      <c r="AM13" s="94"/>
      <c r="AN13" s="103">
        <v>1</v>
      </c>
      <c r="AO13" s="94"/>
      <c r="AP13" s="155">
        <v>161050</v>
      </c>
      <c r="AQ13" s="94"/>
      <c r="AR13" s="155">
        <f t="shared" ref="AR13:AR50" si="10">IF(E13,AP13,0)</f>
        <v>161050</v>
      </c>
      <c r="AS13" s="94"/>
      <c r="AT13" s="155">
        <f t="shared" ref="AT13:AT50" si="11">IF(K13,AP13,0)</f>
        <v>161050</v>
      </c>
      <c r="AU13" s="94"/>
      <c r="AV13" s="155">
        <f t="shared" ref="AV13:AV50" si="12">IF(Q13,AP13,0)</f>
        <v>0</v>
      </c>
    </row>
    <row r="14" spans="1:48" ht="9.75" customHeight="1" x14ac:dyDescent="0.25">
      <c r="A14" s="103">
        <v>2</v>
      </c>
      <c r="B14" s="103"/>
      <c r="C14" s="8" t="s">
        <v>83</v>
      </c>
      <c r="D14" s="103"/>
      <c r="E14" s="156">
        <v>3277780</v>
      </c>
      <c r="F14" s="103"/>
      <c r="G14" s="153">
        <f t="shared" si="0"/>
        <v>194.21579664632341</v>
      </c>
      <c r="H14" s="103"/>
      <c r="I14" s="153">
        <f t="shared" si="1"/>
        <v>109.89332641961818</v>
      </c>
      <c r="J14" s="94"/>
      <c r="K14" s="156">
        <v>42616</v>
      </c>
      <c r="L14" s="103"/>
      <c r="M14" s="153">
        <f t="shared" si="2"/>
        <v>2.5250933222729159</v>
      </c>
      <c r="N14" s="103"/>
      <c r="O14" s="153">
        <f t="shared" si="3"/>
        <v>76.544754911779634</v>
      </c>
      <c r="P14" s="94"/>
      <c r="Q14" s="156">
        <v>0</v>
      </c>
      <c r="R14" s="103"/>
      <c r="S14" s="153">
        <f t="shared" si="4"/>
        <v>0</v>
      </c>
      <c r="T14" s="103"/>
      <c r="U14" s="153">
        <f t="shared" si="5"/>
        <v>0</v>
      </c>
      <c r="V14" s="94"/>
      <c r="W14" s="156">
        <f t="shared" si="6"/>
        <v>3320396</v>
      </c>
      <c r="X14" s="94"/>
      <c r="Y14" s="94"/>
      <c r="Z14" s="156">
        <v>276024</v>
      </c>
      <c r="AA14" s="94"/>
      <c r="AB14" s="153">
        <f t="shared" si="7"/>
        <v>8.3129843548781537</v>
      </c>
      <c r="AC14" s="94"/>
      <c r="AD14" s="156">
        <v>356285</v>
      </c>
      <c r="AE14" s="94"/>
      <c r="AF14" s="153">
        <f t="shared" si="8"/>
        <v>10.730196036858255</v>
      </c>
      <c r="AG14" s="94"/>
      <c r="AH14" s="156">
        <v>0</v>
      </c>
      <c r="AI14" s="94"/>
      <c r="AJ14" s="153">
        <f t="shared" si="9"/>
        <v>0</v>
      </c>
      <c r="AK14" s="94"/>
      <c r="AL14" s="156">
        <v>0</v>
      </c>
      <c r="AM14" s="94"/>
      <c r="AN14" s="103">
        <v>2</v>
      </c>
      <c r="AO14" s="94"/>
      <c r="AP14" s="155">
        <v>16877</v>
      </c>
      <c r="AQ14" s="94"/>
      <c r="AR14" s="155">
        <f t="shared" si="10"/>
        <v>16877</v>
      </c>
      <c r="AS14" s="94"/>
      <c r="AT14" s="155">
        <f t="shared" si="11"/>
        <v>16877</v>
      </c>
      <c r="AU14" s="94"/>
      <c r="AV14" s="155">
        <f t="shared" si="12"/>
        <v>0</v>
      </c>
    </row>
    <row r="15" spans="1:48" ht="9.75" customHeight="1" x14ac:dyDescent="0.25">
      <c r="A15" s="103">
        <v>3</v>
      </c>
      <c r="B15" s="103"/>
      <c r="C15" s="8" t="s">
        <v>85</v>
      </c>
      <c r="D15" s="103"/>
      <c r="E15" s="156">
        <v>504281</v>
      </c>
      <c r="F15" s="103"/>
      <c r="G15" s="153">
        <f t="shared" si="0"/>
        <v>79.401826484018258</v>
      </c>
      <c r="H15" s="103"/>
      <c r="I15" s="153">
        <f t="shared" si="1"/>
        <v>44.928018146804447</v>
      </c>
      <c r="J15" s="94"/>
      <c r="K15" s="156">
        <v>2000</v>
      </c>
      <c r="L15" s="103"/>
      <c r="M15" s="153">
        <f t="shared" si="2"/>
        <v>0.31491103763186901</v>
      </c>
      <c r="N15" s="103"/>
      <c r="O15" s="153">
        <f t="shared" si="3"/>
        <v>9.5460979528662122</v>
      </c>
      <c r="P15" s="94"/>
      <c r="Q15" s="156">
        <v>-3303</v>
      </c>
      <c r="R15" s="103"/>
      <c r="S15" s="153">
        <f t="shared" si="4"/>
        <v>-0.52007557864903164</v>
      </c>
      <c r="T15" s="103"/>
      <c r="U15" s="153">
        <f t="shared" si="5"/>
        <v>-63.832743834933289</v>
      </c>
      <c r="V15" s="94"/>
      <c r="W15" s="156">
        <f t="shared" si="6"/>
        <v>502978</v>
      </c>
      <c r="X15" s="94"/>
      <c r="Y15" s="94"/>
      <c r="Z15" s="156">
        <v>1351</v>
      </c>
      <c r="AA15" s="94"/>
      <c r="AB15" s="153">
        <f t="shared" si="7"/>
        <v>0.26860021710691123</v>
      </c>
      <c r="AC15" s="94"/>
      <c r="AD15" s="156">
        <v>0</v>
      </c>
      <c r="AE15" s="94"/>
      <c r="AF15" s="153">
        <f t="shared" si="8"/>
        <v>0</v>
      </c>
      <c r="AG15" s="94"/>
      <c r="AH15" s="156">
        <v>0</v>
      </c>
      <c r="AI15" s="94"/>
      <c r="AJ15" s="153">
        <f t="shared" si="9"/>
        <v>0</v>
      </c>
      <c r="AK15" s="94"/>
      <c r="AL15" s="156">
        <v>101</v>
      </c>
      <c r="AM15" s="94"/>
      <c r="AN15" s="103">
        <v>3</v>
      </c>
      <c r="AO15" s="94"/>
      <c r="AP15" s="155">
        <v>6351</v>
      </c>
      <c r="AQ15" s="94"/>
      <c r="AR15" s="155">
        <f t="shared" si="10"/>
        <v>6351</v>
      </c>
      <c r="AS15" s="94"/>
      <c r="AT15" s="155">
        <f t="shared" si="11"/>
        <v>6351</v>
      </c>
      <c r="AU15" s="94"/>
      <c r="AV15" s="155">
        <f t="shared" si="12"/>
        <v>6351</v>
      </c>
    </row>
    <row r="16" spans="1:48" ht="9.75" customHeight="1" x14ac:dyDescent="0.25">
      <c r="A16" s="103">
        <v>4</v>
      </c>
      <c r="B16" s="103"/>
      <c r="C16" s="8" t="s">
        <v>86</v>
      </c>
      <c r="D16" s="103"/>
      <c r="E16" s="156">
        <v>9742244</v>
      </c>
      <c r="F16" s="103"/>
      <c r="G16" s="153">
        <f t="shared" si="0"/>
        <v>197.68762809196241</v>
      </c>
      <c r="H16" s="103"/>
      <c r="I16" s="153">
        <f t="shared" si="1"/>
        <v>111.8577964211201</v>
      </c>
      <c r="J16" s="94"/>
      <c r="K16" s="156">
        <v>1017941</v>
      </c>
      <c r="L16" s="103"/>
      <c r="M16" s="153">
        <f t="shared" si="2"/>
        <v>20.655851139384346</v>
      </c>
      <c r="N16" s="103"/>
      <c r="O16" s="153">
        <f t="shared" si="3"/>
        <v>626.15391241666418</v>
      </c>
      <c r="P16" s="94"/>
      <c r="Q16" s="156">
        <v>48636</v>
      </c>
      <c r="R16" s="103"/>
      <c r="S16" s="153">
        <f t="shared" si="4"/>
        <v>0.98691179156267117</v>
      </c>
      <c r="T16" s="103"/>
      <c r="U16" s="153">
        <f t="shared" si="5"/>
        <v>121.13102434484473</v>
      </c>
      <c r="V16" s="94"/>
      <c r="W16" s="156">
        <f t="shared" si="6"/>
        <v>10808821</v>
      </c>
      <c r="X16" s="94"/>
      <c r="Y16" s="94"/>
      <c r="Z16" s="156">
        <v>0</v>
      </c>
      <c r="AA16" s="94"/>
      <c r="AB16" s="153">
        <f t="shared" si="7"/>
        <v>0</v>
      </c>
      <c r="AC16" s="94"/>
      <c r="AD16" s="156">
        <v>97760</v>
      </c>
      <c r="AE16" s="94"/>
      <c r="AF16" s="153">
        <f t="shared" si="8"/>
        <v>0.90444647015618074</v>
      </c>
      <c r="AG16" s="94"/>
      <c r="AH16" s="156">
        <v>61262</v>
      </c>
      <c r="AI16" s="94"/>
      <c r="AJ16" s="153">
        <f t="shared" si="9"/>
        <v>0.56677781970855101</v>
      </c>
      <c r="AK16" s="94"/>
      <c r="AL16" s="156">
        <v>2307333</v>
      </c>
      <c r="AM16" s="94"/>
      <c r="AN16" s="103">
        <v>4</v>
      </c>
      <c r="AO16" s="94"/>
      <c r="AP16" s="155">
        <v>49281</v>
      </c>
      <c r="AQ16" s="94"/>
      <c r="AR16" s="155">
        <f t="shared" si="10"/>
        <v>49281</v>
      </c>
      <c r="AS16" s="94"/>
      <c r="AT16" s="155">
        <f t="shared" si="11"/>
        <v>49281</v>
      </c>
      <c r="AU16" s="94"/>
      <c r="AV16" s="155">
        <f t="shared" si="12"/>
        <v>49281</v>
      </c>
    </row>
    <row r="17" spans="1:48" ht="9.75" customHeight="1" x14ac:dyDescent="0.25">
      <c r="A17" s="103">
        <v>5</v>
      </c>
      <c r="B17" s="103"/>
      <c r="C17" s="8" t="s">
        <v>87</v>
      </c>
      <c r="D17" s="103"/>
      <c r="E17" s="156">
        <v>18111393</v>
      </c>
      <c r="F17" s="103"/>
      <c r="G17" s="153">
        <f t="shared" si="0"/>
        <v>74.267197828333366</v>
      </c>
      <c r="H17" s="103"/>
      <c r="I17" s="153">
        <f t="shared" si="1"/>
        <v>42.022685868759872</v>
      </c>
      <c r="J17" s="94"/>
      <c r="K17" s="156">
        <v>0</v>
      </c>
      <c r="L17" s="103"/>
      <c r="M17" s="153">
        <f t="shared" si="2"/>
        <v>0</v>
      </c>
      <c r="N17" s="103"/>
      <c r="O17" s="153">
        <f t="shared" si="3"/>
        <v>0</v>
      </c>
      <c r="P17" s="94"/>
      <c r="Q17" s="156">
        <v>439363</v>
      </c>
      <c r="R17" s="103"/>
      <c r="S17" s="153">
        <f t="shared" si="4"/>
        <v>1.801642691948103</v>
      </c>
      <c r="T17" s="103"/>
      <c r="U17" s="153">
        <f t="shared" si="5"/>
        <v>221.12900731840011</v>
      </c>
      <c r="V17" s="94"/>
      <c r="W17" s="156">
        <f t="shared" si="6"/>
        <v>18550756</v>
      </c>
      <c r="X17" s="94"/>
      <c r="Y17" s="94"/>
      <c r="Z17" s="156">
        <v>475892</v>
      </c>
      <c r="AA17" s="94"/>
      <c r="AB17" s="153">
        <f t="shared" si="7"/>
        <v>2.5653509754535073</v>
      </c>
      <c r="AC17" s="94"/>
      <c r="AD17" s="156">
        <v>0</v>
      </c>
      <c r="AE17" s="94"/>
      <c r="AF17" s="153">
        <f t="shared" si="8"/>
        <v>0</v>
      </c>
      <c r="AG17" s="94"/>
      <c r="AH17" s="156">
        <v>409830</v>
      </c>
      <c r="AI17" s="94"/>
      <c r="AJ17" s="153">
        <f t="shared" si="9"/>
        <v>2.2092361087602033</v>
      </c>
      <c r="AK17" s="94"/>
      <c r="AL17" s="156">
        <v>1347465</v>
      </c>
      <c r="AM17" s="94"/>
      <c r="AN17" s="103">
        <v>5</v>
      </c>
      <c r="AO17" s="94"/>
      <c r="AP17" s="155">
        <v>243868</v>
      </c>
      <c r="AQ17" s="94"/>
      <c r="AR17" s="155">
        <f t="shared" si="10"/>
        <v>243868</v>
      </c>
      <c r="AS17" s="94"/>
      <c r="AT17" s="155">
        <f t="shared" si="11"/>
        <v>0</v>
      </c>
      <c r="AU17" s="94"/>
      <c r="AV17" s="155">
        <f t="shared" si="12"/>
        <v>243868</v>
      </c>
    </row>
    <row r="18" spans="1:48" ht="9.75" customHeight="1" x14ac:dyDescent="0.25">
      <c r="A18" s="103">
        <v>6</v>
      </c>
      <c r="B18" s="103"/>
      <c r="C18" s="8" t="s">
        <v>88</v>
      </c>
      <c r="D18" s="103"/>
      <c r="E18" s="156">
        <v>327929</v>
      </c>
      <c r="F18" s="103"/>
      <c r="G18" s="153">
        <f t="shared" si="0"/>
        <v>18.672645484568957</v>
      </c>
      <c r="H18" s="103"/>
      <c r="I18" s="153">
        <f t="shared" si="1"/>
        <v>10.565562435121267</v>
      </c>
      <c r="J18" s="94"/>
      <c r="K18" s="156">
        <v>0</v>
      </c>
      <c r="L18" s="103"/>
      <c r="M18" s="153">
        <f t="shared" si="2"/>
        <v>0</v>
      </c>
      <c r="N18" s="103"/>
      <c r="O18" s="153">
        <f t="shared" si="3"/>
        <v>0</v>
      </c>
      <c r="P18" s="94"/>
      <c r="Q18" s="156">
        <v>0</v>
      </c>
      <c r="R18" s="103"/>
      <c r="S18" s="153">
        <f t="shared" si="4"/>
        <v>0</v>
      </c>
      <c r="T18" s="103"/>
      <c r="U18" s="153">
        <f t="shared" si="5"/>
        <v>0</v>
      </c>
      <c r="V18" s="94"/>
      <c r="W18" s="156">
        <f t="shared" si="6"/>
        <v>327929</v>
      </c>
      <c r="X18" s="94"/>
      <c r="Y18" s="94"/>
      <c r="Z18" s="156">
        <v>0</v>
      </c>
      <c r="AA18" s="94"/>
      <c r="AB18" s="153">
        <f t="shared" si="7"/>
        <v>0</v>
      </c>
      <c r="AC18" s="94"/>
      <c r="AD18" s="156">
        <v>6207</v>
      </c>
      <c r="AE18" s="94"/>
      <c r="AF18" s="153">
        <f t="shared" si="8"/>
        <v>1.8927877680839451</v>
      </c>
      <c r="AG18" s="94"/>
      <c r="AH18" s="156">
        <v>0</v>
      </c>
      <c r="AI18" s="94"/>
      <c r="AJ18" s="153">
        <f t="shared" si="9"/>
        <v>0</v>
      </c>
      <c r="AK18" s="94"/>
      <c r="AL18" s="156">
        <v>0</v>
      </c>
      <c r="AM18" s="94"/>
      <c r="AN18" s="103">
        <v>6</v>
      </c>
      <c r="AO18" s="94"/>
      <c r="AP18" s="155">
        <v>17562</v>
      </c>
      <c r="AQ18" s="94"/>
      <c r="AR18" s="155">
        <f t="shared" si="10"/>
        <v>17562</v>
      </c>
      <c r="AS18" s="94"/>
      <c r="AT18" s="155">
        <f t="shared" si="11"/>
        <v>0</v>
      </c>
      <c r="AU18" s="94"/>
      <c r="AV18" s="155">
        <f t="shared" si="12"/>
        <v>0</v>
      </c>
    </row>
    <row r="19" spans="1:48" ht="9.75" customHeight="1" x14ac:dyDescent="0.25">
      <c r="A19" s="103">
        <v>7</v>
      </c>
      <c r="B19" s="103"/>
      <c r="C19" s="8" t="s">
        <v>89</v>
      </c>
      <c r="D19" s="103"/>
      <c r="E19" s="156">
        <v>224976</v>
      </c>
      <c r="F19" s="103"/>
      <c r="G19" s="153">
        <f t="shared" si="0"/>
        <v>39.358992302309311</v>
      </c>
      <c r="H19" s="103"/>
      <c r="I19" s="153">
        <f t="shared" si="1"/>
        <v>22.2705395921089</v>
      </c>
      <c r="J19" s="94"/>
      <c r="K19" s="156">
        <v>2500</v>
      </c>
      <c r="L19" s="103"/>
      <c r="M19" s="153">
        <f t="shared" si="2"/>
        <v>0.43736878936319107</v>
      </c>
      <c r="N19" s="103"/>
      <c r="O19" s="153">
        <f t="shared" si="3"/>
        <v>13.258237425352807</v>
      </c>
      <c r="P19" s="94"/>
      <c r="Q19" s="156">
        <v>5305</v>
      </c>
      <c r="R19" s="103"/>
      <c r="S19" s="153">
        <f t="shared" si="4"/>
        <v>0.92809657102869136</v>
      </c>
      <c r="T19" s="103"/>
      <c r="U19" s="153">
        <f t="shared" si="5"/>
        <v>113.91219488991619</v>
      </c>
      <c r="V19" s="94"/>
      <c r="W19" s="156">
        <f t="shared" si="6"/>
        <v>232781</v>
      </c>
      <c r="X19" s="94"/>
      <c r="Y19" s="94"/>
      <c r="Z19" s="156">
        <v>0</v>
      </c>
      <c r="AA19" s="94"/>
      <c r="AB19" s="153">
        <f t="shared" si="7"/>
        <v>0</v>
      </c>
      <c r="AC19" s="94"/>
      <c r="AD19" s="156">
        <v>0</v>
      </c>
      <c r="AE19" s="94"/>
      <c r="AF19" s="153">
        <f t="shared" si="8"/>
        <v>0</v>
      </c>
      <c r="AG19" s="94"/>
      <c r="AH19" s="156">
        <v>39937</v>
      </c>
      <c r="AI19" s="94"/>
      <c r="AJ19" s="153">
        <f t="shared" si="9"/>
        <v>17.156468955799657</v>
      </c>
      <c r="AK19" s="94"/>
      <c r="AL19" s="156">
        <v>0</v>
      </c>
      <c r="AM19" s="94"/>
      <c r="AN19" s="103">
        <v>7</v>
      </c>
      <c r="AO19" s="94"/>
      <c r="AP19" s="155">
        <v>5716</v>
      </c>
      <c r="AQ19" s="94"/>
      <c r="AR19" s="155">
        <f t="shared" si="10"/>
        <v>5716</v>
      </c>
      <c r="AS19" s="94"/>
      <c r="AT19" s="155">
        <f t="shared" si="11"/>
        <v>5716</v>
      </c>
      <c r="AU19" s="94"/>
      <c r="AV19" s="155">
        <f t="shared" si="12"/>
        <v>5716</v>
      </c>
    </row>
    <row r="20" spans="1:48" ht="9.75" customHeight="1" x14ac:dyDescent="0.25">
      <c r="A20" s="103">
        <v>8</v>
      </c>
      <c r="B20" s="103"/>
      <c r="C20" s="8" t="s">
        <v>90</v>
      </c>
      <c r="D20" s="103"/>
      <c r="E20" s="156">
        <v>8101034</v>
      </c>
      <c r="F20" s="103"/>
      <c r="G20" s="153">
        <f t="shared" si="0"/>
        <v>199.58201527469819</v>
      </c>
      <c r="H20" s="103"/>
      <c r="I20" s="153">
        <f t="shared" si="1"/>
        <v>112.92969949302434</v>
      </c>
      <c r="J20" s="94"/>
      <c r="K20" s="156">
        <v>0</v>
      </c>
      <c r="L20" s="103"/>
      <c r="M20" s="153">
        <f t="shared" si="2"/>
        <v>0</v>
      </c>
      <c r="N20" s="103"/>
      <c r="O20" s="153">
        <f t="shared" si="3"/>
        <v>0</v>
      </c>
      <c r="P20" s="94"/>
      <c r="Q20" s="156">
        <v>0</v>
      </c>
      <c r="R20" s="103"/>
      <c r="S20" s="153">
        <f t="shared" si="4"/>
        <v>0</v>
      </c>
      <c r="T20" s="103"/>
      <c r="U20" s="153">
        <f t="shared" si="5"/>
        <v>0</v>
      </c>
      <c r="V20" s="94"/>
      <c r="W20" s="156">
        <f t="shared" si="6"/>
        <v>8101034</v>
      </c>
      <c r="X20" s="94"/>
      <c r="Y20" s="94"/>
      <c r="Z20" s="156">
        <v>992729</v>
      </c>
      <c r="AA20" s="94"/>
      <c r="AB20" s="153">
        <f t="shared" si="7"/>
        <v>12.254349259613031</v>
      </c>
      <c r="AC20" s="94"/>
      <c r="AD20" s="156">
        <v>277248</v>
      </c>
      <c r="AE20" s="94"/>
      <c r="AF20" s="153">
        <f t="shared" si="8"/>
        <v>3.4223779334835531</v>
      </c>
      <c r="AG20" s="94"/>
      <c r="AH20" s="156">
        <v>0</v>
      </c>
      <c r="AI20" s="94"/>
      <c r="AJ20" s="153">
        <f t="shared" si="9"/>
        <v>0</v>
      </c>
      <c r="AK20" s="94"/>
      <c r="AL20" s="156">
        <v>1078700</v>
      </c>
      <c r="AM20" s="94"/>
      <c r="AN20" s="103">
        <v>8</v>
      </c>
      <c r="AO20" s="94"/>
      <c r="AP20" s="155">
        <v>40590</v>
      </c>
      <c r="AQ20" s="94"/>
      <c r="AR20" s="155">
        <f t="shared" si="10"/>
        <v>40590</v>
      </c>
      <c r="AS20" s="94"/>
      <c r="AT20" s="155">
        <f t="shared" si="11"/>
        <v>0</v>
      </c>
      <c r="AU20" s="94"/>
      <c r="AV20" s="155">
        <f t="shared" si="12"/>
        <v>0</v>
      </c>
    </row>
    <row r="21" spans="1:48" ht="9.75" customHeight="1" x14ac:dyDescent="0.25">
      <c r="A21" s="103">
        <v>9</v>
      </c>
      <c r="B21" s="103"/>
      <c r="C21" s="8" t="s">
        <v>91</v>
      </c>
      <c r="D21" s="103"/>
      <c r="E21" s="156">
        <v>783970</v>
      </c>
      <c r="F21" s="103"/>
      <c r="G21" s="153">
        <f t="shared" si="0"/>
        <v>141.7410956427409</v>
      </c>
      <c r="H21" s="103"/>
      <c r="I21" s="153">
        <f t="shared" si="1"/>
        <v>80.201511717954858</v>
      </c>
      <c r="J21" s="94"/>
      <c r="K21" s="156">
        <v>0</v>
      </c>
      <c r="L21" s="103"/>
      <c r="M21" s="153">
        <f t="shared" si="2"/>
        <v>0</v>
      </c>
      <c r="N21" s="103"/>
      <c r="O21" s="153">
        <f t="shared" si="3"/>
        <v>0</v>
      </c>
      <c r="P21" s="94"/>
      <c r="Q21" s="156">
        <v>38499</v>
      </c>
      <c r="R21" s="103"/>
      <c r="S21" s="153">
        <f t="shared" si="4"/>
        <v>6.9605857891882117</v>
      </c>
      <c r="T21" s="103"/>
      <c r="U21" s="153">
        <f t="shared" si="5"/>
        <v>854.32446333375901</v>
      </c>
      <c r="V21" s="94"/>
      <c r="W21" s="156">
        <f t="shared" si="6"/>
        <v>822469</v>
      </c>
      <c r="X21" s="94"/>
      <c r="Y21" s="94"/>
      <c r="Z21" s="156">
        <v>0</v>
      </c>
      <c r="AA21" s="94"/>
      <c r="AB21" s="153">
        <f t="shared" si="7"/>
        <v>0</v>
      </c>
      <c r="AC21" s="94"/>
      <c r="AD21" s="156">
        <v>0</v>
      </c>
      <c r="AE21" s="94"/>
      <c r="AF21" s="153">
        <f t="shared" si="8"/>
        <v>0</v>
      </c>
      <c r="AG21" s="94"/>
      <c r="AH21" s="156">
        <v>0</v>
      </c>
      <c r="AI21" s="94"/>
      <c r="AJ21" s="153">
        <f t="shared" si="9"/>
        <v>0</v>
      </c>
      <c r="AK21" s="94"/>
      <c r="AL21" s="156">
        <v>0</v>
      </c>
      <c r="AM21" s="94"/>
      <c r="AN21" s="103">
        <v>9</v>
      </c>
      <c r="AO21" s="94"/>
      <c r="AP21" s="155">
        <v>5531</v>
      </c>
      <c r="AQ21" s="94"/>
      <c r="AR21" s="155">
        <f t="shared" si="10"/>
        <v>5531</v>
      </c>
      <c r="AS21" s="94"/>
      <c r="AT21" s="155">
        <f t="shared" si="11"/>
        <v>0</v>
      </c>
      <c r="AU21" s="94"/>
      <c r="AV21" s="155">
        <f t="shared" si="12"/>
        <v>5531</v>
      </c>
    </row>
    <row r="22" spans="1:48" ht="9.75" customHeight="1" x14ac:dyDescent="0.25">
      <c r="A22" s="103">
        <v>10</v>
      </c>
      <c r="B22" s="103"/>
      <c r="C22" s="8" t="s">
        <v>92</v>
      </c>
      <c r="D22" s="103"/>
      <c r="E22" s="156">
        <v>4265262</v>
      </c>
      <c r="F22" s="103"/>
      <c r="G22" s="153">
        <f t="shared" si="0"/>
        <v>173.72360703812316</v>
      </c>
      <c r="H22" s="103"/>
      <c r="I22" s="153">
        <f t="shared" si="1"/>
        <v>98.29820943864685</v>
      </c>
      <c r="J22" s="94"/>
      <c r="K22" s="156">
        <v>0</v>
      </c>
      <c r="L22" s="103"/>
      <c r="M22" s="153">
        <f t="shared" si="2"/>
        <v>0</v>
      </c>
      <c r="N22" s="103"/>
      <c r="O22" s="153">
        <f t="shared" si="3"/>
        <v>0</v>
      </c>
      <c r="P22" s="94"/>
      <c r="Q22" s="156">
        <v>0</v>
      </c>
      <c r="R22" s="103"/>
      <c r="S22" s="153">
        <f t="shared" si="4"/>
        <v>0</v>
      </c>
      <c r="T22" s="103"/>
      <c r="U22" s="153">
        <f t="shared" si="5"/>
        <v>0</v>
      </c>
      <c r="V22" s="94"/>
      <c r="W22" s="156">
        <f t="shared" si="6"/>
        <v>4265262</v>
      </c>
      <c r="X22" s="94"/>
      <c r="Y22" s="94"/>
      <c r="Z22" s="156">
        <v>0</v>
      </c>
      <c r="AA22" s="94"/>
      <c r="AB22" s="153">
        <f t="shared" si="7"/>
        <v>0</v>
      </c>
      <c r="AC22" s="94"/>
      <c r="AD22" s="156">
        <v>0</v>
      </c>
      <c r="AE22" s="94"/>
      <c r="AF22" s="153">
        <f t="shared" si="8"/>
        <v>0</v>
      </c>
      <c r="AG22" s="94"/>
      <c r="AH22" s="156">
        <v>0</v>
      </c>
      <c r="AI22" s="94"/>
      <c r="AJ22" s="153">
        <f t="shared" si="9"/>
        <v>0</v>
      </c>
      <c r="AK22" s="94"/>
      <c r="AL22" s="156">
        <v>216330</v>
      </c>
      <c r="AM22" s="94"/>
      <c r="AN22" s="103">
        <v>10</v>
      </c>
      <c r="AO22" s="94"/>
      <c r="AP22" s="155">
        <v>24552</v>
      </c>
      <c r="AQ22" s="94"/>
      <c r="AR22" s="155">
        <f t="shared" si="10"/>
        <v>24552</v>
      </c>
      <c r="AS22" s="94"/>
      <c r="AT22" s="155">
        <f t="shared" si="11"/>
        <v>0</v>
      </c>
      <c r="AU22" s="94"/>
      <c r="AV22" s="155">
        <f t="shared" si="12"/>
        <v>0</v>
      </c>
    </row>
    <row r="23" spans="1:48" ht="9.75" customHeight="1" x14ac:dyDescent="0.25">
      <c r="A23" s="103">
        <v>11</v>
      </c>
      <c r="B23" s="103"/>
      <c r="C23" s="8" t="s">
        <v>93</v>
      </c>
      <c r="D23" s="103"/>
      <c r="E23" s="156">
        <v>2236844</v>
      </c>
      <c r="F23" s="103"/>
      <c r="G23" s="153">
        <f t="shared" si="0"/>
        <v>154.69183955739973</v>
      </c>
      <c r="H23" s="103"/>
      <c r="I23" s="153">
        <f t="shared" si="1"/>
        <v>87.529444630550032</v>
      </c>
      <c r="J23" s="94"/>
      <c r="K23" s="156">
        <v>907996</v>
      </c>
      <c r="L23" s="103"/>
      <c r="M23" s="153">
        <f t="shared" si="2"/>
        <v>62.793637621023514</v>
      </c>
      <c r="N23" s="103"/>
      <c r="O23" s="153">
        <f t="shared" si="3"/>
        <v>1903.5033514697379</v>
      </c>
      <c r="P23" s="94"/>
      <c r="Q23" s="156">
        <v>0</v>
      </c>
      <c r="R23" s="103"/>
      <c r="S23" s="153">
        <f t="shared" si="4"/>
        <v>0</v>
      </c>
      <c r="T23" s="103"/>
      <c r="U23" s="153">
        <f t="shared" si="5"/>
        <v>0</v>
      </c>
      <c r="V23" s="94"/>
      <c r="W23" s="156">
        <f t="shared" si="6"/>
        <v>3144840</v>
      </c>
      <c r="X23" s="94"/>
      <c r="Y23" s="94"/>
      <c r="Z23" s="156">
        <v>561450</v>
      </c>
      <c r="AA23" s="94"/>
      <c r="AB23" s="153">
        <f t="shared" si="7"/>
        <v>17.85305452741634</v>
      </c>
      <c r="AC23" s="94"/>
      <c r="AD23" s="156">
        <v>54687</v>
      </c>
      <c r="AE23" s="94"/>
      <c r="AF23" s="153">
        <f t="shared" si="8"/>
        <v>1.73894379364292</v>
      </c>
      <c r="AG23" s="94"/>
      <c r="AH23" s="156">
        <v>0</v>
      </c>
      <c r="AI23" s="94"/>
      <c r="AJ23" s="153">
        <f t="shared" si="9"/>
        <v>0</v>
      </c>
      <c r="AK23" s="94"/>
      <c r="AL23" s="156">
        <v>3519</v>
      </c>
      <c r="AM23" s="94"/>
      <c r="AN23" s="103">
        <v>11</v>
      </c>
      <c r="AO23" s="94"/>
      <c r="AP23" s="155">
        <v>14460</v>
      </c>
      <c r="AQ23" s="94"/>
      <c r="AR23" s="155">
        <f t="shared" si="10"/>
        <v>14460</v>
      </c>
      <c r="AS23" s="94"/>
      <c r="AT23" s="155">
        <f t="shared" si="11"/>
        <v>14460</v>
      </c>
      <c r="AU23" s="94"/>
      <c r="AV23" s="155">
        <f t="shared" si="12"/>
        <v>0</v>
      </c>
    </row>
    <row r="24" spans="1:48" ht="9.75" customHeight="1" x14ac:dyDescent="0.25">
      <c r="A24" s="103">
        <v>12</v>
      </c>
      <c r="B24" s="103"/>
      <c r="C24" s="8" t="s">
        <v>94</v>
      </c>
      <c r="D24" s="103"/>
      <c r="E24" s="156">
        <v>905430</v>
      </c>
      <c r="F24" s="103"/>
      <c r="G24" s="153">
        <f t="shared" si="0"/>
        <v>108.98290804044295</v>
      </c>
      <c r="H24" s="103"/>
      <c r="I24" s="153">
        <f t="shared" si="1"/>
        <v>61.66591232152664</v>
      </c>
      <c r="J24" s="94"/>
      <c r="K24" s="156">
        <v>6989</v>
      </c>
      <c r="L24" s="103"/>
      <c r="M24" s="153">
        <f t="shared" si="2"/>
        <v>0.84123736157920082</v>
      </c>
      <c r="N24" s="103"/>
      <c r="O24" s="153">
        <f t="shared" si="3"/>
        <v>25.500961527532983</v>
      </c>
      <c r="P24" s="94"/>
      <c r="Q24" s="156">
        <v>673930</v>
      </c>
      <c r="R24" s="103"/>
      <c r="S24" s="153">
        <f t="shared" si="4"/>
        <v>81.118199325950897</v>
      </c>
      <c r="T24" s="103"/>
      <c r="U24" s="153">
        <f t="shared" si="5"/>
        <v>9956.2399206958471</v>
      </c>
      <c r="V24" s="94"/>
      <c r="W24" s="156">
        <f t="shared" si="6"/>
        <v>1586349</v>
      </c>
      <c r="X24" s="94"/>
      <c r="Y24" s="94"/>
      <c r="Z24" s="156">
        <v>0</v>
      </c>
      <c r="AA24" s="94"/>
      <c r="AB24" s="153">
        <f t="shared" si="7"/>
        <v>0</v>
      </c>
      <c r="AC24" s="94"/>
      <c r="AD24" s="156">
        <v>131137</v>
      </c>
      <c r="AE24" s="94"/>
      <c r="AF24" s="153">
        <f t="shared" si="8"/>
        <v>8.2665920298748894</v>
      </c>
      <c r="AG24" s="94"/>
      <c r="AH24" s="156">
        <v>0</v>
      </c>
      <c r="AI24" s="94"/>
      <c r="AJ24" s="153">
        <f t="shared" si="9"/>
        <v>0</v>
      </c>
      <c r="AK24" s="94"/>
      <c r="AL24" s="156">
        <v>0</v>
      </c>
      <c r="AM24" s="94"/>
      <c r="AN24" s="103">
        <v>12</v>
      </c>
      <c r="AO24" s="94"/>
      <c r="AP24" s="155">
        <v>8308</v>
      </c>
      <c r="AQ24" s="94"/>
      <c r="AR24" s="155">
        <f t="shared" si="10"/>
        <v>8308</v>
      </c>
      <c r="AS24" s="94"/>
      <c r="AT24" s="155">
        <f t="shared" si="11"/>
        <v>8308</v>
      </c>
      <c r="AU24" s="94"/>
      <c r="AV24" s="155">
        <f t="shared" si="12"/>
        <v>8308</v>
      </c>
    </row>
    <row r="25" spans="1:48" ht="9.75" customHeight="1" x14ac:dyDescent="0.25">
      <c r="A25" s="103">
        <v>13</v>
      </c>
      <c r="B25" s="103"/>
      <c r="C25" s="8" t="s">
        <v>95</v>
      </c>
      <c r="D25" s="103"/>
      <c r="E25" s="156">
        <v>3169808</v>
      </c>
      <c r="F25" s="103"/>
      <c r="G25" s="153">
        <f t="shared" si="0"/>
        <v>111.66407158206221</v>
      </c>
      <c r="H25" s="103"/>
      <c r="I25" s="153">
        <f t="shared" si="1"/>
        <v>63.182997879711699</v>
      </c>
      <c r="J25" s="94"/>
      <c r="K25" s="156">
        <v>2000</v>
      </c>
      <c r="L25" s="103"/>
      <c r="M25" s="153">
        <f t="shared" si="2"/>
        <v>7.0454785641314688E-2</v>
      </c>
      <c r="N25" s="103"/>
      <c r="O25" s="153">
        <f t="shared" si="3"/>
        <v>2.135740588954568</v>
      </c>
      <c r="P25" s="94"/>
      <c r="Q25" s="156">
        <v>0</v>
      </c>
      <c r="R25" s="103"/>
      <c r="S25" s="153">
        <f t="shared" si="4"/>
        <v>0</v>
      </c>
      <c r="T25" s="103"/>
      <c r="U25" s="153">
        <f t="shared" si="5"/>
        <v>0</v>
      </c>
      <c r="V25" s="94"/>
      <c r="W25" s="156">
        <f t="shared" si="6"/>
        <v>3171808</v>
      </c>
      <c r="X25" s="94"/>
      <c r="Y25" s="94"/>
      <c r="Z25" s="156">
        <v>0</v>
      </c>
      <c r="AA25" s="94"/>
      <c r="AB25" s="153">
        <f t="shared" si="7"/>
        <v>0</v>
      </c>
      <c r="AC25" s="94"/>
      <c r="AD25" s="156">
        <v>0</v>
      </c>
      <c r="AE25" s="94"/>
      <c r="AF25" s="153">
        <f t="shared" si="8"/>
        <v>0</v>
      </c>
      <c r="AG25" s="94"/>
      <c r="AH25" s="156">
        <v>143342</v>
      </c>
      <c r="AI25" s="94"/>
      <c r="AJ25" s="153">
        <f t="shared" si="9"/>
        <v>4.5192521110987798</v>
      </c>
      <c r="AK25" s="94"/>
      <c r="AL25" s="156">
        <v>276053</v>
      </c>
      <c r="AM25" s="94"/>
      <c r="AN25" s="103">
        <v>13</v>
      </c>
      <c r="AO25" s="94"/>
      <c r="AP25" s="155">
        <v>28387</v>
      </c>
      <c r="AQ25" s="94"/>
      <c r="AR25" s="155">
        <f t="shared" si="10"/>
        <v>28387</v>
      </c>
      <c r="AS25" s="94"/>
      <c r="AT25" s="155">
        <f t="shared" si="11"/>
        <v>28387</v>
      </c>
      <c r="AU25" s="94"/>
      <c r="AV25" s="155">
        <f t="shared" si="12"/>
        <v>0</v>
      </c>
    </row>
    <row r="26" spans="1:48" ht="9.75" customHeight="1" x14ac:dyDescent="0.25">
      <c r="A26" s="103">
        <v>14</v>
      </c>
      <c r="B26" s="103"/>
      <c r="C26" s="8" t="s">
        <v>96</v>
      </c>
      <c r="D26" s="103"/>
      <c r="E26" s="156">
        <v>440961</v>
      </c>
      <c r="F26" s="103"/>
      <c r="G26" s="153">
        <f t="shared" si="0"/>
        <v>66.944132381964479</v>
      </c>
      <c r="H26" s="103"/>
      <c r="I26" s="153">
        <f t="shared" si="1"/>
        <v>37.879068123002853</v>
      </c>
      <c r="J26" s="94"/>
      <c r="K26" s="156">
        <v>79497</v>
      </c>
      <c r="L26" s="103"/>
      <c r="M26" s="153">
        <f t="shared" si="2"/>
        <v>12.068771823288294</v>
      </c>
      <c r="N26" s="103"/>
      <c r="O26" s="153">
        <f t="shared" si="3"/>
        <v>365.84833247598618</v>
      </c>
      <c r="P26" s="94"/>
      <c r="Q26" s="156">
        <v>0</v>
      </c>
      <c r="R26" s="103"/>
      <c r="S26" s="153">
        <f t="shared" si="4"/>
        <v>0</v>
      </c>
      <c r="T26" s="103"/>
      <c r="U26" s="153">
        <f t="shared" si="5"/>
        <v>0</v>
      </c>
      <c r="V26" s="94"/>
      <c r="W26" s="156">
        <f t="shared" si="6"/>
        <v>520458</v>
      </c>
      <c r="X26" s="94"/>
      <c r="Y26" s="94"/>
      <c r="Z26" s="156">
        <v>87396</v>
      </c>
      <c r="AA26" s="94"/>
      <c r="AB26" s="153">
        <f t="shared" si="7"/>
        <v>16.792133082784776</v>
      </c>
      <c r="AC26" s="94"/>
      <c r="AD26" s="156">
        <v>0</v>
      </c>
      <c r="AE26" s="94"/>
      <c r="AF26" s="153">
        <f t="shared" si="8"/>
        <v>0</v>
      </c>
      <c r="AG26" s="94"/>
      <c r="AH26" s="156">
        <v>6300</v>
      </c>
      <c r="AI26" s="94"/>
      <c r="AJ26" s="153">
        <f t="shared" si="9"/>
        <v>1.2104723147689151</v>
      </c>
      <c r="AK26" s="94"/>
      <c r="AL26" s="156">
        <v>367971</v>
      </c>
      <c r="AM26" s="94"/>
      <c r="AN26" s="103">
        <v>14</v>
      </c>
      <c r="AO26" s="94"/>
      <c r="AP26" s="155">
        <v>6587</v>
      </c>
      <c r="AQ26" s="94"/>
      <c r="AR26" s="155">
        <f t="shared" si="10"/>
        <v>6587</v>
      </c>
      <c r="AS26" s="94"/>
      <c r="AT26" s="155">
        <f t="shared" si="11"/>
        <v>6587</v>
      </c>
      <c r="AU26" s="94"/>
      <c r="AV26" s="155">
        <f t="shared" si="12"/>
        <v>0</v>
      </c>
    </row>
    <row r="27" spans="1:48" ht="9.75" customHeight="1" x14ac:dyDescent="0.25">
      <c r="A27" s="103">
        <v>15</v>
      </c>
      <c r="B27" s="103"/>
      <c r="C27" s="8" t="s">
        <v>97</v>
      </c>
      <c r="D27" s="103"/>
      <c r="E27" s="156">
        <v>24748876</v>
      </c>
      <c r="F27" s="103"/>
      <c r="G27" s="153">
        <f t="shared" si="0"/>
        <v>182.47480995952193</v>
      </c>
      <c r="H27" s="103"/>
      <c r="I27" s="153">
        <f t="shared" si="1"/>
        <v>103.24991169877194</v>
      </c>
      <c r="J27" s="94"/>
      <c r="K27" s="156">
        <v>197623</v>
      </c>
      <c r="L27" s="103"/>
      <c r="M27" s="153">
        <f t="shared" si="2"/>
        <v>1.4570851366595639</v>
      </c>
      <c r="N27" s="103"/>
      <c r="O27" s="153">
        <f t="shared" si="3"/>
        <v>44.169545611411145</v>
      </c>
      <c r="P27" s="94"/>
      <c r="Q27" s="156">
        <v>119931</v>
      </c>
      <c r="R27" s="103"/>
      <c r="S27" s="153">
        <f t="shared" si="4"/>
        <v>0.8842577914752745</v>
      </c>
      <c r="T27" s="103"/>
      <c r="U27" s="153">
        <f t="shared" si="5"/>
        <v>108.53153542396228</v>
      </c>
      <c r="V27" s="94"/>
      <c r="W27" s="156">
        <f t="shared" si="6"/>
        <v>25066430</v>
      </c>
      <c r="X27" s="94"/>
      <c r="Y27" s="94"/>
      <c r="Z27" s="156">
        <v>20291</v>
      </c>
      <c r="AA27" s="94"/>
      <c r="AB27" s="153">
        <f t="shared" si="7"/>
        <v>8.0948902576074844E-2</v>
      </c>
      <c r="AC27" s="94"/>
      <c r="AD27" s="156">
        <v>8688</v>
      </c>
      <c r="AE27" s="94"/>
      <c r="AF27" s="153">
        <f t="shared" si="8"/>
        <v>3.4659901709178376E-2</v>
      </c>
      <c r="AG27" s="94"/>
      <c r="AH27" s="156">
        <v>1617882</v>
      </c>
      <c r="AI27" s="94"/>
      <c r="AJ27" s="153">
        <f t="shared" si="9"/>
        <v>6.4543774282975281</v>
      </c>
      <c r="AK27" s="94"/>
      <c r="AL27" s="156">
        <v>658911</v>
      </c>
      <c r="AM27" s="94"/>
      <c r="AN27" s="103">
        <v>15</v>
      </c>
      <c r="AO27" s="94"/>
      <c r="AP27" s="155">
        <v>135629</v>
      </c>
      <c r="AQ27" s="94"/>
      <c r="AR27" s="155">
        <f t="shared" si="10"/>
        <v>135629</v>
      </c>
      <c r="AS27" s="94"/>
      <c r="AT27" s="155">
        <f t="shared" si="11"/>
        <v>135629</v>
      </c>
      <c r="AU27" s="94"/>
      <c r="AV27" s="155">
        <f t="shared" si="12"/>
        <v>135629</v>
      </c>
    </row>
    <row r="28" spans="1:48" ht="9.75" customHeight="1" x14ac:dyDescent="0.25">
      <c r="A28" s="103">
        <v>16</v>
      </c>
      <c r="B28" s="103"/>
      <c r="C28" s="8" t="s">
        <v>98</v>
      </c>
      <c r="D28" s="103"/>
      <c r="E28" s="156">
        <v>4271320</v>
      </c>
      <c r="F28" s="103"/>
      <c r="G28" s="153">
        <f t="shared" si="0"/>
        <v>78.220708347068083</v>
      </c>
      <c r="H28" s="103"/>
      <c r="I28" s="153">
        <f t="shared" si="1"/>
        <v>44.259704841680438</v>
      </c>
      <c r="J28" s="94"/>
      <c r="K28" s="156">
        <v>0</v>
      </c>
      <c r="L28" s="103"/>
      <c r="M28" s="153">
        <f t="shared" si="2"/>
        <v>0</v>
      </c>
      <c r="N28" s="103"/>
      <c r="O28" s="153">
        <f t="shared" si="3"/>
        <v>0</v>
      </c>
      <c r="P28" s="94"/>
      <c r="Q28" s="156">
        <v>0</v>
      </c>
      <c r="R28" s="103"/>
      <c r="S28" s="153">
        <f t="shared" si="4"/>
        <v>0</v>
      </c>
      <c r="T28" s="103"/>
      <c r="U28" s="153">
        <f t="shared" si="5"/>
        <v>0</v>
      </c>
      <c r="V28" s="94"/>
      <c r="W28" s="156">
        <f t="shared" si="6"/>
        <v>4271320</v>
      </c>
      <c r="X28" s="94"/>
      <c r="Y28" s="94"/>
      <c r="Z28" s="156">
        <v>10121</v>
      </c>
      <c r="AA28" s="94"/>
      <c r="AB28" s="153">
        <f t="shared" si="7"/>
        <v>0.23695251116750793</v>
      </c>
      <c r="AC28" s="94"/>
      <c r="AD28" s="156">
        <v>0</v>
      </c>
      <c r="AE28" s="94"/>
      <c r="AF28" s="153">
        <f t="shared" si="8"/>
        <v>0</v>
      </c>
      <c r="AG28" s="94"/>
      <c r="AH28" s="156">
        <v>645136</v>
      </c>
      <c r="AI28" s="94"/>
      <c r="AJ28" s="153">
        <f t="shared" si="9"/>
        <v>15.103902306546924</v>
      </c>
      <c r="AK28" s="94"/>
      <c r="AL28" s="156">
        <v>0</v>
      </c>
      <c r="AM28" s="94"/>
      <c r="AN28" s="103">
        <v>16</v>
      </c>
      <c r="AO28" s="94"/>
      <c r="AP28" s="155">
        <v>54606</v>
      </c>
      <c r="AQ28" s="94"/>
      <c r="AR28" s="155">
        <f t="shared" si="10"/>
        <v>54606</v>
      </c>
      <c r="AS28" s="94"/>
      <c r="AT28" s="155">
        <f t="shared" si="11"/>
        <v>0</v>
      </c>
      <c r="AU28" s="94"/>
      <c r="AV28" s="155">
        <f t="shared" si="12"/>
        <v>0</v>
      </c>
    </row>
    <row r="29" spans="1:48" ht="9.75" customHeight="1" x14ac:dyDescent="0.25">
      <c r="A29" s="103">
        <v>17</v>
      </c>
      <c r="B29" s="103"/>
      <c r="C29" s="8" t="s">
        <v>99</v>
      </c>
      <c r="D29" s="103"/>
      <c r="E29" s="156">
        <v>0</v>
      </c>
      <c r="F29" s="103"/>
      <c r="G29" s="153">
        <v>0</v>
      </c>
      <c r="H29" s="103"/>
      <c r="I29" s="153">
        <f t="shared" si="1"/>
        <v>0</v>
      </c>
      <c r="J29" s="94"/>
      <c r="K29" s="156">
        <v>0</v>
      </c>
      <c r="L29" s="103"/>
      <c r="M29" s="153">
        <v>0</v>
      </c>
      <c r="N29" s="103"/>
      <c r="O29" s="153">
        <f t="shared" si="3"/>
        <v>0</v>
      </c>
      <c r="P29" s="94"/>
      <c r="Q29" s="156">
        <v>0</v>
      </c>
      <c r="R29" s="103"/>
      <c r="S29" s="153">
        <v>0</v>
      </c>
      <c r="T29" s="103"/>
      <c r="U29" s="153">
        <f t="shared" si="5"/>
        <v>0</v>
      </c>
      <c r="V29" s="94"/>
      <c r="W29" s="156">
        <f t="shared" si="6"/>
        <v>0</v>
      </c>
      <c r="X29" s="94"/>
      <c r="Y29" s="94"/>
      <c r="Z29" s="156">
        <v>0</v>
      </c>
      <c r="AA29" s="94"/>
      <c r="AB29" s="153">
        <f t="shared" si="7"/>
        <v>0</v>
      </c>
      <c r="AC29" s="94"/>
      <c r="AD29" s="156">
        <v>0</v>
      </c>
      <c r="AE29" s="94"/>
      <c r="AF29" s="153">
        <f t="shared" si="8"/>
        <v>0</v>
      </c>
      <c r="AG29" s="94"/>
      <c r="AH29" s="156">
        <v>0</v>
      </c>
      <c r="AI29" s="94"/>
      <c r="AJ29" s="153">
        <f t="shared" si="9"/>
        <v>0</v>
      </c>
      <c r="AK29" s="94"/>
      <c r="AL29" s="156">
        <v>0</v>
      </c>
      <c r="AM29" s="94"/>
      <c r="AN29" s="103">
        <v>17</v>
      </c>
      <c r="AO29" s="94"/>
      <c r="AP29" s="155">
        <v>0</v>
      </c>
      <c r="AQ29" s="94"/>
      <c r="AR29" s="155">
        <f t="shared" si="10"/>
        <v>0</v>
      </c>
      <c r="AS29" s="94"/>
      <c r="AT29" s="155">
        <f t="shared" si="11"/>
        <v>0</v>
      </c>
      <c r="AU29" s="94"/>
      <c r="AV29" s="155">
        <f t="shared" si="12"/>
        <v>0</v>
      </c>
    </row>
    <row r="30" spans="1:48" ht="9.75" customHeight="1" x14ac:dyDescent="0.25">
      <c r="A30" s="103">
        <v>18</v>
      </c>
      <c r="B30" s="103"/>
      <c r="C30" s="8" t="s">
        <v>100</v>
      </c>
      <c r="D30" s="103"/>
      <c r="E30" s="156">
        <v>806550</v>
      </c>
      <c r="F30" s="103"/>
      <c r="G30" s="153">
        <f t="shared" ref="G30:G36" si="13">(E30/$AP30)</f>
        <v>109.55582722086389</v>
      </c>
      <c r="H30" s="103"/>
      <c r="I30" s="153">
        <f t="shared" si="1"/>
        <v>61.990087777865611</v>
      </c>
      <c r="J30" s="94"/>
      <c r="K30" s="156">
        <v>19726</v>
      </c>
      <c r="L30" s="103"/>
      <c r="M30" s="153">
        <f t="shared" ref="M30:M36" si="14">(K30/$AP30)</f>
        <v>2.6794349361586525</v>
      </c>
      <c r="N30" s="103"/>
      <c r="O30" s="153">
        <f t="shared" si="3"/>
        <v>81.223410113694328</v>
      </c>
      <c r="P30" s="94"/>
      <c r="Q30" s="156">
        <v>0</v>
      </c>
      <c r="R30" s="103"/>
      <c r="S30" s="153">
        <f t="shared" ref="S30:S36" si="15">(Q30/$AP30)</f>
        <v>0</v>
      </c>
      <c r="T30" s="103"/>
      <c r="U30" s="153">
        <f t="shared" si="5"/>
        <v>0</v>
      </c>
      <c r="V30" s="94"/>
      <c r="W30" s="156">
        <f t="shared" si="6"/>
        <v>826276</v>
      </c>
      <c r="X30" s="94"/>
      <c r="Y30" s="94"/>
      <c r="Z30" s="156">
        <v>0</v>
      </c>
      <c r="AA30" s="94"/>
      <c r="AB30" s="153">
        <f t="shared" si="7"/>
        <v>0</v>
      </c>
      <c r="AC30" s="94"/>
      <c r="AD30" s="156">
        <v>0</v>
      </c>
      <c r="AE30" s="94"/>
      <c r="AF30" s="153">
        <f t="shared" si="8"/>
        <v>0</v>
      </c>
      <c r="AG30" s="94"/>
      <c r="AH30" s="156">
        <v>0</v>
      </c>
      <c r="AI30" s="94"/>
      <c r="AJ30" s="153">
        <f t="shared" si="9"/>
        <v>0</v>
      </c>
      <c r="AK30" s="94"/>
      <c r="AL30" s="156">
        <v>21344</v>
      </c>
      <c r="AM30" s="94"/>
      <c r="AN30" s="103">
        <v>18</v>
      </c>
      <c r="AO30" s="94"/>
      <c r="AP30" s="155">
        <v>7362</v>
      </c>
      <c r="AQ30" s="94"/>
      <c r="AR30" s="155">
        <f t="shared" si="10"/>
        <v>7362</v>
      </c>
      <c r="AS30" s="94"/>
      <c r="AT30" s="155">
        <f t="shared" si="11"/>
        <v>7362</v>
      </c>
      <c r="AU30" s="94"/>
      <c r="AV30" s="155">
        <f t="shared" si="12"/>
        <v>0</v>
      </c>
    </row>
    <row r="31" spans="1:48" ht="9.75" customHeight="1" x14ac:dyDescent="0.25">
      <c r="A31" s="103">
        <v>19</v>
      </c>
      <c r="B31" s="103"/>
      <c r="C31" s="8" t="s">
        <v>101</v>
      </c>
      <c r="D31" s="103"/>
      <c r="E31" s="156">
        <v>4805046</v>
      </c>
      <c r="F31" s="103"/>
      <c r="G31" s="153">
        <f t="shared" si="13"/>
        <v>59.074318592557077</v>
      </c>
      <c r="H31" s="103"/>
      <c r="I31" s="153">
        <f t="shared" si="1"/>
        <v>33.426083193070113</v>
      </c>
      <c r="J31" s="94"/>
      <c r="K31" s="156">
        <v>0</v>
      </c>
      <c r="L31" s="103"/>
      <c r="M31" s="153">
        <f t="shared" si="14"/>
        <v>0</v>
      </c>
      <c r="N31" s="103"/>
      <c r="O31" s="153">
        <f t="shared" si="3"/>
        <v>0</v>
      </c>
      <c r="P31" s="94"/>
      <c r="Q31" s="156">
        <v>39127</v>
      </c>
      <c r="R31" s="103"/>
      <c r="S31" s="153">
        <f t="shared" si="15"/>
        <v>0.48103615731690824</v>
      </c>
      <c r="T31" s="103"/>
      <c r="U31" s="153">
        <f t="shared" si="5"/>
        <v>59.041145298753683</v>
      </c>
      <c r="V31" s="94"/>
      <c r="W31" s="156">
        <f t="shared" si="6"/>
        <v>4844173</v>
      </c>
      <c r="X31" s="94"/>
      <c r="Y31" s="94"/>
      <c r="Z31" s="156">
        <v>4500</v>
      </c>
      <c r="AA31" s="94"/>
      <c r="AB31" s="153">
        <f t="shared" si="7"/>
        <v>9.2895113366099846E-2</v>
      </c>
      <c r="AC31" s="94"/>
      <c r="AD31" s="156">
        <v>0</v>
      </c>
      <c r="AE31" s="94"/>
      <c r="AF31" s="153">
        <f t="shared" si="8"/>
        <v>0</v>
      </c>
      <c r="AG31" s="94"/>
      <c r="AH31" s="156">
        <v>103271</v>
      </c>
      <c r="AI31" s="94"/>
      <c r="AJ31" s="153">
        <f t="shared" si="9"/>
        <v>2.1318602783178884</v>
      </c>
      <c r="AK31" s="94"/>
      <c r="AL31" s="156">
        <v>963926</v>
      </c>
      <c r="AM31" s="94"/>
      <c r="AN31" s="103">
        <v>19</v>
      </c>
      <c r="AO31" s="94"/>
      <c r="AP31" s="155">
        <v>81339</v>
      </c>
      <c r="AQ31" s="94"/>
      <c r="AR31" s="155">
        <f t="shared" si="10"/>
        <v>81339</v>
      </c>
      <c r="AS31" s="94"/>
      <c r="AT31" s="155">
        <f t="shared" si="11"/>
        <v>0</v>
      </c>
      <c r="AU31" s="94"/>
      <c r="AV31" s="155">
        <f t="shared" si="12"/>
        <v>81339</v>
      </c>
    </row>
    <row r="32" spans="1:48" ht="9.75" customHeight="1" x14ac:dyDescent="0.25">
      <c r="A32" s="103">
        <v>20</v>
      </c>
      <c r="B32" s="103"/>
      <c r="C32" s="8" t="s">
        <v>102</v>
      </c>
      <c r="D32" s="103"/>
      <c r="E32" s="156">
        <v>2419014</v>
      </c>
      <c r="F32" s="103"/>
      <c r="G32" s="153">
        <f t="shared" si="13"/>
        <v>57.522982902527765</v>
      </c>
      <c r="H32" s="103"/>
      <c r="I32" s="153">
        <f t="shared" si="1"/>
        <v>32.548289304443998</v>
      </c>
      <c r="J32" s="94"/>
      <c r="K32" s="156">
        <v>0</v>
      </c>
      <c r="L32" s="103"/>
      <c r="M32" s="153">
        <f t="shared" si="14"/>
        <v>0</v>
      </c>
      <c r="N32" s="103"/>
      <c r="O32" s="153">
        <f t="shared" si="3"/>
        <v>0</v>
      </c>
      <c r="P32" s="94"/>
      <c r="Q32" s="156">
        <v>71836</v>
      </c>
      <c r="R32" s="103"/>
      <c r="S32" s="153">
        <f t="shared" si="15"/>
        <v>1.7082253346966922</v>
      </c>
      <c r="T32" s="103"/>
      <c r="U32" s="153">
        <f t="shared" si="5"/>
        <v>209.66320027040203</v>
      </c>
      <c r="V32" s="94"/>
      <c r="W32" s="156">
        <f t="shared" si="6"/>
        <v>2490850</v>
      </c>
      <c r="X32" s="94"/>
      <c r="Y32" s="94"/>
      <c r="Z32" s="156">
        <v>0</v>
      </c>
      <c r="AA32" s="94"/>
      <c r="AB32" s="153">
        <f t="shared" si="7"/>
        <v>0</v>
      </c>
      <c r="AC32" s="94"/>
      <c r="AD32" s="156">
        <v>0</v>
      </c>
      <c r="AE32" s="94"/>
      <c r="AF32" s="153">
        <f t="shared" si="8"/>
        <v>0</v>
      </c>
      <c r="AG32" s="94"/>
      <c r="AH32" s="156">
        <v>0</v>
      </c>
      <c r="AI32" s="94"/>
      <c r="AJ32" s="153">
        <f t="shared" si="9"/>
        <v>0</v>
      </c>
      <c r="AK32" s="94"/>
      <c r="AL32" s="156">
        <v>6472</v>
      </c>
      <c r="AM32" s="94"/>
      <c r="AN32" s="103">
        <v>20</v>
      </c>
      <c r="AO32" s="94"/>
      <c r="AP32" s="155">
        <v>42053</v>
      </c>
      <c r="AQ32" s="94"/>
      <c r="AR32" s="155">
        <f t="shared" si="10"/>
        <v>42053</v>
      </c>
      <c r="AS32" s="94"/>
      <c r="AT32" s="155">
        <f t="shared" si="11"/>
        <v>0</v>
      </c>
      <c r="AU32" s="94"/>
      <c r="AV32" s="155">
        <f t="shared" si="12"/>
        <v>42053</v>
      </c>
    </row>
    <row r="33" spans="1:48" ht="9.75" customHeight="1" x14ac:dyDescent="0.25">
      <c r="A33" s="103">
        <v>21</v>
      </c>
      <c r="B33" s="103"/>
      <c r="C33" s="8" t="s">
        <v>103</v>
      </c>
      <c r="D33" s="103"/>
      <c r="E33" s="156">
        <v>422119</v>
      </c>
      <c r="F33" s="103"/>
      <c r="G33" s="153">
        <f t="shared" si="13"/>
        <v>25.53962971926428</v>
      </c>
      <c r="H33" s="103"/>
      <c r="I33" s="153">
        <f t="shared" si="1"/>
        <v>14.451115274038765</v>
      </c>
      <c r="J33" s="94"/>
      <c r="K33" s="156">
        <v>0</v>
      </c>
      <c r="L33" s="103"/>
      <c r="M33" s="153">
        <f t="shared" si="14"/>
        <v>0</v>
      </c>
      <c r="N33" s="103"/>
      <c r="O33" s="153">
        <f t="shared" si="3"/>
        <v>0</v>
      </c>
      <c r="P33" s="94"/>
      <c r="Q33" s="156">
        <v>0</v>
      </c>
      <c r="R33" s="103"/>
      <c r="S33" s="153">
        <f t="shared" si="15"/>
        <v>0</v>
      </c>
      <c r="T33" s="103"/>
      <c r="U33" s="153">
        <f t="shared" si="5"/>
        <v>0</v>
      </c>
      <c r="V33" s="94"/>
      <c r="W33" s="156">
        <f t="shared" si="6"/>
        <v>422119</v>
      </c>
      <c r="X33" s="94"/>
      <c r="Y33" s="94"/>
      <c r="Z33" s="156">
        <v>0</v>
      </c>
      <c r="AA33" s="94"/>
      <c r="AB33" s="153">
        <f t="shared" si="7"/>
        <v>0</v>
      </c>
      <c r="AC33" s="94"/>
      <c r="AD33" s="156">
        <v>0</v>
      </c>
      <c r="AE33" s="94"/>
      <c r="AF33" s="153">
        <f t="shared" si="8"/>
        <v>0</v>
      </c>
      <c r="AG33" s="94"/>
      <c r="AH33" s="156">
        <v>0</v>
      </c>
      <c r="AI33" s="94"/>
      <c r="AJ33" s="153">
        <f t="shared" si="9"/>
        <v>0</v>
      </c>
      <c r="AK33" s="94"/>
      <c r="AL33" s="156">
        <v>110124</v>
      </c>
      <c r="AM33" s="94"/>
      <c r="AN33" s="103">
        <v>21</v>
      </c>
      <c r="AO33" s="94"/>
      <c r="AP33" s="155">
        <v>16528</v>
      </c>
      <c r="AQ33" s="94"/>
      <c r="AR33" s="155">
        <f t="shared" si="10"/>
        <v>16528</v>
      </c>
      <c r="AS33" s="94"/>
      <c r="AT33" s="155">
        <f t="shared" si="11"/>
        <v>0</v>
      </c>
      <c r="AU33" s="94"/>
      <c r="AV33" s="155">
        <f t="shared" si="12"/>
        <v>0</v>
      </c>
    </row>
    <row r="34" spans="1:48" ht="9.75" customHeight="1" x14ac:dyDescent="0.25">
      <c r="A34" s="103">
        <v>22</v>
      </c>
      <c r="B34" s="103"/>
      <c r="C34" s="8" t="s">
        <v>104</v>
      </c>
      <c r="D34" s="103"/>
      <c r="E34" s="156">
        <v>3100207</v>
      </c>
      <c r="F34" s="103"/>
      <c r="G34" s="153">
        <f t="shared" si="13"/>
        <v>236.31427700282035</v>
      </c>
      <c r="H34" s="103"/>
      <c r="I34" s="153">
        <f t="shared" si="1"/>
        <v>133.71395338958189</v>
      </c>
      <c r="J34" s="94"/>
      <c r="K34" s="156">
        <v>0</v>
      </c>
      <c r="L34" s="103"/>
      <c r="M34" s="153">
        <f t="shared" si="14"/>
        <v>0</v>
      </c>
      <c r="N34" s="103"/>
      <c r="O34" s="153">
        <f t="shared" si="3"/>
        <v>0</v>
      </c>
      <c r="P34" s="94"/>
      <c r="Q34" s="156">
        <v>7756</v>
      </c>
      <c r="R34" s="103"/>
      <c r="S34" s="153">
        <f t="shared" si="15"/>
        <v>0.59120359783520082</v>
      </c>
      <c r="T34" s="103"/>
      <c r="U34" s="153">
        <f t="shared" si="5"/>
        <v>72.562814645008643</v>
      </c>
      <c r="V34" s="94"/>
      <c r="W34" s="156">
        <f t="shared" si="6"/>
        <v>3107963</v>
      </c>
      <c r="X34" s="94"/>
      <c r="Y34" s="94"/>
      <c r="Z34" s="156">
        <v>120000</v>
      </c>
      <c r="AA34" s="94"/>
      <c r="AB34" s="153">
        <f t="shared" si="7"/>
        <v>3.8610498258827404</v>
      </c>
      <c r="AC34" s="94"/>
      <c r="AD34" s="156">
        <v>0</v>
      </c>
      <c r="AE34" s="94"/>
      <c r="AF34" s="153">
        <f t="shared" si="8"/>
        <v>0</v>
      </c>
      <c r="AG34" s="94"/>
      <c r="AH34" s="156">
        <v>2000</v>
      </c>
      <c r="AI34" s="94"/>
      <c r="AJ34" s="153">
        <f t="shared" si="9"/>
        <v>6.4350830431379014E-2</v>
      </c>
      <c r="AK34" s="94"/>
      <c r="AL34" s="156">
        <v>1548826</v>
      </c>
      <c r="AM34" s="94"/>
      <c r="AN34" s="103">
        <v>22</v>
      </c>
      <c r="AO34" s="94"/>
      <c r="AP34" s="155">
        <v>13119</v>
      </c>
      <c r="AQ34" s="94"/>
      <c r="AR34" s="155">
        <f t="shared" si="10"/>
        <v>13119</v>
      </c>
      <c r="AS34" s="94"/>
      <c r="AT34" s="155">
        <f t="shared" si="11"/>
        <v>0</v>
      </c>
      <c r="AU34" s="94"/>
      <c r="AV34" s="155">
        <f t="shared" si="12"/>
        <v>13119</v>
      </c>
    </row>
    <row r="35" spans="1:48" ht="9.75" customHeight="1" x14ac:dyDescent="0.25">
      <c r="A35" s="103">
        <v>23</v>
      </c>
      <c r="B35" s="103"/>
      <c r="C35" s="8" t="s">
        <v>105</v>
      </c>
      <c r="D35" s="103"/>
      <c r="E35" s="156">
        <v>33834285</v>
      </c>
      <c r="F35" s="103"/>
      <c r="G35" s="153">
        <f t="shared" si="13"/>
        <v>186.80693356301657</v>
      </c>
      <c r="H35" s="103"/>
      <c r="I35" s="153">
        <f t="shared" si="1"/>
        <v>105.70116170762634</v>
      </c>
      <c r="J35" s="94"/>
      <c r="K35" s="156">
        <v>0</v>
      </c>
      <c r="L35" s="103"/>
      <c r="M35" s="153">
        <f t="shared" si="14"/>
        <v>0</v>
      </c>
      <c r="N35" s="103"/>
      <c r="O35" s="153">
        <f t="shared" si="3"/>
        <v>0</v>
      </c>
      <c r="P35" s="94"/>
      <c r="Q35" s="156">
        <v>190183</v>
      </c>
      <c r="R35" s="103"/>
      <c r="S35" s="153">
        <f t="shared" si="15"/>
        <v>1.050044445916773</v>
      </c>
      <c r="T35" s="103"/>
      <c r="U35" s="153">
        <f t="shared" si="5"/>
        <v>128.87976456347425</v>
      </c>
      <c r="V35" s="94"/>
      <c r="W35" s="156">
        <f t="shared" si="6"/>
        <v>34024468</v>
      </c>
      <c r="X35" s="94"/>
      <c r="Y35" s="94"/>
      <c r="Z35" s="156">
        <v>0</v>
      </c>
      <c r="AA35" s="94"/>
      <c r="AB35" s="153">
        <f t="shared" si="7"/>
        <v>0</v>
      </c>
      <c r="AC35" s="94"/>
      <c r="AD35" s="156">
        <v>0</v>
      </c>
      <c r="AE35" s="94"/>
      <c r="AF35" s="153">
        <f t="shared" si="8"/>
        <v>0</v>
      </c>
      <c r="AG35" s="94"/>
      <c r="AH35" s="156">
        <v>1639057</v>
      </c>
      <c r="AI35" s="94"/>
      <c r="AJ35" s="153">
        <f t="shared" si="9"/>
        <v>4.8172891343958701</v>
      </c>
      <c r="AK35" s="94"/>
      <c r="AL35" s="156">
        <v>482</v>
      </c>
      <c r="AM35" s="94"/>
      <c r="AN35" s="103">
        <v>23</v>
      </c>
      <c r="AO35" s="94"/>
      <c r="AP35" s="155">
        <v>181119</v>
      </c>
      <c r="AQ35" s="94"/>
      <c r="AR35" s="155">
        <f t="shared" si="10"/>
        <v>181119</v>
      </c>
      <c r="AS35" s="94"/>
      <c r="AT35" s="155">
        <f t="shared" si="11"/>
        <v>0</v>
      </c>
      <c r="AU35" s="94"/>
      <c r="AV35" s="155">
        <f t="shared" si="12"/>
        <v>181119</v>
      </c>
    </row>
    <row r="36" spans="1:48" ht="9.75" customHeight="1" x14ac:dyDescent="0.25">
      <c r="A36" s="103">
        <v>24</v>
      </c>
      <c r="B36" s="103"/>
      <c r="C36" s="8" t="s">
        <v>106</v>
      </c>
      <c r="D36" s="103"/>
      <c r="E36" s="156">
        <v>41085710</v>
      </c>
      <c r="F36" s="103"/>
      <c r="G36" s="153">
        <f t="shared" si="13"/>
        <v>167.19110771096399</v>
      </c>
      <c r="H36" s="103"/>
      <c r="I36" s="153">
        <f t="shared" si="1"/>
        <v>94.601918543201663</v>
      </c>
      <c r="J36" s="94"/>
      <c r="K36" s="156">
        <v>0</v>
      </c>
      <c r="L36" s="103"/>
      <c r="M36" s="153">
        <f t="shared" si="14"/>
        <v>0</v>
      </c>
      <c r="N36" s="103"/>
      <c r="O36" s="153">
        <f t="shared" si="3"/>
        <v>0</v>
      </c>
      <c r="P36" s="94"/>
      <c r="Q36" s="156">
        <v>0</v>
      </c>
      <c r="R36" s="103"/>
      <c r="S36" s="153">
        <f t="shared" si="15"/>
        <v>0</v>
      </c>
      <c r="T36" s="103"/>
      <c r="U36" s="153">
        <f t="shared" si="5"/>
        <v>0</v>
      </c>
      <c r="V36" s="94"/>
      <c r="W36" s="156">
        <f t="shared" si="6"/>
        <v>41085710</v>
      </c>
      <c r="X36" s="94"/>
      <c r="Y36" s="94"/>
      <c r="Z36" s="156">
        <v>197929</v>
      </c>
      <c r="AA36" s="94"/>
      <c r="AB36" s="153">
        <f t="shared" si="7"/>
        <v>0.48174657320026842</v>
      </c>
      <c r="AC36" s="94"/>
      <c r="AD36" s="156">
        <v>0</v>
      </c>
      <c r="AE36" s="94"/>
      <c r="AF36" s="153">
        <f t="shared" si="8"/>
        <v>0</v>
      </c>
      <c r="AG36" s="94"/>
      <c r="AH36" s="156">
        <v>12409732</v>
      </c>
      <c r="AI36" s="94"/>
      <c r="AJ36" s="153">
        <f t="shared" si="9"/>
        <v>30.204496891985073</v>
      </c>
      <c r="AK36" s="94"/>
      <c r="AL36" s="156">
        <v>503887</v>
      </c>
      <c r="AM36" s="94"/>
      <c r="AN36" s="103">
        <v>24</v>
      </c>
      <c r="AO36" s="94"/>
      <c r="AP36" s="155">
        <v>245741</v>
      </c>
      <c r="AQ36" s="94"/>
      <c r="AR36" s="155">
        <f t="shared" si="10"/>
        <v>245741</v>
      </c>
      <c r="AS36" s="94"/>
      <c r="AT36" s="155">
        <f t="shared" si="11"/>
        <v>0</v>
      </c>
      <c r="AU36" s="94"/>
      <c r="AV36" s="155">
        <f t="shared" si="12"/>
        <v>0</v>
      </c>
    </row>
    <row r="37" spans="1:48" ht="9.75" customHeight="1" x14ac:dyDescent="0.25">
      <c r="A37" s="103">
        <v>25</v>
      </c>
      <c r="B37" s="103"/>
      <c r="C37" s="8" t="s">
        <v>107</v>
      </c>
      <c r="D37" s="103"/>
      <c r="E37" s="156">
        <v>0</v>
      </c>
      <c r="F37" s="103"/>
      <c r="G37" s="153">
        <v>0</v>
      </c>
      <c r="H37" s="103"/>
      <c r="I37" s="153">
        <f t="shared" si="1"/>
        <v>0</v>
      </c>
      <c r="J37" s="94"/>
      <c r="K37" s="156">
        <v>0</v>
      </c>
      <c r="L37" s="103"/>
      <c r="M37" s="153">
        <v>0</v>
      </c>
      <c r="N37" s="103"/>
      <c r="O37" s="153">
        <f t="shared" si="3"/>
        <v>0</v>
      </c>
      <c r="P37" s="94"/>
      <c r="Q37" s="156">
        <v>0</v>
      </c>
      <c r="R37" s="103"/>
      <c r="S37" s="153">
        <v>0</v>
      </c>
      <c r="T37" s="103"/>
      <c r="U37" s="153">
        <f t="shared" si="5"/>
        <v>0</v>
      </c>
      <c r="V37" s="94"/>
      <c r="W37" s="156">
        <f t="shared" si="6"/>
        <v>0</v>
      </c>
      <c r="X37" s="94"/>
      <c r="Y37" s="94"/>
      <c r="Z37" s="156">
        <v>0</v>
      </c>
      <c r="AA37" s="94"/>
      <c r="AB37" s="153">
        <f t="shared" si="7"/>
        <v>0</v>
      </c>
      <c r="AC37" s="94"/>
      <c r="AD37" s="156">
        <v>0</v>
      </c>
      <c r="AE37" s="94"/>
      <c r="AF37" s="153">
        <f t="shared" si="8"/>
        <v>0</v>
      </c>
      <c r="AG37" s="94"/>
      <c r="AH37" s="156">
        <v>0</v>
      </c>
      <c r="AI37" s="94"/>
      <c r="AJ37" s="153">
        <f t="shared" si="9"/>
        <v>0</v>
      </c>
      <c r="AK37" s="94"/>
      <c r="AL37" s="156">
        <v>0</v>
      </c>
      <c r="AM37" s="94"/>
      <c r="AN37" s="103">
        <v>25</v>
      </c>
      <c r="AO37" s="94"/>
      <c r="AP37" s="155">
        <v>0</v>
      </c>
      <c r="AQ37" s="94"/>
      <c r="AR37" s="155">
        <f t="shared" si="10"/>
        <v>0</v>
      </c>
      <c r="AS37" s="94"/>
      <c r="AT37" s="155">
        <f t="shared" si="11"/>
        <v>0</v>
      </c>
      <c r="AU37" s="94"/>
      <c r="AV37" s="155">
        <f t="shared" si="12"/>
        <v>0</v>
      </c>
    </row>
    <row r="38" spans="1:48" ht="9.75" customHeight="1" x14ac:dyDescent="0.25">
      <c r="A38" s="103">
        <v>26</v>
      </c>
      <c r="B38" s="103"/>
      <c r="C38" s="8" t="s">
        <v>108</v>
      </c>
      <c r="D38" s="103"/>
      <c r="E38" s="156">
        <v>0</v>
      </c>
      <c r="F38" s="103"/>
      <c r="G38" s="153">
        <v>0</v>
      </c>
      <c r="H38" s="103"/>
      <c r="I38" s="153">
        <f t="shared" si="1"/>
        <v>0</v>
      </c>
      <c r="J38" s="94"/>
      <c r="K38" s="156">
        <v>0</v>
      </c>
      <c r="L38" s="103"/>
      <c r="M38" s="153">
        <v>0</v>
      </c>
      <c r="N38" s="103"/>
      <c r="O38" s="153">
        <f t="shared" si="3"/>
        <v>0</v>
      </c>
      <c r="P38" s="94"/>
      <c r="Q38" s="156">
        <v>0</v>
      </c>
      <c r="R38" s="103"/>
      <c r="S38" s="153">
        <v>0</v>
      </c>
      <c r="T38" s="103"/>
      <c r="U38" s="153">
        <f t="shared" si="5"/>
        <v>0</v>
      </c>
      <c r="V38" s="94"/>
      <c r="W38" s="156">
        <f t="shared" si="6"/>
        <v>0</v>
      </c>
      <c r="X38" s="94"/>
      <c r="Y38" s="94"/>
      <c r="Z38" s="156">
        <v>0</v>
      </c>
      <c r="AA38" s="94"/>
      <c r="AB38" s="153">
        <f t="shared" si="7"/>
        <v>0</v>
      </c>
      <c r="AC38" s="94"/>
      <c r="AD38" s="156">
        <v>0</v>
      </c>
      <c r="AE38" s="94"/>
      <c r="AF38" s="153">
        <f t="shared" si="8"/>
        <v>0</v>
      </c>
      <c r="AG38" s="94"/>
      <c r="AH38" s="156">
        <v>0</v>
      </c>
      <c r="AI38" s="94"/>
      <c r="AJ38" s="153">
        <f t="shared" si="9"/>
        <v>0</v>
      </c>
      <c r="AK38" s="94"/>
      <c r="AL38" s="156">
        <v>0</v>
      </c>
      <c r="AM38" s="94"/>
      <c r="AN38" s="103">
        <v>26</v>
      </c>
      <c r="AO38" s="94"/>
      <c r="AP38" s="155">
        <v>0</v>
      </c>
      <c r="AQ38" s="94"/>
      <c r="AR38" s="155">
        <f t="shared" si="10"/>
        <v>0</v>
      </c>
      <c r="AS38" s="94"/>
      <c r="AT38" s="155">
        <f t="shared" si="11"/>
        <v>0</v>
      </c>
      <c r="AU38" s="94"/>
      <c r="AV38" s="155">
        <f t="shared" si="12"/>
        <v>0</v>
      </c>
    </row>
    <row r="39" spans="1:48" ht="9.75" customHeight="1" x14ac:dyDescent="0.25">
      <c r="A39" s="103">
        <v>27</v>
      </c>
      <c r="B39" s="103"/>
      <c r="C39" s="8" t="s">
        <v>109</v>
      </c>
      <c r="D39" s="103"/>
      <c r="E39" s="156">
        <v>1256932</v>
      </c>
      <c r="F39" s="103"/>
      <c r="G39" s="153">
        <f t="shared" ref="G39:G50" si="16">(E39/$AP39)</f>
        <v>102.0237012987013</v>
      </c>
      <c r="H39" s="103"/>
      <c r="I39" s="153">
        <f t="shared" si="1"/>
        <v>57.728177125431813</v>
      </c>
      <c r="J39" s="94"/>
      <c r="K39" s="156">
        <v>0</v>
      </c>
      <c r="L39" s="103"/>
      <c r="M39" s="153">
        <f t="shared" ref="M39:M50" si="17">(K39/$AP39)</f>
        <v>0</v>
      </c>
      <c r="N39" s="103"/>
      <c r="O39" s="153">
        <f t="shared" si="3"/>
        <v>0</v>
      </c>
      <c r="P39" s="94"/>
      <c r="Q39" s="156">
        <v>0</v>
      </c>
      <c r="R39" s="103"/>
      <c r="S39" s="153">
        <f t="shared" ref="S39:S50" si="18">(Q39/$AP39)</f>
        <v>0</v>
      </c>
      <c r="T39" s="103"/>
      <c r="U39" s="153">
        <f t="shared" si="5"/>
        <v>0</v>
      </c>
      <c r="V39" s="94"/>
      <c r="W39" s="156">
        <f t="shared" si="6"/>
        <v>1256932</v>
      </c>
      <c r="X39" s="94"/>
      <c r="Y39" s="94"/>
      <c r="Z39" s="156">
        <v>131214</v>
      </c>
      <c r="AA39" s="94"/>
      <c r="AB39" s="153">
        <f t="shared" si="7"/>
        <v>10.43922821600532</v>
      </c>
      <c r="AC39" s="94"/>
      <c r="AD39" s="156">
        <v>498946</v>
      </c>
      <c r="AE39" s="94"/>
      <c r="AF39" s="153">
        <f t="shared" si="8"/>
        <v>39.695544389036165</v>
      </c>
      <c r="AG39" s="94"/>
      <c r="AH39" s="156">
        <v>0</v>
      </c>
      <c r="AI39" s="94"/>
      <c r="AJ39" s="153">
        <f t="shared" si="9"/>
        <v>0</v>
      </c>
      <c r="AK39" s="94"/>
      <c r="AL39" s="156">
        <v>17349</v>
      </c>
      <c r="AM39" s="94"/>
      <c r="AN39" s="103">
        <v>27</v>
      </c>
      <c r="AO39" s="94"/>
      <c r="AP39" s="155">
        <v>12320</v>
      </c>
      <c r="AQ39" s="94"/>
      <c r="AR39" s="155">
        <f t="shared" si="10"/>
        <v>12320</v>
      </c>
      <c r="AS39" s="94"/>
      <c r="AT39" s="155">
        <f t="shared" si="11"/>
        <v>0</v>
      </c>
      <c r="AU39" s="94"/>
      <c r="AV39" s="155">
        <f t="shared" si="12"/>
        <v>0</v>
      </c>
    </row>
    <row r="40" spans="1:48" ht="9.75" customHeight="1" x14ac:dyDescent="0.25">
      <c r="A40" s="103">
        <v>28</v>
      </c>
      <c r="B40" s="103"/>
      <c r="C40" s="8" t="s">
        <v>110</v>
      </c>
      <c r="D40" s="103"/>
      <c r="E40" s="156">
        <v>4015982</v>
      </c>
      <c r="F40" s="103"/>
      <c r="G40" s="153">
        <f t="shared" si="16"/>
        <v>42.294419344307187</v>
      </c>
      <c r="H40" s="103"/>
      <c r="I40" s="153">
        <f t="shared" si="1"/>
        <v>23.931495331433688</v>
      </c>
      <c r="J40" s="94"/>
      <c r="K40" s="156">
        <v>0</v>
      </c>
      <c r="L40" s="103"/>
      <c r="M40" s="153">
        <f t="shared" si="17"/>
        <v>0</v>
      </c>
      <c r="N40" s="103"/>
      <c r="O40" s="153">
        <f t="shared" si="3"/>
        <v>0</v>
      </c>
      <c r="P40" s="94"/>
      <c r="Q40" s="156">
        <v>0</v>
      </c>
      <c r="R40" s="103"/>
      <c r="S40" s="153">
        <f t="shared" si="18"/>
        <v>0</v>
      </c>
      <c r="T40" s="103"/>
      <c r="U40" s="153">
        <f t="shared" si="5"/>
        <v>0</v>
      </c>
      <c r="V40" s="94"/>
      <c r="W40" s="156">
        <f t="shared" si="6"/>
        <v>4015982</v>
      </c>
      <c r="X40" s="94"/>
      <c r="Y40" s="94"/>
      <c r="Z40" s="156">
        <v>0</v>
      </c>
      <c r="AA40" s="94"/>
      <c r="AB40" s="153">
        <f t="shared" si="7"/>
        <v>0</v>
      </c>
      <c r="AC40" s="94"/>
      <c r="AD40" s="156">
        <v>117112</v>
      </c>
      <c r="AE40" s="94"/>
      <c r="AF40" s="153">
        <f t="shared" si="8"/>
        <v>2.916148528554162</v>
      </c>
      <c r="AG40" s="94"/>
      <c r="AH40" s="156">
        <v>2539760</v>
      </c>
      <c r="AI40" s="94"/>
      <c r="AJ40" s="153">
        <f t="shared" si="9"/>
        <v>63.241319308702082</v>
      </c>
      <c r="AK40" s="94"/>
      <c r="AL40" s="156">
        <v>0</v>
      </c>
      <c r="AM40" s="94"/>
      <c r="AN40" s="103">
        <v>28</v>
      </c>
      <c r="AO40" s="94"/>
      <c r="AP40" s="155">
        <v>94953</v>
      </c>
      <c r="AQ40" s="94"/>
      <c r="AR40" s="155">
        <f t="shared" si="10"/>
        <v>94953</v>
      </c>
      <c r="AS40" s="94"/>
      <c r="AT40" s="155">
        <f t="shared" si="11"/>
        <v>0</v>
      </c>
      <c r="AU40" s="94"/>
      <c r="AV40" s="155">
        <f t="shared" si="12"/>
        <v>0</v>
      </c>
    </row>
    <row r="41" spans="1:48" ht="9.75" customHeight="1" x14ac:dyDescent="0.25">
      <c r="A41" s="103">
        <v>29</v>
      </c>
      <c r="B41" s="103"/>
      <c r="C41" s="8" t="s">
        <v>111</v>
      </c>
      <c r="D41" s="103"/>
      <c r="E41" s="156">
        <v>476572</v>
      </c>
      <c r="F41" s="103"/>
      <c r="G41" s="153">
        <f t="shared" si="16"/>
        <v>26.41605232525913</v>
      </c>
      <c r="H41" s="103"/>
      <c r="I41" s="153">
        <f t="shared" si="1"/>
        <v>14.947022389655704</v>
      </c>
      <c r="J41" s="94"/>
      <c r="K41" s="156">
        <v>0</v>
      </c>
      <c r="L41" s="103"/>
      <c r="M41" s="153">
        <f t="shared" si="17"/>
        <v>0</v>
      </c>
      <c r="N41" s="103"/>
      <c r="O41" s="153">
        <f t="shared" si="3"/>
        <v>0</v>
      </c>
      <c r="P41" s="94"/>
      <c r="Q41" s="156">
        <v>0</v>
      </c>
      <c r="R41" s="103"/>
      <c r="S41" s="153">
        <f t="shared" si="18"/>
        <v>0</v>
      </c>
      <c r="T41" s="103"/>
      <c r="U41" s="153">
        <f t="shared" si="5"/>
        <v>0</v>
      </c>
      <c r="V41" s="94"/>
      <c r="W41" s="156">
        <f t="shared" si="6"/>
        <v>476572</v>
      </c>
      <c r="X41" s="94"/>
      <c r="Y41" s="94"/>
      <c r="Z41" s="156">
        <v>5264</v>
      </c>
      <c r="AA41" s="94"/>
      <c r="AB41" s="153">
        <f t="shared" si="7"/>
        <v>1.1045550305095557</v>
      </c>
      <c r="AC41" s="94"/>
      <c r="AD41" s="156">
        <v>0</v>
      </c>
      <c r="AE41" s="94"/>
      <c r="AF41" s="153">
        <f t="shared" si="8"/>
        <v>0</v>
      </c>
      <c r="AG41" s="94"/>
      <c r="AH41" s="156">
        <v>154579</v>
      </c>
      <c r="AI41" s="94"/>
      <c r="AJ41" s="153">
        <f t="shared" si="9"/>
        <v>32.435602595200727</v>
      </c>
      <c r="AK41" s="94"/>
      <c r="AL41" s="156">
        <v>16265</v>
      </c>
      <c r="AM41" s="94"/>
      <c r="AN41" s="103">
        <v>29</v>
      </c>
      <c r="AO41" s="94"/>
      <c r="AP41" s="155">
        <v>18041</v>
      </c>
      <c r="AQ41" s="94"/>
      <c r="AR41" s="155">
        <f t="shared" si="10"/>
        <v>18041</v>
      </c>
      <c r="AS41" s="94"/>
      <c r="AT41" s="155">
        <f t="shared" si="11"/>
        <v>0</v>
      </c>
      <c r="AU41" s="94"/>
      <c r="AV41" s="155">
        <f t="shared" si="12"/>
        <v>0</v>
      </c>
    </row>
    <row r="42" spans="1:48" ht="9.75" customHeight="1" x14ac:dyDescent="0.25">
      <c r="A42" s="103">
        <v>30</v>
      </c>
      <c r="B42" s="103"/>
      <c r="C42" s="8" t="s">
        <v>112</v>
      </c>
      <c r="D42" s="103"/>
      <c r="E42" s="156">
        <v>114887273</v>
      </c>
      <c r="F42" s="103"/>
      <c r="G42" s="153">
        <f t="shared" si="16"/>
        <v>506.29199405955427</v>
      </c>
      <c r="H42" s="103"/>
      <c r="I42" s="153">
        <f t="shared" si="1"/>
        <v>286.47572611277207</v>
      </c>
      <c r="J42" s="94"/>
      <c r="K42" s="156">
        <v>0</v>
      </c>
      <c r="L42" s="103"/>
      <c r="M42" s="153">
        <f t="shared" si="17"/>
        <v>0</v>
      </c>
      <c r="N42" s="103"/>
      <c r="O42" s="153">
        <f t="shared" si="3"/>
        <v>0</v>
      </c>
      <c r="P42" s="94"/>
      <c r="Q42" s="156">
        <v>0</v>
      </c>
      <c r="R42" s="103"/>
      <c r="S42" s="153">
        <f t="shared" si="18"/>
        <v>0</v>
      </c>
      <c r="T42" s="103"/>
      <c r="U42" s="153">
        <f t="shared" si="5"/>
        <v>0</v>
      </c>
      <c r="V42" s="94"/>
      <c r="W42" s="156">
        <f t="shared" si="6"/>
        <v>114887273</v>
      </c>
      <c r="X42" s="94"/>
      <c r="Y42" s="94"/>
      <c r="Z42" s="156">
        <v>530734</v>
      </c>
      <c r="AA42" s="94"/>
      <c r="AB42" s="153">
        <f t="shared" si="7"/>
        <v>0.46196065599015479</v>
      </c>
      <c r="AC42" s="94"/>
      <c r="AD42" s="156">
        <v>312013</v>
      </c>
      <c r="AE42" s="94"/>
      <c r="AF42" s="153">
        <f t="shared" si="8"/>
        <v>0.27158186616545421</v>
      </c>
      <c r="AG42" s="94"/>
      <c r="AH42" s="156">
        <v>55672848</v>
      </c>
      <c r="AI42" s="94"/>
      <c r="AJ42" s="153">
        <f t="shared" si="9"/>
        <v>48.45867305075646</v>
      </c>
      <c r="AK42" s="94"/>
      <c r="AL42" s="156">
        <v>21313607</v>
      </c>
      <c r="AM42" s="94"/>
      <c r="AN42" s="103">
        <v>30</v>
      </c>
      <c r="AO42" s="94"/>
      <c r="AP42" s="155">
        <v>226919</v>
      </c>
      <c r="AQ42" s="94"/>
      <c r="AR42" s="155">
        <f t="shared" si="10"/>
        <v>226919</v>
      </c>
      <c r="AS42" s="94"/>
      <c r="AT42" s="155">
        <f t="shared" si="11"/>
        <v>0</v>
      </c>
      <c r="AU42" s="94"/>
      <c r="AV42" s="155">
        <f t="shared" si="12"/>
        <v>0</v>
      </c>
    </row>
    <row r="43" spans="1:48" ht="9.75" customHeight="1" x14ac:dyDescent="0.25">
      <c r="A43" s="103">
        <v>31</v>
      </c>
      <c r="B43" s="103"/>
      <c r="C43" s="8" t="s">
        <v>113</v>
      </c>
      <c r="D43" s="103"/>
      <c r="E43" s="156">
        <v>13240324</v>
      </c>
      <c r="F43" s="103"/>
      <c r="G43" s="153">
        <f t="shared" si="16"/>
        <v>132.35956134475623</v>
      </c>
      <c r="H43" s="103"/>
      <c r="I43" s="153">
        <f t="shared" si="1"/>
        <v>74.89314839876144</v>
      </c>
      <c r="J43" s="94"/>
      <c r="K43" s="156">
        <v>404569</v>
      </c>
      <c r="L43" s="103"/>
      <c r="M43" s="153">
        <f t="shared" si="17"/>
        <v>4.0443553627302986</v>
      </c>
      <c r="N43" s="103"/>
      <c r="O43" s="153">
        <f t="shared" si="3"/>
        <v>122.59910843123805</v>
      </c>
      <c r="P43" s="94"/>
      <c r="Q43" s="156">
        <v>82848</v>
      </c>
      <c r="R43" s="103"/>
      <c r="S43" s="153">
        <f t="shared" si="18"/>
        <v>0.82820669179170869</v>
      </c>
      <c r="T43" s="103"/>
      <c r="U43" s="153">
        <f t="shared" si="5"/>
        <v>101.6519670791816</v>
      </c>
      <c r="V43" s="94"/>
      <c r="W43" s="156">
        <f t="shared" si="6"/>
        <v>13727741</v>
      </c>
      <c r="X43" s="94"/>
      <c r="Y43" s="94"/>
      <c r="Z43" s="156">
        <v>11275</v>
      </c>
      <c r="AA43" s="94"/>
      <c r="AB43" s="153">
        <f t="shared" si="7"/>
        <v>8.2132959822012949E-2</v>
      </c>
      <c r="AC43" s="94"/>
      <c r="AD43" s="156">
        <v>0</v>
      </c>
      <c r="AE43" s="94"/>
      <c r="AF43" s="153">
        <f t="shared" si="8"/>
        <v>0</v>
      </c>
      <c r="AG43" s="94"/>
      <c r="AH43" s="156">
        <v>1183527</v>
      </c>
      <c r="AI43" s="94"/>
      <c r="AJ43" s="153">
        <f t="shared" si="9"/>
        <v>8.6214257684494484</v>
      </c>
      <c r="AK43" s="94"/>
      <c r="AL43" s="156">
        <v>0</v>
      </c>
      <c r="AM43" s="94"/>
      <c r="AN43" s="103">
        <v>31</v>
      </c>
      <c r="AO43" s="94"/>
      <c r="AP43" s="155">
        <v>100033</v>
      </c>
      <c r="AQ43" s="94"/>
      <c r="AR43" s="155">
        <f t="shared" si="10"/>
        <v>100033</v>
      </c>
      <c r="AS43" s="94"/>
      <c r="AT43" s="155">
        <f t="shared" si="11"/>
        <v>100033</v>
      </c>
      <c r="AU43" s="94"/>
      <c r="AV43" s="155">
        <f t="shared" si="12"/>
        <v>100033</v>
      </c>
    </row>
    <row r="44" spans="1:48" ht="9.75" customHeight="1" x14ac:dyDescent="0.25">
      <c r="A44" s="103">
        <v>32</v>
      </c>
      <c r="B44" s="103"/>
      <c r="C44" s="8" t="s">
        <v>114</v>
      </c>
      <c r="D44" s="103"/>
      <c r="E44" s="156">
        <v>3426620</v>
      </c>
      <c r="F44" s="103"/>
      <c r="G44" s="153">
        <f t="shared" si="16"/>
        <v>133.31076875194523</v>
      </c>
      <c r="H44" s="103"/>
      <c r="I44" s="153">
        <f t="shared" si="1"/>
        <v>75.431371076298504</v>
      </c>
      <c r="J44" s="94"/>
      <c r="K44" s="156">
        <v>0</v>
      </c>
      <c r="L44" s="103"/>
      <c r="M44" s="153">
        <f t="shared" si="17"/>
        <v>0</v>
      </c>
      <c r="N44" s="103"/>
      <c r="O44" s="153">
        <f t="shared" si="3"/>
        <v>0</v>
      </c>
      <c r="P44" s="94"/>
      <c r="Q44" s="156">
        <v>21306</v>
      </c>
      <c r="R44" s="103"/>
      <c r="S44" s="153">
        <f t="shared" si="18"/>
        <v>0.82889822595704954</v>
      </c>
      <c r="T44" s="103"/>
      <c r="U44" s="153">
        <f t="shared" si="5"/>
        <v>101.7368442105862</v>
      </c>
      <c r="V44" s="94"/>
      <c r="W44" s="156">
        <f t="shared" si="6"/>
        <v>3447926</v>
      </c>
      <c r="X44" s="94"/>
      <c r="Y44" s="94"/>
      <c r="Z44" s="156">
        <v>0</v>
      </c>
      <c r="AA44" s="94"/>
      <c r="AB44" s="153">
        <f t="shared" si="7"/>
        <v>0</v>
      </c>
      <c r="AC44" s="94"/>
      <c r="AD44" s="156">
        <v>0</v>
      </c>
      <c r="AE44" s="94"/>
      <c r="AF44" s="153">
        <f t="shared" si="8"/>
        <v>0</v>
      </c>
      <c r="AG44" s="94"/>
      <c r="AH44" s="156">
        <v>0</v>
      </c>
      <c r="AI44" s="94"/>
      <c r="AJ44" s="153">
        <f t="shared" si="9"/>
        <v>0</v>
      </c>
      <c r="AK44" s="94"/>
      <c r="AL44" s="156">
        <v>0</v>
      </c>
      <c r="AM44" s="94"/>
      <c r="AN44" s="103">
        <v>32</v>
      </c>
      <c r="AO44" s="94"/>
      <c r="AP44" s="155">
        <v>25704</v>
      </c>
      <c r="AQ44" s="94"/>
      <c r="AR44" s="155">
        <f t="shared" si="10"/>
        <v>25704</v>
      </c>
      <c r="AS44" s="94"/>
      <c r="AT44" s="155">
        <f t="shared" si="11"/>
        <v>0</v>
      </c>
      <c r="AU44" s="94"/>
      <c r="AV44" s="155">
        <f t="shared" si="12"/>
        <v>25704</v>
      </c>
    </row>
    <row r="45" spans="1:48" ht="9.75" customHeight="1" x14ac:dyDescent="0.25">
      <c r="A45" s="103">
        <v>33</v>
      </c>
      <c r="B45" s="103"/>
      <c r="C45" s="8" t="s">
        <v>115</v>
      </c>
      <c r="D45" s="103"/>
      <c r="E45" s="156">
        <v>2386552</v>
      </c>
      <c r="F45" s="103"/>
      <c r="G45" s="153">
        <f t="shared" si="16"/>
        <v>95.569117411500883</v>
      </c>
      <c r="H45" s="103"/>
      <c r="I45" s="153">
        <f t="shared" si="1"/>
        <v>54.075973204498325</v>
      </c>
      <c r="J45" s="94"/>
      <c r="K45" s="156">
        <v>154207</v>
      </c>
      <c r="L45" s="103"/>
      <c r="M45" s="153">
        <f t="shared" si="17"/>
        <v>6.1751962197661383</v>
      </c>
      <c r="N45" s="103"/>
      <c r="O45" s="153">
        <f t="shared" si="3"/>
        <v>187.19263838877606</v>
      </c>
      <c r="P45" s="94"/>
      <c r="Q45" s="156">
        <v>0</v>
      </c>
      <c r="R45" s="103"/>
      <c r="S45" s="153">
        <f t="shared" si="18"/>
        <v>0</v>
      </c>
      <c r="T45" s="103"/>
      <c r="U45" s="153">
        <f t="shared" si="5"/>
        <v>0</v>
      </c>
      <c r="V45" s="94"/>
      <c r="W45" s="156">
        <f t="shared" si="6"/>
        <v>2540759</v>
      </c>
      <c r="X45" s="94"/>
      <c r="Y45" s="94"/>
      <c r="Z45" s="156">
        <v>44962</v>
      </c>
      <c r="AA45" s="94"/>
      <c r="AB45" s="153">
        <f t="shared" si="7"/>
        <v>1.7696286818230302</v>
      </c>
      <c r="AC45" s="94"/>
      <c r="AD45" s="156">
        <v>5105</v>
      </c>
      <c r="AE45" s="94"/>
      <c r="AF45" s="153">
        <f t="shared" si="8"/>
        <v>0.20092421201696031</v>
      </c>
      <c r="AG45" s="94"/>
      <c r="AH45" s="156">
        <v>32370</v>
      </c>
      <c r="AI45" s="94"/>
      <c r="AJ45" s="153">
        <f t="shared" si="9"/>
        <v>1.2740287449537717</v>
      </c>
      <c r="AK45" s="94"/>
      <c r="AL45" s="156">
        <v>12080</v>
      </c>
      <c r="AM45" s="94"/>
      <c r="AN45" s="103">
        <v>33</v>
      </c>
      <c r="AO45" s="94"/>
      <c r="AP45" s="155">
        <v>24972</v>
      </c>
      <c r="AQ45" s="94"/>
      <c r="AR45" s="155">
        <f t="shared" si="10"/>
        <v>24972</v>
      </c>
      <c r="AS45" s="94"/>
      <c r="AT45" s="155">
        <f t="shared" si="11"/>
        <v>24972</v>
      </c>
      <c r="AU45" s="94"/>
      <c r="AV45" s="155">
        <f t="shared" si="12"/>
        <v>0</v>
      </c>
    </row>
    <row r="46" spans="1:48" ht="9.75" customHeight="1" x14ac:dyDescent="0.25">
      <c r="A46" s="103">
        <v>34</v>
      </c>
      <c r="B46" s="103"/>
      <c r="C46" s="8" t="s">
        <v>116</v>
      </c>
      <c r="D46" s="103"/>
      <c r="E46" s="156">
        <v>5886711</v>
      </c>
      <c r="F46" s="103"/>
      <c r="G46" s="153">
        <f t="shared" si="16"/>
        <v>63.493226481437539</v>
      </c>
      <c r="H46" s="103"/>
      <c r="I46" s="153">
        <f t="shared" si="1"/>
        <v>35.926438444477817</v>
      </c>
      <c r="J46" s="94"/>
      <c r="K46" s="156">
        <v>4017705</v>
      </c>
      <c r="L46" s="103"/>
      <c r="M46" s="153">
        <f t="shared" si="17"/>
        <v>43.334393942662381</v>
      </c>
      <c r="N46" s="103"/>
      <c r="O46" s="153">
        <f t="shared" si="3"/>
        <v>1313.6229597272252</v>
      </c>
      <c r="P46" s="94"/>
      <c r="Q46" s="156">
        <v>17285</v>
      </c>
      <c r="R46" s="103"/>
      <c r="S46" s="153">
        <f t="shared" si="18"/>
        <v>0.18643354833142783</v>
      </c>
      <c r="T46" s="103"/>
      <c r="U46" s="153">
        <f t="shared" si="5"/>
        <v>22.8823759881036</v>
      </c>
      <c r="V46" s="94"/>
      <c r="W46" s="156">
        <f t="shared" si="6"/>
        <v>9921701</v>
      </c>
      <c r="X46" s="94"/>
      <c r="Y46" s="94"/>
      <c r="Z46" s="156">
        <v>0</v>
      </c>
      <c r="AA46" s="94"/>
      <c r="AB46" s="153">
        <f t="shared" si="7"/>
        <v>0</v>
      </c>
      <c r="AC46" s="94"/>
      <c r="AD46" s="156">
        <v>0</v>
      </c>
      <c r="AE46" s="94"/>
      <c r="AF46" s="153">
        <f t="shared" si="8"/>
        <v>0</v>
      </c>
      <c r="AG46" s="94"/>
      <c r="AH46" s="156">
        <v>821440</v>
      </c>
      <c r="AI46" s="94"/>
      <c r="AJ46" s="153">
        <f t="shared" si="9"/>
        <v>8.2792255078035506</v>
      </c>
      <c r="AK46" s="94"/>
      <c r="AL46" s="156">
        <v>6212843</v>
      </c>
      <c r="AM46" s="94"/>
      <c r="AN46" s="103">
        <v>34</v>
      </c>
      <c r="AO46" s="94"/>
      <c r="AP46" s="155">
        <v>92714</v>
      </c>
      <c r="AQ46" s="94"/>
      <c r="AR46" s="155">
        <f t="shared" si="10"/>
        <v>92714</v>
      </c>
      <c r="AS46" s="94"/>
      <c r="AT46" s="155">
        <f t="shared" si="11"/>
        <v>92714</v>
      </c>
      <c r="AU46" s="94"/>
      <c r="AV46" s="155">
        <f t="shared" si="12"/>
        <v>92714</v>
      </c>
    </row>
    <row r="47" spans="1:48" ht="9.75" customHeight="1" x14ac:dyDescent="0.25">
      <c r="A47" s="103">
        <v>35</v>
      </c>
      <c r="B47" s="103"/>
      <c r="C47" s="8" t="s">
        <v>117</v>
      </c>
      <c r="D47" s="103"/>
      <c r="E47" s="156">
        <v>92515833</v>
      </c>
      <c r="F47" s="103"/>
      <c r="G47" s="153">
        <f t="shared" si="16"/>
        <v>204.04453585055469</v>
      </c>
      <c r="H47" s="103"/>
      <c r="I47" s="153">
        <f t="shared" si="1"/>
        <v>115.45473215651003</v>
      </c>
      <c r="J47" s="94"/>
      <c r="K47" s="156">
        <v>874388</v>
      </c>
      <c r="L47" s="103"/>
      <c r="M47" s="153">
        <f t="shared" si="17"/>
        <v>1.9284709203590569</v>
      </c>
      <c r="N47" s="103"/>
      <c r="O47" s="153">
        <f t="shared" si="3"/>
        <v>58.458961754532623</v>
      </c>
      <c r="P47" s="94"/>
      <c r="Q47" s="156">
        <v>301628</v>
      </c>
      <c r="R47" s="103"/>
      <c r="S47" s="153">
        <f t="shared" si="18"/>
        <v>0.66524337795813948</v>
      </c>
      <c r="T47" s="103"/>
      <c r="U47" s="153">
        <f t="shared" si="5"/>
        <v>81.650267531104902</v>
      </c>
      <c r="V47" s="94"/>
      <c r="W47" s="156">
        <f t="shared" si="6"/>
        <v>93691849</v>
      </c>
      <c r="X47" s="94"/>
      <c r="Y47" s="94"/>
      <c r="Z47" s="156">
        <v>2766266</v>
      </c>
      <c r="AA47" s="94"/>
      <c r="AB47" s="153">
        <f t="shared" si="7"/>
        <v>2.9525151115333417</v>
      </c>
      <c r="AC47" s="94"/>
      <c r="AD47" s="156">
        <v>0</v>
      </c>
      <c r="AE47" s="94"/>
      <c r="AF47" s="153">
        <f t="shared" si="8"/>
        <v>0</v>
      </c>
      <c r="AG47" s="94"/>
      <c r="AH47" s="156">
        <v>22940854</v>
      </c>
      <c r="AI47" s="94"/>
      <c r="AJ47" s="153">
        <f t="shared" si="9"/>
        <v>24.485432025148739</v>
      </c>
      <c r="AK47" s="94"/>
      <c r="AL47" s="156">
        <v>8964257</v>
      </c>
      <c r="AM47" s="94"/>
      <c r="AN47" s="103">
        <v>35</v>
      </c>
      <c r="AO47" s="94"/>
      <c r="AP47" s="155">
        <v>453410</v>
      </c>
      <c r="AQ47" s="94"/>
      <c r="AR47" s="155">
        <f t="shared" si="10"/>
        <v>453410</v>
      </c>
      <c r="AS47" s="94"/>
      <c r="AT47" s="155">
        <f t="shared" si="11"/>
        <v>453410</v>
      </c>
      <c r="AU47" s="94"/>
      <c r="AV47" s="155">
        <f t="shared" si="12"/>
        <v>453410</v>
      </c>
    </row>
    <row r="48" spans="1:48" ht="9.75" customHeight="1" x14ac:dyDescent="0.25">
      <c r="A48" s="103">
        <v>36</v>
      </c>
      <c r="B48" s="103"/>
      <c r="C48" s="8" t="s">
        <v>118</v>
      </c>
      <c r="D48" s="103"/>
      <c r="E48" s="156">
        <v>1634137</v>
      </c>
      <c r="F48" s="103"/>
      <c r="G48" s="153">
        <f t="shared" si="16"/>
        <v>73.329010545209783</v>
      </c>
      <c r="H48" s="103"/>
      <c r="I48" s="153">
        <f t="shared" si="1"/>
        <v>41.491830381578339</v>
      </c>
      <c r="J48" s="94"/>
      <c r="K48" s="156">
        <v>0</v>
      </c>
      <c r="L48" s="103"/>
      <c r="M48" s="153">
        <f t="shared" si="17"/>
        <v>0</v>
      </c>
      <c r="N48" s="103"/>
      <c r="O48" s="153">
        <f t="shared" si="3"/>
        <v>0</v>
      </c>
      <c r="P48" s="94"/>
      <c r="Q48" s="156">
        <v>0</v>
      </c>
      <c r="R48" s="103"/>
      <c r="S48" s="153">
        <f t="shared" si="18"/>
        <v>0</v>
      </c>
      <c r="T48" s="103"/>
      <c r="U48" s="153">
        <f t="shared" si="5"/>
        <v>0</v>
      </c>
      <c r="V48" s="94"/>
      <c r="W48" s="156">
        <f t="shared" si="6"/>
        <v>1634137</v>
      </c>
      <c r="X48" s="94"/>
      <c r="Y48" s="94"/>
      <c r="Z48" s="156">
        <v>0</v>
      </c>
      <c r="AA48" s="94"/>
      <c r="AB48" s="153">
        <f t="shared" si="7"/>
        <v>0</v>
      </c>
      <c r="AC48" s="94"/>
      <c r="AD48" s="156">
        <v>0</v>
      </c>
      <c r="AE48" s="94"/>
      <c r="AF48" s="153">
        <f t="shared" si="8"/>
        <v>0</v>
      </c>
      <c r="AG48" s="94"/>
      <c r="AH48" s="156">
        <v>0</v>
      </c>
      <c r="AI48" s="94"/>
      <c r="AJ48" s="153">
        <f t="shared" si="9"/>
        <v>0</v>
      </c>
      <c r="AK48" s="94"/>
      <c r="AL48" s="156">
        <v>30404</v>
      </c>
      <c r="AM48" s="94"/>
      <c r="AN48" s="103">
        <v>36</v>
      </c>
      <c r="AO48" s="94"/>
      <c r="AP48" s="155">
        <v>22285</v>
      </c>
      <c r="AQ48" s="94"/>
      <c r="AR48" s="155">
        <f t="shared" si="10"/>
        <v>22285</v>
      </c>
      <c r="AS48" s="94"/>
      <c r="AT48" s="155">
        <f t="shared" si="11"/>
        <v>0</v>
      </c>
      <c r="AU48" s="94"/>
      <c r="AV48" s="155">
        <f t="shared" si="12"/>
        <v>0</v>
      </c>
    </row>
    <row r="49" spans="1:48" ht="9.75" customHeight="1" x14ac:dyDescent="0.25">
      <c r="A49" s="103">
        <v>37</v>
      </c>
      <c r="B49" s="103"/>
      <c r="C49" s="8" t="s">
        <v>119</v>
      </c>
      <c r="D49" s="103"/>
      <c r="E49" s="156">
        <v>4790939</v>
      </c>
      <c r="F49" s="103"/>
      <c r="G49" s="153">
        <f t="shared" si="16"/>
        <v>315.54626885332277</v>
      </c>
      <c r="H49" s="103"/>
      <c r="I49" s="153">
        <f t="shared" si="1"/>
        <v>178.54587382888474</v>
      </c>
      <c r="J49" s="94"/>
      <c r="K49" s="156">
        <v>0</v>
      </c>
      <c r="L49" s="103"/>
      <c r="M49" s="153">
        <f t="shared" si="17"/>
        <v>0</v>
      </c>
      <c r="N49" s="103"/>
      <c r="O49" s="153">
        <f t="shared" si="3"/>
        <v>0</v>
      </c>
      <c r="P49" s="94"/>
      <c r="Q49" s="156">
        <v>0</v>
      </c>
      <c r="R49" s="103"/>
      <c r="S49" s="153">
        <f t="shared" si="18"/>
        <v>0</v>
      </c>
      <c r="T49" s="103"/>
      <c r="U49" s="153">
        <f t="shared" si="5"/>
        <v>0</v>
      </c>
      <c r="V49" s="94"/>
      <c r="W49" s="156">
        <f t="shared" si="6"/>
        <v>4790939</v>
      </c>
      <c r="X49" s="94"/>
      <c r="Y49" s="94"/>
      <c r="Z49" s="156">
        <v>6202</v>
      </c>
      <c r="AA49" s="94"/>
      <c r="AB49" s="153">
        <f t="shared" si="7"/>
        <v>0.12945270227819639</v>
      </c>
      <c r="AC49" s="94"/>
      <c r="AD49" s="156">
        <v>0</v>
      </c>
      <c r="AE49" s="94"/>
      <c r="AF49" s="153">
        <f t="shared" si="8"/>
        <v>0</v>
      </c>
      <c r="AG49" s="94"/>
      <c r="AH49" s="156">
        <v>0</v>
      </c>
      <c r="AI49" s="94"/>
      <c r="AJ49" s="153">
        <f t="shared" si="9"/>
        <v>0</v>
      </c>
      <c r="AK49" s="94"/>
      <c r="AL49" s="156">
        <v>39315</v>
      </c>
      <c r="AM49" s="94"/>
      <c r="AN49" s="103">
        <v>37</v>
      </c>
      <c r="AO49" s="94"/>
      <c r="AP49" s="155">
        <v>15183</v>
      </c>
      <c r="AQ49" s="94"/>
      <c r="AR49" s="155">
        <f t="shared" si="10"/>
        <v>15183</v>
      </c>
      <c r="AS49" s="94"/>
      <c r="AT49" s="155">
        <f t="shared" si="11"/>
        <v>0</v>
      </c>
      <c r="AU49" s="94"/>
      <c r="AV49" s="155">
        <f t="shared" si="12"/>
        <v>0</v>
      </c>
    </row>
    <row r="50" spans="1:48" ht="9.75" customHeight="1" x14ac:dyDescent="0.25">
      <c r="A50" s="109">
        <v>38</v>
      </c>
      <c r="B50" s="103"/>
      <c r="C50" s="8" t="s">
        <v>120</v>
      </c>
      <c r="D50" s="103"/>
      <c r="E50" s="157">
        <v>1881091</v>
      </c>
      <c r="F50" s="103"/>
      <c r="G50" s="153">
        <f t="shared" si="16"/>
        <v>66.511951064281163</v>
      </c>
      <c r="H50" s="103"/>
      <c r="I50" s="153">
        <f t="shared" si="1"/>
        <v>37.634526518062643</v>
      </c>
      <c r="J50" s="94"/>
      <c r="K50" s="157">
        <v>0</v>
      </c>
      <c r="L50" s="103"/>
      <c r="M50" s="153">
        <f t="shared" si="17"/>
        <v>0</v>
      </c>
      <c r="N50" s="103"/>
      <c r="O50" s="153">
        <f t="shared" si="3"/>
        <v>0</v>
      </c>
      <c r="P50" s="94"/>
      <c r="Q50" s="157">
        <v>0</v>
      </c>
      <c r="R50" s="103"/>
      <c r="S50" s="153">
        <f t="shared" si="18"/>
        <v>0</v>
      </c>
      <c r="T50" s="103"/>
      <c r="U50" s="153">
        <f t="shared" si="5"/>
        <v>0</v>
      </c>
      <c r="V50" s="94"/>
      <c r="W50" s="157">
        <f t="shared" si="6"/>
        <v>1881091</v>
      </c>
      <c r="X50" s="94"/>
      <c r="Y50" s="94"/>
      <c r="Z50" s="157">
        <v>1000</v>
      </c>
      <c r="AA50" s="94"/>
      <c r="AB50" s="153">
        <f t="shared" si="7"/>
        <v>5.3160639224790286E-2</v>
      </c>
      <c r="AC50" s="94"/>
      <c r="AD50" s="157">
        <v>0</v>
      </c>
      <c r="AE50" s="94"/>
      <c r="AF50" s="153">
        <f t="shared" si="8"/>
        <v>0</v>
      </c>
      <c r="AG50" s="94"/>
      <c r="AH50" s="157">
        <v>110228</v>
      </c>
      <c r="AI50" s="94"/>
      <c r="AJ50" s="153">
        <f t="shared" si="9"/>
        <v>5.8597909404701847</v>
      </c>
      <c r="AK50" s="94"/>
      <c r="AL50" s="157">
        <v>0</v>
      </c>
      <c r="AM50" s="94"/>
      <c r="AN50" s="109">
        <v>38</v>
      </c>
      <c r="AO50" s="94"/>
      <c r="AP50" s="158">
        <v>28282</v>
      </c>
      <c r="AQ50" s="94"/>
      <c r="AR50" s="158">
        <f t="shared" si="10"/>
        <v>28282</v>
      </c>
      <c r="AS50" s="94"/>
      <c r="AT50" s="158">
        <f t="shared" si="11"/>
        <v>0</v>
      </c>
      <c r="AU50" s="94"/>
      <c r="AV50" s="158">
        <f t="shared" si="12"/>
        <v>0</v>
      </c>
    </row>
    <row r="51" spans="1:48" ht="8.85" customHeight="1" x14ac:dyDescent="0.25">
      <c r="A51" s="103"/>
      <c r="B51" s="103"/>
      <c r="C51" s="103"/>
      <c r="D51" s="103"/>
      <c r="E51" s="103"/>
      <c r="F51" s="103"/>
      <c r="G51" s="112"/>
      <c r="H51" s="112"/>
      <c r="I51" s="112"/>
      <c r="J51" s="94"/>
      <c r="K51" s="103"/>
      <c r="L51" s="103"/>
      <c r="M51" s="112"/>
      <c r="N51" s="112"/>
      <c r="O51" s="112"/>
      <c r="P51" s="94"/>
      <c r="Q51" s="103"/>
      <c r="R51" s="103"/>
      <c r="S51" s="112"/>
      <c r="T51" s="112"/>
      <c r="U51" s="112"/>
      <c r="V51" s="94"/>
      <c r="W51" s="103"/>
      <c r="X51" s="94"/>
      <c r="Y51" s="94"/>
      <c r="Z51" s="103"/>
      <c r="AA51" s="94"/>
      <c r="AB51" s="112"/>
      <c r="AC51" s="94"/>
      <c r="AD51" s="103"/>
      <c r="AE51" s="94"/>
      <c r="AF51" s="112"/>
      <c r="AG51" s="94"/>
      <c r="AH51" s="103"/>
      <c r="AI51" s="94"/>
      <c r="AJ51" s="112"/>
      <c r="AK51" s="94"/>
      <c r="AL51" s="103"/>
      <c r="AM51" s="94"/>
      <c r="AN51" s="103"/>
      <c r="AO51" s="94"/>
      <c r="AP51" s="94"/>
      <c r="AQ51" s="94"/>
      <c r="AR51" s="94"/>
      <c r="AS51" s="94"/>
      <c r="AT51" s="94"/>
      <c r="AU51" s="94"/>
      <c r="AV51" s="94"/>
    </row>
    <row r="52" spans="1:48" ht="8.85" customHeight="1" x14ac:dyDescent="0.25">
      <c r="A52" s="109">
        <f>A50</f>
        <v>38</v>
      </c>
      <c r="B52" s="103"/>
      <c r="C52" s="123" t="s">
        <v>63</v>
      </c>
      <c r="D52" s="103"/>
      <c r="E52" s="159">
        <f>SUM(E13:E50)</f>
        <v>445615708</v>
      </c>
      <c r="F52" s="103"/>
      <c r="G52" s="160">
        <f>(E52/$AP52)</f>
        <v>176.73120195190668</v>
      </c>
      <c r="H52" s="112"/>
      <c r="I52" s="161">
        <f>IF(G$52&gt;0,G52/G$52*100,0)</f>
        <v>100</v>
      </c>
      <c r="J52" s="94"/>
      <c r="K52" s="159">
        <f>SUM(K13:K50)</f>
        <v>8317815</v>
      </c>
      <c r="L52" s="103"/>
      <c r="M52" s="160">
        <f>(K52/$AP52)</f>
        <v>3.298845655960581</v>
      </c>
      <c r="N52" s="112"/>
      <c r="O52" s="161">
        <f>IF(M$52&gt;0,M52/M$52*100,0)</f>
        <v>100</v>
      </c>
      <c r="P52" s="94"/>
      <c r="Q52" s="159">
        <f>SUM(Q13:Q50)</f>
        <v>2054330</v>
      </c>
      <c r="R52" s="103"/>
      <c r="S52" s="160">
        <f>(Q52/$AP52)</f>
        <v>0.81474733405461663</v>
      </c>
      <c r="T52" s="112"/>
      <c r="U52" s="161">
        <f>IF(S$52&gt;0,S52/S$52*100,0)</f>
        <v>100</v>
      </c>
      <c r="V52" s="94"/>
      <c r="W52" s="159">
        <f>(E52+K52+Q52)</f>
        <v>455987853</v>
      </c>
      <c r="X52" s="94"/>
      <c r="Y52" s="94"/>
      <c r="Z52" s="159">
        <f>SUM(Z13:Z50)</f>
        <v>15209220</v>
      </c>
      <c r="AA52" s="94"/>
      <c r="AB52" s="161">
        <f>IF($W52&gt;0,Z52/$W52*100,0)</f>
        <v>3.335444113244832</v>
      </c>
      <c r="AC52" s="94"/>
      <c r="AD52" s="159">
        <f>SUM(AD13:AD50)</f>
        <v>2615540</v>
      </c>
      <c r="AE52" s="94"/>
      <c r="AF52" s="161">
        <f>IF($W52&gt;0,AD52/$W52*100,0)</f>
        <v>0.57359861294375314</v>
      </c>
      <c r="AG52" s="94"/>
      <c r="AH52" s="159">
        <f>SUM(AH13:AH50)</f>
        <v>101674457</v>
      </c>
      <c r="AI52" s="94"/>
      <c r="AJ52" s="161">
        <f>IF($W52&gt;0,AH52/$W52*100,0)</f>
        <v>22.297624011488747</v>
      </c>
      <c r="AK52" s="94"/>
      <c r="AL52" s="159">
        <f>SUM(AL13:AL50)</f>
        <v>47880654</v>
      </c>
      <c r="AM52" s="94"/>
      <c r="AN52" s="109">
        <f>AN50</f>
        <v>38</v>
      </c>
      <c r="AO52" s="94"/>
      <c r="AP52" s="162">
        <f>SUM(AP13:AP50)</f>
        <v>2521432</v>
      </c>
      <c r="AQ52" s="94"/>
      <c r="AR52" s="162">
        <f>SUM(AR13:AR50)</f>
        <v>2521432</v>
      </c>
      <c r="AS52" s="94"/>
      <c r="AT52" s="162">
        <f>SUM(AT13:AT50)</f>
        <v>1111137</v>
      </c>
      <c r="AU52" s="94"/>
      <c r="AV52" s="162">
        <f>SUM(AV13:AV50)</f>
        <v>1444175</v>
      </c>
    </row>
    <row r="53" spans="1:48" ht="8.85" customHeight="1" x14ac:dyDescent="0.25">
      <c r="A53" s="103"/>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8" ht="8.85" customHeight="1" x14ac:dyDescent="0.25">
      <c r="A54" s="103"/>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8" ht="8.85" customHeight="1" x14ac:dyDescent="0.25">
      <c r="A55" s="103"/>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ht="8.85" customHeight="1" x14ac:dyDescent="0.25">
      <c r="A56" s="103"/>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ht="8.85" customHeight="1" x14ac:dyDescent="0.25">
      <c r="A57" s="103"/>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ht="8.85" customHeight="1" x14ac:dyDescent="0.25">
      <c r="A58" s="103"/>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ht="8.85" customHeight="1" x14ac:dyDescent="0.25">
      <c r="A59" s="103"/>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ht="8.85" customHeight="1" x14ac:dyDescent="0.25">
      <c r="A60" s="10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ht="8.85" customHeight="1" x14ac:dyDescent="0.25">
      <c r="A61" s="103"/>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ht="8.85" customHeight="1" x14ac:dyDescent="0.25">
      <c r="A62" s="103"/>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ht="8.85" customHeight="1" x14ac:dyDescent="0.25">
      <c r="A63" s="103"/>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ht="8.85" customHeight="1" x14ac:dyDescent="0.25">
      <c r="A64" s="103"/>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ht="8.85" customHeight="1" x14ac:dyDescent="0.25">
      <c r="A65" s="103"/>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ht="8.85" customHeight="1" x14ac:dyDescent="0.25">
      <c r="A66" s="103"/>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ht="10.5" customHeight="1" x14ac:dyDescent="0.25">
      <c r="A67" s="163" t="s">
        <v>576</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164" t="s">
        <v>577</v>
      </c>
      <c r="AP67" s="94"/>
      <c r="AQ67" s="94"/>
      <c r="AR67" s="94"/>
      <c r="AS67" s="94"/>
      <c r="AT67" s="94"/>
      <c r="AU67" s="94"/>
      <c r="AV67" s="94"/>
    </row>
    <row r="68" spans="1:48" ht="10.5" customHeight="1" x14ac:dyDescent="0.25">
      <c r="A68" s="94"/>
      <c r="B68" s="94"/>
      <c r="C68" s="94"/>
      <c r="D68" s="94"/>
      <c r="E68" s="94"/>
      <c r="F68" s="94"/>
      <c r="G68" s="94"/>
      <c r="H68" s="94"/>
      <c r="I68" s="94"/>
      <c r="J68" s="94"/>
      <c r="K68" s="94"/>
      <c r="L68" s="94"/>
      <c r="M68" s="94"/>
      <c r="N68" s="94"/>
      <c r="O68" s="94"/>
      <c r="P68" s="94"/>
      <c r="Q68" s="94"/>
      <c r="R68" s="94"/>
      <c r="S68" s="94"/>
      <c r="T68" s="94"/>
      <c r="U68" s="103"/>
      <c r="V68" s="94"/>
      <c r="W68" s="96" t="s">
        <v>40</v>
      </c>
      <c r="X68" s="94"/>
      <c r="Y68" s="103"/>
      <c r="Z68" s="134" t="s">
        <v>41</v>
      </c>
      <c r="AA68" s="94"/>
      <c r="AB68" s="94"/>
      <c r="AC68" s="94"/>
      <c r="AD68" s="94"/>
      <c r="AE68" s="94"/>
      <c r="AF68" s="94"/>
      <c r="AG68" s="94"/>
      <c r="AH68" s="94"/>
      <c r="AI68" s="94"/>
      <c r="AJ68" s="94"/>
      <c r="AK68" s="94"/>
      <c r="AL68" s="103"/>
      <c r="AM68" s="94"/>
      <c r="AN68" s="96" t="s">
        <v>564</v>
      </c>
      <c r="AO68" s="94"/>
      <c r="AP68" s="94"/>
      <c r="AQ68" s="94"/>
      <c r="AR68" s="94"/>
      <c r="AS68" s="94"/>
      <c r="AT68" s="94"/>
      <c r="AU68" s="94"/>
      <c r="AV68" s="94"/>
    </row>
    <row r="69" spans="1:48" ht="10.5" customHeight="1" x14ac:dyDescent="0.25">
      <c r="A69" s="146"/>
      <c r="B69" s="94"/>
      <c r="C69" s="94"/>
      <c r="D69" s="94"/>
      <c r="E69" s="94"/>
      <c r="F69" s="94"/>
      <c r="G69" s="94"/>
      <c r="H69" s="94"/>
      <c r="I69" s="94"/>
      <c r="J69" s="94"/>
      <c r="K69" s="94"/>
      <c r="L69" s="94"/>
      <c r="M69" s="94"/>
      <c r="N69" s="94"/>
      <c r="O69" s="94"/>
      <c r="P69" s="94"/>
      <c r="Q69" s="94"/>
      <c r="R69" s="94"/>
      <c r="S69" s="94"/>
      <c r="T69" s="94"/>
      <c r="U69" s="103"/>
      <c r="V69" s="94"/>
      <c r="W69" s="96" t="s">
        <v>565</v>
      </c>
      <c r="X69" s="94"/>
      <c r="Y69" s="103"/>
      <c r="Z69" s="134" t="s">
        <v>388</v>
      </c>
      <c r="AA69" s="94"/>
      <c r="AB69" s="94"/>
      <c r="AC69" s="94"/>
      <c r="AD69" s="94"/>
      <c r="AE69" s="94"/>
      <c r="AF69" s="94"/>
      <c r="AG69" s="94"/>
      <c r="AH69" s="94"/>
      <c r="AI69" s="94"/>
      <c r="AJ69" s="94"/>
      <c r="AK69" s="94"/>
      <c r="AL69" s="103"/>
      <c r="AM69" s="94"/>
      <c r="AN69" s="96" t="s">
        <v>122</v>
      </c>
      <c r="AO69" s="94"/>
      <c r="AP69" s="94"/>
      <c r="AQ69" s="94"/>
      <c r="AR69" s="94"/>
      <c r="AS69" s="94"/>
      <c r="AT69" s="94"/>
      <c r="AU69" s="94"/>
      <c r="AV69" s="94"/>
    </row>
    <row r="70" spans="1:48" ht="10.5" customHeight="1" x14ac:dyDescent="0.25">
      <c r="A70" s="125"/>
      <c r="B70" s="94"/>
      <c r="C70" s="94"/>
      <c r="D70" s="94"/>
      <c r="E70" s="94"/>
      <c r="F70" s="94"/>
      <c r="G70" s="94"/>
      <c r="H70" s="94"/>
      <c r="I70" s="94"/>
      <c r="J70" s="94"/>
      <c r="K70" s="94"/>
      <c r="L70" s="94"/>
      <c r="M70" s="94"/>
      <c r="N70" s="94"/>
      <c r="O70" s="94"/>
      <c r="P70" s="94"/>
      <c r="Q70" s="94"/>
      <c r="R70" s="94"/>
      <c r="S70" s="94"/>
      <c r="T70" s="94"/>
      <c r="U70" s="103"/>
      <c r="V70" s="94"/>
      <c r="W70" s="96" t="s">
        <v>46</v>
      </c>
      <c r="X70" s="94"/>
      <c r="Y70" s="103"/>
      <c r="Z70" s="118" t="s">
        <v>47</v>
      </c>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ht="8.85" customHeight="1"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row>
    <row r="72" spans="1:48" ht="9.6" customHeight="1"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9" t="s">
        <v>500</v>
      </c>
      <c r="AA72" s="99"/>
      <c r="AB72" s="99"/>
      <c r="AC72" s="99"/>
      <c r="AD72" s="99"/>
      <c r="AE72" s="99"/>
      <c r="AF72" s="99"/>
      <c r="AG72" s="99"/>
      <c r="AH72" s="99"/>
      <c r="AI72" s="99"/>
      <c r="AJ72" s="99"/>
      <c r="AK72" s="99"/>
      <c r="AL72" s="99"/>
      <c r="AM72" s="94"/>
      <c r="AN72" s="94"/>
      <c r="AO72" s="94"/>
      <c r="AP72" s="94"/>
      <c r="AQ72" s="94"/>
      <c r="AR72" s="94"/>
      <c r="AS72" s="94"/>
      <c r="AT72" s="94"/>
      <c r="AU72" s="94"/>
      <c r="AV72" s="94"/>
    </row>
    <row r="73" spans="1:48" ht="8.4499999999999993" customHeight="1"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row>
    <row r="74" spans="1:48" ht="9.6" customHeight="1" x14ac:dyDescent="0.25">
      <c r="A74" s="94"/>
      <c r="B74" s="94"/>
      <c r="C74" s="94"/>
      <c r="D74" s="94"/>
      <c r="E74" s="137" t="s">
        <v>566</v>
      </c>
      <c r="F74" s="137"/>
      <c r="G74" s="137"/>
      <c r="H74" s="137"/>
      <c r="I74" s="137"/>
      <c r="J74" s="94"/>
      <c r="K74" s="94"/>
      <c r="L74" s="94"/>
      <c r="M74" s="94"/>
      <c r="N74" s="94"/>
      <c r="O74" s="94"/>
      <c r="P74" s="94"/>
      <c r="Q74" s="94"/>
      <c r="R74" s="94"/>
      <c r="S74" s="94"/>
      <c r="T74" s="94"/>
      <c r="U74" s="94"/>
      <c r="V74" s="94"/>
      <c r="W74" s="94"/>
      <c r="X74" s="94"/>
      <c r="Y74" s="94"/>
      <c r="Z74" s="94"/>
      <c r="AA74" s="94"/>
      <c r="AB74" s="94"/>
      <c r="AC74" s="94"/>
      <c r="AD74" s="99" t="s">
        <v>393</v>
      </c>
      <c r="AE74" s="99"/>
      <c r="AF74" s="99"/>
      <c r="AG74" s="99"/>
      <c r="AH74" s="99"/>
      <c r="AI74" s="99"/>
      <c r="AJ74" s="99"/>
      <c r="AK74" s="94"/>
      <c r="AL74" s="94"/>
      <c r="AM74" s="94"/>
      <c r="AN74" s="94"/>
      <c r="AO74" s="94"/>
      <c r="AP74" s="94"/>
      <c r="AQ74" s="94"/>
      <c r="AR74" s="94"/>
      <c r="AS74" s="94"/>
      <c r="AT74" s="94"/>
      <c r="AU74" s="94"/>
      <c r="AV74" s="94"/>
    </row>
    <row r="75" spans="1:48" ht="9.6" customHeight="1" x14ac:dyDescent="0.25">
      <c r="A75" s="94"/>
      <c r="B75" s="94"/>
      <c r="C75" s="94"/>
      <c r="D75" s="94"/>
      <c r="E75" s="99" t="s">
        <v>567</v>
      </c>
      <c r="F75" s="99"/>
      <c r="G75" s="99"/>
      <c r="H75" s="99"/>
      <c r="I75" s="99"/>
      <c r="J75" s="94"/>
      <c r="K75" s="99" t="s">
        <v>568</v>
      </c>
      <c r="L75" s="99"/>
      <c r="M75" s="99"/>
      <c r="N75" s="99"/>
      <c r="O75" s="99"/>
      <c r="P75" s="94"/>
      <c r="Q75" s="99" t="s">
        <v>569</v>
      </c>
      <c r="R75" s="99"/>
      <c r="S75" s="99"/>
      <c r="T75" s="99"/>
      <c r="U75" s="99"/>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row>
    <row r="76" spans="1:48" ht="9.6" customHeight="1" x14ac:dyDescent="0.25">
      <c r="A76" s="94"/>
      <c r="B76" s="94"/>
      <c r="C76" s="94"/>
      <c r="D76" s="94"/>
      <c r="I76" s="145"/>
      <c r="V76" s="94"/>
      <c r="W76" s="94"/>
      <c r="X76" s="94"/>
      <c r="Y76" s="94"/>
      <c r="Z76" s="99" t="s">
        <v>428</v>
      </c>
      <c r="AA76" s="99"/>
      <c r="AB76" s="149"/>
      <c r="AC76" s="94"/>
      <c r="AD76" s="99" t="s">
        <v>57</v>
      </c>
      <c r="AE76" s="99"/>
      <c r="AF76" s="99"/>
      <c r="AG76" s="94"/>
      <c r="AH76" s="99" t="s">
        <v>58</v>
      </c>
      <c r="AI76" s="99"/>
      <c r="AJ76" s="99"/>
      <c r="AK76" s="94"/>
      <c r="AL76" s="94"/>
      <c r="AM76" s="94"/>
      <c r="AN76" s="94"/>
      <c r="AO76" s="94"/>
      <c r="AP76" s="94"/>
      <c r="AQ76" s="94"/>
      <c r="AR76" s="95" t="s">
        <v>566</v>
      </c>
      <c r="AS76" s="94"/>
      <c r="AT76" s="94"/>
      <c r="AU76" s="94"/>
      <c r="AV76" s="95" t="s">
        <v>570</v>
      </c>
    </row>
    <row r="77" spans="1:48" ht="9.6" customHeight="1" x14ac:dyDescent="0.25">
      <c r="A77" s="94"/>
      <c r="B77" s="94"/>
      <c r="C77" s="94"/>
      <c r="D77" s="94"/>
      <c r="E77" s="94"/>
      <c r="F77" s="94"/>
      <c r="G77" s="94"/>
      <c r="H77" s="94"/>
      <c r="I77" s="95" t="s">
        <v>62</v>
      </c>
      <c r="J77" s="94"/>
      <c r="K77" s="94"/>
      <c r="L77" s="94"/>
      <c r="M77" s="94"/>
      <c r="N77" s="94"/>
      <c r="O77" s="95" t="s">
        <v>62</v>
      </c>
      <c r="P77" s="94"/>
      <c r="Q77" s="94"/>
      <c r="R77" s="94"/>
      <c r="S77" s="94"/>
      <c r="T77" s="94"/>
      <c r="U77" s="95" t="s">
        <v>62</v>
      </c>
      <c r="V77" s="94"/>
      <c r="W77" s="94"/>
      <c r="X77" s="94"/>
      <c r="Y77" s="94"/>
      <c r="Z77" s="94"/>
      <c r="AA77" s="94"/>
      <c r="AB77" s="150" t="s">
        <v>269</v>
      </c>
      <c r="AC77" s="94"/>
      <c r="AD77" s="94"/>
      <c r="AE77" s="94"/>
      <c r="AF77" s="150" t="s">
        <v>269</v>
      </c>
      <c r="AG77" s="94"/>
      <c r="AH77" s="94"/>
      <c r="AI77" s="94"/>
      <c r="AJ77" s="150" t="s">
        <v>269</v>
      </c>
      <c r="AK77" s="94"/>
      <c r="AL77" s="95" t="s">
        <v>405</v>
      </c>
      <c r="AM77" s="94"/>
      <c r="AN77" s="94"/>
      <c r="AO77" s="94"/>
      <c r="AP77" s="94"/>
      <c r="AQ77" s="94"/>
      <c r="AR77" s="95" t="s">
        <v>367</v>
      </c>
      <c r="AS77" s="94"/>
      <c r="AT77" s="95" t="s">
        <v>571</v>
      </c>
      <c r="AU77" s="94"/>
      <c r="AV77" s="95" t="s">
        <v>572</v>
      </c>
    </row>
    <row r="78" spans="1:48" ht="9.6" customHeight="1" x14ac:dyDescent="0.25">
      <c r="A78" s="100" t="s">
        <v>69</v>
      </c>
      <c r="B78" s="94"/>
      <c r="C78" s="100" t="s">
        <v>71</v>
      </c>
      <c r="D78" s="94"/>
      <c r="E78" s="100" t="s">
        <v>72</v>
      </c>
      <c r="F78" s="94"/>
      <c r="G78" s="100" t="s">
        <v>431</v>
      </c>
      <c r="H78" s="94"/>
      <c r="I78" s="100" t="s">
        <v>78</v>
      </c>
      <c r="J78" s="94"/>
      <c r="K78" s="100" t="s">
        <v>72</v>
      </c>
      <c r="L78" s="94"/>
      <c r="M78" s="100" t="s">
        <v>431</v>
      </c>
      <c r="N78" s="94"/>
      <c r="O78" s="100" t="s">
        <v>78</v>
      </c>
      <c r="P78" s="94"/>
      <c r="Q78" s="100" t="s">
        <v>72</v>
      </c>
      <c r="R78" s="94"/>
      <c r="S78" s="100" t="s">
        <v>431</v>
      </c>
      <c r="T78" s="94"/>
      <c r="U78" s="100" t="s">
        <v>78</v>
      </c>
      <c r="V78" s="94"/>
      <c r="W78" s="100" t="s">
        <v>63</v>
      </c>
      <c r="X78" s="94"/>
      <c r="Y78" s="94"/>
      <c r="Z78" s="100" t="s">
        <v>72</v>
      </c>
      <c r="AA78" s="94"/>
      <c r="AB78" s="151" t="s">
        <v>369</v>
      </c>
      <c r="AC78" s="94"/>
      <c r="AD78" s="100" t="s">
        <v>72</v>
      </c>
      <c r="AE78" s="94"/>
      <c r="AF78" s="151" t="s">
        <v>369</v>
      </c>
      <c r="AG78" s="94"/>
      <c r="AH78" s="100" t="s">
        <v>72</v>
      </c>
      <c r="AI78" s="94"/>
      <c r="AJ78" s="151" t="s">
        <v>369</v>
      </c>
      <c r="AK78" s="94"/>
      <c r="AL78" s="100" t="s">
        <v>573</v>
      </c>
      <c r="AM78" s="94"/>
      <c r="AN78" s="100" t="s">
        <v>69</v>
      </c>
      <c r="AO78" s="94"/>
      <c r="AP78" s="94"/>
      <c r="AQ78" s="94"/>
      <c r="AR78" s="101" t="s">
        <v>376</v>
      </c>
      <c r="AS78" s="94"/>
      <c r="AT78" s="101" t="s">
        <v>574</v>
      </c>
      <c r="AU78" s="94"/>
      <c r="AV78" s="101" t="s">
        <v>575</v>
      </c>
    </row>
    <row r="79" spans="1:48" ht="9.75" customHeight="1" x14ac:dyDescent="0.25">
      <c r="A79" s="103"/>
      <c r="B79" s="13" t="s">
        <v>282</v>
      </c>
      <c r="C79" s="103"/>
      <c r="D79" s="103"/>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row>
    <row r="80" spans="1:48" ht="9.75" customHeight="1" x14ac:dyDescent="0.25">
      <c r="A80" s="103">
        <v>1</v>
      </c>
      <c r="B80" s="103"/>
      <c r="C80" s="13" t="s">
        <v>123</v>
      </c>
      <c r="D80" s="103"/>
      <c r="E80" s="154">
        <v>2451670</v>
      </c>
      <c r="F80" s="103"/>
      <c r="G80" s="152">
        <f t="shared" ref="G80:G111" si="19">(E80/$AP80)</f>
        <v>74.816747535780763</v>
      </c>
      <c r="H80" s="103"/>
      <c r="I80" s="153">
        <f t="shared" ref="I80:I111" si="20">IF(G$192&gt;0,G80/G$192*100,0)</f>
        <v>52.127587076818671</v>
      </c>
      <c r="J80" s="94"/>
      <c r="K80" s="154">
        <v>281570</v>
      </c>
      <c r="L80" s="103"/>
      <c r="M80" s="153">
        <f t="shared" ref="M80:M111" si="21">(K80/$AP80)</f>
        <v>8.5925722481613729</v>
      </c>
      <c r="N80" s="103"/>
      <c r="O80" s="153">
        <f t="shared" ref="O80:O111" si="22">IF(M$192&gt;0,M80/M$192*100,0)</f>
        <v>186.26459733634607</v>
      </c>
      <c r="P80" s="94"/>
      <c r="Q80" s="154">
        <v>76635</v>
      </c>
      <c r="R80" s="103"/>
      <c r="S80" s="152">
        <f t="shared" ref="S80:S111" si="23">(Q80/$AP80)</f>
        <v>2.3386432298819004</v>
      </c>
      <c r="T80" s="103"/>
      <c r="U80" s="153">
        <f t="shared" ref="U80:U111" si="24">IF(S$192&gt;0,S80/S$192*100,0)</f>
        <v>156.06794910988214</v>
      </c>
      <c r="V80" s="94"/>
      <c r="W80" s="154">
        <f t="shared" ref="W80:W129" si="25">(E80+K80+Q80)</f>
        <v>2809875</v>
      </c>
      <c r="X80" s="94"/>
      <c r="Y80" s="94"/>
      <c r="Z80" s="154">
        <v>0</v>
      </c>
      <c r="AA80" s="94"/>
      <c r="AB80" s="153">
        <f t="shared" ref="AB80:AB129" si="26">IF($W80&gt;0,Z80/$W80*100,0)</f>
        <v>0</v>
      </c>
      <c r="AC80" s="94"/>
      <c r="AD80" s="154">
        <v>30000</v>
      </c>
      <c r="AE80" s="94"/>
      <c r="AF80" s="153">
        <f t="shared" ref="AF80:AF129" si="27">IF($W80&gt;0,AD80/$W80*100,0)</f>
        <v>1.0676631522754572</v>
      </c>
      <c r="AG80" s="94"/>
      <c r="AH80" s="154">
        <v>0</v>
      </c>
      <c r="AI80" s="94"/>
      <c r="AJ80" s="153">
        <f t="shared" ref="AJ80:AJ129" si="28">IF($W80&gt;0,AH80/$W80*100,0)</f>
        <v>0</v>
      </c>
      <c r="AK80" s="94"/>
      <c r="AL80" s="154">
        <v>1338541</v>
      </c>
      <c r="AM80" s="94"/>
      <c r="AN80" s="103">
        <v>1</v>
      </c>
      <c r="AO80" s="94"/>
      <c r="AP80" s="155">
        <v>32769</v>
      </c>
      <c r="AQ80" s="94"/>
      <c r="AR80" s="155">
        <f t="shared" ref="AR80:AR111" si="29">IF(E80,AP80,0)</f>
        <v>32769</v>
      </c>
      <c r="AS80" s="94"/>
      <c r="AT80" s="155">
        <f t="shared" ref="AT80:AT111" si="30">IF(K80,AP80,0)</f>
        <v>32769</v>
      </c>
      <c r="AU80" s="94"/>
      <c r="AV80" s="155">
        <f t="shared" ref="AV80:AV111" si="31">IF(Q80,AP80,0)</f>
        <v>32769</v>
      </c>
    </row>
    <row r="81" spans="1:48" ht="9.75" customHeight="1" x14ac:dyDescent="0.25">
      <c r="A81" s="103">
        <v>2</v>
      </c>
      <c r="B81" s="103"/>
      <c r="C81" s="13" t="s">
        <v>124</v>
      </c>
      <c r="D81" s="103"/>
      <c r="E81" s="156">
        <v>29546809</v>
      </c>
      <c r="F81" s="103"/>
      <c r="G81" s="153">
        <f t="shared" si="19"/>
        <v>271.97239481217611</v>
      </c>
      <c r="H81" s="103"/>
      <c r="I81" s="153">
        <f t="shared" si="20"/>
        <v>189.49319717864515</v>
      </c>
      <c r="J81" s="94"/>
      <c r="K81" s="156">
        <v>104880</v>
      </c>
      <c r="L81" s="103"/>
      <c r="M81" s="153">
        <f t="shared" si="21"/>
        <v>0.96539916604534282</v>
      </c>
      <c r="N81" s="103"/>
      <c r="O81" s="153">
        <f t="shared" si="22"/>
        <v>20.927340700656622</v>
      </c>
      <c r="P81" s="94"/>
      <c r="Q81" s="156">
        <v>180950</v>
      </c>
      <c r="R81" s="103"/>
      <c r="S81" s="153">
        <f t="shared" si="23"/>
        <v>1.6656081149495117</v>
      </c>
      <c r="T81" s="103"/>
      <c r="U81" s="153">
        <f t="shared" si="24"/>
        <v>111.15335558646721</v>
      </c>
      <c r="V81" s="94"/>
      <c r="W81" s="156">
        <f t="shared" si="25"/>
        <v>29832639</v>
      </c>
      <c r="X81" s="94"/>
      <c r="Y81" s="94"/>
      <c r="Z81" s="156">
        <v>550000</v>
      </c>
      <c r="AA81" s="94"/>
      <c r="AB81" s="153">
        <f t="shared" si="26"/>
        <v>1.8436183268935744</v>
      </c>
      <c r="AC81" s="94"/>
      <c r="AD81" s="156">
        <v>319631</v>
      </c>
      <c r="AE81" s="94"/>
      <c r="AF81" s="153">
        <f t="shared" si="27"/>
        <v>1.0714137626242184</v>
      </c>
      <c r="AG81" s="94"/>
      <c r="AH81" s="156">
        <v>3302152</v>
      </c>
      <c r="AI81" s="94"/>
      <c r="AJ81" s="153">
        <f t="shared" si="28"/>
        <v>11.068923537069583</v>
      </c>
      <c r="AK81" s="94"/>
      <c r="AL81" s="156">
        <v>20641</v>
      </c>
      <c r="AM81" s="94"/>
      <c r="AN81" s="103">
        <v>2</v>
      </c>
      <c r="AO81" s="94"/>
      <c r="AP81" s="155">
        <v>108639</v>
      </c>
      <c r="AQ81" s="94"/>
      <c r="AR81" s="155">
        <f t="shared" si="29"/>
        <v>108639</v>
      </c>
      <c r="AS81" s="94"/>
      <c r="AT81" s="155">
        <f t="shared" si="30"/>
        <v>108639</v>
      </c>
      <c r="AU81" s="94"/>
      <c r="AV81" s="155">
        <f t="shared" si="31"/>
        <v>108639</v>
      </c>
    </row>
    <row r="82" spans="1:48" ht="9.75" customHeight="1" x14ac:dyDescent="0.25">
      <c r="A82" s="103">
        <v>3</v>
      </c>
      <c r="B82" s="103"/>
      <c r="C82" s="13" t="s">
        <v>125</v>
      </c>
      <c r="D82" s="103"/>
      <c r="E82" s="156">
        <v>441367</v>
      </c>
      <c r="F82" s="103"/>
      <c r="G82" s="153">
        <f t="shared" si="19"/>
        <v>29.144677760169042</v>
      </c>
      <c r="H82" s="103"/>
      <c r="I82" s="153">
        <f t="shared" si="20"/>
        <v>20.306171783830379</v>
      </c>
      <c r="J82" s="94"/>
      <c r="K82" s="156">
        <v>2500</v>
      </c>
      <c r="L82" s="103"/>
      <c r="M82" s="153">
        <f t="shared" si="21"/>
        <v>0.16508188061278395</v>
      </c>
      <c r="N82" s="103"/>
      <c r="O82" s="153">
        <f t="shared" si="22"/>
        <v>3.5785454147850273</v>
      </c>
      <c r="P82" s="94"/>
      <c r="Q82" s="156">
        <v>40860</v>
      </c>
      <c r="R82" s="103"/>
      <c r="S82" s="153">
        <f t="shared" si="23"/>
        <v>2.6980982567353409</v>
      </c>
      <c r="T82" s="103"/>
      <c r="U82" s="153">
        <f t="shared" si="24"/>
        <v>180.05596409286312</v>
      </c>
      <c r="V82" s="94"/>
      <c r="W82" s="156">
        <f t="shared" si="25"/>
        <v>484727</v>
      </c>
      <c r="X82" s="94"/>
      <c r="Y82" s="94"/>
      <c r="Z82" s="156">
        <v>0</v>
      </c>
      <c r="AA82" s="94"/>
      <c r="AB82" s="153">
        <f t="shared" si="26"/>
        <v>0</v>
      </c>
      <c r="AC82" s="94"/>
      <c r="AD82" s="156">
        <v>72454</v>
      </c>
      <c r="AE82" s="94"/>
      <c r="AF82" s="153">
        <f t="shared" si="27"/>
        <v>14.947382753591196</v>
      </c>
      <c r="AG82" s="94"/>
      <c r="AH82" s="156">
        <v>0</v>
      </c>
      <c r="AI82" s="94"/>
      <c r="AJ82" s="153">
        <f t="shared" si="28"/>
        <v>0</v>
      </c>
      <c r="AK82" s="94"/>
      <c r="AL82" s="156">
        <v>0</v>
      </c>
      <c r="AM82" s="94"/>
      <c r="AN82" s="103">
        <v>3</v>
      </c>
      <c r="AO82" s="94"/>
      <c r="AP82" s="155">
        <v>15144</v>
      </c>
      <c r="AQ82" s="94"/>
      <c r="AR82" s="155">
        <f t="shared" si="29"/>
        <v>15144</v>
      </c>
      <c r="AS82" s="94"/>
      <c r="AT82" s="155">
        <f t="shared" si="30"/>
        <v>15144</v>
      </c>
      <c r="AU82" s="94"/>
      <c r="AV82" s="155">
        <f t="shared" si="31"/>
        <v>15144</v>
      </c>
    </row>
    <row r="83" spans="1:48" ht="9.75" customHeight="1" x14ac:dyDescent="0.25">
      <c r="A83" s="103">
        <v>4</v>
      </c>
      <c r="B83" s="103"/>
      <c r="C83" s="13" t="s">
        <v>126</v>
      </c>
      <c r="D83" s="103"/>
      <c r="E83" s="156">
        <v>138909</v>
      </c>
      <c r="F83" s="103"/>
      <c r="G83" s="153">
        <f t="shared" si="19"/>
        <v>10.689419007310503</v>
      </c>
      <c r="H83" s="103"/>
      <c r="I83" s="153">
        <f t="shared" si="20"/>
        <v>7.4477124234476246</v>
      </c>
      <c r="J83" s="94"/>
      <c r="K83" s="156">
        <v>24876</v>
      </c>
      <c r="L83" s="103"/>
      <c r="M83" s="153">
        <f t="shared" si="21"/>
        <v>1.9142747210465563</v>
      </c>
      <c r="N83" s="103"/>
      <c r="O83" s="153">
        <f t="shared" si="22"/>
        <v>41.496492529717116</v>
      </c>
      <c r="P83" s="94"/>
      <c r="Q83" s="156">
        <v>75976</v>
      </c>
      <c r="R83" s="103"/>
      <c r="S83" s="153">
        <f t="shared" si="23"/>
        <v>5.8465563678337826</v>
      </c>
      <c r="T83" s="103"/>
      <c r="U83" s="153">
        <f t="shared" si="24"/>
        <v>390.16642214777607</v>
      </c>
      <c r="V83" s="94"/>
      <c r="W83" s="156">
        <f t="shared" si="25"/>
        <v>239761</v>
      </c>
      <c r="X83" s="94"/>
      <c r="Y83" s="94"/>
      <c r="Z83" s="156">
        <v>6207</v>
      </c>
      <c r="AA83" s="94"/>
      <c r="AB83" s="153">
        <f t="shared" si="26"/>
        <v>2.5888280412577522</v>
      </c>
      <c r="AC83" s="94"/>
      <c r="AD83" s="156">
        <v>0</v>
      </c>
      <c r="AE83" s="94"/>
      <c r="AF83" s="153">
        <f t="shared" si="27"/>
        <v>0</v>
      </c>
      <c r="AG83" s="94"/>
      <c r="AH83" s="156">
        <v>0</v>
      </c>
      <c r="AI83" s="94"/>
      <c r="AJ83" s="153">
        <f t="shared" si="28"/>
        <v>0</v>
      </c>
      <c r="AK83" s="94"/>
      <c r="AL83" s="156">
        <v>0</v>
      </c>
      <c r="AM83" s="94"/>
      <c r="AN83" s="103">
        <v>4</v>
      </c>
      <c r="AO83" s="94"/>
      <c r="AP83" s="155">
        <v>12995</v>
      </c>
      <c r="AQ83" s="94"/>
      <c r="AR83" s="155">
        <f t="shared" si="29"/>
        <v>12995</v>
      </c>
      <c r="AS83" s="94"/>
      <c r="AT83" s="155">
        <f t="shared" si="30"/>
        <v>12995</v>
      </c>
      <c r="AU83" s="94"/>
      <c r="AV83" s="155">
        <f t="shared" si="31"/>
        <v>12995</v>
      </c>
    </row>
    <row r="84" spans="1:48" ht="9.75" customHeight="1" x14ac:dyDescent="0.25">
      <c r="A84" s="103">
        <v>5</v>
      </c>
      <c r="B84" s="103"/>
      <c r="C84" s="13" t="s">
        <v>127</v>
      </c>
      <c r="D84" s="103"/>
      <c r="E84" s="156">
        <v>986304</v>
      </c>
      <c r="F84" s="103"/>
      <c r="G84" s="153">
        <f t="shared" si="19"/>
        <v>30.950638591646531</v>
      </c>
      <c r="H84" s="103"/>
      <c r="I84" s="153">
        <f t="shared" si="20"/>
        <v>21.564451294780042</v>
      </c>
      <c r="J84" s="94"/>
      <c r="K84" s="156">
        <v>8500</v>
      </c>
      <c r="L84" s="103"/>
      <c r="M84" s="153">
        <f t="shared" si="21"/>
        <v>0.26673361157310072</v>
      </c>
      <c r="N84" s="103"/>
      <c r="O84" s="153">
        <f t="shared" si="22"/>
        <v>5.782090312521265</v>
      </c>
      <c r="P84" s="94"/>
      <c r="Q84" s="156">
        <v>85755</v>
      </c>
      <c r="R84" s="103"/>
      <c r="S84" s="153">
        <f t="shared" si="23"/>
        <v>2.6910283365236767</v>
      </c>
      <c r="T84" s="103"/>
      <c r="U84" s="153">
        <f t="shared" si="24"/>
        <v>179.58415722052513</v>
      </c>
      <c r="V84" s="94"/>
      <c r="W84" s="156">
        <f t="shared" si="25"/>
        <v>1080559</v>
      </c>
      <c r="X84" s="94"/>
      <c r="Y84" s="94"/>
      <c r="Z84" s="156">
        <v>0</v>
      </c>
      <c r="AA84" s="94"/>
      <c r="AB84" s="153">
        <f t="shared" si="26"/>
        <v>0</v>
      </c>
      <c r="AC84" s="94"/>
      <c r="AD84" s="156">
        <v>0</v>
      </c>
      <c r="AE84" s="94"/>
      <c r="AF84" s="153">
        <f t="shared" si="27"/>
        <v>0</v>
      </c>
      <c r="AG84" s="94"/>
      <c r="AH84" s="156">
        <v>0</v>
      </c>
      <c r="AI84" s="94"/>
      <c r="AJ84" s="153">
        <f t="shared" si="28"/>
        <v>0</v>
      </c>
      <c r="AK84" s="94"/>
      <c r="AL84" s="156">
        <v>0</v>
      </c>
      <c r="AM84" s="94"/>
      <c r="AN84" s="103">
        <v>5</v>
      </c>
      <c r="AO84" s="94"/>
      <c r="AP84" s="155">
        <v>31867</v>
      </c>
      <c r="AQ84" s="94"/>
      <c r="AR84" s="155">
        <f t="shared" si="29"/>
        <v>31867</v>
      </c>
      <c r="AS84" s="94"/>
      <c r="AT84" s="155">
        <f t="shared" si="30"/>
        <v>31867</v>
      </c>
      <c r="AU84" s="94"/>
      <c r="AV84" s="155">
        <f t="shared" si="31"/>
        <v>31867</v>
      </c>
    </row>
    <row r="85" spans="1:48" ht="9.75" customHeight="1" x14ac:dyDescent="0.25">
      <c r="A85" s="103">
        <v>6</v>
      </c>
      <c r="B85" s="103"/>
      <c r="C85" s="13" t="s">
        <v>128</v>
      </c>
      <c r="D85" s="103"/>
      <c r="E85" s="156">
        <v>475210</v>
      </c>
      <c r="F85" s="103"/>
      <c r="G85" s="153">
        <f t="shared" si="19"/>
        <v>30.308693156451305</v>
      </c>
      <c r="H85" s="103"/>
      <c r="I85" s="153">
        <f t="shared" si="20"/>
        <v>21.117184236616339</v>
      </c>
      <c r="J85" s="94"/>
      <c r="K85" s="156">
        <v>10000</v>
      </c>
      <c r="L85" s="103"/>
      <c r="M85" s="153">
        <f t="shared" si="21"/>
        <v>0.63779577779195107</v>
      </c>
      <c r="N85" s="103"/>
      <c r="O85" s="153">
        <f t="shared" si="22"/>
        <v>13.82575209171617</v>
      </c>
      <c r="P85" s="94"/>
      <c r="Q85" s="156">
        <v>54905</v>
      </c>
      <c r="R85" s="103"/>
      <c r="S85" s="153">
        <f t="shared" si="23"/>
        <v>3.5018177179667069</v>
      </c>
      <c r="T85" s="103"/>
      <c r="U85" s="153">
        <f t="shared" si="24"/>
        <v>233.69169885194952</v>
      </c>
      <c r="V85" s="94"/>
      <c r="W85" s="156">
        <f t="shared" si="25"/>
        <v>540115</v>
      </c>
      <c r="X85" s="94"/>
      <c r="Y85" s="94"/>
      <c r="Z85" s="156">
        <v>0</v>
      </c>
      <c r="AA85" s="94"/>
      <c r="AB85" s="153">
        <f t="shared" si="26"/>
        <v>0</v>
      </c>
      <c r="AC85" s="94"/>
      <c r="AD85" s="156">
        <v>225076</v>
      </c>
      <c r="AE85" s="94"/>
      <c r="AF85" s="153">
        <f t="shared" si="27"/>
        <v>41.671866176647562</v>
      </c>
      <c r="AG85" s="94"/>
      <c r="AH85" s="156">
        <v>0</v>
      </c>
      <c r="AI85" s="94"/>
      <c r="AJ85" s="153">
        <f t="shared" si="28"/>
        <v>0</v>
      </c>
      <c r="AK85" s="94"/>
      <c r="AL85" s="156">
        <v>1260</v>
      </c>
      <c r="AM85" s="94"/>
      <c r="AN85" s="103">
        <v>6</v>
      </c>
      <c r="AO85" s="94"/>
      <c r="AP85" s="155">
        <v>15679</v>
      </c>
      <c r="AQ85" s="94"/>
      <c r="AR85" s="155">
        <f t="shared" si="29"/>
        <v>15679</v>
      </c>
      <c r="AS85" s="94"/>
      <c r="AT85" s="155">
        <f t="shared" si="30"/>
        <v>15679</v>
      </c>
      <c r="AU85" s="94"/>
      <c r="AV85" s="155">
        <f t="shared" si="31"/>
        <v>15679</v>
      </c>
    </row>
    <row r="86" spans="1:48" ht="9.75" customHeight="1" x14ac:dyDescent="0.25">
      <c r="A86" s="103">
        <v>7</v>
      </c>
      <c r="B86" s="103"/>
      <c r="C86" s="13" t="s">
        <v>129</v>
      </c>
      <c r="D86" s="103"/>
      <c r="E86" s="156">
        <v>50676808</v>
      </c>
      <c r="F86" s="103"/>
      <c r="G86" s="153">
        <f t="shared" si="19"/>
        <v>210.25016699096795</v>
      </c>
      <c r="H86" s="103"/>
      <c r="I86" s="153">
        <f t="shared" si="20"/>
        <v>146.48904488257605</v>
      </c>
      <c r="J86" s="94"/>
      <c r="K86" s="156">
        <v>0</v>
      </c>
      <c r="L86" s="103"/>
      <c r="M86" s="153">
        <f t="shared" si="21"/>
        <v>0</v>
      </c>
      <c r="N86" s="103"/>
      <c r="O86" s="153">
        <f t="shared" si="22"/>
        <v>0</v>
      </c>
      <c r="P86" s="94"/>
      <c r="Q86" s="156">
        <v>0</v>
      </c>
      <c r="R86" s="103"/>
      <c r="S86" s="153">
        <f t="shared" si="23"/>
        <v>0</v>
      </c>
      <c r="T86" s="103"/>
      <c r="U86" s="153">
        <f t="shared" si="24"/>
        <v>0</v>
      </c>
      <c r="V86" s="94"/>
      <c r="W86" s="156">
        <f t="shared" si="25"/>
        <v>50676808</v>
      </c>
      <c r="X86" s="94"/>
      <c r="Y86" s="94"/>
      <c r="Z86" s="156">
        <v>4500</v>
      </c>
      <c r="AA86" s="94"/>
      <c r="AB86" s="153">
        <f t="shared" si="26"/>
        <v>8.8798015849774915E-3</v>
      </c>
      <c r="AC86" s="94"/>
      <c r="AD86" s="156">
        <v>25000</v>
      </c>
      <c r="AE86" s="94"/>
      <c r="AF86" s="153">
        <f t="shared" si="27"/>
        <v>4.9332231027652725E-2</v>
      </c>
      <c r="AG86" s="94"/>
      <c r="AH86" s="156">
        <v>3968434</v>
      </c>
      <c r="AI86" s="94"/>
      <c r="AJ86" s="153">
        <f t="shared" si="28"/>
        <v>7.8308681162396807</v>
      </c>
      <c r="AK86" s="94"/>
      <c r="AL86" s="156">
        <v>28118190</v>
      </c>
      <c r="AM86" s="94"/>
      <c r="AN86" s="103">
        <v>7</v>
      </c>
      <c r="AO86" s="94"/>
      <c r="AP86" s="155">
        <v>241031</v>
      </c>
      <c r="AQ86" s="94"/>
      <c r="AR86" s="155">
        <f t="shared" si="29"/>
        <v>241031</v>
      </c>
      <c r="AS86" s="94"/>
      <c r="AT86" s="155">
        <f t="shared" si="30"/>
        <v>0</v>
      </c>
      <c r="AU86" s="94"/>
      <c r="AV86" s="155">
        <f t="shared" si="31"/>
        <v>0</v>
      </c>
    </row>
    <row r="87" spans="1:48" ht="9.75" customHeight="1" x14ac:dyDescent="0.25">
      <c r="A87" s="103">
        <v>8</v>
      </c>
      <c r="B87" s="103"/>
      <c r="C87" s="13" t="s">
        <v>130</v>
      </c>
      <c r="D87" s="103"/>
      <c r="E87" s="156">
        <v>1702145</v>
      </c>
      <c r="F87" s="103"/>
      <c r="G87" s="153">
        <f t="shared" si="19"/>
        <v>22.618664788582667</v>
      </c>
      <c r="H87" s="103"/>
      <c r="I87" s="153">
        <f t="shared" si="20"/>
        <v>15.759257882258742</v>
      </c>
      <c r="J87" s="94"/>
      <c r="K87" s="156">
        <v>90729</v>
      </c>
      <c r="L87" s="103"/>
      <c r="M87" s="153">
        <f t="shared" si="21"/>
        <v>1.2056369096659314</v>
      </c>
      <c r="N87" s="103"/>
      <c r="O87" s="153">
        <f t="shared" si="22"/>
        <v>26.135069572538537</v>
      </c>
      <c r="P87" s="94"/>
      <c r="Q87" s="156">
        <v>108250</v>
      </c>
      <c r="R87" s="103"/>
      <c r="S87" s="153">
        <f t="shared" si="23"/>
        <v>1.4384617428973876</v>
      </c>
      <c r="T87" s="103"/>
      <c r="U87" s="153">
        <f t="shared" si="24"/>
        <v>95.994879089940881</v>
      </c>
      <c r="V87" s="94"/>
      <c r="W87" s="156">
        <f t="shared" si="25"/>
        <v>1901124</v>
      </c>
      <c r="X87" s="94"/>
      <c r="Y87" s="94"/>
      <c r="Z87" s="156">
        <v>0</v>
      </c>
      <c r="AA87" s="94"/>
      <c r="AB87" s="153">
        <f t="shared" si="26"/>
        <v>0</v>
      </c>
      <c r="AC87" s="94"/>
      <c r="AD87" s="156">
        <v>0</v>
      </c>
      <c r="AE87" s="94"/>
      <c r="AF87" s="153">
        <f t="shared" si="27"/>
        <v>0</v>
      </c>
      <c r="AG87" s="94"/>
      <c r="AH87" s="156">
        <v>0</v>
      </c>
      <c r="AI87" s="94"/>
      <c r="AJ87" s="153">
        <f t="shared" si="28"/>
        <v>0</v>
      </c>
      <c r="AK87" s="94"/>
      <c r="AL87" s="156">
        <v>0</v>
      </c>
      <c r="AM87" s="94"/>
      <c r="AN87" s="103">
        <v>8</v>
      </c>
      <c r="AO87" s="94"/>
      <c r="AP87" s="155">
        <v>75254</v>
      </c>
      <c r="AQ87" s="94"/>
      <c r="AR87" s="155">
        <f t="shared" si="29"/>
        <v>75254</v>
      </c>
      <c r="AS87" s="94"/>
      <c r="AT87" s="155">
        <f t="shared" si="30"/>
        <v>75254</v>
      </c>
      <c r="AU87" s="94"/>
      <c r="AV87" s="155">
        <f t="shared" si="31"/>
        <v>75254</v>
      </c>
    </row>
    <row r="88" spans="1:48" ht="9.75" customHeight="1" x14ac:dyDescent="0.25">
      <c r="A88" s="103">
        <v>9</v>
      </c>
      <c r="B88" s="103"/>
      <c r="C88" s="13" t="s">
        <v>131</v>
      </c>
      <c r="D88" s="103"/>
      <c r="E88" s="156">
        <v>466543</v>
      </c>
      <c r="F88" s="103"/>
      <c r="G88" s="153">
        <f t="shared" si="19"/>
        <v>105.33822533303228</v>
      </c>
      <c r="H88" s="103"/>
      <c r="I88" s="153">
        <f t="shared" si="20"/>
        <v>73.393026219686021</v>
      </c>
      <c r="J88" s="94"/>
      <c r="K88" s="156">
        <v>136366</v>
      </c>
      <c r="L88" s="103"/>
      <c r="M88" s="153">
        <f t="shared" si="21"/>
        <v>30.789342966809663</v>
      </c>
      <c r="N88" s="103"/>
      <c r="O88" s="153">
        <f t="shared" si="22"/>
        <v>667.4328017655738</v>
      </c>
      <c r="P88" s="94"/>
      <c r="Q88" s="156">
        <v>38408</v>
      </c>
      <c r="R88" s="103"/>
      <c r="S88" s="153">
        <f t="shared" si="23"/>
        <v>8.6719349740347713</v>
      </c>
      <c r="T88" s="103"/>
      <c r="U88" s="153">
        <f t="shared" si="24"/>
        <v>578.71636379534971</v>
      </c>
      <c r="V88" s="94"/>
      <c r="W88" s="156">
        <f t="shared" si="25"/>
        <v>641317</v>
      </c>
      <c r="X88" s="94"/>
      <c r="Y88" s="94"/>
      <c r="Z88" s="156">
        <v>116899</v>
      </c>
      <c r="AA88" s="94"/>
      <c r="AB88" s="153">
        <f t="shared" si="26"/>
        <v>18.227959028062564</v>
      </c>
      <c r="AC88" s="94"/>
      <c r="AD88" s="156">
        <v>0</v>
      </c>
      <c r="AE88" s="94"/>
      <c r="AF88" s="153">
        <f t="shared" si="27"/>
        <v>0</v>
      </c>
      <c r="AG88" s="94"/>
      <c r="AH88" s="156">
        <v>0</v>
      </c>
      <c r="AI88" s="94"/>
      <c r="AJ88" s="153">
        <f t="shared" si="28"/>
        <v>0</v>
      </c>
      <c r="AK88" s="94"/>
      <c r="AL88" s="156">
        <v>260</v>
      </c>
      <c r="AM88" s="94"/>
      <c r="AN88" s="103">
        <v>9</v>
      </c>
      <c r="AO88" s="94"/>
      <c r="AP88" s="155">
        <v>4429</v>
      </c>
      <c r="AQ88" s="94"/>
      <c r="AR88" s="155">
        <f t="shared" si="29"/>
        <v>4429</v>
      </c>
      <c r="AS88" s="94"/>
      <c r="AT88" s="155">
        <f t="shared" si="30"/>
        <v>4429</v>
      </c>
      <c r="AU88" s="94"/>
      <c r="AV88" s="155">
        <f t="shared" si="31"/>
        <v>4429</v>
      </c>
    </row>
    <row r="89" spans="1:48" ht="9.75" customHeight="1" x14ac:dyDescent="0.25">
      <c r="A89" s="103">
        <v>10</v>
      </c>
      <c r="B89" s="103"/>
      <c r="C89" s="13" t="s">
        <v>132</v>
      </c>
      <c r="D89" s="103"/>
      <c r="E89" s="156">
        <v>6579516</v>
      </c>
      <c r="F89" s="103"/>
      <c r="G89" s="153">
        <f t="shared" si="19"/>
        <v>83.998468000357462</v>
      </c>
      <c r="H89" s="103"/>
      <c r="I89" s="153">
        <f t="shared" si="20"/>
        <v>58.524830325107857</v>
      </c>
      <c r="J89" s="94"/>
      <c r="K89" s="156">
        <v>381094</v>
      </c>
      <c r="L89" s="103"/>
      <c r="M89" s="153">
        <f t="shared" si="21"/>
        <v>4.8652989314302495</v>
      </c>
      <c r="N89" s="103"/>
      <c r="O89" s="153">
        <f t="shared" si="22"/>
        <v>105.46701502308866</v>
      </c>
      <c r="P89" s="94"/>
      <c r="Q89" s="156">
        <v>83426</v>
      </c>
      <c r="R89" s="103"/>
      <c r="S89" s="153">
        <f t="shared" si="23"/>
        <v>1.0650716848166069</v>
      </c>
      <c r="T89" s="103"/>
      <c r="U89" s="153">
        <f t="shared" si="24"/>
        <v>71.076918180773035</v>
      </c>
      <c r="V89" s="94"/>
      <c r="W89" s="156">
        <f t="shared" si="25"/>
        <v>7044036</v>
      </c>
      <c r="X89" s="94"/>
      <c r="Y89" s="94"/>
      <c r="Z89" s="156">
        <v>819970</v>
      </c>
      <c r="AA89" s="94"/>
      <c r="AB89" s="153">
        <f t="shared" si="26"/>
        <v>11.640627617462489</v>
      </c>
      <c r="AC89" s="94"/>
      <c r="AD89" s="156">
        <v>0</v>
      </c>
      <c r="AE89" s="94"/>
      <c r="AF89" s="153">
        <f t="shared" si="27"/>
        <v>0</v>
      </c>
      <c r="AG89" s="94"/>
      <c r="AH89" s="156">
        <v>0</v>
      </c>
      <c r="AI89" s="94"/>
      <c r="AJ89" s="153">
        <f t="shared" si="28"/>
        <v>0</v>
      </c>
      <c r="AK89" s="94"/>
      <c r="AL89" s="156">
        <v>12322</v>
      </c>
      <c r="AM89" s="94"/>
      <c r="AN89" s="103">
        <v>10</v>
      </c>
      <c r="AO89" s="94"/>
      <c r="AP89" s="155">
        <v>78329</v>
      </c>
      <c r="AQ89" s="94"/>
      <c r="AR89" s="155">
        <f t="shared" si="29"/>
        <v>78329</v>
      </c>
      <c r="AS89" s="94"/>
      <c r="AT89" s="155">
        <f t="shared" si="30"/>
        <v>78329</v>
      </c>
      <c r="AU89" s="94"/>
      <c r="AV89" s="155">
        <f t="shared" si="31"/>
        <v>78329</v>
      </c>
    </row>
    <row r="90" spans="1:48" ht="9.75" customHeight="1" x14ac:dyDescent="0.25">
      <c r="A90" s="103">
        <v>11</v>
      </c>
      <c r="B90" s="103"/>
      <c r="C90" s="13" t="s">
        <v>133</v>
      </c>
      <c r="D90" s="103"/>
      <c r="E90" s="156">
        <v>373952</v>
      </c>
      <c r="F90" s="103"/>
      <c r="G90" s="153">
        <f t="shared" si="19"/>
        <v>58.139303482587067</v>
      </c>
      <c r="H90" s="103"/>
      <c r="I90" s="153">
        <f t="shared" si="20"/>
        <v>40.507796779387455</v>
      </c>
      <c r="J90" s="94"/>
      <c r="K90" s="156">
        <v>12500</v>
      </c>
      <c r="L90" s="103"/>
      <c r="M90" s="153">
        <f t="shared" si="21"/>
        <v>1.9434079601990051</v>
      </c>
      <c r="N90" s="103"/>
      <c r="O90" s="153">
        <f t="shared" si="22"/>
        <v>42.128025312114779</v>
      </c>
      <c r="P90" s="94"/>
      <c r="Q90" s="156">
        <v>44005</v>
      </c>
      <c r="R90" s="103"/>
      <c r="S90" s="153">
        <f t="shared" si="23"/>
        <v>6.8415733830845769</v>
      </c>
      <c r="T90" s="103"/>
      <c r="U90" s="153">
        <f t="shared" si="24"/>
        <v>456.56828409722345</v>
      </c>
      <c r="V90" s="94"/>
      <c r="W90" s="156">
        <f t="shared" si="25"/>
        <v>430457</v>
      </c>
      <c r="X90" s="94"/>
      <c r="Y90" s="94"/>
      <c r="Z90" s="156">
        <v>1385</v>
      </c>
      <c r="AA90" s="94"/>
      <c r="AB90" s="153">
        <f t="shared" si="26"/>
        <v>0.32175106921248808</v>
      </c>
      <c r="AC90" s="94"/>
      <c r="AD90" s="156">
        <v>0</v>
      </c>
      <c r="AE90" s="94"/>
      <c r="AF90" s="153">
        <f t="shared" si="27"/>
        <v>0</v>
      </c>
      <c r="AG90" s="94"/>
      <c r="AH90" s="156">
        <v>0</v>
      </c>
      <c r="AI90" s="94"/>
      <c r="AJ90" s="153">
        <f t="shared" si="28"/>
        <v>0</v>
      </c>
      <c r="AK90" s="94"/>
      <c r="AL90" s="156">
        <v>3267</v>
      </c>
      <c r="AM90" s="94"/>
      <c r="AN90" s="103">
        <v>11</v>
      </c>
      <c r="AO90" s="94"/>
      <c r="AP90" s="155">
        <v>6432</v>
      </c>
      <c r="AQ90" s="94"/>
      <c r="AR90" s="155">
        <f t="shared" si="29"/>
        <v>6432</v>
      </c>
      <c r="AS90" s="94"/>
      <c r="AT90" s="155">
        <f t="shared" si="30"/>
        <v>6432</v>
      </c>
      <c r="AU90" s="94"/>
      <c r="AV90" s="155">
        <f t="shared" si="31"/>
        <v>6432</v>
      </c>
    </row>
    <row r="91" spans="1:48" ht="9.75" customHeight="1" x14ac:dyDescent="0.25">
      <c r="A91" s="103">
        <v>12</v>
      </c>
      <c r="B91" s="103"/>
      <c r="C91" s="13" t="s">
        <v>134</v>
      </c>
      <c r="D91" s="103"/>
      <c r="E91" s="156">
        <v>4125097</v>
      </c>
      <c r="F91" s="103"/>
      <c r="G91" s="153">
        <f t="shared" si="19"/>
        <v>123.92144316270128</v>
      </c>
      <c r="H91" s="103"/>
      <c r="I91" s="153">
        <f t="shared" si="20"/>
        <v>86.340639387717474</v>
      </c>
      <c r="J91" s="94"/>
      <c r="K91" s="156">
        <v>20111</v>
      </c>
      <c r="L91" s="103"/>
      <c r="M91" s="153">
        <f t="shared" si="21"/>
        <v>0.60415164623888484</v>
      </c>
      <c r="N91" s="103"/>
      <c r="O91" s="153">
        <f t="shared" si="22"/>
        <v>13.096434905258544</v>
      </c>
      <c r="P91" s="94"/>
      <c r="Q91" s="156">
        <v>62131</v>
      </c>
      <c r="R91" s="103"/>
      <c r="S91" s="153">
        <f t="shared" si="23"/>
        <v>1.8664683970199472</v>
      </c>
      <c r="T91" s="103"/>
      <c r="U91" s="153">
        <f t="shared" si="24"/>
        <v>124.55764568074908</v>
      </c>
      <c r="V91" s="94"/>
      <c r="W91" s="156">
        <f t="shared" si="25"/>
        <v>4207339</v>
      </c>
      <c r="X91" s="94"/>
      <c r="Y91" s="94"/>
      <c r="Z91" s="156">
        <v>1027500</v>
      </c>
      <c r="AA91" s="94"/>
      <c r="AB91" s="153">
        <f t="shared" si="26"/>
        <v>24.421611854904015</v>
      </c>
      <c r="AC91" s="94"/>
      <c r="AD91" s="156">
        <v>0</v>
      </c>
      <c r="AE91" s="94"/>
      <c r="AF91" s="153">
        <f t="shared" si="27"/>
        <v>0</v>
      </c>
      <c r="AG91" s="94"/>
      <c r="AH91" s="156">
        <v>0</v>
      </c>
      <c r="AI91" s="94"/>
      <c r="AJ91" s="153">
        <f t="shared" si="28"/>
        <v>0</v>
      </c>
      <c r="AK91" s="94"/>
      <c r="AL91" s="156">
        <v>7050</v>
      </c>
      <c r="AM91" s="94"/>
      <c r="AN91" s="103">
        <v>12</v>
      </c>
      <c r="AO91" s="94"/>
      <c r="AP91" s="155">
        <v>33288</v>
      </c>
      <c r="AQ91" s="94"/>
      <c r="AR91" s="155">
        <f t="shared" si="29"/>
        <v>33288</v>
      </c>
      <c r="AS91" s="94"/>
      <c r="AT91" s="155">
        <f t="shared" si="30"/>
        <v>33288</v>
      </c>
      <c r="AU91" s="94"/>
      <c r="AV91" s="155">
        <f t="shared" si="31"/>
        <v>33288</v>
      </c>
    </row>
    <row r="92" spans="1:48" ht="9.75" customHeight="1" x14ac:dyDescent="0.25">
      <c r="A92" s="103">
        <v>13</v>
      </c>
      <c r="B92" s="103"/>
      <c r="C92" s="13" t="s">
        <v>135</v>
      </c>
      <c r="D92" s="103"/>
      <c r="E92" s="156">
        <v>495901</v>
      </c>
      <c r="F92" s="103"/>
      <c r="G92" s="153">
        <f t="shared" si="19"/>
        <v>30.089254292822037</v>
      </c>
      <c r="H92" s="103"/>
      <c r="I92" s="153">
        <f t="shared" si="20"/>
        <v>20.964293087927974</v>
      </c>
      <c r="J92" s="94"/>
      <c r="K92" s="156">
        <v>23086</v>
      </c>
      <c r="L92" s="103"/>
      <c r="M92" s="153">
        <f t="shared" si="21"/>
        <v>1.4007645167162186</v>
      </c>
      <c r="N92" s="103"/>
      <c r="O92" s="153">
        <f t="shared" si="22"/>
        <v>30.364928118587265</v>
      </c>
      <c r="P92" s="94"/>
      <c r="Q92" s="156">
        <v>75818</v>
      </c>
      <c r="R92" s="103"/>
      <c r="S92" s="153">
        <f t="shared" si="23"/>
        <v>4.6003276500212369</v>
      </c>
      <c r="T92" s="103"/>
      <c r="U92" s="153">
        <f t="shared" si="24"/>
        <v>307.00009834700381</v>
      </c>
      <c r="V92" s="94"/>
      <c r="W92" s="156">
        <f t="shared" si="25"/>
        <v>594805</v>
      </c>
      <c r="X92" s="94"/>
      <c r="Y92" s="94"/>
      <c r="Z92" s="156">
        <v>69085</v>
      </c>
      <c r="AA92" s="94"/>
      <c r="AB92" s="153">
        <f t="shared" si="26"/>
        <v>11.614730878186968</v>
      </c>
      <c r="AC92" s="94"/>
      <c r="AD92" s="156">
        <v>0</v>
      </c>
      <c r="AE92" s="94"/>
      <c r="AF92" s="153">
        <f t="shared" si="27"/>
        <v>0</v>
      </c>
      <c r="AG92" s="94"/>
      <c r="AH92" s="156">
        <v>0</v>
      </c>
      <c r="AI92" s="94"/>
      <c r="AJ92" s="153">
        <f t="shared" si="28"/>
        <v>0</v>
      </c>
      <c r="AK92" s="94"/>
      <c r="AL92" s="156">
        <v>1024</v>
      </c>
      <c r="AM92" s="94"/>
      <c r="AN92" s="103">
        <v>13</v>
      </c>
      <c r="AO92" s="94"/>
      <c r="AP92" s="155">
        <v>16481</v>
      </c>
      <c r="AQ92" s="94"/>
      <c r="AR92" s="155">
        <f t="shared" si="29"/>
        <v>16481</v>
      </c>
      <c r="AS92" s="94"/>
      <c r="AT92" s="155">
        <f t="shared" si="30"/>
        <v>16481</v>
      </c>
      <c r="AU92" s="94"/>
      <c r="AV92" s="155">
        <f t="shared" si="31"/>
        <v>16481</v>
      </c>
    </row>
    <row r="93" spans="1:48" ht="9.75" customHeight="1" x14ac:dyDescent="0.25">
      <c r="A93" s="103">
        <v>14</v>
      </c>
      <c r="B93" s="103"/>
      <c r="C93" s="13" t="s">
        <v>136</v>
      </c>
      <c r="D93" s="103"/>
      <c r="E93" s="156">
        <v>4105075</v>
      </c>
      <c r="F93" s="103"/>
      <c r="G93" s="153">
        <f t="shared" si="19"/>
        <v>190.26116981831666</v>
      </c>
      <c r="H93" s="103"/>
      <c r="I93" s="153">
        <f t="shared" si="20"/>
        <v>132.56197340439743</v>
      </c>
      <c r="J93" s="94"/>
      <c r="K93" s="156">
        <v>29575</v>
      </c>
      <c r="L93" s="103"/>
      <c r="M93" s="153">
        <f t="shared" si="21"/>
        <v>1.3707360029662587</v>
      </c>
      <c r="N93" s="103"/>
      <c r="O93" s="153">
        <f t="shared" si="22"/>
        <v>29.713988113579799</v>
      </c>
      <c r="P93" s="94"/>
      <c r="Q93" s="156">
        <v>36309</v>
      </c>
      <c r="R93" s="103"/>
      <c r="S93" s="153">
        <f t="shared" si="23"/>
        <v>1.6828420467185763</v>
      </c>
      <c r="T93" s="103"/>
      <c r="U93" s="153">
        <f t="shared" si="24"/>
        <v>112.30345165581654</v>
      </c>
      <c r="V93" s="94"/>
      <c r="W93" s="156">
        <f t="shared" si="25"/>
        <v>4170959</v>
      </c>
      <c r="X93" s="94"/>
      <c r="Y93" s="94"/>
      <c r="Z93" s="156">
        <v>184689</v>
      </c>
      <c r="AA93" s="94"/>
      <c r="AB93" s="153">
        <f t="shared" si="26"/>
        <v>4.4279744778119374</v>
      </c>
      <c r="AC93" s="94"/>
      <c r="AD93" s="156">
        <v>0</v>
      </c>
      <c r="AE93" s="94"/>
      <c r="AF93" s="153">
        <f t="shared" si="27"/>
        <v>0</v>
      </c>
      <c r="AG93" s="94"/>
      <c r="AH93" s="156">
        <v>0</v>
      </c>
      <c r="AI93" s="94"/>
      <c r="AJ93" s="153">
        <f t="shared" si="28"/>
        <v>0</v>
      </c>
      <c r="AK93" s="94"/>
      <c r="AL93" s="156">
        <v>0</v>
      </c>
      <c r="AM93" s="94"/>
      <c r="AN93" s="103">
        <v>14</v>
      </c>
      <c r="AO93" s="94"/>
      <c r="AP93" s="155">
        <v>21576</v>
      </c>
      <c r="AQ93" s="94"/>
      <c r="AR93" s="155">
        <f t="shared" si="29"/>
        <v>21576</v>
      </c>
      <c r="AS93" s="94"/>
      <c r="AT93" s="155">
        <f t="shared" si="30"/>
        <v>21576</v>
      </c>
      <c r="AU93" s="94"/>
      <c r="AV93" s="155">
        <f t="shared" si="31"/>
        <v>21576</v>
      </c>
    </row>
    <row r="94" spans="1:48" ht="9.75" customHeight="1" x14ac:dyDescent="0.25">
      <c r="A94" s="103">
        <v>15</v>
      </c>
      <c r="B94" s="103"/>
      <c r="C94" s="13" t="s">
        <v>137</v>
      </c>
      <c r="D94" s="103"/>
      <c r="E94" s="156">
        <v>121998</v>
      </c>
      <c r="F94" s="103"/>
      <c r="G94" s="153">
        <f t="shared" si="19"/>
        <v>7.1966729589428979</v>
      </c>
      <c r="H94" s="103"/>
      <c r="I94" s="153">
        <f t="shared" si="20"/>
        <v>5.0141874471524011</v>
      </c>
      <c r="J94" s="94"/>
      <c r="K94" s="156">
        <v>10000</v>
      </c>
      <c r="L94" s="103"/>
      <c r="M94" s="153">
        <f t="shared" si="21"/>
        <v>0.58990089664936296</v>
      </c>
      <c r="N94" s="103"/>
      <c r="O94" s="153">
        <f t="shared" si="22"/>
        <v>12.787515753068538</v>
      </c>
      <c r="P94" s="94"/>
      <c r="Q94" s="156">
        <v>82650</v>
      </c>
      <c r="R94" s="103"/>
      <c r="S94" s="153">
        <f t="shared" si="23"/>
        <v>4.8755309108069849</v>
      </c>
      <c r="T94" s="103"/>
      <c r="U94" s="153">
        <f t="shared" si="24"/>
        <v>325.36562240402407</v>
      </c>
      <c r="V94" s="94"/>
      <c r="W94" s="156">
        <f t="shared" si="25"/>
        <v>214648</v>
      </c>
      <c r="X94" s="94"/>
      <c r="Y94" s="94"/>
      <c r="Z94" s="156">
        <v>0</v>
      </c>
      <c r="AA94" s="94"/>
      <c r="AB94" s="153">
        <f t="shared" si="26"/>
        <v>0</v>
      </c>
      <c r="AC94" s="94"/>
      <c r="AD94" s="156">
        <v>0</v>
      </c>
      <c r="AE94" s="94"/>
      <c r="AF94" s="153">
        <f t="shared" si="27"/>
        <v>0</v>
      </c>
      <c r="AG94" s="94"/>
      <c r="AH94" s="156">
        <v>0</v>
      </c>
      <c r="AI94" s="94"/>
      <c r="AJ94" s="153">
        <f t="shared" si="28"/>
        <v>0</v>
      </c>
      <c r="AK94" s="94"/>
      <c r="AL94" s="156">
        <v>0</v>
      </c>
      <c r="AM94" s="94"/>
      <c r="AN94" s="103">
        <v>15</v>
      </c>
      <c r="AO94" s="94"/>
      <c r="AP94" s="155">
        <v>16952</v>
      </c>
      <c r="AQ94" s="94"/>
      <c r="AR94" s="155">
        <f t="shared" si="29"/>
        <v>16952</v>
      </c>
      <c r="AS94" s="94"/>
      <c r="AT94" s="155">
        <f t="shared" si="30"/>
        <v>16952</v>
      </c>
      <c r="AU94" s="94"/>
      <c r="AV94" s="155">
        <f t="shared" si="31"/>
        <v>16952</v>
      </c>
    </row>
    <row r="95" spans="1:48" ht="9.75" customHeight="1" x14ac:dyDescent="0.25">
      <c r="A95" s="103">
        <v>16</v>
      </c>
      <c r="B95" s="103"/>
      <c r="C95" s="13" t="s">
        <v>138</v>
      </c>
      <c r="D95" s="103"/>
      <c r="E95" s="156">
        <v>1885993</v>
      </c>
      <c r="F95" s="103"/>
      <c r="G95" s="153">
        <f t="shared" si="19"/>
        <v>34.027839422643211</v>
      </c>
      <c r="H95" s="103"/>
      <c r="I95" s="153">
        <f t="shared" si="20"/>
        <v>23.70845059378625</v>
      </c>
      <c r="J95" s="94"/>
      <c r="K95" s="156">
        <v>139458</v>
      </c>
      <c r="L95" s="103"/>
      <c r="M95" s="153">
        <f t="shared" si="21"/>
        <v>2.5161569688768606</v>
      </c>
      <c r="N95" s="103"/>
      <c r="O95" s="153">
        <f t="shared" si="22"/>
        <v>54.543732785392066</v>
      </c>
      <c r="P95" s="94"/>
      <c r="Q95" s="156">
        <v>97361</v>
      </c>
      <c r="R95" s="103"/>
      <c r="S95" s="153">
        <f t="shared" si="23"/>
        <v>1.7566260712674786</v>
      </c>
      <c r="T95" s="103"/>
      <c r="U95" s="153">
        <f t="shared" si="24"/>
        <v>117.22738414850457</v>
      </c>
      <c r="V95" s="94"/>
      <c r="W95" s="156">
        <f t="shared" si="25"/>
        <v>2122812</v>
      </c>
      <c r="X95" s="94"/>
      <c r="Y95" s="94"/>
      <c r="Z95" s="156">
        <v>430474</v>
      </c>
      <c r="AA95" s="94"/>
      <c r="AB95" s="153">
        <f t="shared" si="26"/>
        <v>20.278479676956792</v>
      </c>
      <c r="AC95" s="94"/>
      <c r="AD95" s="156">
        <v>0</v>
      </c>
      <c r="AE95" s="94"/>
      <c r="AF95" s="153">
        <f t="shared" si="27"/>
        <v>0</v>
      </c>
      <c r="AG95" s="94"/>
      <c r="AH95" s="156">
        <v>0</v>
      </c>
      <c r="AI95" s="94"/>
      <c r="AJ95" s="153">
        <f t="shared" si="28"/>
        <v>0</v>
      </c>
      <c r="AK95" s="94"/>
      <c r="AL95" s="156">
        <v>9756</v>
      </c>
      <c r="AM95" s="94"/>
      <c r="AN95" s="103">
        <v>16</v>
      </c>
      <c r="AO95" s="94"/>
      <c r="AP95" s="155">
        <v>55425</v>
      </c>
      <c r="AQ95" s="94"/>
      <c r="AR95" s="155">
        <f t="shared" si="29"/>
        <v>55425</v>
      </c>
      <c r="AS95" s="94"/>
      <c r="AT95" s="155">
        <f t="shared" si="30"/>
        <v>55425</v>
      </c>
      <c r="AU95" s="94"/>
      <c r="AV95" s="155">
        <f t="shared" si="31"/>
        <v>55425</v>
      </c>
    </row>
    <row r="96" spans="1:48" ht="9.75" customHeight="1" x14ac:dyDescent="0.25">
      <c r="A96" s="103">
        <v>17</v>
      </c>
      <c r="B96" s="103"/>
      <c r="C96" s="13" t="s">
        <v>139</v>
      </c>
      <c r="D96" s="103"/>
      <c r="E96" s="156">
        <v>1280769</v>
      </c>
      <c r="F96" s="103"/>
      <c r="G96" s="153">
        <f t="shared" si="19"/>
        <v>42.280767199260531</v>
      </c>
      <c r="H96" s="103"/>
      <c r="I96" s="153">
        <f t="shared" si="20"/>
        <v>29.458569724647575</v>
      </c>
      <c r="J96" s="94"/>
      <c r="K96" s="156">
        <v>57855</v>
      </c>
      <c r="L96" s="103"/>
      <c r="M96" s="153">
        <f t="shared" si="21"/>
        <v>1.9099102073154628</v>
      </c>
      <c r="N96" s="103"/>
      <c r="O96" s="153">
        <f t="shared" si="22"/>
        <v>41.40188123414552</v>
      </c>
      <c r="P96" s="94"/>
      <c r="Q96" s="156">
        <v>46323</v>
      </c>
      <c r="R96" s="103"/>
      <c r="S96" s="153">
        <f t="shared" si="23"/>
        <v>1.5292156344909547</v>
      </c>
      <c r="T96" s="103"/>
      <c r="U96" s="153">
        <f t="shared" si="24"/>
        <v>102.05128545144642</v>
      </c>
      <c r="V96" s="94"/>
      <c r="W96" s="156">
        <f t="shared" si="25"/>
        <v>1384947</v>
      </c>
      <c r="X96" s="94"/>
      <c r="Y96" s="94"/>
      <c r="Z96" s="156">
        <v>54057</v>
      </c>
      <c r="AA96" s="94"/>
      <c r="AB96" s="153">
        <f t="shared" si="26"/>
        <v>3.903181854612487</v>
      </c>
      <c r="AC96" s="94"/>
      <c r="AD96" s="156">
        <v>24180</v>
      </c>
      <c r="AE96" s="94"/>
      <c r="AF96" s="153">
        <f t="shared" si="27"/>
        <v>1.7459151866461315</v>
      </c>
      <c r="AG96" s="94"/>
      <c r="AH96" s="156">
        <v>0</v>
      </c>
      <c r="AI96" s="94"/>
      <c r="AJ96" s="153">
        <f t="shared" si="28"/>
        <v>0</v>
      </c>
      <c r="AK96" s="94"/>
      <c r="AL96" s="156">
        <v>1240</v>
      </c>
      <c r="AM96" s="94"/>
      <c r="AN96" s="103">
        <v>17</v>
      </c>
      <c r="AO96" s="94"/>
      <c r="AP96" s="155">
        <v>30292</v>
      </c>
      <c r="AQ96" s="94"/>
      <c r="AR96" s="155">
        <f t="shared" si="29"/>
        <v>30292</v>
      </c>
      <c r="AS96" s="94"/>
      <c r="AT96" s="155">
        <f t="shared" si="30"/>
        <v>30292</v>
      </c>
      <c r="AU96" s="94"/>
      <c r="AV96" s="155">
        <f t="shared" si="31"/>
        <v>30292</v>
      </c>
    </row>
    <row r="97" spans="1:48" ht="9.75" customHeight="1" x14ac:dyDescent="0.25">
      <c r="A97" s="103">
        <v>18</v>
      </c>
      <c r="B97" s="103"/>
      <c r="C97" s="13" t="s">
        <v>140</v>
      </c>
      <c r="D97" s="103"/>
      <c r="E97" s="156">
        <v>1755273</v>
      </c>
      <c r="F97" s="103"/>
      <c r="G97" s="153">
        <f t="shared" si="19"/>
        <v>60.233794310421743</v>
      </c>
      <c r="H97" s="103"/>
      <c r="I97" s="153">
        <f t="shared" si="20"/>
        <v>41.967105779118235</v>
      </c>
      <c r="J97" s="94"/>
      <c r="K97" s="156">
        <v>8000</v>
      </c>
      <c r="L97" s="103"/>
      <c r="M97" s="153">
        <f t="shared" si="21"/>
        <v>0.27452729830822553</v>
      </c>
      <c r="N97" s="103"/>
      <c r="O97" s="153">
        <f t="shared" si="22"/>
        <v>5.9510371516699587</v>
      </c>
      <c r="P97" s="94"/>
      <c r="Q97" s="156">
        <v>66346</v>
      </c>
      <c r="R97" s="103"/>
      <c r="S97" s="153">
        <f t="shared" si="23"/>
        <v>2.2767235166946915</v>
      </c>
      <c r="T97" s="103"/>
      <c r="U97" s="153">
        <f t="shared" si="24"/>
        <v>151.93577429881108</v>
      </c>
      <c r="V97" s="94"/>
      <c r="W97" s="156">
        <f t="shared" si="25"/>
        <v>1829619</v>
      </c>
      <c r="X97" s="94"/>
      <c r="Y97" s="94"/>
      <c r="Z97" s="156">
        <v>120000</v>
      </c>
      <c r="AA97" s="94"/>
      <c r="AB97" s="153">
        <f t="shared" si="26"/>
        <v>6.5587425578768039</v>
      </c>
      <c r="AC97" s="94"/>
      <c r="AD97" s="156">
        <v>7500</v>
      </c>
      <c r="AE97" s="94"/>
      <c r="AF97" s="153">
        <f t="shared" si="27"/>
        <v>0.40992140986730025</v>
      </c>
      <c r="AG97" s="94"/>
      <c r="AH97" s="156">
        <v>0</v>
      </c>
      <c r="AI97" s="94"/>
      <c r="AJ97" s="153">
        <f t="shared" si="28"/>
        <v>0</v>
      </c>
      <c r="AK97" s="94"/>
      <c r="AL97" s="156">
        <v>0</v>
      </c>
      <c r="AM97" s="94"/>
      <c r="AN97" s="103">
        <v>18</v>
      </c>
      <c r="AO97" s="94"/>
      <c r="AP97" s="155">
        <v>29141</v>
      </c>
      <c r="AQ97" s="94"/>
      <c r="AR97" s="155">
        <f t="shared" si="29"/>
        <v>29141</v>
      </c>
      <c r="AS97" s="94"/>
      <c r="AT97" s="155">
        <f t="shared" si="30"/>
        <v>29141</v>
      </c>
      <c r="AU97" s="94"/>
      <c r="AV97" s="155">
        <f t="shared" si="31"/>
        <v>29141</v>
      </c>
    </row>
    <row r="98" spans="1:48" ht="9.75" customHeight="1" x14ac:dyDescent="0.25">
      <c r="A98" s="103">
        <v>19</v>
      </c>
      <c r="B98" s="103"/>
      <c r="C98" s="13" t="s">
        <v>141</v>
      </c>
      <c r="D98" s="103"/>
      <c r="E98" s="156">
        <v>253412</v>
      </c>
      <c r="F98" s="103"/>
      <c r="G98" s="153">
        <f t="shared" si="19"/>
        <v>36.114008835684764</v>
      </c>
      <c r="H98" s="103"/>
      <c r="I98" s="153">
        <f t="shared" si="20"/>
        <v>25.161961756956121</v>
      </c>
      <c r="J98" s="94"/>
      <c r="K98" s="156">
        <v>25525</v>
      </c>
      <c r="L98" s="103"/>
      <c r="M98" s="153">
        <f t="shared" si="21"/>
        <v>3.6375944135670513</v>
      </c>
      <c r="N98" s="103"/>
      <c r="O98" s="153">
        <f t="shared" si="22"/>
        <v>78.853577153336246</v>
      </c>
      <c r="P98" s="94"/>
      <c r="Q98" s="156">
        <v>12000</v>
      </c>
      <c r="R98" s="103"/>
      <c r="S98" s="153">
        <f t="shared" si="23"/>
        <v>1.7101325352714836</v>
      </c>
      <c r="T98" s="103"/>
      <c r="U98" s="153">
        <f t="shared" si="24"/>
        <v>114.12466599250442</v>
      </c>
      <c r="V98" s="94"/>
      <c r="W98" s="156">
        <f t="shared" si="25"/>
        <v>290937</v>
      </c>
      <c r="X98" s="94"/>
      <c r="Y98" s="94"/>
      <c r="Z98" s="156">
        <v>6206</v>
      </c>
      <c r="AA98" s="94"/>
      <c r="AB98" s="153">
        <f t="shared" si="26"/>
        <v>2.1331078549651643</v>
      </c>
      <c r="AC98" s="94"/>
      <c r="AD98" s="156">
        <v>0</v>
      </c>
      <c r="AE98" s="94"/>
      <c r="AF98" s="153">
        <f t="shared" si="27"/>
        <v>0</v>
      </c>
      <c r="AG98" s="94"/>
      <c r="AH98" s="156">
        <v>0</v>
      </c>
      <c r="AI98" s="94"/>
      <c r="AJ98" s="153">
        <f t="shared" si="28"/>
        <v>0</v>
      </c>
      <c r="AK98" s="94"/>
      <c r="AL98" s="156">
        <v>54938</v>
      </c>
      <c r="AM98" s="94"/>
      <c r="AN98" s="103">
        <v>19</v>
      </c>
      <c r="AO98" s="94"/>
      <c r="AP98" s="155">
        <v>7017</v>
      </c>
      <c r="AQ98" s="94"/>
      <c r="AR98" s="155">
        <f t="shared" si="29"/>
        <v>7017</v>
      </c>
      <c r="AS98" s="94"/>
      <c r="AT98" s="155">
        <f t="shared" si="30"/>
        <v>7017</v>
      </c>
      <c r="AU98" s="94"/>
      <c r="AV98" s="155">
        <f t="shared" si="31"/>
        <v>7017</v>
      </c>
    </row>
    <row r="99" spans="1:48" ht="9.75" customHeight="1" x14ac:dyDescent="0.25">
      <c r="A99" s="103">
        <v>20</v>
      </c>
      <c r="B99" s="103"/>
      <c r="C99" s="13" t="s">
        <v>142</v>
      </c>
      <c r="D99" s="103"/>
      <c r="E99" s="156">
        <v>38816</v>
      </c>
      <c r="F99" s="103"/>
      <c r="G99" s="153">
        <f t="shared" si="19"/>
        <v>3.2290158888611598</v>
      </c>
      <c r="H99" s="103"/>
      <c r="I99" s="153">
        <f t="shared" si="20"/>
        <v>2.2497744484086604</v>
      </c>
      <c r="J99" s="94"/>
      <c r="K99" s="156">
        <v>187876</v>
      </c>
      <c r="L99" s="103"/>
      <c r="M99" s="153">
        <f t="shared" si="21"/>
        <v>15.628982613759254</v>
      </c>
      <c r="N99" s="103"/>
      <c r="O99" s="153">
        <f t="shared" si="22"/>
        <v>338.7956562077834</v>
      </c>
      <c r="P99" s="94"/>
      <c r="Q99" s="156">
        <v>52992</v>
      </c>
      <c r="R99" s="103"/>
      <c r="S99" s="153">
        <f t="shared" si="23"/>
        <v>4.4082855003743449</v>
      </c>
      <c r="T99" s="103"/>
      <c r="U99" s="153">
        <f t="shared" si="24"/>
        <v>294.18428101536358</v>
      </c>
      <c r="V99" s="94"/>
      <c r="W99" s="156">
        <f t="shared" si="25"/>
        <v>279684</v>
      </c>
      <c r="X99" s="94"/>
      <c r="Y99" s="94"/>
      <c r="Z99" s="156">
        <v>0</v>
      </c>
      <c r="AA99" s="94"/>
      <c r="AB99" s="153">
        <f t="shared" si="26"/>
        <v>0</v>
      </c>
      <c r="AC99" s="94"/>
      <c r="AD99" s="156">
        <v>0</v>
      </c>
      <c r="AE99" s="94"/>
      <c r="AF99" s="153">
        <f t="shared" si="27"/>
        <v>0</v>
      </c>
      <c r="AG99" s="94"/>
      <c r="AH99" s="156">
        <v>0</v>
      </c>
      <c r="AI99" s="94"/>
      <c r="AJ99" s="153">
        <f t="shared" si="28"/>
        <v>0</v>
      </c>
      <c r="AK99" s="94"/>
      <c r="AL99" s="156">
        <v>0</v>
      </c>
      <c r="AM99" s="94"/>
      <c r="AN99" s="103">
        <v>20</v>
      </c>
      <c r="AO99" s="94"/>
      <c r="AP99" s="155">
        <v>12021</v>
      </c>
      <c r="AQ99" s="94"/>
      <c r="AR99" s="155">
        <f t="shared" si="29"/>
        <v>12021</v>
      </c>
      <c r="AS99" s="94"/>
      <c r="AT99" s="155">
        <f t="shared" si="30"/>
        <v>12021</v>
      </c>
      <c r="AU99" s="94"/>
      <c r="AV99" s="155">
        <f t="shared" si="31"/>
        <v>12021</v>
      </c>
    </row>
    <row r="100" spans="1:48" ht="9.75" customHeight="1" x14ac:dyDescent="0.25">
      <c r="A100" s="103">
        <v>21</v>
      </c>
      <c r="B100" s="103"/>
      <c r="C100" s="13" t="s">
        <v>143</v>
      </c>
      <c r="D100" s="103"/>
      <c r="E100" s="156">
        <v>20579789</v>
      </c>
      <c r="F100" s="103"/>
      <c r="G100" s="153">
        <f t="shared" si="19"/>
        <v>59.417852100578308</v>
      </c>
      <c r="H100" s="103"/>
      <c r="I100" s="153">
        <f t="shared" si="20"/>
        <v>41.398608751458426</v>
      </c>
      <c r="J100" s="94"/>
      <c r="K100" s="156">
        <v>2933</v>
      </c>
      <c r="L100" s="103"/>
      <c r="M100" s="153">
        <f t="shared" si="21"/>
        <v>8.4681412531001244E-3</v>
      </c>
      <c r="N100" s="103"/>
      <c r="O100" s="153">
        <f t="shared" si="22"/>
        <v>0.18356725729405504</v>
      </c>
      <c r="P100" s="94"/>
      <c r="Q100" s="156">
        <v>448793</v>
      </c>
      <c r="R100" s="103"/>
      <c r="S100" s="153">
        <f t="shared" si="23"/>
        <v>1.2957526482790878</v>
      </c>
      <c r="T100" s="103"/>
      <c r="U100" s="153">
        <f t="shared" si="24"/>
        <v>86.471273508797623</v>
      </c>
      <c r="V100" s="94"/>
      <c r="W100" s="156">
        <f t="shared" si="25"/>
        <v>21031515</v>
      </c>
      <c r="X100" s="94"/>
      <c r="Y100" s="94"/>
      <c r="Z100" s="156">
        <v>50018</v>
      </c>
      <c r="AA100" s="94"/>
      <c r="AB100" s="153">
        <f t="shared" si="26"/>
        <v>0.23782404643697802</v>
      </c>
      <c r="AC100" s="94"/>
      <c r="AD100" s="156">
        <v>0</v>
      </c>
      <c r="AE100" s="94"/>
      <c r="AF100" s="153">
        <f t="shared" si="27"/>
        <v>0</v>
      </c>
      <c r="AG100" s="94"/>
      <c r="AH100" s="156">
        <v>444676</v>
      </c>
      <c r="AI100" s="94"/>
      <c r="AJ100" s="153">
        <f t="shared" si="28"/>
        <v>2.1143317540367397</v>
      </c>
      <c r="AK100" s="94"/>
      <c r="AL100" s="156">
        <v>363144</v>
      </c>
      <c r="AM100" s="94"/>
      <c r="AN100" s="103">
        <v>21</v>
      </c>
      <c r="AO100" s="94"/>
      <c r="AP100" s="155">
        <v>346357</v>
      </c>
      <c r="AQ100" s="94"/>
      <c r="AR100" s="155">
        <f t="shared" si="29"/>
        <v>346357</v>
      </c>
      <c r="AS100" s="94"/>
      <c r="AT100" s="155">
        <f t="shared" si="30"/>
        <v>346357</v>
      </c>
      <c r="AU100" s="94"/>
      <c r="AV100" s="155">
        <f t="shared" si="31"/>
        <v>346357</v>
      </c>
    </row>
    <row r="101" spans="1:48" ht="9.75" customHeight="1" x14ac:dyDescent="0.25">
      <c r="A101" s="103">
        <v>22</v>
      </c>
      <c r="B101" s="103"/>
      <c r="C101" s="13" t="s">
        <v>144</v>
      </c>
      <c r="D101" s="103"/>
      <c r="E101" s="156">
        <v>1072773</v>
      </c>
      <c r="F101" s="103"/>
      <c r="G101" s="153">
        <f t="shared" si="19"/>
        <v>74.498125000000002</v>
      </c>
      <c r="H101" s="103"/>
      <c r="I101" s="153">
        <f t="shared" si="20"/>
        <v>51.905591006077891</v>
      </c>
      <c r="J101" s="94"/>
      <c r="K101" s="156">
        <v>38708</v>
      </c>
      <c r="L101" s="103"/>
      <c r="M101" s="153">
        <f t="shared" si="21"/>
        <v>2.6880555555555556</v>
      </c>
      <c r="N101" s="103"/>
      <c r="O101" s="153">
        <f t="shared" si="22"/>
        <v>58.270046641786507</v>
      </c>
      <c r="P101" s="94"/>
      <c r="Q101" s="156">
        <v>40605</v>
      </c>
      <c r="R101" s="103"/>
      <c r="S101" s="153">
        <f t="shared" si="23"/>
        <v>2.8197916666666667</v>
      </c>
      <c r="T101" s="103"/>
      <c r="U101" s="153">
        <f t="shared" si="24"/>
        <v>188.17710059863501</v>
      </c>
      <c r="V101" s="94"/>
      <c r="W101" s="156">
        <f t="shared" si="25"/>
        <v>1152086</v>
      </c>
      <c r="X101" s="94"/>
      <c r="Y101" s="94"/>
      <c r="Z101" s="156">
        <v>176500</v>
      </c>
      <c r="AA101" s="94"/>
      <c r="AB101" s="153">
        <f t="shared" si="26"/>
        <v>15.320036872247384</v>
      </c>
      <c r="AC101" s="94"/>
      <c r="AD101" s="156">
        <v>0</v>
      </c>
      <c r="AE101" s="94"/>
      <c r="AF101" s="153">
        <f t="shared" si="27"/>
        <v>0</v>
      </c>
      <c r="AG101" s="94"/>
      <c r="AH101" s="156">
        <v>211750</v>
      </c>
      <c r="AI101" s="94"/>
      <c r="AJ101" s="153">
        <f t="shared" si="28"/>
        <v>18.379704292908688</v>
      </c>
      <c r="AK101" s="94"/>
      <c r="AL101" s="156">
        <v>24224</v>
      </c>
      <c r="AM101" s="94"/>
      <c r="AN101" s="103">
        <v>22</v>
      </c>
      <c r="AO101" s="94"/>
      <c r="AP101" s="155">
        <v>14400</v>
      </c>
      <c r="AQ101" s="94"/>
      <c r="AR101" s="155">
        <f t="shared" si="29"/>
        <v>14400</v>
      </c>
      <c r="AS101" s="94"/>
      <c r="AT101" s="155">
        <f t="shared" si="30"/>
        <v>14400</v>
      </c>
      <c r="AU101" s="94"/>
      <c r="AV101" s="155">
        <f t="shared" si="31"/>
        <v>14400</v>
      </c>
    </row>
    <row r="102" spans="1:48" ht="9.75" customHeight="1" x14ac:dyDescent="0.25">
      <c r="A102" s="103">
        <v>23</v>
      </c>
      <c r="B102" s="103"/>
      <c r="C102" s="13" t="s">
        <v>145</v>
      </c>
      <c r="D102" s="103"/>
      <c r="E102" s="156">
        <v>89171</v>
      </c>
      <c r="F102" s="103"/>
      <c r="G102" s="153">
        <f t="shared" si="19"/>
        <v>17.505104043973301</v>
      </c>
      <c r="H102" s="103"/>
      <c r="I102" s="153">
        <f t="shared" si="20"/>
        <v>12.196451535193917</v>
      </c>
      <c r="J102" s="94"/>
      <c r="K102" s="156">
        <v>76</v>
      </c>
      <c r="L102" s="103"/>
      <c r="M102" s="153">
        <f t="shared" si="21"/>
        <v>1.49195131527287E-2</v>
      </c>
      <c r="N102" s="103"/>
      <c r="O102" s="153">
        <f t="shared" si="22"/>
        <v>0.32341620525122405</v>
      </c>
      <c r="P102" s="94"/>
      <c r="Q102" s="156">
        <v>19032</v>
      </c>
      <c r="R102" s="103"/>
      <c r="S102" s="153">
        <f t="shared" si="23"/>
        <v>3.7361601884570081</v>
      </c>
      <c r="T102" s="103"/>
      <c r="U102" s="153">
        <f t="shared" si="24"/>
        <v>249.33040264885625</v>
      </c>
      <c r="V102" s="94"/>
      <c r="W102" s="156">
        <f t="shared" si="25"/>
        <v>108279</v>
      </c>
      <c r="X102" s="94"/>
      <c r="Y102" s="94"/>
      <c r="Z102" s="156">
        <v>0</v>
      </c>
      <c r="AA102" s="94"/>
      <c r="AB102" s="153">
        <f t="shared" si="26"/>
        <v>0</v>
      </c>
      <c r="AC102" s="94"/>
      <c r="AD102" s="156">
        <v>0</v>
      </c>
      <c r="AE102" s="94"/>
      <c r="AF102" s="153">
        <f t="shared" si="27"/>
        <v>0</v>
      </c>
      <c r="AG102" s="94"/>
      <c r="AH102" s="156">
        <v>0</v>
      </c>
      <c r="AI102" s="94"/>
      <c r="AJ102" s="153">
        <f t="shared" si="28"/>
        <v>0</v>
      </c>
      <c r="AK102" s="94"/>
      <c r="AL102" s="156">
        <v>0</v>
      </c>
      <c r="AM102" s="94"/>
      <c r="AN102" s="103">
        <v>23</v>
      </c>
      <c r="AO102" s="94"/>
      <c r="AP102" s="155">
        <v>5094</v>
      </c>
      <c r="AQ102" s="94"/>
      <c r="AR102" s="155">
        <f t="shared" si="29"/>
        <v>5094</v>
      </c>
      <c r="AS102" s="94"/>
      <c r="AT102" s="155">
        <f t="shared" si="30"/>
        <v>5094</v>
      </c>
      <c r="AU102" s="94"/>
      <c r="AV102" s="155">
        <f t="shared" si="31"/>
        <v>5094</v>
      </c>
    </row>
    <row r="103" spans="1:48" ht="9.75" customHeight="1" x14ac:dyDescent="0.25">
      <c r="A103" s="103">
        <v>24</v>
      </c>
      <c r="B103" s="103"/>
      <c r="C103" s="13" t="s">
        <v>146</v>
      </c>
      <c r="D103" s="103"/>
      <c r="E103" s="156">
        <v>2652720</v>
      </c>
      <c r="F103" s="103"/>
      <c r="G103" s="153">
        <f t="shared" si="19"/>
        <v>51.728091728091727</v>
      </c>
      <c r="H103" s="103"/>
      <c r="I103" s="153">
        <f t="shared" si="20"/>
        <v>36.040869119366562</v>
      </c>
      <c r="J103" s="94"/>
      <c r="K103" s="156">
        <v>77451</v>
      </c>
      <c r="L103" s="103"/>
      <c r="M103" s="153">
        <f t="shared" si="21"/>
        <v>1.5102960102960103</v>
      </c>
      <c r="N103" s="103"/>
      <c r="O103" s="153">
        <f t="shared" si="22"/>
        <v>32.739285756563952</v>
      </c>
      <c r="P103" s="94"/>
      <c r="Q103" s="156">
        <v>181880</v>
      </c>
      <c r="R103" s="103"/>
      <c r="S103" s="153">
        <f t="shared" si="23"/>
        <v>3.5466635466635466</v>
      </c>
      <c r="T103" s="103"/>
      <c r="U103" s="153">
        <f t="shared" si="24"/>
        <v>236.68445825253679</v>
      </c>
      <c r="V103" s="94"/>
      <c r="W103" s="156">
        <f t="shared" si="25"/>
        <v>2912051</v>
      </c>
      <c r="X103" s="94"/>
      <c r="Y103" s="94"/>
      <c r="Z103" s="156">
        <v>0</v>
      </c>
      <c r="AA103" s="94"/>
      <c r="AB103" s="153">
        <f t="shared" si="26"/>
        <v>0</v>
      </c>
      <c r="AC103" s="94"/>
      <c r="AD103" s="156">
        <v>0</v>
      </c>
      <c r="AE103" s="94"/>
      <c r="AF103" s="153">
        <f t="shared" si="27"/>
        <v>0</v>
      </c>
      <c r="AG103" s="94"/>
      <c r="AH103" s="156">
        <v>0</v>
      </c>
      <c r="AI103" s="94"/>
      <c r="AJ103" s="153">
        <f t="shared" si="28"/>
        <v>0</v>
      </c>
      <c r="AK103" s="94"/>
      <c r="AL103" s="156">
        <v>4924</v>
      </c>
      <c r="AM103" s="94"/>
      <c r="AN103" s="103">
        <v>24</v>
      </c>
      <c r="AO103" s="94"/>
      <c r="AP103" s="155">
        <v>51282</v>
      </c>
      <c r="AQ103" s="94"/>
      <c r="AR103" s="155">
        <f t="shared" si="29"/>
        <v>51282</v>
      </c>
      <c r="AS103" s="94"/>
      <c r="AT103" s="155">
        <f t="shared" si="30"/>
        <v>51282</v>
      </c>
      <c r="AU103" s="94"/>
      <c r="AV103" s="155">
        <f t="shared" si="31"/>
        <v>51282</v>
      </c>
    </row>
    <row r="104" spans="1:48" ht="9.75" customHeight="1" x14ac:dyDescent="0.25">
      <c r="A104" s="103">
        <v>25</v>
      </c>
      <c r="B104" s="103"/>
      <c r="C104" s="13" t="s">
        <v>147</v>
      </c>
      <c r="D104" s="103"/>
      <c r="E104" s="156">
        <v>229638</v>
      </c>
      <c r="F104" s="103"/>
      <c r="G104" s="153">
        <f t="shared" si="19"/>
        <v>23.384725050916497</v>
      </c>
      <c r="H104" s="103"/>
      <c r="I104" s="153">
        <f t="shared" si="20"/>
        <v>16.29300031755773</v>
      </c>
      <c r="J104" s="94"/>
      <c r="K104" s="156">
        <v>30853</v>
      </c>
      <c r="L104" s="103"/>
      <c r="M104" s="153">
        <f t="shared" si="21"/>
        <v>3.1418533604887982</v>
      </c>
      <c r="N104" s="103"/>
      <c r="O104" s="153">
        <f t="shared" si="22"/>
        <v>68.107201683001904</v>
      </c>
      <c r="P104" s="94"/>
      <c r="Q104" s="156">
        <v>54401</v>
      </c>
      <c r="R104" s="103"/>
      <c r="S104" s="153">
        <f t="shared" si="23"/>
        <v>5.5398167006109977</v>
      </c>
      <c r="T104" s="103"/>
      <c r="U104" s="153">
        <f t="shared" si="24"/>
        <v>369.69633497824861</v>
      </c>
      <c r="V104" s="94"/>
      <c r="W104" s="156">
        <f t="shared" si="25"/>
        <v>314892</v>
      </c>
      <c r="X104" s="94"/>
      <c r="Y104" s="94"/>
      <c r="Z104" s="156">
        <v>0</v>
      </c>
      <c r="AA104" s="94"/>
      <c r="AB104" s="153">
        <f t="shared" si="26"/>
        <v>0</v>
      </c>
      <c r="AC104" s="94"/>
      <c r="AD104" s="156">
        <v>0</v>
      </c>
      <c r="AE104" s="94"/>
      <c r="AF104" s="153">
        <f t="shared" si="27"/>
        <v>0</v>
      </c>
      <c r="AG104" s="94"/>
      <c r="AH104" s="156">
        <v>0</v>
      </c>
      <c r="AI104" s="94"/>
      <c r="AJ104" s="153">
        <f t="shared" si="28"/>
        <v>0</v>
      </c>
      <c r="AK104" s="94"/>
      <c r="AL104" s="156">
        <v>46075</v>
      </c>
      <c r="AM104" s="94"/>
      <c r="AN104" s="103">
        <v>25</v>
      </c>
      <c r="AO104" s="94"/>
      <c r="AP104" s="155">
        <v>9820</v>
      </c>
      <c r="AQ104" s="94"/>
      <c r="AR104" s="155">
        <f t="shared" si="29"/>
        <v>9820</v>
      </c>
      <c r="AS104" s="94"/>
      <c r="AT104" s="155">
        <f t="shared" si="30"/>
        <v>9820</v>
      </c>
      <c r="AU104" s="94"/>
      <c r="AV104" s="155">
        <f t="shared" si="31"/>
        <v>9820</v>
      </c>
    </row>
    <row r="105" spans="1:48" ht="9.75" customHeight="1" x14ac:dyDescent="0.25">
      <c r="A105" s="103">
        <v>26</v>
      </c>
      <c r="B105" s="103"/>
      <c r="C105" s="13" t="s">
        <v>148</v>
      </c>
      <c r="D105" s="103"/>
      <c r="E105" s="156">
        <v>2631583</v>
      </c>
      <c r="F105" s="103"/>
      <c r="G105" s="153">
        <f t="shared" si="19"/>
        <v>181.28844034169194</v>
      </c>
      <c r="H105" s="103"/>
      <c r="I105" s="153">
        <f t="shared" si="20"/>
        <v>126.31034188451875</v>
      </c>
      <c r="J105" s="94"/>
      <c r="K105" s="156">
        <v>0</v>
      </c>
      <c r="L105" s="103"/>
      <c r="M105" s="153">
        <f t="shared" si="21"/>
        <v>0</v>
      </c>
      <c r="N105" s="103"/>
      <c r="O105" s="153">
        <f t="shared" si="22"/>
        <v>0</v>
      </c>
      <c r="P105" s="94"/>
      <c r="Q105" s="156">
        <v>48183</v>
      </c>
      <c r="R105" s="103"/>
      <c r="S105" s="153">
        <f t="shared" si="23"/>
        <v>3.319302838247451</v>
      </c>
      <c r="T105" s="103"/>
      <c r="U105" s="153">
        <f t="shared" si="24"/>
        <v>221.51167814769715</v>
      </c>
      <c r="V105" s="94"/>
      <c r="W105" s="156">
        <f t="shared" si="25"/>
        <v>2679766</v>
      </c>
      <c r="X105" s="94"/>
      <c r="Y105" s="94"/>
      <c r="Z105" s="156">
        <v>328209</v>
      </c>
      <c r="AA105" s="94"/>
      <c r="AB105" s="153">
        <f t="shared" si="26"/>
        <v>12.247673864061264</v>
      </c>
      <c r="AC105" s="94"/>
      <c r="AD105" s="156">
        <v>494262</v>
      </c>
      <c r="AE105" s="94"/>
      <c r="AF105" s="153">
        <f t="shared" si="27"/>
        <v>18.444222368669504</v>
      </c>
      <c r="AG105" s="94"/>
      <c r="AH105" s="156">
        <v>0</v>
      </c>
      <c r="AI105" s="94"/>
      <c r="AJ105" s="153">
        <f t="shared" si="28"/>
        <v>0</v>
      </c>
      <c r="AK105" s="94"/>
      <c r="AL105" s="156">
        <v>0</v>
      </c>
      <c r="AM105" s="94"/>
      <c r="AN105" s="103">
        <v>26</v>
      </c>
      <c r="AO105" s="94"/>
      <c r="AP105" s="155">
        <v>14516</v>
      </c>
      <c r="AQ105" s="94"/>
      <c r="AR105" s="155">
        <f t="shared" si="29"/>
        <v>14516</v>
      </c>
      <c r="AS105" s="94"/>
      <c r="AT105" s="155">
        <f t="shared" si="30"/>
        <v>0</v>
      </c>
      <c r="AU105" s="94"/>
      <c r="AV105" s="155">
        <f t="shared" si="31"/>
        <v>14516</v>
      </c>
    </row>
    <row r="106" spans="1:48" ht="9.75" customHeight="1" x14ac:dyDescent="0.25">
      <c r="A106" s="103">
        <v>27</v>
      </c>
      <c r="B106" s="103"/>
      <c r="C106" s="13" t="s">
        <v>149</v>
      </c>
      <c r="D106" s="103"/>
      <c r="E106" s="156">
        <v>1250200</v>
      </c>
      <c r="F106" s="103"/>
      <c r="G106" s="153">
        <f t="shared" si="19"/>
        <v>43.863588520103853</v>
      </c>
      <c r="H106" s="103"/>
      <c r="I106" s="153">
        <f t="shared" si="20"/>
        <v>30.561379709669257</v>
      </c>
      <c r="J106" s="94"/>
      <c r="K106" s="156">
        <v>12500</v>
      </c>
      <c r="L106" s="103"/>
      <c r="M106" s="153">
        <f t="shared" si="21"/>
        <v>0.43856571468668865</v>
      </c>
      <c r="N106" s="103"/>
      <c r="O106" s="153">
        <f t="shared" si="22"/>
        <v>9.5069629783005496</v>
      </c>
      <c r="P106" s="94"/>
      <c r="Q106" s="156">
        <v>118277</v>
      </c>
      <c r="R106" s="103"/>
      <c r="S106" s="153">
        <f t="shared" si="23"/>
        <v>4.1497789628797976</v>
      </c>
      <c r="T106" s="103"/>
      <c r="U106" s="153">
        <f t="shared" si="24"/>
        <v>276.93300274308592</v>
      </c>
      <c r="V106" s="94"/>
      <c r="W106" s="156">
        <f t="shared" si="25"/>
        <v>1380977</v>
      </c>
      <c r="X106" s="94"/>
      <c r="Y106" s="94"/>
      <c r="Z106" s="156">
        <v>0</v>
      </c>
      <c r="AA106" s="94"/>
      <c r="AB106" s="153">
        <f t="shared" si="26"/>
        <v>0</v>
      </c>
      <c r="AC106" s="94"/>
      <c r="AD106" s="156">
        <v>0</v>
      </c>
      <c r="AE106" s="94"/>
      <c r="AF106" s="153">
        <f t="shared" si="27"/>
        <v>0</v>
      </c>
      <c r="AG106" s="94"/>
      <c r="AH106" s="156">
        <v>0</v>
      </c>
      <c r="AI106" s="94"/>
      <c r="AJ106" s="153">
        <f t="shared" si="28"/>
        <v>0</v>
      </c>
      <c r="AK106" s="94"/>
      <c r="AL106" s="156">
        <v>2987</v>
      </c>
      <c r="AM106" s="94"/>
      <c r="AN106" s="103">
        <v>27</v>
      </c>
      <c r="AO106" s="94"/>
      <c r="AP106" s="155">
        <v>28502</v>
      </c>
      <c r="AQ106" s="94"/>
      <c r="AR106" s="155">
        <f t="shared" si="29"/>
        <v>28502</v>
      </c>
      <c r="AS106" s="94"/>
      <c r="AT106" s="155">
        <f t="shared" si="30"/>
        <v>28502</v>
      </c>
      <c r="AU106" s="94"/>
      <c r="AV106" s="155">
        <f t="shared" si="31"/>
        <v>28502</v>
      </c>
    </row>
    <row r="107" spans="1:48" ht="9.75" customHeight="1" x14ac:dyDescent="0.25">
      <c r="A107" s="103">
        <v>28</v>
      </c>
      <c r="B107" s="103"/>
      <c r="C107" s="13" t="s">
        <v>150</v>
      </c>
      <c r="D107" s="103"/>
      <c r="E107" s="156">
        <v>66529</v>
      </c>
      <c r="F107" s="103"/>
      <c r="G107" s="153">
        <f t="shared" si="19"/>
        <v>6.17152133580705</v>
      </c>
      <c r="H107" s="103"/>
      <c r="I107" s="153">
        <f t="shared" si="20"/>
        <v>4.2999265060923912</v>
      </c>
      <c r="J107" s="94"/>
      <c r="K107" s="156">
        <v>61634</v>
      </c>
      <c r="L107" s="103"/>
      <c r="M107" s="153">
        <f t="shared" si="21"/>
        <v>5.717439703153989</v>
      </c>
      <c r="N107" s="103"/>
      <c r="O107" s="153">
        <f t="shared" si="22"/>
        <v>123.93920857990967</v>
      </c>
      <c r="P107" s="94"/>
      <c r="Q107" s="156">
        <v>46177</v>
      </c>
      <c r="R107" s="103"/>
      <c r="S107" s="153">
        <f t="shared" si="23"/>
        <v>4.2835807050092765</v>
      </c>
      <c r="T107" s="103"/>
      <c r="U107" s="153">
        <f t="shared" si="24"/>
        <v>285.86218151420258</v>
      </c>
      <c r="V107" s="94"/>
      <c r="W107" s="156">
        <f t="shared" si="25"/>
        <v>174340</v>
      </c>
      <c r="X107" s="94"/>
      <c r="Y107" s="94"/>
      <c r="Z107" s="156">
        <v>0</v>
      </c>
      <c r="AA107" s="94"/>
      <c r="AB107" s="153">
        <f t="shared" si="26"/>
        <v>0</v>
      </c>
      <c r="AC107" s="94"/>
      <c r="AD107" s="156">
        <v>0</v>
      </c>
      <c r="AE107" s="94"/>
      <c r="AF107" s="153">
        <f t="shared" si="27"/>
        <v>0</v>
      </c>
      <c r="AG107" s="94"/>
      <c r="AH107" s="156">
        <v>0</v>
      </c>
      <c r="AI107" s="94"/>
      <c r="AJ107" s="153">
        <f t="shared" si="28"/>
        <v>0</v>
      </c>
      <c r="AK107" s="94"/>
      <c r="AL107" s="156">
        <v>2612</v>
      </c>
      <c r="AM107" s="94"/>
      <c r="AN107" s="103">
        <v>28</v>
      </c>
      <c r="AO107" s="94"/>
      <c r="AP107" s="155">
        <v>10780</v>
      </c>
      <c r="AQ107" s="94"/>
      <c r="AR107" s="155">
        <f t="shared" si="29"/>
        <v>10780</v>
      </c>
      <c r="AS107" s="94"/>
      <c r="AT107" s="155">
        <f t="shared" si="30"/>
        <v>10780</v>
      </c>
      <c r="AU107" s="94"/>
      <c r="AV107" s="155">
        <f t="shared" si="31"/>
        <v>10780</v>
      </c>
    </row>
    <row r="108" spans="1:48" ht="9.75" customHeight="1" x14ac:dyDescent="0.25">
      <c r="A108" s="103">
        <v>29</v>
      </c>
      <c r="B108" s="103"/>
      <c r="C108" s="13" t="s">
        <v>92</v>
      </c>
      <c r="D108" s="103"/>
      <c r="E108" s="156">
        <v>417824122</v>
      </c>
      <c r="F108" s="103"/>
      <c r="G108" s="153">
        <f t="shared" si="19"/>
        <v>364.60047400560916</v>
      </c>
      <c r="H108" s="103"/>
      <c r="I108" s="153">
        <f t="shared" si="20"/>
        <v>254.03059586207414</v>
      </c>
      <c r="J108" s="94"/>
      <c r="K108" s="156">
        <v>11362018</v>
      </c>
      <c r="L108" s="103"/>
      <c r="M108" s="153">
        <f t="shared" si="21"/>
        <v>9.9146912069865216</v>
      </c>
      <c r="N108" s="103"/>
      <c r="O108" s="153">
        <f t="shared" si="22"/>
        <v>214.92469449747387</v>
      </c>
      <c r="P108" s="94"/>
      <c r="Q108" s="156">
        <v>0</v>
      </c>
      <c r="R108" s="103"/>
      <c r="S108" s="153">
        <f t="shared" si="23"/>
        <v>0</v>
      </c>
      <c r="T108" s="103"/>
      <c r="U108" s="153">
        <f t="shared" si="24"/>
        <v>0</v>
      </c>
      <c r="V108" s="94"/>
      <c r="W108" s="156">
        <f t="shared" si="25"/>
        <v>429186140</v>
      </c>
      <c r="X108" s="94"/>
      <c r="Y108" s="94"/>
      <c r="Z108" s="156">
        <v>85280269</v>
      </c>
      <c r="AA108" s="94"/>
      <c r="AB108" s="153">
        <f t="shared" si="26"/>
        <v>19.870229033957155</v>
      </c>
      <c r="AC108" s="94"/>
      <c r="AD108" s="156">
        <v>8184933</v>
      </c>
      <c r="AE108" s="94"/>
      <c r="AF108" s="153">
        <f t="shared" si="27"/>
        <v>1.907082320971502</v>
      </c>
      <c r="AG108" s="94"/>
      <c r="AH108" s="156">
        <v>87320476</v>
      </c>
      <c r="AI108" s="94"/>
      <c r="AJ108" s="153">
        <f t="shared" si="28"/>
        <v>20.345595503153945</v>
      </c>
      <c r="AK108" s="94"/>
      <c r="AL108" s="156">
        <v>120562109</v>
      </c>
      <c r="AM108" s="94"/>
      <c r="AN108" s="103">
        <v>29</v>
      </c>
      <c r="AO108" s="94"/>
      <c r="AP108" s="155">
        <v>1145978</v>
      </c>
      <c r="AQ108" s="94"/>
      <c r="AR108" s="155">
        <f t="shared" si="29"/>
        <v>1145978</v>
      </c>
      <c r="AS108" s="94"/>
      <c r="AT108" s="155">
        <f t="shared" si="30"/>
        <v>1145978</v>
      </c>
      <c r="AU108" s="94"/>
      <c r="AV108" s="155">
        <f t="shared" si="31"/>
        <v>0</v>
      </c>
    </row>
    <row r="109" spans="1:48" ht="9.75" customHeight="1" x14ac:dyDescent="0.25">
      <c r="A109" s="103">
        <v>30</v>
      </c>
      <c r="B109" s="103"/>
      <c r="C109" s="13" t="s">
        <v>151</v>
      </c>
      <c r="D109" s="103"/>
      <c r="E109" s="156">
        <v>5440823</v>
      </c>
      <c r="F109" s="103"/>
      <c r="G109" s="153">
        <f t="shared" si="19"/>
        <v>77.559843193157519</v>
      </c>
      <c r="H109" s="103"/>
      <c r="I109" s="153">
        <f t="shared" si="20"/>
        <v>54.038802980337678</v>
      </c>
      <c r="J109" s="94"/>
      <c r="K109" s="156">
        <v>175517</v>
      </c>
      <c r="L109" s="103"/>
      <c r="M109" s="153">
        <f t="shared" si="21"/>
        <v>2.5020242337847471</v>
      </c>
      <c r="N109" s="103"/>
      <c r="O109" s="153">
        <f t="shared" si="22"/>
        <v>54.237371880279269</v>
      </c>
      <c r="P109" s="94"/>
      <c r="Q109" s="156">
        <v>159412</v>
      </c>
      <c r="R109" s="103"/>
      <c r="S109" s="153">
        <f t="shared" si="23"/>
        <v>2.2724447612259442</v>
      </c>
      <c r="T109" s="103"/>
      <c r="U109" s="153">
        <f t="shared" si="24"/>
        <v>151.65023412653616</v>
      </c>
      <c r="V109" s="94"/>
      <c r="W109" s="156">
        <f t="shared" si="25"/>
        <v>5775752</v>
      </c>
      <c r="X109" s="94"/>
      <c r="Y109" s="94"/>
      <c r="Z109" s="156">
        <v>155641</v>
      </c>
      <c r="AA109" s="94"/>
      <c r="AB109" s="153">
        <f t="shared" si="26"/>
        <v>2.6947313527312113</v>
      </c>
      <c r="AC109" s="94"/>
      <c r="AD109" s="156">
        <v>8190</v>
      </c>
      <c r="AE109" s="94"/>
      <c r="AF109" s="153">
        <f t="shared" si="27"/>
        <v>0.14179971716237125</v>
      </c>
      <c r="AG109" s="94"/>
      <c r="AH109" s="156">
        <v>32083</v>
      </c>
      <c r="AI109" s="94"/>
      <c r="AJ109" s="153">
        <f t="shared" si="28"/>
        <v>0.55547745124790682</v>
      </c>
      <c r="AK109" s="94"/>
      <c r="AL109" s="156">
        <v>5939</v>
      </c>
      <c r="AM109" s="94"/>
      <c r="AN109" s="103">
        <v>30</v>
      </c>
      <c r="AO109" s="94"/>
      <c r="AP109" s="155">
        <v>70150</v>
      </c>
      <c r="AQ109" s="94"/>
      <c r="AR109" s="155">
        <f t="shared" si="29"/>
        <v>70150</v>
      </c>
      <c r="AS109" s="94"/>
      <c r="AT109" s="155">
        <f t="shared" si="30"/>
        <v>70150</v>
      </c>
      <c r="AU109" s="94"/>
      <c r="AV109" s="155">
        <f t="shared" si="31"/>
        <v>70150</v>
      </c>
    </row>
    <row r="110" spans="1:48" ht="9.75" customHeight="1" x14ac:dyDescent="0.25">
      <c r="A110" s="103">
        <v>31</v>
      </c>
      <c r="B110" s="103"/>
      <c r="C110" s="13" t="s">
        <v>152</v>
      </c>
      <c r="D110" s="103"/>
      <c r="E110" s="156">
        <v>1504222</v>
      </c>
      <c r="F110" s="103"/>
      <c r="G110" s="153">
        <f t="shared" si="19"/>
        <v>96.159432333951287</v>
      </c>
      <c r="H110" s="103"/>
      <c r="I110" s="153">
        <f t="shared" si="20"/>
        <v>66.997822644565858</v>
      </c>
      <c r="J110" s="94"/>
      <c r="K110" s="156">
        <v>13000</v>
      </c>
      <c r="L110" s="103"/>
      <c r="M110" s="153">
        <f t="shared" si="21"/>
        <v>0.83104263888001018</v>
      </c>
      <c r="N110" s="103"/>
      <c r="O110" s="153">
        <f t="shared" si="22"/>
        <v>18.014840961441099</v>
      </c>
      <c r="P110" s="94"/>
      <c r="Q110" s="156">
        <v>90138</v>
      </c>
      <c r="R110" s="103"/>
      <c r="S110" s="153">
        <f t="shared" si="23"/>
        <v>5.7621939525666432</v>
      </c>
      <c r="T110" s="103"/>
      <c r="U110" s="153">
        <f t="shared" si="24"/>
        <v>384.53654711405255</v>
      </c>
      <c r="V110" s="94"/>
      <c r="W110" s="156">
        <f t="shared" si="25"/>
        <v>1607360</v>
      </c>
      <c r="X110" s="94"/>
      <c r="Y110" s="94"/>
      <c r="Z110" s="156">
        <v>687265</v>
      </c>
      <c r="AA110" s="94"/>
      <c r="AB110" s="153">
        <f t="shared" si="26"/>
        <v>42.7573785586303</v>
      </c>
      <c r="AC110" s="94"/>
      <c r="AD110" s="156">
        <v>0</v>
      </c>
      <c r="AE110" s="94"/>
      <c r="AF110" s="153">
        <f t="shared" si="27"/>
        <v>0</v>
      </c>
      <c r="AG110" s="94"/>
      <c r="AH110" s="156">
        <v>75000</v>
      </c>
      <c r="AI110" s="94"/>
      <c r="AJ110" s="153">
        <f t="shared" si="28"/>
        <v>4.6660362333266976</v>
      </c>
      <c r="AK110" s="94"/>
      <c r="AL110" s="156">
        <v>0</v>
      </c>
      <c r="AM110" s="94"/>
      <c r="AN110" s="103">
        <v>31</v>
      </c>
      <c r="AO110" s="94"/>
      <c r="AP110" s="155">
        <v>15643</v>
      </c>
      <c r="AQ110" s="94"/>
      <c r="AR110" s="155">
        <f t="shared" si="29"/>
        <v>15643</v>
      </c>
      <c r="AS110" s="94"/>
      <c r="AT110" s="155">
        <f t="shared" si="30"/>
        <v>15643</v>
      </c>
      <c r="AU110" s="94"/>
      <c r="AV110" s="155">
        <f t="shared" si="31"/>
        <v>15643</v>
      </c>
    </row>
    <row r="111" spans="1:48" ht="9.75" customHeight="1" x14ac:dyDescent="0.25">
      <c r="A111" s="103">
        <v>32</v>
      </c>
      <c r="B111" s="103"/>
      <c r="C111" s="13" t="s">
        <v>153</v>
      </c>
      <c r="D111" s="103"/>
      <c r="E111" s="156">
        <v>635792</v>
      </c>
      <c r="F111" s="103"/>
      <c r="G111" s="153">
        <f t="shared" si="19"/>
        <v>23.819571407163195</v>
      </c>
      <c r="H111" s="103"/>
      <c r="I111" s="153">
        <f t="shared" si="20"/>
        <v>16.595973810082874</v>
      </c>
      <c r="J111" s="94"/>
      <c r="K111" s="156">
        <v>20500</v>
      </c>
      <c r="L111" s="103"/>
      <c r="M111" s="153">
        <f t="shared" si="21"/>
        <v>0.76802038063839351</v>
      </c>
      <c r="N111" s="103"/>
      <c r="O111" s="153">
        <f t="shared" si="22"/>
        <v>16.64868246831772</v>
      </c>
      <c r="P111" s="94"/>
      <c r="Q111" s="156">
        <v>98482</v>
      </c>
      <c r="R111" s="103"/>
      <c r="S111" s="153">
        <f t="shared" si="23"/>
        <v>3.6895699085868423</v>
      </c>
      <c r="T111" s="103"/>
      <c r="U111" s="153">
        <f t="shared" si="24"/>
        <v>246.22122834861068</v>
      </c>
      <c r="V111" s="94"/>
      <c r="W111" s="156">
        <f t="shared" si="25"/>
        <v>754774</v>
      </c>
      <c r="X111" s="94"/>
      <c r="Y111" s="94"/>
      <c r="Z111" s="156">
        <v>0</v>
      </c>
      <c r="AA111" s="94"/>
      <c r="AB111" s="153">
        <f t="shared" si="26"/>
        <v>0</v>
      </c>
      <c r="AC111" s="94"/>
      <c r="AD111" s="156">
        <v>0</v>
      </c>
      <c r="AE111" s="94"/>
      <c r="AF111" s="153">
        <f t="shared" si="27"/>
        <v>0</v>
      </c>
      <c r="AG111" s="94"/>
      <c r="AH111" s="156">
        <v>0</v>
      </c>
      <c r="AI111" s="94"/>
      <c r="AJ111" s="153">
        <f t="shared" si="28"/>
        <v>0</v>
      </c>
      <c r="AK111" s="94"/>
      <c r="AL111" s="156">
        <v>1750</v>
      </c>
      <c r="AM111" s="94"/>
      <c r="AN111" s="103">
        <v>32</v>
      </c>
      <c r="AO111" s="94"/>
      <c r="AP111" s="155">
        <v>26692</v>
      </c>
      <c r="AQ111" s="94"/>
      <c r="AR111" s="155">
        <f t="shared" si="29"/>
        <v>26692</v>
      </c>
      <c r="AS111" s="94"/>
      <c r="AT111" s="155">
        <f t="shared" si="30"/>
        <v>26692</v>
      </c>
      <c r="AU111" s="94"/>
      <c r="AV111" s="155">
        <f t="shared" si="31"/>
        <v>26692</v>
      </c>
    </row>
    <row r="112" spans="1:48" ht="9.75" customHeight="1" x14ac:dyDescent="0.25">
      <c r="A112" s="103">
        <v>33</v>
      </c>
      <c r="B112" s="103"/>
      <c r="C112" s="13" t="s">
        <v>94</v>
      </c>
      <c r="D112" s="103"/>
      <c r="E112" s="156">
        <v>2748785</v>
      </c>
      <c r="F112" s="103"/>
      <c r="G112" s="153">
        <f t="shared" ref="G112:G129" si="32">(E112/$AP112)</f>
        <v>48.974379532132488</v>
      </c>
      <c r="H112" s="103"/>
      <c r="I112" s="153">
        <f t="shared" ref="I112:I129" si="33">IF(G$192&gt;0,G112/G$192*100,0)</f>
        <v>34.122256281903759</v>
      </c>
      <c r="J112" s="94"/>
      <c r="K112" s="156">
        <v>3620</v>
      </c>
      <c r="L112" s="103"/>
      <c r="M112" s="153">
        <f t="shared" ref="M112:M129" si="34">(K112/$AP112)</f>
        <v>6.4496588094856311E-2</v>
      </c>
      <c r="N112" s="103"/>
      <c r="O112" s="153">
        <f t="shared" ref="O112:O129" si="35">IF(M$192&gt;0,M112/M$192*100,0)</f>
        <v>1.3981181262254967</v>
      </c>
      <c r="P112" s="94"/>
      <c r="Q112" s="156">
        <v>101566</v>
      </c>
      <c r="R112" s="103"/>
      <c r="S112" s="153">
        <f t="shared" ref="S112:S129" si="36">(Q112/$AP112)</f>
        <v>1.8095747144867889</v>
      </c>
      <c r="T112" s="103"/>
      <c r="U112" s="153">
        <f t="shared" ref="U112:U129" si="37">IF(S$192&gt;0,S112/S$192*100,0)</f>
        <v>120.76088000191267</v>
      </c>
      <c r="V112" s="94"/>
      <c r="W112" s="156">
        <f t="shared" si="25"/>
        <v>2853971</v>
      </c>
      <c r="X112" s="94"/>
      <c r="Y112" s="94"/>
      <c r="Z112" s="156">
        <v>1078959</v>
      </c>
      <c r="AA112" s="94"/>
      <c r="AB112" s="153">
        <f t="shared" si="26"/>
        <v>37.805534814474292</v>
      </c>
      <c r="AC112" s="94"/>
      <c r="AD112" s="156">
        <v>0</v>
      </c>
      <c r="AE112" s="94"/>
      <c r="AF112" s="153">
        <f t="shared" si="27"/>
        <v>0</v>
      </c>
      <c r="AG112" s="94"/>
      <c r="AH112" s="156">
        <v>0</v>
      </c>
      <c r="AI112" s="94"/>
      <c r="AJ112" s="153">
        <f t="shared" si="28"/>
        <v>0</v>
      </c>
      <c r="AK112" s="94"/>
      <c r="AL112" s="156">
        <v>11501</v>
      </c>
      <c r="AM112" s="94"/>
      <c r="AN112" s="103">
        <v>33</v>
      </c>
      <c r="AO112" s="94"/>
      <c r="AP112" s="155">
        <v>56127</v>
      </c>
      <c r="AQ112" s="94"/>
      <c r="AR112" s="155">
        <f t="shared" ref="AR112:AR129" si="38">IF(E112,AP112,0)</f>
        <v>56127</v>
      </c>
      <c r="AS112" s="94"/>
      <c r="AT112" s="155">
        <f t="shared" ref="AT112:AT129" si="39">IF(K112,AP112,0)</f>
        <v>56127</v>
      </c>
      <c r="AU112" s="94"/>
      <c r="AV112" s="155">
        <f t="shared" ref="AV112:AV129" si="40">IF(Q112,AP112,0)</f>
        <v>56127</v>
      </c>
    </row>
    <row r="113" spans="1:48" ht="9.75" customHeight="1" x14ac:dyDescent="0.25">
      <c r="A113" s="103">
        <v>34</v>
      </c>
      <c r="B113" s="103"/>
      <c r="C113" s="13" t="s">
        <v>154</v>
      </c>
      <c r="D113" s="103"/>
      <c r="E113" s="156">
        <v>1533999</v>
      </c>
      <c r="F113" s="103"/>
      <c r="G113" s="153">
        <f t="shared" si="32"/>
        <v>17.476291924899744</v>
      </c>
      <c r="H113" s="103"/>
      <c r="I113" s="153">
        <f t="shared" si="33"/>
        <v>12.176377069311044</v>
      </c>
      <c r="J113" s="94"/>
      <c r="K113" s="156">
        <v>7000</v>
      </c>
      <c r="L113" s="103"/>
      <c r="M113" s="153">
        <f t="shared" si="34"/>
        <v>7.9748450601531171E-2</v>
      </c>
      <c r="N113" s="103"/>
      <c r="O113" s="153">
        <f t="shared" si="35"/>
        <v>1.7287388002667297</v>
      </c>
      <c r="P113" s="94"/>
      <c r="Q113" s="156">
        <v>248966</v>
      </c>
      <c r="R113" s="103"/>
      <c r="S113" s="153">
        <f t="shared" si="36"/>
        <v>2.8363789646372584</v>
      </c>
      <c r="T113" s="103"/>
      <c r="U113" s="153">
        <f t="shared" si="37"/>
        <v>189.28404395043282</v>
      </c>
      <c r="V113" s="94"/>
      <c r="W113" s="156">
        <f t="shared" si="25"/>
        <v>1789965</v>
      </c>
      <c r="X113" s="94"/>
      <c r="Y113" s="94"/>
      <c r="Z113" s="156">
        <v>0</v>
      </c>
      <c r="AA113" s="94"/>
      <c r="AB113" s="153">
        <f t="shared" si="26"/>
        <v>0</v>
      </c>
      <c r="AC113" s="94"/>
      <c r="AD113" s="156">
        <v>0</v>
      </c>
      <c r="AE113" s="94"/>
      <c r="AF113" s="153">
        <f t="shared" si="27"/>
        <v>0</v>
      </c>
      <c r="AG113" s="94"/>
      <c r="AH113" s="156">
        <v>0</v>
      </c>
      <c r="AI113" s="94"/>
      <c r="AJ113" s="153">
        <f t="shared" si="28"/>
        <v>0</v>
      </c>
      <c r="AK113" s="94"/>
      <c r="AL113" s="156">
        <v>179720</v>
      </c>
      <c r="AM113" s="94"/>
      <c r="AN113" s="103">
        <v>34</v>
      </c>
      <c r="AO113" s="94"/>
      <c r="AP113" s="155">
        <v>87776</v>
      </c>
      <c r="AQ113" s="94"/>
      <c r="AR113" s="155">
        <f t="shared" si="38"/>
        <v>87776</v>
      </c>
      <c r="AS113" s="94"/>
      <c r="AT113" s="155">
        <f t="shared" si="39"/>
        <v>87776</v>
      </c>
      <c r="AU113" s="94"/>
      <c r="AV113" s="155">
        <f t="shared" si="40"/>
        <v>87776</v>
      </c>
    </row>
    <row r="114" spans="1:48" ht="9.75" customHeight="1" x14ac:dyDescent="0.25">
      <c r="A114" s="103">
        <v>35</v>
      </c>
      <c r="B114" s="103"/>
      <c r="C114" s="13" t="s">
        <v>155</v>
      </c>
      <c r="D114" s="103"/>
      <c r="E114" s="156">
        <v>2584408</v>
      </c>
      <c r="F114" s="103"/>
      <c r="G114" s="153">
        <f t="shared" si="32"/>
        <v>152.64355324552596</v>
      </c>
      <c r="H114" s="103"/>
      <c r="I114" s="153">
        <f t="shared" si="33"/>
        <v>106.35239268742328</v>
      </c>
      <c r="J114" s="94"/>
      <c r="K114" s="156">
        <v>13000</v>
      </c>
      <c r="L114" s="103"/>
      <c r="M114" s="153">
        <f t="shared" si="34"/>
        <v>0.76782233772370212</v>
      </c>
      <c r="N114" s="103"/>
      <c r="O114" s="153">
        <f t="shared" si="35"/>
        <v>16.644389413491417</v>
      </c>
      <c r="P114" s="94"/>
      <c r="Q114" s="156">
        <v>69964</v>
      </c>
      <c r="R114" s="103"/>
      <c r="S114" s="153">
        <f t="shared" si="36"/>
        <v>4.1323016951154683</v>
      </c>
      <c r="T114" s="103"/>
      <c r="U114" s="153">
        <f t="shared" si="37"/>
        <v>275.76666779247404</v>
      </c>
      <c r="V114" s="94"/>
      <c r="W114" s="156">
        <f t="shared" si="25"/>
        <v>2667372</v>
      </c>
      <c r="X114" s="94"/>
      <c r="Y114" s="94"/>
      <c r="Z114" s="156">
        <v>0</v>
      </c>
      <c r="AA114" s="94"/>
      <c r="AB114" s="153">
        <f t="shared" si="26"/>
        <v>0</v>
      </c>
      <c r="AC114" s="94"/>
      <c r="AD114" s="156">
        <v>0</v>
      </c>
      <c r="AE114" s="94"/>
      <c r="AF114" s="153">
        <f t="shared" si="27"/>
        <v>0</v>
      </c>
      <c r="AG114" s="94"/>
      <c r="AH114" s="156">
        <v>0</v>
      </c>
      <c r="AI114" s="94"/>
      <c r="AJ114" s="153">
        <f t="shared" si="28"/>
        <v>0</v>
      </c>
      <c r="AK114" s="94"/>
      <c r="AL114" s="156">
        <v>25553</v>
      </c>
      <c r="AM114" s="94"/>
      <c r="AN114" s="103">
        <v>35</v>
      </c>
      <c r="AO114" s="94"/>
      <c r="AP114" s="155">
        <v>16931</v>
      </c>
      <c r="AQ114" s="94"/>
      <c r="AR114" s="155">
        <f t="shared" si="38"/>
        <v>16931</v>
      </c>
      <c r="AS114" s="94"/>
      <c r="AT114" s="155">
        <f t="shared" si="39"/>
        <v>16931</v>
      </c>
      <c r="AU114" s="94"/>
      <c r="AV114" s="155">
        <f t="shared" si="40"/>
        <v>16931</v>
      </c>
    </row>
    <row r="115" spans="1:48" ht="9.75" customHeight="1" x14ac:dyDescent="0.25">
      <c r="A115" s="103">
        <v>36</v>
      </c>
      <c r="B115" s="103"/>
      <c r="C115" s="13" t="s">
        <v>156</v>
      </c>
      <c r="D115" s="103"/>
      <c r="E115" s="156">
        <v>3516494</v>
      </c>
      <c r="F115" s="103"/>
      <c r="G115" s="153">
        <f t="shared" si="32"/>
        <v>94.544657740495779</v>
      </c>
      <c r="H115" s="103"/>
      <c r="I115" s="153">
        <f t="shared" si="33"/>
        <v>65.872749636152463</v>
      </c>
      <c r="J115" s="94"/>
      <c r="K115" s="156">
        <v>27005</v>
      </c>
      <c r="L115" s="103"/>
      <c r="M115" s="153">
        <f t="shared" si="34"/>
        <v>0.72605796633865682</v>
      </c>
      <c r="N115" s="103"/>
      <c r="O115" s="153">
        <f t="shared" si="35"/>
        <v>15.739046566859471</v>
      </c>
      <c r="P115" s="94"/>
      <c r="Q115" s="156">
        <v>95205</v>
      </c>
      <c r="R115" s="103"/>
      <c r="S115" s="153">
        <f t="shared" si="36"/>
        <v>2.5596870462977899</v>
      </c>
      <c r="T115" s="103"/>
      <c r="U115" s="153">
        <f t="shared" si="37"/>
        <v>170.81917522708312</v>
      </c>
      <c r="V115" s="94"/>
      <c r="W115" s="156">
        <f t="shared" si="25"/>
        <v>3638704</v>
      </c>
      <c r="X115" s="94"/>
      <c r="Y115" s="94"/>
      <c r="Z115" s="156">
        <v>0</v>
      </c>
      <c r="AA115" s="94"/>
      <c r="AB115" s="153">
        <f t="shared" si="26"/>
        <v>0</v>
      </c>
      <c r="AC115" s="94"/>
      <c r="AD115" s="156">
        <v>0</v>
      </c>
      <c r="AE115" s="94"/>
      <c r="AF115" s="153">
        <f t="shared" si="27"/>
        <v>0</v>
      </c>
      <c r="AG115" s="94"/>
      <c r="AH115" s="156">
        <v>0</v>
      </c>
      <c r="AI115" s="94"/>
      <c r="AJ115" s="153">
        <f t="shared" si="28"/>
        <v>0</v>
      </c>
      <c r="AK115" s="94"/>
      <c r="AL115" s="156">
        <v>1614126</v>
      </c>
      <c r="AM115" s="94"/>
      <c r="AN115" s="103">
        <v>36</v>
      </c>
      <c r="AO115" s="94"/>
      <c r="AP115" s="155">
        <v>37194</v>
      </c>
      <c r="AQ115" s="94"/>
      <c r="AR115" s="155">
        <f t="shared" si="38"/>
        <v>37194</v>
      </c>
      <c r="AS115" s="94"/>
      <c r="AT115" s="155">
        <f t="shared" si="39"/>
        <v>37194</v>
      </c>
      <c r="AU115" s="94"/>
      <c r="AV115" s="155">
        <f t="shared" si="40"/>
        <v>37194</v>
      </c>
    </row>
    <row r="116" spans="1:48" ht="9.75" customHeight="1" x14ac:dyDescent="0.25">
      <c r="A116" s="103">
        <v>37</v>
      </c>
      <c r="B116" s="103"/>
      <c r="C116" s="13" t="s">
        <v>157</v>
      </c>
      <c r="D116" s="103"/>
      <c r="E116" s="156">
        <v>1902258</v>
      </c>
      <c r="F116" s="103"/>
      <c r="G116" s="153">
        <f t="shared" si="32"/>
        <v>82.078788401794966</v>
      </c>
      <c r="H116" s="103"/>
      <c r="I116" s="153">
        <f t="shared" si="33"/>
        <v>57.187318755444906</v>
      </c>
      <c r="J116" s="94"/>
      <c r="K116" s="156">
        <v>0</v>
      </c>
      <c r="L116" s="103"/>
      <c r="M116" s="153">
        <f t="shared" si="34"/>
        <v>0</v>
      </c>
      <c r="N116" s="103"/>
      <c r="O116" s="153">
        <f t="shared" si="35"/>
        <v>0</v>
      </c>
      <c r="P116" s="94"/>
      <c r="Q116" s="156">
        <v>64300</v>
      </c>
      <c r="R116" s="103"/>
      <c r="S116" s="153">
        <f t="shared" si="36"/>
        <v>2.774421815671384</v>
      </c>
      <c r="T116" s="103"/>
      <c r="U116" s="153">
        <f t="shared" si="37"/>
        <v>185.14937088519244</v>
      </c>
      <c r="V116" s="94"/>
      <c r="W116" s="156">
        <f t="shared" si="25"/>
        <v>1966558</v>
      </c>
      <c r="X116" s="94"/>
      <c r="Y116" s="94"/>
      <c r="Z116" s="156">
        <v>0</v>
      </c>
      <c r="AA116" s="94"/>
      <c r="AB116" s="153">
        <f t="shared" si="26"/>
        <v>0</v>
      </c>
      <c r="AC116" s="94"/>
      <c r="AD116" s="156">
        <v>0</v>
      </c>
      <c r="AE116" s="94"/>
      <c r="AF116" s="153">
        <f t="shared" si="27"/>
        <v>0</v>
      </c>
      <c r="AG116" s="94"/>
      <c r="AH116" s="156">
        <v>0</v>
      </c>
      <c r="AI116" s="94"/>
      <c r="AJ116" s="153">
        <f t="shared" si="28"/>
        <v>0</v>
      </c>
      <c r="AK116" s="94"/>
      <c r="AL116" s="156">
        <v>25628</v>
      </c>
      <c r="AM116" s="94"/>
      <c r="AN116" s="103">
        <v>37</v>
      </c>
      <c r="AO116" s="94"/>
      <c r="AP116" s="155">
        <v>23176</v>
      </c>
      <c r="AQ116" s="94"/>
      <c r="AR116" s="155">
        <f t="shared" si="38"/>
        <v>23176</v>
      </c>
      <c r="AS116" s="94"/>
      <c r="AT116" s="155">
        <f t="shared" si="39"/>
        <v>0</v>
      </c>
      <c r="AU116" s="94"/>
      <c r="AV116" s="155">
        <f t="shared" si="40"/>
        <v>23176</v>
      </c>
    </row>
    <row r="117" spans="1:48" ht="9.75" customHeight="1" x14ac:dyDescent="0.25">
      <c r="A117" s="103">
        <v>38</v>
      </c>
      <c r="B117" s="103"/>
      <c r="C117" s="13" t="s">
        <v>158</v>
      </c>
      <c r="D117" s="103"/>
      <c r="E117" s="156">
        <v>520133</v>
      </c>
      <c r="F117" s="103"/>
      <c r="G117" s="153">
        <f t="shared" si="32"/>
        <v>33.929093281148077</v>
      </c>
      <c r="H117" s="103"/>
      <c r="I117" s="153">
        <f t="shared" si="33"/>
        <v>23.639650515477236</v>
      </c>
      <c r="J117" s="94"/>
      <c r="K117" s="156">
        <v>14080</v>
      </c>
      <c r="L117" s="103"/>
      <c r="M117" s="153">
        <f t="shared" si="34"/>
        <v>0.91846053489889101</v>
      </c>
      <c r="N117" s="103"/>
      <c r="O117" s="153">
        <f t="shared" si="35"/>
        <v>19.909833372524012</v>
      </c>
      <c r="P117" s="94"/>
      <c r="Q117" s="156">
        <v>112868</v>
      </c>
      <c r="R117" s="103"/>
      <c r="S117" s="153">
        <f t="shared" si="36"/>
        <v>7.3625570776255707</v>
      </c>
      <c r="T117" s="103"/>
      <c r="U117" s="153">
        <f t="shared" si="37"/>
        <v>491.33581754900536</v>
      </c>
      <c r="V117" s="94"/>
      <c r="W117" s="156">
        <f t="shared" si="25"/>
        <v>647081</v>
      </c>
      <c r="X117" s="94"/>
      <c r="Y117" s="94"/>
      <c r="Z117" s="156">
        <v>24171</v>
      </c>
      <c r="AA117" s="94"/>
      <c r="AB117" s="153">
        <f t="shared" si="26"/>
        <v>3.7353901598099775</v>
      </c>
      <c r="AC117" s="94"/>
      <c r="AD117" s="156">
        <v>0</v>
      </c>
      <c r="AE117" s="94"/>
      <c r="AF117" s="153">
        <f t="shared" si="27"/>
        <v>0</v>
      </c>
      <c r="AG117" s="94"/>
      <c r="AH117" s="156">
        <v>0</v>
      </c>
      <c r="AI117" s="94"/>
      <c r="AJ117" s="153">
        <f t="shared" si="28"/>
        <v>0</v>
      </c>
      <c r="AK117" s="94"/>
      <c r="AL117" s="156">
        <v>0</v>
      </c>
      <c r="AM117" s="94"/>
      <c r="AN117" s="103">
        <v>38</v>
      </c>
      <c r="AO117" s="94"/>
      <c r="AP117" s="155">
        <v>15330</v>
      </c>
      <c r="AQ117" s="94"/>
      <c r="AR117" s="155">
        <f t="shared" si="38"/>
        <v>15330</v>
      </c>
      <c r="AS117" s="94"/>
      <c r="AT117" s="155">
        <f t="shared" si="39"/>
        <v>15330</v>
      </c>
      <c r="AU117" s="94"/>
      <c r="AV117" s="155">
        <f t="shared" si="40"/>
        <v>15330</v>
      </c>
    </row>
    <row r="118" spans="1:48" ht="9.75" customHeight="1" x14ac:dyDescent="0.25">
      <c r="A118" s="103">
        <v>39</v>
      </c>
      <c r="B118" s="103"/>
      <c r="C118" s="13" t="s">
        <v>159</v>
      </c>
      <c r="D118" s="103"/>
      <c r="E118" s="156">
        <v>1206143</v>
      </c>
      <c r="F118" s="103"/>
      <c r="G118" s="153">
        <f t="shared" si="32"/>
        <v>60.431033618918782</v>
      </c>
      <c r="H118" s="103"/>
      <c r="I118" s="153">
        <f t="shared" si="33"/>
        <v>42.104529679077714</v>
      </c>
      <c r="J118" s="94"/>
      <c r="K118" s="156">
        <v>98329</v>
      </c>
      <c r="L118" s="103"/>
      <c r="M118" s="153">
        <f t="shared" si="34"/>
        <v>4.9265494263239642</v>
      </c>
      <c r="N118" s="103"/>
      <c r="O118" s="153">
        <f t="shared" si="35"/>
        <v>106.79476629925291</v>
      </c>
      <c r="P118" s="94"/>
      <c r="Q118" s="156">
        <v>54674</v>
      </c>
      <c r="R118" s="103"/>
      <c r="S118" s="153">
        <f t="shared" si="36"/>
        <v>2.7393155969737961</v>
      </c>
      <c r="T118" s="103"/>
      <c r="U118" s="153">
        <f t="shared" si="37"/>
        <v>182.80657849893683</v>
      </c>
      <c r="V118" s="94"/>
      <c r="W118" s="156">
        <f t="shared" si="25"/>
        <v>1359146</v>
      </c>
      <c r="X118" s="94"/>
      <c r="Y118" s="94"/>
      <c r="Z118" s="156">
        <v>10000</v>
      </c>
      <c r="AA118" s="94"/>
      <c r="AB118" s="153">
        <f t="shared" si="26"/>
        <v>0.73575612921643441</v>
      </c>
      <c r="AC118" s="94"/>
      <c r="AD118" s="156">
        <v>0</v>
      </c>
      <c r="AE118" s="94"/>
      <c r="AF118" s="153">
        <f t="shared" si="27"/>
        <v>0</v>
      </c>
      <c r="AG118" s="94"/>
      <c r="AH118" s="156">
        <v>0</v>
      </c>
      <c r="AI118" s="94"/>
      <c r="AJ118" s="153">
        <f t="shared" si="28"/>
        <v>0</v>
      </c>
      <c r="AK118" s="94"/>
      <c r="AL118" s="156">
        <v>0</v>
      </c>
      <c r="AM118" s="94"/>
      <c r="AN118" s="103">
        <v>39</v>
      </c>
      <c r="AO118" s="94"/>
      <c r="AP118" s="155">
        <v>19959</v>
      </c>
      <c r="AQ118" s="94"/>
      <c r="AR118" s="155">
        <f t="shared" si="38"/>
        <v>19959</v>
      </c>
      <c r="AS118" s="94"/>
      <c r="AT118" s="155">
        <f t="shared" si="39"/>
        <v>19959</v>
      </c>
      <c r="AU118" s="94"/>
      <c r="AV118" s="155">
        <f t="shared" si="40"/>
        <v>19959</v>
      </c>
    </row>
    <row r="119" spans="1:48" ht="9.75" customHeight="1" x14ac:dyDescent="0.25">
      <c r="A119" s="103">
        <v>40</v>
      </c>
      <c r="B119" s="103"/>
      <c r="C119" s="13" t="s">
        <v>160</v>
      </c>
      <c r="D119" s="103"/>
      <c r="E119" s="166">
        <v>2209019</v>
      </c>
      <c r="F119" s="112"/>
      <c r="G119" s="153">
        <f t="shared" si="32"/>
        <v>192.54066068160029</v>
      </c>
      <c r="H119" s="103"/>
      <c r="I119" s="153">
        <f t="shared" si="33"/>
        <v>134.15017875119898</v>
      </c>
      <c r="J119" s="119"/>
      <c r="K119" s="166">
        <v>15045</v>
      </c>
      <c r="L119" s="112"/>
      <c r="M119" s="153">
        <f t="shared" si="34"/>
        <v>1.3113396670443651</v>
      </c>
      <c r="N119" s="103"/>
      <c r="O119" s="153">
        <f t="shared" si="35"/>
        <v>28.426430177001116</v>
      </c>
      <c r="P119" s="119"/>
      <c r="Q119" s="166">
        <v>46556</v>
      </c>
      <c r="R119" s="112"/>
      <c r="S119" s="153">
        <f t="shared" si="36"/>
        <v>4.0578750108951454</v>
      </c>
      <c r="T119" s="103"/>
      <c r="U119" s="153">
        <f t="shared" si="37"/>
        <v>270.79984779321268</v>
      </c>
      <c r="V119" s="119"/>
      <c r="W119" s="166">
        <f t="shared" si="25"/>
        <v>2270620</v>
      </c>
      <c r="X119" s="119"/>
      <c r="Y119" s="119"/>
      <c r="Z119" s="166">
        <v>48987</v>
      </c>
      <c r="AA119" s="119"/>
      <c r="AB119" s="161">
        <f t="shared" si="26"/>
        <v>2.1574283675824222</v>
      </c>
      <c r="AC119" s="119"/>
      <c r="AD119" s="166">
        <v>73677</v>
      </c>
      <c r="AE119" s="119"/>
      <c r="AF119" s="161">
        <f t="shared" si="27"/>
        <v>3.2447965753846968</v>
      </c>
      <c r="AG119" s="119"/>
      <c r="AH119" s="166">
        <v>0</v>
      </c>
      <c r="AI119" s="119"/>
      <c r="AJ119" s="161">
        <f t="shared" si="28"/>
        <v>0</v>
      </c>
      <c r="AK119" s="119"/>
      <c r="AL119" s="166">
        <v>4766</v>
      </c>
      <c r="AM119" s="119"/>
      <c r="AN119" s="112">
        <v>40</v>
      </c>
      <c r="AO119" s="119"/>
      <c r="AP119" s="167">
        <v>11473</v>
      </c>
      <c r="AQ119" s="119"/>
      <c r="AR119" s="167">
        <f t="shared" si="38"/>
        <v>11473</v>
      </c>
      <c r="AS119" s="119"/>
      <c r="AT119" s="167">
        <f t="shared" si="39"/>
        <v>11473</v>
      </c>
      <c r="AU119" s="119"/>
      <c r="AV119" s="167">
        <f t="shared" si="40"/>
        <v>11473</v>
      </c>
    </row>
    <row r="120" spans="1:48" ht="9.75" customHeight="1" x14ac:dyDescent="0.25">
      <c r="A120" s="103">
        <v>41</v>
      </c>
      <c r="B120" s="103"/>
      <c r="C120" s="13" t="s">
        <v>161</v>
      </c>
      <c r="D120" s="103"/>
      <c r="E120" s="156">
        <v>3932085</v>
      </c>
      <c r="F120" s="103"/>
      <c r="G120" s="153">
        <f t="shared" si="32"/>
        <v>113.48991254654082</v>
      </c>
      <c r="H120" s="103"/>
      <c r="I120" s="153">
        <f t="shared" si="33"/>
        <v>79.072607316711611</v>
      </c>
      <c r="J120" s="94"/>
      <c r="K120" s="156">
        <v>32175</v>
      </c>
      <c r="L120" s="103"/>
      <c r="M120" s="153">
        <f t="shared" si="34"/>
        <v>0.9286518313273876</v>
      </c>
      <c r="N120" s="103"/>
      <c r="O120" s="153">
        <f t="shared" si="35"/>
        <v>20.13075414813872</v>
      </c>
      <c r="P120" s="94"/>
      <c r="Q120" s="156">
        <v>144450</v>
      </c>
      <c r="R120" s="103"/>
      <c r="S120" s="153">
        <f t="shared" si="36"/>
        <v>4.1691921378474328</v>
      </c>
      <c r="T120" s="103"/>
      <c r="U120" s="153">
        <f t="shared" si="37"/>
        <v>278.22852929634439</v>
      </c>
      <c r="V120" s="94"/>
      <c r="W120" s="156">
        <f t="shared" si="25"/>
        <v>4108710</v>
      </c>
      <c r="X120" s="94"/>
      <c r="Y120" s="94"/>
      <c r="Z120" s="156">
        <v>298226</v>
      </c>
      <c r="AA120" s="94"/>
      <c r="AB120" s="153">
        <f t="shared" si="26"/>
        <v>7.2583852352684897</v>
      </c>
      <c r="AC120" s="94"/>
      <c r="AD120" s="156">
        <v>201055</v>
      </c>
      <c r="AE120" s="94"/>
      <c r="AF120" s="153">
        <f t="shared" si="27"/>
        <v>4.8933850283909059</v>
      </c>
      <c r="AG120" s="94"/>
      <c r="AH120" s="156">
        <v>0</v>
      </c>
      <c r="AI120" s="94"/>
      <c r="AJ120" s="153">
        <f t="shared" si="28"/>
        <v>0</v>
      </c>
      <c r="AK120" s="94"/>
      <c r="AL120" s="156">
        <v>1919773</v>
      </c>
      <c r="AM120" s="94"/>
      <c r="AN120" s="103">
        <v>41</v>
      </c>
      <c r="AO120" s="94"/>
      <c r="AP120" s="155">
        <v>34647</v>
      </c>
      <c r="AQ120" s="94"/>
      <c r="AR120" s="155">
        <f t="shared" si="38"/>
        <v>34647</v>
      </c>
      <c r="AS120" s="94"/>
      <c r="AT120" s="155">
        <f t="shared" si="39"/>
        <v>34647</v>
      </c>
      <c r="AU120" s="94"/>
      <c r="AV120" s="155">
        <f t="shared" si="40"/>
        <v>34647</v>
      </c>
    </row>
    <row r="121" spans="1:48" ht="9.75" customHeight="1" x14ac:dyDescent="0.25">
      <c r="A121" s="103">
        <v>42</v>
      </c>
      <c r="B121" s="103"/>
      <c r="C121" s="13" t="s">
        <v>162</v>
      </c>
      <c r="D121" s="103"/>
      <c r="E121" s="156">
        <v>5000870</v>
      </c>
      <c r="F121" s="103"/>
      <c r="G121" s="153">
        <f t="shared" si="32"/>
        <v>46.581685404771001</v>
      </c>
      <c r="H121" s="103"/>
      <c r="I121" s="153">
        <f t="shared" si="33"/>
        <v>32.455178046344543</v>
      </c>
      <c r="J121" s="94"/>
      <c r="K121" s="156">
        <v>102907</v>
      </c>
      <c r="L121" s="103"/>
      <c r="M121" s="153">
        <f t="shared" si="34"/>
        <v>0.95854951237460062</v>
      </c>
      <c r="N121" s="103"/>
      <c r="O121" s="153">
        <f t="shared" si="35"/>
        <v>20.778858040746812</v>
      </c>
      <c r="P121" s="94"/>
      <c r="Q121" s="156">
        <v>85085</v>
      </c>
      <c r="R121" s="103"/>
      <c r="S121" s="153">
        <f t="shared" si="36"/>
        <v>0.7925426381139562</v>
      </c>
      <c r="T121" s="103"/>
      <c r="U121" s="153">
        <f t="shared" si="37"/>
        <v>52.889856191885634</v>
      </c>
      <c r="V121" s="94"/>
      <c r="W121" s="156">
        <f t="shared" si="25"/>
        <v>5188862</v>
      </c>
      <c r="X121" s="94"/>
      <c r="Y121" s="94"/>
      <c r="Z121" s="156">
        <v>4500</v>
      </c>
      <c r="AA121" s="94"/>
      <c r="AB121" s="153">
        <f t="shared" si="26"/>
        <v>8.6724218142629345E-2</v>
      </c>
      <c r="AC121" s="94"/>
      <c r="AD121" s="156">
        <v>0</v>
      </c>
      <c r="AE121" s="94"/>
      <c r="AF121" s="153">
        <f t="shared" si="27"/>
        <v>0</v>
      </c>
      <c r="AG121" s="94"/>
      <c r="AH121" s="156">
        <v>0</v>
      </c>
      <c r="AI121" s="94"/>
      <c r="AJ121" s="153">
        <f t="shared" si="28"/>
        <v>0</v>
      </c>
      <c r="AK121" s="94"/>
      <c r="AL121" s="156">
        <v>0</v>
      </c>
      <c r="AM121" s="94"/>
      <c r="AN121" s="103">
        <v>42</v>
      </c>
      <c r="AO121" s="94"/>
      <c r="AP121" s="155">
        <v>107357</v>
      </c>
      <c r="AQ121" s="94"/>
      <c r="AR121" s="155">
        <f t="shared" si="38"/>
        <v>107357</v>
      </c>
      <c r="AS121" s="94"/>
      <c r="AT121" s="155">
        <f t="shared" si="39"/>
        <v>107357</v>
      </c>
      <c r="AU121" s="94"/>
      <c r="AV121" s="155">
        <f t="shared" si="40"/>
        <v>107357</v>
      </c>
    </row>
    <row r="122" spans="1:48" ht="9.75" customHeight="1" x14ac:dyDescent="0.25">
      <c r="A122" s="103">
        <v>43</v>
      </c>
      <c r="B122" s="103"/>
      <c r="C122" s="13" t="s">
        <v>163</v>
      </c>
      <c r="D122" s="103"/>
      <c r="E122" s="156">
        <v>35296262</v>
      </c>
      <c r="F122" s="103"/>
      <c r="G122" s="153">
        <f t="shared" si="32"/>
        <v>107.94194982767215</v>
      </c>
      <c r="H122" s="103"/>
      <c r="I122" s="153">
        <f t="shared" si="33"/>
        <v>75.207137094440029</v>
      </c>
      <c r="J122" s="94"/>
      <c r="K122" s="156">
        <v>0</v>
      </c>
      <c r="L122" s="103"/>
      <c r="M122" s="153">
        <f t="shared" si="34"/>
        <v>0</v>
      </c>
      <c r="N122" s="103"/>
      <c r="O122" s="153">
        <f t="shared" si="35"/>
        <v>0</v>
      </c>
      <c r="P122" s="94"/>
      <c r="Q122" s="156">
        <v>320570</v>
      </c>
      <c r="R122" s="103"/>
      <c r="S122" s="153">
        <f t="shared" si="36"/>
        <v>0.98035737768086784</v>
      </c>
      <c r="T122" s="103"/>
      <c r="U122" s="153">
        <f t="shared" si="37"/>
        <v>65.423559854882896</v>
      </c>
      <c r="V122" s="94"/>
      <c r="W122" s="156">
        <f t="shared" si="25"/>
        <v>35616832</v>
      </c>
      <c r="X122" s="94"/>
      <c r="Y122" s="94"/>
      <c r="Z122" s="156">
        <v>0</v>
      </c>
      <c r="AA122" s="94"/>
      <c r="AB122" s="153">
        <f t="shared" si="26"/>
        <v>0</v>
      </c>
      <c r="AC122" s="94"/>
      <c r="AD122" s="156">
        <v>167465</v>
      </c>
      <c r="AE122" s="94"/>
      <c r="AF122" s="153">
        <f t="shared" si="27"/>
        <v>0.47018499567844774</v>
      </c>
      <c r="AG122" s="94"/>
      <c r="AH122" s="156">
        <v>4741059</v>
      </c>
      <c r="AI122" s="94"/>
      <c r="AJ122" s="153">
        <f t="shared" si="28"/>
        <v>13.311287764167234</v>
      </c>
      <c r="AK122" s="94"/>
      <c r="AL122" s="156">
        <v>0</v>
      </c>
      <c r="AM122" s="94"/>
      <c r="AN122" s="103">
        <v>43</v>
      </c>
      <c r="AO122" s="94"/>
      <c r="AP122" s="155">
        <v>326993</v>
      </c>
      <c r="AQ122" s="94"/>
      <c r="AR122" s="155">
        <f t="shared" si="38"/>
        <v>326993</v>
      </c>
      <c r="AS122" s="94"/>
      <c r="AT122" s="155">
        <f t="shared" si="39"/>
        <v>0</v>
      </c>
      <c r="AU122" s="94"/>
      <c r="AV122" s="155">
        <f t="shared" si="40"/>
        <v>326993</v>
      </c>
    </row>
    <row r="123" spans="1:48" ht="9.75" customHeight="1" x14ac:dyDescent="0.25">
      <c r="A123" s="103">
        <v>44</v>
      </c>
      <c r="B123" s="103"/>
      <c r="C123" s="13" t="s">
        <v>164</v>
      </c>
      <c r="D123" s="103"/>
      <c r="E123" s="156">
        <v>9798818</v>
      </c>
      <c r="F123" s="103"/>
      <c r="G123" s="153">
        <f t="shared" si="32"/>
        <v>190.49764765348576</v>
      </c>
      <c r="H123" s="103"/>
      <c r="I123" s="153">
        <f t="shared" si="33"/>
        <v>132.72673623291547</v>
      </c>
      <c r="J123" s="94"/>
      <c r="K123" s="156">
        <v>0</v>
      </c>
      <c r="L123" s="103"/>
      <c r="M123" s="153">
        <f t="shared" si="34"/>
        <v>0</v>
      </c>
      <c r="N123" s="103"/>
      <c r="O123" s="153">
        <f t="shared" si="35"/>
        <v>0</v>
      </c>
      <c r="P123" s="94"/>
      <c r="Q123" s="156">
        <v>55202</v>
      </c>
      <c r="R123" s="103"/>
      <c r="S123" s="153">
        <f t="shared" si="36"/>
        <v>1.0731754733854348</v>
      </c>
      <c r="T123" s="103"/>
      <c r="U123" s="153">
        <f t="shared" si="37"/>
        <v>71.617719635991563</v>
      </c>
      <c r="V123" s="94"/>
      <c r="W123" s="156">
        <f t="shared" si="25"/>
        <v>9854020</v>
      </c>
      <c r="X123" s="94"/>
      <c r="Y123" s="94"/>
      <c r="Z123" s="156">
        <v>215484</v>
      </c>
      <c r="AA123" s="94"/>
      <c r="AB123" s="153">
        <f t="shared" si="26"/>
        <v>2.1867623568858194</v>
      </c>
      <c r="AC123" s="94"/>
      <c r="AD123" s="156">
        <v>0</v>
      </c>
      <c r="AE123" s="94"/>
      <c r="AF123" s="153">
        <f t="shared" si="27"/>
        <v>0</v>
      </c>
      <c r="AG123" s="94"/>
      <c r="AH123" s="156">
        <v>0</v>
      </c>
      <c r="AI123" s="94"/>
      <c r="AJ123" s="153">
        <f t="shared" si="28"/>
        <v>0</v>
      </c>
      <c r="AK123" s="94"/>
      <c r="AL123" s="156">
        <v>0</v>
      </c>
      <c r="AM123" s="94"/>
      <c r="AN123" s="103">
        <v>44</v>
      </c>
      <c r="AO123" s="94"/>
      <c r="AP123" s="155">
        <v>51438</v>
      </c>
      <c r="AQ123" s="94"/>
      <c r="AR123" s="155">
        <f t="shared" si="38"/>
        <v>51438</v>
      </c>
      <c r="AS123" s="94"/>
      <c r="AT123" s="155">
        <f t="shared" si="39"/>
        <v>0</v>
      </c>
      <c r="AU123" s="94"/>
      <c r="AV123" s="155">
        <f t="shared" si="40"/>
        <v>51438</v>
      </c>
    </row>
    <row r="124" spans="1:48" ht="9.75" customHeight="1" x14ac:dyDescent="0.25">
      <c r="A124" s="103">
        <v>45</v>
      </c>
      <c r="B124" s="103"/>
      <c r="C124" s="13" t="s">
        <v>165</v>
      </c>
      <c r="D124" s="103"/>
      <c r="E124" s="156">
        <v>163468</v>
      </c>
      <c r="F124" s="103"/>
      <c r="G124" s="153">
        <f t="shared" si="32"/>
        <v>72.17130242825607</v>
      </c>
      <c r="H124" s="103"/>
      <c r="I124" s="153">
        <f t="shared" si="33"/>
        <v>50.28440791250808</v>
      </c>
      <c r="J124" s="94"/>
      <c r="K124" s="156">
        <v>0</v>
      </c>
      <c r="L124" s="103"/>
      <c r="M124" s="153">
        <f t="shared" si="34"/>
        <v>0</v>
      </c>
      <c r="N124" s="103"/>
      <c r="O124" s="153">
        <f t="shared" si="35"/>
        <v>0</v>
      </c>
      <c r="P124" s="94"/>
      <c r="Q124" s="156">
        <v>38320</v>
      </c>
      <c r="R124" s="103"/>
      <c r="S124" s="153">
        <f t="shared" si="36"/>
        <v>16.918322295805741</v>
      </c>
      <c r="T124" s="103"/>
      <c r="U124" s="153">
        <f t="shared" si="37"/>
        <v>1129.0340610096962</v>
      </c>
      <c r="V124" s="94"/>
      <c r="W124" s="156">
        <f t="shared" si="25"/>
        <v>201788</v>
      </c>
      <c r="X124" s="94"/>
      <c r="Y124" s="94"/>
      <c r="Z124" s="156">
        <v>0</v>
      </c>
      <c r="AA124" s="94"/>
      <c r="AB124" s="153">
        <f t="shared" si="26"/>
        <v>0</v>
      </c>
      <c r="AC124" s="94"/>
      <c r="AD124" s="156">
        <v>0</v>
      </c>
      <c r="AE124" s="94"/>
      <c r="AF124" s="153">
        <f t="shared" si="27"/>
        <v>0</v>
      </c>
      <c r="AG124" s="94"/>
      <c r="AH124" s="156">
        <v>0</v>
      </c>
      <c r="AI124" s="94"/>
      <c r="AJ124" s="153">
        <f t="shared" si="28"/>
        <v>0</v>
      </c>
      <c r="AK124" s="94"/>
      <c r="AL124" s="156">
        <v>0</v>
      </c>
      <c r="AM124" s="94"/>
      <c r="AN124" s="103">
        <v>45</v>
      </c>
      <c r="AO124" s="94"/>
      <c r="AP124" s="155">
        <v>2265</v>
      </c>
      <c r="AQ124" s="94"/>
      <c r="AR124" s="155">
        <f t="shared" si="38"/>
        <v>2265</v>
      </c>
      <c r="AS124" s="94"/>
      <c r="AT124" s="155">
        <f t="shared" si="39"/>
        <v>0</v>
      </c>
      <c r="AU124" s="94"/>
      <c r="AV124" s="155">
        <f t="shared" si="40"/>
        <v>2265</v>
      </c>
    </row>
    <row r="125" spans="1:48" ht="9.75" customHeight="1" x14ac:dyDescent="0.25">
      <c r="A125" s="103">
        <v>46</v>
      </c>
      <c r="B125" s="103"/>
      <c r="C125" s="13" t="s">
        <v>166</v>
      </c>
      <c r="D125" s="103"/>
      <c r="E125" s="156">
        <v>4495640</v>
      </c>
      <c r="F125" s="103"/>
      <c r="G125" s="153">
        <f t="shared" si="32"/>
        <v>119.90931398698389</v>
      </c>
      <c r="H125" s="103"/>
      <c r="I125" s="153">
        <f t="shared" si="33"/>
        <v>83.545241032948951</v>
      </c>
      <c r="J125" s="94"/>
      <c r="K125" s="156">
        <v>0</v>
      </c>
      <c r="L125" s="103"/>
      <c r="M125" s="153">
        <f t="shared" si="34"/>
        <v>0</v>
      </c>
      <c r="N125" s="103"/>
      <c r="O125" s="153">
        <f t="shared" si="35"/>
        <v>0</v>
      </c>
      <c r="P125" s="94"/>
      <c r="Q125" s="156">
        <v>35577</v>
      </c>
      <c r="R125" s="103"/>
      <c r="S125" s="153">
        <f t="shared" si="36"/>
        <v>0.94892243678651444</v>
      </c>
      <c r="T125" s="103"/>
      <c r="U125" s="153">
        <f t="shared" si="37"/>
        <v>63.325767984329026</v>
      </c>
      <c r="V125" s="94"/>
      <c r="W125" s="156">
        <f t="shared" si="25"/>
        <v>4531217</v>
      </c>
      <c r="X125" s="94"/>
      <c r="Y125" s="94"/>
      <c r="Z125" s="156">
        <v>20516</v>
      </c>
      <c r="AA125" s="94"/>
      <c r="AB125" s="153">
        <f t="shared" si="26"/>
        <v>0.45277019396775747</v>
      </c>
      <c r="AC125" s="94"/>
      <c r="AD125" s="156">
        <v>169718</v>
      </c>
      <c r="AE125" s="94"/>
      <c r="AF125" s="153">
        <f t="shared" si="27"/>
        <v>3.7455279674312663</v>
      </c>
      <c r="AG125" s="94"/>
      <c r="AH125" s="156">
        <v>0</v>
      </c>
      <c r="AI125" s="94"/>
      <c r="AJ125" s="153">
        <f t="shared" si="28"/>
        <v>0</v>
      </c>
      <c r="AK125" s="94"/>
      <c r="AL125" s="156">
        <v>0</v>
      </c>
      <c r="AM125" s="94"/>
      <c r="AN125" s="103">
        <v>46</v>
      </c>
      <c r="AO125" s="94"/>
      <c r="AP125" s="155">
        <v>37492</v>
      </c>
      <c r="AQ125" s="94"/>
      <c r="AR125" s="155">
        <f t="shared" si="38"/>
        <v>37492</v>
      </c>
      <c r="AS125" s="94"/>
      <c r="AT125" s="155">
        <f t="shared" si="39"/>
        <v>0</v>
      </c>
      <c r="AU125" s="94"/>
      <c r="AV125" s="155">
        <f t="shared" si="40"/>
        <v>37492</v>
      </c>
    </row>
    <row r="126" spans="1:48" ht="9.75" customHeight="1" x14ac:dyDescent="0.25">
      <c r="A126" s="103">
        <v>47</v>
      </c>
      <c r="B126" s="103"/>
      <c r="C126" s="13" t="s">
        <v>167</v>
      </c>
      <c r="D126" s="103"/>
      <c r="E126" s="156">
        <v>7832684</v>
      </c>
      <c r="F126" s="103"/>
      <c r="G126" s="153">
        <f t="shared" si="32"/>
        <v>103.2831467489484</v>
      </c>
      <c r="H126" s="103"/>
      <c r="I126" s="153">
        <f t="shared" si="33"/>
        <v>71.961177183608839</v>
      </c>
      <c r="J126" s="94"/>
      <c r="K126" s="156">
        <v>2029938</v>
      </c>
      <c r="L126" s="103"/>
      <c r="M126" s="153">
        <f t="shared" si="34"/>
        <v>26.767118952490208</v>
      </c>
      <c r="N126" s="103"/>
      <c r="O126" s="153">
        <f t="shared" si="35"/>
        <v>580.24145617239515</v>
      </c>
      <c r="P126" s="94"/>
      <c r="Q126" s="156">
        <v>49800</v>
      </c>
      <c r="R126" s="103"/>
      <c r="S126" s="153">
        <f t="shared" si="36"/>
        <v>0.65667154555164364</v>
      </c>
      <c r="T126" s="103"/>
      <c r="U126" s="153">
        <f t="shared" si="37"/>
        <v>43.822580564474123</v>
      </c>
      <c r="V126" s="94"/>
      <c r="W126" s="156">
        <f t="shared" si="25"/>
        <v>9912422</v>
      </c>
      <c r="X126" s="94"/>
      <c r="Y126" s="94"/>
      <c r="Z126" s="156">
        <v>286024</v>
      </c>
      <c r="AA126" s="94"/>
      <c r="AB126" s="153">
        <f t="shared" si="26"/>
        <v>2.8855107258347155</v>
      </c>
      <c r="AC126" s="94"/>
      <c r="AD126" s="156">
        <v>0</v>
      </c>
      <c r="AE126" s="94"/>
      <c r="AF126" s="153">
        <f t="shared" si="27"/>
        <v>0</v>
      </c>
      <c r="AG126" s="94"/>
      <c r="AH126" s="156">
        <v>1479608</v>
      </c>
      <c r="AI126" s="94"/>
      <c r="AJ126" s="153">
        <f t="shared" si="28"/>
        <v>14.926805981424115</v>
      </c>
      <c r="AK126" s="94"/>
      <c r="AL126" s="156">
        <v>0</v>
      </c>
      <c r="AM126" s="94"/>
      <c r="AN126" s="103">
        <v>47</v>
      </c>
      <c r="AO126" s="94"/>
      <c r="AP126" s="155">
        <v>75837</v>
      </c>
      <c r="AQ126" s="94"/>
      <c r="AR126" s="155">
        <f t="shared" si="38"/>
        <v>75837</v>
      </c>
      <c r="AS126" s="94"/>
      <c r="AT126" s="155">
        <f t="shared" si="39"/>
        <v>75837</v>
      </c>
      <c r="AU126" s="94"/>
      <c r="AV126" s="155">
        <f t="shared" si="40"/>
        <v>75837</v>
      </c>
    </row>
    <row r="127" spans="1:48" ht="9.75" customHeight="1" x14ac:dyDescent="0.25">
      <c r="A127" s="103">
        <v>48</v>
      </c>
      <c r="B127" s="103"/>
      <c r="C127" s="13" t="s">
        <v>168</v>
      </c>
      <c r="D127" s="103"/>
      <c r="E127" s="156">
        <v>243681</v>
      </c>
      <c r="F127" s="103"/>
      <c r="G127" s="153">
        <f t="shared" si="32"/>
        <v>35.112536023054759</v>
      </c>
      <c r="H127" s="103"/>
      <c r="I127" s="153">
        <f t="shared" si="33"/>
        <v>24.464198716395305</v>
      </c>
      <c r="J127" s="94"/>
      <c r="K127" s="156">
        <v>9764</v>
      </c>
      <c r="L127" s="103"/>
      <c r="M127" s="153">
        <f t="shared" si="34"/>
        <v>1.4069164265129683</v>
      </c>
      <c r="N127" s="103"/>
      <c r="O127" s="153">
        <f t="shared" si="35"/>
        <v>30.498285507742334</v>
      </c>
      <c r="P127" s="94"/>
      <c r="Q127" s="156">
        <v>14645</v>
      </c>
      <c r="R127" s="103"/>
      <c r="S127" s="153">
        <f t="shared" si="36"/>
        <v>2.1102305475504322</v>
      </c>
      <c r="T127" s="103"/>
      <c r="U127" s="153">
        <f t="shared" si="37"/>
        <v>140.82496615862647</v>
      </c>
      <c r="V127" s="94"/>
      <c r="W127" s="156">
        <f t="shared" si="25"/>
        <v>268090</v>
      </c>
      <c r="X127" s="94"/>
      <c r="Y127" s="94"/>
      <c r="Z127" s="156">
        <v>6207</v>
      </c>
      <c r="AA127" s="94"/>
      <c r="AB127" s="153">
        <f t="shared" si="26"/>
        <v>2.315267260994442</v>
      </c>
      <c r="AC127" s="94"/>
      <c r="AD127" s="156">
        <v>0</v>
      </c>
      <c r="AE127" s="94"/>
      <c r="AF127" s="153">
        <f t="shared" si="27"/>
        <v>0</v>
      </c>
      <c r="AG127" s="94"/>
      <c r="AH127" s="156">
        <v>0</v>
      </c>
      <c r="AI127" s="94"/>
      <c r="AJ127" s="153">
        <f t="shared" si="28"/>
        <v>0</v>
      </c>
      <c r="AK127" s="94"/>
      <c r="AL127" s="156">
        <v>0</v>
      </c>
      <c r="AM127" s="94"/>
      <c r="AN127" s="103">
        <v>48</v>
      </c>
      <c r="AO127" s="94"/>
      <c r="AP127" s="155">
        <v>6940</v>
      </c>
      <c r="AQ127" s="94"/>
      <c r="AR127" s="155">
        <f t="shared" si="38"/>
        <v>6940</v>
      </c>
      <c r="AS127" s="94"/>
      <c r="AT127" s="155">
        <f t="shared" si="39"/>
        <v>6940</v>
      </c>
      <c r="AU127" s="94"/>
      <c r="AV127" s="155">
        <f t="shared" si="40"/>
        <v>6940</v>
      </c>
    </row>
    <row r="128" spans="1:48" ht="9.75" customHeight="1" x14ac:dyDescent="0.25">
      <c r="A128" s="103">
        <v>49</v>
      </c>
      <c r="B128" s="103"/>
      <c r="C128" s="13" t="s">
        <v>169</v>
      </c>
      <c r="D128" s="103"/>
      <c r="E128" s="156">
        <v>1461611</v>
      </c>
      <c r="F128" s="103"/>
      <c r="G128" s="153">
        <f t="shared" si="32"/>
        <v>56.513590844062946</v>
      </c>
      <c r="H128" s="103"/>
      <c r="I128" s="153">
        <f t="shared" si="33"/>
        <v>39.375102831604956</v>
      </c>
      <c r="J128" s="94"/>
      <c r="K128" s="156">
        <v>56150</v>
      </c>
      <c r="L128" s="103"/>
      <c r="M128" s="153">
        <f t="shared" si="34"/>
        <v>2.1710551753470209</v>
      </c>
      <c r="N128" s="103"/>
      <c r="O128" s="153">
        <f t="shared" si="35"/>
        <v>47.06282430357615</v>
      </c>
      <c r="P128" s="94"/>
      <c r="Q128" s="156">
        <v>111889</v>
      </c>
      <c r="R128" s="103"/>
      <c r="S128" s="153">
        <f t="shared" si="36"/>
        <v>4.3262189227854462</v>
      </c>
      <c r="T128" s="103"/>
      <c r="U128" s="153">
        <f t="shared" si="37"/>
        <v>288.70761732801128</v>
      </c>
      <c r="V128" s="94"/>
      <c r="W128" s="156">
        <f t="shared" si="25"/>
        <v>1629650</v>
      </c>
      <c r="X128" s="94"/>
      <c r="Y128" s="94"/>
      <c r="Z128" s="156">
        <v>89483</v>
      </c>
      <c r="AA128" s="94"/>
      <c r="AB128" s="153">
        <f t="shared" si="26"/>
        <v>5.4909336360568215</v>
      </c>
      <c r="AC128" s="94"/>
      <c r="AD128" s="156">
        <v>0</v>
      </c>
      <c r="AE128" s="94"/>
      <c r="AF128" s="153">
        <f t="shared" si="27"/>
        <v>0</v>
      </c>
      <c r="AG128" s="94"/>
      <c r="AH128" s="156">
        <v>0</v>
      </c>
      <c r="AI128" s="94"/>
      <c r="AJ128" s="153">
        <f t="shared" si="28"/>
        <v>0</v>
      </c>
      <c r="AK128" s="94"/>
      <c r="AL128" s="156">
        <v>0</v>
      </c>
      <c r="AM128" s="94"/>
      <c r="AN128" s="103">
        <v>49</v>
      </c>
      <c r="AO128" s="94"/>
      <c r="AP128" s="155">
        <v>25863</v>
      </c>
      <c r="AQ128" s="94"/>
      <c r="AR128" s="155">
        <f t="shared" si="38"/>
        <v>25863</v>
      </c>
      <c r="AS128" s="94"/>
      <c r="AT128" s="155">
        <f t="shared" si="39"/>
        <v>25863</v>
      </c>
      <c r="AU128" s="94"/>
      <c r="AV128" s="155">
        <f t="shared" si="40"/>
        <v>25863</v>
      </c>
    </row>
    <row r="129" spans="1:48" ht="9.75" customHeight="1" x14ac:dyDescent="0.25">
      <c r="A129" s="103">
        <v>50</v>
      </c>
      <c r="B129" s="103"/>
      <c r="C129" s="13" t="s">
        <v>170</v>
      </c>
      <c r="D129" s="103"/>
      <c r="E129" s="166">
        <v>393122</v>
      </c>
      <c r="F129" s="112"/>
      <c r="G129" s="153">
        <f t="shared" si="32"/>
        <v>23.239654764719791</v>
      </c>
      <c r="H129" s="103"/>
      <c r="I129" s="153">
        <f t="shared" si="33"/>
        <v>16.191924499307799</v>
      </c>
      <c r="J129" s="119"/>
      <c r="K129" s="166">
        <v>5000</v>
      </c>
      <c r="L129" s="112"/>
      <c r="M129" s="153">
        <f t="shared" si="34"/>
        <v>0.2955781508630882</v>
      </c>
      <c r="N129" s="103"/>
      <c r="O129" s="153">
        <f t="shared" si="35"/>
        <v>6.4073648334717959</v>
      </c>
      <c r="P129" s="119"/>
      <c r="Q129" s="166">
        <v>37851</v>
      </c>
      <c r="R129" s="112"/>
      <c r="S129" s="153">
        <f t="shared" si="36"/>
        <v>2.2375857176637504</v>
      </c>
      <c r="T129" s="103"/>
      <c r="U129" s="153">
        <f t="shared" si="37"/>
        <v>149.32393682425018</v>
      </c>
      <c r="V129" s="119"/>
      <c r="W129" s="166">
        <f t="shared" si="25"/>
        <v>435973</v>
      </c>
      <c r="X129" s="119"/>
      <c r="Y129" s="119"/>
      <c r="Z129" s="166">
        <v>0</v>
      </c>
      <c r="AA129" s="119"/>
      <c r="AB129" s="161">
        <f t="shared" si="26"/>
        <v>0</v>
      </c>
      <c r="AC129" s="119"/>
      <c r="AD129" s="166">
        <v>0</v>
      </c>
      <c r="AE129" s="119"/>
      <c r="AF129" s="161">
        <f t="shared" si="27"/>
        <v>0</v>
      </c>
      <c r="AG129" s="119"/>
      <c r="AH129" s="166">
        <v>0</v>
      </c>
      <c r="AI129" s="119"/>
      <c r="AJ129" s="161">
        <f t="shared" si="28"/>
        <v>0</v>
      </c>
      <c r="AK129" s="119"/>
      <c r="AL129" s="166">
        <v>1383</v>
      </c>
      <c r="AM129" s="94"/>
      <c r="AN129" s="103">
        <v>50</v>
      </c>
      <c r="AO129" s="94"/>
      <c r="AP129" s="155">
        <v>16916</v>
      </c>
      <c r="AQ129" s="94"/>
      <c r="AR129" s="155">
        <f t="shared" si="38"/>
        <v>16916</v>
      </c>
      <c r="AS129" s="94"/>
      <c r="AT129" s="155">
        <f t="shared" si="39"/>
        <v>16916</v>
      </c>
      <c r="AU129" s="94"/>
      <c r="AV129" s="155">
        <f t="shared" si="40"/>
        <v>16916</v>
      </c>
    </row>
    <row r="130" spans="1:48" ht="10.35" customHeight="1" x14ac:dyDescent="0.25">
      <c r="A130" s="103"/>
      <c r="B130" s="103"/>
      <c r="C130" s="103"/>
      <c r="D130" s="103"/>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2" customHeight="1" x14ac:dyDescent="0.25">
      <c r="A131" s="103"/>
      <c r="B131" s="103"/>
      <c r="C131" s="103"/>
      <c r="D131" s="103"/>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0.6" customHeight="1" x14ac:dyDescent="0.25">
      <c r="A132" s="103"/>
      <c r="B132" s="103"/>
      <c r="C132" s="103"/>
      <c r="D132" s="103"/>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9.6" customHeight="1" x14ac:dyDescent="0.25">
      <c r="A133" s="163" t="s">
        <v>578</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164" t="s">
        <v>579</v>
      </c>
      <c r="AP133" s="94"/>
      <c r="AQ133" s="94"/>
      <c r="AR133" s="94"/>
      <c r="AS133" s="94"/>
      <c r="AT133" s="94"/>
      <c r="AU133" s="94"/>
      <c r="AV133" s="94"/>
    </row>
    <row r="134" spans="1:48" ht="10.5"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103"/>
      <c r="V134" s="94"/>
      <c r="W134" s="96" t="s">
        <v>40</v>
      </c>
      <c r="X134" s="94"/>
      <c r="Y134" s="103"/>
      <c r="Z134" s="134" t="s">
        <v>41</v>
      </c>
      <c r="AA134" s="94"/>
      <c r="AB134" s="94"/>
      <c r="AC134" s="94"/>
      <c r="AD134" s="94"/>
      <c r="AE134" s="94"/>
      <c r="AF134" s="94"/>
      <c r="AG134" s="94"/>
      <c r="AH134" s="94"/>
      <c r="AI134" s="94"/>
      <c r="AJ134" s="94"/>
      <c r="AK134" s="94"/>
      <c r="AL134" s="103"/>
      <c r="AM134" s="94"/>
      <c r="AN134" s="96" t="s">
        <v>564</v>
      </c>
      <c r="AO134" s="94"/>
      <c r="AP134" s="94"/>
      <c r="AQ134" s="94"/>
      <c r="AR134" s="94"/>
      <c r="AS134" s="94"/>
      <c r="AT134" s="94"/>
      <c r="AU134" s="94"/>
      <c r="AV134" s="94"/>
    </row>
    <row r="135" spans="1:48" ht="10.5" customHeight="1" x14ac:dyDescent="0.25">
      <c r="A135" s="146"/>
      <c r="B135" s="94"/>
      <c r="C135" s="94"/>
      <c r="D135" s="94"/>
      <c r="E135" s="94"/>
      <c r="F135" s="94"/>
      <c r="G135" s="94"/>
      <c r="H135" s="94"/>
      <c r="I135" s="94"/>
      <c r="J135" s="94"/>
      <c r="K135" s="94"/>
      <c r="L135" s="94"/>
      <c r="M135" s="94"/>
      <c r="N135" s="94"/>
      <c r="O135" s="94"/>
      <c r="P135" s="94"/>
      <c r="Q135" s="94"/>
      <c r="R135" s="94"/>
      <c r="S135" s="94"/>
      <c r="T135" s="94"/>
      <c r="U135" s="103"/>
      <c r="V135" s="94"/>
      <c r="W135" s="96" t="s">
        <v>565</v>
      </c>
      <c r="X135" s="94"/>
      <c r="Y135" s="103"/>
      <c r="Z135" s="134" t="s">
        <v>388</v>
      </c>
      <c r="AA135" s="94"/>
      <c r="AB135" s="94"/>
      <c r="AC135" s="94"/>
      <c r="AD135" s="94"/>
      <c r="AE135" s="94"/>
      <c r="AF135" s="94"/>
      <c r="AG135" s="94"/>
      <c r="AH135" s="94"/>
      <c r="AI135" s="94"/>
      <c r="AJ135" s="94"/>
      <c r="AK135" s="94"/>
      <c r="AL135" s="103"/>
      <c r="AM135" s="94"/>
      <c r="AN135" s="96" t="s">
        <v>171</v>
      </c>
      <c r="AO135" s="94"/>
      <c r="AP135" s="94"/>
      <c r="AQ135" s="94"/>
      <c r="AR135" s="94"/>
      <c r="AS135" s="94"/>
      <c r="AT135" s="94"/>
      <c r="AU135" s="94"/>
      <c r="AV135" s="94"/>
    </row>
    <row r="136" spans="1:48" ht="10.5" customHeight="1" x14ac:dyDescent="0.25">
      <c r="A136" s="125"/>
      <c r="B136" s="94"/>
      <c r="C136" s="94"/>
      <c r="D136" s="94"/>
      <c r="E136" s="94"/>
      <c r="F136" s="94"/>
      <c r="G136" s="94"/>
      <c r="H136" s="94"/>
      <c r="I136" s="94"/>
      <c r="J136" s="94"/>
      <c r="K136" s="94"/>
      <c r="L136" s="94"/>
      <c r="M136" s="94"/>
      <c r="N136" s="94"/>
      <c r="O136" s="94"/>
      <c r="P136" s="94"/>
      <c r="Q136" s="94"/>
      <c r="R136" s="94"/>
      <c r="S136" s="94"/>
      <c r="T136" s="94"/>
      <c r="U136" s="103"/>
      <c r="V136" s="94"/>
      <c r="W136" s="96" t="s">
        <v>46</v>
      </c>
      <c r="X136" s="94"/>
      <c r="Y136" s="103"/>
      <c r="Z136" s="118" t="s">
        <v>47</v>
      </c>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8.85"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8.85"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9" t="s">
        <v>500</v>
      </c>
      <c r="AA138" s="99"/>
      <c r="AB138" s="99"/>
      <c r="AC138" s="99"/>
      <c r="AD138" s="99"/>
      <c r="AE138" s="99"/>
      <c r="AF138" s="99"/>
      <c r="AG138" s="99"/>
      <c r="AH138" s="99"/>
      <c r="AI138" s="99"/>
      <c r="AJ138" s="99"/>
      <c r="AK138" s="99"/>
      <c r="AL138" s="99"/>
      <c r="AM138" s="94"/>
      <c r="AN138" s="94"/>
      <c r="AO138" s="94"/>
      <c r="AP138" s="94"/>
      <c r="AQ138" s="94"/>
      <c r="AR138" s="94"/>
      <c r="AS138" s="94"/>
      <c r="AT138" s="94"/>
      <c r="AU138" s="94"/>
      <c r="AV138" s="94"/>
    </row>
    <row r="139" spans="1:48" ht="8.4499999999999993"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9.6" customHeight="1" x14ac:dyDescent="0.25">
      <c r="A140" s="94"/>
      <c r="B140" s="94"/>
      <c r="C140" s="94"/>
      <c r="D140" s="94"/>
      <c r="E140" s="137" t="s">
        <v>566</v>
      </c>
      <c r="F140" s="137"/>
      <c r="G140" s="137"/>
      <c r="H140" s="137"/>
      <c r="I140" s="137"/>
      <c r="J140" s="94"/>
      <c r="K140" s="94"/>
      <c r="L140" s="94"/>
      <c r="M140" s="94"/>
      <c r="N140" s="94"/>
      <c r="O140" s="94"/>
      <c r="P140" s="94"/>
      <c r="Q140" s="94"/>
      <c r="R140" s="94"/>
      <c r="S140" s="94"/>
      <c r="T140" s="94"/>
      <c r="U140" s="94"/>
      <c r="V140" s="94"/>
      <c r="W140" s="94"/>
      <c r="X140" s="94"/>
      <c r="Y140" s="94"/>
      <c r="Z140" s="94"/>
      <c r="AA140" s="94"/>
      <c r="AB140" s="94"/>
      <c r="AC140" s="94"/>
      <c r="AD140" s="99" t="s">
        <v>393</v>
      </c>
      <c r="AE140" s="99"/>
      <c r="AF140" s="99"/>
      <c r="AG140" s="99"/>
      <c r="AH140" s="99"/>
      <c r="AI140" s="99"/>
      <c r="AJ140" s="99"/>
      <c r="AK140" s="94"/>
      <c r="AL140" s="94"/>
      <c r="AM140" s="94"/>
      <c r="AN140" s="94"/>
      <c r="AO140" s="94"/>
      <c r="AP140" s="94"/>
      <c r="AQ140" s="94"/>
      <c r="AR140" s="94"/>
      <c r="AS140" s="94"/>
      <c r="AT140" s="94"/>
      <c r="AU140" s="94"/>
      <c r="AV140" s="94"/>
    </row>
    <row r="141" spans="1:48" ht="9.6" customHeight="1" x14ac:dyDescent="0.25">
      <c r="A141" s="94"/>
      <c r="B141" s="94"/>
      <c r="C141" s="94"/>
      <c r="D141" s="94"/>
      <c r="E141" s="99" t="s">
        <v>567</v>
      </c>
      <c r="F141" s="99"/>
      <c r="G141" s="99"/>
      <c r="H141" s="99"/>
      <c r="I141" s="99"/>
      <c r="J141" s="94"/>
      <c r="K141" s="99" t="s">
        <v>568</v>
      </c>
      <c r="L141" s="99"/>
      <c r="M141" s="99"/>
      <c r="N141" s="99"/>
      <c r="O141" s="99"/>
      <c r="P141" s="94"/>
      <c r="Q141" s="99" t="s">
        <v>569</v>
      </c>
      <c r="R141" s="99"/>
      <c r="S141" s="99"/>
      <c r="T141" s="99"/>
      <c r="U141" s="99"/>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9.6" customHeight="1" x14ac:dyDescent="0.25">
      <c r="A142" s="94"/>
      <c r="B142" s="94"/>
      <c r="C142" s="94"/>
      <c r="D142" s="94"/>
      <c r="I142" s="145"/>
      <c r="V142" s="94"/>
      <c r="W142" s="94"/>
      <c r="X142" s="94"/>
      <c r="Y142" s="94"/>
      <c r="Z142" s="99" t="s">
        <v>428</v>
      </c>
      <c r="AA142" s="99"/>
      <c r="AB142" s="149"/>
      <c r="AC142" s="94"/>
      <c r="AD142" s="99" t="s">
        <v>57</v>
      </c>
      <c r="AE142" s="99"/>
      <c r="AF142" s="99"/>
      <c r="AG142" s="94"/>
      <c r="AH142" s="99" t="s">
        <v>58</v>
      </c>
      <c r="AI142" s="99"/>
      <c r="AJ142" s="99"/>
      <c r="AK142" s="94"/>
      <c r="AL142" s="94"/>
      <c r="AM142" s="94"/>
      <c r="AN142" s="94"/>
      <c r="AO142" s="94"/>
      <c r="AP142" s="94"/>
      <c r="AQ142" s="94"/>
      <c r="AR142" s="95" t="s">
        <v>566</v>
      </c>
      <c r="AS142" s="94"/>
      <c r="AT142" s="94"/>
      <c r="AU142" s="94"/>
      <c r="AV142" s="95" t="s">
        <v>570</v>
      </c>
    </row>
    <row r="143" spans="1:48" ht="9.6" customHeight="1" x14ac:dyDescent="0.25">
      <c r="A143" s="94"/>
      <c r="B143" s="94"/>
      <c r="C143" s="94"/>
      <c r="D143" s="94"/>
      <c r="E143" s="94"/>
      <c r="F143" s="94"/>
      <c r="G143" s="94"/>
      <c r="H143" s="94"/>
      <c r="I143" s="95" t="s">
        <v>62</v>
      </c>
      <c r="J143" s="94"/>
      <c r="K143" s="94"/>
      <c r="L143" s="94"/>
      <c r="M143" s="94"/>
      <c r="N143" s="94"/>
      <c r="O143" s="95" t="s">
        <v>62</v>
      </c>
      <c r="P143" s="94"/>
      <c r="Q143" s="94"/>
      <c r="R143" s="94"/>
      <c r="S143" s="94"/>
      <c r="T143" s="94"/>
      <c r="U143" s="95" t="s">
        <v>62</v>
      </c>
      <c r="V143" s="94"/>
      <c r="W143" s="94"/>
      <c r="X143" s="94"/>
      <c r="Y143" s="94"/>
      <c r="Z143" s="94"/>
      <c r="AA143" s="94"/>
      <c r="AB143" s="150" t="s">
        <v>269</v>
      </c>
      <c r="AC143" s="94"/>
      <c r="AD143" s="94"/>
      <c r="AE143" s="94"/>
      <c r="AF143" s="150" t="s">
        <v>269</v>
      </c>
      <c r="AG143" s="94"/>
      <c r="AH143" s="94"/>
      <c r="AI143" s="94"/>
      <c r="AJ143" s="150" t="s">
        <v>269</v>
      </c>
      <c r="AK143" s="94"/>
      <c r="AL143" s="95" t="s">
        <v>405</v>
      </c>
      <c r="AM143" s="94"/>
      <c r="AN143" s="94"/>
      <c r="AO143" s="94"/>
      <c r="AP143" s="94"/>
      <c r="AQ143" s="94"/>
      <c r="AR143" s="95" t="s">
        <v>367</v>
      </c>
      <c r="AS143" s="94"/>
      <c r="AT143" s="95" t="s">
        <v>571</v>
      </c>
      <c r="AU143" s="94"/>
      <c r="AV143" s="95" t="s">
        <v>572</v>
      </c>
    </row>
    <row r="144" spans="1:48" ht="9.6" customHeight="1" x14ac:dyDescent="0.25">
      <c r="A144" s="100" t="s">
        <v>69</v>
      </c>
      <c r="B144" s="94"/>
      <c r="C144" s="100" t="s">
        <v>71</v>
      </c>
      <c r="D144" s="94"/>
      <c r="E144" s="100" t="s">
        <v>72</v>
      </c>
      <c r="F144" s="94"/>
      <c r="G144" s="100" t="s">
        <v>431</v>
      </c>
      <c r="H144" s="94"/>
      <c r="I144" s="100" t="s">
        <v>78</v>
      </c>
      <c r="J144" s="94"/>
      <c r="K144" s="100" t="s">
        <v>72</v>
      </c>
      <c r="L144" s="94"/>
      <c r="M144" s="100" t="s">
        <v>431</v>
      </c>
      <c r="N144" s="94"/>
      <c r="O144" s="100" t="s">
        <v>78</v>
      </c>
      <c r="P144" s="94"/>
      <c r="Q144" s="100" t="s">
        <v>72</v>
      </c>
      <c r="R144" s="94"/>
      <c r="S144" s="100" t="s">
        <v>431</v>
      </c>
      <c r="T144" s="94"/>
      <c r="U144" s="100" t="s">
        <v>78</v>
      </c>
      <c r="V144" s="94"/>
      <c r="W144" s="100" t="s">
        <v>63</v>
      </c>
      <c r="X144" s="94"/>
      <c r="Y144" s="94"/>
      <c r="Z144" s="100" t="s">
        <v>72</v>
      </c>
      <c r="AA144" s="94"/>
      <c r="AB144" s="151" t="s">
        <v>369</v>
      </c>
      <c r="AC144" s="94"/>
      <c r="AD144" s="100" t="s">
        <v>72</v>
      </c>
      <c r="AE144" s="94"/>
      <c r="AF144" s="151" t="s">
        <v>369</v>
      </c>
      <c r="AG144" s="94"/>
      <c r="AH144" s="100" t="s">
        <v>72</v>
      </c>
      <c r="AI144" s="94"/>
      <c r="AJ144" s="151" t="s">
        <v>369</v>
      </c>
      <c r="AK144" s="94"/>
      <c r="AL144" s="100" t="s">
        <v>573</v>
      </c>
      <c r="AM144" s="94"/>
      <c r="AN144" s="100" t="s">
        <v>69</v>
      </c>
      <c r="AO144" s="94"/>
      <c r="AP144" s="94"/>
      <c r="AQ144" s="94"/>
      <c r="AR144" s="101" t="s">
        <v>376</v>
      </c>
      <c r="AS144" s="94"/>
      <c r="AT144" s="101" t="s">
        <v>574</v>
      </c>
      <c r="AU144" s="94"/>
      <c r="AV144" s="101" t="s">
        <v>575</v>
      </c>
    </row>
    <row r="145" spans="1:48" ht="9.75" customHeight="1" x14ac:dyDescent="0.25">
      <c r="A145" s="103"/>
      <c r="B145" s="13" t="s">
        <v>282</v>
      </c>
      <c r="C145" s="13"/>
      <c r="D145" s="103"/>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9.75" customHeight="1" x14ac:dyDescent="0.25">
      <c r="A146" s="103">
        <v>51</v>
      </c>
      <c r="B146" s="103"/>
      <c r="C146" s="13" t="s">
        <v>172</v>
      </c>
      <c r="D146" s="103"/>
      <c r="E146" s="154">
        <v>448638</v>
      </c>
      <c r="F146" s="103"/>
      <c r="G146" s="152">
        <f>(E146/$AP146)</f>
        <v>40.863284452135893</v>
      </c>
      <c r="H146" s="103"/>
      <c r="I146" s="153">
        <f t="shared" ref="I146:I190" si="41">IF(G$192&gt;0,G146/G$192*100,0)</f>
        <v>28.470957221239964</v>
      </c>
      <c r="J146" s="94"/>
      <c r="K146" s="154">
        <v>18007</v>
      </c>
      <c r="L146" s="103"/>
      <c r="M146" s="152">
        <f>(K146/$AP146)</f>
        <v>1.640131159486292</v>
      </c>
      <c r="N146" s="103"/>
      <c r="O146" s="153">
        <f t="shared" ref="O146:O190" si="42">IF(M$192&gt;0,M146/M$192*100,0)</f>
        <v>35.553773791762843</v>
      </c>
      <c r="P146" s="94"/>
      <c r="Q146" s="154">
        <v>33520</v>
      </c>
      <c r="R146" s="103"/>
      <c r="S146" s="152">
        <f>(Q146/$AP146)</f>
        <v>3.0531013753529463</v>
      </c>
      <c r="T146" s="103"/>
      <c r="U146" s="153">
        <f t="shared" ref="U146:U190" si="43">IF(S$192&gt;0,S146/S$192*100,0)</f>
        <v>203.74688365781947</v>
      </c>
      <c r="V146" s="94"/>
      <c r="W146" s="154">
        <f t="shared" ref="W146:W190" si="44">(E146+K146+Q146)</f>
        <v>500165</v>
      </c>
      <c r="X146" s="94"/>
      <c r="Y146" s="94"/>
      <c r="Z146" s="154">
        <v>0</v>
      </c>
      <c r="AA146" s="94"/>
      <c r="AB146" s="153">
        <f t="shared" ref="AB146:AB185" si="45">IF($W146&gt;0,Z146/$W146*100,0)</f>
        <v>0</v>
      </c>
      <c r="AC146" s="94"/>
      <c r="AD146" s="154">
        <v>0</v>
      </c>
      <c r="AE146" s="94"/>
      <c r="AF146" s="153">
        <f t="shared" ref="AF146:AF185" si="46">IF($W146&gt;0,AD146/$W146*100,0)</f>
        <v>0</v>
      </c>
      <c r="AG146" s="94"/>
      <c r="AH146" s="154">
        <v>0</v>
      </c>
      <c r="AI146" s="94"/>
      <c r="AJ146" s="153">
        <f t="shared" ref="AJ146:AJ185" si="47">IF($W146&gt;0,AH146/$W146*100,0)</f>
        <v>0</v>
      </c>
      <c r="AK146" s="94"/>
      <c r="AL146" s="154">
        <v>40378</v>
      </c>
      <c r="AM146" s="94"/>
      <c r="AN146" s="103">
        <v>51</v>
      </c>
      <c r="AO146" s="94"/>
      <c r="AP146" s="155">
        <v>10979</v>
      </c>
      <c r="AQ146" s="94"/>
      <c r="AR146" s="155">
        <f t="shared" ref="AR146:AR190" si="48">IF(E146,AP146,0)</f>
        <v>10979</v>
      </c>
      <c r="AS146" s="94"/>
      <c r="AT146" s="155">
        <f t="shared" ref="AT146:AT190" si="49">IF(K146,AP146,0)</f>
        <v>10979</v>
      </c>
      <c r="AU146" s="94"/>
      <c r="AV146" s="155">
        <f t="shared" ref="AV146:AV190" si="50">IF(Q146,AP146,0)</f>
        <v>10979</v>
      </c>
    </row>
    <row r="147" spans="1:48" ht="9.75" customHeight="1" x14ac:dyDescent="0.25">
      <c r="A147" s="103">
        <v>52</v>
      </c>
      <c r="B147" s="103"/>
      <c r="C147" s="13" t="s">
        <v>173</v>
      </c>
      <c r="D147" s="103"/>
      <c r="E147" s="156">
        <v>0</v>
      </c>
      <c r="F147" s="103"/>
      <c r="G147" s="153">
        <v>0</v>
      </c>
      <c r="H147" s="103"/>
      <c r="I147" s="153">
        <f t="shared" si="41"/>
        <v>0</v>
      </c>
      <c r="J147" s="94"/>
      <c r="K147" s="156">
        <v>0</v>
      </c>
      <c r="L147" s="103"/>
      <c r="M147" s="153">
        <v>0</v>
      </c>
      <c r="N147" s="103"/>
      <c r="O147" s="153">
        <f t="shared" si="42"/>
        <v>0</v>
      </c>
      <c r="P147" s="94"/>
      <c r="Q147" s="156">
        <v>0</v>
      </c>
      <c r="R147" s="103"/>
      <c r="S147" s="153">
        <v>0</v>
      </c>
      <c r="T147" s="103"/>
      <c r="U147" s="153">
        <f t="shared" si="43"/>
        <v>0</v>
      </c>
      <c r="V147" s="94"/>
      <c r="W147" s="156">
        <f t="shared" si="44"/>
        <v>0</v>
      </c>
      <c r="X147" s="94"/>
      <c r="Y147" s="94"/>
      <c r="Z147" s="156">
        <v>0</v>
      </c>
      <c r="AA147" s="94"/>
      <c r="AB147" s="153">
        <f t="shared" si="45"/>
        <v>0</v>
      </c>
      <c r="AC147" s="94"/>
      <c r="AD147" s="156">
        <v>0</v>
      </c>
      <c r="AE147" s="94"/>
      <c r="AF147" s="153">
        <f t="shared" si="46"/>
        <v>0</v>
      </c>
      <c r="AG147" s="94"/>
      <c r="AH147" s="156">
        <v>0</v>
      </c>
      <c r="AI147" s="94"/>
      <c r="AJ147" s="153">
        <f t="shared" si="47"/>
        <v>0</v>
      </c>
      <c r="AK147" s="94"/>
      <c r="AL147" s="156">
        <v>0</v>
      </c>
      <c r="AM147" s="94"/>
      <c r="AN147" s="103">
        <v>52</v>
      </c>
      <c r="AO147" s="94"/>
      <c r="AP147" s="155">
        <v>0</v>
      </c>
      <c r="AQ147" s="94"/>
      <c r="AR147" s="155">
        <f t="shared" si="48"/>
        <v>0</v>
      </c>
      <c r="AS147" s="94"/>
      <c r="AT147" s="155">
        <f t="shared" si="49"/>
        <v>0</v>
      </c>
      <c r="AU147" s="94"/>
      <c r="AV147" s="155">
        <f t="shared" si="50"/>
        <v>0</v>
      </c>
    </row>
    <row r="148" spans="1:48" ht="9.75" customHeight="1" x14ac:dyDescent="0.25">
      <c r="A148" s="103">
        <v>53</v>
      </c>
      <c r="B148" s="103"/>
      <c r="C148" s="13" t="s">
        <v>174</v>
      </c>
      <c r="D148" s="103"/>
      <c r="E148" s="156">
        <v>35688345</v>
      </c>
      <c r="F148" s="103"/>
      <c r="G148" s="153">
        <f t="shared" ref="G148:G165" si="51">(E148/$AP148)</f>
        <v>87.825534323436401</v>
      </c>
      <c r="H148" s="103"/>
      <c r="I148" s="153">
        <f t="shared" si="41"/>
        <v>61.191288565753112</v>
      </c>
      <c r="J148" s="94"/>
      <c r="K148" s="156">
        <v>368009</v>
      </c>
      <c r="L148" s="103"/>
      <c r="M148" s="153">
        <f t="shared" ref="M148:M165" si="52">(K148/$AP148)</f>
        <v>0.90563423607436844</v>
      </c>
      <c r="N148" s="103"/>
      <c r="O148" s="153">
        <f t="shared" si="42"/>
        <v>19.631792604653068</v>
      </c>
      <c r="P148" s="94"/>
      <c r="Q148" s="156">
        <v>457918</v>
      </c>
      <c r="R148" s="103"/>
      <c r="S148" s="153">
        <f t="shared" ref="S148:S165" si="53">(Q148/$AP148)</f>
        <v>1.1268915111171267</v>
      </c>
      <c r="T148" s="103"/>
      <c r="U148" s="153">
        <f t="shared" si="43"/>
        <v>75.202427100548931</v>
      </c>
      <c r="V148" s="94"/>
      <c r="W148" s="156">
        <f t="shared" si="44"/>
        <v>36514272</v>
      </c>
      <c r="X148" s="94"/>
      <c r="Y148" s="94"/>
      <c r="Z148" s="156">
        <v>0</v>
      </c>
      <c r="AA148" s="94"/>
      <c r="AB148" s="153">
        <f t="shared" si="45"/>
        <v>0</v>
      </c>
      <c r="AC148" s="94"/>
      <c r="AD148" s="156">
        <v>0</v>
      </c>
      <c r="AE148" s="94"/>
      <c r="AF148" s="153">
        <f t="shared" si="46"/>
        <v>0</v>
      </c>
      <c r="AG148" s="94"/>
      <c r="AH148" s="156">
        <v>0</v>
      </c>
      <c r="AI148" s="94"/>
      <c r="AJ148" s="153">
        <f t="shared" si="47"/>
        <v>0</v>
      </c>
      <c r="AK148" s="94"/>
      <c r="AL148" s="156">
        <v>35975</v>
      </c>
      <c r="AM148" s="94"/>
      <c r="AN148" s="103">
        <v>53</v>
      </c>
      <c r="AO148" s="94"/>
      <c r="AP148" s="155">
        <v>406355</v>
      </c>
      <c r="AQ148" s="94"/>
      <c r="AR148" s="155">
        <f t="shared" si="48"/>
        <v>406355</v>
      </c>
      <c r="AS148" s="94"/>
      <c r="AT148" s="155">
        <f t="shared" si="49"/>
        <v>406355</v>
      </c>
      <c r="AU148" s="94"/>
      <c r="AV148" s="155">
        <f t="shared" si="50"/>
        <v>406355</v>
      </c>
    </row>
    <row r="149" spans="1:48" ht="9.75" customHeight="1" x14ac:dyDescent="0.25">
      <c r="A149" s="103">
        <v>54</v>
      </c>
      <c r="B149" s="103"/>
      <c r="C149" s="13" t="s">
        <v>175</v>
      </c>
      <c r="D149" s="103"/>
      <c r="E149" s="156">
        <v>2400664</v>
      </c>
      <c r="F149" s="103"/>
      <c r="G149" s="153">
        <f t="shared" si="51"/>
        <v>66.646234141195407</v>
      </c>
      <c r="H149" s="103"/>
      <c r="I149" s="153">
        <f t="shared" si="41"/>
        <v>46.434889085170852</v>
      </c>
      <c r="J149" s="94"/>
      <c r="K149" s="156">
        <v>48938</v>
      </c>
      <c r="L149" s="103"/>
      <c r="M149" s="153">
        <f t="shared" si="52"/>
        <v>1.3585963743371923</v>
      </c>
      <c r="N149" s="103"/>
      <c r="O149" s="153">
        <f t="shared" si="42"/>
        <v>29.450832567940981</v>
      </c>
      <c r="P149" s="94"/>
      <c r="Q149" s="156">
        <v>105424</v>
      </c>
      <c r="R149" s="103"/>
      <c r="S149" s="153">
        <f t="shared" si="53"/>
        <v>2.9267371810888094</v>
      </c>
      <c r="T149" s="103"/>
      <c r="U149" s="153">
        <f t="shared" si="43"/>
        <v>195.31404516935859</v>
      </c>
      <c r="V149" s="94"/>
      <c r="W149" s="156">
        <f t="shared" si="44"/>
        <v>2555026</v>
      </c>
      <c r="X149" s="94"/>
      <c r="Y149" s="94"/>
      <c r="Z149" s="156">
        <v>233905</v>
      </c>
      <c r="AA149" s="94"/>
      <c r="AB149" s="153">
        <f t="shared" si="45"/>
        <v>9.154701361160317</v>
      </c>
      <c r="AC149" s="94"/>
      <c r="AD149" s="156">
        <v>0</v>
      </c>
      <c r="AE149" s="94"/>
      <c r="AF149" s="153">
        <f t="shared" si="46"/>
        <v>0</v>
      </c>
      <c r="AG149" s="94"/>
      <c r="AH149" s="156">
        <v>0</v>
      </c>
      <c r="AI149" s="94"/>
      <c r="AJ149" s="153">
        <f t="shared" si="47"/>
        <v>0</v>
      </c>
      <c r="AK149" s="94"/>
      <c r="AL149" s="156">
        <v>6300</v>
      </c>
      <c r="AM149" s="94"/>
      <c r="AN149" s="103">
        <v>54</v>
      </c>
      <c r="AO149" s="94"/>
      <c r="AP149" s="155">
        <v>36021</v>
      </c>
      <c r="AQ149" s="94"/>
      <c r="AR149" s="155">
        <f t="shared" si="48"/>
        <v>36021</v>
      </c>
      <c r="AS149" s="94"/>
      <c r="AT149" s="155">
        <f t="shared" si="49"/>
        <v>36021</v>
      </c>
      <c r="AU149" s="94"/>
      <c r="AV149" s="155">
        <f t="shared" si="50"/>
        <v>36021</v>
      </c>
    </row>
    <row r="150" spans="1:48" ht="9.75" customHeight="1" x14ac:dyDescent="0.25">
      <c r="A150" s="103">
        <v>55</v>
      </c>
      <c r="B150" s="103"/>
      <c r="C150" s="13" t="s">
        <v>176</v>
      </c>
      <c r="D150" s="103"/>
      <c r="E150" s="156">
        <v>404276</v>
      </c>
      <c r="F150" s="103"/>
      <c r="G150" s="153">
        <f t="shared" si="51"/>
        <v>33.039882314481858</v>
      </c>
      <c r="H150" s="103"/>
      <c r="I150" s="153">
        <f t="shared" si="41"/>
        <v>23.020104442956672</v>
      </c>
      <c r="J150" s="94"/>
      <c r="K150" s="156">
        <v>0</v>
      </c>
      <c r="L150" s="103"/>
      <c r="M150" s="153">
        <f t="shared" si="52"/>
        <v>0</v>
      </c>
      <c r="N150" s="103"/>
      <c r="O150" s="153">
        <f t="shared" si="42"/>
        <v>0</v>
      </c>
      <c r="P150" s="94"/>
      <c r="Q150" s="156">
        <v>41692</v>
      </c>
      <c r="R150" s="103"/>
      <c r="S150" s="153">
        <f t="shared" si="53"/>
        <v>3.4073226544622424</v>
      </c>
      <c r="T150" s="103"/>
      <c r="U150" s="153">
        <f t="shared" si="43"/>
        <v>227.38562763351288</v>
      </c>
      <c r="V150" s="94"/>
      <c r="W150" s="156">
        <f t="shared" si="44"/>
        <v>445968</v>
      </c>
      <c r="X150" s="94"/>
      <c r="Y150" s="94"/>
      <c r="Z150" s="156">
        <v>6202</v>
      </c>
      <c r="AA150" s="94"/>
      <c r="AB150" s="153">
        <f t="shared" si="45"/>
        <v>1.3906827395687584</v>
      </c>
      <c r="AC150" s="94"/>
      <c r="AD150" s="156">
        <v>0</v>
      </c>
      <c r="AE150" s="94"/>
      <c r="AF150" s="153">
        <f t="shared" si="46"/>
        <v>0</v>
      </c>
      <c r="AG150" s="94"/>
      <c r="AH150" s="156">
        <v>0</v>
      </c>
      <c r="AI150" s="94"/>
      <c r="AJ150" s="153">
        <f t="shared" si="47"/>
        <v>0</v>
      </c>
      <c r="AK150" s="94"/>
      <c r="AL150" s="156">
        <v>3177</v>
      </c>
      <c r="AM150" s="94"/>
      <c r="AN150" s="103">
        <v>55</v>
      </c>
      <c r="AO150" s="94"/>
      <c r="AP150" s="155">
        <v>12236</v>
      </c>
      <c r="AQ150" s="94"/>
      <c r="AR150" s="155">
        <f t="shared" si="48"/>
        <v>12236</v>
      </c>
      <c r="AS150" s="94"/>
      <c r="AT150" s="155">
        <f t="shared" si="49"/>
        <v>0</v>
      </c>
      <c r="AU150" s="94"/>
      <c r="AV150" s="155">
        <f t="shared" si="50"/>
        <v>12236</v>
      </c>
    </row>
    <row r="151" spans="1:48" ht="9.75" customHeight="1" x14ac:dyDescent="0.25">
      <c r="A151" s="103">
        <v>56</v>
      </c>
      <c r="B151" s="103"/>
      <c r="C151" s="13" t="s">
        <v>177</v>
      </c>
      <c r="D151" s="103"/>
      <c r="E151" s="156">
        <v>436756</v>
      </c>
      <c r="F151" s="103"/>
      <c r="G151" s="153">
        <f t="shared" si="51"/>
        <v>32.893206808254256</v>
      </c>
      <c r="H151" s="103"/>
      <c r="I151" s="153">
        <f t="shared" si="41"/>
        <v>22.91791020871441</v>
      </c>
      <c r="J151" s="94"/>
      <c r="K151" s="156">
        <v>36263</v>
      </c>
      <c r="L151" s="103"/>
      <c r="M151" s="153">
        <f t="shared" si="52"/>
        <v>2.731058894411809</v>
      </c>
      <c r="N151" s="103"/>
      <c r="O151" s="153">
        <f t="shared" si="42"/>
        <v>59.202247077795931</v>
      </c>
      <c r="P151" s="94"/>
      <c r="Q151" s="156">
        <v>96966</v>
      </c>
      <c r="R151" s="103"/>
      <c r="S151" s="153">
        <f t="shared" si="53"/>
        <v>7.3027564392227742</v>
      </c>
      <c r="T151" s="103"/>
      <c r="U151" s="153">
        <f t="shared" si="43"/>
        <v>487.34505791891962</v>
      </c>
      <c r="V151" s="94"/>
      <c r="W151" s="156">
        <f t="shared" si="44"/>
        <v>569985</v>
      </c>
      <c r="X151" s="94"/>
      <c r="Y151" s="94"/>
      <c r="Z151" s="156">
        <v>0</v>
      </c>
      <c r="AA151" s="94"/>
      <c r="AB151" s="153">
        <f t="shared" si="45"/>
        <v>0</v>
      </c>
      <c r="AC151" s="94"/>
      <c r="AD151" s="156">
        <v>0</v>
      </c>
      <c r="AE151" s="94"/>
      <c r="AF151" s="153">
        <f t="shared" si="46"/>
        <v>0</v>
      </c>
      <c r="AG151" s="94"/>
      <c r="AH151" s="156">
        <v>0</v>
      </c>
      <c r="AI151" s="94"/>
      <c r="AJ151" s="153">
        <f t="shared" si="47"/>
        <v>0</v>
      </c>
      <c r="AK151" s="94"/>
      <c r="AL151" s="156">
        <v>0</v>
      </c>
      <c r="AM151" s="94"/>
      <c r="AN151" s="103">
        <v>56</v>
      </c>
      <c r="AO151" s="94"/>
      <c r="AP151" s="155">
        <v>13278</v>
      </c>
      <c r="AQ151" s="94"/>
      <c r="AR151" s="155">
        <f t="shared" si="48"/>
        <v>13278</v>
      </c>
      <c r="AS151" s="94"/>
      <c r="AT151" s="155">
        <f t="shared" si="49"/>
        <v>13278</v>
      </c>
      <c r="AU151" s="94"/>
      <c r="AV151" s="155">
        <f t="shared" si="50"/>
        <v>13278</v>
      </c>
    </row>
    <row r="152" spans="1:48" ht="9.75" customHeight="1" x14ac:dyDescent="0.25">
      <c r="A152" s="103">
        <v>57</v>
      </c>
      <c r="B152" s="103"/>
      <c r="C152" s="13" t="s">
        <v>178</v>
      </c>
      <c r="D152" s="103"/>
      <c r="E152" s="156">
        <v>376479</v>
      </c>
      <c r="F152" s="103"/>
      <c r="G152" s="153">
        <f t="shared" si="51"/>
        <v>43.253561580882355</v>
      </c>
      <c r="H152" s="103"/>
      <c r="I152" s="153">
        <f t="shared" si="41"/>
        <v>30.136351444730771</v>
      </c>
      <c r="J152" s="94"/>
      <c r="K152" s="156">
        <v>12207</v>
      </c>
      <c r="L152" s="103"/>
      <c r="M152" s="153">
        <f t="shared" si="52"/>
        <v>1.4024586397058822</v>
      </c>
      <c r="N152" s="103"/>
      <c r="O152" s="153">
        <f t="shared" si="42"/>
        <v>30.401652294700586</v>
      </c>
      <c r="P152" s="94"/>
      <c r="Q152" s="156">
        <v>25706</v>
      </c>
      <c r="R152" s="103"/>
      <c r="S152" s="153">
        <f t="shared" si="53"/>
        <v>2.9533547794117645</v>
      </c>
      <c r="T152" s="103"/>
      <c r="U152" s="153">
        <f t="shared" si="43"/>
        <v>197.09035458133505</v>
      </c>
      <c r="V152" s="94"/>
      <c r="W152" s="156">
        <f t="shared" si="44"/>
        <v>414392</v>
      </c>
      <c r="X152" s="94"/>
      <c r="Y152" s="94"/>
      <c r="Z152" s="156">
        <v>17774</v>
      </c>
      <c r="AA152" s="94"/>
      <c r="AB152" s="153">
        <f t="shared" si="45"/>
        <v>4.2891754667078512</v>
      </c>
      <c r="AC152" s="94"/>
      <c r="AD152" s="156">
        <v>43376</v>
      </c>
      <c r="AE152" s="94"/>
      <c r="AF152" s="153">
        <f t="shared" si="46"/>
        <v>10.467383540222784</v>
      </c>
      <c r="AG152" s="94"/>
      <c r="AH152" s="156">
        <v>0</v>
      </c>
      <c r="AI152" s="94"/>
      <c r="AJ152" s="153">
        <f t="shared" si="47"/>
        <v>0</v>
      </c>
      <c r="AK152" s="94"/>
      <c r="AL152" s="156">
        <v>0</v>
      </c>
      <c r="AM152" s="94"/>
      <c r="AN152" s="103">
        <v>57</v>
      </c>
      <c r="AO152" s="94"/>
      <c r="AP152" s="155">
        <v>8704</v>
      </c>
      <c r="AQ152" s="94"/>
      <c r="AR152" s="155">
        <f t="shared" si="48"/>
        <v>8704</v>
      </c>
      <c r="AS152" s="94"/>
      <c r="AT152" s="155">
        <f t="shared" si="49"/>
        <v>8704</v>
      </c>
      <c r="AU152" s="94"/>
      <c r="AV152" s="155">
        <f t="shared" si="50"/>
        <v>8704</v>
      </c>
    </row>
    <row r="153" spans="1:48" ht="9.75" customHeight="1" x14ac:dyDescent="0.25">
      <c r="A153" s="103">
        <v>58</v>
      </c>
      <c r="B153" s="103"/>
      <c r="C153" s="13" t="s">
        <v>179</v>
      </c>
      <c r="D153" s="103"/>
      <c r="E153" s="156">
        <v>30094754</v>
      </c>
      <c r="F153" s="103"/>
      <c r="G153" s="153">
        <f t="shared" si="51"/>
        <v>971.26848475068584</v>
      </c>
      <c r="H153" s="103"/>
      <c r="I153" s="153">
        <f t="shared" si="41"/>
        <v>676.71857146152479</v>
      </c>
      <c r="J153" s="94"/>
      <c r="K153" s="156">
        <v>35173</v>
      </c>
      <c r="L153" s="103"/>
      <c r="M153" s="153">
        <f t="shared" si="52"/>
        <v>1.1351621752460868</v>
      </c>
      <c r="N153" s="103"/>
      <c r="O153" s="153">
        <f t="shared" si="42"/>
        <v>24.607360796868111</v>
      </c>
      <c r="P153" s="94"/>
      <c r="Q153" s="156">
        <v>84981</v>
      </c>
      <c r="R153" s="103"/>
      <c r="S153" s="153">
        <f t="shared" si="53"/>
        <v>2.7426496691947717</v>
      </c>
      <c r="T153" s="103"/>
      <c r="U153" s="153">
        <f t="shared" si="43"/>
        <v>183.02907580295619</v>
      </c>
      <c r="V153" s="94"/>
      <c r="W153" s="156">
        <f t="shared" si="44"/>
        <v>30214908</v>
      </c>
      <c r="X153" s="94"/>
      <c r="Y153" s="94"/>
      <c r="Z153" s="156">
        <v>36025</v>
      </c>
      <c r="AA153" s="94"/>
      <c r="AB153" s="153">
        <f t="shared" si="45"/>
        <v>0.11922922287236487</v>
      </c>
      <c r="AC153" s="94"/>
      <c r="AD153" s="156">
        <v>52500</v>
      </c>
      <c r="AE153" s="94"/>
      <c r="AF153" s="153">
        <f t="shared" si="46"/>
        <v>0.1737552866287066</v>
      </c>
      <c r="AG153" s="94"/>
      <c r="AH153" s="156">
        <v>0</v>
      </c>
      <c r="AI153" s="94"/>
      <c r="AJ153" s="153">
        <f t="shared" si="47"/>
        <v>0</v>
      </c>
      <c r="AK153" s="94"/>
      <c r="AL153" s="156">
        <v>4113</v>
      </c>
      <c r="AM153" s="94"/>
      <c r="AN153" s="103">
        <v>58</v>
      </c>
      <c r="AO153" s="94"/>
      <c r="AP153" s="155">
        <v>30985</v>
      </c>
      <c r="AQ153" s="94"/>
      <c r="AR153" s="155">
        <f t="shared" si="48"/>
        <v>30985</v>
      </c>
      <c r="AS153" s="94"/>
      <c r="AT153" s="155">
        <f t="shared" si="49"/>
        <v>30985</v>
      </c>
      <c r="AU153" s="94"/>
      <c r="AV153" s="155">
        <f t="shared" si="50"/>
        <v>30985</v>
      </c>
    </row>
    <row r="154" spans="1:48" ht="9.75" customHeight="1" x14ac:dyDescent="0.25">
      <c r="A154" s="103">
        <v>59</v>
      </c>
      <c r="B154" s="103"/>
      <c r="C154" s="13" t="s">
        <v>180</v>
      </c>
      <c r="D154" s="103"/>
      <c r="E154" s="156">
        <v>366296</v>
      </c>
      <c r="F154" s="103"/>
      <c r="G154" s="153">
        <f t="shared" si="51"/>
        <v>33.639085315455965</v>
      </c>
      <c r="H154" s="103"/>
      <c r="I154" s="153">
        <f t="shared" si="41"/>
        <v>23.437591270956389</v>
      </c>
      <c r="J154" s="94"/>
      <c r="K154" s="156">
        <v>19567</v>
      </c>
      <c r="L154" s="103"/>
      <c r="M154" s="153">
        <f t="shared" si="52"/>
        <v>1.7969510515198825</v>
      </c>
      <c r="N154" s="103"/>
      <c r="O154" s="153">
        <f t="shared" si="42"/>
        <v>38.953220802547811</v>
      </c>
      <c r="P154" s="94"/>
      <c r="Q154" s="156">
        <v>9438</v>
      </c>
      <c r="R154" s="103"/>
      <c r="S154" s="153">
        <f t="shared" si="53"/>
        <v>0.86674625769124802</v>
      </c>
      <c r="T154" s="103"/>
      <c r="U154" s="153">
        <f t="shared" si="43"/>
        <v>57.841790106381282</v>
      </c>
      <c r="V154" s="94"/>
      <c r="W154" s="156">
        <f t="shared" si="44"/>
        <v>395301</v>
      </c>
      <c r="X154" s="94"/>
      <c r="Y154" s="94"/>
      <c r="Z154" s="156">
        <v>0</v>
      </c>
      <c r="AA154" s="94"/>
      <c r="AB154" s="153">
        <f t="shared" si="45"/>
        <v>0</v>
      </c>
      <c r="AC154" s="94"/>
      <c r="AD154" s="156">
        <v>0</v>
      </c>
      <c r="AE154" s="94"/>
      <c r="AF154" s="153">
        <f t="shared" si="46"/>
        <v>0</v>
      </c>
      <c r="AG154" s="94"/>
      <c r="AH154" s="156">
        <v>0</v>
      </c>
      <c r="AI154" s="94"/>
      <c r="AJ154" s="153">
        <f t="shared" si="47"/>
        <v>0</v>
      </c>
      <c r="AK154" s="94"/>
      <c r="AL154" s="156">
        <v>70912</v>
      </c>
      <c r="AM154" s="94"/>
      <c r="AN154" s="103">
        <v>59</v>
      </c>
      <c r="AO154" s="94"/>
      <c r="AP154" s="155">
        <v>10889</v>
      </c>
      <c r="AQ154" s="94"/>
      <c r="AR154" s="155">
        <f t="shared" si="48"/>
        <v>10889</v>
      </c>
      <c r="AS154" s="94"/>
      <c r="AT154" s="155">
        <f t="shared" si="49"/>
        <v>10889</v>
      </c>
      <c r="AU154" s="94"/>
      <c r="AV154" s="155">
        <f t="shared" si="50"/>
        <v>10889</v>
      </c>
    </row>
    <row r="155" spans="1:48" ht="9.75" customHeight="1" x14ac:dyDescent="0.25">
      <c r="A155" s="103">
        <v>60</v>
      </c>
      <c r="B155" s="103"/>
      <c r="C155" s="13" t="s">
        <v>181</v>
      </c>
      <c r="D155" s="103"/>
      <c r="E155" s="156">
        <v>4249124</v>
      </c>
      <c r="F155" s="103"/>
      <c r="G155" s="153">
        <f t="shared" si="51"/>
        <v>42.733539167077332</v>
      </c>
      <c r="H155" s="103"/>
      <c r="I155" s="153">
        <f t="shared" si="41"/>
        <v>29.774032651808707</v>
      </c>
      <c r="J155" s="94"/>
      <c r="K155" s="156">
        <v>0</v>
      </c>
      <c r="L155" s="103"/>
      <c r="M155" s="153">
        <f t="shared" si="52"/>
        <v>0</v>
      </c>
      <c r="N155" s="103"/>
      <c r="O155" s="153">
        <f t="shared" si="42"/>
        <v>0</v>
      </c>
      <c r="P155" s="94"/>
      <c r="Q155" s="156">
        <v>88004</v>
      </c>
      <c r="R155" s="103"/>
      <c r="S155" s="153">
        <f t="shared" si="53"/>
        <v>0.88505828045015233</v>
      </c>
      <c r="T155" s="103"/>
      <c r="U155" s="153">
        <f t="shared" si="43"/>
        <v>59.06383192940018</v>
      </c>
      <c r="V155" s="94"/>
      <c r="W155" s="156">
        <f t="shared" si="44"/>
        <v>4337128</v>
      </c>
      <c r="X155" s="94"/>
      <c r="Y155" s="94"/>
      <c r="Z155" s="156">
        <v>104031</v>
      </c>
      <c r="AA155" s="94"/>
      <c r="AB155" s="153">
        <f t="shared" si="45"/>
        <v>2.3986149359668425</v>
      </c>
      <c r="AC155" s="94"/>
      <c r="AD155" s="156">
        <v>0</v>
      </c>
      <c r="AE155" s="94"/>
      <c r="AF155" s="153">
        <f t="shared" si="46"/>
        <v>0</v>
      </c>
      <c r="AG155" s="94"/>
      <c r="AH155" s="156">
        <v>380118</v>
      </c>
      <c r="AI155" s="94"/>
      <c r="AJ155" s="153">
        <f t="shared" si="47"/>
        <v>8.7642790344209356</v>
      </c>
      <c r="AK155" s="94"/>
      <c r="AL155" s="156">
        <v>647900</v>
      </c>
      <c r="AM155" s="94"/>
      <c r="AN155" s="103">
        <v>60</v>
      </c>
      <c r="AO155" s="94"/>
      <c r="AP155" s="155">
        <v>99433</v>
      </c>
      <c r="AQ155" s="94"/>
      <c r="AR155" s="155">
        <f t="shared" si="48"/>
        <v>99433</v>
      </c>
      <c r="AS155" s="94"/>
      <c r="AT155" s="155">
        <f t="shared" si="49"/>
        <v>0</v>
      </c>
      <c r="AU155" s="94"/>
      <c r="AV155" s="155">
        <f t="shared" si="50"/>
        <v>99433</v>
      </c>
    </row>
    <row r="156" spans="1:48" ht="9.75" customHeight="1" x14ac:dyDescent="0.25">
      <c r="A156" s="103">
        <v>61</v>
      </c>
      <c r="B156" s="103"/>
      <c r="C156" s="13" t="s">
        <v>182</v>
      </c>
      <c r="D156" s="103"/>
      <c r="E156" s="156">
        <v>588013</v>
      </c>
      <c r="F156" s="103"/>
      <c r="G156" s="153">
        <f t="shared" si="51"/>
        <v>39.634200593151796</v>
      </c>
      <c r="H156" s="103"/>
      <c r="I156" s="153">
        <f t="shared" si="41"/>
        <v>27.614609170915198</v>
      </c>
      <c r="J156" s="94"/>
      <c r="K156" s="156">
        <v>33075</v>
      </c>
      <c r="L156" s="103"/>
      <c r="M156" s="153">
        <f t="shared" si="52"/>
        <v>2.2293744944729039</v>
      </c>
      <c r="N156" s="103"/>
      <c r="O156" s="153">
        <f t="shared" si="42"/>
        <v>48.327035319810193</v>
      </c>
      <c r="P156" s="94"/>
      <c r="Q156" s="156">
        <v>54721</v>
      </c>
      <c r="R156" s="103"/>
      <c r="S156" s="153">
        <f t="shared" si="53"/>
        <v>3.6883930978700459</v>
      </c>
      <c r="T156" s="103"/>
      <c r="U156" s="153">
        <f t="shared" si="43"/>
        <v>246.14269459334852</v>
      </c>
      <c r="V156" s="94"/>
      <c r="W156" s="156">
        <f t="shared" si="44"/>
        <v>675809</v>
      </c>
      <c r="X156" s="94"/>
      <c r="Y156" s="94"/>
      <c r="Z156" s="156">
        <v>6466</v>
      </c>
      <c r="AA156" s="94"/>
      <c r="AB156" s="153">
        <f t="shared" si="45"/>
        <v>0.95677920832661301</v>
      </c>
      <c r="AC156" s="94"/>
      <c r="AD156" s="156">
        <v>0</v>
      </c>
      <c r="AE156" s="94"/>
      <c r="AF156" s="153">
        <f t="shared" si="46"/>
        <v>0</v>
      </c>
      <c r="AG156" s="94"/>
      <c r="AH156" s="156">
        <v>0</v>
      </c>
      <c r="AI156" s="94"/>
      <c r="AJ156" s="153">
        <f t="shared" si="47"/>
        <v>0</v>
      </c>
      <c r="AK156" s="94"/>
      <c r="AL156" s="156">
        <v>0</v>
      </c>
      <c r="AM156" s="94"/>
      <c r="AN156" s="103">
        <v>61</v>
      </c>
      <c r="AO156" s="94"/>
      <c r="AP156" s="155">
        <v>14836</v>
      </c>
      <c r="AQ156" s="94"/>
      <c r="AR156" s="155">
        <f t="shared" si="48"/>
        <v>14836</v>
      </c>
      <c r="AS156" s="94"/>
      <c r="AT156" s="155">
        <f t="shared" si="49"/>
        <v>14836</v>
      </c>
      <c r="AU156" s="94"/>
      <c r="AV156" s="155">
        <f t="shared" si="50"/>
        <v>14836</v>
      </c>
    </row>
    <row r="157" spans="1:48" ht="9.75" customHeight="1" x14ac:dyDescent="0.25">
      <c r="A157" s="103">
        <v>62</v>
      </c>
      <c r="B157" s="103"/>
      <c r="C157" s="13" t="s">
        <v>183</v>
      </c>
      <c r="D157" s="103"/>
      <c r="E157" s="156">
        <v>724094</v>
      </c>
      <c r="F157" s="103"/>
      <c r="G157" s="153">
        <f t="shared" si="51"/>
        <v>32.236399252070164</v>
      </c>
      <c r="H157" s="103"/>
      <c r="I157" s="153">
        <f t="shared" si="41"/>
        <v>22.460288162777108</v>
      </c>
      <c r="J157" s="94"/>
      <c r="K157" s="156">
        <v>347534</v>
      </c>
      <c r="L157" s="103"/>
      <c r="M157" s="153">
        <f t="shared" si="52"/>
        <v>15.472086190009794</v>
      </c>
      <c r="N157" s="103"/>
      <c r="O157" s="153">
        <f t="shared" si="42"/>
        <v>335.39455018863305</v>
      </c>
      <c r="P157" s="94"/>
      <c r="Q157" s="156">
        <v>26497</v>
      </c>
      <c r="R157" s="103"/>
      <c r="S157" s="153">
        <f t="shared" si="53"/>
        <v>1.179636719793429</v>
      </c>
      <c r="T157" s="103"/>
      <c r="U157" s="153">
        <f t="shared" si="43"/>
        <v>78.72234687210765</v>
      </c>
      <c r="V157" s="94"/>
      <c r="W157" s="156">
        <f t="shared" si="44"/>
        <v>1098125</v>
      </c>
      <c r="X157" s="94"/>
      <c r="Y157" s="94"/>
      <c r="Z157" s="156">
        <v>0</v>
      </c>
      <c r="AA157" s="94"/>
      <c r="AB157" s="153">
        <f t="shared" si="45"/>
        <v>0</v>
      </c>
      <c r="AC157" s="94"/>
      <c r="AD157" s="156">
        <v>0</v>
      </c>
      <c r="AE157" s="94"/>
      <c r="AF157" s="153">
        <f t="shared" si="46"/>
        <v>0</v>
      </c>
      <c r="AG157" s="94"/>
      <c r="AH157" s="156">
        <v>0</v>
      </c>
      <c r="AI157" s="94"/>
      <c r="AJ157" s="153">
        <f t="shared" si="47"/>
        <v>0</v>
      </c>
      <c r="AK157" s="94"/>
      <c r="AL157" s="156">
        <v>0</v>
      </c>
      <c r="AM157" s="94"/>
      <c r="AN157" s="103">
        <v>62</v>
      </c>
      <c r="AO157" s="94"/>
      <c r="AP157" s="155">
        <v>22462</v>
      </c>
      <c r="AQ157" s="94"/>
      <c r="AR157" s="155">
        <f t="shared" si="48"/>
        <v>22462</v>
      </c>
      <c r="AS157" s="94"/>
      <c r="AT157" s="155">
        <f t="shared" si="49"/>
        <v>22462</v>
      </c>
      <c r="AU157" s="94"/>
      <c r="AV157" s="155">
        <f t="shared" si="50"/>
        <v>22462</v>
      </c>
    </row>
    <row r="158" spans="1:48" ht="9.75" customHeight="1" x14ac:dyDescent="0.25">
      <c r="A158" s="103">
        <v>63</v>
      </c>
      <c r="B158" s="103"/>
      <c r="C158" s="13" t="s">
        <v>184</v>
      </c>
      <c r="D158" s="103"/>
      <c r="E158" s="156">
        <v>1035647</v>
      </c>
      <c r="F158" s="103"/>
      <c r="G158" s="153">
        <f t="shared" si="51"/>
        <v>87.3079581858034</v>
      </c>
      <c r="H158" s="103"/>
      <c r="I158" s="153">
        <f t="shared" si="41"/>
        <v>60.830674183653102</v>
      </c>
      <c r="J158" s="94"/>
      <c r="K158" s="156">
        <v>31283</v>
      </c>
      <c r="L158" s="103"/>
      <c r="M158" s="153">
        <f t="shared" si="52"/>
        <v>2.6372449839824652</v>
      </c>
      <c r="N158" s="103"/>
      <c r="O158" s="153">
        <f t="shared" si="42"/>
        <v>57.168605725009073</v>
      </c>
      <c r="P158" s="94"/>
      <c r="Q158" s="156">
        <v>89799</v>
      </c>
      <c r="R158" s="103"/>
      <c r="S158" s="153">
        <f t="shared" si="53"/>
        <v>7.5703085483055137</v>
      </c>
      <c r="T158" s="103"/>
      <c r="U158" s="153">
        <f t="shared" si="43"/>
        <v>505.1999869696732</v>
      </c>
      <c r="V158" s="94"/>
      <c r="W158" s="156">
        <f t="shared" si="44"/>
        <v>1156729</v>
      </c>
      <c r="X158" s="94"/>
      <c r="Y158" s="94"/>
      <c r="Z158" s="156">
        <v>10343</v>
      </c>
      <c r="AA158" s="94"/>
      <c r="AB158" s="153">
        <f t="shared" si="45"/>
        <v>0.89415930611232186</v>
      </c>
      <c r="AC158" s="94"/>
      <c r="AD158" s="156">
        <v>0</v>
      </c>
      <c r="AE158" s="94"/>
      <c r="AF158" s="153">
        <f t="shared" si="46"/>
        <v>0</v>
      </c>
      <c r="AG158" s="94"/>
      <c r="AH158" s="156">
        <v>68618</v>
      </c>
      <c r="AI158" s="94"/>
      <c r="AJ158" s="153">
        <f t="shared" si="47"/>
        <v>5.9320722485560573</v>
      </c>
      <c r="AK158" s="94"/>
      <c r="AL158" s="156">
        <v>0</v>
      </c>
      <c r="AM158" s="94"/>
      <c r="AN158" s="103">
        <v>63</v>
      </c>
      <c r="AO158" s="94"/>
      <c r="AP158" s="155">
        <v>11862</v>
      </c>
      <c r="AQ158" s="94"/>
      <c r="AR158" s="155">
        <f t="shared" si="48"/>
        <v>11862</v>
      </c>
      <c r="AS158" s="94"/>
      <c r="AT158" s="155">
        <f t="shared" si="49"/>
        <v>11862</v>
      </c>
      <c r="AU158" s="94"/>
      <c r="AV158" s="155">
        <f t="shared" si="50"/>
        <v>11862</v>
      </c>
    </row>
    <row r="159" spans="1:48" ht="9.75" customHeight="1" x14ac:dyDescent="0.25">
      <c r="A159" s="103">
        <v>64</v>
      </c>
      <c r="B159" s="103"/>
      <c r="C159" s="13" t="s">
        <v>185</v>
      </c>
      <c r="D159" s="103"/>
      <c r="E159" s="156">
        <v>258443</v>
      </c>
      <c r="F159" s="103"/>
      <c r="G159" s="153">
        <f t="shared" si="51"/>
        <v>21.403146997929607</v>
      </c>
      <c r="H159" s="103"/>
      <c r="I159" s="153">
        <f t="shared" si="41"/>
        <v>14.912361812025443</v>
      </c>
      <c r="J159" s="94"/>
      <c r="K159" s="156">
        <v>41295</v>
      </c>
      <c r="L159" s="103"/>
      <c r="M159" s="153">
        <f t="shared" si="52"/>
        <v>3.4198757763975154</v>
      </c>
      <c r="N159" s="103"/>
      <c r="O159" s="153">
        <f t="shared" si="42"/>
        <v>74.134003885426964</v>
      </c>
      <c r="P159" s="94"/>
      <c r="Q159" s="156">
        <v>38151</v>
      </c>
      <c r="R159" s="103"/>
      <c r="S159" s="153">
        <f t="shared" si="53"/>
        <v>3.159503105590062</v>
      </c>
      <c r="T159" s="103"/>
      <c r="U159" s="153">
        <f t="shared" si="43"/>
        <v>210.84753911807459</v>
      </c>
      <c r="V159" s="94"/>
      <c r="W159" s="156">
        <f t="shared" si="44"/>
        <v>337889</v>
      </c>
      <c r="X159" s="94"/>
      <c r="Y159" s="94"/>
      <c r="Z159" s="156">
        <v>0</v>
      </c>
      <c r="AA159" s="94"/>
      <c r="AB159" s="153">
        <f t="shared" si="45"/>
        <v>0</v>
      </c>
      <c r="AC159" s="94"/>
      <c r="AD159" s="156">
        <v>5000</v>
      </c>
      <c r="AE159" s="94"/>
      <c r="AF159" s="153">
        <f t="shared" si="46"/>
        <v>1.4797759027372894</v>
      </c>
      <c r="AG159" s="94"/>
      <c r="AH159" s="156">
        <v>0</v>
      </c>
      <c r="AI159" s="94"/>
      <c r="AJ159" s="153">
        <f t="shared" si="47"/>
        <v>0</v>
      </c>
      <c r="AK159" s="94"/>
      <c r="AL159" s="156">
        <v>0</v>
      </c>
      <c r="AM159" s="94"/>
      <c r="AN159" s="103">
        <v>64</v>
      </c>
      <c r="AO159" s="94"/>
      <c r="AP159" s="155">
        <v>12075</v>
      </c>
      <c r="AQ159" s="94"/>
      <c r="AR159" s="155">
        <f t="shared" si="48"/>
        <v>12075</v>
      </c>
      <c r="AS159" s="94"/>
      <c r="AT159" s="155">
        <f t="shared" si="49"/>
        <v>12075</v>
      </c>
      <c r="AU159" s="94"/>
      <c r="AV159" s="155">
        <f t="shared" si="50"/>
        <v>12075</v>
      </c>
    </row>
    <row r="160" spans="1:48" ht="9.75" customHeight="1" x14ac:dyDescent="0.25">
      <c r="A160" s="103">
        <v>65</v>
      </c>
      <c r="B160" s="103"/>
      <c r="C160" s="13" t="s">
        <v>186</v>
      </c>
      <c r="D160" s="103"/>
      <c r="E160" s="156">
        <v>891114</v>
      </c>
      <c r="F160" s="103"/>
      <c r="G160" s="153">
        <f t="shared" si="51"/>
        <v>56.907465355386677</v>
      </c>
      <c r="H160" s="103"/>
      <c r="I160" s="153">
        <f t="shared" si="41"/>
        <v>39.649529728825364</v>
      </c>
      <c r="J160" s="94"/>
      <c r="K160" s="156">
        <v>12626</v>
      </c>
      <c r="L160" s="103"/>
      <c r="M160" s="153">
        <f t="shared" si="52"/>
        <v>0.80630947059199187</v>
      </c>
      <c r="N160" s="103"/>
      <c r="O160" s="153">
        <f t="shared" si="42"/>
        <v>17.478690260700052</v>
      </c>
      <c r="P160" s="94"/>
      <c r="Q160" s="156">
        <v>53631</v>
      </c>
      <c r="R160" s="103"/>
      <c r="S160" s="153">
        <f t="shared" si="53"/>
        <v>3.424931349383741</v>
      </c>
      <c r="T160" s="103"/>
      <c r="U160" s="153">
        <f t="shared" si="43"/>
        <v>228.56073329639705</v>
      </c>
      <c r="V160" s="94"/>
      <c r="W160" s="156">
        <f t="shared" si="44"/>
        <v>957371</v>
      </c>
      <c r="X160" s="94"/>
      <c r="Y160" s="94"/>
      <c r="Z160" s="156">
        <v>0</v>
      </c>
      <c r="AA160" s="94"/>
      <c r="AB160" s="153">
        <f t="shared" si="45"/>
        <v>0</v>
      </c>
      <c r="AC160" s="94"/>
      <c r="AD160" s="156">
        <v>0</v>
      </c>
      <c r="AE160" s="94"/>
      <c r="AF160" s="153">
        <f t="shared" si="46"/>
        <v>0</v>
      </c>
      <c r="AG160" s="94"/>
      <c r="AH160" s="156">
        <v>0</v>
      </c>
      <c r="AI160" s="94"/>
      <c r="AJ160" s="153">
        <f t="shared" si="47"/>
        <v>0</v>
      </c>
      <c r="AK160" s="94"/>
      <c r="AL160" s="156">
        <v>0</v>
      </c>
      <c r="AM160" s="94"/>
      <c r="AN160" s="103">
        <v>65</v>
      </c>
      <c r="AO160" s="94"/>
      <c r="AP160" s="155">
        <v>15659</v>
      </c>
      <c r="AQ160" s="94"/>
      <c r="AR160" s="155">
        <f t="shared" si="48"/>
        <v>15659</v>
      </c>
      <c r="AS160" s="94"/>
      <c r="AT160" s="155">
        <f t="shared" si="49"/>
        <v>15659</v>
      </c>
      <c r="AU160" s="94"/>
      <c r="AV160" s="155">
        <f t="shared" si="50"/>
        <v>15659</v>
      </c>
    </row>
    <row r="161" spans="1:48" ht="9.75" customHeight="1" x14ac:dyDescent="0.25">
      <c r="A161" s="103">
        <v>66</v>
      </c>
      <c r="B161" s="103"/>
      <c r="C161" s="13" t="s">
        <v>187</v>
      </c>
      <c r="D161" s="103"/>
      <c r="E161" s="156">
        <v>1831549</v>
      </c>
      <c r="F161" s="103"/>
      <c r="G161" s="153">
        <f t="shared" si="51"/>
        <v>51.474031813838458</v>
      </c>
      <c r="H161" s="103"/>
      <c r="I161" s="153">
        <f t="shared" si="41"/>
        <v>35.863856207964169</v>
      </c>
      <c r="J161" s="94"/>
      <c r="K161" s="156">
        <v>72508</v>
      </c>
      <c r="L161" s="103"/>
      <c r="M161" s="153">
        <f t="shared" si="52"/>
        <v>2.0377719071440614</v>
      </c>
      <c r="N161" s="103"/>
      <c r="O161" s="153">
        <f t="shared" si="42"/>
        <v>44.173590024654764</v>
      </c>
      <c r="P161" s="94"/>
      <c r="Q161" s="156">
        <v>143969</v>
      </c>
      <c r="R161" s="103"/>
      <c r="S161" s="153">
        <f t="shared" si="53"/>
        <v>4.0461188241245569</v>
      </c>
      <c r="T161" s="103"/>
      <c r="U161" s="153">
        <f t="shared" si="43"/>
        <v>270.01530574113957</v>
      </c>
      <c r="V161" s="94"/>
      <c r="W161" s="156">
        <f t="shared" si="44"/>
        <v>2048026</v>
      </c>
      <c r="X161" s="94"/>
      <c r="Y161" s="94"/>
      <c r="Z161" s="156">
        <v>78000</v>
      </c>
      <c r="AA161" s="94"/>
      <c r="AB161" s="153">
        <f t="shared" si="45"/>
        <v>3.8085453993259852</v>
      </c>
      <c r="AC161" s="94"/>
      <c r="AD161" s="156">
        <v>0</v>
      </c>
      <c r="AE161" s="94"/>
      <c r="AF161" s="153">
        <f t="shared" si="46"/>
        <v>0</v>
      </c>
      <c r="AG161" s="94"/>
      <c r="AH161" s="156">
        <v>0</v>
      </c>
      <c r="AI161" s="94"/>
      <c r="AJ161" s="153">
        <f t="shared" si="47"/>
        <v>0</v>
      </c>
      <c r="AK161" s="94"/>
      <c r="AL161" s="156">
        <v>11140</v>
      </c>
      <c r="AM161" s="94"/>
      <c r="AN161" s="103">
        <v>66</v>
      </c>
      <c r="AO161" s="94"/>
      <c r="AP161" s="155">
        <v>35582</v>
      </c>
      <c r="AQ161" s="94"/>
      <c r="AR161" s="155">
        <f t="shared" si="48"/>
        <v>35582</v>
      </c>
      <c r="AS161" s="94"/>
      <c r="AT161" s="155">
        <f t="shared" si="49"/>
        <v>35582</v>
      </c>
      <c r="AU161" s="94"/>
      <c r="AV161" s="155">
        <f t="shared" si="50"/>
        <v>35582</v>
      </c>
    </row>
    <row r="162" spans="1:48" ht="9.75" customHeight="1" x14ac:dyDescent="0.25">
      <c r="A162" s="103">
        <v>67</v>
      </c>
      <c r="B162" s="103"/>
      <c r="C162" s="13" t="s">
        <v>188</v>
      </c>
      <c r="D162" s="103"/>
      <c r="E162" s="156">
        <v>2870294</v>
      </c>
      <c r="F162" s="103"/>
      <c r="G162" s="153">
        <f t="shared" si="51"/>
        <v>120.43360046993664</v>
      </c>
      <c r="H162" s="103"/>
      <c r="I162" s="153">
        <f t="shared" si="41"/>
        <v>83.910530760095241</v>
      </c>
      <c r="J162" s="94"/>
      <c r="K162" s="156">
        <v>80644</v>
      </c>
      <c r="L162" s="103"/>
      <c r="M162" s="153">
        <f t="shared" si="52"/>
        <v>3.3837116603029411</v>
      </c>
      <c r="N162" s="103"/>
      <c r="O162" s="153">
        <f t="shared" si="42"/>
        <v>73.350059994373595</v>
      </c>
      <c r="P162" s="94"/>
      <c r="Q162" s="156">
        <v>0</v>
      </c>
      <c r="R162" s="103"/>
      <c r="S162" s="153">
        <f t="shared" si="53"/>
        <v>0</v>
      </c>
      <c r="T162" s="103"/>
      <c r="U162" s="153">
        <f t="shared" si="43"/>
        <v>0</v>
      </c>
      <c r="V162" s="94"/>
      <c r="W162" s="156">
        <f t="shared" si="44"/>
        <v>2950938</v>
      </c>
      <c r="X162" s="94"/>
      <c r="Y162" s="94"/>
      <c r="Z162" s="156">
        <v>0</v>
      </c>
      <c r="AA162" s="94"/>
      <c r="AB162" s="153">
        <f t="shared" si="45"/>
        <v>0</v>
      </c>
      <c r="AC162" s="94"/>
      <c r="AD162" s="156">
        <v>1885262</v>
      </c>
      <c r="AE162" s="94"/>
      <c r="AF162" s="153">
        <f t="shared" si="46"/>
        <v>63.886872580853947</v>
      </c>
      <c r="AG162" s="94"/>
      <c r="AH162" s="156">
        <v>0</v>
      </c>
      <c r="AI162" s="94"/>
      <c r="AJ162" s="153">
        <f t="shared" si="47"/>
        <v>0</v>
      </c>
      <c r="AK162" s="94"/>
      <c r="AL162" s="156">
        <v>0</v>
      </c>
      <c r="AM162" s="94"/>
      <c r="AN162" s="103">
        <v>67</v>
      </c>
      <c r="AO162" s="94"/>
      <c r="AP162" s="155">
        <v>23833</v>
      </c>
      <c r="AQ162" s="94"/>
      <c r="AR162" s="155">
        <f t="shared" si="48"/>
        <v>23833</v>
      </c>
      <c r="AS162" s="94"/>
      <c r="AT162" s="155">
        <f t="shared" si="49"/>
        <v>23833</v>
      </c>
      <c r="AU162" s="94"/>
      <c r="AV162" s="155">
        <f t="shared" si="50"/>
        <v>0</v>
      </c>
    </row>
    <row r="163" spans="1:48" ht="9.75" customHeight="1" x14ac:dyDescent="0.25">
      <c r="A163" s="103">
        <v>68</v>
      </c>
      <c r="B163" s="103"/>
      <c r="C163" s="13" t="s">
        <v>189</v>
      </c>
      <c r="D163" s="103"/>
      <c r="E163" s="156">
        <v>793807</v>
      </c>
      <c r="F163" s="103"/>
      <c r="G163" s="153">
        <f t="shared" si="51"/>
        <v>44.620966835300727</v>
      </c>
      <c r="H163" s="103"/>
      <c r="I163" s="153">
        <f t="shared" si="41"/>
        <v>31.089073112227794</v>
      </c>
      <c r="J163" s="94"/>
      <c r="K163" s="156">
        <v>10038</v>
      </c>
      <c r="L163" s="103"/>
      <c r="M163" s="153">
        <f t="shared" si="52"/>
        <v>0.5642495784148398</v>
      </c>
      <c r="N163" s="103"/>
      <c r="O163" s="153">
        <f t="shared" si="42"/>
        <v>12.231461951702794</v>
      </c>
      <c r="P163" s="94"/>
      <c r="Q163" s="156">
        <v>118829</v>
      </c>
      <c r="R163" s="103"/>
      <c r="S163" s="153">
        <f t="shared" si="53"/>
        <v>6.679539066891512</v>
      </c>
      <c r="T163" s="103"/>
      <c r="U163" s="153">
        <f t="shared" si="43"/>
        <v>445.75502147958559</v>
      </c>
      <c r="V163" s="94"/>
      <c r="W163" s="156">
        <f t="shared" si="44"/>
        <v>922674</v>
      </c>
      <c r="X163" s="94"/>
      <c r="Y163" s="94"/>
      <c r="Z163" s="156">
        <v>0</v>
      </c>
      <c r="AA163" s="94"/>
      <c r="AB163" s="153">
        <f t="shared" si="45"/>
        <v>0</v>
      </c>
      <c r="AC163" s="94"/>
      <c r="AD163" s="156">
        <v>0</v>
      </c>
      <c r="AE163" s="94"/>
      <c r="AF163" s="153">
        <f t="shared" si="46"/>
        <v>0</v>
      </c>
      <c r="AG163" s="94"/>
      <c r="AH163" s="156">
        <v>0</v>
      </c>
      <c r="AI163" s="94"/>
      <c r="AJ163" s="153">
        <f t="shared" si="47"/>
        <v>0</v>
      </c>
      <c r="AK163" s="94"/>
      <c r="AL163" s="156">
        <v>0</v>
      </c>
      <c r="AM163" s="94"/>
      <c r="AN163" s="103">
        <v>68</v>
      </c>
      <c r="AO163" s="94"/>
      <c r="AP163" s="155">
        <v>17790</v>
      </c>
      <c r="AQ163" s="94"/>
      <c r="AR163" s="155">
        <f t="shared" si="48"/>
        <v>17790</v>
      </c>
      <c r="AS163" s="94"/>
      <c r="AT163" s="155">
        <f t="shared" si="49"/>
        <v>17790</v>
      </c>
      <c r="AU163" s="94"/>
      <c r="AV163" s="155">
        <f t="shared" si="50"/>
        <v>17790</v>
      </c>
    </row>
    <row r="164" spans="1:48" ht="9.75" customHeight="1" x14ac:dyDescent="0.25">
      <c r="A164" s="103">
        <v>69</v>
      </c>
      <c r="B164" s="103"/>
      <c r="C164" s="13" t="s">
        <v>190</v>
      </c>
      <c r="D164" s="103"/>
      <c r="E164" s="156">
        <v>4781957</v>
      </c>
      <c r="F164" s="103"/>
      <c r="G164" s="153">
        <f t="shared" si="51"/>
        <v>77.578796236210252</v>
      </c>
      <c r="H164" s="103"/>
      <c r="I164" s="153">
        <f t="shared" si="41"/>
        <v>54.052008264376916</v>
      </c>
      <c r="J164" s="94"/>
      <c r="K164" s="156">
        <v>15371</v>
      </c>
      <c r="L164" s="103"/>
      <c r="M164" s="153">
        <f t="shared" si="52"/>
        <v>0.24936729396495783</v>
      </c>
      <c r="N164" s="103"/>
      <c r="O164" s="153">
        <f t="shared" si="42"/>
        <v>5.4056337564314401</v>
      </c>
      <c r="P164" s="94"/>
      <c r="Q164" s="156">
        <v>148993</v>
      </c>
      <c r="R164" s="103"/>
      <c r="S164" s="153">
        <f t="shared" si="53"/>
        <v>2.4171479558728097</v>
      </c>
      <c r="T164" s="103"/>
      <c r="U164" s="153">
        <f t="shared" si="43"/>
        <v>161.30691477351317</v>
      </c>
      <c r="V164" s="94"/>
      <c r="W164" s="156">
        <f t="shared" si="44"/>
        <v>4946321</v>
      </c>
      <c r="X164" s="94"/>
      <c r="Y164" s="94"/>
      <c r="Z164" s="156">
        <v>255000</v>
      </c>
      <c r="AA164" s="94"/>
      <c r="AB164" s="153">
        <f t="shared" si="45"/>
        <v>5.1553467718734796</v>
      </c>
      <c r="AC164" s="94"/>
      <c r="AD164" s="156">
        <v>39458</v>
      </c>
      <c r="AE164" s="94"/>
      <c r="AF164" s="153">
        <f t="shared" si="46"/>
        <v>0.79772420754738727</v>
      </c>
      <c r="AG164" s="94"/>
      <c r="AH164" s="156">
        <v>0</v>
      </c>
      <c r="AI164" s="94"/>
      <c r="AJ164" s="153">
        <f t="shared" si="47"/>
        <v>0</v>
      </c>
      <c r="AK164" s="94"/>
      <c r="AL164" s="156">
        <v>0</v>
      </c>
      <c r="AM164" s="94"/>
      <c r="AN164" s="103">
        <v>69</v>
      </c>
      <c r="AO164" s="94"/>
      <c r="AP164" s="155">
        <v>61640</v>
      </c>
      <c r="AQ164" s="94"/>
      <c r="AR164" s="155">
        <f t="shared" si="48"/>
        <v>61640</v>
      </c>
      <c r="AS164" s="94"/>
      <c r="AT164" s="155">
        <f t="shared" si="49"/>
        <v>61640</v>
      </c>
      <c r="AU164" s="94"/>
      <c r="AV164" s="155">
        <f t="shared" si="50"/>
        <v>61640</v>
      </c>
    </row>
    <row r="165" spans="1:48" ht="9.75" customHeight="1" x14ac:dyDescent="0.25">
      <c r="A165" s="103">
        <v>70</v>
      </c>
      <c r="B165" s="103"/>
      <c r="C165" s="13" t="s">
        <v>191</v>
      </c>
      <c r="D165" s="103"/>
      <c r="E165" s="156">
        <v>947882</v>
      </c>
      <c r="F165" s="103"/>
      <c r="G165" s="153">
        <f t="shared" si="51"/>
        <v>32.105473513074109</v>
      </c>
      <c r="H165" s="103"/>
      <c r="I165" s="153">
        <f t="shared" si="41"/>
        <v>22.369067372180059</v>
      </c>
      <c r="J165" s="94"/>
      <c r="K165" s="156">
        <v>0</v>
      </c>
      <c r="L165" s="103"/>
      <c r="M165" s="153">
        <f t="shared" si="52"/>
        <v>0</v>
      </c>
      <c r="N165" s="103"/>
      <c r="O165" s="153">
        <f t="shared" si="42"/>
        <v>0</v>
      </c>
      <c r="P165" s="94"/>
      <c r="Q165" s="156">
        <v>92173</v>
      </c>
      <c r="R165" s="103"/>
      <c r="S165" s="153">
        <f t="shared" si="53"/>
        <v>3.1219685679447231</v>
      </c>
      <c r="T165" s="103"/>
      <c r="U165" s="153">
        <f t="shared" si="43"/>
        <v>208.34269432762252</v>
      </c>
      <c r="V165" s="94"/>
      <c r="W165" s="156">
        <f t="shared" si="44"/>
        <v>1040055</v>
      </c>
      <c r="X165" s="94"/>
      <c r="Y165" s="94"/>
      <c r="Z165" s="156">
        <v>0</v>
      </c>
      <c r="AA165" s="94"/>
      <c r="AB165" s="153">
        <f t="shared" si="45"/>
        <v>0</v>
      </c>
      <c r="AC165" s="94"/>
      <c r="AD165" s="156">
        <v>141994</v>
      </c>
      <c r="AE165" s="94"/>
      <c r="AF165" s="153">
        <f t="shared" si="46"/>
        <v>13.652547221060424</v>
      </c>
      <c r="AG165" s="94"/>
      <c r="AH165" s="156">
        <v>0</v>
      </c>
      <c r="AI165" s="94"/>
      <c r="AJ165" s="153">
        <f t="shared" si="47"/>
        <v>0</v>
      </c>
      <c r="AK165" s="94"/>
      <c r="AL165" s="156">
        <v>900</v>
      </c>
      <c r="AM165" s="94"/>
      <c r="AN165" s="103">
        <v>70</v>
      </c>
      <c r="AO165" s="94"/>
      <c r="AP165" s="155">
        <v>29524</v>
      </c>
      <c r="AQ165" s="94"/>
      <c r="AR165" s="155">
        <f t="shared" si="48"/>
        <v>29524</v>
      </c>
      <c r="AS165" s="94"/>
      <c r="AT165" s="155">
        <f t="shared" si="49"/>
        <v>0</v>
      </c>
      <c r="AU165" s="94"/>
      <c r="AV165" s="155">
        <f t="shared" si="50"/>
        <v>29524</v>
      </c>
    </row>
    <row r="166" spans="1:48" ht="9.75" customHeight="1" x14ac:dyDescent="0.25">
      <c r="A166" s="103">
        <v>71</v>
      </c>
      <c r="B166" s="103"/>
      <c r="C166" s="13" t="s">
        <v>192</v>
      </c>
      <c r="D166" s="103"/>
      <c r="E166" s="156">
        <v>0</v>
      </c>
      <c r="F166" s="103"/>
      <c r="G166" s="153">
        <v>0</v>
      </c>
      <c r="H166" s="103"/>
      <c r="I166" s="153">
        <f t="shared" si="41"/>
        <v>0</v>
      </c>
      <c r="J166" s="94"/>
      <c r="K166" s="156">
        <v>0</v>
      </c>
      <c r="L166" s="103"/>
      <c r="M166" s="153">
        <v>0</v>
      </c>
      <c r="N166" s="103"/>
      <c r="O166" s="153">
        <f t="shared" si="42"/>
        <v>0</v>
      </c>
      <c r="P166" s="94"/>
      <c r="Q166" s="156">
        <v>0</v>
      </c>
      <c r="R166" s="103"/>
      <c r="S166" s="153">
        <v>0</v>
      </c>
      <c r="T166" s="103"/>
      <c r="U166" s="153">
        <f t="shared" si="43"/>
        <v>0</v>
      </c>
      <c r="V166" s="94"/>
      <c r="W166" s="156">
        <f t="shared" si="44"/>
        <v>0</v>
      </c>
      <c r="X166" s="94"/>
      <c r="Y166" s="94"/>
      <c r="Z166" s="156">
        <v>0</v>
      </c>
      <c r="AA166" s="94"/>
      <c r="AB166" s="153">
        <f t="shared" si="45"/>
        <v>0</v>
      </c>
      <c r="AC166" s="94"/>
      <c r="AD166" s="156">
        <v>0</v>
      </c>
      <c r="AE166" s="94"/>
      <c r="AF166" s="153">
        <f t="shared" si="46"/>
        <v>0</v>
      </c>
      <c r="AG166" s="94"/>
      <c r="AH166" s="156">
        <v>0</v>
      </c>
      <c r="AI166" s="94"/>
      <c r="AJ166" s="153">
        <f t="shared" si="47"/>
        <v>0</v>
      </c>
      <c r="AK166" s="94"/>
      <c r="AL166" s="156">
        <v>0</v>
      </c>
      <c r="AM166" s="94"/>
      <c r="AN166" s="103">
        <v>71</v>
      </c>
      <c r="AO166" s="94"/>
      <c r="AP166" s="155">
        <v>0</v>
      </c>
      <c r="AQ166" s="94"/>
      <c r="AR166" s="155">
        <f t="shared" si="48"/>
        <v>0</v>
      </c>
      <c r="AS166" s="94"/>
      <c r="AT166" s="155">
        <f t="shared" si="49"/>
        <v>0</v>
      </c>
      <c r="AU166" s="94"/>
      <c r="AV166" s="155">
        <f t="shared" si="50"/>
        <v>0</v>
      </c>
    </row>
    <row r="167" spans="1:48" ht="9.75" customHeight="1" x14ac:dyDescent="0.25">
      <c r="A167" s="103">
        <v>72</v>
      </c>
      <c r="B167" s="103"/>
      <c r="C167" s="13" t="s">
        <v>193</v>
      </c>
      <c r="D167" s="103"/>
      <c r="E167" s="156">
        <v>1288706</v>
      </c>
      <c r="F167" s="103"/>
      <c r="G167" s="153">
        <f t="shared" ref="G167:G187" si="54">(E167/$AP167)</f>
        <v>34.631462968934756</v>
      </c>
      <c r="H167" s="103"/>
      <c r="I167" s="153">
        <f t="shared" si="41"/>
        <v>24.129017378728115</v>
      </c>
      <c r="J167" s="94"/>
      <c r="K167" s="156">
        <v>23000</v>
      </c>
      <c r="L167" s="103"/>
      <c r="M167" s="153">
        <f t="shared" ref="M167:M187" si="55">(K167/$AP167)</f>
        <v>0.61808018918628405</v>
      </c>
      <c r="N167" s="103"/>
      <c r="O167" s="153">
        <f t="shared" si="42"/>
        <v>13.398369456246401</v>
      </c>
      <c r="P167" s="94"/>
      <c r="Q167" s="156">
        <v>77001</v>
      </c>
      <c r="R167" s="103"/>
      <c r="S167" s="153">
        <f t="shared" ref="S167:S187" si="56">(Q167/$AP167)</f>
        <v>2.0692518542405676</v>
      </c>
      <c r="T167" s="103"/>
      <c r="U167" s="153">
        <f t="shared" si="43"/>
        <v>138.09027771177159</v>
      </c>
      <c r="V167" s="94"/>
      <c r="W167" s="156">
        <f t="shared" si="44"/>
        <v>1388707</v>
      </c>
      <c r="X167" s="94"/>
      <c r="Y167" s="94"/>
      <c r="Z167" s="156">
        <v>0</v>
      </c>
      <c r="AA167" s="94"/>
      <c r="AB167" s="153">
        <f t="shared" si="45"/>
        <v>0</v>
      </c>
      <c r="AC167" s="94"/>
      <c r="AD167" s="156">
        <v>0</v>
      </c>
      <c r="AE167" s="94"/>
      <c r="AF167" s="153">
        <f t="shared" si="46"/>
        <v>0</v>
      </c>
      <c r="AG167" s="94"/>
      <c r="AH167" s="156">
        <v>0</v>
      </c>
      <c r="AI167" s="94"/>
      <c r="AJ167" s="153">
        <f t="shared" si="47"/>
        <v>0</v>
      </c>
      <c r="AK167" s="94"/>
      <c r="AL167" s="156">
        <v>0</v>
      </c>
      <c r="AM167" s="94"/>
      <c r="AN167" s="103">
        <v>72</v>
      </c>
      <c r="AO167" s="94"/>
      <c r="AP167" s="155">
        <v>37212</v>
      </c>
      <c r="AQ167" s="94"/>
      <c r="AR167" s="155">
        <f t="shared" si="48"/>
        <v>37212</v>
      </c>
      <c r="AS167" s="94"/>
      <c r="AT167" s="155">
        <f t="shared" si="49"/>
        <v>37212</v>
      </c>
      <c r="AU167" s="94"/>
      <c r="AV167" s="155">
        <f t="shared" si="50"/>
        <v>37212</v>
      </c>
    </row>
    <row r="168" spans="1:48" ht="9.75" customHeight="1" x14ac:dyDescent="0.25">
      <c r="A168" s="103">
        <v>73</v>
      </c>
      <c r="B168" s="103"/>
      <c r="C168" s="13" t="s">
        <v>194</v>
      </c>
      <c r="D168" s="103"/>
      <c r="E168" s="156">
        <v>51654000</v>
      </c>
      <c r="F168" s="103"/>
      <c r="G168" s="153">
        <f t="shared" si="54"/>
        <v>111.55263191993885</v>
      </c>
      <c r="H168" s="103"/>
      <c r="I168" s="153">
        <f t="shared" si="41"/>
        <v>77.722832461728345</v>
      </c>
      <c r="J168" s="94"/>
      <c r="K168" s="156">
        <v>6481000</v>
      </c>
      <c r="L168" s="103"/>
      <c r="M168" s="153">
        <f t="shared" si="55"/>
        <v>13.996449596800318</v>
      </c>
      <c r="N168" s="103"/>
      <c r="O168" s="153">
        <f t="shared" si="42"/>
        <v>303.40659036580411</v>
      </c>
      <c r="P168" s="94"/>
      <c r="Q168" s="156">
        <v>833000</v>
      </c>
      <c r="R168" s="103"/>
      <c r="S168" s="153">
        <f t="shared" si="56"/>
        <v>1.7989573390116749</v>
      </c>
      <c r="T168" s="103"/>
      <c r="U168" s="153">
        <f t="shared" si="43"/>
        <v>120.05233583657871</v>
      </c>
      <c r="V168" s="94"/>
      <c r="W168" s="156">
        <f t="shared" si="44"/>
        <v>58968000</v>
      </c>
      <c r="X168" s="94"/>
      <c r="Y168" s="94"/>
      <c r="Z168" s="156">
        <v>91000</v>
      </c>
      <c r="AA168" s="94"/>
      <c r="AB168" s="153">
        <f t="shared" si="45"/>
        <v>0.15432098765432098</v>
      </c>
      <c r="AC168" s="94"/>
      <c r="AD168" s="156">
        <v>74000</v>
      </c>
      <c r="AE168" s="94"/>
      <c r="AF168" s="153">
        <f t="shared" si="46"/>
        <v>0.12549179215845882</v>
      </c>
      <c r="AG168" s="94"/>
      <c r="AH168" s="156">
        <v>28191000</v>
      </c>
      <c r="AI168" s="94"/>
      <c r="AJ168" s="153">
        <f t="shared" si="47"/>
        <v>47.807285307285305</v>
      </c>
      <c r="AK168" s="94"/>
      <c r="AL168" s="156">
        <v>14532000</v>
      </c>
      <c r="AM168" s="94"/>
      <c r="AN168" s="103">
        <v>73</v>
      </c>
      <c r="AO168" s="94"/>
      <c r="AP168" s="155">
        <v>463046</v>
      </c>
      <c r="AQ168" s="94"/>
      <c r="AR168" s="155">
        <f t="shared" si="48"/>
        <v>463046</v>
      </c>
      <c r="AS168" s="94"/>
      <c r="AT168" s="155">
        <f t="shared" si="49"/>
        <v>463046</v>
      </c>
      <c r="AU168" s="94"/>
      <c r="AV168" s="155">
        <f t="shared" si="50"/>
        <v>463046</v>
      </c>
    </row>
    <row r="169" spans="1:48" ht="9.75" customHeight="1" x14ac:dyDescent="0.25">
      <c r="A169" s="103">
        <v>74</v>
      </c>
      <c r="B169" s="103"/>
      <c r="C169" s="13" t="s">
        <v>195</v>
      </c>
      <c r="D169" s="103"/>
      <c r="E169" s="156">
        <v>5970655</v>
      </c>
      <c r="F169" s="103"/>
      <c r="G169" s="153">
        <f t="shared" si="54"/>
        <v>174.66737852148728</v>
      </c>
      <c r="H169" s="103"/>
      <c r="I169" s="153">
        <f t="shared" si="41"/>
        <v>121.69720394493302</v>
      </c>
      <c r="J169" s="94"/>
      <c r="K169" s="156">
        <v>13000</v>
      </c>
      <c r="L169" s="103"/>
      <c r="M169" s="153">
        <f t="shared" si="55"/>
        <v>0.38030600005850862</v>
      </c>
      <c r="N169" s="103"/>
      <c r="O169" s="153">
        <f t="shared" si="42"/>
        <v>8.2440440324085991</v>
      </c>
      <c r="P169" s="94"/>
      <c r="Q169" s="156">
        <v>109627</v>
      </c>
      <c r="R169" s="103"/>
      <c r="S169" s="153">
        <f t="shared" si="56"/>
        <v>3.2070619898780097</v>
      </c>
      <c r="T169" s="103"/>
      <c r="U169" s="153">
        <f t="shared" si="43"/>
        <v>214.02135265146634</v>
      </c>
      <c r="V169" s="94"/>
      <c r="W169" s="156">
        <f t="shared" si="44"/>
        <v>6093282</v>
      </c>
      <c r="X169" s="94"/>
      <c r="Y169" s="94"/>
      <c r="Z169" s="156">
        <v>300000</v>
      </c>
      <c r="AA169" s="94"/>
      <c r="AB169" s="153">
        <f t="shared" si="45"/>
        <v>4.9234550444243341</v>
      </c>
      <c r="AC169" s="94"/>
      <c r="AD169" s="156">
        <v>0</v>
      </c>
      <c r="AE169" s="94"/>
      <c r="AF169" s="153">
        <f t="shared" si="46"/>
        <v>0</v>
      </c>
      <c r="AG169" s="94"/>
      <c r="AH169" s="156">
        <v>0</v>
      </c>
      <c r="AI169" s="94"/>
      <c r="AJ169" s="153">
        <f t="shared" si="47"/>
        <v>0</v>
      </c>
      <c r="AK169" s="94"/>
      <c r="AL169" s="156">
        <v>55531</v>
      </c>
      <c r="AM169" s="94"/>
      <c r="AN169" s="103">
        <v>74</v>
      </c>
      <c r="AO169" s="94"/>
      <c r="AP169" s="155">
        <v>34183</v>
      </c>
      <c r="AQ169" s="94"/>
      <c r="AR169" s="155">
        <f t="shared" si="48"/>
        <v>34183</v>
      </c>
      <c r="AS169" s="94"/>
      <c r="AT169" s="155">
        <f t="shared" si="49"/>
        <v>34183</v>
      </c>
      <c r="AU169" s="94"/>
      <c r="AV169" s="155">
        <f t="shared" si="50"/>
        <v>34183</v>
      </c>
    </row>
    <row r="170" spans="1:48" ht="9.75" customHeight="1" x14ac:dyDescent="0.25">
      <c r="A170" s="103">
        <v>75</v>
      </c>
      <c r="B170" s="103"/>
      <c r="C170" s="13" t="s">
        <v>196</v>
      </c>
      <c r="D170" s="103"/>
      <c r="E170" s="156">
        <v>190563</v>
      </c>
      <c r="F170" s="103"/>
      <c r="G170" s="153">
        <f t="shared" si="54"/>
        <v>26.397423465853997</v>
      </c>
      <c r="H170" s="103"/>
      <c r="I170" s="153">
        <f t="shared" si="41"/>
        <v>18.392058404595563</v>
      </c>
      <c r="J170" s="94"/>
      <c r="K170" s="156">
        <v>14662</v>
      </c>
      <c r="L170" s="103"/>
      <c r="M170" s="153">
        <f t="shared" si="55"/>
        <v>2.0310292284249898</v>
      </c>
      <c r="N170" s="103"/>
      <c r="O170" s="153">
        <f t="shared" si="42"/>
        <v>44.027426303209772</v>
      </c>
      <c r="P170" s="94"/>
      <c r="Q170" s="156">
        <v>103554</v>
      </c>
      <c r="R170" s="103"/>
      <c r="S170" s="153">
        <f t="shared" si="56"/>
        <v>14.344646072863277</v>
      </c>
      <c r="T170" s="103"/>
      <c r="U170" s="153">
        <f t="shared" si="43"/>
        <v>957.28132649457223</v>
      </c>
      <c r="V170" s="94"/>
      <c r="W170" s="156">
        <f t="shared" si="44"/>
        <v>308779</v>
      </c>
      <c r="X170" s="94"/>
      <c r="Y170" s="94"/>
      <c r="Z170" s="156">
        <v>0</v>
      </c>
      <c r="AA170" s="94"/>
      <c r="AB170" s="153">
        <f t="shared" si="45"/>
        <v>0</v>
      </c>
      <c r="AC170" s="94"/>
      <c r="AD170" s="156">
        <v>0</v>
      </c>
      <c r="AE170" s="94"/>
      <c r="AF170" s="153">
        <f t="shared" si="46"/>
        <v>0</v>
      </c>
      <c r="AG170" s="94"/>
      <c r="AH170" s="156">
        <v>0</v>
      </c>
      <c r="AI170" s="94"/>
      <c r="AJ170" s="153">
        <f t="shared" si="47"/>
        <v>0</v>
      </c>
      <c r="AK170" s="94"/>
      <c r="AL170" s="156">
        <v>0</v>
      </c>
      <c r="AM170" s="94"/>
      <c r="AN170" s="103">
        <v>75</v>
      </c>
      <c r="AO170" s="94"/>
      <c r="AP170" s="155">
        <v>7219</v>
      </c>
      <c r="AQ170" s="94"/>
      <c r="AR170" s="155">
        <f t="shared" si="48"/>
        <v>7219</v>
      </c>
      <c r="AS170" s="94"/>
      <c r="AT170" s="155">
        <f t="shared" si="49"/>
        <v>7219</v>
      </c>
      <c r="AU170" s="94"/>
      <c r="AV170" s="155">
        <f t="shared" si="50"/>
        <v>7219</v>
      </c>
    </row>
    <row r="171" spans="1:48" ht="9.75" customHeight="1" x14ac:dyDescent="0.25">
      <c r="A171" s="103">
        <v>76</v>
      </c>
      <c r="B171" s="103"/>
      <c r="C171" s="13" t="s">
        <v>112</v>
      </c>
      <c r="D171" s="103"/>
      <c r="E171" s="156">
        <v>2029324</v>
      </c>
      <c r="F171" s="103"/>
      <c r="G171" s="153">
        <f t="shared" si="54"/>
        <v>221.90530344450519</v>
      </c>
      <c r="H171" s="103"/>
      <c r="I171" s="153">
        <f t="shared" si="41"/>
        <v>154.6096082642361</v>
      </c>
      <c r="J171" s="94"/>
      <c r="K171" s="156">
        <v>19368</v>
      </c>
      <c r="L171" s="103"/>
      <c r="M171" s="153">
        <f t="shared" si="55"/>
        <v>2.1178786221979222</v>
      </c>
      <c r="N171" s="103"/>
      <c r="O171" s="153">
        <f t="shared" si="42"/>
        <v>45.910095065579803</v>
      </c>
      <c r="P171" s="94"/>
      <c r="Q171" s="156">
        <v>42655</v>
      </c>
      <c r="R171" s="103"/>
      <c r="S171" s="153">
        <f t="shared" si="56"/>
        <v>4.6642974302897757</v>
      </c>
      <c r="T171" s="103"/>
      <c r="U171" s="153">
        <f t="shared" si="43"/>
        <v>311.26908315150723</v>
      </c>
      <c r="V171" s="94"/>
      <c r="W171" s="156">
        <f t="shared" si="44"/>
        <v>2091347</v>
      </c>
      <c r="X171" s="94"/>
      <c r="Y171" s="94"/>
      <c r="Z171" s="156">
        <v>0</v>
      </c>
      <c r="AA171" s="94"/>
      <c r="AB171" s="153">
        <f t="shared" si="45"/>
        <v>0</v>
      </c>
      <c r="AC171" s="94"/>
      <c r="AD171" s="156">
        <v>1803384</v>
      </c>
      <c r="AE171" s="94"/>
      <c r="AF171" s="153">
        <f t="shared" si="46"/>
        <v>86.230740283654512</v>
      </c>
      <c r="AG171" s="94"/>
      <c r="AH171" s="156">
        <v>0</v>
      </c>
      <c r="AI171" s="94"/>
      <c r="AJ171" s="153">
        <f t="shared" si="47"/>
        <v>0</v>
      </c>
      <c r="AK171" s="94"/>
      <c r="AL171" s="156">
        <v>39493</v>
      </c>
      <c r="AM171" s="94"/>
      <c r="AN171" s="103">
        <v>76</v>
      </c>
      <c r="AO171" s="94"/>
      <c r="AP171" s="155">
        <v>9145</v>
      </c>
      <c r="AQ171" s="94"/>
      <c r="AR171" s="155">
        <f t="shared" si="48"/>
        <v>9145</v>
      </c>
      <c r="AS171" s="94"/>
      <c r="AT171" s="155">
        <f t="shared" si="49"/>
        <v>9145</v>
      </c>
      <c r="AU171" s="94"/>
      <c r="AV171" s="155">
        <f t="shared" si="50"/>
        <v>9145</v>
      </c>
    </row>
    <row r="172" spans="1:48" ht="9.75" customHeight="1" x14ac:dyDescent="0.25">
      <c r="A172" s="103">
        <v>77</v>
      </c>
      <c r="B172" s="103"/>
      <c r="C172" s="13" t="s">
        <v>113</v>
      </c>
      <c r="D172" s="103"/>
      <c r="E172" s="156">
        <v>2500377</v>
      </c>
      <c r="F172" s="103"/>
      <c r="G172" s="153">
        <f t="shared" si="54"/>
        <v>26.69289648987958</v>
      </c>
      <c r="H172" s="103"/>
      <c r="I172" s="153">
        <f t="shared" si="41"/>
        <v>18.597925356796051</v>
      </c>
      <c r="J172" s="94"/>
      <c r="K172" s="156">
        <v>0</v>
      </c>
      <c r="L172" s="103"/>
      <c r="M172" s="153">
        <f t="shared" si="55"/>
        <v>0</v>
      </c>
      <c r="N172" s="103"/>
      <c r="O172" s="153">
        <f t="shared" si="42"/>
        <v>0</v>
      </c>
      <c r="P172" s="94"/>
      <c r="Q172" s="156">
        <v>82966</v>
      </c>
      <c r="R172" s="103"/>
      <c r="S172" s="153">
        <f t="shared" si="56"/>
        <v>0.88570757536937395</v>
      </c>
      <c r="T172" s="103"/>
      <c r="U172" s="153">
        <f t="shared" si="43"/>
        <v>59.107162235244019</v>
      </c>
      <c r="V172" s="94"/>
      <c r="W172" s="156">
        <f t="shared" si="44"/>
        <v>2583343</v>
      </c>
      <c r="X172" s="94"/>
      <c r="Y172" s="94"/>
      <c r="Z172" s="156">
        <v>551691</v>
      </c>
      <c r="AA172" s="94"/>
      <c r="AB172" s="153">
        <f t="shared" si="45"/>
        <v>21.355700733506932</v>
      </c>
      <c r="AC172" s="94"/>
      <c r="AD172" s="156">
        <v>164074</v>
      </c>
      <c r="AE172" s="94"/>
      <c r="AF172" s="153">
        <f t="shared" si="46"/>
        <v>6.3512278470183787</v>
      </c>
      <c r="AG172" s="94"/>
      <c r="AH172" s="156">
        <v>0</v>
      </c>
      <c r="AI172" s="94"/>
      <c r="AJ172" s="153">
        <f t="shared" si="47"/>
        <v>0</v>
      </c>
      <c r="AK172" s="94"/>
      <c r="AL172" s="156">
        <v>617362</v>
      </c>
      <c r="AM172" s="94"/>
      <c r="AN172" s="103">
        <v>77</v>
      </c>
      <c r="AO172" s="94"/>
      <c r="AP172" s="155">
        <v>93672</v>
      </c>
      <c r="AQ172" s="94"/>
      <c r="AR172" s="155">
        <f t="shared" si="48"/>
        <v>93672</v>
      </c>
      <c r="AS172" s="94"/>
      <c r="AT172" s="155">
        <f t="shared" si="49"/>
        <v>0</v>
      </c>
      <c r="AU172" s="94"/>
      <c r="AV172" s="155">
        <f t="shared" si="50"/>
        <v>93672</v>
      </c>
    </row>
    <row r="173" spans="1:48" ht="9.75" customHeight="1" x14ac:dyDescent="0.25">
      <c r="A173" s="103">
        <v>78</v>
      </c>
      <c r="B173" s="103"/>
      <c r="C173" s="13" t="s">
        <v>197</v>
      </c>
      <c r="D173" s="103"/>
      <c r="E173" s="156">
        <v>2933855</v>
      </c>
      <c r="F173" s="103"/>
      <c r="G173" s="153">
        <f t="shared" si="54"/>
        <v>130.16793114157682</v>
      </c>
      <c r="H173" s="103"/>
      <c r="I173" s="153">
        <f t="shared" si="41"/>
        <v>90.692797918632124</v>
      </c>
      <c r="J173" s="94"/>
      <c r="K173" s="156">
        <v>285930</v>
      </c>
      <c r="L173" s="103"/>
      <c r="M173" s="153">
        <f t="shared" si="55"/>
        <v>12.686010914415014</v>
      </c>
      <c r="N173" s="103"/>
      <c r="O173" s="153">
        <f t="shared" si="42"/>
        <v>274.99969119068226</v>
      </c>
      <c r="P173" s="94"/>
      <c r="Q173" s="156">
        <v>86300</v>
      </c>
      <c r="R173" s="103"/>
      <c r="S173" s="153">
        <f t="shared" si="56"/>
        <v>3.8289187630329651</v>
      </c>
      <c r="T173" s="103"/>
      <c r="U173" s="153">
        <f t="shared" si="43"/>
        <v>255.52059032325275</v>
      </c>
      <c r="V173" s="94"/>
      <c r="W173" s="156">
        <f t="shared" si="44"/>
        <v>3306085</v>
      </c>
      <c r="X173" s="94"/>
      <c r="Y173" s="94"/>
      <c r="Z173" s="156">
        <v>249234</v>
      </c>
      <c r="AA173" s="94"/>
      <c r="AB173" s="153">
        <f t="shared" si="45"/>
        <v>7.5386446506971243</v>
      </c>
      <c r="AC173" s="94"/>
      <c r="AD173" s="156">
        <v>320609</v>
      </c>
      <c r="AE173" s="94"/>
      <c r="AF173" s="153">
        <f t="shared" si="46"/>
        <v>9.6975425616703745</v>
      </c>
      <c r="AG173" s="94"/>
      <c r="AH173" s="156">
        <v>0</v>
      </c>
      <c r="AI173" s="94"/>
      <c r="AJ173" s="153">
        <f t="shared" si="47"/>
        <v>0</v>
      </c>
      <c r="AK173" s="94"/>
      <c r="AL173" s="156">
        <v>12757</v>
      </c>
      <c r="AM173" s="94"/>
      <c r="AN173" s="103">
        <v>78</v>
      </c>
      <c r="AO173" s="94"/>
      <c r="AP173" s="155">
        <v>22539</v>
      </c>
      <c r="AQ173" s="94"/>
      <c r="AR173" s="155">
        <f t="shared" si="48"/>
        <v>22539</v>
      </c>
      <c r="AS173" s="94"/>
      <c r="AT173" s="155">
        <f t="shared" si="49"/>
        <v>22539</v>
      </c>
      <c r="AU173" s="94"/>
      <c r="AV173" s="155">
        <f t="shared" si="50"/>
        <v>22539</v>
      </c>
    </row>
    <row r="174" spans="1:48" ht="9.75" customHeight="1" x14ac:dyDescent="0.25">
      <c r="A174" s="103">
        <v>79</v>
      </c>
      <c r="B174" s="103"/>
      <c r="C174" s="13" t="s">
        <v>198</v>
      </c>
      <c r="D174" s="103"/>
      <c r="E174" s="156">
        <v>5035333</v>
      </c>
      <c r="F174" s="103"/>
      <c r="G174" s="153">
        <f t="shared" si="54"/>
        <v>61.842413598290385</v>
      </c>
      <c r="H174" s="103"/>
      <c r="I174" s="153">
        <f t="shared" si="41"/>
        <v>43.087890159135824</v>
      </c>
      <c r="J174" s="94"/>
      <c r="K174" s="156">
        <v>37606</v>
      </c>
      <c r="L174" s="103"/>
      <c r="M174" s="153">
        <f t="shared" si="55"/>
        <v>0.46186534351895064</v>
      </c>
      <c r="N174" s="103"/>
      <c r="O174" s="153">
        <f t="shared" si="42"/>
        <v>10.012038275567472</v>
      </c>
      <c r="P174" s="94"/>
      <c r="Q174" s="156">
        <v>132261</v>
      </c>
      <c r="R174" s="103"/>
      <c r="S174" s="153">
        <f t="shared" si="56"/>
        <v>1.6243889857777996</v>
      </c>
      <c r="T174" s="103"/>
      <c r="U174" s="153">
        <f t="shared" si="43"/>
        <v>108.40262179700876</v>
      </c>
      <c r="V174" s="94"/>
      <c r="W174" s="156">
        <f t="shared" si="44"/>
        <v>5205200</v>
      </c>
      <c r="X174" s="94"/>
      <c r="Y174" s="94"/>
      <c r="Z174" s="156">
        <v>0</v>
      </c>
      <c r="AA174" s="94"/>
      <c r="AB174" s="153">
        <f t="shared" si="45"/>
        <v>0</v>
      </c>
      <c r="AC174" s="94"/>
      <c r="AD174" s="156">
        <v>0</v>
      </c>
      <c r="AE174" s="94"/>
      <c r="AF174" s="153">
        <f t="shared" si="46"/>
        <v>0</v>
      </c>
      <c r="AG174" s="94"/>
      <c r="AH174" s="156">
        <v>0</v>
      </c>
      <c r="AI174" s="94"/>
      <c r="AJ174" s="153">
        <f t="shared" si="47"/>
        <v>0</v>
      </c>
      <c r="AK174" s="94"/>
      <c r="AL174" s="156">
        <v>6000</v>
      </c>
      <c r="AM174" s="94"/>
      <c r="AN174" s="103">
        <v>79</v>
      </c>
      <c r="AO174" s="94"/>
      <c r="AP174" s="155">
        <v>81422</v>
      </c>
      <c r="AQ174" s="94"/>
      <c r="AR174" s="155">
        <f t="shared" si="48"/>
        <v>81422</v>
      </c>
      <c r="AS174" s="94"/>
      <c r="AT174" s="155">
        <f t="shared" si="49"/>
        <v>81422</v>
      </c>
      <c r="AU174" s="94"/>
      <c r="AV174" s="155">
        <f t="shared" si="50"/>
        <v>81422</v>
      </c>
    </row>
    <row r="175" spans="1:48" ht="9.75" customHeight="1" x14ac:dyDescent="0.25">
      <c r="A175" s="103">
        <v>80</v>
      </c>
      <c r="B175" s="103"/>
      <c r="C175" s="13" t="s">
        <v>199</v>
      </c>
      <c r="D175" s="103"/>
      <c r="E175" s="156">
        <v>1196818</v>
      </c>
      <c r="F175" s="103"/>
      <c r="G175" s="153">
        <f t="shared" si="54"/>
        <v>44.233211368592229</v>
      </c>
      <c r="H175" s="103"/>
      <c r="I175" s="153">
        <f t="shared" si="41"/>
        <v>30.818909579047034</v>
      </c>
      <c r="J175" s="94"/>
      <c r="K175" s="156">
        <v>33236</v>
      </c>
      <c r="L175" s="103"/>
      <c r="M175" s="153">
        <f t="shared" si="55"/>
        <v>1.2283697379606018</v>
      </c>
      <c r="N175" s="103"/>
      <c r="O175" s="153">
        <f t="shared" si="42"/>
        <v>26.627858109699705</v>
      </c>
      <c r="P175" s="94"/>
      <c r="Q175" s="156">
        <v>62408</v>
      </c>
      <c r="R175" s="103"/>
      <c r="S175" s="153">
        <f t="shared" si="56"/>
        <v>2.3065380493033225</v>
      </c>
      <c r="T175" s="103"/>
      <c r="U175" s="153">
        <f t="shared" si="43"/>
        <v>153.92542919719151</v>
      </c>
      <c r="V175" s="94"/>
      <c r="W175" s="156">
        <f t="shared" si="44"/>
        <v>1292462</v>
      </c>
      <c r="X175" s="94"/>
      <c r="Y175" s="94"/>
      <c r="Z175" s="156">
        <v>1152515</v>
      </c>
      <c r="AA175" s="94"/>
      <c r="AB175" s="153">
        <f t="shared" si="45"/>
        <v>89.172060764649174</v>
      </c>
      <c r="AC175" s="94"/>
      <c r="AD175" s="156">
        <v>0</v>
      </c>
      <c r="AE175" s="94"/>
      <c r="AF175" s="153">
        <f t="shared" si="46"/>
        <v>0</v>
      </c>
      <c r="AG175" s="94"/>
      <c r="AH175" s="156">
        <v>0</v>
      </c>
      <c r="AI175" s="94"/>
      <c r="AJ175" s="153">
        <f t="shared" si="47"/>
        <v>0</v>
      </c>
      <c r="AK175" s="94"/>
      <c r="AL175" s="156">
        <v>0</v>
      </c>
      <c r="AM175" s="94"/>
      <c r="AN175" s="103">
        <v>80</v>
      </c>
      <c r="AO175" s="94"/>
      <c r="AP175" s="155">
        <v>27057</v>
      </c>
      <c r="AQ175" s="94"/>
      <c r="AR175" s="155">
        <f t="shared" si="48"/>
        <v>27057</v>
      </c>
      <c r="AS175" s="94"/>
      <c r="AT175" s="155">
        <f t="shared" si="49"/>
        <v>27057</v>
      </c>
      <c r="AU175" s="94"/>
      <c r="AV175" s="155">
        <f t="shared" si="50"/>
        <v>27057</v>
      </c>
    </row>
    <row r="176" spans="1:48" ht="9.75" customHeight="1" x14ac:dyDescent="0.25">
      <c r="A176" s="103">
        <v>81</v>
      </c>
      <c r="B176" s="103"/>
      <c r="C176" s="13" t="s">
        <v>200</v>
      </c>
      <c r="D176" s="103"/>
      <c r="E176" s="156">
        <v>1110183</v>
      </c>
      <c r="F176" s="103"/>
      <c r="G176" s="153">
        <f t="shared" si="54"/>
        <v>50.186836038153793</v>
      </c>
      <c r="H176" s="103"/>
      <c r="I176" s="153">
        <f t="shared" si="41"/>
        <v>34.967019442241018</v>
      </c>
      <c r="J176" s="94"/>
      <c r="K176" s="156">
        <v>40800</v>
      </c>
      <c r="L176" s="103"/>
      <c r="M176" s="153">
        <f t="shared" si="55"/>
        <v>1.844401247683197</v>
      </c>
      <c r="N176" s="103"/>
      <c r="O176" s="153">
        <f t="shared" si="42"/>
        <v>39.981817528491149</v>
      </c>
      <c r="P176" s="94"/>
      <c r="Q176" s="156">
        <v>53190</v>
      </c>
      <c r="R176" s="103"/>
      <c r="S176" s="153">
        <f t="shared" si="56"/>
        <v>2.404502508928168</v>
      </c>
      <c r="T176" s="103"/>
      <c r="U176" s="153">
        <f t="shared" si="43"/>
        <v>160.46302847866875</v>
      </c>
      <c r="V176" s="94"/>
      <c r="W176" s="156">
        <f t="shared" si="44"/>
        <v>1204173</v>
      </c>
      <c r="X176" s="94"/>
      <c r="Y176" s="94"/>
      <c r="Z176" s="156">
        <v>293005</v>
      </c>
      <c r="AA176" s="94"/>
      <c r="AB176" s="153">
        <f t="shared" si="45"/>
        <v>24.332467178719337</v>
      </c>
      <c r="AC176" s="94"/>
      <c r="AD176" s="156">
        <v>4034</v>
      </c>
      <c r="AE176" s="94"/>
      <c r="AF176" s="153">
        <f t="shared" si="46"/>
        <v>0.33500169826096415</v>
      </c>
      <c r="AG176" s="94"/>
      <c r="AH176" s="156">
        <v>0</v>
      </c>
      <c r="AI176" s="94"/>
      <c r="AJ176" s="153">
        <f t="shared" si="47"/>
        <v>0</v>
      </c>
      <c r="AK176" s="94"/>
      <c r="AL176" s="156">
        <v>0</v>
      </c>
      <c r="AM176" s="94"/>
      <c r="AN176" s="103">
        <v>81</v>
      </c>
      <c r="AO176" s="94"/>
      <c r="AP176" s="155">
        <v>22121</v>
      </c>
      <c r="AQ176" s="94"/>
      <c r="AR176" s="155">
        <f t="shared" si="48"/>
        <v>22121</v>
      </c>
      <c r="AS176" s="94"/>
      <c r="AT176" s="155">
        <f t="shared" si="49"/>
        <v>22121</v>
      </c>
      <c r="AU176" s="94"/>
      <c r="AV176" s="155">
        <f t="shared" si="50"/>
        <v>22121</v>
      </c>
    </row>
    <row r="177" spans="1:48" ht="9.75" customHeight="1" x14ac:dyDescent="0.25">
      <c r="A177" s="103">
        <v>82</v>
      </c>
      <c r="B177" s="103"/>
      <c r="C177" s="13" t="s">
        <v>201</v>
      </c>
      <c r="D177" s="103"/>
      <c r="E177" s="156">
        <v>1008046</v>
      </c>
      <c r="F177" s="103"/>
      <c r="G177" s="153">
        <f t="shared" si="54"/>
        <v>23.475687005123429</v>
      </c>
      <c r="H177" s="103"/>
      <c r="I177" s="153">
        <f t="shared" si="41"/>
        <v>16.356376865520232</v>
      </c>
      <c r="J177" s="94"/>
      <c r="K177" s="156">
        <v>17055</v>
      </c>
      <c r="L177" s="103"/>
      <c r="M177" s="153">
        <f t="shared" si="55"/>
        <v>0.39718211457848163</v>
      </c>
      <c r="N177" s="103"/>
      <c r="O177" s="153">
        <f t="shared" si="42"/>
        <v>8.6098742616903454</v>
      </c>
      <c r="P177" s="94"/>
      <c r="Q177" s="156">
        <v>126251</v>
      </c>
      <c r="R177" s="103"/>
      <c r="S177" s="153">
        <f t="shared" si="56"/>
        <v>2.9401723334885888</v>
      </c>
      <c r="T177" s="103"/>
      <c r="U177" s="153">
        <f t="shared" si="43"/>
        <v>196.21063198269573</v>
      </c>
      <c r="V177" s="94"/>
      <c r="W177" s="156">
        <f t="shared" si="44"/>
        <v>1151352</v>
      </c>
      <c r="X177" s="94"/>
      <c r="Y177" s="94"/>
      <c r="Z177" s="156">
        <v>10297</v>
      </c>
      <c r="AA177" s="94"/>
      <c r="AB177" s="153">
        <f t="shared" si="45"/>
        <v>0.89433987173340568</v>
      </c>
      <c r="AC177" s="94"/>
      <c r="AD177" s="156">
        <v>0</v>
      </c>
      <c r="AE177" s="94"/>
      <c r="AF177" s="153">
        <f t="shared" si="46"/>
        <v>0</v>
      </c>
      <c r="AG177" s="94"/>
      <c r="AH177" s="156">
        <v>0</v>
      </c>
      <c r="AI177" s="94"/>
      <c r="AJ177" s="153">
        <f t="shared" si="47"/>
        <v>0</v>
      </c>
      <c r="AK177" s="94"/>
      <c r="AL177" s="156">
        <v>0</v>
      </c>
      <c r="AM177" s="94"/>
      <c r="AN177" s="103">
        <v>82</v>
      </c>
      <c r="AO177" s="94"/>
      <c r="AP177" s="155">
        <v>42940</v>
      </c>
      <c r="AQ177" s="94"/>
      <c r="AR177" s="155">
        <f t="shared" si="48"/>
        <v>42940</v>
      </c>
      <c r="AS177" s="94"/>
      <c r="AT177" s="155">
        <f t="shared" si="49"/>
        <v>42940</v>
      </c>
      <c r="AU177" s="94"/>
      <c r="AV177" s="155">
        <f t="shared" si="50"/>
        <v>42940</v>
      </c>
    </row>
    <row r="178" spans="1:48" ht="9.75" customHeight="1" x14ac:dyDescent="0.25">
      <c r="A178" s="103">
        <v>83</v>
      </c>
      <c r="B178" s="103"/>
      <c r="C178" s="13" t="s">
        <v>202</v>
      </c>
      <c r="D178" s="103"/>
      <c r="E178" s="156">
        <v>639497</v>
      </c>
      <c r="F178" s="103"/>
      <c r="G178" s="153">
        <f t="shared" si="54"/>
        <v>20.984315012305167</v>
      </c>
      <c r="H178" s="103"/>
      <c r="I178" s="153">
        <f t="shared" si="41"/>
        <v>14.62054612208579</v>
      </c>
      <c r="J178" s="94"/>
      <c r="K178" s="156">
        <v>27600</v>
      </c>
      <c r="L178" s="103"/>
      <c r="M178" s="153">
        <f t="shared" si="55"/>
        <v>0.90566037735849059</v>
      </c>
      <c r="N178" s="103"/>
      <c r="O178" s="153">
        <f t="shared" si="42"/>
        <v>19.632359279639349</v>
      </c>
      <c r="P178" s="94"/>
      <c r="Q178" s="156">
        <v>76289</v>
      </c>
      <c r="R178" s="103"/>
      <c r="S178" s="153">
        <f t="shared" si="56"/>
        <v>2.5033305988515178</v>
      </c>
      <c r="T178" s="103"/>
      <c r="U178" s="153">
        <f t="shared" si="43"/>
        <v>167.05826160859044</v>
      </c>
      <c r="V178" s="94"/>
      <c r="W178" s="156">
        <f t="shared" si="44"/>
        <v>743386</v>
      </c>
      <c r="X178" s="94"/>
      <c r="Y178" s="94"/>
      <c r="Z178" s="156">
        <v>0</v>
      </c>
      <c r="AA178" s="94"/>
      <c r="AB178" s="153">
        <f t="shared" si="45"/>
        <v>0</v>
      </c>
      <c r="AC178" s="94"/>
      <c r="AD178" s="156">
        <v>0</v>
      </c>
      <c r="AE178" s="94"/>
      <c r="AF178" s="153">
        <f t="shared" si="46"/>
        <v>0</v>
      </c>
      <c r="AG178" s="94"/>
      <c r="AH178" s="156">
        <v>0</v>
      </c>
      <c r="AI178" s="94"/>
      <c r="AJ178" s="153">
        <f t="shared" si="47"/>
        <v>0</v>
      </c>
      <c r="AK178" s="94"/>
      <c r="AL178" s="156">
        <v>0</v>
      </c>
      <c r="AM178" s="94"/>
      <c r="AN178" s="103">
        <v>83</v>
      </c>
      <c r="AO178" s="94"/>
      <c r="AP178" s="155">
        <v>30475</v>
      </c>
      <c r="AQ178" s="94"/>
      <c r="AR178" s="155">
        <f t="shared" si="48"/>
        <v>30475</v>
      </c>
      <c r="AS178" s="94"/>
      <c r="AT178" s="155">
        <f t="shared" si="49"/>
        <v>30475</v>
      </c>
      <c r="AU178" s="94"/>
      <c r="AV178" s="155">
        <f t="shared" si="50"/>
        <v>30475</v>
      </c>
    </row>
    <row r="179" spans="1:48" ht="9.75" customHeight="1" x14ac:dyDescent="0.25">
      <c r="A179" s="103">
        <v>84</v>
      </c>
      <c r="B179" s="103"/>
      <c r="C179" s="13" t="s">
        <v>203</v>
      </c>
      <c r="D179" s="103"/>
      <c r="E179" s="156">
        <v>713937</v>
      </c>
      <c r="F179" s="103"/>
      <c r="G179" s="153">
        <f t="shared" si="54"/>
        <v>39.994230015125204</v>
      </c>
      <c r="H179" s="103"/>
      <c r="I179" s="153">
        <f t="shared" si="41"/>
        <v>27.865454946256612</v>
      </c>
      <c r="J179" s="94"/>
      <c r="K179" s="156">
        <v>171747</v>
      </c>
      <c r="L179" s="103"/>
      <c r="M179" s="153">
        <f t="shared" si="55"/>
        <v>9.6211416727354209</v>
      </c>
      <c r="N179" s="103"/>
      <c r="O179" s="153">
        <f t="shared" si="42"/>
        <v>208.56130479106167</v>
      </c>
      <c r="P179" s="94"/>
      <c r="Q179" s="156">
        <v>36621</v>
      </c>
      <c r="R179" s="103"/>
      <c r="S179" s="153">
        <f t="shared" si="56"/>
        <v>2.0514817097081397</v>
      </c>
      <c r="T179" s="103"/>
      <c r="U179" s="153">
        <f t="shared" si="43"/>
        <v>136.90439780622384</v>
      </c>
      <c r="V179" s="94"/>
      <c r="W179" s="156">
        <f t="shared" si="44"/>
        <v>922305</v>
      </c>
      <c r="X179" s="94"/>
      <c r="Y179" s="94"/>
      <c r="Z179" s="156">
        <v>130000</v>
      </c>
      <c r="AA179" s="94"/>
      <c r="AB179" s="153">
        <f t="shared" si="45"/>
        <v>14.095120377749225</v>
      </c>
      <c r="AC179" s="94"/>
      <c r="AD179" s="156">
        <v>0</v>
      </c>
      <c r="AE179" s="94"/>
      <c r="AF179" s="153">
        <f t="shared" si="46"/>
        <v>0</v>
      </c>
      <c r="AG179" s="94"/>
      <c r="AH179" s="156">
        <v>0</v>
      </c>
      <c r="AI179" s="94"/>
      <c r="AJ179" s="153">
        <f t="shared" si="47"/>
        <v>0</v>
      </c>
      <c r="AK179" s="94"/>
      <c r="AL179" s="156">
        <v>0</v>
      </c>
      <c r="AM179" s="94"/>
      <c r="AN179" s="103">
        <v>84</v>
      </c>
      <c r="AO179" s="94"/>
      <c r="AP179" s="155">
        <v>17851</v>
      </c>
      <c r="AQ179" s="94"/>
      <c r="AR179" s="155">
        <f t="shared" si="48"/>
        <v>17851</v>
      </c>
      <c r="AS179" s="94"/>
      <c r="AT179" s="155">
        <f t="shared" si="49"/>
        <v>17851</v>
      </c>
      <c r="AU179" s="94"/>
      <c r="AV179" s="155">
        <f t="shared" si="50"/>
        <v>17851</v>
      </c>
    </row>
    <row r="180" spans="1:48" ht="9.75" customHeight="1" x14ac:dyDescent="0.25">
      <c r="A180" s="103">
        <v>85</v>
      </c>
      <c r="B180" s="103"/>
      <c r="C180" s="13" t="s">
        <v>204</v>
      </c>
      <c r="D180" s="103"/>
      <c r="E180" s="156">
        <v>8641735</v>
      </c>
      <c r="F180" s="103"/>
      <c r="G180" s="153">
        <f t="shared" si="54"/>
        <v>64.760718220037319</v>
      </c>
      <c r="H180" s="103"/>
      <c r="I180" s="153">
        <f t="shared" si="41"/>
        <v>45.121180609432969</v>
      </c>
      <c r="J180" s="94"/>
      <c r="K180" s="156">
        <v>0</v>
      </c>
      <c r="L180" s="103"/>
      <c r="M180" s="153">
        <f t="shared" si="55"/>
        <v>0</v>
      </c>
      <c r="N180" s="103"/>
      <c r="O180" s="153">
        <f t="shared" si="42"/>
        <v>0</v>
      </c>
      <c r="P180" s="94"/>
      <c r="Q180" s="156">
        <v>156614</v>
      </c>
      <c r="R180" s="103"/>
      <c r="S180" s="153">
        <f t="shared" si="56"/>
        <v>1.1736572717530593</v>
      </c>
      <c r="T180" s="103"/>
      <c r="U180" s="153">
        <f t="shared" si="43"/>
        <v>78.32331200413563</v>
      </c>
      <c r="V180" s="94"/>
      <c r="W180" s="156">
        <f t="shared" si="44"/>
        <v>8798349</v>
      </c>
      <c r="X180" s="94"/>
      <c r="Y180" s="94"/>
      <c r="Z180" s="156">
        <v>77796</v>
      </c>
      <c r="AA180" s="94"/>
      <c r="AB180" s="153">
        <f t="shared" si="45"/>
        <v>0.8842113446511386</v>
      </c>
      <c r="AC180" s="94"/>
      <c r="AD180" s="156">
        <v>0</v>
      </c>
      <c r="AE180" s="94"/>
      <c r="AF180" s="153">
        <f t="shared" si="46"/>
        <v>0</v>
      </c>
      <c r="AG180" s="94"/>
      <c r="AH180" s="156">
        <v>0</v>
      </c>
      <c r="AI180" s="94"/>
      <c r="AJ180" s="153">
        <f t="shared" si="47"/>
        <v>0</v>
      </c>
      <c r="AK180" s="94"/>
      <c r="AL180" s="156">
        <v>737530</v>
      </c>
      <c r="AM180" s="94"/>
      <c r="AN180" s="103">
        <v>85</v>
      </c>
      <c r="AO180" s="94"/>
      <c r="AP180" s="155">
        <v>133441</v>
      </c>
      <c r="AQ180" s="94"/>
      <c r="AR180" s="155">
        <f t="shared" si="48"/>
        <v>133441</v>
      </c>
      <c r="AS180" s="94"/>
      <c r="AT180" s="155">
        <f t="shared" si="49"/>
        <v>0</v>
      </c>
      <c r="AU180" s="94"/>
      <c r="AV180" s="155">
        <f t="shared" si="50"/>
        <v>133441</v>
      </c>
    </row>
    <row r="181" spans="1:48" ht="9.75" customHeight="1" x14ac:dyDescent="0.25">
      <c r="A181" s="103">
        <v>86</v>
      </c>
      <c r="B181" s="103"/>
      <c r="C181" s="13" t="s">
        <v>205</v>
      </c>
      <c r="D181" s="103"/>
      <c r="E181" s="156">
        <v>4472305</v>
      </c>
      <c r="F181" s="103"/>
      <c r="G181" s="153">
        <f t="shared" si="54"/>
        <v>29.993327073972235</v>
      </c>
      <c r="H181" s="103"/>
      <c r="I181" s="153">
        <f t="shared" si="41"/>
        <v>20.89745705698131</v>
      </c>
      <c r="J181" s="94"/>
      <c r="K181" s="156">
        <v>0</v>
      </c>
      <c r="L181" s="103"/>
      <c r="M181" s="153">
        <f t="shared" si="55"/>
        <v>0</v>
      </c>
      <c r="N181" s="103"/>
      <c r="O181" s="153">
        <f t="shared" si="42"/>
        <v>0</v>
      </c>
      <c r="P181" s="94"/>
      <c r="Q181" s="156">
        <v>160282</v>
      </c>
      <c r="R181" s="103"/>
      <c r="S181" s="153">
        <f t="shared" si="56"/>
        <v>1.0749245523439073</v>
      </c>
      <c r="T181" s="103"/>
      <c r="U181" s="153">
        <f t="shared" si="43"/>
        <v>71.734443368107733</v>
      </c>
      <c r="V181" s="94"/>
      <c r="W181" s="156">
        <f t="shared" si="44"/>
        <v>4632587</v>
      </c>
      <c r="X181" s="94"/>
      <c r="Y181" s="94"/>
      <c r="Z181" s="156">
        <v>2797</v>
      </c>
      <c r="AA181" s="94"/>
      <c r="AB181" s="153">
        <f t="shared" si="45"/>
        <v>6.0376631890561368E-2</v>
      </c>
      <c r="AC181" s="94"/>
      <c r="AD181" s="156">
        <v>0</v>
      </c>
      <c r="AE181" s="94"/>
      <c r="AF181" s="153">
        <f t="shared" si="46"/>
        <v>0</v>
      </c>
      <c r="AG181" s="94"/>
      <c r="AH181" s="156">
        <v>0</v>
      </c>
      <c r="AI181" s="94"/>
      <c r="AJ181" s="153">
        <f t="shared" si="47"/>
        <v>0</v>
      </c>
      <c r="AK181" s="94"/>
      <c r="AL181" s="156">
        <v>1660857</v>
      </c>
      <c r="AM181" s="94"/>
      <c r="AN181" s="103">
        <v>86</v>
      </c>
      <c r="AO181" s="94"/>
      <c r="AP181" s="155">
        <v>149110</v>
      </c>
      <c r="AQ181" s="94"/>
      <c r="AR181" s="155">
        <f t="shared" si="48"/>
        <v>149110</v>
      </c>
      <c r="AS181" s="94"/>
      <c r="AT181" s="155">
        <f t="shared" si="49"/>
        <v>0</v>
      </c>
      <c r="AU181" s="94"/>
      <c r="AV181" s="155">
        <f t="shared" si="50"/>
        <v>149110</v>
      </c>
    </row>
    <row r="182" spans="1:48" ht="9.75" customHeight="1" x14ac:dyDescent="0.25">
      <c r="A182" s="103">
        <v>87</v>
      </c>
      <c r="B182" s="103"/>
      <c r="C182" s="13" t="s">
        <v>206</v>
      </c>
      <c r="D182" s="103"/>
      <c r="E182" s="156">
        <v>704495</v>
      </c>
      <c r="F182" s="103"/>
      <c r="G182" s="153">
        <f t="shared" si="54"/>
        <v>107.0010631834751</v>
      </c>
      <c r="H182" s="103"/>
      <c r="I182" s="153">
        <f t="shared" si="41"/>
        <v>74.551586671704257</v>
      </c>
      <c r="J182" s="94"/>
      <c r="K182" s="156">
        <v>11000</v>
      </c>
      <c r="L182" s="103"/>
      <c r="M182" s="153">
        <f t="shared" si="55"/>
        <v>1.6707168894289186</v>
      </c>
      <c r="N182" s="103"/>
      <c r="O182" s="153">
        <f t="shared" si="42"/>
        <v>36.216792793228983</v>
      </c>
      <c r="P182" s="94"/>
      <c r="Q182" s="156">
        <v>60609</v>
      </c>
      <c r="R182" s="103"/>
      <c r="S182" s="153">
        <f t="shared" si="56"/>
        <v>9.2054981773997575</v>
      </c>
      <c r="T182" s="103"/>
      <c r="U182" s="153">
        <f t="shared" si="43"/>
        <v>614.32338320116037</v>
      </c>
      <c r="V182" s="94"/>
      <c r="W182" s="156">
        <f t="shared" si="44"/>
        <v>776104</v>
      </c>
      <c r="X182" s="94"/>
      <c r="Y182" s="94"/>
      <c r="Z182" s="156">
        <v>0</v>
      </c>
      <c r="AA182" s="94"/>
      <c r="AB182" s="153">
        <f t="shared" si="45"/>
        <v>0</v>
      </c>
      <c r="AC182" s="94"/>
      <c r="AD182" s="156">
        <v>0</v>
      </c>
      <c r="AE182" s="94"/>
      <c r="AF182" s="153">
        <f t="shared" si="46"/>
        <v>0</v>
      </c>
      <c r="AG182" s="94"/>
      <c r="AH182" s="156">
        <v>0</v>
      </c>
      <c r="AI182" s="94"/>
      <c r="AJ182" s="153">
        <f t="shared" si="47"/>
        <v>0</v>
      </c>
      <c r="AK182" s="94"/>
      <c r="AL182" s="156">
        <v>8334</v>
      </c>
      <c r="AM182" s="94"/>
      <c r="AN182" s="103">
        <v>87</v>
      </c>
      <c r="AO182" s="94"/>
      <c r="AP182" s="155">
        <v>6584</v>
      </c>
      <c r="AQ182" s="94"/>
      <c r="AR182" s="155">
        <f t="shared" si="48"/>
        <v>6584</v>
      </c>
      <c r="AS182" s="94"/>
      <c r="AT182" s="155">
        <f t="shared" si="49"/>
        <v>6584</v>
      </c>
      <c r="AU182" s="94"/>
      <c r="AV182" s="155">
        <f t="shared" si="50"/>
        <v>6584</v>
      </c>
    </row>
    <row r="183" spans="1:48" ht="9.75" customHeight="1" x14ac:dyDescent="0.25">
      <c r="A183" s="103">
        <v>88</v>
      </c>
      <c r="B183" s="103"/>
      <c r="C183" s="13" t="s">
        <v>207</v>
      </c>
      <c r="D183" s="103"/>
      <c r="E183" s="156">
        <v>645590</v>
      </c>
      <c r="F183" s="103"/>
      <c r="G183" s="153">
        <f t="shared" si="54"/>
        <v>56.270373921380632</v>
      </c>
      <c r="H183" s="103"/>
      <c r="I183" s="153">
        <f t="shared" si="41"/>
        <v>39.205644632294494</v>
      </c>
      <c r="J183" s="94"/>
      <c r="K183" s="156">
        <v>786485</v>
      </c>
      <c r="L183" s="103"/>
      <c r="M183" s="153">
        <f t="shared" si="55"/>
        <v>68.550945698596706</v>
      </c>
      <c r="N183" s="103"/>
      <c r="O183" s="153">
        <f t="shared" si="42"/>
        <v>1486.006044384096</v>
      </c>
      <c r="P183" s="94"/>
      <c r="Q183" s="156">
        <v>28785</v>
      </c>
      <c r="R183" s="103"/>
      <c r="S183" s="153">
        <f t="shared" si="56"/>
        <v>2.5089340190011331</v>
      </c>
      <c r="T183" s="103"/>
      <c r="U183" s="153">
        <f t="shared" si="43"/>
        <v>167.43220248147662</v>
      </c>
      <c r="V183" s="94"/>
      <c r="W183" s="156">
        <f t="shared" si="44"/>
        <v>1460860</v>
      </c>
      <c r="X183" s="94"/>
      <c r="Y183" s="94"/>
      <c r="Z183" s="156">
        <v>16009</v>
      </c>
      <c r="AA183" s="94"/>
      <c r="AB183" s="153">
        <f t="shared" si="45"/>
        <v>1.0958613419492627</v>
      </c>
      <c r="AC183" s="94"/>
      <c r="AD183" s="156">
        <v>88326</v>
      </c>
      <c r="AE183" s="94"/>
      <c r="AF183" s="153">
        <f t="shared" si="46"/>
        <v>6.0461645879824211</v>
      </c>
      <c r="AG183" s="94"/>
      <c r="AH183" s="156">
        <v>0</v>
      </c>
      <c r="AI183" s="94"/>
      <c r="AJ183" s="153">
        <f t="shared" si="47"/>
        <v>0</v>
      </c>
      <c r="AK183" s="94"/>
      <c r="AL183" s="156">
        <v>9845</v>
      </c>
      <c r="AM183" s="94"/>
      <c r="AN183" s="103">
        <v>88</v>
      </c>
      <c r="AO183" s="94"/>
      <c r="AP183" s="155">
        <v>11473</v>
      </c>
      <c r="AQ183" s="94"/>
      <c r="AR183" s="155">
        <f t="shared" si="48"/>
        <v>11473</v>
      </c>
      <c r="AS183" s="94"/>
      <c r="AT183" s="155">
        <f t="shared" si="49"/>
        <v>11473</v>
      </c>
      <c r="AU183" s="94"/>
      <c r="AV183" s="155">
        <f t="shared" si="50"/>
        <v>11473</v>
      </c>
    </row>
    <row r="184" spans="1:48" ht="9.75" customHeight="1" x14ac:dyDescent="0.25">
      <c r="A184" s="103">
        <v>89</v>
      </c>
      <c r="B184" s="103"/>
      <c r="C184" s="13" t="s">
        <v>208</v>
      </c>
      <c r="D184" s="103"/>
      <c r="E184" s="156">
        <v>1519203</v>
      </c>
      <c r="F184" s="103"/>
      <c r="G184" s="153">
        <f t="shared" si="54"/>
        <v>36.194768065184761</v>
      </c>
      <c r="H184" s="103"/>
      <c r="I184" s="153">
        <f t="shared" si="41"/>
        <v>25.218229690362399</v>
      </c>
      <c r="J184" s="94"/>
      <c r="K184" s="156">
        <v>0</v>
      </c>
      <c r="L184" s="103"/>
      <c r="M184" s="153">
        <f t="shared" si="55"/>
        <v>0</v>
      </c>
      <c r="N184" s="103"/>
      <c r="O184" s="153">
        <f t="shared" si="42"/>
        <v>0</v>
      </c>
      <c r="P184" s="94"/>
      <c r="Q184" s="156">
        <v>119180</v>
      </c>
      <c r="R184" s="103"/>
      <c r="S184" s="153">
        <f t="shared" si="56"/>
        <v>2.839444404736378</v>
      </c>
      <c r="T184" s="103"/>
      <c r="U184" s="153">
        <f t="shared" si="43"/>
        <v>189.4886142513987</v>
      </c>
      <c r="V184" s="94"/>
      <c r="W184" s="156">
        <f t="shared" si="44"/>
        <v>1638383</v>
      </c>
      <c r="X184" s="94"/>
      <c r="Y184" s="94"/>
      <c r="Z184" s="156">
        <v>265329</v>
      </c>
      <c r="AA184" s="94"/>
      <c r="AB184" s="153">
        <f t="shared" si="45"/>
        <v>16.194565007083202</v>
      </c>
      <c r="AC184" s="94"/>
      <c r="AD184" s="156">
        <v>0</v>
      </c>
      <c r="AE184" s="94"/>
      <c r="AF184" s="153">
        <f t="shared" si="46"/>
        <v>0</v>
      </c>
      <c r="AG184" s="94"/>
      <c r="AH184" s="156">
        <v>0</v>
      </c>
      <c r="AI184" s="94"/>
      <c r="AJ184" s="153">
        <f t="shared" si="47"/>
        <v>0</v>
      </c>
      <c r="AK184" s="94"/>
      <c r="AL184" s="156">
        <v>0</v>
      </c>
      <c r="AM184" s="94"/>
      <c r="AN184" s="103">
        <v>89</v>
      </c>
      <c r="AO184" s="94"/>
      <c r="AP184" s="155">
        <v>41973</v>
      </c>
      <c r="AQ184" s="94"/>
      <c r="AR184" s="155">
        <f t="shared" si="48"/>
        <v>41973</v>
      </c>
      <c r="AS184" s="94"/>
      <c r="AT184" s="155">
        <f t="shared" si="49"/>
        <v>0</v>
      </c>
      <c r="AU184" s="94"/>
      <c r="AV184" s="155">
        <f t="shared" si="50"/>
        <v>41973</v>
      </c>
    </row>
    <row r="185" spans="1:48" ht="9.75" customHeight="1" x14ac:dyDescent="0.25">
      <c r="A185" s="103">
        <v>90</v>
      </c>
      <c r="B185" s="103"/>
      <c r="C185" s="13" t="s">
        <v>209</v>
      </c>
      <c r="D185" s="103"/>
      <c r="E185" s="166">
        <v>565511</v>
      </c>
      <c r="F185" s="103"/>
      <c r="G185" s="153">
        <f t="shared" si="54"/>
        <v>14.269770375977794</v>
      </c>
      <c r="H185" s="103"/>
      <c r="I185" s="153">
        <f t="shared" si="41"/>
        <v>9.9422752570772719</v>
      </c>
      <c r="J185" s="94"/>
      <c r="K185" s="166">
        <v>26045</v>
      </c>
      <c r="L185" s="103"/>
      <c r="M185" s="153">
        <f t="shared" si="55"/>
        <v>0.65720413827908153</v>
      </c>
      <c r="N185" s="103"/>
      <c r="O185" s="153">
        <f t="shared" si="42"/>
        <v>14.246474821381616</v>
      </c>
      <c r="P185" s="94"/>
      <c r="Q185" s="166">
        <v>109101</v>
      </c>
      <c r="R185" s="103"/>
      <c r="S185" s="153">
        <f t="shared" si="56"/>
        <v>2.7529901589704768</v>
      </c>
      <c r="T185" s="103"/>
      <c r="U185" s="153">
        <f t="shared" si="43"/>
        <v>183.71914216770372</v>
      </c>
      <c r="V185" s="94"/>
      <c r="W185" s="156">
        <f t="shared" si="44"/>
        <v>700657</v>
      </c>
      <c r="X185" s="94"/>
      <c r="Y185" s="94"/>
      <c r="Z185" s="166">
        <v>7673</v>
      </c>
      <c r="AA185" s="119"/>
      <c r="AB185" s="161">
        <f t="shared" si="45"/>
        <v>1.095115013480205</v>
      </c>
      <c r="AC185" s="119"/>
      <c r="AD185" s="166">
        <v>11799</v>
      </c>
      <c r="AE185" s="119"/>
      <c r="AF185" s="161">
        <f t="shared" si="46"/>
        <v>1.6839908828428174</v>
      </c>
      <c r="AG185" s="119"/>
      <c r="AH185" s="166">
        <v>0</v>
      </c>
      <c r="AI185" s="119"/>
      <c r="AJ185" s="161">
        <f t="shared" si="47"/>
        <v>0</v>
      </c>
      <c r="AK185" s="119"/>
      <c r="AL185" s="166">
        <v>0</v>
      </c>
      <c r="AM185" s="94"/>
      <c r="AN185" s="103">
        <v>90</v>
      </c>
      <c r="AO185" s="94"/>
      <c r="AP185" s="155">
        <v>39630</v>
      </c>
      <c r="AQ185" s="94"/>
      <c r="AR185" s="155">
        <f t="shared" si="48"/>
        <v>39630</v>
      </c>
      <c r="AS185" s="94"/>
      <c r="AT185" s="155">
        <f t="shared" si="49"/>
        <v>39630</v>
      </c>
      <c r="AU185" s="94"/>
      <c r="AV185" s="155">
        <f t="shared" si="50"/>
        <v>39630</v>
      </c>
    </row>
    <row r="186" spans="1:48" ht="9.75" customHeight="1" x14ac:dyDescent="0.25">
      <c r="A186" s="103">
        <v>91</v>
      </c>
      <c r="B186" s="103"/>
      <c r="C186" s="13" t="s">
        <v>210</v>
      </c>
      <c r="D186" s="103"/>
      <c r="E186" s="156">
        <v>1743415</v>
      </c>
      <c r="F186" s="103"/>
      <c r="G186" s="153">
        <f t="shared" si="54"/>
        <v>32.290246703215288</v>
      </c>
      <c r="H186" s="103"/>
      <c r="I186" s="153">
        <f t="shared" si="41"/>
        <v>22.497805667759394</v>
      </c>
      <c r="J186" s="94"/>
      <c r="K186" s="156">
        <v>16770</v>
      </c>
      <c r="L186" s="103"/>
      <c r="M186" s="153">
        <f t="shared" si="55"/>
        <v>0.31060157060305232</v>
      </c>
      <c r="N186" s="103"/>
      <c r="O186" s="153">
        <f t="shared" si="42"/>
        <v>6.7330334630347446</v>
      </c>
      <c r="P186" s="94"/>
      <c r="Q186" s="156">
        <v>134335</v>
      </c>
      <c r="R186" s="103"/>
      <c r="S186" s="153">
        <f t="shared" si="56"/>
        <v>2.4880537857460365</v>
      </c>
      <c r="T186" s="103"/>
      <c r="U186" s="153">
        <f t="shared" si="43"/>
        <v>166.03877267592932</v>
      </c>
      <c r="V186" s="94"/>
      <c r="W186" s="156">
        <f t="shared" si="44"/>
        <v>1894520</v>
      </c>
      <c r="X186" s="94"/>
      <c r="Y186" s="94"/>
      <c r="Z186" s="156">
        <v>400233</v>
      </c>
      <c r="AA186" s="94"/>
      <c r="AB186" s="153">
        <f>IF($W186&gt;0,Z186/$W186*100,0)</f>
        <v>21.125826066760975</v>
      </c>
      <c r="AC186" s="94"/>
      <c r="AD186" s="156">
        <v>114254</v>
      </c>
      <c r="AE186" s="94"/>
      <c r="AF186" s="153">
        <f>IF($W186&gt;0,AD186/$W186*100,0)</f>
        <v>6.0307624094757513</v>
      </c>
      <c r="AG186" s="94"/>
      <c r="AH186" s="156">
        <v>0</v>
      </c>
      <c r="AI186" s="94"/>
      <c r="AJ186" s="153">
        <f>IF($W186&gt;0,AH186/$W186*100,0)</f>
        <v>0</v>
      </c>
      <c r="AK186" s="94"/>
      <c r="AL186" s="156">
        <v>0</v>
      </c>
      <c r="AM186" s="94"/>
      <c r="AN186" s="103">
        <v>91</v>
      </c>
      <c r="AO186" s="94"/>
      <c r="AP186" s="155">
        <v>53992</v>
      </c>
      <c r="AQ186" s="94"/>
      <c r="AR186" s="155">
        <f t="shared" si="48"/>
        <v>53992</v>
      </c>
      <c r="AS186" s="94"/>
      <c r="AT186" s="155">
        <f t="shared" si="49"/>
        <v>53992</v>
      </c>
      <c r="AU186" s="94"/>
      <c r="AV186" s="155">
        <f t="shared" si="50"/>
        <v>53992</v>
      </c>
    </row>
    <row r="187" spans="1:48" ht="9.75" customHeight="1" x14ac:dyDescent="0.25">
      <c r="A187" s="103">
        <v>92</v>
      </c>
      <c r="B187" s="103"/>
      <c r="C187" s="13" t="s">
        <v>211</v>
      </c>
      <c r="D187" s="103"/>
      <c r="E187" s="156">
        <v>754374</v>
      </c>
      <c r="F187" s="103"/>
      <c r="G187" s="153">
        <f t="shared" si="54"/>
        <v>42.117916364245438</v>
      </c>
      <c r="H187" s="103"/>
      <c r="I187" s="153">
        <f t="shared" si="41"/>
        <v>29.345105542330348</v>
      </c>
      <c r="J187" s="94"/>
      <c r="K187" s="156">
        <v>22978</v>
      </c>
      <c r="L187" s="103"/>
      <c r="M187" s="153">
        <f t="shared" si="55"/>
        <v>1.2828987772877003</v>
      </c>
      <c r="N187" s="103"/>
      <c r="O187" s="153">
        <f t="shared" si="42"/>
        <v>27.80990572711405</v>
      </c>
      <c r="P187" s="94"/>
      <c r="Q187" s="156">
        <v>43420</v>
      </c>
      <c r="R187" s="103"/>
      <c r="S187" s="153">
        <f t="shared" si="56"/>
        <v>2.4242085869019037</v>
      </c>
      <c r="T187" s="103"/>
      <c r="U187" s="153">
        <f t="shared" si="43"/>
        <v>161.7781017378403</v>
      </c>
      <c r="V187" s="94"/>
      <c r="W187" s="156">
        <f t="shared" si="44"/>
        <v>820772</v>
      </c>
      <c r="X187" s="94"/>
      <c r="Y187" s="94"/>
      <c r="Z187" s="156">
        <v>20742</v>
      </c>
      <c r="AA187" s="94"/>
      <c r="AB187" s="153">
        <f>IF($W187&gt;0,Z187/$W187*100,0)</f>
        <v>2.5271329918661944</v>
      </c>
      <c r="AC187" s="94"/>
      <c r="AD187" s="156">
        <v>1787</v>
      </c>
      <c r="AE187" s="94"/>
      <c r="AF187" s="153">
        <f>IF($W187&gt;0,AD187/$W187*100,0)</f>
        <v>0.21772185210996475</v>
      </c>
      <c r="AG187" s="94"/>
      <c r="AH187" s="156">
        <v>0</v>
      </c>
      <c r="AI187" s="94"/>
      <c r="AJ187" s="153">
        <f>IF($W187&gt;0,AH187/$W187*100,0)</f>
        <v>0</v>
      </c>
      <c r="AK187" s="94"/>
      <c r="AL187" s="156">
        <v>6315</v>
      </c>
      <c r="AM187" s="94"/>
      <c r="AN187" s="103">
        <v>92</v>
      </c>
      <c r="AO187" s="94"/>
      <c r="AP187" s="155">
        <v>17911</v>
      </c>
      <c r="AQ187" s="94"/>
      <c r="AR187" s="155">
        <f t="shared" si="48"/>
        <v>17911</v>
      </c>
      <c r="AS187" s="94"/>
      <c r="AT187" s="155">
        <f t="shared" si="49"/>
        <v>17911</v>
      </c>
      <c r="AU187" s="94"/>
      <c r="AV187" s="155">
        <f t="shared" si="50"/>
        <v>17911</v>
      </c>
    </row>
    <row r="188" spans="1:48" ht="9.75" customHeight="1" x14ac:dyDescent="0.25">
      <c r="A188" s="103">
        <v>93</v>
      </c>
      <c r="B188" s="103"/>
      <c r="C188" s="13" t="s">
        <v>212</v>
      </c>
      <c r="D188" s="103"/>
      <c r="E188" s="156">
        <v>0</v>
      </c>
      <c r="F188" s="103"/>
      <c r="G188" s="153">
        <v>0</v>
      </c>
      <c r="H188" s="103"/>
      <c r="I188" s="153">
        <f t="shared" si="41"/>
        <v>0</v>
      </c>
      <c r="J188" s="94"/>
      <c r="K188" s="156">
        <v>0</v>
      </c>
      <c r="L188" s="103"/>
      <c r="M188" s="153">
        <v>0</v>
      </c>
      <c r="N188" s="103"/>
      <c r="O188" s="153">
        <f t="shared" si="42"/>
        <v>0</v>
      </c>
      <c r="P188" s="94"/>
      <c r="Q188" s="156">
        <v>0</v>
      </c>
      <c r="R188" s="103"/>
      <c r="S188" s="153">
        <v>0</v>
      </c>
      <c r="T188" s="103"/>
      <c r="U188" s="153">
        <f t="shared" si="43"/>
        <v>0</v>
      </c>
      <c r="V188" s="94"/>
      <c r="W188" s="156">
        <f t="shared" si="44"/>
        <v>0</v>
      </c>
      <c r="X188" s="94"/>
      <c r="Y188" s="94"/>
      <c r="Z188" s="156">
        <v>0</v>
      </c>
      <c r="AA188" s="94"/>
      <c r="AB188" s="153">
        <f>IF($W188&gt;0,Z188/$W188*100,0)</f>
        <v>0</v>
      </c>
      <c r="AC188" s="94"/>
      <c r="AD188" s="156">
        <v>0</v>
      </c>
      <c r="AE188" s="94"/>
      <c r="AF188" s="153">
        <f>IF($W188&gt;0,AD188/$W188*100,0)</f>
        <v>0</v>
      </c>
      <c r="AG188" s="94"/>
      <c r="AH188" s="156">
        <v>0</v>
      </c>
      <c r="AI188" s="94"/>
      <c r="AJ188" s="153">
        <f>IF($W188&gt;0,AH188/$W188*100,0)</f>
        <v>0</v>
      </c>
      <c r="AK188" s="94"/>
      <c r="AL188" s="156">
        <v>0</v>
      </c>
      <c r="AM188" s="94"/>
      <c r="AN188" s="103">
        <v>93</v>
      </c>
      <c r="AO188" s="94"/>
      <c r="AP188" s="155">
        <v>0</v>
      </c>
      <c r="AQ188" s="94"/>
      <c r="AR188" s="155">
        <f t="shared" si="48"/>
        <v>0</v>
      </c>
      <c r="AS188" s="94"/>
      <c r="AT188" s="155">
        <f t="shared" si="49"/>
        <v>0</v>
      </c>
      <c r="AU188" s="94"/>
      <c r="AV188" s="155">
        <f t="shared" si="50"/>
        <v>0</v>
      </c>
    </row>
    <row r="189" spans="1:48" ht="9.75" customHeight="1" x14ac:dyDescent="0.25">
      <c r="A189" s="103">
        <v>94</v>
      </c>
      <c r="B189" s="103"/>
      <c r="C189" s="13" t="s">
        <v>213</v>
      </c>
      <c r="D189" s="103"/>
      <c r="E189" s="156">
        <v>900394</v>
      </c>
      <c r="F189" s="103"/>
      <c r="G189" s="153">
        <f>(E189/$AP189)</f>
        <v>31.427364746945898</v>
      </c>
      <c r="H189" s="103"/>
      <c r="I189" s="153">
        <f t="shared" si="41"/>
        <v>21.896603987735322</v>
      </c>
      <c r="J189" s="94"/>
      <c r="K189" s="156">
        <v>6120</v>
      </c>
      <c r="L189" s="103"/>
      <c r="M189" s="153">
        <f>(K189/$AP189)</f>
        <v>0.21361256544502619</v>
      </c>
      <c r="N189" s="103"/>
      <c r="O189" s="153">
        <f t="shared" si="42"/>
        <v>4.6305643222395432</v>
      </c>
      <c r="P189" s="94"/>
      <c r="Q189" s="156">
        <v>57965</v>
      </c>
      <c r="R189" s="103"/>
      <c r="S189" s="153">
        <f>(Q189/$AP189)</f>
        <v>2.0232111692844676</v>
      </c>
      <c r="T189" s="103"/>
      <c r="U189" s="153">
        <f t="shared" si="43"/>
        <v>135.01778029750136</v>
      </c>
      <c r="V189" s="94"/>
      <c r="W189" s="156">
        <f t="shared" si="44"/>
        <v>964479</v>
      </c>
      <c r="X189" s="94"/>
      <c r="Y189" s="94"/>
      <c r="Z189" s="156">
        <v>1682</v>
      </c>
      <c r="AA189" s="94"/>
      <c r="AB189" s="153">
        <f>IF($W189&gt;0,Z189/$W189*100,0)</f>
        <v>0.17439467318624874</v>
      </c>
      <c r="AC189" s="94"/>
      <c r="AD189" s="156">
        <v>0</v>
      </c>
      <c r="AE189" s="94"/>
      <c r="AF189" s="153">
        <f>IF($W189&gt;0,AD189/$W189*100,0)</f>
        <v>0</v>
      </c>
      <c r="AG189" s="94"/>
      <c r="AH189" s="156">
        <v>0</v>
      </c>
      <c r="AI189" s="94"/>
      <c r="AJ189" s="153">
        <f>IF($W189&gt;0,AH189/$W189*100,0)</f>
        <v>0</v>
      </c>
      <c r="AK189" s="94"/>
      <c r="AL189" s="156">
        <v>3587</v>
      </c>
      <c r="AM189" s="94"/>
      <c r="AN189" s="103">
        <v>94</v>
      </c>
      <c r="AO189" s="94"/>
      <c r="AP189" s="155">
        <v>28650</v>
      </c>
      <c r="AQ189" s="94"/>
      <c r="AR189" s="155">
        <f t="shared" si="48"/>
        <v>28650</v>
      </c>
      <c r="AS189" s="94"/>
      <c r="AT189" s="155">
        <f t="shared" si="49"/>
        <v>28650</v>
      </c>
      <c r="AU189" s="94"/>
      <c r="AV189" s="155">
        <f t="shared" si="50"/>
        <v>28650</v>
      </c>
    </row>
    <row r="190" spans="1:48" ht="9.75" customHeight="1" x14ac:dyDescent="0.25">
      <c r="A190" s="109">
        <v>95</v>
      </c>
      <c r="B190" s="103"/>
      <c r="C190" s="13" t="s">
        <v>214</v>
      </c>
      <c r="D190" s="103"/>
      <c r="E190" s="157">
        <v>7819631</v>
      </c>
      <c r="F190" s="103"/>
      <c r="G190" s="153">
        <f>(E190/$AP190)</f>
        <v>113.78146234994543</v>
      </c>
      <c r="H190" s="103"/>
      <c r="I190" s="153">
        <f t="shared" si="41"/>
        <v>79.275740816426151</v>
      </c>
      <c r="J190" s="94"/>
      <c r="K190" s="157">
        <v>2016154</v>
      </c>
      <c r="L190" s="103"/>
      <c r="M190" s="153">
        <f>(K190/$AP190)</f>
        <v>29.336544197890142</v>
      </c>
      <c r="N190" s="103"/>
      <c r="O190" s="153">
        <f t="shared" si="42"/>
        <v>635.93990651974832</v>
      </c>
      <c r="P190" s="94"/>
      <c r="Q190" s="157">
        <v>52601</v>
      </c>
      <c r="R190" s="103"/>
      <c r="S190" s="153">
        <f>(Q190/$AP190)</f>
        <v>0.76538377591851581</v>
      </c>
      <c r="T190" s="103"/>
      <c r="U190" s="153">
        <f t="shared" si="43"/>
        <v>51.077425860982039</v>
      </c>
      <c r="V190" s="94"/>
      <c r="W190" s="157">
        <f t="shared" si="44"/>
        <v>9888386</v>
      </c>
      <c r="X190" s="94"/>
      <c r="Y190" s="94"/>
      <c r="Z190" s="157">
        <v>337440</v>
      </c>
      <c r="AA190" s="94"/>
      <c r="AB190" s="153">
        <f>IF($W190&gt;0,Z190/$W190*100,0)</f>
        <v>3.4124881451836528</v>
      </c>
      <c r="AC190" s="94"/>
      <c r="AD190" s="157">
        <v>1256362</v>
      </c>
      <c r="AE190" s="94"/>
      <c r="AF190" s="153">
        <f>IF($W190&gt;0,AD190/$W190*100,0)</f>
        <v>12.705430390763468</v>
      </c>
      <c r="AG190" s="94"/>
      <c r="AH190" s="157">
        <v>0</v>
      </c>
      <c r="AI190" s="94"/>
      <c r="AJ190" s="153">
        <f>IF($W190&gt;0,AH190/$W190*100,0)</f>
        <v>0</v>
      </c>
      <c r="AK190" s="94"/>
      <c r="AL190" s="157">
        <v>444604</v>
      </c>
      <c r="AM190" s="94"/>
      <c r="AN190" s="109">
        <v>95</v>
      </c>
      <c r="AO190" s="94"/>
      <c r="AP190" s="158">
        <v>68725</v>
      </c>
      <c r="AQ190" s="94"/>
      <c r="AR190" s="158">
        <f t="shared" si="48"/>
        <v>68725</v>
      </c>
      <c r="AS190" s="94"/>
      <c r="AT190" s="158">
        <f t="shared" si="49"/>
        <v>68725</v>
      </c>
      <c r="AU190" s="94"/>
      <c r="AV190" s="158">
        <f t="shared" si="50"/>
        <v>68725</v>
      </c>
    </row>
    <row r="191" spans="1:48" ht="8.85" customHeight="1" x14ac:dyDescent="0.25">
      <c r="A191" s="103"/>
      <c r="B191" s="103"/>
      <c r="C191" s="103"/>
      <c r="D191" s="103"/>
      <c r="E191" s="103"/>
      <c r="F191" s="103"/>
      <c r="G191" s="112"/>
      <c r="H191" s="112"/>
      <c r="I191" s="112"/>
      <c r="J191" s="94"/>
      <c r="K191" s="103"/>
      <c r="L191" s="103"/>
      <c r="M191" s="112"/>
      <c r="N191" s="112"/>
      <c r="O191" s="112"/>
      <c r="P191" s="94"/>
      <c r="Q191" s="103"/>
      <c r="R191" s="103"/>
      <c r="S191" s="112"/>
      <c r="T191" s="112"/>
      <c r="U191" s="112"/>
      <c r="V191" s="94"/>
      <c r="W191" s="103"/>
      <c r="X191" s="94"/>
      <c r="Y191" s="94"/>
      <c r="Z191" s="103"/>
      <c r="AA191" s="94"/>
      <c r="AB191" s="112"/>
      <c r="AC191" s="94"/>
      <c r="AD191" s="103"/>
      <c r="AE191" s="94"/>
      <c r="AF191" s="112"/>
      <c r="AG191" s="94"/>
      <c r="AH191" s="103"/>
      <c r="AI191" s="94"/>
      <c r="AJ191" s="112"/>
      <c r="AK191" s="94"/>
      <c r="AL191" s="103"/>
      <c r="AM191" s="94"/>
      <c r="AN191" s="103"/>
      <c r="AO191" s="94"/>
      <c r="AP191" s="94"/>
      <c r="AQ191" s="94"/>
      <c r="AR191" s="94"/>
      <c r="AS191" s="94"/>
      <c r="AT191" s="94"/>
      <c r="AU191" s="94"/>
      <c r="AV191" s="94"/>
    </row>
    <row r="192" spans="1:48" ht="8.85" customHeight="1" x14ac:dyDescent="0.25">
      <c r="A192" s="109">
        <f>A190</f>
        <v>95</v>
      </c>
      <c r="B192" s="103"/>
      <c r="C192" s="123" t="s">
        <v>63</v>
      </c>
      <c r="D192" s="103"/>
      <c r="E192" s="159">
        <f>SUM(E80:E190)</f>
        <v>839944488</v>
      </c>
      <c r="F192" s="103"/>
      <c r="G192" s="160">
        <f>(E192/$AP192)</f>
        <v>143.52620508892122</v>
      </c>
      <c r="H192" s="112"/>
      <c r="I192" s="161">
        <f>IF(G$192&gt;0,G192/G$192*100,0)</f>
        <v>100</v>
      </c>
      <c r="J192" s="94"/>
      <c r="K192" s="159">
        <f>SUM(K80:K190)</f>
        <v>26996798</v>
      </c>
      <c r="L192" s="103"/>
      <c r="M192" s="160">
        <f>(K192/$AP192)</f>
        <v>4.6131000582173929</v>
      </c>
      <c r="N192" s="112"/>
      <c r="O192" s="161">
        <f>IF(M$192&gt;0,M192/M$192*100,0)</f>
        <v>100</v>
      </c>
      <c r="P192" s="94"/>
      <c r="Q192" s="159">
        <f>SUM(Q80:Q190)</f>
        <v>8769395</v>
      </c>
      <c r="R192" s="103"/>
      <c r="S192" s="160">
        <f>(Q192/$AP192)</f>
        <v>1.498477581861053</v>
      </c>
      <c r="T192" s="112"/>
      <c r="U192" s="161">
        <f>IF(S$192&gt;0,S192/S$192*100,0)</f>
        <v>100</v>
      </c>
      <c r="V192" s="94"/>
      <c r="W192" s="159">
        <f>SUM(W80:W190)</f>
        <v>875710681</v>
      </c>
      <c r="X192" s="94"/>
      <c r="Y192" s="94"/>
      <c r="Z192" s="159">
        <f>SUM(Z80:Z190)</f>
        <v>96806620</v>
      </c>
      <c r="AA192" s="94"/>
      <c r="AB192" s="161">
        <f>IF($W192&gt;0,Z192/$W192*100,0)</f>
        <v>11.054635063883616</v>
      </c>
      <c r="AC192" s="94"/>
      <c r="AD192" s="159">
        <f>SUM(AD80:AD190)</f>
        <v>16009360</v>
      </c>
      <c r="AE192" s="94"/>
      <c r="AF192" s="161">
        <f>IF($W192&gt;0,AD192/$W192*100,0)</f>
        <v>1.8281563017729139</v>
      </c>
      <c r="AG192" s="94"/>
      <c r="AH192" s="159">
        <f>SUM(AH80:AH190)</f>
        <v>130214974</v>
      </c>
      <c r="AI192" s="94"/>
      <c r="AJ192" s="161">
        <f>IF($W192&gt;0,AH192/$W192*100,0)</f>
        <v>14.869634095510136</v>
      </c>
      <c r="AK192" s="94"/>
      <c r="AL192" s="159">
        <f>SUM(AL80:AL190)</f>
        <v>173319713</v>
      </c>
      <c r="AM192" s="94"/>
      <c r="AN192" s="109">
        <f>AN190</f>
        <v>95</v>
      </c>
      <c r="AO192" s="94"/>
      <c r="AP192" s="162">
        <f>SUM(AP80:AP190)</f>
        <v>5852203</v>
      </c>
      <c r="AQ192" s="94"/>
      <c r="AR192" s="162">
        <f>SUM(AR80:AR190)</f>
        <v>5852203</v>
      </c>
      <c r="AS192" s="94"/>
      <c r="AT192" s="162">
        <f>SUM(AT80:AT190)</f>
        <v>4595903</v>
      </c>
      <c r="AU192" s="94"/>
      <c r="AV192" s="162">
        <f>SUM(AV80:AV190)</f>
        <v>4441361</v>
      </c>
    </row>
    <row r="193" spans="1:48" ht="8.85" customHeight="1" x14ac:dyDescent="0.25">
      <c r="A193" s="103"/>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8.85" customHeight="1" x14ac:dyDescent="0.25">
      <c r="A194" s="103"/>
      <c r="B194" s="103"/>
      <c r="C194" s="103"/>
      <c r="D194" s="103"/>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8.85" customHeight="1" x14ac:dyDescent="0.25">
      <c r="A195" s="103"/>
      <c r="B195" s="103"/>
      <c r="C195" s="103"/>
      <c r="D195" s="103"/>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8.85" customHeight="1" x14ac:dyDescent="0.25">
      <c r="A196" s="103"/>
      <c r="B196" s="103"/>
      <c r="C196" s="103"/>
      <c r="D196" s="103"/>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8.85" customHeight="1" x14ac:dyDescent="0.25">
      <c r="A197" s="103"/>
      <c r="B197" s="103"/>
      <c r="C197" s="103"/>
      <c r="D197" s="103"/>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7" customHeight="1" x14ac:dyDescent="0.25">
      <c r="A198" s="103"/>
      <c r="B198" s="103"/>
      <c r="C198" s="103"/>
      <c r="D198" s="103"/>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8.85" customHeight="1" x14ac:dyDescent="0.25">
      <c r="A199" s="103"/>
      <c r="B199" s="103"/>
      <c r="C199" s="103"/>
      <c r="D199" s="103"/>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0.5" customHeight="1" x14ac:dyDescent="0.25">
      <c r="A200" s="163" t="s">
        <v>580</v>
      </c>
      <c r="B200" s="103"/>
      <c r="C200" s="103"/>
      <c r="D200" s="103"/>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164" t="s">
        <v>581</v>
      </c>
      <c r="AP200" s="94"/>
      <c r="AQ200" s="94"/>
      <c r="AR200" s="94"/>
      <c r="AS200" s="94"/>
      <c r="AT200" s="94"/>
      <c r="AU200" s="94"/>
      <c r="AV200" s="94"/>
    </row>
    <row r="201" spans="1:48" ht="10.5"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103"/>
      <c r="V201" s="94"/>
      <c r="W201" s="96" t="s">
        <v>40</v>
      </c>
      <c r="X201" s="94"/>
      <c r="Y201" s="103"/>
      <c r="Z201" s="134" t="s">
        <v>41</v>
      </c>
      <c r="AA201" s="94"/>
      <c r="AB201" s="94"/>
      <c r="AC201" s="94"/>
      <c r="AD201" s="94"/>
      <c r="AE201" s="94"/>
      <c r="AF201" s="94"/>
      <c r="AG201" s="94"/>
      <c r="AH201" s="94"/>
      <c r="AI201" s="94"/>
      <c r="AJ201" s="94"/>
      <c r="AK201" s="94"/>
      <c r="AL201" s="103"/>
      <c r="AM201" s="94"/>
      <c r="AN201" s="96" t="s">
        <v>564</v>
      </c>
      <c r="AO201" s="94"/>
      <c r="AP201" s="94"/>
      <c r="AQ201" s="94"/>
      <c r="AR201" s="94"/>
      <c r="AS201" s="94"/>
      <c r="AT201" s="94"/>
      <c r="AU201" s="94"/>
      <c r="AV201" s="94"/>
    </row>
    <row r="202" spans="1:48" ht="10.5" customHeight="1" x14ac:dyDescent="0.25">
      <c r="A202" s="146"/>
      <c r="B202" s="94"/>
      <c r="C202" s="94"/>
      <c r="D202" s="94"/>
      <c r="E202" s="94"/>
      <c r="F202" s="94"/>
      <c r="G202" s="94"/>
      <c r="H202" s="94"/>
      <c r="I202" s="94"/>
      <c r="J202" s="94"/>
      <c r="K202" s="94"/>
      <c r="L202" s="94"/>
      <c r="M202" s="94"/>
      <c r="N202" s="94"/>
      <c r="O202" s="94"/>
      <c r="P202" s="94"/>
      <c r="Q202" s="94"/>
      <c r="R202" s="94"/>
      <c r="S202" s="94"/>
      <c r="T202" s="94"/>
      <c r="U202" s="103"/>
      <c r="V202" s="94"/>
      <c r="W202" s="96" t="s">
        <v>565</v>
      </c>
      <c r="X202" s="94"/>
      <c r="Y202" s="103"/>
      <c r="Z202" s="134" t="s">
        <v>388</v>
      </c>
      <c r="AA202" s="94"/>
      <c r="AB202" s="94"/>
      <c r="AC202" s="94"/>
      <c r="AD202" s="94"/>
      <c r="AE202" s="94"/>
      <c r="AF202" s="94"/>
      <c r="AG202" s="94"/>
      <c r="AH202" s="94"/>
      <c r="AI202" s="94"/>
      <c r="AJ202" s="94"/>
      <c r="AK202" s="94"/>
      <c r="AL202" s="103"/>
      <c r="AM202" s="94"/>
      <c r="AN202" s="96" t="s">
        <v>215</v>
      </c>
      <c r="AO202" s="94"/>
      <c r="AP202" s="94"/>
      <c r="AQ202" s="94"/>
      <c r="AR202" s="94"/>
      <c r="AS202" s="94"/>
      <c r="AT202" s="94"/>
      <c r="AU202" s="94"/>
      <c r="AV202" s="94"/>
    </row>
    <row r="203" spans="1:48" ht="10.5" customHeight="1" x14ac:dyDescent="0.25">
      <c r="A203" s="125"/>
      <c r="B203" s="94"/>
      <c r="C203" s="94"/>
      <c r="D203" s="94"/>
      <c r="E203" s="94"/>
      <c r="F203" s="94"/>
      <c r="G203" s="94"/>
      <c r="H203" s="94"/>
      <c r="I203" s="94"/>
      <c r="J203" s="94"/>
      <c r="K203" s="94"/>
      <c r="L203" s="94"/>
      <c r="M203" s="94"/>
      <c r="N203" s="94"/>
      <c r="O203" s="94"/>
      <c r="P203" s="94"/>
      <c r="Q203" s="94"/>
      <c r="R203" s="94"/>
      <c r="S203" s="94"/>
      <c r="T203" s="94"/>
      <c r="U203" s="103"/>
      <c r="V203" s="94"/>
      <c r="W203" s="96" t="s">
        <v>46</v>
      </c>
      <c r="X203" s="94"/>
      <c r="Y203" s="103"/>
      <c r="Z203" s="118" t="s">
        <v>47</v>
      </c>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row>
    <row r="204" spans="1:48" ht="7.5"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row>
    <row r="205" spans="1:48" ht="9.6"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9" t="s">
        <v>500</v>
      </c>
      <c r="AA205" s="99"/>
      <c r="AB205" s="99"/>
      <c r="AC205" s="99"/>
      <c r="AD205" s="99"/>
      <c r="AE205" s="99"/>
      <c r="AF205" s="99"/>
      <c r="AG205" s="99"/>
      <c r="AH205" s="99"/>
      <c r="AI205" s="99"/>
      <c r="AJ205" s="99"/>
      <c r="AK205" s="99"/>
      <c r="AL205" s="99"/>
      <c r="AM205" s="94"/>
      <c r="AN205" s="94"/>
      <c r="AO205" s="94"/>
      <c r="AP205" s="94"/>
      <c r="AQ205" s="94"/>
      <c r="AR205" s="94"/>
      <c r="AS205" s="94"/>
      <c r="AT205" s="94"/>
      <c r="AU205" s="94"/>
      <c r="AV205" s="94"/>
    </row>
    <row r="206" spans="1:48" ht="9.6" customHeight="1"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row>
    <row r="207" spans="1:48" ht="9.6" customHeight="1" x14ac:dyDescent="0.25">
      <c r="A207" s="94"/>
      <c r="B207" s="94"/>
      <c r="C207" s="94"/>
      <c r="D207" s="94"/>
      <c r="E207" s="137" t="s">
        <v>566</v>
      </c>
      <c r="F207" s="137"/>
      <c r="G207" s="137"/>
      <c r="H207" s="137"/>
      <c r="I207" s="137"/>
      <c r="J207" s="94"/>
      <c r="K207" s="94"/>
      <c r="L207" s="94"/>
      <c r="M207" s="94"/>
      <c r="N207" s="94"/>
      <c r="O207" s="94"/>
      <c r="P207" s="94"/>
      <c r="Q207" s="94"/>
      <c r="R207" s="94"/>
      <c r="S207" s="94"/>
      <c r="T207" s="94"/>
      <c r="U207" s="94"/>
      <c r="V207" s="94"/>
      <c r="W207" s="94"/>
      <c r="X207" s="94"/>
      <c r="Y207" s="94"/>
      <c r="Z207" s="94"/>
      <c r="AA207" s="94"/>
      <c r="AB207" s="94"/>
      <c r="AC207" s="94"/>
      <c r="AD207" s="99" t="s">
        <v>393</v>
      </c>
      <c r="AE207" s="99"/>
      <c r="AF207" s="99"/>
      <c r="AG207" s="99"/>
      <c r="AH207" s="99"/>
      <c r="AI207" s="99"/>
      <c r="AJ207" s="99"/>
      <c r="AK207" s="94"/>
      <c r="AL207" s="94"/>
      <c r="AM207" s="94"/>
      <c r="AN207" s="94"/>
      <c r="AO207" s="94"/>
      <c r="AP207" s="94"/>
      <c r="AQ207" s="94"/>
      <c r="AR207" s="94"/>
      <c r="AS207" s="94"/>
      <c r="AT207" s="94"/>
      <c r="AU207" s="94"/>
      <c r="AV207" s="94"/>
    </row>
    <row r="208" spans="1:48" ht="9.6" customHeight="1" x14ac:dyDescent="0.25">
      <c r="A208" s="94"/>
      <c r="B208" s="94"/>
      <c r="C208" s="94"/>
      <c r="D208" s="94"/>
      <c r="E208" s="99" t="s">
        <v>567</v>
      </c>
      <c r="F208" s="99"/>
      <c r="G208" s="99"/>
      <c r="H208" s="99"/>
      <c r="I208" s="99"/>
      <c r="J208" s="94"/>
      <c r="K208" s="99" t="s">
        <v>568</v>
      </c>
      <c r="L208" s="99"/>
      <c r="M208" s="99"/>
      <c r="N208" s="99"/>
      <c r="O208" s="99"/>
      <c r="P208" s="94"/>
      <c r="Q208" s="99" t="s">
        <v>569</v>
      </c>
      <c r="R208" s="99"/>
      <c r="S208" s="99"/>
      <c r="T208" s="99"/>
      <c r="U208" s="99"/>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row>
    <row r="209" spans="1:48" ht="9.6" customHeight="1" x14ac:dyDescent="0.25">
      <c r="A209" s="94"/>
      <c r="B209" s="94"/>
      <c r="C209" s="94"/>
      <c r="D209" s="94"/>
      <c r="I209" s="145"/>
      <c r="V209" s="94"/>
      <c r="W209" s="94"/>
      <c r="X209" s="94"/>
      <c r="Y209" s="94"/>
      <c r="Z209" s="99" t="s">
        <v>428</v>
      </c>
      <c r="AA209" s="99"/>
      <c r="AB209" s="149"/>
      <c r="AC209" s="94"/>
      <c r="AD209" s="99" t="s">
        <v>57</v>
      </c>
      <c r="AE209" s="99"/>
      <c r="AF209" s="99"/>
      <c r="AG209" s="94"/>
      <c r="AH209" s="99" t="s">
        <v>58</v>
      </c>
      <c r="AI209" s="99"/>
      <c r="AJ209" s="99"/>
      <c r="AK209" s="94"/>
      <c r="AL209" s="94"/>
      <c r="AM209" s="94"/>
      <c r="AN209" s="94"/>
      <c r="AO209" s="94"/>
      <c r="AP209" s="94"/>
      <c r="AQ209" s="94"/>
      <c r="AR209" s="95" t="s">
        <v>566</v>
      </c>
      <c r="AS209" s="94"/>
      <c r="AT209" s="94"/>
      <c r="AU209" s="94"/>
      <c r="AV209" s="95" t="s">
        <v>570</v>
      </c>
    </row>
    <row r="210" spans="1:48" ht="9.6" customHeight="1" x14ac:dyDescent="0.25">
      <c r="A210" s="94"/>
      <c r="B210" s="94"/>
      <c r="C210" s="94"/>
      <c r="D210" s="94"/>
      <c r="E210" s="94"/>
      <c r="F210" s="94"/>
      <c r="G210" s="94"/>
      <c r="H210" s="94"/>
      <c r="I210" s="95" t="s">
        <v>62</v>
      </c>
      <c r="J210" s="94"/>
      <c r="K210" s="94"/>
      <c r="L210" s="94"/>
      <c r="M210" s="94"/>
      <c r="N210" s="94"/>
      <c r="O210" s="95" t="s">
        <v>62</v>
      </c>
      <c r="P210" s="94"/>
      <c r="Q210" s="94"/>
      <c r="R210" s="94"/>
      <c r="S210" s="94"/>
      <c r="T210" s="94"/>
      <c r="U210" s="95" t="s">
        <v>62</v>
      </c>
      <c r="V210" s="94"/>
      <c r="W210" s="94"/>
      <c r="X210" s="94"/>
      <c r="Y210" s="94"/>
      <c r="Z210" s="94"/>
      <c r="AA210" s="94"/>
      <c r="AB210" s="150" t="s">
        <v>269</v>
      </c>
      <c r="AC210" s="94"/>
      <c r="AD210" s="94"/>
      <c r="AE210" s="94"/>
      <c r="AF210" s="150" t="s">
        <v>269</v>
      </c>
      <c r="AG210" s="94"/>
      <c r="AH210" s="94"/>
      <c r="AI210" s="94"/>
      <c r="AJ210" s="150" t="s">
        <v>269</v>
      </c>
      <c r="AK210" s="94"/>
      <c r="AL210" s="95" t="s">
        <v>405</v>
      </c>
      <c r="AM210" s="94"/>
      <c r="AN210" s="94"/>
      <c r="AO210" s="94"/>
      <c r="AP210" s="94"/>
      <c r="AQ210" s="94"/>
      <c r="AR210" s="95" t="s">
        <v>367</v>
      </c>
      <c r="AS210" s="94"/>
      <c r="AT210" s="95" t="s">
        <v>571</v>
      </c>
      <c r="AU210" s="94"/>
      <c r="AV210" s="95" t="s">
        <v>572</v>
      </c>
    </row>
    <row r="211" spans="1:48" ht="9.6" customHeight="1" x14ac:dyDescent="0.25">
      <c r="A211" s="100" t="s">
        <v>69</v>
      </c>
      <c r="B211" s="94"/>
      <c r="C211" s="100" t="s">
        <v>71</v>
      </c>
      <c r="D211" s="94"/>
      <c r="E211" s="100" t="s">
        <v>72</v>
      </c>
      <c r="F211" s="94"/>
      <c r="G211" s="100" t="s">
        <v>431</v>
      </c>
      <c r="H211" s="94"/>
      <c r="I211" s="100" t="s">
        <v>78</v>
      </c>
      <c r="J211" s="94"/>
      <c r="K211" s="100" t="s">
        <v>72</v>
      </c>
      <c r="L211" s="94"/>
      <c r="M211" s="100" t="s">
        <v>431</v>
      </c>
      <c r="N211" s="94"/>
      <c r="O211" s="100" t="s">
        <v>78</v>
      </c>
      <c r="P211" s="94"/>
      <c r="Q211" s="100" t="s">
        <v>72</v>
      </c>
      <c r="R211" s="94"/>
      <c r="S211" s="100" t="s">
        <v>431</v>
      </c>
      <c r="T211" s="94"/>
      <c r="U211" s="100" t="s">
        <v>78</v>
      </c>
      <c r="V211" s="94"/>
      <c r="W211" s="100" t="s">
        <v>63</v>
      </c>
      <c r="X211" s="94"/>
      <c r="Y211" s="94"/>
      <c r="Z211" s="100" t="s">
        <v>72</v>
      </c>
      <c r="AA211" s="94"/>
      <c r="AB211" s="151" t="s">
        <v>369</v>
      </c>
      <c r="AC211" s="94"/>
      <c r="AD211" s="100" t="s">
        <v>72</v>
      </c>
      <c r="AE211" s="94"/>
      <c r="AF211" s="151" t="s">
        <v>369</v>
      </c>
      <c r="AG211" s="94"/>
      <c r="AH211" s="100" t="s">
        <v>72</v>
      </c>
      <c r="AI211" s="94"/>
      <c r="AJ211" s="151" t="s">
        <v>369</v>
      </c>
      <c r="AK211" s="94"/>
      <c r="AL211" s="100" t="s">
        <v>573</v>
      </c>
      <c r="AM211" s="94"/>
      <c r="AN211" s="100" t="s">
        <v>69</v>
      </c>
      <c r="AO211" s="94"/>
      <c r="AP211" s="94"/>
      <c r="AQ211" s="94"/>
      <c r="AR211" s="101" t="s">
        <v>376</v>
      </c>
      <c r="AS211" s="94"/>
      <c r="AT211" s="101" t="s">
        <v>574</v>
      </c>
      <c r="AU211" s="94"/>
      <c r="AV211" s="101" t="s">
        <v>575</v>
      </c>
    </row>
    <row r="212" spans="1:48" ht="9.75" customHeight="1" x14ac:dyDescent="0.25">
      <c r="A212" s="103"/>
      <c r="B212" s="13" t="s">
        <v>287</v>
      </c>
      <c r="C212" s="103"/>
      <c r="D212" s="103"/>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row>
    <row r="213" spans="1:48" ht="9.75" customHeight="1" x14ac:dyDescent="0.25">
      <c r="A213" s="94">
        <v>1</v>
      </c>
      <c r="B213" s="95"/>
      <c r="C213" s="8" t="s">
        <v>216</v>
      </c>
      <c r="D213" s="103"/>
      <c r="E213" s="154">
        <v>1259209</v>
      </c>
      <c r="F213" s="103"/>
      <c r="G213" s="152">
        <f t="shared" ref="G213:G250" si="57">(E213/$AP213)</f>
        <v>153.73080209986571</v>
      </c>
      <c r="H213" s="103"/>
      <c r="I213" s="153">
        <f t="shared" ref="I213:I250" si="58">IF(G$252&gt;0,G213/G$252*100,0)</f>
        <v>175.74817360670096</v>
      </c>
      <c r="J213" s="94"/>
      <c r="K213" s="154">
        <v>0</v>
      </c>
      <c r="L213" s="103"/>
      <c r="M213" s="152">
        <f t="shared" ref="M213:M250" si="59">(K213/$AP213)</f>
        <v>0</v>
      </c>
      <c r="N213" s="103"/>
      <c r="O213" s="153">
        <f t="shared" ref="O213:O250" si="60">IF(M$252&gt;0,M213/M$252*100,0)</f>
        <v>0</v>
      </c>
      <c r="P213" s="94"/>
      <c r="Q213" s="154">
        <v>0</v>
      </c>
      <c r="R213" s="103"/>
      <c r="S213" s="152">
        <f t="shared" ref="S213:S242" si="61">(Q213/$AP213)</f>
        <v>0</v>
      </c>
      <c r="T213" s="103"/>
      <c r="U213" s="153">
        <f t="shared" ref="U213:U250" si="62">IF(S$252&gt;0,S213/S$252*100,0)</f>
        <v>0</v>
      </c>
      <c r="V213" s="94"/>
      <c r="W213" s="154">
        <f t="shared" ref="W213:W242" si="63">(E213+K213+Q213)</f>
        <v>1259209</v>
      </c>
      <c r="X213" s="94"/>
      <c r="Y213" s="94"/>
      <c r="Z213" s="154">
        <v>48083</v>
      </c>
      <c r="AA213" s="94"/>
      <c r="AB213" s="153">
        <f t="shared" ref="AB213:AB242" si="64">IF($W213&gt;0,Z213/$W213*100,0)</f>
        <v>3.8185082857571695</v>
      </c>
      <c r="AC213" s="94"/>
      <c r="AD213" s="154">
        <v>0</v>
      </c>
      <c r="AE213" s="94"/>
      <c r="AF213" s="153">
        <f t="shared" ref="AF213:AF242" si="65">IF($W213&gt;0,AD213/$W213*100,0)</f>
        <v>0</v>
      </c>
      <c r="AG213" s="94"/>
      <c r="AH213" s="154">
        <v>0</v>
      </c>
      <c r="AI213" s="94"/>
      <c r="AJ213" s="153">
        <f t="shared" ref="AJ213:AJ242" si="66">IF($W213&gt;0,AH213/$W213*100,0)</f>
        <v>0</v>
      </c>
      <c r="AK213" s="94"/>
      <c r="AL213" s="154">
        <v>9537</v>
      </c>
      <c r="AM213" s="94"/>
      <c r="AN213" s="103">
        <v>1</v>
      </c>
      <c r="AO213" s="94"/>
      <c r="AP213" s="155">
        <v>8191</v>
      </c>
      <c r="AQ213" s="94"/>
      <c r="AR213" s="155">
        <f t="shared" ref="AR213:AR242" si="67">IF(E213,AP213,0)</f>
        <v>8191</v>
      </c>
      <c r="AS213" s="94"/>
      <c r="AT213" s="155">
        <f t="shared" ref="AT213:AT242" si="68">IF(K213,AP213,0)</f>
        <v>0</v>
      </c>
      <c r="AU213" s="94"/>
      <c r="AV213" s="155">
        <f t="shared" ref="AV213:AV242" si="69">IF(Q213,AP213,0)</f>
        <v>0</v>
      </c>
    </row>
    <row r="214" spans="1:48" ht="9.75" customHeight="1" x14ac:dyDescent="0.25">
      <c r="A214" s="94">
        <v>2</v>
      </c>
      <c r="B214" s="95"/>
      <c r="C214" s="8" t="s">
        <v>217</v>
      </c>
      <c r="D214" s="103"/>
      <c r="E214" s="156">
        <v>755417</v>
      </c>
      <c r="F214" s="103"/>
      <c r="G214" s="153">
        <f t="shared" si="57"/>
        <v>104.55598615916955</v>
      </c>
      <c r="H214" s="103"/>
      <c r="I214" s="153">
        <f t="shared" si="58"/>
        <v>119.53052580304988</v>
      </c>
      <c r="J214" s="94"/>
      <c r="K214" s="156">
        <v>0</v>
      </c>
      <c r="L214" s="103"/>
      <c r="M214" s="153">
        <f t="shared" si="59"/>
        <v>0</v>
      </c>
      <c r="N214" s="103"/>
      <c r="O214" s="153">
        <f t="shared" si="60"/>
        <v>0</v>
      </c>
      <c r="P214" s="94"/>
      <c r="Q214" s="156">
        <v>0</v>
      </c>
      <c r="R214" s="103"/>
      <c r="S214" s="153">
        <f t="shared" si="61"/>
        <v>0</v>
      </c>
      <c r="T214" s="103"/>
      <c r="U214" s="153">
        <f t="shared" si="62"/>
        <v>0</v>
      </c>
      <c r="V214" s="94"/>
      <c r="W214" s="156">
        <f t="shared" si="63"/>
        <v>755417</v>
      </c>
      <c r="X214" s="94"/>
      <c r="Y214" s="94"/>
      <c r="Z214" s="156">
        <v>3359</v>
      </c>
      <c r="AA214" s="94"/>
      <c r="AB214" s="153">
        <f t="shared" si="64"/>
        <v>0.44465507130498783</v>
      </c>
      <c r="AC214" s="94"/>
      <c r="AD214" s="156">
        <v>0</v>
      </c>
      <c r="AE214" s="94"/>
      <c r="AF214" s="153">
        <f t="shared" si="65"/>
        <v>0</v>
      </c>
      <c r="AG214" s="94"/>
      <c r="AH214" s="156">
        <v>0</v>
      </c>
      <c r="AI214" s="94"/>
      <c r="AJ214" s="153">
        <f t="shared" si="66"/>
        <v>0</v>
      </c>
      <c r="AK214" s="94"/>
      <c r="AL214" s="156">
        <v>0</v>
      </c>
      <c r="AM214" s="94"/>
      <c r="AN214" s="103">
        <v>2</v>
      </c>
      <c r="AO214" s="94"/>
      <c r="AP214" s="155">
        <v>7225</v>
      </c>
      <c r="AQ214" s="94"/>
      <c r="AR214" s="155">
        <f t="shared" si="67"/>
        <v>7225</v>
      </c>
      <c r="AS214" s="94"/>
      <c r="AT214" s="155">
        <f t="shared" si="68"/>
        <v>0</v>
      </c>
      <c r="AU214" s="94"/>
      <c r="AV214" s="155">
        <f t="shared" si="69"/>
        <v>0</v>
      </c>
    </row>
    <row r="215" spans="1:48" ht="9.75" customHeight="1" x14ac:dyDescent="0.25">
      <c r="A215" s="94">
        <v>3</v>
      </c>
      <c r="B215" s="95"/>
      <c r="C215" s="9" t="s">
        <v>132</v>
      </c>
      <c r="D215" s="103"/>
      <c r="E215" s="156">
        <v>160923</v>
      </c>
      <c r="F215" s="103"/>
      <c r="G215" s="153">
        <f t="shared" si="57"/>
        <v>26.073071937783538</v>
      </c>
      <c r="H215" s="103"/>
      <c r="I215" s="153">
        <f t="shared" si="58"/>
        <v>29.807265107514763</v>
      </c>
      <c r="J215" s="94"/>
      <c r="K215" s="156">
        <v>0</v>
      </c>
      <c r="L215" s="103"/>
      <c r="M215" s="153">
        <f t="shared" si="59"/>
        <v>0</v>
      </c>
      <c r="N215" s="103"/>
      <c r="O215" s="153">
        <f t="shared" si="60"/>
        <v>0</v>
      </c>
      <c r="P215" s="94"/>
      <c r="Q215" s="156">
        <v>0</v>
      </c>
      <c r="R215" s="103"/>
      <c r="S215" s="153">
        <f t="shared" si="61"/>
        <v>0</v>
      </c>
      <c r="T215" s="103"/>
      <c r="U215" s="153">
        <f t="shared" si="62"/>
        <v>0</v>
      </c>
      <c r="V215" s="94"/>
      <c r="W215" s="156">
        <f t="shared" si="63"/>
        <v>160923</v>
      </c>
      <c r="X215" s="94"/>
      <c r="Y215" s="94"/>
      <c r="Z215" s="156">
        <v>0</v>
      </c>
      <c r="AA215" s="94"/>
      <c r="AB215" s="153">
        <f t="shared" si="64"/>
        <v>0</v>
      </c>
      <c r="AC215" s="94"/>
      <c r="AD215" s="156">
        <v>0</v>
      </c>
      <c r="AE215" s="94"/>
      <c r="AF215" s="153">
        <f t="shared" si="65"/>
        <v>0</v>
      </c>
      <c r="AG215" s="94"/>
      <c r="AH215" s="156">
        <v>0</v>
      </c>
      <c r="AI215" s="94"/>
      <c r="AJ215" s="153">
        <f t="shared" si="66"/>
        <v>0</v>
      </c>
      <c r="AK215" s="94"/>
      <c r="AL215" s="156">
        <v>0</v>
      </c>
      <c r="AM215" s="94"/>
      <c r="AN215" s="103">
        <v>3</v>
      </c>
      <c r="AO215" s="94"/>
      <c r="AP215" s="155">
        <v>6172</v>
      </c>
      <c r="AQ215" s="94"/>
      <c r="AR215" s="155">
        <f t="shared" si="67"/>
        <v>6172</v>
      </c>
      <c r="AS215" s="94"/>
      <c r="AT215" s="155">
        <f t="shared" si="68"/>
        <v>0</v>
      </c>
      <c r="AU215" s="94"/>
      <c r="AV215" s="155">
        <f t="shared" si="69"/>
        <v>0</v>
      </c>
    </row>
    <row r="216" spans="1:48" ht="9.75" customHeight="1" x14ac:dyDescent="0.25">
      <c r="A216" s="94">
        <v>4</v>
      </c>
      <c r="B216" s="95"/>
      <c r="C216" s="9" t="s">
        <v>218</v>
      </c>
      <c r="D216" s="103"/>
      <c r="E216" s="156">
        <v>119360</v>
      </c>
      <c r="F216" s="103"/>
      <c r="G216" s="153">
        <f t="shared" si="57"/>
        <v>28.520908004778974</v>
      </c>
      <c r="H216" s="103"/>
      <c r="I216" s="153">
        <f t="shared" si="58"/>
        <v>32.605680988956607</v>
      </c>
      <c r="J216" s="94"/>
      <c r="K216" s="156">
        <v>0</v>
      </c>
      <c r="L216" s="103"/>
      <c r="M216" s="153">
        <f t="shared" si="59"/>
        <v>0</v>
      </c>
      <c r="N216" s="103"/>
      <c r="O216" s="153">
        <f t="shared" si="60"/>
        <v>0</v>
      </c>
      <c r="P216" s="94"/>
      <c r="Q216" s="156">
        <v>0</v>
      </c>
      <c r="R216" s="103"/>
      <c r="S216" s="153">
        <f t="shared" si="61"/>
        <v>0</v>
      </c>
      <c r="T216" s="103"/>
      <c r="U216" s="153">
        <f t="shared" si="62"/>
        <v>0</v>
      </c>
      <c r="V216" s="94"/>
      <c r="W216" s="156">
        <f t="shared" si="63"/>
        <v>119360</v>
      </c>
      <c r="X216" s="94"/>
      <c r="Y216" s="94"/>
      <c r="Z216" s="156">
        <v>0</v>
      </c>
      <c r="AA216" s="94"/>
      <c r="AB216" s="153">
        <f t="shared" si="64"/>
        <v>0</v>
      </c>
      <c r="AC216" s="94"/>
      <c r="AD216" s="156">
        <v>0</v>
      </c>
      <c r="AE216" s="94"/>
      <c r="AF216" s="153">
        <f t="shared" si="65"/>
        <v>0</v>
      </c>
      <c r="AG216" s="94"/>
      <c r="AH216" s="156">
        <v>0</v>
      </c>
      <c r="AI216" s="94"/>
      <c r="AJ216" s="153">
        <f t="shared" si="66"/>
        <v>0</v>
      </c>
      <c r="AK216" s="94"/>
      <c r="AL216" s="156">
        <v>37945</v>
      </c>
      <c r="AM216" s="94"/>
      <c r="AN216" s="103">
        <v>4</v>
      </c>
      <c r="AO216" s="94"/>
      <c r="AP216" s="155">
        <v>4185</v>
      </c>
      <c r="AQ216" s="94"/>
      <c r="AR216" s="155">
        <f t="shared" si="67"/>
        <v>4185</v>
      </c>
      <c r="AS216" s="94"/>
      <c r="AT216" s="155">
        <f t="shared" si="68"/>
        <v>0</v>
      </c>
      <c r="AU216" s="94"/>
      <c r="AV216" s="155">
        <f t="shared" si="69"/>
        <v>0</v>
      </c>
    </row>
    <row r="217" spans="1:48" ht="9.75" customHeight="1" x14ac:dyDescent="0.25">
      <c r="A217" s="94">
        <v>5</v>
      </c>
      <c r="B217" s="95"/>
      <c r="C217" s="8" t="s">
        <v>219</v>
      </c>
      <c r="D217" s="103"/>
      <c r="E217" s="156">
        <v>915920</v>
      </c>
      <c r="F217" s="103"/>
      <c r="G217" s="153">
        <f t="shared" si="57"/>
        <v>163.14926968293551</v>
      </c>
      <c r="H217" s="103"/>
      <c r="I217" s="153">
        <f t="shared" si="58"/>
        <v>186.51555693709656</v>
      </c>
      <c r="J217" s="94"/>
      <c r="K217" s="156">
        <v>0</v>
      </c>
      <c r="L217" s="103"/>
      <c r="M217" s="153">
        <f t="shared" si="59"/>
        <v>0</v>
      </c>
      <c r="N217" s="103"/>
      <c r="O217" s="153">
        <f t="shared" si="60"/>
        <v>0</v>
      </c>
      <c r="P217" s="94"/>
      <c r="Q217" s="156">
        <v>0</v>
      </c>
      <c r="R217" s="103"/>
      <c r="S217" s="161">
        <f t="shared" si="61"/>
        <v>0</v>
      </c>
      <c r="T217" s="103"/>
      <c r="U217" s="161">
        <f t="shared" si="62"/>
        <v>0</v>
      </c>
      <c r="V217" s="94"/>
      <c r="W217" s="156">
        <f t="shared" si="63"/>
        <v>915920</v>
      </c>
      <c r="X217" s="94"/>
      <c r="Y217" s="94"/>
      <c r="Z217" s="156">
        <v>0</v>
      </c>
      <c r="AA217" s="94"/>
      <c r="AB217" s="161">
        <f t="shared" si="64"/>
        <v>0</v>
      </c>
      <c r="AC217" s="94"/>
      <c r="AD217" s="156">
        <v>0</v>
      </c>
      <c r="AE217" s="94"/>
      <c r="AF217" s="161">
        <f t="shared" si="65"/>
        <v>0</v>
      </c>
      <c r="AG217" s="94"/>
      <c r="AH217" s="156">
        <v>897425</v>
      </c>
      <c r="AI217" s="94"/>
      <c r="AJ217" s="161">
        <f t="shared" si="66"/>
        <v>97.980718840073365</v>
      </c>
      <c r="AK217" s="94"/>
      <c r="AL217" s="156">
        <v>0</v>
      </c>
      <c r="AM217" s="94"/>
      <c r="AN217" s="103">
        <v>5</v>
      </c>
      <c r="AO217" s="94"/>
      <c r="AP217" s="155">
        <v>5614</v>
      </c>
      <c r="AQ217" s="94"/>
      <c r="AR217" s="155">
        <f t="shared" si="67"/>
        <v>5614</v>
      </c>
      <c r="AS217" s="94"/>
      <c r="AT217" s="155">
        <f t="shared" si="68"/>
        <v>0</v>
      </c>
      <c r="AU217" s="94"/>
      <c r="AV217" s="155">
        <f t="shared" si="69"/>
        <v>0</v>
      </c>
    </row>
    <row r="218" spans="1:48" ht="9.75" customHeight="1" x14ac:dyDescent="0.25">
      <c r="A218" s="94">
        <v>6</v>
      </c>
      <c r="B218" s="95"/>
      <c r="C218" s="8" t="s">
        <v>220</v>
      </c>
      <c r="D218" s="103"/>
      <c r="E218" s="156">
        <v>3575701</v>
      </c>
      <c r="F218" s="103"/>
      <c r="G218" s="153">
        <f t="shared" si="57"/>
        <v>83.897254809948379</v>
      </c>
      <c r="H218" s="103"/>
      <c r="I218" s="153">
        <f t="shared" si="58"/>
        <v>95.913044764353799</v>
      </c>
      <c r="J218" s="94"/>
      <c r="K218" s="156">
        <v>0</v>
      </c>
      <c r="L218" s="103"/>
      <c r="M218" s="153">
        <f t="shared" si="59"/>
        <v>0</v>
      </c>
      <c r="N218" s="103"/>
      <c r="O218" s="153">
        <f t="shared" si="60"/>
        <v>0</v>
      </c>
      <c r="P218" s="94"/>
      <c r="Q218" s="156">
        <v>0</v>
      </c>
      <c r="R218" s="103"/>
      <c r="S218" s="161">
        <f t="shared" si="61"/>
        <v>0</v>
      </c>
      <c r="T218" s="103"/>
      <c r="U218" s="161">
        <f t="shared" si="62"/>
        <v>0</v>
      </c>
      <c r="V218" s="94"/>
      <c r="W218" s="156">
        <f t="shared" si="63"/>
        <v>3575701</v>
      </c>
      <c r="X218" s="94"/>
      <c r="Y218" s="94"/>
      <c r="Z218" s="156">
        <v>0</v>
      </c>
      <c r="AA218" s="94"/>
      <c r="AB218" s="161">
        <f t="shared" si="64"/>
        <v>0</v>
      </c>
      <c r="AC218" s="94"/>
      <c r="AD218" s="156">
        <v>0</v>
      </c>
      <c r="AE218" s="94"/>
      <c r="AF218" s="161">
        <f t="shared" si="65"/>
        <v>0</v>
      </c>
      <c r="AG218" s="94"/>
      <c r="AH218" s="156">
        <v>690770</v>
      </c>
      <c r="AI218" s="94"/>
      <c r="AJ218" s="161">
        <f t="shared" si="66"/>
        <v>19.31844972496302</v>
      </c>
      <c r="AK218" s="94"/>
      <c r="AL218" s="156">
        <v>10207</v>
      </c>
      <c r="AM218" s="94"/>
      <c r="AN218" s="103">
        <v>6</v>
      </c>
      <c r="AO218" s="94"/>
      <c r="AP218" s="155">
        <v>42620</v>
      </c>
      <c r="AQ218" s="94"/>
      <c r="AR218" s="155">
        <f t="shared" si="67"/>
        <v>42620</v>
      </c>
      <c r="AS218" s="94"/>
      <c r="AT218" s="155">
        <f t="shared" si="68"/>
        <v>0</v>
      </c>
      <c r="AU218" s="94"/>
      <c r="AV218" s="155">
        <f t="shared" si="69"/>
        <v>0</v>
      </c>
    </row>
    <row r="219" spans="1:48" ht="9.75" customHeight="1" x14ac:dyDescent="0.25">
      <c r="A219" s="94">
        <v>7</v>
      </c>
      <c r="B219" s="95"/>
      <c r="C219" s="8" t="s">
        <v>221</v>
      </c>
      <c r="D219" s="103"/>
      <c r="E219" s="156">
        <v>561014</v>
      </c>
      <c r="F219" s="103"/>
      <c r="G219" s="153">
        <f t="shared" si="57"/>
        <v>154.93344380005524</v>
      </c>
      <c r="H219" s="103"/>
      <c r="I219" s="153">
        <f t="shared" si="58"/>
        <v>177.12305801128673</v>
      </c>
      <c r="J219" s="94"/>
      <c r="K219" s="156">
        <v>0</v>
      </c>
      <c r="L219" s="103"/>
      <c r="M219" s="153">
        <f t="shared" si="59"/>
        <v>0</v>
      </c>
      <c r="N219" s="103"/>
      <c r="O219" s="153">
        <f t="shared" si="60"/>
        <v>0</v>
      </c>
      <c r="P219" s="94"/>
      <c r="Q219" s="156">
        <v>0</v>
      </c>
      <c r="R219" s="103"/>
      <c r="S219" s="161">
        <f t="shared" si="61"/>
        <v>0</v>
      </c>
      <c r="T219" s="103"/>
      <c r="U219" s="161">
        <f t="shared" si="62"/>
        <v>0</v>
      </c>
      <c r="V219" s="94"/>
      <c r="W219" s="156">
        <f t="shared" si="63"/>
        <v>561014</v>
      </c>
      <c r="X219" s="94"/>
      <c r="Y219" s="94"/>
      <c r="Z219" s="156">
        <v>108614</v>
      </c>
      <c r="AA219" s="94"/>
      <c r="AB219" s="161">
        <f t="shared" si="64"/>
        <v>19.360301168954784</v>
      </c>
      <c r="AC219" s="94"/>
      <c r="AD219" s="156">
        <v>413875</v>
      </c>
      <c r="AE219" s="94"/>
      <c r="AF219" s="161">
        <f t="shared" si="65"/>
        <v>73.77266877475428</v>
      </c>
      <c r="AG219" s="94"/>
      <c r="AH219" s="156">
        <v>0</v>
      </c>
      <c r="AI219" s="94"/>
      <c r="AJ219" s="161">
        <f t="shared" si="66"/>
        <v>0</v>
      </c>
      <c r="AK219" s="94"/>
      <c r="AL219" s="156">
        <v>33752</v>
      </c>
      <c r="AM219" s="94"/>
      <c r="AN219" s="103">
        <v>7</v>
      </c>
      <c r="AO219" s="94"/>
      <c r="AP219" s="155">
        <v>3621</v>
      </c>
      <c r="AQ219" s="94"/>
      <c r="AR219" s="155">
        <f t="shared" si="67"/>
        <v>3621</v>
      </c>
      <c r="AS219" s="94"/>
      <c r="AT219" s="155">
        <f t="shared" si="68"/>
        <v>0</v>
      </c>
      <c r="AU219" s="94"/>
      <c r="AV219" s="155">
        <f t="shared" si="69"/>
        <v>0</v>
      </c>
    </row>
    <row r="220" spans="1:48" ht="9.75" customHeight="1" x14ac:dyDescent="0.25">
      <c r="A220" s="94">
        <v>8</v>
      </c>
      <c r="B220" s="95"/>
      <c r="C220" s="8" t="s">
        <v>222</v>
      </c>
      <c r="D220" s="103"/>
      <c r="E220" s="156">
        <v>405638</v>
      </c>
      <c r="F220" s="103"/>
      <c r="G220" s="153">
        <f t="shared" si="57"/>
        <v>74.511021307861867</v>
      </c>
      <c r="H220" s="103"/>
      <c r="I220" s="153">
        <f t="shared" si="58"/>
        <v>85.182512089671462</v>
      </c>
      <c r="J220" s="94"/>
      <c r="K220" s="156">
        <v>0</v>
      </c>
      <c r="L220" s="103"/>
      <c r="M220" s="153">
        <f t="shared" si="59"/>
        <v>0</v>
      </c>
      <c r="N220" s="103"/>
      <c r="O220" s="153">
        <f t="shared" si="60"/>
        <v>0</v>
      </c>
      <c r="P220" s="94"/>
      <c r="Q220" s="156">
        <v>0</v>
      </c>
      <c r="R220" s="103"/>
      <c r="S220" s="161">
        <f t="shared" si="61"/>
        <v>0</v>
      </c>
      <c r="T220" s="103"/>
      <c r="U220" s="161">
        <f t="shared" si="62"/>
        <v>0</v>
      </c>
      <c r="V220" s="94"/>
      <c r="W220" s="156">
        <f t="shared" si="63"/>
        <v>405638</v>
      </c>
      <c r="X220" s="94"/>
      <c r="Y220" s="94"/>
      <c r="Z220" s="156">
        <v>42500</v>
      </c>
      <c r="AA220" s="94"/>
      <c r="AB220" s="161">
        <f t="shared" si="64"/>
        <v>10.477322144375034</v>
      </c>
      <c r="AC220" s="94"/>
      <c r="AD220" s="156">
        <v>0</v>
      </c>
      <c r="AE220" s="94"/>
      <c r="AF220" s="161">
        <f t="shared" si="65"/>
        <v>0</v>
      </c>
      <c r="AG220" s="94"/>
      <c r="AH220" s="156">
        <v>0</v>
      </c>
      <c r="AI220" s="94"/>
      <c r="AJ220" s="161">
        <f t="shared" si="66"/>
        <v>0</v>
      </c>
      <c r="AK220" s="94"/>
      <c r="AL220" s="156">
        <v>0</v>
      </c>
      <c r="AM220" s="94"/>
      <c r="AN220" s="103">
        <v>8</v>
      </c>
      <c r="AO220" s="94"/>
      <c r="AP220" s="155">
        <v>5444</v>
      </c>
      <c r="AQ220" s="94"/>
      <c r="AR220" s="155">
        <f t="shared" si="67"/>
        <v>5444</v>
      </c>
      <c r="AS220" s="94"/>
      <c r="AT220" s="155">
        <f t="shared" si="68"/>
        <v>0</v>
      </c>
      <c r="AU220" s="94"/>
      <c r="AV220" s="155">
        <f t="shared" si="69"/>
        <v>0</v>
      </c>
    </row>
    <row r="221" spans="1:48" ht="9.75" customHeight="1" x14ac:dyDescent="0.25">
      <c r="A221" s="94">
        <v>9</v>
      </c>
      <c r="B221" s="95"/>
      <c r="C221" s="8" t="s">
        <v>223</v>
      </c>
      <c r="D221" s="103"/>
      <c r="E221" s="156">
        <v>246493</v>
      </c>
      <c r="F221" s="103"/>
      <c r="G221" s="153">
        <f t="shared" si="57"/>
        <v>43.673458540042525</v>
      </c>
      <c r="H221" s="103"/>
      <c r="I221" s="153">
        <f t="shared" si="58"/>
        <v>49.928384348858842</v>
      </c>
      <c r="J221" s="94"/>
      <c r="K221" s="156">
        <v>0</v>
      </c>
      <c r="L221" s="103"/>
      <c r="M221" s="153">
        <f t="shared" si="59"/>
        <v>0</v>
      </c>
      <c r="N221" s="103"/>
      <c r="O221" s="153">
        <f t="shared" si="60"/>
        <v>0</v>
      </c>
      <c r="P221" s="94"/>
      <c r="Q221" s="156">
        <v>0</v>
      </c>
      <c r="R221" s="103"/>
      <c r="S221" s="161">
        <f t="shared" si="61"/>
        <v>0</v>
      </c>
      <c r="T221" s="103"/>
      <c r="U221" s="161">
        <f t="shared" si="62"/>
        <v>0</v>
      </c>
      <c r="V221" s="94"/>
      <c r="W221" s="156">
        <f t="shared" si="63"/>
        <v>246493</v>
      </c>
      <c r="X221" s="94"/>
      <c r="Y221" s="94"/>
      <c r="Z221" s="156">
        <v>0</v>
      </c>
      <c r="AA221" s="94"/>
      <c r="AB221" s="161">
        <f t="shared" si="64"/>
        <v>0</v>
      </c>
      <c r="AC221" s="94"/>
      <c r="AD221" s="156">
        <v>0</v>
      </c>
      <c r="AE221" s="94"/>
      <c r="AF221" s="161">
        <f t="shared" si="65"/>
        <v>0</v>
      </c>
      <c r="AG221" s="94"/>
      <c r="AH221" s="156">
        <v>0</v>
      </c>
      <c r="AI221" s="94"/>
      <c r="AJ221" s="161">
        <f t="shared" si="66"/>
        <v>0</v>
      </c>
      <c r="AK221" s="94"/>
      <c r="AL221" s="156">
        <v>6000</v>
      </c>
      <c r="AM221" s="94"/>
      <c r="AN221" s="103">
        <v>9</v>
      </c>
      <c r="AO221" s="94"/>
      <c r="AP221" s="155">
        <v>5644</v>
      </c>
      <c r="AQ221" s="94"/>
      <c r="AR221" s="155">
        <f t="shared" si="67"/>
        <v>5644</v>
      </c>
      <c r="AS221" s="94"/>
      <c r="AT221" s="155">
        <f t="shared" si="68"/>
        <v>0</v>
      </c>
      <c r="AU221" s="94"/>
      <c r="AV221" s="155">
        <f t="shared" si="69"/>
        <v>0</v>
      </c>
    </row>
    <row r="222" spans="1:48" ht="9.75" customHeight="1" x14ac:dyDescent="0.25">
      <c r="A222" s="94">
        <v>10</v>
      </c>
      <c r="B222" s="95"/>
      <c r="C222" s="8" t="s">
        <v>224</v>
      </c>
      <c r="D222" s="103"/>
      <c r="E222" s="156">
        <v>31318</v>
      </c>
      <c r="F222" s="103"/>
      <c r="G222" s="153">
        <f t="shared" si="57"/>
        <v>8.4849634245461942</v>
      </c>
      <c r="H222" s="103"/>
      <c r="I222" s="153">
        <f t="shared" si="58"/>
        <v>9.7001824267783174</v>
      </c>
      <c r="J222" s="94"/>
      <c r="K222" s="156">
        <v>0</v>
      </c>
      <c r="L222" s="103"/>
      <c r="M222" s="153">
        <f t="shared" si="59"/>
        <v>0</v>
      </c>
      <c r="N222" s="103"/>
      <c r="O222" s="153">
        <f t="shared" si="60"/>
        <v>0</v>
      </c>
      <c r="P222" s="94"/>
      <c r="Q222" s="156">
        <v>0</v>
      </c>
      <c r="R222" s="103"/>
      <c r="S222" s="161">
        <f t="shared" si="61"/>
        <v>0</v>
      </c>
      <c r="T222" s="103"/>
      <c r="U222" s="161">
        <f t="shared" si="62"/>
        <v>0</v>
      </c>
      <c r="V222" s="94"/>
      <c r="W222" s="156">
        <f t="shared" si="63"/>
        <v>31318</v>
      </c>
      <c r="X222" s="94"/>
      <c r="Y222" s="94"/>
      <c r="Z222" s="156">
        <v>0</v>
      </c>
      <c r="AA222" s="94"/>
      <c r="AB222" s="161">
        <f t="shared" si="64"/>
        <v>0</v>
      </c>
      <c r="AC222" s="94"/>
      <c r="AD222" s="156">
        <v>0</v>
      </c>
      <c r="AE222" s="94"/>
      <c r="AF222" s="161">
        <f t="shared" si="65"/>
        <v>0</v>
      </c>
      <c r="AG222" s="94"/>
      <c r="AH222" s="156">
        <v>0</v>
      </c>
      <c r="AI222" s="94"/>
      <c r="AJ222" s="161">
        <f t="shared" si="66"/>
        <v>0</v>
      </c>
      <c r="AK222" s="94"/>
      <c r="AL222" s="156">
        <v>0</v>
      </c>
      <c r="AM222" s="94"/>
      <c r="AN222" s="103">
        <v>10</v>
      </c>
      <c r="AO222" s="94"/>
      <c r="AP222" s="155">
        <v>3691</v>
      </c>
      <c r="AQ222" s="94"/>
      <c r="AR222" s="155">
        <f t="shared" si="67"/>
        <v>3691</v>
      </c>
      <c r="AS222" s="94"/>
      <c r="AT222" s="155">
        <f t="shared" si="68"/>
        <v>0</v>
      </c>
      <c r="AU222" s="94"/>
      <c r="AV222" s="155">
        <f t="shared" si="69"/>
        <v>0</v>
      </c>
    </row>
    <row r="223" spans="1:48" ht="9.75" customHeight="1" x14ac:dyDescent="0.25">
      <c r="A223" s="94">
        <v>11</v>
      </c>
      <c r="B223" s="95"/>
      <c r="C223" s="8" t="s">
        <v>225</v>
      </c>
      <c r="D223" s="103"/>
      <c r="E223" s="156">
        <v>1248305</v>
      </c>
      <c r="F223" s="103"/>
      <c r="G223" s="153">
        <f t="shared" si="57"/>
        <v>59.327265814362434</v>
      </c>
      <c r="H223" s="103"/>
      <c r="I223" s="153">
        <f t="shared" si="58"/>
        <v>67.824134588071416</v>
      </c>
      <c r="J223" s="94"/>
      <c r="K223" s="156">
        <v>0</v>
      </c>
      <c r="L223" s="103"/>
      <c r="M223" s="153">
        <f t="shared" si="59"/>
        <v>0</v>
      </c>
      <c r="N223" s="103"/>
      <c r="O223" s="153">
        <f t="shared" si="60"/>
        <v>0</v>
      </c>
      <c r="P223" s="94"/>
      <c r="Q223" s="156">
        <v>0</v>
      </c>
      <c r="R223" s="103"/>
      <c r="S223" s="161">
        <f t="shared" si="61"/>
        <v>0</v>
      </c>
      <c r="T223" s="103"/>
      <c r="U223" s="161">
        <f t="shared" si="62"/>
        <v>0</v>
      </c>
      <c r="V223" s="94"/>
      <c r="W223" s="156">
        <f t="shared" si="63"/>
        <v>1248305</v>
      </c>
      <c r="X223" s="94"/>
      <c r="Y223" s="94"/>
      <c r="Z223" s="156">
        <v>3812</v>
      </c>
      <c r="AA223" s="94"/>
      <c r="AB223" s="161">
        <f t="shared" si="64"/>
        <v>0.30537408726232773</v>
      </c>
      <c r="AC223" s="94"/>
      <c r="AD223" s="156">
        <v>117</v>
      </c>
      <c r="AE223" s="94"/>
      <c r="AF223" s="161">
        <f t="shared" si="65"/>
        <v>9.3727093939381806E-3</v>
      </c>
      <c r="AG223" s="94"/>
      <c r="AH223" s="156">
        <v>9994</v>
      </c>
      <c r="AI223" s="94"/>
      <c r="AJ223" s="161">
        <f t="shared" si="66"/>
        <v>0.80060562122237755</v>
      </c>
      <c r="AK223" s="94"/>
      <c r="AL223" s="156">
        <v>0</v>
      </c>
      <c r="AM223" s="94"/>
      <c r="AN223" s="103">
        <v>11</v>
      </c>
      <c r="AO223" s="94"/>
      <c r="AP223" s="155">
        <v>21041</v>
      </c>
      <c r="AQ223" s="94"/>
      <c r="AR223" s="155">
        <f t="shared" si="67"/>
        <v>21041</v>
      </c>
      <c r="AS223" s="94"/>
      <c r="AT223" s="155">
        <f t="shared" si="68"/>
        <v>0</v>
      </c>
      <c r="AU223" s="94"/>
      <c r="AV223" s="155">
        <f t="shared" si="69"/>
        <v>0</v>
      </c>
    </row>
    <row r="224" spans="1:48" ht="9.75" customHeight="1" x14ac:dyDescent="0.25">
      <c r="A224" s="94">
        <v>12</v>
      </c>
      <c r="B224" s="95"/>
      <c r="C224" s="9" t="s">
        <v>226</v>
      </c>
      <c r="D224" s="103"/>
      <c r="E224" s="156">
        <v>112197</v>
      </c>
      <c r="F224" s="103"/>
      <c r="G224" s="153">
        <f t="shared" si="57"/>
        <v>28.886972193614831</v>
      </c>
      <c r="H224" s="103"/>
      <c r="I224" s="153">
        <f t="shared" si="58"/>
        <v>33.024173000524513</v>
      </c>
      <c r="J224" s="94"/>
      <c r="K224" s="156">
        <v>0</v>
      </c>
      <c r="L224" s="103"/>
      <c r="M224" s="153">
        <f t="shared" si="59"/>
        <v>0</v>
      </c>
      <c r="N224" s="103"/>
      <c r="O224" s="153">
        <f t="shared" si="60"/>
        <v>0</v>
      </c>
      <c r="P224" s="94"/>
      <c r="Q224" s="156">
        <v>0</v>
      </c>
      <c r="R224" s="103"/>
      <c r="S224" s="161">
        <f t="shared" si="61"/>
        <v>0</v>
      </c>
      <c r="T224" s="103"/>
      <c r="U224" s="161">
        <f t="shared" si="62"/>
        <v>0</v>
      </c>
      <c r="V224" s="94"/>
      <c r="W224" s="156">
        <f t="shared" si="63"/>
        <v>112197</v>
      </c>
      <c r="X224" s="94"/>
      <c r="Y224" s="94"/>
      <c r="Z224" s="156">
        <v>0</v>
      </c>
      <c r="AA224" s="94"/>
      <c r="AB224" s="161">
        <f t="shared" si="64"/>
        <v>0</v>
      </c>
      <c r="AC224" s="94"/>
      <c r="AD224" s="156">
        <v>422939</v>
      </c>
      <c r="AE224" s="94"/>
      <c r="AF224" s="161">
        <f t="shared" si="65"/>
        <v>376.96105956487253</v>
      </c>
      <c r="AG224" s="94"/>
      <c r="AH224" s="156">
        <v>0</v>
      </c>
      <c r="AI224" s="94"/>
      <c r="AJ224" s="161">
        <f t="shared" si="66"/>
        <v>0</v>
      </c>
      <c r="AK224" s="94"/>
      <c r="AL224" s="156">
        <v>0</v>
      </c>
      <c r="AM224" s="94"/>
      <c r="AN224" s="103">
        <v>12</v>
      </c>
      <c r="AO224" s="94"/>
      <c r="AP224" s="155">
        <v>3884</v>
      </c>
      <c r="AQ224" s="94"/>
      <c r="AR224" s="155">
        <f t="shared" si="67"/>
        <v>3884</v>
      </c>
      <c r="AS224" s="94"/>
      <c r="AT224" s="155">
        <f t="shared" si="68"/>
        <v>0</v>
      </c>
      <c r="AU224" s="94"/>
      <c r="AV224" s="155">
        <f t="shared" si="69"/>
        <v>0</v>
      </c>
    </row>
    <row r="225" spans="1:48" ht="9.75" customHeight="1" x14ac:dyDescent="0.25">
      <c r="A225" s="94">
        <v>13</v>
      </c>
      <c r="B225" s="95"/>
      <c r="C225" s="8" t="s">
        <v>227</v>
      </c>
      <c r="D225" s="103"/>
      <c r="E225" s="156">
        <v>235908</v>
      </c>
      <c r="F225" s="103"/>
      <c r="G225" s="153">
        <f t="shared" si="57"/>
        <v>66.603049124788257</v>
      </c>
      <c r="H225" s="103"/>
      <c r="I225" s="153">
        <f t="shared" si="58"/>
        <v>76.141957762732218</v>
      </c>
      <c r="J225" s="94"/>
      <c r="K225" s="156">
        <v>3692</v>
      </c>
      <c r="L225" s="103"/>
      <c r="M225" s="153">
        <f t="shared" si="59"/>
        <v>1.0423489553924337</v>
      </c>
      <c r="N225" s="103"/>
      <c r="O225" s="153">
        <f t="shared" si="60"/>
        <v>168.84045390710557</v>
      </c>
      <c r="P225" s="94"/>
      <c r="Q225" s="156">
        <v>0</v>
      </c>
      <c r="R225" s="103"/>
      <c r="S225" s="161">
        <f t="shared" si="61"/>
        <v>0</v>
      </c>
      <c r="T225" s="103"/>
      <c r="U225" s="161">
        <f t="shared" si="62"/>
        <v>0</v>
      </c>
      <c r="V225" s="94"/>
      <c r="W225" s="156">
        <f t="shared" si="63"/>
        <v>239600</v>
      </c>
      <c r="X225" s="94"/>
      <c r="Y225" s="94"/>
      <c r="Z225" s="156">
        <v>12073</v>
      </c>
      <c r="AA225" s="94"/>
      <c r="AB225" s="161">
        <f t="shared" si="64"/>
        <v>5.03881469115192</v>
      </c>
      <c r="AC225" s="94"/>
      <c r="AD225" s="156">
        <v>0</v>
      </c>
      <c r="AE225" s="94"/>
      <c r="AF225" s="161">
        <f t="shared" si="65"/>
        <v>0</v>
      </c>
      <c r="AG225" s="94"/>
      <c r="AH225" s="156">
        <v>0</v>
      </c>
      <c r="AI225" s="94"/>
      <c r="AJ225" s="161">
        <f t="shared" si="66"/>
        <v>0</v>
      </c>
      <c r="AK225" s="94"/>
      <c r="AL225" s="156">
        <v>0</v>
      </c>
      <c r="AM225" s="94"/>
      <c r="AN225" s="103">
        <v>13</v>
      </c>
      <c r="AO225" s="94"/>
      <c r="AP225" s="155">
        <v>3542</v>
      </c>
      <c r="AQ225" s="94"/>
      <c r="AR225" s="155">
        <f t="shared" si="67"/>
        <v>3542</v>
      </c>
      <c r="AS225" s="94"/>
      <c r="AT225" s="155">
        <f t="shared" si="68"/>
        <v>3542</v>
      </c>
      <c r="AU225" s="94"/>
      <c r="AV225" s="155">
        <f t="shared" si="69"/>
        <v>0</v>
      </c>
    </row>
    <row r="226" spans="1:48" ht="9.75" customHeight="1" x14ac:dyDescent="0.25">
      <c r="A226" s="94">
        <v>14</v>
      </c>
      <c r="B226" s="95"/>
      <c r="C226" s="8" t="s">
        <v>146</v>
      </c>
      <c r="D226" s="103"/>
      <c r="E226" s="156">
        <v>1449099</v>
      </c>
      <c r="F226" s="103"/>
      <c r="G226" s="153">
        <f t="shared" si="57"/>
        <v>88.472983698638501</v>
      </c>
      <c r="H226" s="103"/>
      <c r="I226" s="153">
        <f t="shared" si="58"/>
        <v>101.14411091454734</v>
      </c>
      <c r="J226" s="94"/>
      <c r="K226" s="156">
        <v>0</v>
      </c>
      <c r="L226" s="103"/>
      <c r="M226" s="153">
        <f t="shared" si="59"/>
        <v>0</v>
      </c>
      <c r="N226" s="103"/>
      <c r="O226" s="153">
        <f t="shared" si="60"/>
        <v>0</v>
      </c>
      <c r="P226" s="94"/>
      <c r="Q226" s="156">
        <v>0</v>
      </c>
      <c r="R226" s="103"/>
      <c r="S226" s="161">
        <f t="shared" si="61"/>
        <v>0</v>
      </c>
      <c r="T226" s="103"/>
      <c r="U226" s="161">
        <f t="shared" si="62"/>
        <v>0</v>
      </c>
      <c r="V226" s="94"/>
      <c r="W226" s="156">
        <f t="shared" si="63"/>
        <v>1449099</v>
      </c>
      <c r="X226" s="94"/>
      <c r="Y226" s="94"/>
      <c r="Z226" s="156">
        <v>162646</v>
      </c>
      <c r="AA226" s="94"/>
      <c r="AB226" s="161">
        <f t="shared" si="64"/>
        <v>11.223939841239281</v>
      </c>
      <c r="AC226" s="94"/>
      <c r="AD226" s="156">
        <v>0</v>
      </c>
      <c r="AE226" s="94"/>
      <c r="AF226" s="161">
        <f t="shared" si="65"/>
        <v>0</v>
      </c>
      <c r="AG226" s="94"/>
      <c r="AH226" s="156">
        <v>0</v>
      </c>
      <c r="AI226" s="94"/>
      <c r="AJ226" s="161">
        <f t="shared" si="66"/>
        <v>0</v>
      </c>
      <c r="AK226" s="94"/>
      <c r="AL226" s="156">
        <v>0</v>
      </c>
      <c r="AM226" s="94"/>
      <c r="AN226" s="103">
        <v>14</v>
      </c>
      <c r="AO226" s="94"/>
      <c r="AP226" s="155">
        <v>16379</v>
      </c>
      <c r="AQ226" s="94"/>
      <c r="AR226" s="155">
        <f t="shared" si="67"/>
        <v>16379</v>
      </c>
      <c r="AS226" s="94"/>
      <c r="AT226" s="155">
        <f t="shared" si="68"/>
        <v>0</v>
      </c>
      <c r="AU226" s="94"/>
      <c r="AV226" s="155">
        <f t="shared" si="69"/>
        <v>0</v>
      </c>
    </row>
    <row r="227" spans="1:48" ht="9.75" customHeight="1" x14ac:dyDescent="0.25">
      <c r="A227" s="94">
        <v>15</v>
      </c>
      <c r="B227" s="95"/>
      <c r="C227" s="8" t="s">
        <v>228</v>
      </c>
      <c r="D227" s="103"/>
      <c r="E227" s="156">
        <v>305150</v>
      </c>
      <c r="F227" s="103"/>
      <c r="G227" s="153">
        <f t="shared" si="57"/>
        <v>61.50977625478734</v>
      </c>
      <c r="H227" s="103"/>
      <c r="I227" s="153">
        <f t="shared" si="58"/>
        <v>70.319224827261479</v>
      </c>
      <c r="J227" s="94"/>
      <c r="K227" s="156">
        <v>0</v>
      </c>
      <c r="L227" s="103"/>
      <c r="M227" s="153">
        <f t="shared" si="59"/>
        <v>0</v>
      </c>
      <c r="N227" s="103"/>
      <c r="O227" s="153">
        <f t="shared" si="60"/>
        <v>0</v>
      </c>
      <c r="P227" s="94"/>
      <c r="Q227" s="156">
        <v>0</v>
      </c>
      <c r="R227" s="103"/>
      <c r="S227" s="161">
        <f t="shared" si="61"/>
        <v>0</v>
      </c>
      <c r="T227" s="103"/>
      <c r="U227" s="161">
        <f t="shared" si="62"/>
        <v>0</v>
      </c>
      <c r="V227" s="94"/>
      <c r="W227" s="156">
        <f t="shared" si="63"/>
        <v>305150</v>
      </c>
      <c r="X227" s="94"/>
      <c r="Y227" s="94"/>
      <c r="Z227" s="156">
        <v>0</v>
      </c>
      <c r="AA227" s="94"/>
      <c r="AB227" s="161">
        <f t="shared" si="64"/>
        <v>0</v>
      </c>
      <c r="AC227" s="94"/>
      <c r="AD227" s="156">
        <v>0</v>
      </c>
      <c r="AE227" s="94"/>
      <c r="AF227" s="161">
        <f t="shared" si="65"/>
        <v>0</v>
      </c>
      <c r="AG227" s="94"/>
      <c r="AH227" s="156">
        <v>0</v>
      </c>
      <c r="AI227" s="94"/>
      <c r="AJ227" s="161">
        <f t="shared" si="66"/>
        <v>0</v>
      </c>
      <c r="AK227" s="94"/>
      <c r="AL227" s="156">
        <v>0</v>
      </c>
      <c r="AM227" s="94"/>
      <c r="AN227" s="103">
        <v>15</v>
      </c>
      <c r="AO227" s="94"/>
      <c r="AP227" s="155">
        <v>4961</v>
      </c>
      <c r="AQ227" s="94"/>
      <c r="AR227" s="155">
        <f t="shared" si="67"/>
        <v>4961</v>
      </c>
      <c r="AS227" s="94"/>
      <c r="AT227" s="155">
        <f t="shared" si="68"/>
        <v>0</v>
      </c>
      <c r="AU227" s="94"/>
      <c r="AV227" s="155">
        <f t="shared" si="69"/>
        <v>0</v>
      </c>
    </row>
    <row r="228" spans="1:48" ht="9.75" customHeight="1" x14ac:dyDescent="0.25">
      <c r="A228" s="94">
        <v>16</v>
      </c>
      <c r="B228" s="95"/>
      <c r="C228" s="8" t="s">
        <v>229</v>
      </c>
      <c r="D228" s="103"/>
      <c r="E228" s="156">
        <v>255330</v>
      </c>
      <c r="F228" s="103"/>
      <c r="G228" s="153">
        <f t="shared" si="57"/>
        <v>31.077166504381694</v>
      </c>
      <c r="H228" s="103"/>
      <c r="I228" s="153">
        <f t="shared" si="58"/>
        <v>35.528047596267612</v>
      </c>
      <c r="J228" s="94"/>
      <c r="K228" s="156">
        <v>0</v>
      </c>
      <c r="L228" s="103"/>
      <c r="M228" s="153">
        <f t="shared" si="59"/>
        <v>0</v>
      </c>
      <c r="N228" s="103"/>
      <c r="O228" s="153">
        <f t="shared" si="60"/>
        <v>0</v>
      </c>
      <c r="P228" s="94"/>
      <c r="Q228" s="156">
        <v>0</v>
      </c>
      <c r="R228" s="103"/>
      <c r="S228" s="161">
        <f t="shared" si="61"/>
        <v>0</v>
      </c>
      <c r="T228" s="103"/>
      <c r="U228" s="161">
        <f t="shared" si="62"/>
        <v>0</v>
      </c>
      <c r="V228" s="94"/>
      <c r="W228" s="156">
        <f t="shared" si="63"/>
        <v>255330</v>
      </c>
      <c r="X228" s="94"/>
      <c r="Y228" s="94"/>
      <c r="Z228" s="156">
        <v>5591</v>
      </c>
      <c r="AA228" s="94"/>
      <c r="AB228" s="161">
        <f t="shared" si="64"/>
        <v>2.1897152704343399</v>
      </c>
      <c r="AC228" s="94"/>
      <c r="AD228" s="156">
        <v>0</v>
      </c>
      <c r="AE228" s="94"/>
      <c r="AF228" s="161">
        <f t="shared" si="65"/>
        <v>0</v>
      </c>
      <c r="AG228" s="94"/>
      <c r="AH228" s="156">
        <v>0</v>
      </c>
      <c r="AI228" s="94"/>
      <c r="AJ228" s="161">
        <f t="shared" si="66"/>
        <v>0</v>
      </c>
      <c r="AK228" s="94"/>
      <c r="AL228" s="156">
        <v>328742</v>
      </c>
      <c r="AM228" s="94"/>
      <c r="AN228" s="103">
        <v>16</v>
      </c>
      <c r="AO228" s="94"/>
      <c r="AP228" s="155">
        <v>8216</v>
      </c>
      <c r="AQ228" s="94"/>
      <c r="AR228" s="155">
        <f t="shared" si="67"/>
        <v>8216</v>
      </c>
      <c r="AS228" s="94"/>
      <c r="AT228" s="155">
        <f t="shared" si="68"/>
        <v>0</v>
      </c>
      <c r="AU228" s="94"/>
      <c r="AV228" s="155">
        <f t="shared" si="69"/>
        <v>0</v>
      </c>
    </row>
    <row r="229" spans="1:48" ht="9.75" customHeight="1" x14ac:dyDescent="0.25">
      <c r="A229" s="94">
        <v>17</v>
      </c>
      <c r="B229" s="95"/>
      <c r="C229" s="8" t="s">
        <v>230</v>
      </c>
      <c r="D229" s="103"/>
      <c r="E229" s="156">
        <v>1770988</v>
      </c>
      <c r="F229" s="103"/>
      <c r="G229" s="153">
        <f t="shared" si="57"/>
        <v>122.64459833795014</v>
      </c>
      <c r="H229" s="103"/>
      <c r="I229" s="153">
        <f t="shared" si="58"/>
        <v>140.20979443416954</v>
      </c>
      <c r="J229" s="94"/>
      <c r="K229" s="156">
        <v>0</v>
      </c>
      <c r="L229" s="103"/>
      <c r="M229" s="153">
        <f t="shared" si="59"/>
        <v>0</v>
      </c>
      <c r="N229" s="103"/>
      <c r="O229" s="153">
        <f t="shared" si="60"/>
        <v>0</v>
      </c>
      <c r="P229" s="94"/>
      <c r="Q229" s="156">
        <v>0</v>
      </c>
      <c r="R229" s="103"/>
      <c r="S229" s="161">
        <f t="shared" si="61"/>
        <v>0</v>
      </c>
      <c r="T229" s="103"/>
      <c r="U229" s="161">
        <f t="shared" si="62"/>
        <v>0</v>
      </c>
      <c r="V229" s="94"/>
      <c r="W229" s="156">
        <f t="shared" si="63"/>
        <v>1770988</v>
      </c>
      <c r="X229" s="94"/>
      <c r="Y229" s="94"/>
      <c r="Z229" s="156">
        <v>0</v>
      </c>
      <c r="AA229" s="94"/>
      <c r="AB229" s="161">
        <f t="shared" si="64"/>
        <v>0</v>
      </c>
      <c r="AC229" s="94"/>
      <c r="AD229" s="156">
        <v>0</v>
      </c>
      <c r="AE229" s="94"/>
      <c r="AF229" s="161">
        <f t="shared" si="65"/>
        <v>0</v>
      </c>
      <c r="AG229" s="94"/>
      <c r="AH229" s="156">
        <v>0</v>
      </c>
      <c r="AI229" s="94"/>
      <c r="AJ229" s="161">
        <f t="shared" si="66"/>
        <v>0</v>
      </c>
      <c r="AK229" s="94"/>
      <c r="AL229" s="156">
        <v>52077</v>
      </c>
      <c r="AM229" s="94"/>
      <c r="AN229" s="103">
        <v>17</v>
      </c>
      <c r="AO229" s="94"/>
      <c r="AP229" s="155">
        <v>14440</v>
      </c>
      <c r="AQ229" s="94"/>
      <c r="AR229" s="155">
        <f t="shared" si="67"/>
        <v>14440</v>
      </c>
      <c r="AS229" s="94"/>
      <c r="AT229" s="155">
        <f t="shared" si="68"/>
        <v>0</v>
      </c>
      <c r="AU229" s="94"/>
      <c r="AV229" s="155">
        <f t="shared" si="69"/>
        <v>0</v>
      </c>
    </row>
    <row r="230" spans="1:48" ht="9.75" customHeight="1" x14ac:dyDescent="0.25">
      <c r="A230" s="94">
        <v>18</v>
      </c>
      <c r="B230" s="95"/>
      <c r="C230" s="8" t="s">
        <v>231</v>
      </c>
      <c r="D230" s="103"/>
      <c r="E230" s="156">
        <v>2043224</v>
      </c>
      <c r="F230" s="103"/>
      <c r="G230" s="153">
        <f t="shared" si="57"/>
        <v>87.72213635583033</v>
      </c>
      <c r="H230" s="103"/>
      <c r="I230" s="153">
        <f t="shared" si="58"/>
        <v>100.2857269904834</v>
      </c>
      <c r="J230" s="94"/>
      <c r="K230" s="156">
        <v>0</v>
      </c>
      <c r="L230" s="103"/>
      <c r="M230" s="153">
        <f t="shared" si="59"/>
        <v>0</v>
      </c>
      <c r="N230" s="103"/>
      <c r="O230" s="153">
        <f t="shared" si="60"/>
        <v>0</v>
      </c>
      <c r="P230" s="94"/>
      <c r="Q230" s="156">
        <v>0</v>
      </c>
      <c r="R230" s="103"/>
      <c r="S230" s="161">
        <f t="shared" si="61"/>
        <v>0</v>
      </c>
      <c r="T230" s="103"/>
      <c r="U230" s="161">
        <f t="shared" si="62"/>
        <v>0</v>
      </c>
      <c r="V230" s="94"/>
      <c r="W230" s="156">
        <f t="shared" si="63"/>
        <v>2043224</v>
      </c>
      <c r="X230" s="94"/>
      <c r="Y230" s="94"/>
      <c r="Z230" s="156">
        <v>0</v>
      </c>
      <c r="AA230" s="94"/>
      <c r="AB230" s="161">
        <f t="shared" si="64"/>
        <v>0</v>
      </c>
      <c r="AC230" s="94"/>
      <c r="AD230" s="156">
        <v>0</v>
      </c>
      <c r="AE230" s="94"/>
      <c r="AF230" s="161">
        <f t="shared" si="65"/>
        <v>0</v>
      </c>
      <c r="AG230" s="94"/>
      <c r="AH230" s="156">
        <v>40000</v>
      </c>
      <c r="AI230" s="94"/>
      <c r="AJ230" s="161">
        <f t="shared" si="66"/>
        <v>1.9576903951793831</v>
      </c>
      <c r="AK230" s="94"/>
      <c r="AL230" s="156">
        <v>0</v>
      </c>
      <c r="AM230" s="94"/>
      <c r="AN230" s="103">
        <v>18</v>
      </c>
      <c r="AO230" s="94"/>
      <c r="AP230" s="155">
        <v>23292</v>
      </c>
      <c r="AQ230" s="94"/>
      <c r="AR230" s="155">
        <f t="shared" si="67"/>
        <v>23292</v>
      </c>
      <c r="AS230" s="94"/>
      <c r="AT230" s="155">
        <f t="shared" si="68"/>
        <v>0</v>
      </c>
      <c r="AU230" s="94"/>
      <c r="AV230" s="155">
        <f t="shared" si="69"/>
        <v>0</v>
      </c>
    </row>
    <row r="231" spans="1:48" ht="9.75" customHeight="1" x14ac:dyDescent="0.25">
      <c r="A231" s="94">
        <v>19</v>
      </c>
      <c r="B231" s="95"/>
      <c r="C231" s="8" t="s">
        <v>232</v>
      </c>
      <c r="D231" s="103"/>
      <c r="E231" s="156">
        <v>4212863</v>
      </c>
      <c r="F231" s="103"/>
      <c r="G231" s="153">
        <f t="shared" si="57"/>
        <v>98.856368500093865</v>
      </c>
      <c r="H231" s="103"/>
      <c r="I231" s="153">
        <f t="shared" si="58"/>
        <v>113.01460719626128</v>
      </c>
      <c r="J231" s="94"/>
      <c r="K231" s="156">
        <v>0</v>
      </c>
      <c r="L231" s="103"/>
      <c r="M231" s="153">
        <f t="shared" si="59"/>
        <v>0</v>
      </c>
      <c r="N231" s="103"/>
      <c r="O231" s="153">
        <f t="shared" si="60"/>
        <v>0</v>
      </c>
      <c r="P231" s="94"/>
      <c r="Q231" s="156">
        <v>0</v>
      </c>
      <c r="R231" s="103"/>
      <c r="S231" s="161">
        <f t="shared" si="61"/>
        <v>0</v>
      </c>
      <c r="T231" s="103"/>
      <c r="U231" s="161">
        <f t="shared" si="62"/>
        <v>0</v>
      </c>
      <c r="V231" s="94"/>
      <c r="W231" s="156">
        <f t="shared" si="63"/>
        <v>4212863</v>
      </c>
      <c r="X231" s="94"/>
      <c r="Y231" s="94"/>
      <c r="Z231" s="156">
        <v>23502</v>
      </c>
      <c r="AA231" s="94"/>
      <c r="AB231" s="161">
        <f t="shared" si="64"/>
        <v>0.55786290700647034</v>
      </c>
      <c r="AC231" s="94"/>
      <c r="AD231" s="156">
        <v>0</v>
      </c>
      <c r="AE231" s="94"/>
      <c r="AF231" s="161">
        <f t="shared" si="65"/>
        <v>0</v>
      </c>
      <c r="AG231" s="94"/>
      <c r="AH231" s="156">
        <v>0</v>
      </c>
      <c r="AI231" s="94"/>
      <c r="AJ231" s="161">
        <f t="shared" si="66"/>
        <v>0</v>
      </c>
      <c r="AK231" s="94"/>
      <c r="AL231" s="156">
        <v>162</v>
      </c>
      <c r="AM231" s="94"/>
      <c r="AN231" s="103">
        <v>19</v>
      </c>
      <c r="AO231" s="94"/>
      <c r="AP231" s="155">
        <v>42616</v>
      </c>
      <c r="AQ231" s="94"/>
      <c r="AR231" s="155">
        <f t="shared" si="67"/>
        <v>42616</v>
      </c>
      <c r="AS231" s="94"/>
      <c r="AT231" s="155">
        <f t="shared" si="68"/>
        <v>0</v>
      </c>
      <c r="AU231" s="94"/>
      <c r="AV231" s="155">
        <f t="shared" si="69"/>
        <v>0</v>
      </c>
    </row>
    <row r="232" spans="1:48" ht="9.75" customHeight="1" x14ac:dyDescent="0.25">
      <c r="A232" s="94">
        <v>20</v>
      </c>
      <c r="B232" s="95"/>
      <c r="C232" s="8" t="s">
        <v>233</v>
      </c>
      <c r="D232" s="103"/>
      <c r="E232" s="156">
        <v>32541</v>
      </c>
      <c r="F232" s="103"/>
      <c r="G232" s="153">
        <f t="shared" si="57"/>
        <v>6.6478038815117468</v>
      </c>
      <c r="H232" s="103"/>
      <c r="I232" s="153">
        <f t="shared" si="58"/>
        <v>7.5999043439079772</v>
      </c>
      <c r="J232" s="94"/>
      <c r="K232" s="156">
        <v>0</v>
      </c>
      <c r="L232" s="103"/>
      <c r="M232" s="153">
        <f t="shared" si="59"/>
        <v>0</v>
      </c>
      <c r="N232" s="103"/>
      <c r="O232" s="153">
        <f t="shared" si="60"/>
        <v>0</v>
      </c>
      <c r="P232" s="94"/>
      <c r="Q232" s="156">
        <v>0</v>
      </c>
      <c r="R232" s="103"/>
      <c r="S232" s="161">
        <f t="shared" si="61"/>
        <v>0</v>
      </c>
      <c r="T232" s="103"/>
      <c r="U232" s="161">
        <f t="shared" si="62"/>
        <v>0</v>
      </c>
      <c r="V232" s="94"/>
      <c r="W232" s="156">
        <f t="shared" si="63"/>
        <v>32541</v>
      </c>
      <c r="X232" s="94"/>
      <c r="Y232" s="94"/>
      <c r="Z232" s="156">
        <v>4500</v>
      </c>
      <c r="AA232" s="94"/>
      <c r="AB232" s="161">
        <f t="shared" si="64"/>
        <v>13.828708398635566</v>
      </c>
      <c r="AC232" s="94"/>
      <c r="AD232" s="156">
        <v>0</v>
      </c>
      <c r="AE232" s="94"/>
      <c r="AF232" s="161">
        <f t="shared" si="65"/>
        <v>0</v>
      </c>
      <c r="AG232" s="94"/>
      <c r="AH232" s="156">
        <v>0</v>
      </c>
      <c r="AI232" s="94"/>
      <c r="AJ232" s="161">
        <f t="shared" si="66"/>
        <v>0</v>
      </c>
      <c r="AK232" s="94"/>
      <c r="AL232" s="156">
        <v>0</v>
      </c>
      <c r="AM232" s="94"/>
      <c r="AN232" s="103">
        <v>20</v>
      </c>
      <c r="AO232" s="94"/>
      <c r="AP232" s="155">
        <v>4895</v>
      </c>
      <c r="AQ232" s="94"/>
      <c r="AR232" s="155">
        <f t="shared" si="67"/>
        <v>4895</v>
      </c>
      <c r="AS232" s="94"/>
      <c r="AT232" s="155">
        <f t="shared" si="68"/>
        <v>0</v>
      </c>
      <c r="AU232" s="94"/>
      <c r="AV232" s="155">
        <f t="shared" si="69"/>
        <v>0</v>
      </c>
    </row>
    <row r="233" spans="1:48" ht="9.75" customHeight="1" x14ac:dyDescent="0.25">
      <c r="A233" s="94">
        <v>21</v>
      </c>
      <c r="B233" s="95"/>
      <c r="C233" s="8" t="s">
        <v>234</v>
      </c>
      <c r="D233" s="103"/>
      <c r="E233" s="156">
        <v>736334</v>
      </c>
      <c r="F233" s="103"/>
      <c r="G233" s="153">
        <f t="shared" si="57"/>
        <v>123.38036193029491</v>
      </c>
      <c r="H233" s="103"/>
      <c r="I233" s="153">
        <f t="shared" si="58"/>
        <v>141.05093430851235</v>
      </c>
      <c r="J233" s="94"/>
      <c r="K233" s="156">
        <v>0</v>
      </c>
      <c r="L233" s="103"/>
      <c r="M233" s="153">
        <f t="shared" si="59"/>
        <v>0</v>
      </c>
      <c r="N233" s="103"/>
      <c r="O233" s="153">
        <f t="shared" si="60"/>
        <v>0</v>
      </c>
      <c r="P233" s="94"/>
      <c r="Q233" s="156">
        <v>0</v>
      </c>
      <c r="R233" s="103"/>
      <c r="S233" s="161">
        <f t="shared" si="61"/>
        <v>0</v>
      </c>
      <c r="T233" s="103"/>
      <c r="U233" s="161">
        <f t="shared" si="62"/>
        <v>0</v>
      </c>
      <c r="V233" s="94"/>
      <c r="W233" s="156">
        <f t="shared" si="63"/>
        <v>736334</v>
      </c>
      <c r="X233" s="94"/>
      <c r="Y233" s="94"/>
      <c r="Z233" s="156">
        <v>121103</v>
      </c>
      <c r="AA233" s="94"/>
      <c r="AB233" s="161">
        <f t="shared" si="64"/>
        <v>16.44674835061263</v>
      </c>
      <c r="AC233" s="94"/>
      <c r="AD233" s="156">
        <v>4214</v>
      </c>
      <c r="AE233" s="94"/>
      <c r="AF233" s="161">
        <f t="shared" si="65"/>
        <v>0.57229463803111091</v>
      </c>
      <c r="AG233" s="94"/>
      <c r="AH233" s="156">
        <v>0</v>
      </c>
      <c r="AI233" s="94"/>
      <c r="AJ233" s="161">
        <f t="shared" si="66"/>
        <v>0</v>
      </c>
      <c r="AK233" s="94"/>
      <c r="AL233" s="156">
        <v>0</v>
      </c>
      <c r="AM233" s="94"/>
      <c r="AN233" s="103">
        <v>21</v>
      </c>
      <c r="AO233" s="94"/>
      <c r="AP233" s="155">
        <v>5968</v>
      </c>
      <c r="AQ233" s="94"/>
      <c r="AR233" s="155">
        <f t="shared" si="67"/>
        <v>5968</v>
      </c>
      <c r="AS233" s="94"/>
      <c r="AT233" s="155">
        <f t="shared" si="68"/>
        <v>0</v>
      </c>
      <c r="AU233" s="94"/>
      <c r="AV233" s="155">
        <f t="shared" si="69"/>
        <v>0</v>
      </c>
    </row>
    <row r="234" spans="1:48" ht="9.75" customHeight="1" x14ac:dyDescent="0.25">
      <c r="A234" s="94">
        <v>22</v>
      </c>
      <c r="B234" s="95"/>
      <c r="C234" s="9" t="s">
        <v>187</v>
      </c>
      <c r="D234" s="103"/>
      <c r="E234" s="156">
        <v>133296</v>
      </c>
      <c r="F234" s="103"/>
      <c r="G234" s="153">
        <f t="shared" si="57"/>
        <v>28.234696038974793</v>
      </c>
      <c r="H234" s="103"/>
      <c r="I234" s="153">
        <f t="shared" si="58"/>
        <v>32.278477659712337</v>
      </c>
      <c r="J234" s="94"/>
      <c r="K234" s="156">
        <v>0</v>
      </c>
      <c r="L234" s="103"/>
      <c r="M234" s="153">
        <f t="shared" si="59"/>
        <v>0</v>
      </c>
      <c r="N234" s="103"/>
      <c r="O234" s="153">
        <f t="shared" si="60"/>
        <v>0</v>
      </c>
      <c r="P234" s="94"/>
      <c r="Q234" s="156">
        <v>0</v>
      </c>
      <c r="R234" s="103"/>
      <c r="S234" s="161">
        <f t="shared" si="61"/>
        <v>0</v>
      </c>
      <c r="T234" s="103"/>
      <c r="U234" s="161">
        <f t="shared" si="62"/>
        <v>0</v>
      </c>
      <c r="V234" s="94"/>
      <c r="W234" s="156">
        <f t="shared" si="63"/>
        <v>133296</v>
      </c>
      <c r="X234" s="94"/>
      <c r="Y234" s="94"/>
      <c r="Z234" s="156">
        <v>0</v>
      </c>
      <c r="AA234" s="94"/>
      <c r="AB234" s="161">
        <f t="shared" si="64"/>
        <v>0</v>
      </c>
      <c r="AC234" s="94"/>
      <c r="AD234" s="156">
        <v>0</v>
      </c>
      <c r="AE234" s="94"/>
      <c r="AF234" s="161">
        <f t="shared" si="65"/>
        <v>0</v>
      </c>
      <c r="AG234" s="94"/>
      <c r="AH234" s="156">
        <v>0</v>
      </c>
      <c r="AI234" s="94"/>
      <c r="AJ234" s="161">
        <f t="shared" si="66"/>
        <v>0</v>
      </c>
      <c r="AK234" s="94"/>
      <c r="AL234" s="156">
        <v>0</v>
      </c>
      <c r="AM234" s="94"/>
      <c r="AN234" s="103">
        <v>22</v>
      </c>
      <c r="AO234" s="94"/>
      <c r="AP234" s="155">
        <v>4721</v>
      </c>
      <c r="AQ234" s="94"/>
      <c r="AR234" s="155">
        <f t="shared" si="67"/>
        <v>4721</v>
      </c>
      <c r="AS234" s="94"/>
      <c r="AT234" s="155">
        <f t="shared" si="68"/>
        <v>0</v>
      </c>
      <c r="AU234" s="94"/>
      <c r="AV234" s="155">
        <f t="shared" si="69"/>
        <v>0</v>
      </c>
    </row>
    <row r="235" spans="1:48" ht="9.75" customHeight="1" x14ac:dyDescent="0.25">
      <c r="A235" s="94">
        <v>23</v>
      </c>
      <c r="B235" s="95"/>
      <c r="C235" s="8" t="s">
        <v>195</v>
      </c>
      <c r="D235" s="103"/>
      <c r="E235" s="156">
        <v>959639</v>
      </c>
      <c r="F235" s="103"/>
      <c r="G235" s="153">
        <f t="shared" si="57"/>
        <v>105.61732335461149</v>
      </c>
      <c r="H235" s="103"/>
      <c r="I235" s="153">
        <f t="shared" si="58"/>
        <v>120.7438680294087</v>
      </c>
      <c r="J235" s="94"/>
      <c r="K235" s="156">
        <v>0</v>
      </c>
      <c r="L235" s="103"/>
      <c r="M235" s="153">
        <f t="shared" si="59"/>
        <v>0</v>
      </c>
      <c r="N235" s="103"/>
      <c r="O235" s="153">
        <f t="shared" si="60"/>
        <v>0</v>
      </c>
      <c r="P235" s="94"/>
      <c r="Q235" s="156">
        <v>0</v>
      </c>
      <c r="R235" s="103"/>
      <c r="S235" s="161">
        <f t="shared" si="61"/>
        <v>0</v>
      </c>
      <c r="T235" s="103"/>
      <c r="U235" s="161">
        <f t="shared" si="62"/>
        <v>0</v>
      </c>
      <c r="V235" s="94"/>
      <c r="W235" s="156">
        <f t="shared" si="63"/>
        <v>959639</v>
      </c>
      <c r="X235" s="94"/>
      <c r="Y235" s="94"/>
      <c r="Z235" s="156">
        <v>40550</v>
      </c>
      <c r="AA235" s="94"/>
      <c r="AB235" s="161">
        <f t="shared" si="64"/>
        <v>4.2255473151883152</v>
      </c>
      <c r="AC235" s="94"/>
      <c r="AD235" s="156">
        <v>292253</v>
      </c>
      <c r="AE235" s="94"/>
      <c r="AF235" s="161">
        <f t="shared" si="65"/>
        <v>30.454472984111735</v>
      </c>
      <c r="AG235" s="94"/>
      <c r="AH235" s="156">
        <v>0</v>
      </c>
      <c r="AI235" s="94"/>
      <c r="AJ235" s="161">
        <f t="shared" si="66"/>
        <v>0</v>
      </c>
      <c r="AK235" s="94"/>
      <c r="AL235" s="156">
        <v>7500</v>
      </c>
      <c r="AM235" s="94"/>
      <c r="AN235" s="103">
        <v>23</v>
      </c>
      <c r="AO235" s="94"/>
      <c r="AP235" s="155">
        <v>9086</v>
      </c>
      <c r="AQ235" s="94"/>
      <c r="AR235" s="155">
        <f t="shared" si="67"/>
        <v>9086</v>
      </c>
      <c r="AS235" s="94"/>
      <c r="AT235" s="155">
        <f t="shared" si="68"/>
        <v>0</v>
      </c>
      <c r="AU235" s="94"/>
      <c r="AV235" s="155">
        <f t="shared" si="69"/>
        <v>0</v>
      </c>
    </row>
    <row r="236" spans="1:48" ht="9.75" customHeight="1" x14ac:dyDescent="0.25">
      <c r="A236" s="94">
        <v>24</v>
      </c>
      <c r="B236" s="95"/>
      <c r="C236" s="272" t="s">
        <v>235</v>
      </c>
      <c r="D236" s="103"/>
      <c r="E236" s="156">
        <v>436435</v>
      </c>
      <c r="F236" s="103"/>
      <c r="G236" s="153">
        <f t="shared" si="57"/>
        <v>56.48181700530607</v>
      </c>
      <c r="H236" s="103"/>
      <c r="I236" s="153">
        <f t="shared" si="58"/>
        <v>64.571159748597424</v>
      </c>
      <c r="J236" s="94"/>
      <c r="K236" s="156">
        <v>3265</v>
      </c>
      <c r="L236" s="103"/>
      <c r="M236" s="153">
        <f t="shared" si="59"/>
        <v>0.42254432509382683</v>
      </c>
      <c r="N236" s="103"/>
      <c r="O236" s="153">
        <f t="shared" si="60"/>
        <v>68.444041964673488</v>
      </c>
      <c r="P236" s="94"/>
      <c r="Q236" s="156">
        <v>0</v>
      </c>
      <c r="R236" s="103"/>
      <c r="S236" s="161">
        <f t="shared" si="61"/>
        <v>0</v>
      </c>
      <c r="T236" s="103"/>
      <c r="U236" s="161">
        <f t="shared" si="62"/>
        <v>0</v>
      </c>
      <c r="V236" s="94"/>
      <c r="W236" s="156">
        <f t="shared" si="63"/>
        <v>439700</v>
      </c>
      <c r="X236" s="94"/>
      <c r="Y236" s="94"/>
      <c r="Z236" s="156">
        <v>0</v>
      </c>
      <c r="AA236" s="94"/>
      <c r="AB236" s="161">
        <f t="shared" si="64"/>
        <v>0</v>
      </c>
      <c r="AC236" s="94"/>
      <c r="AD236" s="156">
        <v>0</v>
      </c>
      <c r="AE236" s="94"/>
      <c r="AF236" s="161">
        <f t="shared" si="65"/>
        <v>0</v>
      </c>
      <c r="AG236" s="94"/>
      <c r="AH236" s="156">
        <v>0</v>
      </c>
      <c r="AI236" s="94"/>
      <c r="AJ236" s="161">
        <f t="shared" si="66"/>
        <v>0</v>
      </c>
      <c r="AK236" s="94"/>
      <c r="AL236" s="156">
        <v>0</v>
      </c>
      <c r="AM236" s="94"/>
      <c r="AN236" s="103">
        <v>24</v>
      </c>
      <c r="AO236" s="94"/>
      <c r="AP236" s="155">
        <v>7727</v>
      </c>
      <c r="AQ236" s="94"/>
      <c r="AR236" s="155">
        <f t="shared" si="67"/>
        <v>7727</v>
      </c>
      <c r="AS236" s="94"/>
      <c r="AT236" s="155">
        <f t="shared" si="68"/>
        <v>7727</v>
      </c>
      <c r="AU236" s="94"/>
      <c r="AV236" s="155">
        <f t="shared" si="69"/>
        <v>0</v>
      </c>
    </row>
    <row r="237" spans="1:48" ht="9.75" customHeight="1" x14ac:dyDescent="0.25">
      <c r="A237" s="94">
        <v>25</v>
      </c>
      <c r="B237" s="95"/>
      <c r="C237" s="8" t="s">
        <v>236</v>
      </c>
      <c r="D237" s="103"/>
      <c r="E237" s="156">
        <v>54309</v>
      </c>
      <c r="F237" s="103"/>
      <c r="G237" s="153">
        <f t="shared" si="57"/>
        <v>9.3266357547655847</v>
      </c>
      <c r="H237" s="103"/>
      <c r="I237" s="153">
        <f t="shared" si="58"/>
        <v>10.662399320145344</v>
      </c>
      <c r="J237" s="94"/>
      <c r="K237" s="156">
        <v>0</v>
      </c>
      <c r="L237" s="103"/>
      <c r="M237" s="153">
        <f t="shared" si="59"/>
        <v>0</v>
      </c>
      <c r="N237" s="103"/>
      <c r="O237" s="153">
        <f t="shared" si="60"/>
        <v>0</v>
      </c>
      <c r="P237" s="94"/>
      <c r="Q237" s="156">
        <v>0</v>
      </c>
      <c r="R237" s="103"/>
      <c r="S237" s="161">
        <f t="shared" si="61"/>
        <v>0</v>
      </c>
      <c r="T237" s="103"/>
      <c r="U237" s="161">
        <f t="shared" si="62"/>
        <v>0</v>
      </c>
      <c r="V237" s="94"/>
      <c r="W237" s="156">
        <f t="shared" si="63"/>
        <v>54309</v>
      </c>
      <c r="X237" s="94"/>
      <c r="Y237" s="94"/>
      <c r="Z237" s="156">
        <v>0</v>
      </c>
      <c r="AA237" s="94"/>
      <c r="AB237" s="161">
        <f t="shared" si="64"/>
        <v>0</v>
      </c>
      <c r="AC237" s="94"/>
      <c r="AD237" s="156">
        <v>0</v>
      </c>
      <c r="AE237" s="94"/>
      <c r="AF237" s="161">
        <f t="shared" si="65"/>
        <v>0</v>
      </c>
      <c r="AG237" s="94"/>
      <c r="AH237" s="156">
        <v>0</v>
      </c>
      <c r="AI237" s="94"/>
      <c r="AJ237" s="161">
        <f t="shared" si="66"/>
        <v>0</v>
      </c>
      <c r="AK237" s="94"/>
      <c r="AL237" s="156">
        <v>0</v>
      </c>
      <c r="AM237" s="94"/>
      <c r="AN237" s="103">
        <v>25</v>
      </c>
      <c r="AO237" s="94"/>
      <c r="AP237" s="155">
        <v>5823</v>
      </c>
      <c r="AQ237" s="94"/>
      <c r="AR237" s="155">
        <f t="shared" si="67"/>
        <v>5823</v>
      </c>
      <c r="AS237" s="94"/>
      <c r="AT237" s="155">
        <f t="shared" si="68"/>
        <v>0</v>
      </c>
      <c r="AU237" s="94"/>
      <c r="AV237" s="155">
        <f t="shared" si="69"/>
        <v>0</v>
      </c>
    </row>
    <row r="238" spans="1:48" ht="9.75" customHeight="1" x14ac:dyDescent="0.25">
      <c r="A238" s="94">
        <v>26</v>
      </c>
      <c r="B238" s="95"/>
      <c r="C238" s="8" t="s">
        <v>237</v>
      </c>
      <c r="D238" s="103"/>
      <c r="E238" s="156">
        <v>502039</v>
      </c>
      <c r="F238" s="103"/>
      <c r="G238" s="153">
        <f t="shared" si="57"/>
        <v>104.61325276099187</v>
      </c>
      <c r="H238" s="103"/>
      <c r="I238" s="153">
        <f t="shared" si="58"/>
        <v>119.59599414473196</v>
      </c>
      <c r="J238" s="94"/>
      <c r="K238" s="156">
        <v>0</v>
      </c>
      <c r="L238" s="103"/>
      <c r="M238" s="153">
        <f t="shared" si="59"/>
        <v>0</v>
      </c>
      <c r="N238" s="103"/>
      <c r="O238" s="153">
        <f t="shared" si="60"/>
        <v>0</v>
      </c>
      <c r="P238" s="94"/>
      <c r="Q238" s="156">
        <v>0</v>
      </c>
      <c r="R238" s="103"/>
      <c r="S238" s="161">
        <f t="shared" si="61"/>
        <v>0</v>
      </c>
      <c r="T238" s="103"/>
      <c r="U238" s="161">
        <f t="shared" si="62"/>
        <v>0</v>
      </c>
      <c r="V238" s="94"/>
      <c r="W238" s="156">
        <f t="shared" si="63"/>
        <v>502039</v>
      </c>
      <c r="X238" s="94"/>
      <c r="Y238" s="94"/>
      <c r="Z238" s="156">
        <v>0</v>
      </c>
      <c r="AA238" s="94"/>
      <c r="AB238" s="161">
        <f t="shared" si="64"/>
        <v>0</v>
      </c>
      <c r="AC238" s="94"/>
      <c r="AD238" s="156">
        <v>0</v>
      </c>
      <c r="AE238" s="94"/>
      <c r="AF238" s="161">
        <f t="shared" si="65"/>
        <v>0</v>
      </c>
      <c r="AG238" s="94"/>
      <c r="AH238" s="156">
        <v>0</v>
      </c>
      <c r="AI238" s="94"/>
      <c r="AJ238" s="161">
        <f t="shared" si="66"/>
        <v>0</v>
      </c>
      <c r="AK238" s="94"/>
      <c r="AL238" s="156">
        <v>0</v>
      </c>
      <c r="AM238" s="94"/>
      <c r="AN238" s="103">
        <v>26</v>
      </c>
      <c r="AO238" s="94"/>
      <c r="AP238" s="155">
        <v>4799</v>
      </c>
      <c r="AQ238" s="94"/>
      <c r="AR238" s="155">
        <f t="shared" si="67"/>
        <v>4799</v>
      </c>
      <c r="AS238" s="94"/>
      <c r="AT238" s="155">
        <f t="shared" si="68"/>
        <v>0</v>
      </c>
      <c r="AU238" s="94"/>
      <c r="AV238" s="155">
        <f t="shared" si="69"/>
        <v>0</v>
      </c>
    </row>
    <row r="239" spans="1:48" ht="9.75" customHeight="1" x14ac:dyDescent="0.25">
      <c r="A239" s="94">
        <v>27</v>
      </c>
      <c r="B239" s="95"/>
      <c r="C239" s="8" t="s">
        <v>238</v>
      </c>
      <c r="D239" s="103"/>
      <c r="E239" s="156">
        <v>640005</v>
      </c>
      <c r="F239" s="103"/>
      <c r="G239" s="153">
        <f t="shared" si="57"/>
        <v>79.120410433922615</v>
      </c>
      <c r="H239" s="103"/>
      <c r="I239" s="153">
        <f t="shared" si="58"/>
        <v>90.452059306510407</v>
      </c>
      <c r="J239" s="94"/>
      <c r="K239" s="156">
        <v>0</v>
      </c>
      <c r="L239" s="103"/>
      <c r="M239" s="153">
        <f t="shared" si="59"/>
        <v>0</v>
      </c>
      <c r="N239" s="103"/>
      <c r="O239" s="153">
        <f t="shared" si="60"/>
        <v>0</v>
      </c>
      <c r="P239" s="94"/>
      <c r="Q239" s="156">
        <v>0</v>
      </c>
      <c r="R239" s="103"/>
      <c r="S239" s="161">
        <f t="shared" si="61"/>
        <v>0</v>
      </c>
      <c r="T239" s="103"/>
      <c r="U239" s="161">
        <f t="shared" si="62"/>
        <v>0</v>
      </c>
      <c r="V239" s="94"/>
      <c r="W239" s="156">
        <f t="shared" si="63"/>
        <v>640005</v>
      </c>
      <c r="X239" s="94"/>
      <c r="Y239" s="94"/>
      <c r="Z239" s="156">
        <v>0</v>
      </c>
      <c r="AA239" s="94"/>
      <c r="AB239" s="161">
        <f t="shared" si="64"/>
        <v>0</v>
      </c>
      <c r="AC239" s="94"/>
      <c r="AD239" s="156">
        <v>41000</v>
      </c>
      <c r="AE239" s="94"/>
      <c r="AF239" s="161">
        <f t="shared" si="65"/>
        <v>6.4061999515628782</v>
      </c>
      <c r="AG239" s="94"/>
      <c r="AH239" s="156">
        <v>0</v>
      </c>
      <c r="AI239" s="94"/>
      <c r="AJ239" s="161">
        <f t="shared" si="66"/>
        <v>0</v>
      </c>
      <c r="AK239" s="94"/>
      <c r="AL239" s="156">
        <v>0</v>
      </c>
      <c r="AM239" s="94"/>
      <c r="AN239" s="103">
        <v>27</v>
      </c>
      <c r="AO239" s="94"/>
      <c r="AP239" s="155">
        <v>8089</v>
      </c>
      <c r="AQ239" s="94"/>
      <c r="AR239" s="155">
        <f t="shared" si="67"/>
        <v>8089</v>
      </c>
      <c r="AS239" s="94"/>
      <c r="AT239" s="155">
        <f t="shared" si="68"/>
        <v>0</v>
      </c>
      <c r="AU239" s="94"/>
      <c r="AV239" s="155">
        <f t="shared" si="69"/>
        <v>0</v>
      </c>
    </row>
    <row r="240" spans="1:48" ht="9.75" customHeight="1" x14ac:dyDescent="0.25">
      <c r="A240" s="94">
        <v>28</v>
      </c>
      <c r="B240" s="95"/>
      <c r="C240" s="8" t="s">
        <v>239</v>
      </c>
      <c r="D240" s="103"/>
      <c r="E240" s="156">
        <v>445831</v>
      </c>
      <c r="F240" s="103"/>
      <c r="G240" s="153">
        <f t="shared" si="57"/>
        <v>54.756939326946693</v>
      </c>
      <c r="H240" s="103"/>
      <c r="I240" s="153">
        <f t="shared" si="58"/>
        <v>62.599244572680369</v>
      </c>
      <c r="J240" s="94"/>
      <c r="K240" s="156">
        <v>0</v>
      </c>
      <c r="L240" s="103"/>
      <c r="M240" s="153">
        <f t="shared" si="59"/>
        <v>0</v>
      </c>
      <c r="N240" s="103"/>
      <c r="O240" s="153">
        <f t="shared" si="60"/>
        <v>0</v>
      </c>
      <c r="P240" s="94"/>
      <c r="Q240" s="156">
        <v>0</v>
      </c>
      <c r="R240" s="103"/>
      <c r="S240" s="161">
        <f t="shared" si="61"/>
        <v>0</v>
      </c>
      <c r="T240" s="103"/>
      <c r="U240" s="161">
        <f t="shared" si="62"/>
        <v>0</v>
      </c>
      <c r="V240" s="94"/>
      <c r="W240" s="156">
        <f t="shared" si="63"/>
        <v>445831</v>
      </c>
      <c r="X240" s="94"/>
      <c r="Y240" s="94"/>
      <c r="Z240" s="156">
        <v>24500</v>
      </c>
      <c r="AA240" s="94"/>
      <c r="AB240" s="161">
        <f t="shared" si="64"/>
        <v>5.495355863544706</v>
      </c>
      <c r="AC240" s="94"/>
      <c r="AD240" s="156">
        <v>0</v>
      </c>
      <c r="AE240" s="94"/>
      <c r="AF240" s="161">
        <f t="shared" si="65"/>
        <v>0</v>
      </c>
      <c r="AG240" s="94"/>
      <c r="AH240" s="156">
        <v>0</v>
      </c>
      <c r="AI240" s="94"/>
      <c r="AJ240" s="161">
        <f t="shared" si="66"/>
        <v>0</v>
      </c>
      <c r="AK240" s="94"/>
      <c r="AL240" s="156">
        <v>0</v>
      </c>
      <c r="AM240" s="94"/>
      <c r="AN240" s="103">
        <v>28</v>
      </c>
      <c r="AO240" s="94"/>
      <c r="AP240" s="155">
        <v>8142</v>
      </c>
      <c r="AQ240" s="94"/>
      <c r="AR240" s="155">
        <f t="shared" si="67"/>
        <v>8142</v>
      </c>
      <c r="AS240" s="94"/>
      <c r="AT240" s="155">
        <f t="shared" si="68"/>
        <v>0</v>
      </c>
      <c r="AU240" s="94"/>
      <c r="AV240" s="155">
        <f t="shared" si="69"/>
        <v>0</v>
      </c>
    </row>
    <row r="241" spans="1:48" ht="9.75" customHeight="1" x14ac:dyDescent="0.25">
      <c r="A241" s="94">
        <v>29</v>
      </c>
      <c r="B241" s="95"/>
      <c r="C241" s="8" t="s">
        <v>240</v>
      </c>
      <c r="D241" s="103"/>
      <c r="E241" s="156">
        <v>894964</v>
      </c>
      <c r="F241" s="103"/>
      <c r="G241" s="153">
        <f t="shared" si="57"/>
        <v>192.46537634408602</v>
      </c>
      <c r="H241" s="103"/>
      <c r="I241" s="153">
        <f t="shared" si="58"/>
        <v>220.03032517208871</v>
      </c>
      <c r="J241" s="94"/>
      <c r="K241" s="156">
        <v>0</v>
      </c>
      <c r="L241" s="103"/>
      <c r="M241" s="153">
        <f t="shared" si="59"/>
        <v>0</v>
      </c>
      <c r="N241" s="103"/>
      <c r="O241" s="153">
        <f t="shared" si="60"/>
        <v>0</v>
      </c>
      <c r="P241" s="94"/>
      <c r="Q241" s="156">
        <v>0</v>
      </c>
      <c r="R241" s="103"/>
      <c r="S241" s="161">
        <f t="shared" si="61"/>
        <v>0</v>
      </c>
      <c r="T241" s="103"/>
      <c r="U241" s="161">
        <f t="shared" si="62"/>
        <v>0</v>
      </c>
      <c r="V241" s="94"/>
      <c r="W241" s="156">
        <f t="shared" si="63"/>
        <v>894964</v>
      </c>
      <c r="X241" s="94"/>
      <c r="Y241" s="94"/>
      <c r="Z241" s="156">
        <v>5400</v>
      </c>
      <c r="AA241" s="94"/>
      <c r="AB241" s="161">
        <f t="shared" si="64"/>
        <v>0.60337622518894618</v>
      </c>
      <c r="AC241" s="94"/>
      <c r="AD241" s="156">
        <v>139912</v>
      </c>
      <c r="AE241" s="94"/>
      <c r="AF241" s="161">
        <f t="shared" si="65"/>
        <v>15.633254521969601</v>
      </c>
      <c r="AG241" s="94"/>
      <c r="AH241" s="156">
        <v>0</v>
      </c>
      <c r="AI241" s="94"/>
      <c r="AJ241" s="161">
        <f t="shared" si="66"/>
        <v>0</v>
      </c>
      <c r="AK241" s="94"/>
      <c r="AL241" s="156">
        <v>0</v>
      </c>
      <c r="AM241" s="94"/>
      <c r="AN241" s="103">
        <v>29</v>
      </c>
      <c r="AO241" s="94"/>
      <c r="AP241" s="155">
        <v>4650</v>
      </c>
      <c r="AQ241" s="94"/>
      <c r="AR241" s="155">
        <f t="shared" si="67"/>
        <v>4650</v>
      </c>
      <c r="AS241" s="94"/>
      <c r="AT241" s="155">
        <f t="shared" si="68"/>
        <v>0</v>
      </c>
      <c r="AU241" s="94"/>
      <c r="AV241" s="155">
        <f t="shared" si="69"/>
        <v>0</v>
      </c>
    </row>
    <row r="242" spans="1:48" ht="9.75" customHeight="1" x14ac:dyDescent="0.25">
      <c r="A242" s="94">
        <v>30</v>
      </c>
      <c r="B242" s="95"/>
      <c r="C242" s="8" t="s">
        <v>241</v>
      </c>
      <c r="D242" s="103"/>
      <c r="E242" s="156">
        <v>173773</v>
      </c>
      <c r="F242" s="103"/>
      <c r="G242" s="153">
        <f t="shared" si="57"/>
        <v>27.16051891216005</v>
      </c>
      <c r="H242" s="103"/>
      <c r="I242" s="153">
        <f t="shared" si="58"/>
        <v>31.050456563164964</v>
      </c>
      <c r="J242" s="94"/>
      <c r="K242" s="156">
        <v>0</v>
      </c>
      <c r="L242" s="103"/>
      <c r="M242" s="153">
        <f t="shared" si="59"/>
        <v>0</v>
      </c>
      <c r="N242" s="103"/>
      <c r="O242" s="153">
        <f t="shared" si="60"/>
        <v>0</v>
      </c>
      <c r="P242" s="94"/>
      <c r="Q242" s="156">
        <v>0</v>
      </c>
      <c r="R242" s="103"/>
      <c r="S242" s="161">
        <f t="shared" si="61"/>
        <v>0</v>
      </c>
      <c r="T242" s="103"/>
      <c r="U242" s="161">
        <f t="shared" si="62"/>
        <v>0</v>
      </c>
      <c r="V242" s="94"/>
      <c r="W242" s="156">
        <f t="shared" si="63"/>
        <v>173773</v>
      </c>
      <c r="X242" s="94"/>
      <c r="Y242" s="94"/>
      <c r="Z242" s="156">
        <v>0</v>
      </c>
      <c r="AA242" s="94"/>
      <c r="AB242" s="161">
        <f t="shared" si="64"/>
        <v>0</v>
      </c>
      <c r="AC242" s="94"/>
      <c r="AD242" s="156">
        <v>79980</v>
      </c>
      <c r="AE242" s="94"/>
      <c r="AF242" s="161">
        <f t="shared" si="65"/>
        <v>46.025562083868031</v>
      </c>
      <c r="AG242" s="94"/>
      <c r="AH242" s="156">
        <v>0</v>
      </c>
      <c r="AI242" s="94"/>
      <c r="AJ242" s="161">
        <f t="shared" si="66"/>
        <v>0</v>
      </c>
      <c r="AK242" s="94"/>
      <c r="AL242" s="156">
        <v>0</v>
      </c>
      <c r="AM242" s="94"/>
      <c r="AN242" s="103">
        <v>30</v>
      </c>
      <c r="AO242" s="94"/>
      <c r="AP242" s="155">
        <v>6398</v>
      </c>
      <c r="AQ242" s="94"/>
      <c r="AR242" s="155">
        <f t="shared" si="67"/>
        <v>6398</v>
      </c>
      <c r="AS242" s="94"/>
      <c r="AT242" s="155">
        <f t="shared" si="68"/>
        <v>0</v>
      </c>
      <c r="AU242" s="94"/>
      <c r="AV242" s="155">
        <f t="shared" si="69"/>
        <v>0</v>
      </c>
    </row>
    <row r="243" spans="1:48" ht="9.75" customHeight="1" x14ac:dyDescent="0.25">
      <c r="A243" s="94">
        <v>31</v>
      </c>
      <c r="B243" s="95"/>
      <c r="C243" s="8" t="s">
        <v>208</v>
      </c>
      <c r="D243" s="103"/>
      <c r="E243" s="156">
        <v>397942</v>
      </c>
      <c r="F243" s="103"/>
      <c r="G243" s="153">
        <f t="shared" si="57"/>
        <v>86.004322455154522</v>
      </c>
      <c r="H243" s="103"/>
      <c r="I243" s="153">
        <f t="shared" si="58"/>
        <v>98.321887268604783</v>
      </c>
      <c r="J243" s="94"/>
      <c r="K243" s="156">
        <v>0</v>
      </c>
      <c r="L243" s="103"/>
      <c r="M243" s="153">
        <f t="shared" si="59"/>
        <v>0</v>
      </c>
      <c r="N243" s="103"/>
      <c r="O243" s="153">
        <f t="shared" si="60"/>
        <v>0</v>
      </c>
      <c r="P243" s="94"/>
      <c r="Q243" s="156">
        <v>0</v>
      </c>
      <c r="R243" s="103"/>
      <c r="S243" s="161">
        <f t="shared" ref="S243:S250" si="70">(Q243/$AP243)</f>
        <v>0</v>
      </c>
      <c r="T243" s="103"/>
      <c r="U243" s="161">
        <f t="shared" si="62"/>
        <v>0</v>
      </c>
      <c r="V243" s="94"/>
      <c r="W243" s="156">
        <f t="shared" ref="W243:W250" si="71">(E243+K243+Q243)</f>
        <v>397942</v>
      </c>
      <c r="X243" s="94"/>
      <c r="Y243" s="94"/>
      <c r="Z243" s="156">
        <v>0</v>
      </c>
      <c r="AA243" s="94"/>
      <c r="AB243" s="161">
        <f t="shared" ref="AB243:AB250" si="72">IF($W243&gt;0,Z243/$W243*100,0)</f>
        <v>0</v>
      </c>
      <c r="AC243" s="94"/>
      <c r="AD243" s="156">
        <v>0</v>
      </c>
      <c r="AE243" s="94"/>
      <c r="AF243" s="161">
        <f t="shared" ref="AF243:AF250" si="73">IF($W243&gt;0,AD243/$W243*100,0)</f>
        <v>0</v>
      </c>
      <c r="AG243" s="94"/>
      <c r="AH243" s="156">
        <v>0</v>
      </c>
      <c r="AI243" s="94"/>
      <c r="AJ243" s="161">
        <f t="shared" ref="AJ243:AJ250" si="74">IF($W243&gt;0,AH243/$W243*100,0)</f>
        <v>0</v>
      </c>
      <c r="AK243" s="94"/>
      <c r="AL243" s="156">
        <v>0</v>
      </c>
      <c r="AM243" s="94"/>
      <c r="AN243" s="103">
        <v>31</v>
      </c>
      <c r="AO243" s="94"/>
      <c r="AP243" s="155">
        <v>4627</v>
      </c>
      <c r="AQ243" s="94"/>
      <c r="AR243" s="155">
        <f t="shared" ref="AR243:AR250" si="75">IF(E243,AP243,0)</f>
        <v>4627</v>
      </c>
      <c r="AS243" s="94"/>
      <c r="AT243" s="155">
        <f t="shared" ref="AT243:AT250" si="76">IF(K243,AP243,0)</f>
        <v>0</v>
      </c>
      <c r="AU243" s="94"/>
      <c r="AV243" s="155">
        <f t="shared" ref="AV243:AV250" si="77">IF(Q243,AP243,0)</f>
        <v>0</v>
      </c>
    </row>
    <row r="244" spans="1:48" ht="9.75" customHeight="1" x14ac:dyDescent="0.25">
      <c r="A244" s="94">
        <v>32</v>
      </c>
      <c r="B244" s="95"/>
      <c r="C244" s="8" t="s">
        <v>242</v>
      </c>
      <c r="D244" s="103"/>
      <c r="E244" s="156">
        <v>977784</v>
      </c>
      <c r="F244" s="103"/>
      <c r="G244" s="153">
        <f t="shared" si="57"/>
        <v>62.33084719831708</v>
      </c>
      <c r="H244" s="103"/>
      <c r="I244" s="153">
        <f t="shared" si="58"/>
        <v>71.257889797168701</v>
      </c>
      <c r="J244" s="94"/>
      <c r="K244" s="156">
        <v>0</v>
      </c>
      <c r="L244" s="103"/>
      <c r="M244" s="153">
        <f t="shared" si="59"/>
        <v>0</v>
      </c>
      <c r="N244" s="103"/>
      <c r="O244" s="153">
        <f t="shared" si="60"/>
        <v>0</v>
      </c>
      <c r="P244" s="94"/>
      <c r="Q244" s="156">
        <v>0</v>
      </c>
      <c r="R244" s="103"/>
      <c r="S244" s="161">
        <f t="shared" si="70"/>
        <v>0</v>
      </c>
      <c r="T244" s="103"/>
      <c r="U244" s="161">
        <f t="shared" si="62"/>
        <v>0</v>
      </c>
      <c r="V244" s="94"/>
      <c r="W244" s="156">
        <f t="shared" si="71"/>
        <v>977784</v>
      </c>
      <c r="X244" s="94"/>
      <c r="Y244" s="94"/>
      <c r="Z244" s="156">
        <v>0</v>
      </c>
      <c r="AA244" s="94"/>
      <c r="AB244" s="161">
        <f t="shared" si="72"/>
        <v>0</v>
      </c>
      <c r="AC244" s="94"/>
      <c r="AD244" s="156">
        <v>0</v>
      </c>
      <c r="AE244" s="94"/>
      <c r="AF244" s="161">
        <f t="shared" si="73"/>
        <v>0</v>
      </c>
      <c r="AG244" s="94"/>
      <c r="AH244" s="156">
        <v>0</v>
      </c>
      <c r="AI244" s="94"/>
      <c r="AJ244" s="161">
        <f t="shared" si="74"/>
        <v>0</v>
      </c>
      <c r="AK244" s="94"/>
      <c r="AL244" s="156">
        <v>0</v>
      </c>
      <c r="AM244" s="94"/>
      <c r="AN244" s="103">
        <v>32</v>
      </c>
      <c r="AO244" s="94"/>
      <c r="AP244" s="155">
        <v>15687</v>
      </c>
      <c r="AQ244" s="94"/>
      <c r="AR244" s="155">
        <f t="shared" si="75"/>
        <v>15687</v>
      </c>
      <c r="AS244" s="94"/>
      <c r="AT244" s="155">
        <f t="shared" si="76"/>
        <v>0</v>
      </c>
      <c r="AU244" s="94"/>
      <c r="AV244" s="155">
        <f t="shared" si="77"/>
        <v>0</v>
      </c>
    </row>
    <row r="245" spans="1:48" ht="9.75" customHeight="1" x14ac:dyDescent="0.25">
      <c r="A245" s="94">
        <v>33</v>
      </c>
      <c r="B245" s="95"/>
      <c r="C245" s="8" t="s">
        <v>243</v>
      </c>
      <c r="D245" s="103"/>
      <c r="E245" s="156">
        <v>524822</v>
      </c>
      <c r="F245" s="103"/>
      <c r="G245" s="153">
        <f t="shared" si="57"/>
        <v>64.808841689306007</v>
      </c>
      <c r="H245" s="103"/>
      <c r="I245" s="153">
        <f t="shared" si="58"/>
        <v>74.090783401118415</v>
      </c>
      <c r="J245" s="94"/>
      <c r="K245" s="156">
        <v>0</v>
      </c>
      <c r="L245" s="103"/>
      <c r="M245" s="153">
        <f t="shared" si="59"/>
        <v>0</v>
      </c>
      <c r="N245" s="103"/>
      <c r="O245" s="153">
        <f t="shared" si="60"/>
        <v>0</v>
      </c>
      <c r="P245" s="94"/>
      <c r="Q245" s="156">
        <v>0</v>
      </c>
      <c r="R245" s="103"/>
      <c r="S245" s="161">
        <f t="shared" si="70"/>
        <v>0</v>
      </c>
      <c r="T245" s="103"/>
      <c r="U245" s="161">
        <f t="shared" si="62"/>
        <v>0</v>
      </c>
      <c r="V245" s="94"/>
      <c r="W245" s="156">
        <f t="shared" si="71"/>
        <v>524822</v>
      </c>
      <c r="X245" s="94"/>
      <c r="Y245" s="94"/>
      <c r="Z245" s="156">
        <v>0</v>
      </c>
      <c r="AA245" s="94"/>
      <c r="AB245" s="161">
        <f t="shared" si="72"/>
        <v>0</v>
      </c>
      <c r="AC245" s="94"/>
      <c r="AD245" s="156">
        <v>18639</v>
      </c>
      <c r="AE245" s="94"/>
      <c r="AF245" s="161">
        <f t="shared" si="73"/>
        <v>3.5514898384595157</v>
      </c>
      <c r="AG245" s="94"/>
      <c r="AH245" s="156">
        <v>0</v>
      </c>
      <c r="AI245" s="94"/>
      <c r="AJ245" s="161">
        <f t="shared" si="74"/>
        <v>0</v>
      </c>
      <c r="AK245" s="94"/>
      <c r="AL245" s="156">
        <v>0</v>
      </c>
      <c r="AM245" s="94"/>
      <c r="AN245" s="103">
        <v>33</v>
      </c>
      <c r="AO245" s="94"/>
      <c r="AP245" s="155">
        <v>8098</v>
      </c>
      <c r="AQ245" s="94"/>
      <c r="AR245" s="155">
        <f t="shared" si="75"/>
        <v>8098</v>
      </c>
      <c r="AS245" s="94"/>
      <c r="AT245" s="155">
        <f t="shared" si="76"/>
        <v>0</v>
      </c>
      <c r="AU245" s="94"/>
      <c r="AV245" s="155">
        <f t="shared" si="77"/>
        <v>0</v>
      </c>
    </row>
    <row r="246" spans="1:48" ht="9.75" customHeight="1" x14ac:dyDescent="0.25">
      <c r="A246" s="94">
        <v>34</v>
      </c>
      <c r="B246" s="95"/>
      <c r="C246" s="8" t="s">
        <v>244</v>
      </c>
      <c r="D246" s="103"/>
      <c r="E246" s="156">
        <v>1097412</v>
      </c>
      <c r="F246" s="103"/>
      <c r="G246" s="153">
        <f t="shared" si="57"/>
        <v>114.1829154094267</v>
      </c>
      <c r="H246" s="103"/>
      <c r="I246" s="153">
        <f t="shared" si="58"/>
        <v>130.536226743025</v>
      </c>
      <c r="J246" s="94"/>
      <c r="K246" s="156">
        <v>0</v>
      </c>
      <c r="L246" s="103"/>
      <c r="M246" s="153">
        <f t="shared" si="59"/>
        <v>0</v>
      </c>
      <c r="N246" s="103"/>
      <c r="O246" s="153">
        <f t="shared" si="60"/>
        <v>0</v>
      </c>
      <c r="P246" s="94"/>
      <c r="Q246" s="156">
        <v>0</v>
      </c>
      <c r="R246" s="103"/>
      <c r="S246" s="161">
        <f t="shared" si="70"/>
        <v>0</v>
      </c>
      <c r="T246" s="103"/>
      <c r="U246" s="161">
        <f t="shared" si="62"/>
        <v>0</v>
      </c>
      <c r="V246" s="94"/>
      <c r="W246" s="156">
        <f t="shared" si="71"/>
        <v>1097412</v>
      </c>
      <c r="X246" s="94"/>
      <c r="Y246" s="94"/>
      <c r="Z246" s="156">
        <v>0</v>
      </c>
      <c r="AA246" s="94"/>
      <c r="AB246" s="161">
        <f t="shared" si="72"/>
        <v>0</v>
      </c>
      <c r="AC246" s="94"/>
      <c r="AD246" s="156">
        <v>0</v>
      </c>
      <c r="AE246" s="94"/>
      <c r="AF246" s="161">
        <f t="shared" si="73"/>
        <v>0</v>
      </c>
      <c r="AG246" s="94"/>
      <c r="AH246" s="156">
        <v>0</v>
      </c>
      <c r="AI246" s="94"/>
      <c r="AJ246" s="161">
        <f t="shared" si="74"/>
        <v>0</v>
      </c>
      <c r="AK246" s="94"/>
      <c r="AL246" s="156">
        <v>0</v>
      </c>
      <c r="AM246" s="94"/>
      <c r="AN246" s="103">
        <v>34</v>
      </c>
      <c r="AO246" s="94"/>
      <c r="AP246" s="155">
        <v>9611</v>
      </c>
      <c r="AQ246" s="94"/>
      <c r="AR246" s="155">
        <f t="shared" si="75"/>
        <v>9611</v>
      </c>
      <c r="AS246" s="94"/>
      <c r="AT246" s="155">
        <f t="shared" si="76"/>
        <v>0</v>
      </c>
      <c r="AU246" s="94"/>
      <c r="AV246" s="155">
        <f t="shared" si="77"/>
        <v>0</v>
      </c>
    </row>
    <row r="247" spans="1:48" ht="9.75" customHeight="1" x14ac:dyDescent="0.25">
      <c r="A247" s="94">
        <v>35</v>
      </c>
      <c r="B247" s="95"/>
      <c r="C247" s="8" t="s">
        <v>245</v>
      </c>
      <c r="D247" s="103"/>
      <c r="E247" s="156">
        <v>332238</v>
      </c>
      <c r="F247" s="103"/>
      <c r="G247" s="153">
        <f t="shared" si="57"/>
        <v>100.49546279491832</v>
      </c>
      <c r="H247" s="103"/>
      <c r="I247" s="153">
        <f t="shared" si="58"/>
        <v>114.88845306676826</v>
      </c>
      <c r="J247" s="94"/>
      <c r="K247" s="156">
        <v>0</v>
      </c>
      <c r="L247" s="103"/>
      <c r="M247" s="153">
        <f t="shared" si="59"/>
        <v>0</v>
      </c>
      <c r="N247" s="103"/>
      <c r="O247" s="153">
        <f t="shared" si="60"/>
        <v>0</v>
      </c>
      <c r="P247" s="94"/>
      <c r="Q247" s="156">
        <v>0</v>
      </c>
      <c r="R247" s="103"/>
      <c r="S247" s="161">
        <f t="shared" si="70"/>
        <v>0</v>
      </c>
      <c r="T247" s="103"/>
      <c r="U247" s="161">
        <f t="shared" si="62"/>
        <v>0</v>
      </c>
      <c r="V247" s="94"/>
      <c r="W247" s="156">
        <f t="shared" si="71"/>
        <v>332238</v>
      </c>
      <c r="X247" s="94"/>
      <c r="Y247" s="94"/>
      <c r="Z247" s="156">
        <v>0</v>
      </c>
      <c r="AA247" s="94"/>
      <c r="AB247" s="161">
        <f t="shared" si="72"/>
        <v>0</v>
      </c>
      <c r="AC247" s="94"/>
      <c r="AD247" s="156">
        <v>0</v>
      </c>
      <c r="AE247" s="94"/>
      <c r="AF247" s="161">
        <f t="shared" si="73"/>
        <v>0</v>
      </c>
      <c r="AG247" s="94"/>
      <c r="AH247" s="156">
        <v>0</v>
      </c>
      <c r="AI247" s="94"/>
      <c r="AJ247" s="161">
        <f t="shared" si="74"/>
        <v>0</v>
      </c>
      <c r="AK247" s="94"/>
      <c r="AL247" s="156">
        <v>0</v>
      </c>
      <c r="AM247" s="94"/>
      <c r="AN247" s="103">
        <v>35</v>
      </c>
      <c r="AO247" s="94"/>
      <c r="AP247" s="155">
        <v>3306</v>
      </c>
      <c r="AQ247" s="94"/>
      <c r="AR247" s="155">
        <f t="shared" si="75"/>
        <v>3306</v>
      </c>
      <c r="AS247" s="94"/>
      <c r="AT247" s="155">
        <f t="shared" si="76"/>
        <v>0</v>
      </c>
      <c r="AU247" s="94"/>
      <c r="AV247" s="155">
        <f t="shared" si="77"/>
        <v>0</v>
      </c>
    </row>
    <row r="248" spans="1:48" ht="9.75" customHeight="1" x14ac:dyDescent="0.25">
      <c r="A248" s="94">
        <v>36</v>
      </c>
      <c r="B248" s="95"/>
      <c r="C248" s="8" t="s">
        <v>212</v>
      </c>
      <c r="D248" s="103"/>
      <c r="E248" s="156">
        <v>146487</v>
      </c>
      <c r="F248" s="103"/>
      <c r="G248" s="153">
        <f t="shared" si="57"/>
        <v>44.579123554473526</v>
      </c>
      <c r="H248" s="103"/>
      <c r="I248" s="153">
        <f t="shared" si="58"/>
        <v>50.963758977830963</v>
      </c>
      <c r="J248" s="94"/>
      <c r="K248" s="156">
        <v>0</v>
      </c>
      <c r="L248" s="103"/>
      <c r="M248" s="153">
        <f t="shared" si="59"/>
        <v>0</v>
      </c>
      <c r="N248" s="103"/>
      <c r="O248" s="153">
        <f t="shared" si="60"/>
        <v>0</v>
      </c>
      <c r="P248" s="94"/>
      <c r="Q248" s="156">
        <v>0</v>
      </c>
      <c r="R248" s="103"/>
      <c r="S248" s="161">
        <f>(Q248/$AP248)</f>
        <v>0</v>
      </c>
      <c r="T248" s="103"/>
      <c r="U248" s="161">
        <f t="shared" si="62"/>
        <v>0</v>
      </c>
      <c r="V248" s="94"/>
      <c r="W248" s="156">
        <f>(E248+K248+Q248)</f>
        <v>146487</v>
      </c>
      <c r="X248" s="94"/>
      <c r="Y248" s="94"/>
      <c r="Z248" s="156">
        <v>0</v>
      </c>
      <c r="AA248" s="94"/>
      <c r="AB248" s="161">
        <f>IF($W248&gt;0,Z248/$W248*100,0)</f>
        <v>0</v>
      </c>
      <c r="AC248" s="94"/>
      <c r="AD248" s="156">
        <v>0</v>
      </c>
      <c r="AE248" s="94"/>
      <c r="AF248" s="161">
        <f>IF($W248&gt;0,AD248/$W248*100,0)</f>
        <v>0</v>
      </c>
      <c r="AG248" s="94"/>
      <c r="AH248" s="156">
        <v>0</v>
      </c>
      <c r="AI248" s="94"/>
      <c r="AJ248" s="161">
        <f>IF($W248&gt;0,AH248/$W248*100,0)</f>
        <v>0</v>
      </c>
      <c r="AK248" s="94"/>
      <c r="AL248" s="156">
        <v>0</v>
      </c>
      <c r="AM248" s="94"/>
      <c r="AN248" s="103">
        <v>36</v>
      </c>
      <c r="AO248" s="94"/>
      <c r="AP248" s="155">
        <v>3286</v>
      </c>
      <c r="AQ248" s="94"/>
      <c r="AR248" s="155">
        <f>IF(E248,AP248,0)</f>
        <v>3286</v>
      </c>
      <c r="AS248" s="94"/>
      <c r="AT248" s="155">
        <f>IF(K248,AP248,0)</f>
        <v>0</v>
      </c>
      <c r="AU248" s="94"/>
      <c r="AV248" s="155">
        <f>IF(Q248,AP248,0)</f>
        <v>0</v>
      </c>
    </row>
    <row r="249" spans="1:48" ht="9.75" customHeight="1" x14ac:dyDescent="0.25">
      <c r="A249" s="94">
        <v>37</v>
      </c>
      <c r="B249" s="95"/>
      <c r="C249" s="8" t="s">
        <v>246</v>
      </c>
      <c r="D249" s="103"/>
      <c r="E249" s="156">
        <v>407786</v>
      </c>
      <c r="F249" s="103"/>
      <c r="G249" s="153">
        <f t="shared" si="57"/>
        <v>80.005101039827352</v>
      </c>
      <c r="H249" s="103"/>
      <c r="I249" s="153">
        <f t="shared" si="58"/>
        <v>91.46345556588696</v>
      </c>
      <c r="J249" s="94"/>
      <c r="K249" s="156">
        <v>0</v>
      </c>
      <c r="L249" s="103"/>
      <c r="M249" s="153">
        <f t="shared" si="59"/>
        <v>0</v>
      </c>
      <c r="N249" s="103"/>
      <c r="O249" s="153">
        <f t="shared" si="60"/>
        <v>0</v>
      </c>
      <c r="P249" s="94"/>
      <c r="Q249" s="156">
        <v>0</v>
      </c>
      <c r="R249" s="103"/>
      <c r="S249" s="161">
        <f>(Q249/$AP249)</f>
        <v>0</v>
      </c>
      <c r="T249" s="103"/>
      <c r="U249" s="161">
        <f t="shared" si="62"/>
        <v>0</v>
      </c>
      <c r="V249" s="94"/>
      <c r="W249" s="156">
        <f>(E249+K249+Q249)</f>
        <v>407786</v>
      </c>
      <c r="X249" s="94"/>
      <c r="Y249" s="94"/>
      <c r="Z249" s="156">
        <v>0</v>
      </c>
      <c r="AA249" s="94"/>
      <c r="AB249" s="161">
        <f>IF($W249&gt;0,Z249/$W249*100,0)</f>
        <v>0</v>
      </c>
      <c r="AC249" s="94"/>
      <c r="AD249" s="156">
        <v>0</v>
      </c>
      <c r="AE249" s="94"/>
      <c r="AF249" s="161">
        <f>IF($W249&gt;0,AD249/$W249*100,0)</f>
        <v>0</v>
      </c>
      <c r="AG249" s="94"/>
      <c r="AH249" s="156">
        <v>0</v>
      </c>
      <c r="AI249" s="94"/>
      <c r="AJ249" s="161">
        <f>IF($W249&gt;0,AH249/$W249*100,0)</f>
        <v>0</v>
      </c>
      <c r="AK249" s="94"/>
      <c r="AL249" s="156">
        <v>0</v>
      </c>
      <c r="AM249" s="94"/>
      <c r="AN249" s="103">
        <v>37</v>
      </c>
      <c r="AO249" s="94"/>
      <c r="AP249" s="155">
        <v>5097</v>
      </c>
      <c r="AQ249" s="94"/>
      <c r="AR249" s="155">
        <f>IF(E249,AP249,0)</f>
        <v>5097</v>
      </c>
      <c r="AS249" s="94"/>
      <c r="AT249" s="155">
        <f>IF(K249,AP249,0)</f>
        <v>0</v>
      </c>
      <c r="AU249" s="94"/>
      <c r="AV249" s="155">
        <f>IF(Q249,AP249,0)</f>
        <v>0</v>
      </c>
    </row>
    <row r="250" spans="1:48" ht="9.75" customHeight="1" x14ac:dyDescent="0.25">
      <c r="A250" s="126">
        <v>38</v>
      </c>
      <c r="B250" s="95"/>
      <c r="C250" s="9" t="s">
        <v>247</v>
      </c>
      <c r="D250" s="103"/>
      <c r="E250" s="157">
        <v>2844740</v>
      </c>
      <c r="F250" s="103"/>
      <c r="G250" s="153">
        <f t="shared" si="57"/>
        <v>346.45475581536965</v>
      </c>
      <c r="H250" s="103"/>
      <c r="I250" s="153">
        <f t="shared" si="58"/>
        <v>396.0741096787653</v>
      </c>
      <c r="J250" s="94"/>
      <c r="K250" s="157">
        <v>0</v>
      </c>
      <c r="L250" s="103"/>
      <c r="M250" s="153">
        <f t="shared" si="59"/>
        <v>0</v>
      </c>
      <c r="N250" s="103"/>
      <c r="O250" s="153">
        <f t="shared" si="60"/>
        <v>0</v>
      </c>
      <c r="P250" s="94"/>
      <c r="Q250" s="157">
        <v>0</v>
      </c>
      <c r="R250" s="103"/>
      <c r="S250" s="161">
        <f t="shared" si="70"/>
        <v>0</v>
      </c>
      <c r="T250" s="112"/>
      <c r="U250" s="161">
        <f t="shared" si="62"/>
        <v>0</v>
      </c>
      <c r="V250" s="94"/>
      <c r="W250" s="157">
        <f t="shared" si="71"/>
        <v>2844740</v>
      </c>
      <c r="X250" s="94"/>
      <c r="Y250" s="94"/>
      <c r="Z250" s="157">
        <v>692</v>
      </c>
      <c r="AA250" s="94"/>
      <c r="AB250" s="161">
        <f t="shared" si="72"/>
        <v>2.4325597418393245E-2</v>
      </c>
      <c r="AC250" s="94"/>
      <c r="AD250" s="157">
        <v>0</v>
      </c>
      <c r="AE250" s="94"/>
      <c r="AF250" s="161">
        <f t="shared" si="73"/>
        <v>0</v>
      </c>
      <c r="AG250" s="94"/>
      <c r="AH250" s="157">
        <v>0</v>
      </c>
      <c r="AI250" s="94"/>
      <c r="AJ250" s="161">
        <f t="shared" si="74"/>
        <v>0</v>
      </c>
      <c r="AK250" s="94"/>
      <c r="AL250" s="157">
        <v>1477</v>
      </c>
      <c r="AM250" s="94"/>
      <c r="AN250" s="109">
        <v>38</v>
      </c>
      <c r="AO250" s="94"/>
      <c r="AP250" s="158">
        <v>8211</v>
      </c>
      <c r="AQ250" s="94"/>
      <c r="AR250" s="158">
        <f t="shared" si="75"/>
        <v>8211</v>
      </c>
      <c r="AS250" s="94"/>
      <c r="AT250" s="158">
        <f t="shared" si="76"/>
        <v>0</v>
      </c>
      <c r="AU250" s="94"/>
      <c r="AV250" s="158">
        <f t="shared" si="77"/>
        <v>0</v>
      </c>
    </row>
    <row r="251" spans="1:48" ht="8.85" customHeight="1" x14ac:dyDescent="0.25">
      <c r="A251" s="103"/>
      <c r="B251" s="103"/>
      <c r="C251" s="103"/>
      <c r="D251" s="103"/>
      <c r="E251" s="103"/>
      <c r="F251" s="103"/>
      <c r="G251" s="112"/>
      <c r="H251" s="112"/>
      <c r="I251" s="112"/>
      <c r="J251" s="94"/>
      <c r="K251" s="103"/>
      <c r="L251" s="103"/>
      <c r="M251" s="112"/>
      <c r="N251" s="112"/>
      <c r="O251" s="112"/>
      <c r="P251" s="94"/>
      <c r="Q251" s="103"/>
      <c r="R251" s="103"/>
      <c r="S251" s="112"/>
      <c r="T251" s="112"/>
      <c r="U251" s="112"/>
      <c r="V251" s="94"/>
      <c r="W251" s="103"/>
      <c r="X251" s="94"/>
      <c r="Y251" s="94"/>
      <c r="Z251" s="103"/>
      <c r="AA251" s="94"/>
      <c r="AB251" s="112"/>
      <c r="AC251" s="94"/>
      <c r="AD251" s="103"/>
      <c r="AE251" s="94"/>
      <c r="AF251" s="112"/>
      <c r="AG251" s="94"/>
      <c r="AH251" s="103"/>
      <c r="AI251" s="94"/>
      <c r="AJ251" s="112"/>
      <c r="AK251" s="94"/>
      <c r="AL251" s="103"/>
      <c r="AM251" s="94"/>
      <c r="AN251" s="103"/>
      <c r="AO251" s="94"/>
      <c r="AP251" s="94"/>
      <c r="AQ251" s="94"/>
      <c r="AR251" s="94"/>
      <c r="AS251" s="94"/>
      <c r="AT251" s="94"/>
      <c r="AU251" s="94"/>
      <c r="AV251" s="94"/>
    </row>
    <row r="252" spans="1:48" ht="8.85" customHeight="1" x14ac:dyDescent="0.25">
      <c r="A252" s="109">
        <f>A250</f>
        <v>38</v>
      </c>
      <c r="B252" s="103"/>
      <c r="C252" s="123" t="s">
        <v>63</v>
      </c>
      <c r="D252" s="103"/>
      <c r="E252" s="159">
        <f>SUM(E213:E250)</f>
        <v>31402434</v>
      </c>
      <c r="F252" s="103"/>
      <c r="G252" s="160">
        <f>IF(ISNONTEXT(H$252),E252/$AP252,E252/AR252)</f>
        <v>87.472204657951693</v>
      </c>
      <c r="H252" s="112"/>
      <c r="I252" s="161">
        <f>IF(G$252&gt;0,G252/G$252*100,0)</f>
        <v>100</v>
      </c>
      <c r="J252" s="94"/>
      <c r="K252" s="159">
        <f>SUM(K213:K250)</f>
        <v>6957</v>
      </c>
      <c r="L252" s="103"/>
      <c r="M252" s="160">
        <f>(K252/$AT252)</f>
        <v>0.6173573520276866</v>
      </c>
      <c r="N252" s="169" t="s">
        <v>377</v>
      </c>
      <c r="O252" s="161">
        <f>IF(M$252&gt;0,M252/M$252*100,0)</f>
        <v>100</v>
      </c>
      <c r="P252" s="94"/>
      <c r="Q252" s="159">
        <f>SUM(Q213:Q250)</f>
        <v>0</v>
      </c>
      <c r="R252" s="103"/>
      <c r="S252" s="160">
        <f>IF(ISNONTEXT(T$252),Q252/$AP252,Q252/AV252)</f>
        <v>0</v>
      </c>
      <c r="T252" s="112"/>
      <c r="U252" s="161">
        <f>IF(S$252&gt;0,S252/S$252*100,0)</f>
        <v>0</v>
      </c>
      <c r="V252" s="94"/>
      <c r="W252" s="159">
        <f>SUM(W213:W250)</f>
        <v>31409391</v>
      </c>
      <c r="X252" s="94"/>
      <c r="Y252" s="94"/>
      <c r="Z252" s="159">
        <f>SUM(Z213:Z250)</f>
        <v>606925</v>
      </c>
      <c r="AA252" s="94"/>
      <c r="AB252" s="161">
        <f>IF($W252&gt;0,Z252/$W252*100,0)</f>
        <v>1.9323042589396273</v>
      </c>
      <c r="AC252" s="94"/>
      <c r="AD252" s="159">
        <f>SUM(AD213:AD250)</f>
        <v>1412929</v>
      </c>
      <c r="AE252" s="94"/>
      <c r="AF252" s="161">
        <f>IF($W252&gt;0,AD252/$W252*100,0)</f>
        <v>4.4984285113964804</v>
      </c>
      <c r="AG252" s="94"/>
      <c r="AH252" s="159">
        <f>SUM(AH213:AH250)</f>
        <v>1638189</v>
      </c>
      <c r="AI252" s="94"/>
      <c r="AJ252" s="161">
        <f>IF($W252&gt;0,AH252/$W252*100,0)</f>
        <v>5.2156025565729687</v>
      </c>
      <c r="AK252" s="94"/>
      <c r="AL252" s="159">
        <f>SUM(AL213:AL250)</f>
        <v>487399</v>
      </c>
      <c r="AM252" s="94"/>
      <c r="AN252" s="109">
        <f>AN250</f>
        <v>38</v>
      </c>
      <c r="AO252" s="94"/>
      <c r="AP252" s="162">
        <f>SUM(AP213:AP250)</f>
        <v>358999</v>
      </c>
      <c r="AQ252" s="94"/>
      <c r="AR252" s="162">
        <f>SUM(AR213:AR250)</f>
        <v>358999</v>
      </c>
      <c r="AS252" s="167"/>
      <c r="AT252" s="162">
        <f>SUM(AT213:AT250)</f>
        <v>11269</v>
      </c>
      <c r="AU252" s="167"/>
      <c r="AV252" s="162">
        <f>SUM(AV213:AV250)</f>
        <v>0</v>
      </c>
    </row>
    <row r="253" spans="1:48" ht="8.85" customHeight="1" x14ac:dyDescent="0.25">
      <c r="A253" s="103"/>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165"/>
      <c r="AC253" s="94"/>
      <c r="AD253" s="94"/>
      <c r="AE253" s="94"/>
      <c r="AF253" s="165"/>
      <c r="AG253" s="94"/>
      <c r="AH253" s="94"/>
      <c r="AI253" s="94"/>
      <c r="AJ253" s="165"/>
      <c r="AK253" s="94"/>
      <c r="AL253" s="94"/>
      <c r="AM253" s="94"/>
      <c r="AN253" s="103"/>
      <c r="AO253" s="94"/>
      <c r="AP253" s="94"/>
      <c r="AQ253" s="94"/>
      <c r="AR253" s="94"/>
      <c r="AS253" s="119"/>
      <c r="AT253" s="94"/>
      <c r="AU253" s="119"/>
      <c r="AV253" s="94"/>
    </row>
    <row r="254" spans="1:48" ht="13.5" thickBot="1" x14ac:dyDescent="0.3">
      <c r="A254" s="130">
        <f>(A52+A192+A252)</f>
        <v>171</v>
      </c>
      <c r="B254" s="103"/>
      <c r="C254" s="123" t="s">
        <v>248</v>
      </c>
      <c r="D254" s="103"/>
      <c r="E254" s="170">
        <f>(E52+E192+E252)</f>
        <v>1316962630</v>
      </c>
      <c r="F254" s="103"/>
      <c r="G254" s="160">
        <f>(E254/$AP254)</f>
        <v>150.80932396800324</v>
      </c>
      <c r="H254" s="112"/>
      <c r="I254" s="161"/>
      <c r="J254" s="94"/>
      <c r="K254" s="170">
        <f>(K52+K192+K252)</f>
        <v>35321570</v>
      </c>
      <c r="L254" s="103"/>
      <c r="M254" s="160">
        <f>(K254/$AP254)</f>
        <v>4.0447784711920827</v>
      </c>
      <c r="N254" s="112"/>
      <c r="O254" s="161"/>
      <c r="P254" s="94"/>
      <c r="Q254" s="170">
        <f>(Q52+Q192+Q252)</f>
        <v>10823725</v>
      </c>
      <c r="R254" s="103"/>
      <c r="S254" s="160">
        <f>(Q254/$AP254)</f>
        <v>1.2394570756085734</v>
      </c>
      <c r="T254" s="112"/>
      <c r="U254" s="161"/>
      <c r="V254" s="94"/>
      <c r="W254" s="170">
        <f>(W52+W192+W252)</f>
        <v>1363107925</v>
      </c>
      <c r="X254" s="94"/>
      <c r="Y254" s="94"/>
      <c r="Z254" s="170">
        <f>(Z52+Z192+Z252)</f>
        <v>112622765</v>
      </c>
      <c r="AA254" s="94"/>
      <c r="AB254" s="161">
        <f>IF($W254&gt;0,Z254/$W254*100,0)</f>
        <v>8.2622045499442027</v>
      </c>
      <c r="AC254" s="94"/>
      <c r="AD254" s="170">
        <f>(AD52+AD192+AD252)</f>
        <v>20037829</v>
      </c>
      <c r="AE254" s="94"/>
      <c r="AF254" s="161">
        <f>IF($W254&gt;0,AD254/$W254*100,0)</f>
        <v>1.4700104542345758</v>
      </c>
      <c r="AG254" s="94"/>
      <c r="AH254" s="170">
        <f>(AH52+AH192+AH252)</f>
        <v>233527620</v>
      </c>
      <c r="AI254" s="94"/>
      <c r="AJ254" s="161">
        <f>IF($W254&gt;0,AH254/$W254*100,0)</f>
        <v>17.131997820348673</v>
      </c>
      <c r="AK254" s="94"/>
      <c r="AL254" s="170">
        <f>(AL52+AL192+AL252)</f>
        <v>221687766</v>
      </c>
      <c r="AM254" s="94"/>
      <c r="AN254" s="130">
        <f>(AN52+AN192+AN252)</f>
        <v>171</v>
      </c>
      <c r="AO254" s="94"/>
      <c r="AP254" s="171">
        <f>(AP52+AP192+AP252)</f>
        <v>8732634</v>
      </c>
      <c r="AQ254" s="94"/>
      <c r="AR254" s="171">
        <f>(AR52+AR192+AR252)</f>
        <v>8732634</v>
      </c>
      <c r="AS254" s="167"/>
      <c r="AT254" s="171">
        <f>(AT52+AT192+AT252)</f>
        <v>5718309</v>
      </c>
      <c r="AU254" s="167"/>
      <c r="AV254" s="171">
        <f>(AV52+AV192+AV252)</f>
        <v>5885536</v>
      </c>
    </row>
    <row r="255" spans="1:48" ht="8.85" customHeight="1" thickTop="1" x14ac:dyDescent="0.25">
      <c r="A255" s="112"/>
      <c r="B255" s="103"/>
      <c r="C255" s="123"/>
      <c r="D255" s="103"/>
      <c r="E255" s="148"/>
      <c r="F255" s="94"/>
      <c r="G255" s="165"/>
      <c r="H255" s="94"/>
      <c r="I255" s="94"/>
      <c r="J255" s="94"/>
      <c r="K255" s="148"/>
      <c r="L255" s="94"/>
      <c r="M255" s="165"/>
      <c r="N255" s="94"/>
      <c r="O255" s="94"/>
      <c r="P255" s="94"/>
      <c r="Q255" s="148"/>
      <c r="R255" s="94"/>
      <c r="S255" s="165"/>
      <c r="T255" s="94"/>
      <c r="U255" s="94"/>
      <c r="V255" s="94"/>
      <c r="W255" s="148"/>
      <c r="X255" s="94"/>
      <c r="Y255" s="94"/>
      <c r="Z255" s="148"/>
      <c r="AA255" s="94"/>
      <c r="AB255" s="165"/>
      <c r="AC255" s="94"/>
      <c r="AD255" s="148"/>
      <c r="AE255" s="94"/>
      <c r="AF255" s="165"/>
      <c r="AG255" s="94"/>
      <c r="AH255" s="148"/>
      <c r="AI255" s="94"/>
      <c r="AJ255" s="165"/>
      <c r="AK255" s="94"/>
      <c r="AL255" s="148"/>
      <c r="AM255" s="94"/>
      <c r="AN255" s="112"/>
      <c r="AO255" s="94"/>
      <c r="AP255" s="146"/>
      <c r="AQ255" s="94"/>
      <c r="AR255" s="146"/>
      <c r="AS255" s="148"/>
      <c r="AT255" s="146"/>
      <c r="AU255" s="148"/>
      <c r="AV255" s="146"/>
    </row>
    <row r="256" spans="1:48" ht="8.85" customHeight="1" x14ac:dyDescent="0.25">
      <c r="A256" s="112"/>
      <c r="B256" s="103"/>
      <c r="C256" s="123"/>
      <c r="D256" s="103"/>
      <c r="E256" s="148"/>
      <c r="F256" s="94"/>
      <c r="G256" s="165"/>
      <c r="H256" s="94"/>
      <c r="I256" s="94"/>
      <c r="J256" s="94"/>
      <c r="K256" s="148"/>
      <c r="L256" s="94"/>
      <c r="M256" s="165"/>
      <c r="N256" s="94"/>
      <c r="O256" s="94"/>
      <c r="P256" s="94"/>
      <c r="Q256" s="148"/>
      <c r="R256" s="94"/>
      <c r="S256" s="165"/>
      <c r="T256" s="94"/>
      <c r="U256" s="94"/>
      <c r="V256" s="94"/>
      <c r="W256" s="148"/>
      <c r="X256" s="94"/>
      <c r="Y256" s="94"/>
      <c r="Z256" s="148"/>
      <c r="AA256" s="94"/>
      <c r="AB256" s="165"/>
      <c r="AC256" s="94"/>
      <c r="AD256" s="148"/>
      <c r="AE256" s="94"/>
      <c r="AF256" s="165"/>
      <c r="AG256" s="94"/>
      <c r="AH256" s="148"/>
      <c r="AI256" s="94"/>
      <c r="AJ256" s="165"/>
      <c r="AK256" s="94"/>
      <c r="AL256" s="148"/>
      <c r="AM256" s="94"/>
      <c r="AN256" s="112"/>
      <c r="AO256" s="94"/>
      <c r="AP256" s="146"/>
      <c r="AQ256" s="94"/>
      <c r="AR256" s="146"/>
      <c r="AS256" s="146"/>
      <c r="AT256" s="146"/>
      <c r="AU256" s="146"/>
      <c r="AV256" s="146"/>
    </row>
    <row r="257" spans="1:48" ht="12.2" customHeight="1" x14ac:dyDescent="0.25">
      <c r="A257" s="112"/>
      <c r="B257" s="103"/>
      <c r="C257" s="94" t="s">
        <v>249</v>
      </c>
      <c r="D257" s="103"/>
      <c r="E257" s="148"/>
      <c r="F257" s="94"/>
      <c r="G257" s="165"/>
      <c r="H257" s="94"/>
      <c r="I257" s="94"/>
      <c r="J257" s="94"/>
      <c r="K257" s="148"/>
      <c r="L257" s="94"/>
      <c r="M257" s="165"/>
      <c r="N257" s="94"/>
      <c r="O257" s="94"/>
      <c r="P257" s="94"/>
      <c r="Q257" s="148"/>
      <c r="R257" s="94"/>
      <c r="S257" s="165"/>
      <c r="T257" s="94"/>
      <c r="U257" s="94"/>
      <c r="V257" s="94"/>
      <c r="W257" s="148"/>
      <c r="X257" s="94"/>
      <c r="Y257" s="94"/>
      <c r="Z257" s="148"/>
      <c r="AA257" s="94"/>
      <c r="AB257" s="165"/>
      <c r="AC257" s="94"/>
      <c r="AD257" s="148"/>
      <c r="AE257" s="94"/>
      <c r="AF257" s="165"/>
      <c r="AG257" s="94"/>
      <c r="AH257" s="148"/>
      <c r="AI257" s="94"/>
      <c r="AJ257" s="165"/>
      <c r="AK257" s="94"/>
      <c r="AL257" s="148"/>
      <c r="AM257" s="94"/>
      <c r="AN257" s="112"/>
      <c r="AO257" s="94"/>
      <c r="AP257" s="146"/>
      <c r="AQ257" s="94"/>
      <c r="AR257" s="146"/>
      <c r="AS257" s="146"/>
      <c r="AT257" s="146"/>
      <c r="AU257" s="146"/>
      <c r="AV257" s="146"/>
    </row>
    <row r="258" spans="1:48" ht="3.95" customHeight="1" x14ac:dyDescent="0.25">
      <c r="A258" s="112"/>
      <c r="B258" s="103"/>
      <c r="C258" s="123"/>
      <c r="D258" s="103"/>
      <c r="E258" s="148"/>
      <c r="F258" s="94"/>
      <c r="G258" s="165"/>
      <c r="H258" s="94"/>
      <c r="I258" s="94"/>
      <c r="J258" s="94"/>
      <c r="K258" s="148"/>
      <c r="L258" s="94"/>
      <c r="M258" s="165"/>
      <c r="N258" s="94"/>
      <c r="O258" s="94"/>
      <c r="P258" s="94"/>
      <c r="Q258" s="148"/>
      <c r="R258" s="94"/>
      <c r="S258" s="165"/>
      <c r="T258" s="94"/>
      <c r="U258" s="94"/>
      <c r="V258" s="94"/>
      <c r="W258" s="148"/>
      <c r="X258" s="94"/>
      <c r="Y258" s="94"/>
      <c r="Z258" s="148"/>
      <c r="AA258" s="94"/>
      <c r="AB258" s="165"/>
      <c r="AC258" s="94"/>
      <c r="AD258" s="148"/>
      <c r="AE258" s="94"/>
      <c r="AF258" s="165"/>
      <c r="AG258" s="94"/>
      <c r="AH258" s="148"/>
      <c r="AI258" s="94"/>
      <c r="AJ258" s="165"/>
      <c r="AK258" s="94"/>
      <c r="AL258" s="148"/>
      <c r="AM258" s="94"/>
      <c r="AN258" s="112"/>
      <c r="AO258" s="94"/>
      <c r="AP258" s="146"/>
      <c r="AQ258" s="94"/>
      <c r="AR258" s="146"/>
      <c r="AS258" s="146"/>
      <c r="AT258" s="146"/>
      <c r="AU258" s="146"/>
      <c r="AV258" s="146"/>
    </row>
    <row r="259" spans="1:48" ht="8.85" customHeight="1" x14ac:dyDescent="0.25">
      <c r="A259" s="112"/>
      <c r="B259" s="103"/>
      <c r="C259" s="123"/>
      <c r="D259" s="103"/>
      <c r="E259" s="148"/>
      <c r="F259" s="94"/>
      <c r="G259" s="165"/>
      <c r="H259" s="94"/>
      <c r="I259" s="94"/>
      <c r="J259" s="94"/>
      <c r="K259" s="148"/>
      <c r="L259" s="94"/>
      <c r="M259" s="165"/>
      <c r="N259" s="94"/>
      <c r="O259" s="94"/>
      <c r="P259" s="94"/>
      <c r="Q259" s="148"/>
      <c r="R259" s="94"/>
      <c r="S259" s="165"/>
      <c r="T259" s="94"/>
      <c r="U259" s="94"/>
      <c r="V259" s="94"/>
      <c r="W259" s="148"/>
      <c r="X259" s="94"/>
      <c r="Y259" s="94"/>
      <c r="Z259" s="148"/>
      <c r="AA259" s="94"/>
      <c r="AB259" s="165"/>
      <c r="AC259" s="94"/>
      <c r="AD259" s="148"/>
      <c r="AE259" s="94"/>
      <c r="AF259" s="165"/>
      <c r="AG259" s="94"/>
      <c r="AH259" s="148"/>
      <c r="AI259" s="94"/>
      <c r="AJ259" s="165"/>
      <c r="AK259" s="94"/>
      <c r="AL259" s="148"/>
      <c r="AM259" s="94"/>
      <c r="AN259" s="112"/>
      <c r="AO259" s="94"/>
      <c r="AP259" s="146"/>
      <c r="AQ259" s="94"/>
      <c r="AR259" s="146"/>
      <c r="AS259" s="146"/>
      <c r="AT259" s="146"/>
      <c r="AU259" s="146"/>
      <c r="AV259" s="146"/>
    </row>
    <row r="260" spans="1:48" ht="8.85" customHeight="1" x14ac:dyDescent="0.25">
      <c r="A260" s="112"/>
      <c r="B260" s="103"/>
      <c r="C260" s="123"/>
      <c r="D260" s="103"/>
      <c r="E260" s="148"/>
      <c r="F260" s="94"/>
      <c r="G260" s="165"/>
      <c r="H260" s="94"/>
      <c r="I260" s="94"/>
      <c r="J260" s="94"/>
      <c r="K260" s="148"/>
      <c r="L260" s="94"/>
      <c r="M260" s="165"/>
      <c r="N260" s="94"/>
      <c r="O260" s="94"/>
      <c r="P260" s="94"/>
      <c r="Q260" s="148"/>
      <c r="R260" s="94"/>
      <c r="S260" s="165"/>
      <c r="T260" s="94"/>
      <c r="U260" s="94"/>
      <c r="V260" s="94"/>
      <c r="W260" s="148"/>
      <c r="X260" s="94"/>
      <c r="Y260" s="94"/>
      <c r="Z260" s="148"/>
      <c r="AA260" s="94"/>
      <c r="AB260" s="165"/>
      <c r="AC260" s="94"/>
      <c r="AD260" s="148"/>
      <c r="AE260" s="94"/>
      <c r="AF260" s="165"/>
      <c r="AG260" s="94"/>
      <c r="AH260" s="148"/>
      <c r="AI260" s="94"/>
      <c r="AJ260" s="165"/>
      <c r="AK260" s="94"/>
      <c r="AL260" s="148"/>
      <c r="AM260" s="94"/>
      <c r="AN260" s="112"/>
      <c r="AO260" s="94"/>
      <c r="AP260" s="146"/>
      <c r="AQ260" s="94"/>
      <c r="AR260" s="146"/>
      <c r="AS260" s="146"/>
      <c r="AT260" s="146"/>
      <c r="AU260" s="146"/>
      <c r="AV260" s="146"/>
    </row>
    <row r="261" spans="1:48" ht="8.85" customHeight="1" x14ac:dyDescent="0.25">
      <c r="A261" s="112"/>
      <c r="B261" s="103"/>
      <c r="C261" s="123"/>
      <c r="D261" s="103"/>
      <c r="E261" s="148"/>
      <c r="F261" s="94"/>
      <c r="G261" s="165"/>
      <c r="H261" s="94"/>
      <c r="I261" s="94"/>
      <c r="J261" s="94"/>
      <c r="K261" s="148"/>
      <c r="L261" s="94"/>
      <c r="M261" s="165"/>
      <c r="N261" s="94"/>
      <c r="O261" s="94"/>
      <c r="P261" s="94"/>
      <c r="Q261" s="148"/>
      <c r="R261" s="94"/>
      <c r="S261" s="165"/>
      <c r="T261" s="94"/>
      <c r="U261" s="94"/>
      <c r="V261" s="94"/>
      <c r="W261" s="148"/>
      <c r="X261" s="94"/>
      <c r="Y261" s="94"/>
      <c r="Z261" s="148"/>
      <c r="AA261" s="94"/>
      <c r="AB261" s="165"/>
      <c r="AC261" s="94"/>
      <c r="AD261" s="148"/>
      <c r="AE261" s="94"/>
      <c r="AF261" s="165"/>
      <c r="AG261" s="94"/>
      <c r="AH261" s="148"/>
      <c r="AI261" s="94"/>
      <c r="AJ261" s="165"/>
      <c r="AK261" s="94"/>
      <c r="AL261" s="148"/>
      <c r="AM261" s="94"/>
      <c r="AN261" s="112"/>
      <c r="AO261" s="94"/>
      <c r="AP261" s="146"/>
      <c r="AQ261" s="94"/>
      <c r="AR261" s="146"/>
      <c r="AS261" s="146"/>
      <c r="AT261" s="146"/>
      <c r="AU261" s="146"/>
      <c r="AV261" s="146"/>
    </row>
    <row r="262" spans="1:48" ht="8.85" customHeight="1" x14ac:dyDescent="0.25">
      <c r="A262" s="112"/>
      <c r="B262" s="103"/>
      <c r="C262" s="123"/>
      <c r="D262" s="103"/>
      <c r="E262" s="148"/>
      <c r="F262" s="94"/>
      <c r="G262" s="165"/>
      <c r="H262" s="94"/>
      <c r="I262" s="94"/>
      <c r="J262" s="94"/>
      <c r="K262" s="148"/>
      <c r="L262" s="94"/>
      <c r="M262" s="165"/>
      <c r="N262" s="94"/>
      <c r="O262" s="94"/>
      <c r="P262" s="94"/>
      <c r="Q262" s="148"/>
      <c r="R262" s="94"/>
      <c r="S262" s="165"/>
      <c r="T262" s="94"/>
      <c r="U262" s="94"/>
      <c r="V262" s="94"/>
      <c r="W262" s="148"/>
      <c r="X262" s="94"/>
      <c r="Y262" s="94"/>
      <c r="Z262" s="148"/>
      <c r="AA262" s="94"/>
      <c r="AB262" s="165"/>
      <c r="AC262" s="94"/>
      <c r="AD262" s="148"/>
      <c r="AE262" s="94"/>
      <c r="AF262" s="165"/>
      <c r="AG262" s="94"/>
      <c r="AH262" s="148"/>
      <c r="AI262" s="94"/>
      <c r="AJ262" s="165"/>
      <c r="AK262" s="94"/>
      <c r="AL262" s="148"/>
      <c r="AM262" s="94"/>
      <c r="AN262" s="112"/>
      <c r="AO262" s="94"/>
      <c r="AP262" s="146"/>
      <c r="AQ262" s="94"/>
      <c r="AR262" s="146"/>
      <c r="AS262" s="146"/>
      <c r="AT262" s="146"/>
      <c r="AU262" s="146"/>
      <c r="AV262" s="146"/>
    </row>
    <row r="263" spans="1:48" ht="8.85" customHeight="1" x14ac:dyDescent="0.25">
      <c r="A263" s="112"/>
      <c r="B263" s="103"/>
      <c r="C263" s="123"/>
      <c r="D263" s="103"/>
      <c r="E263" s="148"/>
      <c r="F263" s="94"/>
      <c r="G263" s="165"/>
      <c r="H263" s="94"/>
      <c r="I263" s="94"/>
      <c r="J263" s="94"/>
      <c r="K263" s="148"/>
      <c r="L263" s="94"/>
      <c r="M263" s="165"/>
      <c r="N263" s="94"/>
      <c r="O263" s="94"/>
      <c r="P263" s="94"/>
      <c r="Q263" s="148"/>
      <c r="R263" s="94"/>
      <c r="S263" s="165"/>
      <c r="T263" s="94"/>
      <c r="U263" s="94"/>
      <c r="V263" s="94"/>
      <c r="W263" s="148"/>
      <c r="X263" s="94"/>
      <c r="Y263" s="94"/>
      <c r="Z263" s="148"/>
      <c r="AA263" s="94"/>
      <c r="AB263" s="165"/>
      <c r="AC263" s="94"/>
      <c r="AD263" s="148"/>
      <c r="AE263" s="94"/>
      <c r="AF263" s="165"/>
      <c r="AG263" s="94"/>
      <c r="AH263" s="148"/>
      <c r="AI263" s="94"/>
      <c r="AJ263" s="165"/>
      <c r="AK263" s="94"/>
      <c r="AL263" s="148"/>
      <c r="AM263" s="94"/>
      <c r="AN263" s="112"/>
      <c r="AO263" s="94"/>
      <c r="AP263" s="146"/>
      <c r="AQ263" s="94"/>
      <c r="AR263" s="146"/>
      <c r="AS263" s="146"/>
      <c r="AT263" s="146"/>
      <c r="AU263" s="146"/>
      <c r="AV263" s="146"/>
    </row>
    <row r="264" spans="1:48" ht="8.85" customHeight="1" x14ac:dyDescent="0.25">
      <c r="A264" s="112"/>
      <c r="B264" s="103"/>
      <c r="C264" s="123"/>
      <c r="D264" s="103"/>
      <c r="E264" s="148"/>
      <c r="F264" s="94"/>
      <c r="G264" s="165"/>
      <c r="H264" s="94"/>
      <c r="I264" s="94"/>
      <c r="J264" s="94"/>
      <c r="K264" s="148"/>
      <c r="L264" s="94"/>
      <c r="M264" s="165"/>
      <c r="N264" s="94"/>
      <c r="O264" s="94"/>
      <c r="P264" s="94"/>
      <c r="Q264" s="148"/>
      <c r="R264" s="94"/>
      <c r="S264" s="165"/>
      <c r="T264" s="94"/>
      <c r="U264" s="94"/>
      <c r="V264" s="94"/>
      <c r="W264" s="148"/>
      <c r="X264" s="94"/>
      <c r="Y264" s="94"/>
      <c r="Z264" s="148"/>
      <c r="AA264" s="94"/>
      <c r="AB264" s="165"/>
      <c r="AC264" s="94"/>
      <c r="AD264" s="148"/>
      <c r="AE264" s="94"/>
      <c r="AF264" s="165"/>
      <c r="AG264" s="94"/>
      <c r="AH264" s="148"/>
      <c r="AI264" s="94"/>
      <c r="AJ264" s="165"/>
      <c r="AK264" s="94"/>
      <c r="AL264" s="148"/>
      <c r="AM264" s="94"/>
      <c r="AN264" s="112"/>
      <c r="AO264" s="94"/>
      <c r="AP264" s="146"/>
      <c r="AQ264" s="94"/>
      <c r="AR264" s="146"/>
      <c r="AS264" s="146"/>
      <c r="AT264" s="146"/>
      <c r="AU264" s="146"/>
      <c r="AV264" s="146"/>
    </row>
    <row r="265" spans="1:48" ht="8.85" customHeight="1" x14ac:dyDescent="0.25">
      <c r="A265" s="112"/>
      <c r="B265" s="103"/>
      <c r="C265" s="123"/>
      <c r="D265" s="103"/>
      <c r="E265" s="148"/>
      <c r="F265" s="94"/>
      <c r="G265" s="165"/>
      <c r="H265" s="94"/>
      <c r="I265" s="94"/>
      <c r="J265" s="94"/>
      <c r="K265" s="148"/>
      <c r="L265" s="94"/>
      <c r="M265" s="165"/>
      <c r="N265" s="94"/>
      <c r="O265" s="94"/>
      <c r="P265" s="94"/>
      <c r="Q265" s="148"/>
      <c r="R265" s="94"/>
      <c r="S265" s="165"/>
      <c r="T265" s="94"/>
      <c r="U265" s="94"/>
      <c r="V265" s="94"/>
      <c r="W265" s="148"/>
      <c r="X265" s="94"/>
      <c r="Y265" s="94"/>
      <c r="Z265" s="148"/>
      <c r="AA265" s="94"/>
      <c r="AB265" s="165"/>
      <c r="AC265" s="94"/>
      <c r="AD265" s="148"/>
      <c r="AE265" s="94"/>
      <c r="AF265" s="165"/>
      <c r="AG265" s="94"/>
      <c r="AH265" s="148"/>
      <c r="AI265" s="94"/>
      <c r="AJ265" s="165"/>
      <c r="AK265" s="94"/>
      <c r="AL265" s="148"/>
      <c r="AM265" s="94"/>
      <c r="AN265" s="112"/>
      <c r="AO265" s="94"/>
      <c r="AP265" s="146"/>
      <c r="AQ265" s="94"/>
      <c r="AR265" s="146"/>
      <c r="AS265" s="146"/>
      <c r="AT265" s="146"/>
      <c r="AU265" s="146"/>
      <c r="AV265" s="146"/>
    </row>
    <row r="266" spans="1:48" ht="8.85" hidden="1" customHeight="1" x14ac:dyDescent="0.25">
      <c r="A266" s="112"/>
      <c r="B266" s="103"/>
      <c r="C266" s="123"/>
      <c r="D266" s="103"/>
      <c r="E266" s="148"/>
      <c r="F266" s="94"/>
      <c r="G266" s="165"/>
      <c r="H266" s="94"/>
      <c r="I266" s="94"/>
      <c r="J266" s="94"/>
      <c r="K266" s="148"/>
      <c r="L266" s="94"/>
      <c r="M266" s="165"/>
      <c r="N266" s="94"/>
      <c r="O266" s="94"/>
      <c r="P266" s="94"/>
      <c r="Q266" s="148"/>
      <c r="R266" s="94"/>
      <c r="S266" s="165"/>
      <c r="T266" s="94"/>
      <c r="U266" s="94"/>
      <c r="V266" s="94"/>
      <c r="W266" s="148"/>
      <c r="X266" s="94"/>
      <c r="Y266" s="94"/>
      <c r="Z266" s="148"/>
      <c r="AA266" s="94"/>
      <c r="AB266" s="165"/>
      <c r="AC266" s="94"/>
      <c r="AD266" s="148"/>
      <c r="AE266" s="94"/>
      <c r="AF266" s="165"/>
      <c r="AG266" s="94"/>
      <c r="AH266" s="148"/>
      <c r="AI266" s="94"/>
      <c r="AJ266" s="165"/>
      <c r="AK266" s="94"/>
      <c r="AL266" s="148"/>
      <c r="AM266" s="94"/>
      <c r="AN266" s="112"/>
      <c r="AO266" s="94"/>
      <c r="AP266" s="146"/>
      <c r="AQ266" s="94"/>
      <c r="AR266" s="146"/>
      <c r="AS266" s="146"/>
      <c r="AT266" s="146"/>
      <c r="AU266" s="146"/>
      <c r="AV266" s="146"/>
    </row>
    <row r="267" spans="1:48" ht="8.85" hidden="1" customHeight="1" x14ac:dyDescent="0.25">
      <c r="A267" s="112"/>
      <c r="B267" s="103"/>
      <c r="C267" s="123"/>
      <c r="D267" s="103"/>
      <c r="E267" s="148"/>
      <c r="F267" s="94"/>
      <c r="G267" s="165"/>
      <c r="H267" s="94"/>
      <c r="I267" s="94"/>
      <c r="J267" s="94"/>
      <c r="K267" s="148"/>
      <c r="L267" s="94"/>
      <c r="M267" s="165"/>
      <c r="N267" s="94"/>
      <c r="O267" s="94"/>
      <c r="P267" s="94"/>
      <c r="Q267" s="148"/>
      <c r="R267" s="94"/>
      <c r="S267" s="165"/>
      <c r="T267" s="94"/>
      <c r="U267" s="94"/>
      <c r="V267" s="94"/>
      <c r="W267" s="148"/>
      <c r="X267" s="94"/>
      <c r="Y267" s="94"/>
      <c r="Z267" s="148"/>
      <c r="AA267" s="94"/>
      <c r="AB267" s="165"/>
      <c r="AC267" s="94"/>
      <c r="AD267" s="148"/>
      <c r="AE267" s="94"/>
      <c r="AF267" s="165"/>
      <c r="AG267" s="94"/>
      <c r="AH267" s="148"/>
      <c r="AI267" s="94"/>
      <c r="AJ267" s="165"/>
      <c r="AK267" s="94"/>
      <c r="AL267" s="148"/>
      <c r="AM267" s="94"/>
      <c r="AN267" s="112"/>
      <c r="AO267" s="94"/>
      <c r="AP267" s="146"/>
      <c r="AQ267" s="94"/>
      <c r="AR267" s="146"/>
      <c r="AS267" s="146"/>
      <c r="AT267" s="146"/>
      <c r="AU267" s="146"/>
      <c r="AV267" s="146"/>
    </row>
    <row r="268" spans="1:48" ht="8.85" customHeight="1" x14ac:dyDescent="0.25">
      <c r="A268" s="112"/>
      <c r="B268" s="103"/>
      <c r="C268" s="123"/>
      <c r="D268" s="103"/>
      <c r="E268" s="148"/>
      <c r="F268" s="94"/>
      <c r="G268" s="165"/>
      <c r="H268" s="94"/>
      <c r="I268" s="94"/>
      <c r="J268" s="94"/>
      <c r="K268" s="148"/>
      <c r="L268" s="94"/>
      <c r="M268" s="165"/>
      <c r="N268" s="94"/>
      <c r="O268" s="94"/>
      <c r="P268" s="94"/>
      <c r="Q268" s="148"/>
      <c r="R268" s="94"/>
      <c r="S268" s="165"/>
      <c r="T268" s="94"/>
      <c r="U268" s="94"/>
      <c r="V268" s="94"/>
      <c r="W268" s="148"/>
      <c r="X268" s="94"/>
      <c r="Y268" s="94"/>
      <c r="Z268" s="148"/>
      <c r="AA268" s="94"/>
      <c r="AB268" s="165"/>
      <c r="AC268" s="94"/>
      <c r="AD268" s="148"/>
      <c r="AE268" s="94"/>
      <c r="AF268" s="165"/>
      <c r="AG268" s="94"/>
      <c r="AH268" s="148"/>
      <c r="AI268" s="94"/>
      <c r="AJ268" s="165"/>
      <c r="AK268" s="94"/>
      <c r="AL268" s="148"/>
      <c r="AM268" s="94"/>
      <c r="AN268" s="112"/>
      <c r="AO268" s="94"/>
      <c r="AP268" s="146"/>
      <c r="AQ268" s="94"/>
      <c r="AR268" s="146"/>
      <c r="AS268" s="146"/>
      <c r="AT268" s="146"/>
      <c r="AU268" s="146"/>
      <c r="AV268" s="146"/>
    </row>
    <row r="269" spans="1:48" ht="10.5" customHeight="1" x14ac:dyDescent="0.25">
      <c r="A269" s="163" t="s">
        <v>582</v>
      </c>
      <c r="B269" s="103"/>
      <c r="C269" s="123"/>
      <c r="D269" s="103"/>
      <c r="E269" s="148"/>
      <c r="F269" s="94"/>
      <c r="G269" s="165"/>
      <c r="H269" s="94"/>
      <c r="I269" s="94"/>
      <c r="J269" s="94"/>
      <c r="K269" s="148"/>
      <c r="L269" s="94"/>
      <c r="M269" s="165"/>
      <c r="N269" s="94"/>
      <c r="O269" s="94"/>
      <c r="P269" s="94"/>
      <c r="Q269" s="148"/>
      <c r="R269" s="94"/>
      <c r="S269" s="165"/>
      <c r="T269" s="94"/>
      <c r="U269" s="94"/>
      <c r="V269" s="94"/>
      <c r="W269" s="148"/>
      <c r="X269" s="94"/>
      <c r="Y269" s="94"/>
      <c r="Z269" s="148"/>
      <c r="AA269" s="94"/>
      <c r="AB269" s="165"/>
      <c r="AC269" s="94"/>
      <c r="AD269" s="148"/>
      <c r="AE269" s="94"/>
      <c r="AF269" s="165"/>
      <c r="AG269" s="94"/>
      <c r="AH269" s="148"/>
      <c r="AI269" s="94"/>
      <c r="AJ269" s="165"/>
      <c r="AK269" s="94"/>
      <c r="AL269" s="148"/>
      <c r="AM269" s="94"/>
      <c r="AN269" s="112"/>
      <c r="AO269" s="164" t="s">
        <v>583</v>
      </c>
      <c r="AP269" s="146"/>
      <c r="AQ269" s="94"/>
      <c r="AR269" s="146"/>
      <c r="AS269" s="146"/>
      <c r="AT269" s="146"/>
      <c r="AU269" s="146"/>
      <c r="AV269" s="146"/>
    </row>
  </sheetData>
  <printOptions gridLinesSet="0"/>
  <pageMargins left="3.75" right="0.25" top="0.5" bottom="0.25" header="0" footer="0"/>
  <pageSetup paperSize="17" pageOrder="overThenDown" orientation="landscape" r:id="rId1"/>
  <headerFooter alignWithMargins="0"/>
  <rowBreaks count="3" manualBreakCount="3">
    <brk id="67" max="40" man="1"/>
    <brk id="133" max="40" man="1"/>
    <brk id="200" max="40" man="1"/>
  </rowBreaks>
  <colBreaks count="1" manualBreakCount="1">
    <brk id="24" max="301" man="1"/>
  </colBreaks>
  <ignoredErrors>
    <ignoredError sqref="A67 AO67 A133 AO133 A200 AO200 A269 AO26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U269"/>
  <sheetViews>
    <sheetView showGridLines="0" zoomScaleNormal="100" workbookViewId="0">
      <pane xSplit="3" ySplit="11" topLeftCell="D12" activePane="bottomRight" state="frozen"/>
      <selection pane="topRight" activeCell="D1" sqref="D1"/>
      <selection pane="bottomLeft" activeCell="A12" sqref="A12"/>
      <selection pane="bottomRight"/>
    </sheetView>
  </sheetViews>
  <sheetFormatPr defaultColWidth="12.7109375" defaultRowHeight="9.75" customHeight="1" x14ac:dyDescent="0.25"/>
  <cols>
    <col min="1" max="1" width="4.5703125" style="97" bestFit="1" customWidth="1"/>
    <col min="2" max="2" width="1.5703125" style="97" customWidth="1"/>
    <col min="3" max="3" width="19.5703125" style="97" customWidth="1"/>
    <col min="4" max="4" width="1.5703125" style="97" customWidth="1"/>
    <col min="5" max="5" width="1.5703125" style="97" hidden="1" customWidth="1"/>
    <col min="6" max="6" width="1.5703125" style="97" customWidth="1"/>
    <col min="7" max="7" width="13.140625" style="97" bestFit="1" customWidth="1"/>
    <col min="8" max="8" width="1.5703125" style="97" customWidth="1"/>
    <col min="9" max="9" width="13.140625" style="97" bestFit="1" customWidth="1"/>
    <col min="10" max="10" width="1.5703125" style="97" customWidth="1"/>
    <col min="11" max="11" width="14.5703125" style="97" bestFit="1" customWidth="1"/>
    <col min="12" max="12" width="1.5703125" style="97" customWidth="1"/>
    <col min="13" max="13" width="13.28515625" style="97" bestFit="1" customWidth="1"/>
    <col min="14" max="14" width="1.5703125" style="97" customWidth="1"/>
    <col min="15" max="15" width="13.5703125" style="97" customWidth="1"/>
    <col min="16" max="16" width="1.5703125" style="97" customWidth="1"/>
    <col min="17" max="17" width="14.5703125" style="97" bestFit="1" customWidth="1"/>
    <col min="18" max="18" width="1.5703125" style="97" customWidth="1"/>
    <col min="19" max="19" width="12" style="97" bestFit="1" customWidth="1"/>
    <col min="20" max="20" width="1.5703125" style="97" customWidth="1"/>
    <col min="21" max="21" width="13.140625" style="97" bestFit="1" customWidth="1"/>
    <col min="22" max="22" width="1.5703125" style="97" customWidth="1"/>
    <col min="23" max="23" width="18.85546875" style="97" bestFit="1" customWidth="1"/>
    <col min="24" max="24" width="1.28515625" style="97" customWidth="1"/>
    <col min="25" max="25" width="1.5703125" style="97" customWidth="1"/>
    <col min="26" max="26" width="19.28515625" style="97" bestFit="1" customWidth="1"/>
    <col min="27" max="27" width="16.28515625" style="97" customWidth="1"/>
    <col min="28" max="28" width="13.5703125" style="97" customWidth="1"/>
    <col min="29" max="29" width="1.5703125" style="97" customWidth="1"/>
    <col min="30" max="30" width="14.5703125" style="97" bestFit="1" customWidth="1"/>
    <col min="31" max="31" width="1.5703125" style="97" customWidth="1"/>
    <col min="32" max="32" width="17.85546875" style="97" hidden="1" customWidth="1"/>
    <col min="33" max="33" width="1.5703125" style="97" hidden="1" customWidth="1"/>
    <col min="34" max="34" width="13.5703125" style="97" customWidth="1"/>
    <col min="35" max="35" width="1.5703125" style="97" customWidth="1"/>
    <col min="36" max="36" width="13.5703125" style="97" customWidth="1"/>
    <col min="37" max="37" width="1.5703125" style="97" customWidth="1"/>
    <col min="38" max="38" width="15.28515625" style="97" customWidth="1"/>
    <col min="39" max="39" width="1.5703125" style="97" customWidth="1"/>
    <col min="40" max="40" width="1.5703125" style="97" hidden="1" customWidth="1"/>
    <col min="41" max="41" width="1.5703125" style="97" customWidth="1"/>
    <col min="42" max="42" width="22.140625" style="97" customWidth="1"/>
    <col min="43" max="43" width="1.5703125" style="97" customWidth="1"/>
    <col min="44" max="44" width="7.5703125" style="97" customWidth="1"/>
    <col min="45" max="45" width="8.42578125" style="97" customWidth="1"/>
    <col min="46" max="46" width="1.5703125" style="97" customWidth="1"/>
    <col min="47" max="47" width="4" style="97" bestFit="1" customWidth="1"/>
    <col min="48" max="256" width="12.7109375" style="97"/>
    <col min="257" max="257" width="5" style="97" customWidth="1"/>
    <col min="258" max="258" width="1.5703125" style="97" customWidth="1"/>
    <col min="259" max="259" width="19.5703125" style="97" customWidth="1"/>
    <col min="260" max="260" width="1.5703125" style="97" customWidth="1"/>
    <col min="261" max="261" width="0" style="97" hidden="1" customWidth="1"/>
    <col min="262" max="262" width="1.5703125" style="97" customWidth="1"/>
    <col min="263" max="263" width="13.5703125" style="97" customWidth="1"/>
    <col min="264" max="264" width="1.5703125" style="97" customWidth="1"/>
    <col min="265" max="265" width="13.5703125" style="97" customWidth="1"/>
    <col min="266" max="266" width="1.5703125" style="97" customWidth="1"/>
    <col min="267" max="267" width="13.5703125" style="97" customWidth="1"/>
    <col min="268" max="268" width="1.5703125" style="97" customWidth="1"/>
    <col min="269" max="269" width="13.5703125" style="97" customWidth="1"/>
    <col min="270" max="270" width="1.5703125" style="97" customWidth="1"/>
    <col min="271" max="271" width="13.5703125" style="97" customWidth="1"/>
    <col min="272" max="272" width="1.5703125" style="97" customWidth="1"/>
    <col min="273" max="273" width="13.5703125" style="97" customWidth="1"/>
    <col min="274" max="274" width="1.5703125" style="97" customWidth="1"/>
    <col min="275" max="275" width="13.5703125" style="97" customWidth="1"/>
    <col min="276" max="276" width="1.5703125" style="97" customWidth="1"/>
    <col min="277" max="277" width="13.5703125" style="97" customWidth="1"/>
    <col min="278" max="278" width="1.5703125" style="97" customWidth="1"/>
    <col min="279" max="279" width="14.5703125" style="97" customWidth="1"/>
    <col min="280" max="280" width="1.28515625" style="97" customWidth="1"/>
    <col min="281" max="281" width="1.5703125" style="97" customWidth="1"/>
    <col min="282" max="282" width="13.5703125" style="97" customWidth="1"/>
    <col min="283" max="283" width="1.5703125" style="97" customWidth="1"/>
    <col min="284" max="284" width="13.5703125" style="97" customWidth="1"/>
    <col min="285" max="285" width="1.5703125" style="97" customWidth="1"/>
    <col min="286" max="286" width="13.5703125" style="97" customWidth="1"/>
    <col min="287" max="287" width="1.5703125" style="97" customWidth="1"/>
    <col min="288" max="289" width="0" style="97" hidden="1" customWidth="1"/>
    <col min="290" max="290" width="13.5703125" style="97" customWidth="1"/>
    <col min="291" max="291" width="1.5703125" style="97" customWidth="1"/>
    <col min="292" max="292" width="13.5703125" style="97" customWidth="1"/>
    <col min="293" max="293" width="1.5703125" style="97" customWidth="1"/>
    <col min="294" max="294" width="15.28515625" style="97" customWidth="1"/>
    <col min="295" max="295" width="1.5703125" style="97" customWidth="1"/>
    <col min="296" max="296" width="0" style="97" hidden="1" customWidth="1"/>
    <col min="297" max="297" width="1.5703125" style="97" customWidth="1"/>
    <col min="298" max="298" width="22.140625" style="97" customWidth="1"/>
    <col min="299" max="299" width="1.5703125" style="97" customWidth="1"/>
    <col min="300" max="300" width="7.5703125" style="97" customWidth="1"/>
    <col min="301" max="301" width="8.42578125" style="97" customWidth="1"/>
    <col min="302" max="302" width="1.5703125" style="97" customWidth="1"/>
    <col min="303" max="303" width="38.85546875" style="97" customWidth="1"/>
    <col min="304" max="512" width="12.7109375" style="97"/>
    <col min="513" max="513" width="5" style="97" customWidth="1"/>
    <col min="514" max="514" width="1.5703125" style="97" customWidth="1"/>
    <col min="515" max="515" width="19.5703125" style="97" customWidth="1"/>
    <col min="516" max="516" width="1.5703125" style="97" customWidth="1"/>
    <col min="517" max="517" width="0" style="97" hidden="1" customWidth="1"/>
    <col min="518" max="518" width="1.5703125" style="97" customWidth="1"/>
    <col min="519" max="519" width="13.5703125" style="97" customWidth="1"/>
    <col min="520" max="520" width="1.5703125" style="97" customWidth="1"/>
    <col min="521" max="521" width="13.5703125" style="97" customWidth="1"/>
    <col min="522" max="522" width="1.5703125" style="97" customWidth="1"/>
    <col min="523" max="523" width="13.5703125" style="97" customWidth="1"/>
    <col min="524" max="524" width="1.5703125" style="97" customWidth="1"/>
    <col min="525" max="525" width="13.5703125" style="97" customWidth="1"/>
    <col min="526" max="526" width="1.5703125" style="97" customWidth="1"/>
    <col min="527" max="527" width="13.5703125" style="97" customWidth="1"/>
    <col min="528" max="528" width="1.5703125" style="97" customWidth="1"/>
    <col min="529" max="529" width="13.5703125" style="97" customWidth="1"/>
    <col min="530" max="530" width="1.5703125" style="97" customWidth="1"/>
    <col min="531" max="531" width="13.5703125" style="97" customWidth="1"/>
    <col min="532" max="532" width="1.5703125" style="97" customWidth="1"/>
    <col min="533" max="533" width="13.5703125" style="97" customWidth="1"/>
    <col min="534" max="534" width="1.5703125" style="97" customWidth="1"/>
    <col min="535" max="535" width="14.5703125" style="97" customWidth="1"/>
    <col min="536" max="536" width="1.28515625" style="97" customWidth="1"/>
    <col min="537" max="537" width="1.5703125" style="97" customWidth="1"/>
    <col min="538" max="538" width="13.5703125" style="97" customWidth="1"/>
    <col min="539" max="539" width="1.5703125" style="97" customWidth="1"/>
    <col min="540" max="540" width="13.5703125" style="97" customWidth="1"/>
    <col min="541" max="541" width="1.5703125" style="97" customWidth="1"/>
    <col min="542" max="542" width="13.5703125" style="97" customWidth="1"/>
    <col min="543" max="543" width="1.5703125" style="97" customWidth="1"/>
    <col min="544" max="545" width="0" style="97" hidden="1" customWidth="1"/>
    <col min="546" max="546" width="13.5703125" style="97" customWidth="1"/>
    <col min="547" max="547" width="1.5703125" style="97" customWidth="1"/>
    <col min="548" max="548" width="13.5703125" style="97" customWidth="1"/>
    <col min="549" max="549" width="1.5703125" style="97" customWidth="1"/>
    <col min="550" max="550" width="15.28515625" style="97" customWidth="1"/>
    <col min="551" max="551" width="1.5703125" style="97" customWidth="1"/>
    <col min="552" max="552" width="0" style="97" hidden="1" customWidth="1"/>
    <col min="553" max="553" width="1.5703125" style="97" customWidth="1"/>
    <col min="554" max="554" width="22.140625" style="97" customWidth="1"/>
    <col min="555" max="555" width="1.5703125" style="97" customWidth="1"/>
    <col min="556" max="556" width="7.5703125" style="97" customWidth="1"/>
    <col min="557" max="557" width="8.42578125" style="97" customWidth="1"/>
    <col min="558" max="558" width="1.5703125" style="97" customWidth="1"/>
    <col min="559" max="559" width="38.85546875" style="97" customWidth="1"/>
    <col min="560" max="768" width="12.7109375" style="97"/>
    <col min="769" max="769" width="5" style="97" customWidth="1"/>
    <col min="770" max="770" width="1.5703125" style="97" customWidth="1"/>
    <col min="771" max="771" width="19.5703125" style="97" customWidth="1"/>
    <col min="772" max="772" width="1.5703125" style="97" customWidth="1"/>
    <col min="773" max="773" width="0" style="97" hidden="1" customWidth="1"/>
    <col min="774" max="774" width="1.5703125" style="97" customWidth="1"/>
    <col min="775" max="775" width="13.5703125" style="97" customWidth="1"/>
    <col min="776" max="776" width="1.5703125" style="97" customWidth="1"/>
    <col min="777" max="777" width="13.5703125" style="97" customWidth="1"/>
    <col min="778" max="778" width="1.5703125" style="97" customWidth="1"/>
    <col min="779" max="779" width="13.5703125" style="97" customWidth="1"/>
    <col min="780" max="780" width="1.5703125" style="97" customWidth="1"/>
    <col min="781" max="781" width="13.5703125" style="97" customWidth="1"/>
    <col min="782" max="782" width="1.5703125" style="97" customWidth="1"/>
    <col min="783" max="783" width="13.5703125" style="97" customWidth="1"/>
    <col min="784" max="784" width="1.5703125" style="97" customWidth="1"/>
    <col min="785" max="785" width="13.5703125" style="97" customWidth="1"/>
    <col min="786" max="786" width="1.5703125" style="97" customWidth="1"/>
    <col min="787" max="787" width="13.5703125" style="97" customWidth="1"/>
    <col min="788" max="788" width="1.5703125" style="97" customWidth="1"/>
    <col min="789" max="789" width="13.5703125" style="97" customWidth="1"/>
    <col min="790" max="790" width="1.5703125" style="97" customWidth="1"/>
    <col min="791" max="791" width="14.5703125" style="97" customWidth="1"/>
    <col min="792" max="792" width="1.28515625" style="97" customWidth="1"/>
    <col min="793" max="793" width="1.5703125" style="97" customWidth="1"/>
    <col min="794" max="794" width="13.5703125" style="97" customWidth="1"/>
    <col min="795" max="795" width="1.5703125" style="97" customWidth="1"/>
    <col min="796" max="796" width="13.5703125" style="97" customWidth="1"/>
    <col min="797" max="797" width="1.5703125" style="97" customWidth="1"/>
    <col min="798" max="798" width="13.5703125" style="97" customWidth="1"/>
    <col min="799" max="799" width="1.5703125" style="97" customWidth="1"/>
    <col min="800" max="801" width="0" style="97" hidden="1" customWidth="1"/>
    <col min="802" max="802" width="13.5703125" style="97" customWidth="1"/>
    <col min="803" max="803" width="1.5703125" style="97" customWidth="1"/>
    <col min="804" max="804" width="13.5703125" style="97" customWidth="1"/>
    <col min="805" max="805" width="1.5703125" style="97" customWidth="1"/>
    <col min="806" max="806" width="15.28515625" style="97" customWidth="1"/>
    <col min="807" max="807" width="1.5703125" style="97" customWidth="1"/>
    <col min="808" max="808" width="0" style="97" hidden="1" customWidth="1"/>
    <col min="809" max="809" width="1.5703125" style="97" customWidth="1"/>
    <col min="810" max="810" width="22.140625" style="97" customWidth="1"/>
    <col min="811" max="811" width="1.5703125" style="97" customWidth="1"/>
    <col min="812" max="812" width="7.5703125" style="97" customWidth="1"/>
    <col min="813" max="813" width="8.42578125" style="97" customWidth="1"/>
    <col min="814" max="814" width="1.5703125" style="97" customWidth="1"/>
    <col min="815" max="815" width="38.85546875" style="97" customWidth="1"/>
    <col min="816" max="1024" width="12.7109375" style="97"/>
    <col min="1025" max="1025" width="5" style="97" customWidth="1"/>
    <col min="1026" max="1026" width="1.5703125" style="97" customWidth="1"/>
    <col min="1027" max="1027" width="19.5703125" style="97" customWidth="1"/>
    <col min="1028" max="1028" width="1.5703125" style="97" customWidth="1"/>
    <col min="1029" max="1029" width="0" style="97" hidden="1" customWidth="1"/>
    <col min="1030" max="1030" width="1.5703125" style="97" customWidth="1"/>
    <col min="1031" max="1031" width="13.5703125" style="97" customWidth="1"/>
    <col min="1032" max="1032" width="1.5703125" style="97" customWidth="1"/>
    <col min="1033" max="1033" width="13.5703125" style="97" customWidth="1"/>
    <col min="1034" max="1034" width="1.5703125" style="97" customWidth="1"/>
    <col min="1035" max="1035" width="13.5703125" style="97" customWidth="1"/>
    <col min="1036" max="1036" width="1.5703125" style="97" customWidth="1"/>
    <col min="1037" max="1037" width="13.5703125" style="97" customWidth="1"/>
    <col min="1038" max="1038" width="1.5703125" style="97" customWidth="1"/>
    <col min="1039" max="1039" width="13.5703125" style="97" customWidth="1"/>
    <col min="1040" max="1040" width="1.5703125" style="97" customWidth="1"/>
    <col min="1041" max="1041" width="13.5703125" style="97" customWidth="1"/>
    <col min="1042" max="1042" width="1.5703125" style="97" customWidth="1"/>
    <col min="1043" max="1043" width="13.5703125" style="97" customWidth="1"/>
    <col min="1044" max="1044" width="1.5703125" style="97" customWidth="1"/>
    <col min="1045" max="1045" width="13.5703125" style="97" customWidth="1"/>
    <col min="1046" max="1046" width="1.5703125" style="97" customWidth="1"/>
    <col min="1047" max="1047" width="14.5703125" style="97" customWidth="1"/>
    <col min="1048" max="1048" width="1.28515625" style="97" customWidth="1"/>
    <col min="1049" max="1049" width="1.5703125" style="97" customWidth="1"/>
    <col min="1050" max="1050" width="13.5703125" style="97" customWidth="1"/>
    <col min="1051" max="1051" width="1.5703125" style="97" customWidth="1"/>
    <col min="1052" max="1052" width="13.5703125" style="97" customWidth="1"/>
    <col min="1053" max="1053" width="1.5703125" style="97" customWidth="1"/>
    <col min="1054" max="1054" width="13.5703125" style="97" customWidth="1"/>
    <col min="1055" max="1055" width="1.5703125" style="97" customWidth="1"/>
    <col min="1056" max="1057" width="0" style="97" hidden="1" customWidth="1"/>
    <col min="1058" max="1058" width="13.5703125" style="97" customWidth="1"/>
    <col min="1059" max="1059" width="1.5703125" style="97" customWidth="1"/>
    <col min="1060" max="1060" width="13.5703125" style="97" customWidth="1"/>
    <col min="1061" max="1061" width="1.5703125" style="97" customWidth="1"/>
    <col min="1062" max="1062" width="15.28515625" style="97" customWidth="1"/>
    <col min="1063" max="1063" width="1.5703125" style="97" customWidth="1"/>
    <col min="1064" max="1064" width="0" style="97" hidden="1" customWidth="1"/>
    <col min="1065" max="1065" width="1.5703125" style="97" customWidth="1"/>
    <col min="1066" max="1066" width="22.140625" style="97" customWidth="1"/>
    <col min="1067" max="1067" width="1.5703125" style="97" customWidth="1"/>
    <col min="1068" max="1068" width="7.5703125" style="97" customWidth="1"/>
    <col min="1069" max="1069" width="8.42578125" style="97" customWidth="1"/>
    <col min="1070" max="1070" width="1.5703125" style="97" customWidth="1"/>
    <col min="1071" max="1071" width="38.85546875" style="97" customWidth="1"/>
    <col min="1072" max="1280" width="12.7109375" style="97"/>
    <col min="1281" max="1281" width="5" style="97" customWidth="1"/>
    <col min="1282" max="1282" width="1.5703125" style="97" customWidth="1"/>
    <col min="1283" max="1283" width="19.5703125" style="97" customWidth="1"/>
    <col min="1284" max="1284" width="1.5703125" style="97" customWidth="1"/>
    <col min="1285" max="1285" width="0" style="97" hidden="1" customWidth="1"/>
    <col min="1286" max="1286" width="1.5703125" style="97" customWidth="1"/>
    <col min="1287" max="1287" width="13.5703125" style="97" customWidth="1"/>
    <col min="1288" max="1288" width="1.5703125" style="97" customWidth="1"/>
    <col min="1289" max="1289" width="13.5703125" style="97" customWidth="1"/>
    <col min="1290" max="1290" width="1.5703125" style="97" customWidth="1"/>
    <col min="1291" max="1291" width="13.5703125" style="97" customWidth="1"/>
    <col min="1292" max="1292" width="1.5703125" style="97" customWidth="1"/>
    <col min="1293" max="1293" width="13.5703125" style="97" customWidth="1"/>
    <col min="1294" max="1294" width="1.5703125" style="97" customWidth="1"/>
    <col min="1295" max="1295" width="13.5703125" style="97" customWidth="1"/>
    <col min="1296" max="1296" width="1.5703125" style="97" customWidth="1"/>
    <col min="1297" max="1297" width="13.5703125" style="97" customWidth="1"/>
    <col min="1298" max="1298" width="1.5703125" style="97" customWidth="1"/>
    <col min="1299" max="1299" width="13.5703125" style="97" customWidth="1"/>
    <col min="1300" max="1300" width="1.5703125" style="97" customWidth="1"/>
    <col min="1301" max="1301" width="13.5703125" style="97" customWidth="1"/>
    <col min="1302" max="1302" width="1.5703125" style="97" customWidth="1"/>
    <col min="1303" max="1303" width="14.5703125" style="97" customWidth="1"/>
    <col min="1304" max="1304" width="1.28515625" style="97" customWidth="1"/>
    <col min="1305" max="1305" width="1.5703125" style="97" customWidth="1"/>
    <col min="1306" max="1306" width="13.5703125" style="97" customWidth="1"/>
    <col min="1307" max="1307" width="1.5703125" style="97" customWidth="1"/>
    <col min="1308" max="1308" width="13.5703125" style="97" customWidth="1"/>
    <col min="1309" max="1309" width="1.5703125" style="97" customWidth="1"/>
    <col min="1310" max="1310" width="13.5703125" style="97" customWidth="1"/>
    <col min="1311" max="1311" width="1.5703125" style="97" customWidth="1"/>
    <col min="1312" max="1313" width="0" style="97" hidden="1" customWidth="1"/>
    <col min="1314" max="1314" width="13.5703125" style="97" customWidth="1"/>
    <col min="1315" max="1315" width="1.5703125" style="97" customWidth="1"/>
    <col min="1316" max="1316" width="13.5703125" style="97" customWidth="1"/>
    <col min="1317" max="1317" width="1.5703125" style="97" customWidth="1"/>
    <col min="1318" max="1318" width="15.28515625" style="97" customWidth="1"/>
    <col min="1319" max="1319" width="1.5703125" style="97" customWidth="1"/>
    <col min="1320" max="1320" width="0" style="97" hidden="1" customWidth="1"/>
    <col min="1321" max="1321" width="1.5703125" style="97" customWidth="1"/>
    <col min="1322" max="1322" width="22.140625" style="97" customWidth="1"/>
    <col min="1323" max="1323" width="1.5703125" style="97" customWidth="1"/>
    <col min="1324" max="1324" width="7.5703125" style="97" customWidth="1"/>
    <col min="1325" max="1325" width="8.42578125" style="97" customWidth="1"/>
    <col min="1326" max="1326" width="1.5703125" style="97" customWidth="1"/>
    <col min="1327" max="1327" width="38.85546875" style="97" customWidth="1"/>
    <col min="1328" max="1536" width="12.7109375" style="97"/>
    <col min="1537" max="1537" width="5" style="97" customWidth="1"/>
    <col min="1538" max="1538" width="1.5703125" style="97" customWidth="1"/>
    <col min="1539" max="1539" width="19.5703125" style="97" customWidth="1"/>
    <col min="1540" max="1540" width="1.5703125" style="97" customWidth="1"/>
    <col min="1541" max="1541" width="0" style="97" hidden="1" customWidth="1"/>
    <col min="1542" max="1542" width="1.5703125" style="97" customWidth="1"/>
    <col min="1543" max="1543" width="13.5703125" style="97" customWidth="1"/>
    <col min="1544" max="1544" width="1.5703125" style="97" customWidth="1"/>
    <col min="1545" max="1545" width="13.5703125" style="97" customWidth="1"/>
    <col min="1546" max="1546" width="1.5703125" style="97" customWidth="1"/>
    <col min="1547" max="1547" width="13.5703125" style="97" customWidth="1"/>
    <col min="1548" max="1548" width="1.5703125" style="97" customWidth="1"/>
    <col min="1549" max="1549" width="13.5703125" style="97" customWidth="1"/>
    <col min="1550" max="1550" width="1.5703125" style="97" customWidth="1"/>
    <col min="1551" max="1551" width="13.5703125" style="97" customWidth="1"/>
    <col min="1552" max="1552" width="1.5703125" style="97" customWidth="1"/>
    <col min="1553" max="1553" width="13.5703125" style="97" customWidth="1"/>
    <col min="1554" max="1554" width="1.5703125" style="97" customWidth="1"/>
    <col min="1555" max="1555" width="13.5703125" style="97" customWidth="1"/>
    <col min="1556" max="1556" width="1.5703125" style="97" customWidth="1"/>
    <col min="1557" max="1557" width="13.5703125" style="97" customWidth="1"/>
    <col min="1558" max="1558" width="1.5703125" style="97" customWidth="1"/>
    <col min="1559" max="1559" width="14.5703125" style="97" customWidth="1"/>
    <col min="1560" max="1560" width="1.28515625" style="97" customWidth="1"/>
    <col min="1561" max="1561" width="1.5703125" style="97" customWidth="1"/>
    <col min="1562" max="1562" width="13.5703125" style="97" customWidth="1"/>
    <col min="1563" max="1563" width="1.5703125" style="97" customWidth="1"/>
    <col min="1564" max="1564" width="13.5703125" style="97" customWidth="1"/>
    <col min="1565" max="1565" width="1.5703125" style="97" customWidth="1"/>
    <col min="1566" max="1566" width="13.5703125" style="97" customWidth="1"/>
    <col min="1567" max="1567" width="1.5703125" style="97" customWidth="1"/>
    <col min="1568" max="1569" width="0" style="97" hidden="1" customWidth="1"/>
    <col min="1570" max="1570" width="13.5703125" style="97" customWidth="1"/>
    <col min="1571" max="1571" width="1.5703125" style="97" customWidth="1"/>
    <col min="1572" max="1572" width="13.5703125" style="97" customWidth="1"/>
    <col min="1573" max="1573" width="1.5703125" style="97" customWidth="1"/>
    <col min="1574" max="1574" width="15.28515625" style="97" customWidth="1"/>
    <col min="1575" max="1575" width="1.5703125" style="97" customWidth="1"/>
    <col min="1576" max="1576" width="0" style="97" hidden="1" customWidth="1"/>
    <col min="1577" max="1577" width="1.5703125" style="97" customWidth="1"/>
    <col min="1578" max="1578" width="22.140625" style="97" customWidth="1"/>
    <col min="1579" max="1579" width="1.5703125" style="97" customWidth="1"/>
    <col min="1580" max="1580" width="7.5703125" style="97" customWidth="1"/>
    <col min="1581" max="1581" width="8.42578125" style="97" customWidth="1"/>
    <col min="1582" max="1582" width="1.5703125" style="97" customWidth="1"/>
    <col min="1583" max="1583" width="38.85546875" style="97" customWidth="1"/>
    <col min="1584" max="1792" width="12.7109375" style="97"/>
    <col min="1793" max="1793" width="5" style="97" customWidth="1"/>
    <col min="1794" max="1794" width="1.5703125" style="97" customWidth="1"/>
    <col min="1795" max="1795" width="19.5703125" style="97" customWidth="1"/>
    <col min="1796" max="1796" width="1.5703125" style="97" customWidth="1"/>
    <col min="1797" max="1797" width="0" style="97" hidden="1" customWidth="1"/>
    <col min="1798" max="1798" width="1.5703125" style="97" customWidth="1"/>
    <col min="1799" max="1799" width="13.5703125" style="97" customWidth="1"/>
    <col min="1800" max="1800" width="1.5703125" style="97" customWidth="1"/>
    <col min="1801" max="1801" width="13.5703125" style="97" customWidth="1"/>
    <col min="1802" max="1802" width="1.5703125" style="97" customWidth="1"/>
    <col min="1803" max="1803" width="13.5703125" style="97" customWidth="1"/>
    <col min="1804" max="1804" width="1.5703125" style="97" customWidth="1"/>
    <col min="1805" max="1805" width="13.5703125" style="97" customWidth="1"/>
    <col min="1806" max="1806" width="1.5703125" style="97" customWidth="1"/>
    <col min="1807" max="1807" width="13.5703125" style="97" customWidth="1"/>
    <col min="1808" max="1808" width="1.5703125" style="97" customWidth="1"/>
    <col min="1809" max="1809" width="13.5703125" style="97" customWidth="1"/>
    <col min="1810" max="1810" width="1.5703125" style="97" customWidth="1"/>
    <col min="1811" max="1811" width="13.5703125" style="97" customWidth="1"/>
    <col min="1812" max="1812" width="1.5703125" style="97" customWidth="1"/>
    <col min="1813" max="1813" width="13.5703125" style="97" customWidth="1"/>
    <col min="1814" max="1814" width="1.5703125" style="97" customWidth="1"/>
    <col min="1815" max="1815" width="14.5703125" style="97" customWidth="1"/>
    <col min="1816" max="1816" width="1.28515625" style="97" customWidth="1"/>
    <col min="1817" max="1817" width="1.5703125" style="97" customWidth="1"/>
    <col min="1818" max="1818" width="13.5703125" style="97" customWidth="1"/>
    <col min="1819" max="1819" width="1.5703125" style="97" customWidth="1"/>
    <col min="1820" max="1820" width="13.5703125" style="97" customWidth="1"/>
    <col min="1821" max="1821" width="1.5703125" style="97" customWidth="1"/>
    <col min="1822" max="1822" width="13.5703125" style="97" customWidth="1"/>
    <col min="1823" max="1823" width="1.5703125" style="97" customWidth="1"/>
    <col min="1824" max="1825" width="0" style="97" hidden="1" customWidth="1"/>
    <col min="1826" max="1826" width="13.5703125" style="97" customWidth="1"/>
    <col min="1827" max="1827" width="1.5703125" style="97" customWidth="1"/>
    <col min="1828" max="1828" width="13.5703125" style="97" customWidth="1"/>
    <col min="1829" max="1829" width="1.5703125" style="97" customWidth="1"/>
    <col min="1830" max="1830" width="15.28515625" style="97" customWidth="1"/>
    <col min="1831" max="1831" width="1.5703125" style="97" customWidth="1"/>
    <col min="1832" max="1832" width="0" style="97" hidden="1" customWidth="1"/>
    <col min="1833" max="1833" width="1.5703125" style="97" customWidth="1"/>
    <col min="1834" max="1834" width="22.140625" style="97" customWidth="1"/>
    <col min="1835" max="1835" width="1.5703125" style="97" customWidth="1"/>
    <col min="1836" max="1836" width="7.5703125" style="97" customWidth="1"/>
    <col min="1837" max="1837" width="8.42578125" style="97" customWidth="1"/>
    <col min="1838" max="1838" width="1.5703125" style="97" customWidth="1"/>
    <col min="1839" max="1839" width="38.85546875" style="97" customWidth="1"/>
    <col min="1840" max="2048" width="12.7109375" style="97"/>
    <col min="2049" max="2049" width="5" style="97" customWidth="1"/>
    <col min="2050" max="2050" width="1.5703125" style="97" customWidth="1"/>
    <col min="2051" max="2051" width="19.5703125" style="97" customWidth="1"/>
    <col min="2052" max="2052" width="1.5703125" style="97" customWidth="1"/>
    <col min="2053" max="2053" width="0" style="97" hidden="1" customWidth="1"/>
    <col min="2054" max="2054" width="1.5703125" style="97" customWidth="1"/>
    <col min="2055" max="2055" width="13.5703125" style="97" customWidth="1"/>
    <col min="2056" max="2056" width="1.5703125" style="97" customWidth="1"/>
    <col min="2057" max="2057" width="13.5703125" style="97" customWidth="1"/>
    <col min="2058" max="2058" width="1.5703125" style="97" customWidth="1"/>
    <col min="2059" max="2059" width="13.5703125" style="97" customWidth="1"/>
    <col min="2060" max="2060" width="1.5703125" style="97" customWidth="1"/>
    <col min="2061" max="2061" width="13.5703125" style="97" customWidth="1"/>
    <col min="2062" max="2062" width="1.5703125" style="97" customWidth="1"/>
    <col min="2063" max="2063" width="13.5703125" style="97" customWidth="1"/>
    <col min="2064" max="2064" width="1.5703125" style="97" customWidth="1"/>
    <col min="2065" max="2065" width="13.5703125" style="97" customWidth="1"/>
    <col min="2066" max="2066" width="1.5703125" style="97" customWidth="1"/>
    <col min="2067" max="2067" width="13.5703125" style="97" customWidth="1"/>
    <col min="2068" max="2068" width="1.5703125" style="97" customWidth="1"/>
    <col min="2069" max="2069" width="13.5703125" style="97" customWidth="1"/>
    <col min="2070" max="2070" width="1.5703125" style="97" customWidth="1"/>
    <col min="2071" max="2071" width="14.5703125" style="97" customWidth="1"/>
    <col min="2072" max="2072" width="1.28515625" style="97" customWidth="1"/>
    <col min="2073" max="2073" width="1.5703125" style="97" customWidth="1"/>
    <col min="2074" max="2074" width="13.5703125" style="97" customWidth="1"/>
    <col min="2075" max="2075" width="1.5703125" style="97" customWidth="1"/>
    <col min="2076" max="2076" width="13.5703125" style="97" customWidth="1"/>
    <col min="2077" max="2077" width="1.5703125" style="97" customWidth="1"/>
    <col min="2078" max="2078" width="13.5703125" style="97" customWidth="1"/>
    <col min="2079" max="2079" width="1.5703125" style="97" customWidth="1"/>
    <col min="2080" max="2081" width="0" style="97" hidden="1" customWidth="1"/>
    <col min="2082" max="2082" width="13.5703125" style="97" customWidth="1"/>
    <col min="2083" max="2083" width="1.5703125" style="97" customWidth="1"/>
    <col min="2084" max="2084" width="13.5703125" style="97" customWidth="1"/>
    <col min="2085" max="2085" width="1.5703125" style="97" customWidth="1"/>
    <col min="2086" max="2086" width="15.28515625" style="97" customWidth="1"/>
    <col min="2087" max="2087" width="1.5703125" style="97" customWidth="1"/>
    <col min="2088" max="2088" width="0" style="97" hidden="1" customWidth="1"/>
    <col min="2089" max="2089" width="1.5703125" style="97" customWidth="1"/>
    <col min="2090" max="2090" width="22.140625" style="97" customWidth="1"/>
    <col min="2091" max="2091" width="1.5703125" style="97" customWidth="1"/>
    <col min="2092" max="2092" width="7.5703125" style="97" customWidth="1"/>
    <col min="2093" max="2093" width="8.42578125" style="97" customWidth="1"/>
    <col min="2094" max="2094" width="1.5703125" style="97" customWidth="1"/>
    <col min="2095" max="2095" width="38.85546875" style="97" customWidth="1"/>
    <col min="2096" max="2304" width="12.7109375" style="97"/>
    <col min="2305" max="2305" width="5" style="97" customWidth="1"/>
    <col min="2306" max="2306" width="1.5703125" style="97" customWidth="1"/>
    <col min="2307" max="2307" width="19.5703125" style="97" customWidth="1"/>
    <col min="2308" max="2308" width="1.5703125" style="97" customWidth="1"/>
    <col min="2309" max="2309" width="0" style="97" hidden="1" customWidth="1"/>
    <col min="2310" max="2310" width="1.5703125" style="97" customWidth="1"/>
    <col min="2311" max="2311" width="13.5703125" style="97" customWidth="1"/>
    <col min="2312" max="2312" width="1.5703125" style="97" customWidth="1"/>
    <col min="2313" max="2313" width="13.5703125" style="97" customWidth="1"/>
    <col min="2314" max="2314" width="1.5703125" style="97" customWidth="1"/>
    <col min="2315" max="2315" width="13.5703125" style="97" customWidth="1"/>
    <col min="2316" max="2316" width="1.5703125" style="97" customWidth="1"/>
    <col min="2317" max="2317" width="13.5703125" style="97" customWidth="1"/>
    <col min="2318" max="2318" width="1.5703125" style="97" customWidth="1"/>
    <col min="2319" max="2319" width="13.5703125" style="97" customWidth="1"/>
    <col min="2320" max="2320" width="1.5703125" style="97" customWidth="1"/>
    <col min="2321" max="2321" width="13.5703125" style="97" customWidth="1"/>
    <col min="2322" max="2322" width="1.5703125" style="97" customWidth="1"/>
    <col min="2323" max="2323" width="13.5703125" style="97" customWidth="1"/>
    <col min="2324" max="2324" width="1.5703125" style="97" customWidth="1"/>
    <col min="2325" max="2325" width="13.5703125" style="97" customWidth="1"/>
    <col min="2326" max="2326" width="1.5703125" style="97" customWidth="1"/>
    <col min="2327" max="2327" width="14.5703125" style="97" customWidth="1"/>
    <col min="2328" max="2328" width="1.28515625" style="97" customWidth="1"/>
    <col min="2329" max="2329" width="1.5703125" style="97" customWidth="1"/>
    <col min="2330" max="2330" width="13.5703125" style="97" customWidth="1"/>
    <col min="2331" max="2331" width="1.5703125" style="97" customWidth="1"/>
    <col min="2332" max="2332" width="13.5703125" style="97" customWidth="1"/>
    <col min="2333" max="2333" width="1.5703125" style="97" customWidth="1"/>
    <col min="2334" max="2334" width="13.5703125" style="97" customWidth="1"/>
    <col min="2335" max="2335" width="1.5703125" style="97" customWidth="1"/>
    <col min="2336" max="2337" width="0" style="97" hidden="1" customWidth="1"/>
    <col min="2338" max="2338" width="13.5703125" style="97" customWidth="1"/>
    <col min="2339" max="2339" width="1.5703125" style="97" customWidth="1"/>
    <col min="2340" max="2340" width="13.5703125" style="97" customWidth="1"/>
    <col min="2341" max="2341" width="1.5703125" style="97" customWidth="1"/>
    <col min="2342" max="2342" width="15.28515625" style="97" customWidth="1"/>
    <col min="2343" max="2343" width="1.5703125" style="97" customWidth="1"/>
    <col min="2344" max="2344" width="0" style="97" hidden="1" customWidth="1"/>
    <col min="2345" max="2345" width="1.5703125" style="97" customWidth="1"/>
    <col min="2346" max="2346" width="22.140625" style="97" customWidth="1"/>
    <col min="2347" max="2347" width="1.5703125" style="97" customWidth="1"/>
    <col min="2348" max="2348" width="7.5703125" style="97" customWidth="1"/>
    <col min="2349" max="2349" width="8.42578125" style="97" customWidth="1"/>
    <col min="2350" max="2350" width="1.5703125" style="97" customWidth="1"/>
    <col min="2351" max="2351" width="38.85546875" style="97" customWidth="1"/>
    <col min="2352" max="2560" width="12.7109375" style="97"/>
    <col min="2561" max="2561" width="5" style="97" customWidth="1"/>
    <col min="2562" max="2562" width="1.5703125" style="97" customWidth="1"/>
    <col min="2563" max="2563" width="19.5703125" style="97" customWidth="1"/>
    <col min="2564" max="2564" width="1.5703125" style="97" customWidth="1"/>
    <col min="2565" max="2565" width="0" style="97" hidden="1" customWidth="1"/>
    <col min="2566" max="2566" width="1.5703125" style="97" customWidth="1"/>
    <col min="2567" max="2567" width="13.5703125" style="97" customWidth="1"/>
    <col min="2568" max="2568" width="1.5703125" style="97" customWidth="1"/>
    <col min="2569" max="2569" width="13.5703125" style="97" customWidth="1"/>
    <col min="2570" max="2570" width="1.5703125" style="97" customWidth="1"/>
    <col min="2571" max="2571" width="13.5703125" style="97" customWidth="1"/>
    <col min="2572" max="2572" width="1.5703125" style="97" customWidth="1"/>
    <col min="2573" max="2573" width="13.5703125" style="97" customWidth="1"/>
    <col min="2574" max="2574" width="1.5703125" style="97" customWidth="1"/>
    <col min="2575" max="2575" width="13.5703125" style="97" customWidth="1"/>
    <col min="2576" max="2576" width="1.5703125" style="97" customWidth="1"/>
    <col min="2577" max="2577" width="13.5703125" style="97" customWidth="1"/>
    <col min="2578" max="2578" width="1.5703125" style="97" customWidth="1"/>
    <col min="2579" max="2579" width="13.5703125" style="97" customWidth="1"/>
    <col min="2580" max="2580" width="1.5703125" style="97" customWidth="1"/>
    <col min="2581" max="2581" width="13.5703125" style="97" customWidth="1"/>
    <col min="2582" max="2582" width="1.5703125" style="97" customWidth="1"/>
    <col min="2583" max="2583" width="14.5703125" style="97" customWidth="1"/>
    <col min="2584" max="2584" width="1.28515625" style="97" customWidth="1"/>
    <col min="2585" max="2585" width="1.5703125" style="97" customWidth="1"/>
    <col min="2586" max="2586" width="13.5703125" style="97" customWidth="1"/>
    <col min="2587" max="2587" width="1.5703125" style="97" customWidth="1"/>
    <col min="2588" max="2588" width="13.5703125" style="97" customWidth="1"/>
    <col min="2589" max="2589" width="1.5703125" style="97" customWidth="1"/>
    <col min="2590" max="2590" width="13.5703125" style="97" customWidth="1"/>
    <col min="2591" max="2591" width="1.5703125" style="97" customWidth="1"/>
    <col min="2592" max="2593" width="0" style="97" hidden="1" customWidth="1"/>
    <col min="2594" max="2594" width="13.5703125" style="97" customWidth="1"/>
    <col min="2595" max="2595" width="1.5703125" style="97" customWidth="1"/>
    <col min="2596" max="2596" width="13.5703125" style="97" customWidth="1"/>
    <col min="2597" max="2597" width="1.5703125" style="97" customWidth="1"/>
    <col min="2598" max="2598" width="15.28515625" style="97" customWidth="1"/>
    <col min="2599" max="2599" width="1.5703125" style="97" customWidth="1"/>
    <col min="2600" max="2600" width="0" style="97" hidden="1" customWidth="1"/>
    <col min="2601" max="2601" width="1.5703125" style="97" customWidth="1"/>
    <col min="2602" max="2602" width="22.140625" style="97" customWidth="1"/>
    <col min="2603" max="2603" width="1.5703125" style="97" customWidth="1"/>
    <col min="2604" max="2604" width="7.5703125" style="97" customWidth="1"/>
    <col min="2605" max="2605" width="8.42578125" style="97" customWidth="1"/>
    <col min="2606" max="2606" width="1.5703125" style="97" customWidth="1"/>
    <col min="2607" max="2607" width="38.85546875" style="97" customWidth="1"/>
    <col min="2608" max="2816" width="12.7109375" style="97"/>
    <col min="2817" max="2817" width="5" style="97" customWidth="1"/>
    <col min="2818" max="2818" width="1.5703125" style="97" customWidth="1"/>
    <col min="2819" max="2819" width="19.5703125" style="97" customWidth="1"/>
    <col min="2820" max="2820" width="1.5703125" style="97" customWidth="1"/>
    <col min="2821" max="2821" width="0" style="97" hidden="1" customWidth="1"/>
    <col min="2822" max="2822" width="1.5703125" style="97" customWidth="1"/>
    <col min="2823" max="2823" width="13.5703125" style="97" customWidth="1"/>
    <col min="2824" max="2824" width="1.5703125" style="97" customWidth="1"/>
    <col min="2825" max="2825" width="13.5703125" style="97" customWidth="1"/>
    <col min="2826" max="2826" width="1.5703125" style="97" customWidth="1"/>
    <col min="2827" max="2827" width="13.5703125" style="97" customWidth="1"/>
    <col min="2828" max="2828" width="1.5703125" style="97" customWidth="1"/>
    <col min="2829" max="2829" width="13.5703125" style="97" customWidth="1"/>
    <col min="2830" max="2830" width="1.5703125" style="97" customWidth="1"/>
    <col min="2831" max="2831" width="13.5703125" style="97" customWidth="1"/>
    <col min="2832" max="2832" width="1.5703125" style="97" customWidth="1"/>
    <col min="2833" max="2833" width="13.5703125" style="97" customWidth="1"/>
    <col min="2834" max="2834" width="1.5703125" style="97" customWidth="1"/>
    <col min="2835" max="2835" width="13.5703125" style="97" customWidth="1"/>
    <col min="2836" max="2836" width="1.5703125" style="97" customWidth="1"/>
    <col min="2837" max="2837" width="13.5703125" style="97" customWidth="1"/>
    <col min="2838" max="2838" width="1.5703125" style="97" customWidth="1"/>
    <col min="2839" max="2839" width="14.5703125" style="97" customWidth="1"/>
    <col min="2840" max="2840" width="1.28515625" style="97" customWidth="1"/>
    <col min="2841" max="2841" width="1.5703125" style="97" customWidth="1"/>
    <col min="2842" max="2842" width="13.5703125" style="97" customWidth="1"/>
    <col min="2843" max="2843" width="1.5703125" style="97" customWidth="1"/>
    <col min="2844" max="2844" width="13.5703125" style="97" customWidth="1"/>
    <col min="2845" max="2845" width="1.5703125" style="97" customWidth="1"/>
    <col min="2846" max="2846" width="13.5703125" style="97" customWidth="1"/>
    <col min="2847" max="2847" width="1.5703125" style="97" customWidth="1"/>
    <col min="2848" max="2849" width="0" style="97" hidden="1" customWidth="1"/>
    <col min="2850" max="2850" width="13.5703125" style="97" customWidth="1"/>
    <col min="2851" max="2851" width="1.5703125" style="97" customWidth="1"/>
    <col min="2852" max="2852" width="13.5703125" style="97" customWidth="1"/>
    <col min="2853" max="2853" width="1.5703125" style="97" customWidth="1"/>
    <col min="2854" max="2854" width="15.28515625" style="97" customWidth="1"/>
    <col min="2855" max="2855" width="1.5703125" style="97" customWidth="1"/>
    <col min="2856" max="2856" width="0" style="97" hidden="1" customWidth="1"/>
    <col min="2857" max="2857" width="1.5703125" style="97" customWidth="1"/>
    <col min="2858" max="2858" width="22.140625" style="97" customWidth="1"/>
    <col min="2859" max="2859" width="1.5703125" style="97" customWidth="1"/>
    <col min="2860" max="2860" width="7.5703125" style="97" customWidth="1"/>
    <col min="2861" max="2861" width="8.42578125" style="97" customWidth="1"/>
    <col min="2862" max="2862" width="1.5703125" style="97" customWidth="1"/>
    <col min="2863" max="2863" width="38.85546875" style="97" customWidth="1"/>
    <col min="2864" max="3072" width="12.7109375" style="97"/>
    <col min="3073" max="3073" width="5" style="97" customWidth="1"/>
    <col min="3074" max="3074" width="1.5703125" style="97" customWidth="1"/>
    <col min="3075" max="3075" width="19.5703125" style="97" customWidth="1"/>
    <col min="3076" max="3076" width="1.5703125" style="97" customWidth="1"/>
    <col min="3077" max="3077" width="0" style="97" hidden="1" customWidth="1"/>
    <col min="3078" max="3078" width="1.5703125" style="97" customWidth="1"/>
    <col min="3079" max="3079" width="13.5703125" style="97" customWidth="1"/>
    <col min="3080" max="3080" width="1.5703125" style="97" customWidth="1"/>
    <col min="3081" max="3081" width="13.5703125" style="97" customWidth="1"/>
    <col min="3082" max="3082" width="1.5703125" style="97" customWidth="1"/>
    <col min="3083" max="3083" width="13.5703125" style="97" customWidth="1"/>
    <col min="3084" max="3084" width="1.5703125" style="97" customWidth="1"/>
    <col min="3085" max="3085" width="13.5703125" style="97" customWidth="1"/>
    <col min="3086" max="3086" width="1.5703125" style="97" customWidth="1"/>
    <col min="3087" max="3087" width="13.5703125" style="97" customWidth="1"/>
    <col min="3088" max="3088" width="1.5703125" style="97" customWidth="1"/>
    <col min="3089" max="3089" width="13.5703125" style="97" customWidth="1"/>
    <col min="3090" max="3090" width="1.5703125" style="97" customWidth="1"/>
    <col min="3091" max="3091" width="13.5703125" style="97" customWidth="1"/>
    <col min="3092" max="3092" width="1.5703125" style="97" customWidth="1"/>
    <col min="3093" max="3093" width="13.5703125" style="97" customWidth="1"/>
    <col min="3094" max="3094" width="1.5703125" style="97" customWidth="1"/>
    <col min="3095" max="3095" width="14.5703125" style="97" customWidth="1"/>
    <col min="3096" max="3096" width="1.28515625" style="97" customWidth="1"/>
    <col min="3097" max="3097" width="1.5703125" style="97" customWidth="1"/>
    <col min="3098" max="3098" width="13.5703125" style="97" customWidth="1"/>
    <col min="3099" max="3099" width="1.5703125" style="97" customWidth="1"/>
    <col min="3100" max="3100" width="13.5703125" style="97" customWidth="1"/>
    <col min="3101" max="3101" width="1.5703125" style="97" customWidth="1"/>
    <col min="3102" max="3102" width="13.5703125" style="97" customWidth="1"/>
    <col min="3103" max="3103" width="1.5703125" style="97" customWidth="1"/>
    <col min="3104" max="3105" width="0" style="97" hidden="1" customWidth="1"/>
    <col min="3106" max="3106" width="13.5703125" style="97" customWidth="1"/>
    <col min="3107" max="3107" width="1.5703125" style="97" customWidth="1"/>
    <col min="3108" max="3108" width="13.5703125" style="97" customWidth="1"/>
    <col min="3109" max="3109" width="1.5703125" style="97" customWidth="1"/>
    <col min="3110" max="3110" width="15.28515625" style="97" customWidth="1"/>
    <col min="3111" max="3111" width="1.5703125" style="97" customWidth="1"/>
    <col min="3112" max="3112" width="0" style="97" hidden="1" customWidth="1"/>
    <col min="3113" max="3113" width="1.5703125" style="97" customWidth="1"/>
    <col min="3114" max="3114" width="22.140625" style="97" customWidth="1"/>
    <col min="3115" max="3115" width="1.5703125" style="97" customWidth="1"/>
    <col min="3116" max="3116" width="7.5703125" style="97" customWidth="1"/>
    <col min="3117" max="3117" width="8.42578125" style="97" customWidth="1"/>
    <col min="3118" max="3118" width="1.5703125" style="97" customWidth="1"/>
    <col min="3119" max="3119" width="38.85546875" style="97" customWidth="1"/>
    <col min="3120" max="3328" width="12.7109375" style="97"/>
    <col min="3329" max="3329" width="5" style="97" customWidth="1"/>
    <col min="3330" max="3330" width="1.5703125" style="97" customWidth="1"/>
    <col min="3331" max="3331" width="19.5703125" style="97" customWidth="1"/>
    <col min="3332" max="3332" width="1.5703125" style="97" customWidth="1"/>
    <col min="3333" max="3333" width="0" style="97" hidden="1" customWidth="1"/>
    <col min="3334" max="3334" width="1.5703125" style="97" customWidth="1"/>
    <col min="3335" max="3335" width="13.5703125" style="97" customWidth="1"/>
    <col min="3336" max="3336" width="1.5703125" style="97" customWidth="1"/>
    <col min="3337" max="3337" width="13.5703125" style="97" customWidth="1"/>
    <col min="3338" max="3338" width="1.5703125" style="97" customWidth="1"/>
    <col min="3339" max="3339" width="13.5703125" style="97" customWidth="1"/>
    <col min="3340" max="3340" width="1.5703125" style="97" customWidth="1"/>
    <col min="3341" max="3341" width="13.5703125" style="97" customWidth="1"/>
    <col min="3342" max="3342" width="1.5703125" style="97" customWidth="1"/>
    <col min="3343" max="3343" width="13.5703125" style="97" customWidth="1"/>
    <col min="3344" max="3344" width="1.5703125" style="97" customWidth="1"/>
    <col min="3345" max="3345" width="13.5703125" style="97" customWidth="1"/>
    <col min="3346" max="3346" width="1.5703125" style="97" customWidth="1"/>
    <col min="3347" max="3347" width="13.5703125" style="97" customWidth="1"/>
    <col min="3348" max="3348" width="1.5703125" style="97" customWidth="1"/>
    <col min="3349" max="3349" width="13.5703125" style="97" customWidth="1"/>
    <col min="3350" max="3350" width="1.5703125" style="97" customWidth="1"/>
    <col min="3351" max="3351" width="14.5703125" style="97" customWidth="1"/>
    <col min="3352" max="3352" width="1.28515625" style="97" customWidth="1"/>
    <col min="3353" max="3353" width="1.5703125" style="97" customWidth="1"/>
    <col min="3354" max="3354" width="13.5703125" style="97" customWidth="1"/>
    <col min="3355" max="3355" width="1.5703125" style="97" customWidth="1"/>
    <col min="3356" max="3356" width="13.5703125" style="97" customWidth="1"/>
    <col min="3357" max="3357" width="1.5703125" style="97" customWidth="1"/>
    <col min="3358" max="3358" width="13.5703125" style="97" customWidth="1"/>
    <col min="3359" max="3359" width="1.5703125" style="97" customWidth="1"/>
    <col min="3360" max="3361" width="0" style="97" hidden="1" customWidth="1"/>
    <col min="3362" max="3362" width="13.5703125" style="97" customWidth="1"/>
    <col min="3363" max="3363" width="1.5703125" style="97" customWidth="1"/>
    <col min="3364" max="3364" width="13.5703125" style="97" customWidth="1"/>
    <col min="3365" max="3365" width="1.5703125" style="97" customWidth="1"/>
    <col min="3366" max="3366" width="15.28515625" style="97" customWidth="1"/>
    <col min="3367" max="3367" width="1.5703125" style="97" customWidth="1"/>
    <col min="3368" max="3368" width="0" style="97" hidden="1" customWidth="1"/>
    <col min="3369" max="3369" width="1.5703125" style="97" customWidth="1"/>
    <col min="3370" max="3370" width="22.140625" style="97" customWidth="1"/>
    <col min="3371" max="3371" width="1.5703125" style="97" customWidth="1"/>
    <col min="3372" max="3372" width="7.5703125" style="97" customWidth="1"/>
    <col min="3373" max="3373" width="8.42578125" style="97" customWidth="1"/>
    <col min="3374" max="3374" width="1.5703125" style="97" customWidth="1"/>
    <col min="3375" max="3375" width="38.85546875" style="97" customWidth="1"/>
    <col min="3376" max="3584" width="12.7109375" style="97"/>
    <col min="3585" max="3585" width="5" style="97" customWidth="1"/>
    <col min="3586" max="3586" width="1.5703125" style="97" customWidth="1"/>
    <col min="3587" max="3587" width="19.5703125" style="97" customWidth="1"/>
    <col min="3588" max="3588" width="1.5703125" style="97" customWidth="1"/>
    <col min="3589" max="3589" width="0" style="97" hidden="1" customWidth="1"/>
    <col min="3590" max="3590" width="1.5703125" style="97" customWidth="1"/>
    <col min="3591" max="3591" width="13.5703125" style="97" customWidth="1"/>
    <col min="3592" max="3592" width="1.5703125" style="97" customWidth="1"/>
    <col min="3593" max="3593" width="13.5703125" style="97" customWidth="1"/>
    <col min="3594" max="3594" width="1.5703125" style="97" customWidth="1"/>
    <col min="3595" max="3595" width="13.5703125" style="97" customWidth="1"/>
    <col min="3596" max="3596" width="1.5703125" style="97" customWidth="1"/>
    <col min="3597" max="3597" width="13.5703125" style="97" customWidth="1"/>
    <col min="3598" max="3598" width="1.5703125" style="97" customWidth="1"/>
    <col min="3599" max="3599" width="13.5703125" style="97" customWidth="1"/>
    <col min="3600" max="3600" width="1.5703125" style="97" customWidth="1"/>
    <col min="3601" max="3601" width="13.5703125" style="97" customWidth="1"/>
    <col min="3602" max="3602" width="1.5703125" style="97" customWidth="1"/>
    <col min="3603" max="3603" width="13.5703125" style="97" customWidth="1"/>
    <col min="3604" max="3604" width="1.5703125" style="97" customWidth="1"/>
    <col min="3605" max="3605" width="13.5703125" style="97" customWidth="1"/>
    <col min="3606" max="3606" width="1.5703125" style="97" customWidth="1"/>
    <col min="3607" max="3607" width="14.5703125" style="97" customWidth="1"/>
    <col min="3608" max="3608" width="1.28515625" style="97" customWidth="1"/>
    <col min="3609" max="3609" width="1.5703125" style="97" customWidth="1"/>
    <col min="3610" max="3610" width="13.5703125" style="97" customWidth="1"/>
    <col min="3611" max="3611" width="1.5703125" style="97" customWidth="1"/>
    <col min="3612" max="3612" width="13.5703125" style="97" customWidth="1"/>
    <col min="3613" max="3613" width="1.5703125" style="97" customWidth="1"/>
    <col min="3614" max="3614" width="13.5703125" style="97" customWidth="1"/>
    <col min="3615" max="3615" width="1.5703125" style="97" customWidth="1"/>
    <col min="3616" max="3617" width="0" style="97" hidden="1" customWidth="1"/>
    <col min="3618" max="3618" width="13.5703125" style="97" customWidth="1"/>
    <col min="3619" max="3619" width="1.5703125" style="97" customWidth="1"/>
    <col min="3620" max="3620" width="13.5703125" style="97" customWidth="1"/>
    <col min="3621" max="3621" width="1.5703125" style="97" customWidth="1"/>
    <col min="3622" max="3622" width="15.28515625" style="97" customWidth="1"/>
    <col min="3623" max="3623" width="1.5703125" style="97" customWidth="1"/>
    <col min="3624" max="3624" width="0" style="97" hidden="1" customWidth="1"/>
    <col min="3625" max="3625" width="1.5703125" style="97" customWidth="1"/>
    <col min="3626" max="3626" width="22.140625" style="97" customWidth="1"/>
    <col min="3627" max="3627" width="1.5703125" style="97" customWidth="1"/>
    <col min="3628" max="3628" width="7.5703125" style="97" customWidth="1"/>
    <col min="3629" max="3629" width="8.42578125" style="97" customWidth="1"/>
    <col min="3630" max="3630" width="1.5703125" style="97" customWidth="1"/>
    <col min="3631" max="3631" width="38.85546875" style="97" customWidth="1"/>
    <col min="3632" max="3840" width="12.7109375" style="97"/>
    <col min="3841" max="3841" width="5" style="97" customWidth="1"/>
    <col min="3842" max="3842" width="1.5703125" style="97" customWidth="1"/>
    <col min="3843" max="3843" width="19.5703125" style="97" customWidth="1"/>
    <col min="3844" max="3844" width="1.5703125" style="97" customWidth="1"/>
    <col min="3845" max="3845" width="0" style="97" hidden="1" customWidth="1"/>
    <col min="3846" max="3846" width="1.5703125" style="97" customWidth="1"/>
    <col min="3847" max="3847" width="13.5703125" style="97" customWidth="1"/>
    <col min="3848" max="3848" width="1.5703125" style="97" customWidth="1"/>
    <col min="3849" max="3849" width="13.5703125" style="97" customWidth="1"/>
    <col min="3850" max="3850" width="1.5703125" style="97" customWidth="1"/>
    <col min="3851" max="3851" width="13.5703125" style="97" customWidth="1"/>
    <col min="3852" max="3852" width="1.5703125" style="97" customWidth="1"/>
    <col min="3853" max="3853" width="13.5703125" style="97" customWidth="1"/>
    <col min="3854" max="3854" width="1.5703125" style="97" customWidth="1"/>
    <col min="3855" max="3855" width="13.5703125" style="97" customWidth="1"/>
    <col min="3856" max="3856" width="1.5703125" style="97" customWidth="1"/>
    <col min="3857" max="3857" width="13.5703125" style="97" customWidth="1"/>
    <col min="3858" max="3858" width="1.5703125" style="97" customWidth="1"/>
    <col min="3859" max="3859" width="13.5703125" style="97" customWidth="1"/>
    <col min="3860" max="3860" width="1.5703125" style="97" customWidth="1"/>
    <col min="3861" max="3861" width="13.5703125" style="97" customWidth="1"/>
    <col min="3862" max="3862" width="1.5703125" style="97" customWidth="1"/>
    <col min="3863" max="3863" width="14.5703125" style="97" customWidth="1"/>
    <col min="3864" max="3864" width="1.28515625" style="97" customWidth="1"/>
    <col min="3865" max="3865" width="1.5703125" style="97" customWidth="1"/>
    <col min="3866" max="3866" width="13.5703125" style="97" customWidth="1"/>
    <col min="3867" max="3867" width="1.5703125" style="97" customWidth="1"/>
    <col min="3868" max="3868" width="13.5703125" style="97" customWidth="1"/>
    <col min="3869" max="3869" width="1.5703125" style="97" customWidth="1"/>
    <col min="3870" max="3870" width="13.5703125" style="97" customWidth="1"/>
    <col min="3871" max="3871" width="1.5703125" style="97" customWidth="1"/>
    <col min="3872" max="3873" width="0" style="97" hidden="1" customWidth="1"/>
    <col min="3874" max="3874" width="13.5703125" style="97" customWidth="1"/>
    <col min="3875" max="3875" width="1.5703125" style="97" customWidth="1"/>
    <col min="3876" max="3876" width="13.5703125" style="97" customWidth="1"/>
    <col min="3877" max="3877" width="1.5703125" style="97" customWidth="1"/>
    <col min="3878" max="3878" width="15.28515625" style="97" customWidth="1"/>
    <col min="3879" max="3879" width="1.5703125" style="97" customWidth="1"/>
    <col min="3880" max="3880" width="0" style="97" hidden="1" customWidth="1"/>
    <col min="3881" max="3881" width="1.5703125" style="97" customWidth="1"/>
    <col min="3882" max="3882" width="22.140625" style="97" customWidth="1"/>
    <col min="3883" max="3883" width="1.5703125" style="97" customWidth="1"/>
    <col min="3884" max="3884" width="7.5703125" style="97" customWidth="1"/>
    <col min="3885" max="3885" width="8.42578125" style="97" customWidth="1"/>
    <col min="3886" max="3886" width="1.5703125" style="97" customWidth="1"/>
    <col min="3887" max="3887" width="38.85546875" style="97" customWidth="1"/>
    <col min="3888" max="4096" width="12.7109375" style="97"/>
    <col min="4097" max="4097" width="5" style="97" customWidth="1"/>
    <col min="4098" max="4098" width="1.5703125" style="97" customWidth="1"/>
    <col min="4099" max="4099" width="19.5703125" style="97" customWidth="1"/>
    <col min="4100" max="4100" width="1.5703125" style="97" customWidth="1"/>
    <col min="4101" max="4101" width="0" style="97" hidden="1" customWidth="1"/>
    <col min="4102" max="4102" width="1.5703125" style="97" customWidth="1"/>
    <col min="4103" max="4103" width="13.5703125" style="97" customWidth="1"/>
    <col min="4104" max="4104" width="1.5703125" style="97" customWidth="1"/>
    <col min="4105" max="4105" width="13.5703125" style="97" customWidth="1"/>
    <col min="4106" max="4106" width="1.5703125" style="97" customWidth="1"/>
    <col min="4107" max="4107" width="13.5703125" style="97" customWidth="1"/>
    <col min="4108" max="4108" width="1.5703125" style="97" customWidth="1"/>
    <col min="4109" max="4109" width="13.5703125" style="97" customWidth="1"/>
    <col min="4110" max="4110" width="1.5703125" style="97" customWidth="1"/>
    <col min="4111" max="4111" width="13.5703125" style="97" customWidth="1"/>
    <col min="4112" max="4112" width="1.5703125" style="97" customWidth="1"/>
    <col min="4113" max="4113" width="13.5703125" style="97" customWidth="1"/>
    <col min="4114" max="4114" width="1.5703125" style="97" customWidth="1"/>
    <col min="4115" max="4115" width="13.5703125" style="97" customWidth="1"/>
    <col min="4116" max="4116" width="1.5703125" style="97" customWidth="1"/>
    <col min="4117" max="4117" width="13.5703125" style="97" customWidth="1"/>
    <col min="4118" max="4118" width="1.5703125" style="97" customWidth="1"/>
    <col min="4119" max="4119" width="14.5703125" style="97" customWidth="1"/>
    <col min="4120" max="4120" width="1.28515625" style="97" customWidth="1"/>
    <col min="4121" max="4121" width="1.5703125" style="97" customWidth="1"/>
    <col min="4122" max="4122" width="13.5703125" style="97" customWidth="1"/>
    <col min="4123" max="4123" width="1.5703125" style="97" customWidth="1"/>
    <col min="4124" max="4124" width="13.5703125" style="97" customWidth="1"/>
    <col min="4125" max="4125" width="1.5703125" style="97" customWidth="1"/>
    <col min="4126" max="4126" width="13.5703125" style="97" customWidth="1"/>
    <col min="4127" max="4127" width="1.5703125" style="97" customWidth="1"/>
    <col min="4128" max="4129" width="0" style="97" hidden="1" customWidth="1"/>
    <col min="4130" max="4130" width="13.5703125" style="97" customWidth="1"/>
    <col min="4131" max="4131" width="1.5703125" style="97" customWidth="1"/>
    <col min="4132" max="4132" width="13.5703125" style="97" customWidth="1"/>
    <col min="4133" max="4133" width="1.5703125" style="97" customWidth="1"/>
    <col min="4134" max="4134" width="15.28515625" style="97" customWidth="1"/>
    <col min="4135" max="4135" width="1.5703125" style="97" customWidth="1"/>
    <col min="4136" max="4136" width="0" style="97" hidden="1" customWidth="1"/>
    <col min="4137" max="4137" width="1.5703125" style="97" customWidth="1"/>
    <col min="4138" max="4138" width="22.140625" style="97" customWidth="1"/>
    <col min="4139" max="4139" width="1.5703125" style="97" customWidth="1"/>
    <col min="4140" max="4140" width="7.5703125" style="97" customWidth="1"/>
    <col min="4141" max="4141" width="8.42578125" style="97" customWidth="1"/>
    <col min="4142" max="4142" width="1.5703125" style="97" customWidth="1"/>
    <col min="4143" max="4143" width="38.85546875" style="97" customWidth="1"/>
    <col min="4144" max="4352" width="12.7109375" style="97"/>
    <col min="4353" max="4353" width="5" style="97" customWidth="1"/>
    <col min="4354" max="4354" width="1.5703125" style="97" customWidth="1"/>
    <col min="4355" max="4355" width="19.5703125" style="97" customWidth="1"/>
    <col min="4356" max="4356" width="1.5703125" style="97" customWidth="1"/>
    <col min="4357" max="4357" width="0" style="97" hidden="1" customWidth="1"/>
    <col min="4358" max="4358" width="1.5703125" style="97" customWidth="1"/>
    <col min="4359" max="4359" width="13.5703125" style="97" customWidth="1"/>
    <col min="4360" max="4360" width="1.5703125" style="97" customWidth="1"/>
    <col min="4361" max="4361" width="13.5703125" style="97" customWidth="1"/>
    <col min="4362" max="4362" width="1.5703125" style="97" customWidth="1"/>
    <col min="4363" max="4363" width="13.5703125" style="97" customWidth="1"/>
    <col min="4364" max="4364" width="1.5703125" style="97" customWidth="1"/>
    <col min="4365" max="4365" width="13.5703125" style="97" customWidth="1"/>
    <col min="4366" max="4366" width="1.5703125" style="97" customWidth="1"/>
    <col min="4367" max="4367" width="13.5703125" style="97" customWidth="1"/>
    <col min="4368" max="4368" width="1.5703125" style="97" customWidth="1"/>
    <col min="4369" max="4369" width="13.5703125" style="97" customWidth="1"/>
    <col min="4370" max="4370" width="1.5703125" style="97" customWidth="1"/>
    <col min="4371" max="4371" width="13.5703125" style="97" customWidth="1"/>
    <col min="4372" max="4372" width="1.5703125" style="97" customWidth="1"/>
    <col min="4373" max="4373" width="13.5703125" style="97" customWidth="1"/>
    <col min="4374" max="4374" width="1.5703125" style="97" customWidth="1"/>
    <col min="4375" max="4375" width="14.5703125" style="97" customWidth="1"/>
    <col min="4376" max="4376" width="1.28515625" style="97" customWidth="1"/>
    <col min="4377" max="4377" width="1.5703125" style="97" customWidth="1"/>
    <col min="4378" max="4378" width="13.5703125" style="97" customWidth="1"/>
    <col min="4379" max="4379" width="1.5703125" style="97" customWidth="1"/>
    <col min="4380" max="4380" width="13.5703125" style="97" customWidth="1"/>
    <col min="4381" max="4381" width="1.5703125" style="97" customWidth="1"/>
    <col min="4382" max="4382" width="13.5703125" style="97" customWidth="1"/>
    <col min="4383" max="4383" width="1.5703125" style="97" customWidth="1"/>
    <col min="4384" max="4385" width="0" style="97" hidden="1" customWidth="1"/>
    <col min="4386" max="4386" width="13.5703125" style="97" customWidth="1"/>
    <col min="4387" max="4387" width="1.5703125" style="97" customWidth="1"/>
    <col min="4388" max="4388" width="13.5703125" style="97" customWidth="1"/>
    <col min="4389" max="4389" width="1.5703125" style="97" customWidth="1"/>
    <col min="4390" max="4390" width="15.28515625" style="97" customWidth="1"/>
    <col min="4391" max="4391" width="1.5703125" style="97" customWidth="1"/>
    <col min="4392" max="4392" width="0" style="97" hidden="1" customWidth="1"/>
    <col min="4393" max="4393" width="1.5703125" style="97" customWidth="1"/>
    <col min="4394" max="4394" width="22.140625" style="97" customWidth="1"/>
    <col min="4395" max="4395" width="1.5703125" style="97" customWidth="1"/>
    <col min="4396" max="4396" width="7.5703125" style="97" customWidth="1"/>
    <col min="4397" max="4397" width="8.42578125" style="97" customWidth="1"/>
    <col min="4398" max="4398" width="1.5703125" style="97" customWidth="1"/>
    <col min="4399" max="4399" width="38.85546875" style="97" customWidth="1"/>
    <col min="4400" max="4608" width="12.7109375" style="97"/>
    <col min="4609" max="4609" width="5" style="97" customWidth="1"/>
    <col min="4610" max="4610" width="1.5703125" style="97" customWidth="1"/>
    <col min="4611" max="4611" width="19.5703125" style="97" customWidth="1"/>
    <col min="4612" max="4612" width="1.5703125" style="97" customWidth="1"/>
    <col min="4613" max="4613" width="0" style="97" hidden="1" customWidth="1"/>
    <col min="4614" max="4614" width="1.5703125" style="97" customWidth="1"/>
    <col min="4615" max="4615" width="13.5703125" style="97" customWidth="1"/>
    <col min="4616" max="4616" width="1.5703125" style="97" customWidth="1"/>
    <col min="4617" max="4617" width="13.5703125" style="97" customWidth="1"/>
    <col min="4618" max="4618" width="1.5703125" style="97" customWidth="1"/>
    <col min="4619" max="4619" width="13.5703125" style="97" customWidth="1"/>
    <col min="4620" max="4620" width="1.5703125" style="97" customWidth="1"/>
    <col min="4621" max="4621" width="13.5703125" style="97" customWidth="1"/>
    <col min="4622" max="4622" width="1.5703125" style="97" customWidth="1"/>
    <col min="4623" max="4623" width="13.5703125" style="97" customWidth="1"/>
    <col min="4624" max="4624" width="1.5703125" style="97" customWidth="1"/>
    <col min="4625" max="4625" width="13.5703125" style="97" customWidth="1"/>
    <col min="4626" max="4626" width="1.5703125" style="97" customWidth="1"/>
    <col min="4627" max="4627" width="13.5703125" style="97" customWidth="1"/>
    <col min="4628" max="4628" width="1.5703125" style="97" customWidth="1"/>
    <col min="4629" max="4629" width="13.5703125" style="97" customWidth="1"/>
    <col min="4630" max="4630" width="1.5703125" style="97" customWidth="1"/>
    <col min="4631" max="4631" width="14.5703125" style="97" customWidth="1"/>
    <col min="4632" max="4632" width="1.28515625" style="97" customWidth="1"/>
    <col min="4633" max="4633" width="1.5703125" style="97" customWidth="1"/>
    <col min="4634" max="4634" width="13.5703125" style="97" customWidth="1"/>
    <col min="4635" max="4635" width="1.5703125" style="97" customWidth="1"/>
    <col min="4636" max="4636" width="13.5703125" style="97" customWidth="1"/>
    <col min="4637" max="4637" width="1.5703125" style="97" customWidth="1"/>
    <col min="4638" max="4638" width="13.5703125" style="97" customWidth="1"/>
    <col min="4639" max="4639" width="1.5703125" style="97" customWidth="1"/>
    <col min="4640" max="4641" width="0" style="97" hidden="1" customWidth="1"/>
    <col min="4642" max="4642" width="13.5703125" style="97" customWidth="1"/>
    <col min="4643" max="4643" width="1.5703125" style="97" customWidth="1"/>
    <col min="4644" max="4644" width="13.5703125" style="97" customWidth="1"/>
    <col min="4645" max="4645" width="1.5703125" style="97" customWidth="1"/>
    <col min="4646" max="4646" width="15.28515625" style="97" customWidth="1"/>
    <col min="4647" max="4647" width="1.5703125" style="97" customWidth="1"/>
    <col min="4648" max="4648" width="0" style="97" hidden="1" customWidth="1"/>
    <col min="4649" max="4649" width="1.5703125" style="97" customWidth="1"/>
    <col min="4650" max="4650" width="22.140625" style="97" customWidth="1"/>
    <col min="4651" max="4651" width="1.5703125" style="97" customWidth="1"/>
    <col min="4652" max="4652" width="7.5703125" style="97" customWidth="1"/>
    <col min="4653" max="4653" width="8.42578125" style="97" customWidth="1"/>
    <col min="4654" max="4654" width="1.5703125" style="97" customWidth="1"/>
    <col min="4655" max="4655" width="38.85546875" style="97" customWidth="1"/>
    <col min="4656" max="4864" width="12.7109375" style="97"/>
    <col min="4865" max="4865" width="5" style="97" customWidth="1"/>
    <col min="4866" max="4866" width="1.5703125" style="97" customWidth="1"/>
    <col min="4867" max="4867" width="19.5703125" style="97" customWidth="1"/>
    <col min="4868" max="4868" width="1.5703125" style="97" customWidth="1"/>
    <col min="4869" max="4869" width="0" style="97" hidden="1" customWidth="1"/>
    <col min="4870" max="4870" width="1.5703125" style="97" customWidth="1"/>
    <col min="4871" max="4871" width="13.5703125" style="97" customWidth="1"/>
    <col min="4872" max="4872" width="1.5703125" style="97" customWidth="1"/>
    <col min="4873" max="4873" width="13.5703125" style="97" customWidth="1"/>
    <col min="4874" max="4874" width="1.5703125" style="97" customWidth="1"/>
    <col min="4875" max="4875" width="13.5703125" style="97" customWidth="1"/>
    <col min="4876" max="4876" width="1.5703125" style="97" customWidth="1"/>
    <col min="4877" max="4877" width="13.5703125" style="97" customWidth="1"/>
    <col min="4878" max="4878" width="1.5703125" style="97" customWidth="1"/>
    <col min="4879" max="4879" width="13.5703125" style="97" customWidth="1"/>
    <col min="4880" max="4880" width="1.5703125" style="97" customWidth="1"/>
    <col min="4881" max="4881" width="13.5703125" style="97" customWidth="1"/>
    <col min="4882" max="4882" width="1.5703125" style="97" customWidth="1"/>
    <col min="4883" max="4883" width="13.5703125" style="97" customWidth="1"/>
    <col min="4884" max="4884" width="1.5703125" style="97" customWidth="1"/>
    <col min="4885" max="4885" width="13.5703125" style="97" customWidth="1"/>
    <col min="4886" max="4886" width="1.5703125" style="97" customWidth="1"/>
    <col min="4887" max="4887" width="14.5703125" style="97" customWidth="1"/>
    <col min="4888" max="4888" width="1.28515625" style="97" customWidth="1"/>
    <col min="4889" max="4889" width="1.5703125" style="97" customWidth="1"/>
    <col min="4890" max="4890" width="13.5703125" style="97" customWidth="1"/>
    <col min="4891" max="4891" width="1.5703125" style="97" customWidth="1"/>
    <col min="4892" max="4892" width="13.5703125" style="97" customWidth="1"/>
    <col min="4893" max="4893" width="1.5703125" style="97" customWidth="1"/>
    <col min="4894" max="4894" width="13.5703125" style="97" customWidth="1"/>
    <col min="4895" max="4895" width="1.5703125" style="97" customWidth="1"/>
    <col min="4896" max="4897" width="0" style="97" hidden="1" customWidth="1"/>
    <col min="4898" max="4898" width="13.5703125" style="97" customWidth="1"/>
    <col min="4899" max="4899" width="1.5703125" style="97" customWidth="1"/>
    <col min="4900" max="4900" width="13.5703125" style="97" customWidth="1"/>
    <col min="4901" max="4901" width="1.5703125" style="97" customWidth="1"/>
    <col min="4902" max="4902" width="15.28515625" style="97" customWidth="1"/>
    <col min="4903" max="4903" width="1.5703125" style="97" customWidth="1"/>
    <col min="4904" max="4904" width="0" style="97" hidden="1" customWidth="1"/>
    <col min="4905" max="4905" width="1.5703125" style="97" customWidth="1"/>
    <col min="4906" max="4906" width="22.140625" style="97" customWidth="1"/>
    <col min="4907" max="4907" width="1.5703125" style="97" customWidth="1"/>
    <col min="4908" max="4908" width="7.5703125" style="97" customWidth="1"/>
    <col min="4909" max="4909" width="8.42578125" style="97" customWidth="1"/>
    <col min="4910" max="4910" width="1.5703125" style="97" customWidth="1"/>
    <col min="4911" max="4911" width="38.85546875" style="97" customWidth="1"/>
    <col min="4912" max="5120" width="12.7109375" style="97"/>
    <col min="5121" max="5121" width="5" style="97" customWidth="1"/>
    <col min="5122" max="5122" width="1.5703125" style="97" customWidth="1"/>
    <col min="5123" max="5123" width="19.5703125" style="97" customWidth="1"/>
    <col min="5124" max="5124" width="1.5703125" style="97" customWidth="1"/>
    <col min="5125" max="5125" width="0" style="97" hidden="1" customWidth="1"/>
    <col min="5126" max="5126" width="1.5703125" style="97" customWidth="1"/>
    <col min="5127" max="5127" width="13.5703125" style="97" customWidth="1"/>
    <col min="5128" max="5128" width="1.5703125" style="97" customWidth="1"/>
    <col min="5129" max="5129" width="13.5703125" style="97" customWidth="1"/>
    <col min="5130" max="5130" width="1.5703125" style="97" customWidth="1"/>
    <col min="5131" max="5131" width="13.5703125" style="97" customWidth="1"/>
    <col min="5132" max="5132" width="1.5703125" style="97" customWidth="1"/>
    <col min="5133" max="5133" width="13.5703125" style="97" customWidth="1"/>
    <col min="5134" max="5134" width="1.5703125" style="97" customWidth="1"/>
    <col min="5135" max="5135" width="13.5703125" style="97" customWidth="1"/>
    <col min="5136" max="5136" width="1.5703125" style="97" customWidth="1"/>
    <col min="5137" max="5137" width="13.5703125" style="97" customWidth="1"/>
    <col min="5138" max="5138" width="1.5703125" style="97" customWidth="1"/>
    <col min="5139" max="5139" width="13.5703125" style="97" customWidth="1"/>
    <col min="5140" max="5140" width="1.5703125" style="97" customWidth="1"/>
    <col min="5141" max="5141" width="13.5703125" style="97" customWidth="1"/>
    <col min="5142" max="5142" width="1.5703125" style="97" customWidth="1"/>
    <col min="5143" max="5143" width="14.5703125" style="97" customWidth="1"/>
    <col min="5144" max="5144" width="1.28515625" style="97" customWidth="1"/>
    <col min="5145" max="5145" width="1.5703125" style="97" customWidth="1"/>
    <col min="5146" max="5146" width="13.5703125" style="97" customWidth="1"/>
    <col min="5147" max="5147" width="1.5703125" style="97" customWidth="1"/>
    <col min="5148" max="5148" width="13.5703125" style="97" customWidth="1"/>
    <col min="5149" max="5149" width="1.5703125" style="97" customWidth="1"/>
    <col min="5150" max="5150" width="13.5703125" style="97" customWidth="1"/>
    <col min="5151" max="5151" width="1.5703125" style="97" customWidth="1"/>
    <col min="5152" max="5153" width="0" style="97" hidden="1" customWidth="1"/>
    <col min="5154" max="5154" width="13.5703125" style="97" customWidth="1"/>
    <col min="5155" max="5155" width="1.5703125" style="97" customWidth="1"/>
    <col min="5156" max="5156" width="13.5703125" style="97" customWidth="1"/>
    <col min="5157" max="5157" width="1.5703125" style="97" customWidth="1"/>
    <col min="5158" max="5158" width="15.28515625" style="97" customWidth="1"/>
    <col min="5159" max="5159" width="1.5703125" style="97" customWidth="1"/>
    <col min="5160" max="5160" width="0" style="97" hidden="1" customWidth="1"/>
    <col min="5161" max="5161" width="1.5703125" style="97" customWidth="1"/>
    <col min="5162" max="5162" width="22.140625" style="97" customWidth="1"/>
    <col min="5163" max="5163" width="1.5703125" style="97" customWidth="1"/>
    <col min="5164" max="5164" width="7.5703125" style="97" customWidth="1"/>
    <col min="5165" max="5165" width="8.42578125" style="97" customWidth="1"/>
    <col min="5166" max="5166" width="1.5703125" style="97" customWidth="1"/>
    <col min="5167" max="5167" width="38.85546875" style="97" customWidth="1"/>
    <col min="5168" max="5376" width="12.7109375" style="97"/>
    <col min="5377" max="5377" width="5" style="97" customWidth="1"/>
    <col min="5378" max="5378" width="1.5703125" style="97" customWidth="1"/>
    <col min="5379" max="5379" width="19.5703125" style="97" customWidth="1"/>
    <col min="5380" max="5380" width="1.5703125" style="97" customWidth="1"/>
    <col min="5381" max="5381" width="0" style="97" hidden="1" customWidth="1"/>
    <col min="5382" max="5382" width="1.5703125" style="97" customWidth="1"/>
    <col min="5383" max="5383" width="13.5703125" style="97" customWidth="1"/>
    <col min="5384" max="5384" width="1.5703125" style="97" customWidth="1"/>
    <col min="5385" max="5385" width="13.5703125" style="97" customWidth="1"/>
    <col min="5386" max="5386" width="1.5703125" style="97" customWidth="1"/>
    <col min="5387" max="5387" width="13.5703125" style="97" customWidth="1"/>
    <col min="5388" max="5388" width="1.5703125" style="97" customWidth="1"/>
    <col min="5389" max="5389" width="13.5703125" style="97" customWidth="1"/>
    <col min="5390" max="5390" width="1.5703125" style="97" customWidth="1"/>
    <col min="5391" max="5391" width="13.5703125" style="97" customWidth="1"/>
    <col min="5392" max="5392" width="1.5703125" style="97" customWidth="1"/>
    <col min="5393" max="5393" width="13.5703125" style="97" customWidth="1"/>
    <col min="5394" max="5394" width="1.5703125" style="97" customWidth="1"/>
    <col min="5395" max="5395" width="13.5703125" style="97" customWidth="1"/>
    <col min="5396" max="5396" width="1.5703125" style="97" customWidth="1"/>
    <col min="5397" max="5397" width="13.5703125" style="97" customWidth="1"/>
    <col min="5398" max="5398" width="1.5703125" style="97" customWidth="1"/>
    <col min="5399" max="5399" width="14.5703125" style="97" customWidth="1"/>
    <col min="5400" max="5400" width="1.28515625" style="97" customWidth="1"/>
    <col min="5401" max="5401" width="1.5703125" style="97" customWidth="1"/>
    <col min="5402" max="5402" width="13.5703125" style="97" customWidth="1"/>
    <col min="5403" max="5403" width="1.5703125" style="97" customWidth="1"/>
    <col min="5404" max="5404" width="13.5703125" style="97" customWidth="1"/>
    <col min="5405" max="5405" width="1.5703125" style="97" customWidth="1"/>
    <col min="5406" max="5406" width="13.5703125" style="97" customWidth="1"/>
    <col min="5407" max="5407" width="1.5703125" style="97" customWidth="1"/>
    <col min="5408" max="5409" width="0" style="97" hidden="1" customWidth="1"/>
    <col min="5410" max="5410" width="13.5703125" style="97" customWidth="1"/>
    <col min="5411" max="5411" width="1.5703125" style="97" customWidth="1"/>
    <col min="5412" max="5412" width="13.5703125" style="97" customWidth="1"/>
    <col min="5413" max="5413" width="1.5703125" style="97" customWidth="1"/>
    <col min="5414" max="5414" width="15.28515625" style="97" customWidth="1"/>
    <col min="5415" max="5415" width="1.5703125" style="97" customWidth="1"/>
    <col min="5416" max="5416" width="0" style="97" hidden="1" customWidth="1"/>
    <col min="5417" max="5417" width="1.5703125" style="97" customWidth="1"/>
    <col min="5418" max="5418" width="22.140625" style="97" customWidth="1"/>
    <col min="5419" max="5419" width="1.5703125" style="97" customWidth="1"/>
    <col min="5420" max="5420" width="7.5703125" style="97" customWidth="1"/>
    <col min="5421" max="5421" width="8.42578125" style="97" customWidth="1"/>
    <col min="5422" max="5422" width="1.5703125" style="97" customWidth="1"/>
    <col min="5423" max="5423" width="38.85546875" style="97" customWidth="1"/>
    <col min="5424" max="5632" width="12.7109375" style="97"/>
    <col min="5633" max="5633" width="5" style="97" customWidth="1"/>
    <col min="5634" max="5634" width="1.5703125" style="97" customWidth="1"/>
    <col min="5635" max="5635" width="19.5703125" style="97" customWidth="1"/>
    <col min="5636" max="5636" width="1.5703125" style="97" customWidth="1"/>
    <col min="5637" max="5637" width="0" style="97" hidden="1" customWidth="1"/>
    <col min="5638" max="5638" width="1.5703125" style="97" customWidth="1"/>
    <col min="5639" max="5639" width="13.5703125" style="97" customWidth="1"/>
    <col min="5640" max="5640" width="1.5703125" style="97" customWidth="1"/>
    <col min="5641" max="5641" width="13.5703125" style="97" customWidth="1"/>
    <col min="5642" max="5642" width="1.5703125" style="97" customWidth="1"/>
    <col min="5643" max="5643" width="13.5703125" style="97" customWidth="1"/>
    <col min="5644" max="5644" width="1.5703125" style="97" customWidth="1"/>
    <col min="5645" max="5645" width="13.5703125" style="97" customWidth="1"/>
    <col min="5646" max="5646" width="1.5703125" style="97" customWidth="1"/>
    <col min="5647" max="5647" width="13.5703125" style="97" customWidth="1"/>
    <col min="5648" max="5648" width="1.5703125" style="97" customWidth="1"/>
    <col min="5649" max="5649" width="13.5703125" style="97" customWidth="1"/>
    <col min="5650" max="5650" width="1.5703125" style="97" customWidth="1"/>
    <col min="5651" max="5651" width="13.5703125" style="97" customWidth="1"/>
    <col min="5652" max="5652" width="1.5703125" style="97" customWidth="1"/>
    <col min="5653" max="5653" width="13.5703125" style="97" customWidth="1"/>
    <col min="5654" max="5654" width="1.5703125" style="97" customWidth="1"/>
    <col min="5655" max="5655" width="14.5703125" style="97" customWidth="1"/>
    <col min="5656" max="5656" width="1.28515625" style="97" customWidth="1"/>
    <col min="5657" max="5657" width="1.5703125" style="97" customWidth="1"/>
    <col min="5658" max="5658" width="13.5703125" style="97" customWidth="1"/>
    <col min="5659" max="5659" width="1.5703125" style="97" customWidth="1"/>
    <col min="5660" max="5660" width="13.5703125" style="97" customWidth="1"/>
    <col min="5661" max="5661" width="1.5703125" style="97" customWidth="1"/>
    <col min="5662" max="5662" width="13.5703125" style="97" customWidth="1"/>
    <col min="5663" max="5663" width="1.5703125" style="97" customWidth="1"/>
    <col min="5664" max="5665" width="0" style="97" hidden="1" customWidth="1"/>
    <col min="5666" max="5666" width="13.5703125" style="97" customWidth="1"/>
    <col min="5667" max="5667" width="1.5703125" style="97" customWidth="1"/>
    <col min="5668" max="5668" width="13.5703125" style="97" customWidth="1"/>
    <col min="5669" max="5669" width="1.5703125" style="97" customWidth="1"/>
    <col min="5670" max="5670" width="15.28515625" style="97" customWidth="1"/>
    <col min="5671" max="5671" width="1.5703125" style="97" customWidth="1"/>
    <col min="5672" max="5672" width="0" style="97" hidden="1" customWidth="1"/>
    <col min="5673" max="5673" width="1.5703125" style="97" customWidth="1"/>
    <col min="5674" max="5674" width="22.140625" style="97" customWidth="1"/>
    <col min="5675" max="5675" width="1.5703125" style="97" customWidth="1"/>
    <col min="5676" max="5676" width="7.5703125" style="97" customWidth="1"/>
    <col min="5677" max="5677" width="8.42578125" style="97" customWidth="1"/>
    <col min="5678" max="5678" width="1.5703125" style="97" customWidth="1"/>
    <col min="5679" max="5679" width="38.85546875" style="97" customWidth="1"/>
    <col min="5680" max="5888" width="12.7109375" style="97"/>
    <col min="5889" max="5889" width="5" style="97" customWidth="1"/>
    <col min="5890" max="5890" width="1.5703125" style="97" customWidth="1"/>
    <col min="5891" max="5891" width="19.5703125" style="97" customWidth="1"/>
    <col min="5892" max="5892" width="1.5703125" style="97" customWidth="1"/>
    <col min="5893" max="5893" width="0" style="97" hidden="1" customWidth="1"/>
    <col min="5894" max="5894" width="1.5703125" style="97" customWidth="1"/>
    <col min="5895" max="5895" width="13.5703125" style="97" customWidth="1"/>
    <col min="5896" max="5896" width="1.5703125" style="97" customWidth="1"/>
    <col min="5897" max="5897" width="13.5703125" style="97" customWidth="1"/>
    <col min="5898" max="5898" width="1.5703125" style="97" customWidth="1"/>
    <col min="5899" max="5899" width="13.5703125" style="97" customWidth="1"/>
    <col min="5900" max="5900" width="1.5703125" style="97" customWidth="1"/>
    <col min="5901" max="5901" width="13.5703125" style="97" customWidth="1"/>
    <col min="5902" max="5902" width="1.5703125" style="97" customWidth="1"/>
    <col min="5903" max="5903" width="13.5703125" style="97" customWidth="1"/>
    <col min="5904" max="5904" width="1.5703125" style="97" customWidth="1"/>
    <col min="5905" max="5905" width="13.5703125" style="97" customWidth="1"/>
    <col min="5906" max="5906" width="1.5703125" style="97" customWidth="1"/>
    <col min="5907" max="5907" width="13.5703125" style="97" customWidth="1"/>
    <col min="5908" max="5908" width="1.5703125" style="97" customWidth="1"/>
    <col min="5909" max="5909" width="13.5703125" style="97" customWidth="1"/>
    <col min="5910" max="5910" width="1.5703125" style="97" customWidth="1"/>
    <col min="5911" max="5911" width="14.5703125" style="97" customWidth="1"/>
    <col min="5912" max="5912" width="1.28515625" style="97" customWidth="1"/>
    <col min="5913" max="5913" width="1.5703125" style="97" customWidth="1"/>
    <col min="5914" max="5914" width="13.5703125" style="97" customWidth="1"/>
    <col min="5915" max="5915" width="1.5703125" style="97" customWidth="1"/>
    <col min="5916" max="5916" width="13.5703125" style="97" customWidth="1"/>
    <col min="5917" max="5917" width="1.5703125" style="97" customWidth="1"/>
    <col min="5918" max="5918" width="13.5703125" style="97" customWidth="1"/>
    <col min="5919" max="5919" width="1.5703125" style="97" customWidth="1"/>
    <col min="5920" max="5921" width="0" style="97" hidden="1" customWidth="1"/>
    <col min="5922" max="5922" width="13.5703125" style="97" customWidth="1"/>
    <col min="5923" max="5923" width="1.5703125" style="97" customWidth="1"/>
    <col min="5924" max="5924" width="13.5703125" style="97" customWidth="1"/>
    <col min="5925" max="5925" width="1.5703125" style="97" customWidth="1"/>
    <col min="5926" max="5926" width="15.28515625" style="97" customWidth="1"/>
    <col min="5927" max="5927" width="1.5703125" style="97" customWidth="1"/>
    <col min="5928" max="5928" width="0" style="97" hidden="1" customWidth="1"/>
    <col min="5929" max="5929" width="1.5703125" style="97" customWidth="1"/>
    <col min="5930" max="5930" width="22.140625" style="97" customWidth="1"/>
    <col min="5931" max="5931" width="1.5703125" style="97" customWidth="1"/>
    <col min="5932" max="5932" width="7.5703125" style="97" customWidth="1"/>
    <col min="5933" max="5933" width="8.42578125" style="97" customWidth="1"/>
    <col min="5934" max="5934" width="1.5703125" style="97" customWidth="1"/>
    <col min="5935" max="5935" width="38.85546875" style="97" customWidth="1"/>
    <col min="5936" max="6144" width="12.7109375" style="97"/>
    <col min="6145" max="6145" width="5" style="97" customWidth="1"/>
    <col min="6146" max="6146" width="1.5703125" style="97" customWidth="1"/>
    <col min="6147" max="6147" width="19.5703125" style="97" customWidth="1"/>
    <col min="6148" max="6148" width="1.5703125" style="97" customWidth="1"/>
    <col min="6149" max="6149" width="0" style="97" hidden="1" customWidth="1"/>
    <col min="6150" max="6150" width="1.5703125" style="97" customWidth="1"/>
    <col min="6151" max="6151" width="13.5703125" style="97" customWidth="1"/>
    <col min="6152" max="6152" width="1.5703125" style="97" customWidth="1"/>
    <col min="6153" max="6153" width="13.5703125" style="97" customWidth="1"/>
    <col min="6154" max="6154" width="1.5703125" style="97" customWidth="1"/>
    <col min="6155" max="6155" width="13.5703125" style="97" customWidth="1"/>
    <col min="6156" max="6156" width="1.5703125" style="97" customWidth="1"/>
    <col min="6157" max="6157" width="13.5703125" style="97" customWidth="1"/>
    <col min="6158" max="6158" width="1.5703125" style="97" customWidth="1"/>
    <col min="6159" max="6159" width="13.5703125" style="97" customWidth="1"/>
    <col min="6160" max="6160" width="1.5703125" style="97" customWidth="1"/>
    <col min="6161" max="6161" width="13.5703125" style="97" customWidth="1"/>
    <col min="6162" max="6162" width="1.5703125" style="97" customWidth="1"/>
    <col min="6163" max="6163" width="13.5703125" style="97" customWidth="1"/>
    <col min="6164" max="6164" width="1.5703125" style="97" customWidth="1"/>
    <col min="6165" max="6165" width="13.5703125" style="97" customWidth="1"/>
    <col min="6166" max="6166" width="1.5703125" style="97" customWidth="1"/>
    <col min="6167" max="6167" width="14.5703125" style="97" customWidth="1"/>
    <col min="6168" max="6168" width="1.28515625" style="97" customWidth="1"/>
    <col min="6169" max="6169" width="1.5703125" style="97" customWidth="1"/>
    <col min="6170" max="6170" width="13.5703125" style="97" customWidth="1"/>
    <col min="6171" max="6171" width="1.5703125" style="97" customWidth="1"/>
    <col min="6172" max="6172" width="13.5703125" style="97" customWidth="1"/>
    <col min="6173" max="6173" width="1.5703125" style="97" customWidth="1"/>
    <col min="6174" max="6174" width="13.5703125" style="97" customWidth="1"/>
    <col min="6175" max="6175" width="1.5703125" style="97" customWidth="1"/>
    <col min="6176" max="6177" width="0" style="97" hidden="1" customWidth="1"/>
    <col min="6178" max="6178" width="13.5703125" style="97" customWidth="1"/>
    <col min="6179" max="6179" width="1.5703125" style="97" customWidth="1"/>
    <col min="6180" max="6180" width="13.5703125" style="97" customWidth="1"/>
    <col min="6181" max="6181" width="1.5703125" style="97" customWidth="1"/>
    <col min="6182" max="6182" width="15.28515625" style="97" customWidth="1"/>
    <col min="6183" max="6183" width="1.5703125" style="97" customWidth="1"/>
    <col min="6184" max="6184" width="0" style="97" hidden="1" customWidth="1"/>
    <col min="6185" max="6185" width="1.5703125" style="97" customWidth="1"/>
    <col min="6186" max="6186" width="22.140625" style="97" customWidth="1"/>
    <col min="6187" max="6187" width="1.5703125" style="97" customWidth="1"/>
    <col min="6188" max="6188" width="7.5703125" style="97" customWidth="1"/>
    <col min="6189" max="6189" width="8.42578125" style="97" customWidth="1"/>
    <col min="6190" max="6190" width="1.5703125" style="97" customWidth="1"/>
    <col min="6191" max="6191" width="38.85546875" style="97" customWidth="1"/>
    <col min="6192" max="6400" width="12.7109375" style="97"/>
    <col min="6401" max="6401" width="5" style="97" customWidth="1"/>
    <col min="6402" max="6402" width="1.5703125" style="97" customWidth="1"/>
    <col min="6403" max="6403" width="19.5703125" style="97" customWidth="1"/>
    <col min="6404" max="6404" width="1.5703125" style="97" customWidth="1"/>
    <col min="6405" max="6405" width="0" style="97" hidden="1" customWidth="1"/>
    <col min="6406" max="6406" width="1.5703125" style="97" customWidth="1"/>
    <col min="6407" max="6407" width="13.5703125" style="97" customWidth="1"/>
    <col min="6408" max="6408" width="1.5703125" style="97" customWidth="1"/>
    <col min="6409" max="6409" width="13.5703125" style="97" customWidth="1"/>
    <col min="6410" max="6410" width="1.5703125" style="97" customWidth="1"/>
    <col min="6411" max="6411" width="13.5703125" style="97" customWidth="1"/>
    <col min="6412" max="6412" width="1.5703125" style="97" customWidth="1"/>
    <col min="6413" max="6413" width="13.5703125" style="97" customWidth="1"/>
    <col min="6414" max="6414" width="1.5703125" style="97" customWidth="1"/>
    <col min="6415" max="6415" width="13.5703125" style="97" customWidth="1"/>
    <col min="6416" max="6416" width="1.5703125" style="97" customWidth="1"/>
    <col min="6417" max="6417" width="13.5703125" style="97" customWidth="1"/>
    <col min="6418" max="6418" width="1.5703125" style="97" customWidth="1"/>
    <col min="6419" max="6419" width="13.5703125" style="97" customWidth="1"/>
    <col min="6420" max="6420" width="1.5703125" style="97" customWidth="1"/>
    <col min="6421" max="6421" width="13.5703125" style="97" customWidth="1"/>
    <col min="6422" max="6422" width="1.5703125" style="97" customWidth="1"/>
    <col min="6423" max="6423" width="14.5703125" style="97" customWidth="1"/>
    <col min="6424" max="6424" width="1.28515625" style="97" customWidth="1"/>
    <col min="6425" max="6425" width="1.5703125" style="97" customWidth="1"/>
    <col min="6426" max="6426" width="13.5703125" style="97" customWidth="1"/>
    <col min="6427" max="6427" width="1.5703125" style="97" customWidth="1"/>
    <col min="6428" max="6428" width="13.5703125" style="97" customWidth="1"/>
    <col min="6429" max="6429" width="1.5703125" style="97" customWidth="1"/>
    <col min="6430" max="6430" width="13.5703125" style="97" customWidth="1"/>
    <col min="6431" max="6431" width="1.5703125" style="97" customWidth="1"/>
    <col min="6432" max="6433" width="0" style="97" hidden="1" customWidth="1"/>
    <col min="6434" max="6434" width="13.5703125" style="97" customWidth="1"/>
    <col min="6435" max="6435" width="1.5703125" style="97" customWidth="1"/>
    <col min="6436" max="6436" width="13.5703125" style="97" customWidth="1"/>
    <col min="6437" max="6437" width="1.5703125" style="97" customWidth="1"/>
    <col min="6438" max="6438" width="15.28515625" style="97" customWidth="1"/>
    <col min="6439" max="6439" width="1.5703125" style="97" customWidth="1"/>
    <col min="6440" max="6440" width="0" style="97" hidden="1" customWidth="1"/>
    <col min="6441" max="6441" width="1.5703125" style="97" customWidth="1"/>
    <col min="6442" max="6442" width="22.140625" style="97" customWidth="1"/>
    <col min="6443" max="6443" width="1.5703125" style="97" customWidth="1"/>
    <col min="6444" max="6444" width="7.5703125" style="97" customWidth="1"/>
    <col min="6445" max="6445" width="8.42578125" style="97" customWidth="1"/>
    <col min="6446" max="6446" width="1.5703125" style="97" customWidth="1"/>
    <col min="6447" max="6447" width="38.85546875" style="97" customWidth="1"/>
    <col min="6448" max="6656" width="12.7109375" style="97"/>
    <col min="6657" max="6657" width="5" style="97" customWidth="1"/>
    <col min="6658" max="6658" width="1.5703125" style="97" customWidth="1"/>
    <col min="6659" max="6659" width="19.5703125" style="97" customWidth="1"/>
    <col min="6660" max="6660" width="1.5703125" style="97" customWidth="1"/>
    <col min="6661" max="6661" width="0" style="97" hidden="1" customWidth="1"/>
    <col min="6662" max="6662" width="1.5703125" style="97" customWidth="1"/>
    <col min="6663" max="6663" width="13.5703125" style="97" customWidth="1"/>
    <col min="6664" max="6664" width="1.5703125" style="97" customWidth="1"/>
    <col min="6665" max="6665" width="13.5703125" style="97" customWidth="1"/>
    <col min="6666" max="6666" width="1.5703125" style="97" customWidth="1"/>
    <col min="6667" max="6667" width="13.5703125" style="97" customWidth="1"/>
    <col min="6668" max="6668" width="1.5703125" style="97" customWidth="1"/>
    <col min="6669" max="6669" width="13.5703125" style="97" customWidth="1"/>
    <col min="6670" max="6670" width="1.5703125" style="97" customWidth="1"/>
    <col min="6671" max="6671" width="13.5703125" style="97" customWidth="1"/>
    <col min="6672" max="6672" width="1.5703125" style="97" customWidth="1"/>
    <col min="6673" max="6673" width="13.5703125" style="97" customWidth="1"/>
    <col min="6674" max="6674" width="1.5703125" style="97" customWidth="1"/>
    <col min="6675" max="6675" width="13.5703125" style="97" customWidth="1"/>
    <col min="6676" max="6676" width="1.5703125" style="97" customWidth="1"/>
    <col min="6677" max="6677" width="13.5703125" style="97" customWidth="1"/>
    <col min="6678" max="6678" width="1.5703125" style="97" customWidth="1"/>
    <col min="6679" max="6679" width="14.5703125" style="97" customWidth="1"/>
    <col min="6680" max="6680" width="1.28515625" style="97" customWidth="1"/>
    <col min="6681" max="6681" width="1.5703125" style="97" customWidth="1"/>
    <col min="6682" max="6682" width="13.5703125" style="97" customWidth="1"/>
    <col min="6683" max="6683" width="1.5703125" style="97" customWidth="1"/>
    <col min="6684" max="6684" width="13.5703125" style="97" customWidth="1"/>
    <col min="6685" max="6685" width="1.5703125" style="97" customWidth="1"/>
    <col min="6686" max="6686" width="13.5703125" style="97" customWidth="1"/>
    <col min="6687" max="6687" width="1.5703125" style="97" customWidth="1"/>
    <col min="6688" max="6689" width="0" style="97" hidden="1" customWidth="1"/>
    <col min="6690" max="6690" width="13.5703125" style="97" customWidth="1"/>
    <col min="6691" max="6691" width="1.5703125" style="97" customWidth="1"/>
    <col min="6692" max="6692" width="13.5703125" style="97" customWidth="1"/>
    <col min="6693" max="6693" width="1.5703125" style="97" customWidth="1"/>
    <col min="6694" max="6694" width="15.28515625" style="97" customWidth="1"/>
    <col min="6695" max="6695" width="1.5703125" style="97" customWidth="1"/>
    <col min="6696" max="6696" width="0" style="97" hidden="1" customWidth="1"/>
    <col min="6697" max="6697" width="1.5703125" style="97" customWidth="1"/>
    <col min="6698" max="6698" width="22.140625" style="97" customWidth="1"/>
    <col min="6699" max="6699" width="1.5703125" style="97" customWidth="1"/>
    <col min="6700" max="6700" width="7.5703125" style="97" customWidth="1"/>
    <col min="6701" max="6701" width="8.42578125" style="97" customWidth="1"/>
    <col min="6702" max="6702" width="1.5703125" style="97" customWidth="1"/>
    <col min="6703" max="6703" width="38.85546875" style="97" customWidth="1"/>
    <col min="6704" max="6912" width="12.7109375" style="97"/>
    <col min="6913" max="6913" width="5" style="97" customWidth="1"/>
    <col min="6914" max="6914" width="1.5703125" style="97" customWidth="1"/>
    <col min="6915" max="6915" width="19.5703125" style="97" customWidth="1"/>
    <col min="6916" max="6916" width="1.5703125" style="97" customWidth="1"/>
    <col min="6917" max="6917" width="0" style="97" hidden="1" customWidth="1"/>
    <col min="6918" max="6918" width="1.5703125" style="97" customWidth="1"/>
    <col min="6919" max="6919" width="13.5703125" style="97" customWidth="1"/>
    <col min="6920" max="6920" width="1.5703125" style="97" customWidth="1"/>
    <col min="6921" max="6921" width="13.5703125" style="97" customWidth="1"/>
    <col min="6922" max="6922" width="1.5703125" style="97" customWidth="1"/>
    <col min="6923" max="6923" width="13.5703125" style="97" customWidth="1"/>
    <col min="6924" max="6924" width="1.5703125" style="97" customWidth="1"/>
    <col min="6925" max="6925" width="13.5703125" style="97" customWidth="1"/>
    <col min="6926" max="6926" width="1.5703125" style="97" customWidth="1"/>
    <col min="6927" max="6927" width="13.5703125" style="97" customWidth="1"/>
    <col min="6928" max="6928" width="1.5703125" style="97" customWidth="1"/>
    <col min="6929" max="6929" width="13.5703125" style="97" customWidth="1"/>
    <col min="6930" max="6930" width="1.5703125" style="97" customWidth="1"/>
    <col min="6931" max="6931" width="13.5703125" style="97" customWidth="1"/>
    <col min="6932" max="6932" width="1.5703125" style="97" customWidth="1"/>
    <col min="6933" max="6933" width="13.5703125" style="97" customWidth="1"/>
    <col min="6934" max="6934" width="1.5703125" style="97" customWidth="1"/>
    <col min="6935" max="6935" width="14.5703125" style="97" customWidth="1"/>
    <col min="6936" max="6936" width="1.28515625" style="97" customWidth="1"/>
    <col min="6937" max="6937" width="1.5703125" style="97" customWidth="1"/>
    <col min="6938" max="6938" width="13.5703125" style="97" customWidth="1"/>
    <col min="6939" max="6939" width="1.5703125" style="97" customWidth="1"/>
    <col min="6940" max="6940" width="13.5703125" style="97" customWidth="1"/>
    <col min="6941" max="6941" width="1.5703125" style="97" customWidth="1"/>
    <col min="6942" max="6942" width="13.5703125" style="97" customWidth="1"/>
    <col min="6943" max="6943" width="1.5703125" style="97" customWidth="1"/>
    <col min="6944" max="6945" width="0" style="97" hidden="1" customWidth="1"/>
    <col min="6946" max="6946" width="13.5703125" style="97" customWidth="1"/>
    <col min="6947" max="6947" width="1.5703125" style="97" customWidth="1"/>
    <col min="6948" max="6948" width="13.5703125" style="97" customWidth="1"/>
    <col min="6949" max="6949" width="1.5703125" style="97" customWidth="1"/>
    <col min="6950" max="6950" width="15.28515625" style="97" customWidth="1"/>
    <col min="6951" max="6951" width="1.5703125" style="97" customWidth="1"/>
    <col min="6952" max="6952" width="0" style="97" hidden="1" customWidth="1"/>
    <col min="6953" max="6953" width="1.5703125" style="97" customWidth="1"/>
    <col min="6954" max="6954" width="22.140625" style="97" customWidth="1"/>
    <col min="6955" max="6955" width="1.5703125" style="97" customWidth="1"/>
    <col min="6956" max="6956" width="7.5703125" style="97" customWidth="1"/>
    <col min="6957" max="6957" width="8.42578125" style="97" customWidth="1"/>
    <col min="6958" max="6958" width="1.5703125" style="97" customWidth="1"/>
    <col min="6959" max="6959" width="38.85546875" style="97" customWidth="1"/>
    <col min="6960" max="7168" width="12.7109375" style="97"/>
    <col min="7169" max="7169" width="5" style="97" customWidth="1"/>
    <col min="7170" max="7170" width="1.5703125" style="97" customWidth="1"/>
    <col min="7171" max="7171" width="19.5703125" style="97" customWidth="1"/>
    <col min="7172" max="7172" width="1.5703125" style="97" customWidth="1"/>
    <col min="7173" max="7173" width="0" style="97" hidden="1" customWidth="1"/>
    <col min="7174" max="7174" width="1.5703125" style="97" customWidth="1"/>
    <col min="7175" max="7175" width="13.5703125" style="97" customWidth="1"/>
    <col min="7176" max="7176" width="1.5703125" style="97" customWidth="1"/>
    <col min="7177" max="7177" width="13.5703125" style="97" customWidth="1"/>
    <col min="7178" max="7178" width="1.5703125" style="97" customWidth="1"/>
    <col min="7179" max="7179" width="13.5703125" style="97" customWidth="1"/>
    <col min="7180" max="7180" width="1.5703125" style="97" customWidth="1"/>
    <col min="7181" max="7181" width="13.5703125" style="97" customWidth="1"/>
    <col min="7182" max="7182" width="1.5703125" style="97" customWidth="1"/>
    <col min="7183" max="7183" width="13.5703125" style="97" customWidth="1"/>
    <col min="7184" max="7184" width="1.5703125" style="97" customWidth="1"/>
    <col min="7185" max="7185" width="13.5703125" style="97" customWidth="1"/>
    <col min="7186" max="7186" width="1.5703125" style="97" customWidth="1"/>
    <col min="7187" max="7187" width="13.5703125" style="97" customWidth="1"/>
    <col min="7188" max="7188" width="1.5703125" style="97" customWidth="1"/>
    <col min="7189" max="7189" width="13.5703125" style="97" customWidth="1"/>
    <col min="7190" max="7190" width="1.5703125" style="97" customWidth="1"/>
    <col min="7191" max="7191" width="14.5703125" style="97" customWidth="1"/>
    <col min="7192" max="7192" width="1.28515625" style="97" customWidth="1"/>
    <col min="7193" max="7193" width="1.5703125" style="97" customWidth="1"/>
    <col min="7194" max="7194" width="13.5703125" style="97" customWidth="1"/>
    <col min="7195" max="7195" width="1.5703125" style="97" customWidth="1"/>
    <col min="7196" max="7196" width="13.5703125" style="97" customWidth="1"/>
    <col min="7197" max="7197" width="1.5703125" style="97" customWidth="1"/>
    <col min="7198" max="7198" width="13.5703125" style="97" customWidth="1"/>
    <col min="7199" max="7199" width="1.5703125" style="97" customWidth="1"/>
    <col min="7200" max="7201" width="0" style="97" hidden="1" customWidth="1"/>
    <col min="7202" max="7202" width="13.5703125" style="97" customWidth="1"/>
    <col min="7203" max="7203" width="1.5703125" style="97" customWidth="1"/>
    <col min="7204" max="7204" width="13.5703125" style="97" customWidth="1"/>
    <col min="7205" max="7205" width="1.5703125" style="97" customWidth="1"/>
    <col min="7206" max="7206" width="15.28515625" style="97" customWidth="1"/>
    <col min="7207" max="7207" width="1.5703125" style="97" customWidth="1"/>
    <col min="7208" max="7208" width="0" style="97" hidden="1" customWidth="1"/>
    <col min="7209" max="7209" width="1.5703125" style="97" customWidth="1"/>
    <col min="7210" max="7210" width="22.140625" style="97" customWidth="1"/>
    <col min="7211" max="7211" width="1.5703125" style="97" customWidth="1"/>
    <col min="7212" max="7212" width="7.5703125" style="97" customWidth="1"/>
    <col min="7213" max="7213" width="8.42578125" style="97" customWidth="1"/>
    <col min="7214" max="7214" width="1.5703125" style="97" customWidth="1"/>
    <col min="7215" max="7215" width="38.85546875" style="97" customWidth="1"/>
    <col min="7216" max="7424" width="12.7109375" style="97"/>
    <col min="7425" max="7425" width="5" style="97" customWidth="1"/>
    <col min="7426" max="7426" width="1.5703125" style="97" customWidth="1"/>
    <col min="7427" max="7427" width="19.5703125" style="97" customWidth="1"/>
    <col min="7428" max="7428" width="1.5703125" style="97" customWidth="1"/>
    <col min="7429" max="7429" width="0" style="97" hidden="1" customWidth="1"/>
    <col min="7430" max="7430" width="1.5703125" style="97" customWidth="1"/>
    <col min="7431" max="7431" width="13.5703125" style="97" customWidth="1"/>
    <col min="7432" max="7432" width="1.5703125" style="97" customWidth="1"/>
    <col min="7433" max="7433" width="13.5703125" style="97" customWidth="1"/>
    <col min="7434" max="7434" width="1.5703125" style="97" customWidth="1"/>
    <col min="7435" max="7435" width="13.5703125" style="97" customWidth="1"/>
    <col min="7436" max="7436" width="1.5703125" style="97" customWidth="1"/>
    <col min="7437" max="7437" width="13.5703125" style="97" customWidth="1"/>
    <col min="7438" max="7438" width="1.5703125" style="97" customWidth="1"/>
    <col min="7439" max="7439" width="13.5703125" style="97" customWidth="1"/>
    <col min="7440" max="7440" width="1.5703125" style="97" customWidth="1"/>
    <col min="7441" max="7441" width="13.5703125" style="97" customWidth="1"/>
    <col min="7442" max="7442" width="1.5703125" style="97" customWidth="1"/>
    <col min="7443" max="7443" width="13.5703125" style="97" customWidth="1"/>
    <col min="7444" max="7444" width="1.5703125" style="97" customWidth="1"/>
    <col min="7445" max="7445" width="13.5703125" style="97" customWidth="1"/>
    <col min="7446" max="7446" width="1.5703125" style="97" customWidth="1"/>
    <col min="7447" max="7447" width="14.5703125" style="97" customWidth="1"/>
    <col min="7448" max="7448" width="1.28515625" style="97" customWidth="1"/>
    <col min="7449" max="7449" width="1.5703125" style="97" customWidth="1"/>
    <col min="7450" max="7450" width="13.5703125" style="97" customWidth="1"/>
    <col min="7451" max="7451" width="1.5703125" style="97" customWidth="1"/>
    <col min="7452" max="7452" width="13.5703125" style="97" customWidth="1"/>
    <col min="7453" max="7453" width="1.5703125" style="97" customWidth="1"/>
    <col min="7454" max="7454" width="13.5703125" style="97" customWidth="1"/>
    <col min="7455" max="7455" width="1.5703125" style="97" customWidth="1"/>
    <col min="7456" max="7457" width="0" style="97" hidden="1" customWidth="1"/>
    <col min="7458" max="7458" width="13.5703125" style="97" customWidth="1"/>
    <col min="7459" max="7459" width="1.5703125" style="97" customWidth="1"/>
    <col min="7460" max="7460" width="13.5703125" style="97" customWidth="1"/>
    <col min="7461" max="7461" width="1.5703125" style="97" customWidth="1"/>
    <col min="7462" max="7462" width="15.28515625" style="97" customWidth="1"/>
    <col min="7463" max="7463" width="1.5703125" style="97" customWidth="1"/>
    <col min="7464" max="7464" width="0" style="97" hidden="1" customWidth="1"/>
    <col min="7465" max="7465" width="1.5703125" style="97" customWidth="1"/>
    <col min="7466" max="7466" width="22.140625" style="97" customWidth="1"/>
    <col min="7467" max="7467" width="1.5703125" style="97" customWidth="1"/>
    <col min="7468" max="7468" width="7.5703125" style="97" customWidth="1"/>
    <col min="7469" max="7469" width="8.42578125" style="97" customWidth="1"/>
    <col min="7470" max="7470" width="1.5703125" style="97" customWidth="1"/>
    <col min="7471" max="7471" width="38.85546875" style="97" customWidth="1"/>
    <col min="7472" max="7680" width="12.7109375" style="97"/>
    <col min="7681" max="7681" width="5" style="97" customWidth="1"/>
    <col min="7682" max="7682" width="1.5703125" style="97" customWidth="1"/>
    <col min="7683" max="7683" width="19.5703125" style="97" customWidth="1"/>
    <col min="7684" max="7684" width="1.5703125" style="97" customWidth="1"/>
    <col min="7685" max="7685" width="0" style="97" hidden="1" customWidth="1"/>
    <col min="7686" max="7686" width="1.5703125" style="97" customWidth="1"/>
    <col min="7687" max="7687" width="13.5703125" style="97" customWidth="1"/>
    <col min="7688" max="7688" width="1.5703125" style="97" customWidth="1"/>
    <col min="7689" max="7689" width="13.5703125" style="97" customWidth="1"/>
    <col min="7690" max="7690" width="1.5703125" style="97" customWidth="1"/>
    <col min="7691" max="7691" width="13.5703125" style="97" customWidth="1"/>
    <col min="7692" max="7692" width="1.5703125" style="97" customWidth="1"/>
    <col min="7693" max="7693" width="13.5703125" style="97" customWidth="1"/>
    <col min="7694" max="7694" width="1.5703125" style="97" customWidth="1"/>
    <col min="7695" max="7695" width="13.5703125" style="97" customWidth="1"/>
    <col min="7696" max="7696" width="1.5703125" style="97" customWidth="1"/>
    <col min="7697" max="7697" width="13.5703125" style="97" customWidth="1"/>
    <col min="7698" max="7698" width="1.5703125" style="97" customWidth="1"/>
    <col min="7699" max="7699" width="13.5703125" style="97" customWidth="1"/>
    <col min="7700" max="7700" width="1.5703125" style="97" customWidth="1"/>
    <col min="7701" max="7701" width="13.5703125" style="97" customWidth="1"/>
    <col min="7702" max="7702" width="1.5703125" style="97" customWidth="1"/>
    <col min="7703" max="7703" width="14.5703125" style="97" customWidth="1"/>
    <col min="7704" max="7704" width="1.28515625" style="97" customWidth="1"/>
    <col min="7705" max="7705" width="1.5703125" style="97" customWidth="1"/>
    <col min="7706" max="7706" width="13.5703125" style="97" customWidth="1"/>
    <col min="7707" max="7707" width="1.5703125" style="97" customWidth="1"/>
    <col min="7708" max="7708" width="13.5703125" style="97" customWidth="1"/>
    <col min="7709" max="7709" width="1.5703125" style="97" customWidth="1"/>
    <col min="7710" max="7710" width="13.5703125" style="97" customWidth="1"/>
    <col min="7711" max="7711" width="1.5703125" style="97" customWidth="1"/>
    <col min="7712" max="7713" width="0" style="97" hidden="1" customWidth="1"/>
    <col min="7714" max="7714" width="13.5703125" style="97" customWidth="1"/>
    <col min="7715" max="7715" width="1.5703125" style="97" customWidth="1"/>
    <col min="7716" max="7716" width="13.5703125" style="97" customWidth="1"/>
    <col min="7717" max="7717" width="1.5703125" style="97" customWidth="1"/>
    <col min="7718" max="7718" width="15.28515625" style="97" customWidth="1"/>
    <col min="7719" max="7719" width="1.5703125" style="97" customWidth="1"/>
    <col min="7720" max="7720" width="0" style="97" hidden="1" customWidth="1"/>
    <col min="7721" max="7721" width="1.5703125" style="97" customWidth="1"/>
    <col min="7722" max="7722" width="22.140625" style="97" customWidth="1"/>
    <col min="7723" max="7723" width="1.5703125" style="97" customWidth="1"/>
    <col min="7724" max="7724" width="7.5703125" style="97" customWidth="1"/>
    <col min="7725" max="7725" width="8.42578125" style="97" customWidth="1"/>
    <col min="7726" max="7726" width="1.5703125" style="97" customWidth="1"/>
    <col min="7727" max="7727" width="38.85546875" style="97" customWidth="1"/>
    <col min="7728" max="7936" width="12.7109375" style="97"/>
    <col min="7937" max="7937" width="5" style="97" customWidth="1"/>
    <col min="7938" max="7938" width="1.5703125" style="97" customWidth="1"/>
    <col min="7939" max="7939" width="19.5703125" style="97" customWidth="1"/>
    <col min="7940" max="7940" width="1.5703125" style="97" customWidth="1"/>
    <col min="7941" max="7941" width="0" style="97" hidden="1" customWidth="1"/>
    <col min="7942" max="7942" width="1.5703125" style="97" customWidth="1"/>
    <col min="7943" max="7943" width="13.5703125" style="97" customWidth="1"/>
    <col min="7944" max="7944" width="1.5703125" style="97" customWidth="1"/>
    <col min="7945" max="7945" width="13.5703125" style="97" customWidth="1"/>
    <col min="7946" max="7946" width="1.5703125" style="97" customWidth="1"/>
    <col min="7947" max="7947" width="13.5703125" style="97" customWidth="1"/>
    <col min="7948" max="7948" width="1.5703125" style="97" customWidth="1"/>
    <col min="7949" max="7949" width="13.5703125" style="97" customWidth="1"/>
    <col min="7950" max="7950" width="1.5703125" style="97" customWidth="1"/>
    <col min="7951" max="7951" width="13.5703125" style="97" customWidth="1"/>
    <col min="7952" max="7952" width="1.5703125" style="97" customWidth="1"/>
    <col min="7953" max="7953" width="13.5703125" style="97" customWidth="1"/>
    <col min="7954" max="7954" width="1.5703125" style="97" customWidth="1"/>
    <col min="7955" max="7955" width="13.5703125" style="97" customWidth="1"/>
    <col min="7956" max="7956" width="1.5703125" style="97" customWidth="1"/>
    <col min="7957" max="7957" width="13.5703125" style="97" customWidth="1"/>
    <col min="7958" max="7958" width="1.5703125" style="97" customWidth="1"/>
    <col min="7959" max="7959" width="14.5703125" style="97" customWidth="1"/>
    <col min="7960" max="7960" width="1.28515625" style="97" customWidth="1"/>
    <col min="7961" max="7961" width="1.5703125" style="97" customWidth="1"/>
    <col min="7962" max="7962" width="13.5703125" style="97" customWidth="1"/>
    <col min="7963" max="7963" width="1.5703125" style="97" customWidth="1"/>
    <col min="7964" max="7964" width="13.5703125" style="97" customWidth="1"/>
    <col min="7965" max="7965" width="1.5703125" style="97" customWidth="1"/>
    <col min="7966" max="7966" width="13.5703125" style="97" customWidth="1"/>
    <col min="7967" max="7967" width="1.5703125" style="97" customWidth="1"/>
    <col min="7968" max="7969" width="0" style="97" hidden="1" customWidth="1"/>
    <col min="7970" max="7970" width="13.5703125" style="97" customWidth="1"/>
    <col min="7971" max="7971" width="1.5703125" style="97" customWidth="1"/>
    <col min="7972" max="7972" width="13.5703125" style="97" customWidth="1"/>
    <col min="7973" max="7973" width="1.5703125" style="97" customWidth="1"/>
    <col min="7974" max="7974" width="15.28515625" style="97" customWidth="1"/>
    <col min="7975" max="7975" width="1.5703125" style="97" customWidth="1"/>
    <col min="7976" max="7976" width="0" style="97" hidden="1" customWidth="1"/>
    <col min="7977" max="7977" width="1.5703125" style="97" customWidth="1"/>
    <col min="7978" max="7978" width="22.140625" style="97" customWidth="1"/>
    <col min="7979" max="7979" width="1.5703125" style="97" customWidth="1"/>
    <col min="7980" max="7980" width="7.5703125" style="97" customWidth="1"/>
    <col min="7981" max="7981" width="8.42578125" style="97" customWidth="1"/>
    <col min="7982" max="7982" width="1.5703125" style="97" customWidth="1"/>
    <col min="7983" max="7983" width="38.85546875" style="97" customWidth="1"/>
    <col min="7984" max="8192" width="12.7109375" style="97"/>
    <col min="8193" max="8193" width="5" style="97" customWidth="1"/>
    <col min="8194" max="8194" width="1.5703125" style="97" customWidth="1"/>
    <col min="8195" max="8195" width="19.5703125" style="97" customWidth="1"/>
    <col min="8196" max="8196" width="1.5703125" style="97" customWidth="1"/>
    <col min="8197" max="8197" width="0" style="97" hidden="1" customWidth="1"/>
    <col min="8198" max="8198" width="1.5703125" style="97" customWidth="1"/>
    <col min="8199" max="8199" width="13.5703125" style="97" customWidth="1"/>
    <col min="8200" max="8200" width="1.5703125" style="97" customWidth="1"/>
    <col min="8201" max="8201" width="13.5703125" style="97" customWidth="1"/>
    <col min="8202" max="8202" width="1.5703125" style="97" customWidth="1"/>
    <col min="8203" max="8203" width="13.5703125" style="97" customWidth="1"/>
    <col min="8204" max="8204" width="1.5703125" style="97" customWidth="1"/>
    <col min="8205" max="8205" width="13.5703125" style="97" customWidth="1"/>
    <col min="8206" max="8206" width="1.5703125" style="97" customWidth="1"/>
    <col min="8207" max="8207" width="13.5703125" style="97" customWidth="1"/>
    <col min="8208" max="8208" width="1.5703125" style="97" customWidth="1"/>
    <col min="8209" max="8209" width="13.5703125" style="97" customWidth="1"/>
    <col min="8210" max="8210" width="1.5703125" style="97" customWidth="1"/>
    <col min="8211" max="8211" width="13.5703125" style="97" customWidth="1"/>
    <col min="8212" max="8212" width="1.5703125" style="97" customWidth="1"/>
    <col min="8213" max="8213" width="13.5703125" style="97" customWidth="1"/>
    <col min="8214" max="8214" width="1.5703125" style="97" customWidth="1"/>
    <col min="8215" max="8215" width="14.5703125" style="97" customWidth="1"/>
    <col min="8216" max="8216" width="1.28515625" style="97" customWidth="1"/>
    <col min="8217" max="8217" width="1.5703125" style="97" customWidth="1"/>
    <col min="8218" max="8218" width="13.5703125" style="97" customWidth="1"/>
    <col min="8219" max="8219" width="1.5703125" style="97" customWidth="1"/>
    <col min="8220" max="8220" width="13.5703125" style="97" customWidth="1"/>
    <col min="8221" max="8221" width="1.5703125" style="97" customWidth="1"/>
    <col min="8222" max="8222" width="13.5703125" style="97" customWidth="1"/>
    <col min="8223" max="8223" width="1.5703125" style="97" customWidth="1"/>
    <col min="8224" max="8225" width="0" style="97" hidden="1" customWidth="1"/>
    <col min="8226" max="8226" width="13.5703125" style="97" customWidth="1"/>
    <col min="8227" max="8227" width="1.5703125" style="97" customWidth="1"/>
    <col min="8228" max="8228" width="13.5703125" style="97" customWidth="1"/>
    <col min="8229" max="8229" width="1.5703125" style="97" customWidth="1"/>
    <col min="8230" max="8230" width="15.28515625" style="97" customWidth="1"/>
    <col min="8231" max="8231" width="1.5703125" style="97" customWidth="1"/>
    <col min="8232" max="8232" width="0" style="97" hidden="1" customWidth="1"/>
    <col min="8233" max="8233" width="1.5703125" style="97" customWidth="1"/>
    <col min="8234" max="8234" width="22.140625" style="97" customWidth="1"/>
    <col min="8235" max="8235" width="1.5703125" style="97" customWidth="1"/>
    <col min="8236" max="8236" width="7.5703125" style="97" customWidth="1"/>
    <col min="8237" max="8237" width="8.42578125" style="97" customWidth="1"/>
    <col min="8238" max="8238" width="1.5703125" style="97" customWidth="1"/>
    <col min="8239" max="8239" width="38.85546875" style="97" customWidth="1"/>
    <col min="8240" max="8448" width="12.7109375" style="97"/>
    <col min="8449" max="8449" width="5" style="97" customWidth="1"/>
    <col min="8450" max="8450" width="1.5703125" style="97" customWidth="1"/>
    <col min="8451" max="8451" width="19.5703125" style="97" customWidth="1"/>
    <col min="8452" max="8452" width="1.5703125" style="97" customWidth="1"/>
    <col min="8453" max="8453" width="0" style="97" hidden="1" customWidth="1"/>
    <col min="8454" max="8454" width="1.5703125" style="97" customWidth="1"/>
    <col min="8455" max="8455" width="13.5703125" style="97" customWidth="1"/>
    <col min="8456" max="8456" width="1.5703125" style="97" customWidth="1"/>
    <col min="8457" max="8457" width="13.5703125" style="97" customWidth="1"/>
    <col min="8458" max="8458" width="1.5703125" style="97" customWidth="1"/>
    <col min="8459" max="8459" width="13.5703125" style="97" customWidth="1"/>
    <col min="8460" max="8460" width="1.5703125" style="97" customWidth="1"/>
    <col min="8461" max="8461" width="13.5703125" style="97" customWidth="1"/>
    <col min="8462" max="8462" width="1.5703125" style="97" customWidth="1"/>
    <col min="8463" max="8463" width="13.5703125" style="97" customWidth="1"/>
    <col min="8464" max="8464" width="1.5703125" style="97" customWidth="1"/>
    <col min="8465" max="8465" width="13.5703125" style="97" customWidth="1"/>
    <col min="8466" max="8466" width="1.5703125" style="97" customWidth="1"/>
    <col min="8467" max="8467" width="13.5703125" style="97" customWidth="1"/>
    <col min="8468" max="8468" width="1.5703125" style="97" customWidth="1"/>
    <col min="8469" max="8469" width="13.5703125" style="97" customWidth="1"/>
    <col min="8470" max="8470" width="1.5703125" style="97" customWidth="1"/>
    <col min="8471" max="8471" width="14.5703125" style="97" customWidth="1"/>
    <col min="8472" max="8472" width="1.28515625" style="97" customWidth="1"/>
    <col min="8473" max="8473" width="1.5703125" style="97" customWidth="1"/>
    <col min="8474" max="8474" width="13.5703125" style="97" customWidth="1"/>
    <col min="8475" max="8475" width="1.5703125" style="97" customWidth="1"/>
    <col min="8476" max="8476" width="13.5703125" style="97" customWidth="1"/>
    <col min="8477" max="8477" width="1.5703125" style="97" customWidth="1"/>
    <col min="8478" max="8478" width="13.5703125" style="97" customWidth="1"/>
    <col min="8479" max="8479" width="1.5703125" style="97" customWidth="1"/>
    <col min="8480" max="8481" width="0" style="97" hidden="1" customWidth="1"/>
    <col min="8482" max="8482" width="13.5703125" style="97" customWidth="1"/>
    <col min="8483" max="8483" width="1.5703125" style="97" customWidth="1"/>
    <col min="8484" max="8484" width="13.5703125" style="97" customWidth="1"/>
    <col min="8485" max="8485" width="1.5703125" style="97" customWidth="1"/>
    <col min="8486" max="8486" width="15.28515625" style="97" customWidth="1"/>
    <col min="8487" max="8487" width="1.5703125" style="97" customWidth="1"/>
    <col min="8488" max="8488" width="0" style="97" hidden="1" customWidth="1"/>
    <col min="8489" max="8489" width="1.5703125" style="97" customWidth="1"/>
    <col min="8490" max="8490" width="22.140625" style="97" customWidth="1"/>
    <col min="8491" max="8491" width="1.5703125" style="97" customWidth="1"/>
    <col min="8492" max="8492" width="7.5703125" style="97" customWidth="1"/>
    <col min="8493" max="8493" width="8.42578125" style="97" customWidth="1"/>
    <col min="8494" max="8494" width="1.5703125" style="97" customWidth="1"/>
    <col min="8495" max="8495" width="38.85546875" style="97" customWidth="1"/>
    <col min="8496" max="8704" width="12.7109375" style="97"/>
    <col min="8705" max="8705" width="5" style="97" customWidth="1"/>
    <col min="8706" max="8706" width="1.5703125" style="97" customWidth="1"/>
    <col min="8707" max="8707" width="19.5703125" style="97" customWidth="1"/>
    <col min="8708" max="8708" width="1.5703125" style="97" customWidth="1"/>
    <col min="8709" max="8709" width="0" style="97" hidden="1" customWidth="1"/>
    <col min="8710" max="8710" width="1.5703125" style="97" customWidth="1"/>
    <col min="8711" max="8711" width="13.5703125" style="97" customWidth="1"/>
    <col min="8712" max="8712" width="1.5703125" style="97" customWidth="1"/>
    <col min="8713" max="8713" width="13.5703125" style="97" customWidth="1"/>
    <col min="8714" max="8714" width="1.5703125" style="97" customWidth="1"/>
    <col min="8715" max="8715" width="13.5703125" style="97" customWidth="1"/>
    <col min="8716" max="8716" width="1.5703125" style="97" customWidth="1"/>
    <col min="8717" max="8717" width="13.5703125" style="97" customWidth="1"/>
    <col min="8718" max="8718" width="1.5703125" style="97" customWidth="1"/>
    <col min="8719" max="8719" width="13.5703125" style="97" customWidth="1"/>
    <col min="8720" max="8720" width="1.5703125" style="97" customWidth="1"/>
    <col min="8721" max="8721" width="13.5703125" style="97" customWidth="1"/>
    <col min="8722" max="8722" width="1.5703125" style="97" customWidth="1"/>
    <col min="8723" max="8723" width="13.5703125" style="97" customWidth="1"/>
    <col min="8724" max="8724" width="1.5703125" style="97" customWidth="1"/>
    <col min="8725" max="8725" width="13.5703125" style="97" customWidth="1"/>
    <col min="8726" max="8726" width="1.5703125" style="97" customWidth="1"/>
    <col min="8727" max="8727" width="14.5703125" style="97" customWidth="1"/>
    <col min="8728" max="8728" width="1.28515625" style="97" customWidth="1"/>
    <col min="8729" max="8729" width="1.5703125" style="97" customWidth="1"/>
    <col min="8730" max="8730" width="13.5703125" style="97" customWidth="1"/>
    <col min="8731" max="8731" width="1.5703125" style="97" customWidth="1"/>
    <col min="8732" max="8732" width="13.5703125" style="97" customWidth="1"/>
    <col min="8733" max="8733" width="1.5703125" style="97" customWidth="1"/>
    <col min="8734" max="8734" width="13.5703125" style="97" customWidth="1"/>
    <col min="8735" max="8735" width="1.5703125" style="97" customWidth="1"/>
    <col min="8736" max="8737" width="0" style="97" hidden="1" customWidth="1"/>
    <col min="8738" max="8738" width="13.5703125" style="97" customWidth="1"/>
    <col min="8739" max="8739" width="1.5703125" style="97" customWidth="1"/>
    <col min="8740" max="8740" width="13.5703125" style="97" customWidth="1"/>
    <col min="8741" max="8741" width="1.5703125" style="97" customWidth="1"/>
    <col min="8742" max="8742" width="15.28515625" style="97" customWidth="1"/>
    <col min="8743" max="8743" width="1.5703125" style="97" customWidth="1"/>
    <col min="8744" max="8744" width="0" style="97" hidden="1" customWidth="1"/>
    <col min="8745" max="8745" width="1.5703125" style="97" customWidth="1"/>
    <col min="8746" max="8746" width="22.140625" style="97" customWidth="1"/>
    <col min="8747" max="8747" width="1.5703125" style="97" customWidth="1"/>
    <col min="8748" max="8748" width="7.5703125" style="97" customWidth="1"/>
    <col min="8749" max="8749" width="8.42578125" style="97" customWidth="1"/>
    <col min="8750" max="8750" width="1.5703125" style="97" customWidth="1"/>
    <col min="8751" max="8751" width="38.85546875" style="97" customWidth="1"/>
    <col min="8752" max="8960" width="12.7109375" style="97"/>
    <col min="8961" max="8961" width="5" style="97" customWidth="1"/>
    <col min="8962" max="8962" width="1.5703125" style="97" customWidth="1"/>
    <col min="8963" max="8963" width="19.5703125" style="97" customWidth="1"/>
    <col min="8964" max="8964" width="1.5703125" style="97" customWidth="1"/>
    <col min="8965" max="8965" width="0" style="97" hidden="1" customWidth="1"/>
    <col min="8966" max="8966" width="1.5703125" style="97" customWidth="1"/>
    <col min="8967" max="8967" width="13.5703125" style="97" customWidth="1"/>
    <col min="8968" max="8968" width="1.5703125" style="97" customWidth="1"/>
    <col min="8969" max="8969" width="13.5703125" style="97" customWidth="1"/>
    <col min="8970" max="8970" width="1.5703125" style="97" customWidth="1"/>
    <col min="8971" max="8971" width="13.5703125" style="97" customWidth="1"/>
    <col min="8972" max="8972" width="1.5703125" style="97" customWidth="1"/>
    <col min="8973" max="8973" width="13.5703125" style="97" customWidth="1"/>
    <col min="8974" max="8974" width="1.5703125" style="97" customWidth="1"/>
    <col min="8975" max="8975" width="13.5703125" style="97" customWidth="1"/>
    <col min="8976" max="8976" width="1.5703125" style="97" customWidth="1"/>
    <col min="8977" max="8977" width="13.5703125" style="97" customWidth="1"/>
    <col min="8978" max="8978" width="1.5703125" style="97" customWidth="1"/>
    <col min="8979" max="8979" width="13.5703125" style="97" customWidth="1"/>
    <col min="8980" max="8980" width="1.5703125" style="97" customWidth="1"/>
    <col min="8981" max="8981" width="13.5703125" style="97" customWidth="1"/>
    <col min="8982" max="8982" width="1.5703125" style="97" customWidth="1"/>
    <col min="8983" max="8983" width="14.5703125" style="97" customWidth="1"/>
    <col min="8984" max="8984" width="1.28515625" style="97" customWidth="1"/>
    <col min="8985" max="8985" width="1.5703125" style="97" customWidth="1"/>
    <col min="8986" max="8986" width="13.5703125" style="97" customWidth="1"/>
    <col min="8987" max="8987" width="1.5703125" style="97" customWidth="1"/>
    <col min="8988" max="8988" width="13.5703125" style="97" customWidth="1"/>
    <col min="8989" max="8989" width="1.5703125" style="97" customWidth="1"/>
    <col min="8990" max="8990" width="13.5703125" style="97" customWidth="1"/>
    <col min="8991" max="8991" width="1.5703125" style="97" customWidth="1"/>
    <col min="8992" max="8993" width="0" style="97" hidden="1" customWidth="1"/>
    <col min="8994" max="8994" width="13.5703125" style="97" customWidth="1"/>
    <col min="8995" max="8995" width="1.5703125" style="97" customWidth="1"/>
    <col min="8996" max="8996" width="13.5703125" style="97" customWidth="1"/>
    <col min="8997" max="8997" width="1.5703125" style="97" customWidth="1"/>
    <col min="8998" max="8998" width="15.28515625" style="97" customWidth="1"/>
    <col min="8999" max="8999" width="1.5703125" style="97" customWidth="1"/>
    <col min="9000" max="9000" width="0" style="97" hidden="1" customWidth="1"/>
    <col min="9001" max="9001" width="1.5703125" style="97" customWidth="1"/>
    <col min="9002" max="9002" width="22.140625" style="97" customWidth="1"/>
    <col min="9003" max="9003" width="1.5703125" style="97" customWidth="1"/>
    <col min="9004" max="9004" width="7.5703125" style="97" customWidth="1"/>
    <col min="9005" max="9005" width="8.42578125" style="97" customWidth="1"/>
    <col min="9006" max="9006" width="1.5703125" style="97" customWidth="1"/>
    <col min="9007" max="9007" width="38.85546875" style="97" customWidth="1"/>
    <col min="9008" max="9216" width="12.7109375" style="97"/>
    <col min="9217" max="9217" width="5" style="97" customWidth="1"/>
    <col min="9218" max="9218" width="1.5703125" style="97" customWidth="1"/>
    <col min="9219" max="9219" width="19.5703125" style="97" customWidth="1"/>
    <col min="9220" max="9220" width="1.5703125" style="97" customWidth="1"/>
    <col min="9221" max="9221" width="0" style="97" hidden="1" customWidth="1"/>
    <col min="9222" max="9222" width="1.5703125" style="97" customWidth="1"/>
    <col min="9223" max="9223" width="13.5703125" style="97" customWidth="1"/>
    <col min="9224" max="9224" width="1.5703125" style="97" customWidth="1"/>
    <col min="9225" max="9225" width="13.5703125" style="97" customWidth="1"/>
    <col min="9226" max="9226" width="1.5703125" style="97" customWidth="1"/>
    <col min="9227" max="9227" width="13.5703125" style="97" customWidth="1"/>
    <col min="9228" max="9228" width="1.5703125" style="97" customWidth="1"/>
    <col min="9229" max="9229" width="13.5703125" style="97" customWidth="1"/>
    <col min="9230" max="9230" width="1.5703125" style="97" customWidth="1"/>
    <col min="9231" max="9231" width="13.5703125" style="97" customWidth="1"/>
    <col min="9232" max="9232" width="1.5703125" style="97" customWidth="1"/>
    <col min="9233" max="9233" width="13.5703125" style="97" customWidth="1"/>
    <col min="9234" max="9234" width="1.5703125" style="97" customWidth="1"/>
    <col min="9235" max="9235" width="13.5703125" style="97" customWidth="1"/>
    <col min="9236" max="9236" width="1.5703125" style="97" customWidth="1"/>
    <col min="9237" max="9237" width="13.5703125" style="97" customWidth="1"/>
    <col min="9238" max="9238" width="1.5703125" style="97" customWidth="1"/>
    <col min="9239" max="9239" width="14.5703125" style="97" customWidth="1"/>
    <col min="9240" max="9240" width="1.28515625" style="97" customWidth="1"/>
    <col min="9241" max="9241" width="1.5703125" style="97" customWidth="1"/>
    <col min="9242" max="9242" width="13.5703125" style="97" customWidth="1"/>
    <col min="9243" max="9243" width="1.5703125" style="97" customWidth="1"/>
    <col min="9244" max="9244" width="13.5703125" style="97" customWidth="1"/>
    <col min="9245" max="9245" width="1.5703125" style="97" customWidth="1"/>
    <col min="9246" max="9246" width="13.5703125" style="97" customWidth="1"/>
    <col min="9247" max="9247" width="1.5703125" style="97" customWidth="1"/>
    <col min="9248" max="9249" width="0" style="97" hidden="1" customWidth="1"/>
    <col min="9250" max="9250" width="13.5703125" style="97" customWidth="1"/>
    <col min="9251" max="9251" width="1.5703125" style="97" customWidth="1"/>
    <col min="9252" max="9252" width="13.5703125" style="97" customWidth="1"/>
    <col min="9253" max="9253" width="1.5703125" style="97" customWidth="1"/>
    <col min="9254" max="9254" width="15.28515625" style="97" customWidth="1"/>
    <col min="9255" max="9255" width="1.5703125" style="97" customWidth="1"/>
    <col min="9256" max="9256" width="0" style="97" hidden="1" customWidth="1"/>
    <col min="9257" max="9257" width="1.5703125" style="97" customWidth="1"/>
    <col min="9258" max="9258" width="22.140625" style="97" customWidth="1"/>
    <col min="9259" max="9259" width="1.5703125" style="97" customWidth="1"/>
    <col min="9260" max="9260" width="7.5703125" style="97" customWidth="1"/>
    <col min="9261" max="9261" width="8.42578125" style="97" customWidth="1"/>
    <col min="9262" max="9262" width="1.5703125" style="97" customWidth="1"/>
    <col min="9263" max="9263" width="38.85546875" style="97" customWidth="1"/>
    <col min="9264" max="9472" width="12.7109375" style="97"/>
    <col min="9473" max="9473" width="5" style="97" customWidth="1"/>
    <col min="9474" max="9474" width="1.5703125" style="97" customWidth="1"/>
    <col min="9475" max="9475" width="19.5703125" style="97" customWidth="1"/>
    <col min="9476" max="9476" width="1.5703125" style="97" customWidth="1"/>
    <col min="9477" max="9477" width="0" style="97" hidden="1" customWidth="1"/>
    <col min="9478" max="9478" width="1.5703125" style="97" customWidth="1"/>
    <col min="9479" max="9479" width="13.5703125" style="97" customWidth="1"/>
    <col min="9480" max="9480" width="1.5703125" style="97" customWidth="1"/>
    <col min="9481" max="9481" width="13.5703125" style="97" customWidth="1"/>
    <col min="9482" max="9482" width="1.5703125" style="97" customWidth="1"/>
    <col min="9483" max="9483" width="13.5703125" style="97" customWidth="1"/>
    <col min="9484" max="9484" width="1.5703125" style="97" customWidth="1"/>
    <col min="9485" max="9485" width="13.5703125" style="97" customWidth="1"/>
    <col min="9486" max="9486" width="1.5703125" style="97" customWidth="1"/>
    <col min="9487" max="9487" width="13.5703125" style="97" customWidth="1"/>
    <col min="9488" max="9488" width="1.5703125" style="97" customWidth="1"/>
    <col min="9489" max="9489" width="13.5703125" style="97" customWidth="1"/>
    <col min="9490" max="9490" width="1.5703125" style="97" customWidth="1"/>
    <col min="9491" max="9491" width="13.5703125" style="97" customWidth="1"/>
    <col min="9492" max="9492" width="1.5703125" style="97" customWidth="1"/>
    <col min="9493" max="9493" width="13.5703125" style="97" customWidth="1"/>
    <col min="9494" max="9494" width="1.5703125" style="97" customWidth="1"/>
    <col min="9495" max="9495" width="14.5703125" style="97" customWidth="1"/>
    <col min="9496" max="9496" width="1.28515625" style="97" customWidth="1"/>
    <col min="9497" max="9497" width="1.5703125" style="97" customWidth="1"/>
    <col min="9498" max="9498" width="13.5703125" style="97" customWidth="1"/>
    <col min="9499" max="9499" width="1.5703125" style="97" customWidth="1"/>
    <col min="9500" max="9500" width="13.5703125" style="97" customWidth="1"/>
    <col min="9501" max="9501" width="1.5703125" style="97" customWidth="1"/>
    <col min="9502" max="9502" width="13.5703125" style="97" customWidth="1"/>
    <col min="9503" max="9503" width="1.5703125" style="97" customWidth="1"/>
    <col min="9504" max="9505" width="0" style="97" hidden="1" customWidth="1"/>
    <col min="9506" max="9506" width="13.5703125" style="97" customWidth="1"/>
    <col min="9507" max="9507" width="1.5703125" style="97" customWidth="1"/>
    <col min="9508" max="9508" width="13.5703125" style="97" customWidth="1"/>
    <col min="9509" max="9509" width="1.5703125" style="97" customWidth="1"/>
    <col min="9510" max="9510" width="15.28515625" style="97" customWidth="1"/>
    <col min="9511" max="9511" width="1.5703125" style="97" customWidth="1"/>
    <col min="9512" max="9512" width="0" style="97" hidden="1" customWidth="1"/>
    <col min="9513" max="9513" width="1.5703125" style="97" customWidth="1"/>
    <col min="9514" max="9514" width="22.140625" style="97" customWidth="1"/>
    <col min="9515" max="9515" width="1.5703125" style="97" customWidth="1"/>
    <col min="9516" max="9516" width="7.5703125" style="97" customWidth="1"/>
    <col min="9517" max="9517" width="8.42578125" style="97" customWidth="1"/>
    <col min="9518" max="9518" width="1.5703125" style="97" customWidth="1"/>
    <col min="9519" max="9519" width="38.85546875" style="97" customWidth="1"/>
    <col min="9520" max="9728" width="12.7109375" style="97"/>
    <col min="9729" max="9729" width="5" style="97" customWidth="1"/>
    <col min="9730" max="9730" width="1.5703125" style="97" customWidth="1"/>
    <col min="9731" max="9731" width="19.5703125" style="97" customWidth="1"/>
    <col min="9732" max="9732" width="1.5703125" style="97" customWidth="1"/>
    <col min="9733" max="9733" width="0" style="97" hidden="1" customWidth="1"/>
    <col min="9734" max="9734" width="1.5703125" style="97" customWidth="1"/>
    <col min="9735" max="9735" width="13.5703125" style="97" customWidth="1"/>
    <col min="9736" max="9736" width="1.5703125" style="97" customWidth="1"/>
    <col min="9737" max="9737" width="13.5703125" style="97" customWidth="1"/>
    <col min="9738" max="9738" width="1.5703125" style="97" customWidth="1"/>
    <col min="9739" max="9739" width="13.5703125" style="97" customWidth="1"/>
    <col min="9740" max="9740" width="1.5703125" style="97" customWidth="1"/>
    <col min="9741" max="9741" width="13.5703125" style="97" customWidth="1"/>
    <col min="9742" max="9742" width="1.5703125" style="97" customWidth="1"/>
    <col min="9743" max="9743" width="13.5703125" style="97" customWidth="1"/>
    <col min="9744" max="9744" width="1.5703125" style="97" customWidth="1"/>
    <col min="9745" max="9745" width="13.5703125" style="97" customWidth="1"/>
    <col min="9746" max="9746" width="1.5703125" style="97" customWidth="1"/>
    <col min="9747" max="9747" width="13.5703125" style="97" customWidth="1"/>
    <col min="9748" max="9748" width="1.5703125" style="97" customWidth="1"/>
    <col min="9749" max="9749" width="13.5703125" style="97" customWidth="1"/>
    <col min="9750" max="9750" width="1.5703125" style="97" customWidth="1"/>
    <col min="9751" max="9751" width="14.5703125" style="97" customWidth="1"/>
    <col min="9752" max="9752" width="1.28515625" style="97" customWidth="1"/>
    <col min="9753" max="9753" width="1.5703125" style="97" customWidth="1"/>
    <col min="9754" max="9754" width="13.5703125" style="97" customWidth="1"/>
    <col min="9755" max="9755" width="1.5703125" style="97" customWidth="1"/>
    <col min="9756" max="9756" width="13.5703125" style="97" customWidth="1"/>
    <col min="9757" max="9757" width="1.5703125" style="97" customWidth="1"/>
    <col min="9758" max="9758" width="13.5703125" style="97" customWidth="1"/>
    <col min="9759" max="9759" width="1.5703125" style="97" customWidth="1"/>
    <col min="9760" max="9761" width="0" style="97" hidden="1" customWidth="1"/>
    <col min="9762" max="9762" width="13.5703125" style="97" customWidth="1"/>
    <col min="9763" max="9763" width="1.5703125" style="97" customWidth="1"/>
    <col min="9764" max="9764" width="13.5703125" style="97" customWidth="1"/>
    <col min="9765" max="9765" width="1.5703125" style="97" customWidth="1"/>
    <col min="9766" max="9766" width="15.28515625" style="97" customWidth="1"/>
    <col min="9767" max="9767" width="1.5703125" style="97" customWidth="1"/>
    <col min="9768" max="9768" width="0" style="97" hidden="1" customWidth="1"/>
    <col min="9769" max="9769" width="1.5703125" style="97" customWidth="1"/>
    <col min="9770" max="9770" width="22.140625" style="97" customWidth="1"/>
    <col min="9771" max="9771" width="1.5703125" style="97" customWidth="1"/>
    <col min="9772" max="9772" width="7.5703125" style="97" customWidth="1"/>
    <col min="9773" max="9773" width="8.42578125" style="97" customWidth="1"/>
    <col min="9774" max="9774" width="1.5703125" style="97" customWidth="1"/>
    <col min="9775" max="9775" width="38.85546875" style="97" customWidth="1"/>
    <col min="9776" max="9984" width="12.7109375" style="97"/>
    <col min="9985" max="9985" width="5" style="97" customWidth="1"/>
    <col min="9986" max="9986" width="1.5703125" style="97" customWidth="1"/>
    <col min="9987" max="9987" width="19.5703125" style="97" customWidth="1"/>
    <col min="9988" max="9988" width="1.5703125" style="97" customWidth="1"/>
    <col min="9989" max="9989" width="0" style="97" hidden="1" customWidth="1"/>
    <col min="9990" max="9990" width="1.5703125" style="97" customWidth="1"/>
    <col min="9991" max="9991" width="13.5703125" style="97" customWidth="1"/>
    <col min="9992" max="9992" width="1.5703125" style="97" customWidth="1"/>
    <col min="9993" max="9993" width="13.5703125" style="97" customWidth="1"/>
    <col min="9994" max="9994" width="1.5703125" style="97" customWidth="1"/>
    <col min="9995" max="9995" width="13.5703125" style="97" customWidth="1"/>
    <col min="9996" max="9996" width="1.5703125" style="97" customWidth="1"/>
    <col min="9997" max="9997" width="13.5703125" style="97" customWidth="1"/>
    <col min="9998" max="9998" width="1.5703125" style="97" customWidth="1"/>
    <col min="9999" max="9999" width="13.5703125" style="97" customWidth="1"/>
    <col min="10000" max="10000" width="1.5703125" style="97" customWidth="1"/>
    <col min="10001" max="10001" width="13.5703125" style="97" customWidth="1"/>
    <col min="10002" max="10002" width="1.5703125" style="97" customWidth="1"/>
    <col min="10003" max="10003" width="13.5703125" style="97" customWidth="1"/>
    <col min="10004" max="10004" width="1.5703125" style="97" customWidth="1"/>
    <col min="10005" max="10005" width="13.5703125" style="97" customWidth="1"/>
    <col min="10006" max="10006" width="1.5703125" style="97" customWidth="1"/>
    <col min="10007" max="10007" width="14.5703125" style="97" customWidth="1"/>
    <col min="10008" max="10008" width="1.28515625" style="97" customWidth="1"/>
    <col min="10009" max="10009" width="1.5703125" style="97" customWidth="1"/>
    <col min="10010" max="10010" width="13.5703125" style="97" customWidth="1"/>
    <col min="10011" max="10011" width="1.5703125" style="97" customWidth="1"/>
    <col min="10012" max="10012" width="13.5703125" style="97" customWidth="1"/>
    <col min="10013" max="10013" width="1.5703125" style="97" customWidth="1"/>
    <col min="10014" max="10014" width="13.5703125" style="97" customWidth="1"/>
    <col min="10015" max="10015" width="1.5703125" style="97" customWidth="1"/>
    <col min="10016" max="10017" width="0" style="97" hidden="1" customWidth="1"/>
    <col min="10018" max="10018" width="13.5703125" style="97" customWidth="1"/>
    <col min="10019" max="10019" width="1.5703125" style="97" customWidth="1"/>
    <col min="10020" max="10020" width="13.5703125" style="97" customWidth="1"/>
    <col min="10021" max="10021" width="1.5703125" style="97" customWidth="1"/>
    <col min="10022" max="10022" width="15.28515625" style="97" customWidth="1"/>
    <col min="10023" max="10023" width="1.5703125" style="97" customWidth="1"/>
    <col min="10024" max="10024" width="0" style="97" hidden="1" customWidth="1"/>
    <col min="10025" max="10025" width="1.5703125" style="97" customWidth="1"/>
    <col min="10026" max="10026" width="22.140625" style="97" customWidth="1"/>
    <col min="10027" max="10027" width="1.5703125" style="97" customWidth="1"/>
    <col min="10028" max="10028" width="7.5703125" style="97" customWidth="1"/>
    <col min="10029" max="10029" width="8.42578125" style="97" customWidth="1"/>
    <col min="10030" max="10030" width="1.5703125" style="97" customWidth="1"/>
    <col min="10031" max="10031" width="38.85546875" style="97" customWidth="1"/>
    <col min="10032" max="10240" width="12.7109375" style="97"/>
    <col min="10241" max="10241" width="5" style="97" customWidth="1"/>
    <col min="10242" max="10242" width="1.5703125" style="97" customWidth="1"/>
    <col min="10243" max="10243" width="19.5703125" style="97" customWidth="1"/>
    <col min="10244" max="10244" width="1.5703125" style="97" customWidth="1"/>
    <col min="10245" max="10245" width="0" style="97" hidden="1" customWidth="1"/>
    <col min="10246" max="10246" width="1.5703125" style="97" customWidth="1"/>
    <col min="10247" max="10247" width="13.5703125" style="97" customWidth="1"/>
    <col min="10248" max="10248" width="1.5703125" style="97" customWidth="1"/>
    <col min="10249" max="10249" width="13.5703125" style="97" customWidth="1"/>
    <col min="10250" max="10250" width="1.5703125" style="97" customWidth="1"/>
    <col min="10251" max="10251" width="13.5703125" style="97" customWidth="1"/>
    <col min="10252" max="10252" width="1.5703125" style="97" customWidth="1"/>
    <col min="10253" max="10253" width="13.5703125" style="97" customWidth="1"/>
    <col min="10254" max="10254" width="1.5703125" style="97" customWidth="1"/>
    <col min="10255" max="10255" width="13.5703125" style="97" customWidth="1"/>
    <col min="10256" max="10256" width="1.5703125" style="97" customWidth="1"/>
    <col min="10257" max="10257" width="13.5703125" style="97" customWidth="1"/>
    <col min="10258" max="10258" width="1.5703125" style="97" customWidth="1"/>
    <col min="10259" max="10259" width="13.5703125" style="97" customWidth="1"/>
    <col min="10260" max="10260" width="1.5703125" style="97" customWidth="1"/>
    <col min="10261" max="10261" width="13.5703125" style="97" customWidth="1"/>
    <col min="10262" max="10262" width="1.5703125" style="97" customWidth="1"/>
    <col min="10263" max="10263" width="14.5703125" style="97" customWidth="1"/>
    <col min="10264" max="10264" width="1.28515625" style="97" customWidth="1"/>
    <col min="10265" max="10265" width="1.5703125" style="97" customWidth="1"/>
    <col min="10266" max="10266" width="13.5703125" style="97" customWidth="1"/>
    <col min="10267" max="10267" width="1.5703125" style="97" customWidth="1"/>
    <col min="10268" max="10268" width="13.5703125" style="97" customWidth="1"/>
    <col min="10269" max="10269" width="1.5703125" style="97" customWidth="1"/>
    <col min="10270" max="10270" width="13.5703125" style="97" customWidth="1"/>
    <col min="10271" max="10271" width="1.5703125" style="97" customWidth="1"/>
    <col min="10272" max="10273" width="0" style="97" hidden="1" customWidth="1"/>
    <col min="10274" max="10274" width="13.5703125" style="97" customWidth="1"/>
    <col min="10275" max="10275" width="1.5703125" style="97" customWidth="1"/>
    <col min="10276" max="10276" width="13.5703125" style="97" customWidth="1"/>
    <col min="10277" max="10277" width="1.5703125" style="97" customWidth="1"/>
    <col min="10278" max="10278" width="15.28515625" style="97" customWidth="1"/>
    <col min="10279" max="10279" width="1.5703125" style="97" customWidth="1"/>
    <col min="10280" max="10280" width="0" style="97" hidden="1" customWidth="1"/>
    <col min="10281" max="10281" width="1.5703125" style="97" customWidth="1"/>
    <col min="10282" max="10282" width="22.140625" style="97" customWidth="1"/>
    <col min="10283" max="10283" width="1.5703125" style="97" customWidth="1"/>
    <col min="10284" max="10284" width="7.5703125" style="97" customWidth="1"/>
    <col min="10285" max="10285" width="8.42578125" style="97" customWidth="1"/>
    <col min="10286" max="10286" width="1.5703125" style="97" customWidth="1"/>
    <col min="10287" max="10287" width="38.85546875" style="97" customWidth="1"/>
    <col min="10288" max="10496" width="12.7109375" style="97"/>
    <col min="10497" max="10497" width="5" style="97" customWidth="1"/>
    <col min="10498" max="10498" width="1.5703125" style="97" customWidth="1"/>
    <col min="10499" max="10499" width="19.5703125" style="97" customWidth="1"/>
    <col min="10500" max="10500" width="1.5703125" style="97" customWidth="1"/>
    <col min="10501" max="10501" width="0" style="97" hidden="1" customWidth="1"/>
    <col min="10502" max="10502" width="1.5703125" style="97" customWidth="1"/>
    <col min="10503" max="10503" width="13.5703125" style="97" customWidth="1"/>
    <col min="10504" max="10504" width="1.5703125" style="97" customWidth="1"/>
    <col min="10505" max="10505" width="13.5703125" style="97" customWidth="1"/>
    <col min="10506" max="10506" width="1.5703125" style="97" customWidth="1"/>
    <col min="10507" max="10507" width="13.5703125" style="97" customWidth="1"/>
    <col min="10508" max="10508" width="1.5703125" style="97" customWidth="1"/>
    <col min="10509" max="10509" width="13.5703125" style="97" customWidth="1"/>
    <col min="10510" max="10510" width="1.5703125" style="97" customWidth="1"/>
    <col min="10511" max="10511" width="13.5703125" style="97" customWidth="1"/>
    <col min="10512" max="10512" width="1.5703125" style="97" customWidth="1"/>
    <col min="10513" max="10513" width="13.5703125" style="97" customWidth="1"/>
    <col min="10514" max="10514" width="1.5703125" style="97" customWidth="1"/>
    <col min="10515" max="10515" width="13.5703125" style="97" customWidth="1"/>
    <col min="10516" max="10516" width="1.5703125" style="97" customWidth="1"/>
    <col min="10517" max="10517" width="13.5703125" style="97" customWidth="1"/>
    <col min="10518" max="10518" width="1.5703125" style="97" customWidth="1"/>
    <col min="10519" max="10519" width="14.5703125" style="97" customWidth="1"/>
    <col min="10520" max="10520" width="1.28515625" style="97" customWidth="1"/>
    <col min="10521" max="10521" width="1.5703125" style="97" customWidth="1"/>
    <col min="10522" max="10522" width="13.5703125" style="97" customWidth="1"/>
    <col min="10523" max="10523" width="1.5703125" style="97" customWidth="1"/>
    <col min="10524" max="10524" width="13.5703125" style="97" customWidth="1"/>
    <col min="10525" max="10525" width="1.5703125" style="97" customWidth="1"/>
    <col min="10526" max="10526" width="13.5703125" style="97" customWidth="1"/>
    <col min="10527" max="10527" width="1.5703125" style="97" customWidth="1"/>
    <col min="10528" max="10529" width="0" style="97" hidden="1" customWidth="1"/>
    <col min="10530" max="10530" width="13.5703125" style="97" customWidth="1"/>
    <col min="10531" max="10531" width="1.5703125" style="97" customWidth="1"/>
    <col min="10532" max="10532" width="13.5703125" style="97" customWidth="1"/>
    <col min="10533" max="10533" width="1.5703125" style="97" customWidth="1"/>
    <col min="10534" max="10534" width="15.28515625" style="97" customWidth="1"/>
    <col min="10535" max="10535" width="1.5703125" style="97" customWidth="1"/>
    <col min="10536" max="10536" width="0" style="97" hidden="1" customWidth="1"/>
    <col min="10537" max="10537" width="1.5703125" style="97" customWidth="1"/>
    <col min="10538" max="10538" width="22.140625" style="97" customWidth="1"/>
    <col min="10539" max="10539" width="1.5703125" style="97" customWidth="1"/>
    <col min="10540" max="10540" width="7.5703125" style="97" customWidth="1"/>
    <col min="10541" max="10541" width="8.42578125" style="97" customWidth="1"/>
    <col min="10542" max="10542" width="1.5703125" style="97" customWidth="1"/>
    <col min="10543" max="10543" width="38.85546875" style="97" customWidth="1"/>
    <col min="10544" max="10752" width="12.7109375" style="97"/>
    <col min="10753" max="10753" width="5" style="97" customWidth="1"/>
    <col min="10754" max="10754" width="1.5703125" style="97" customWidth="1"/>
    <col min="10755" max="10755" width="19.5703125" style="97" customWidth="1"/>
    <col min="10756" max="10756" width="1.5703125" style="97" customWidth="1"/>
    <col min="10757" max="10757" width="0" style="97" hidden="1" customWidth="1"/>
    <col min="10758" max="10758" width="1.5703125" style="97" customWidth="1"/>
    <col min="10759" max="10759" width="13.5703125" style="97" customWidth="1"/>
    <col min="10760" max="10760" width="1.5703125" style="97" customWidth="1"/>
    <col min="10761" max="10761" width="13.5703125" style="97" customWidth="1"/>
    <col min="10762" max="10762" width="1.5703125" style="97" customWidth="1"/>
    <col min="10763" max="10763" width="13.5703125" style="97" customWidth="1"/>
    <col min="10764" max="10764" width="1.5703125" style="97" customWidth="1"/>
    <col min="10765" max="10765" width="13.5703125" style="97" customWidth="1"/>
    <col min="10766" max="10766" width="1.5703125" style="97" customWidth="1"/>
    <col min="10767" max="10767" width="13.5703125" style="97" customWidth="1"/>
    <col min="10768" max="10768" width="1.5703125" style="97" customWidth="1"/>
    <col min="10769" max="10769" width="13.5703125" style="97" customWidth="1"/>
    <col min="10770" max="10770" width="1.5703125" style="97" customWidth="1"/>
    <col min="10771" max="10771" width="13.5703125" style="97" customWidth="1"/>
    <col min="10772" max="10772" width="1.5703125" style="97" customWidth="1"/>
    <col min="10773" max="10773" width="13.5703125" style="97" customWidth="1"/>
    <col min="10774" max="10774" width="1.5703125" style="97" customWidth="1"/>
    <col min="10775" max="10775" width="14.5703125" style="97" customWidth="1"/>
    <col min="10776" max="10776" width="1.28515625" style="97" customWidth="1"/>
    <col min="10777" max="10777" width="1.5703125" style="97" customWidth="1"/>
    <col min="10778" max="10778" width="13.5703125" style="97" customWidth="1"/>
    <col min="10779" max="10779" width="1.5703125" style="97" customWidth="1"/>
    <col min="10780" max="10780" width="13.5703125" style="97" customWidth="1"/>
    <col min="10781" max="10781" width="1.5703125" style="97" customWidth="1"/>
    <col min="10782" max="10782" width="13.5703125" style="97" customWidth="1"/>
    <col min="10783" max="10783" width="1.5703125" style="97" customWidth="1"/>
    <col min="10784" max="10785" width="0" style="97" hidden="1" customWidth="1"/>
    <col min="10786" max="10786" width="13.5703125" style="97" customWidth="1"/>
    <col min="10787" max="10787" width="1.5703125" style="97" customWidth="1"/>
    <col min="10788" max="10788" width="13.5703125" style="97" customWidth="1"/>
    <col min="10789" max="10789" width="1.5703125" style="97" customWidth="1"/>
    <col min="10790" max="10790" width="15.28515625" style="97" customWidth="1"/>
    <col min="10791" max="10791" width="1.5703125" style="97" customWidth="1"/>
    <col min="10792" max="10792" width="0" style="97" hidden="1" customWidth="1"/>
    <col min="10793" max="10793" width="1.5703125" style="97" customWidth="1"/>
    <col min="10794" max="10794" width="22.140625" style="97" customWidth="1"/>
    <col min="10795" max="10795" width="1.5703125" style="97" customWidth="1"/>
    <col min="10796" max="10796" width="7.5703125" style="97" customWidth="1"/>
    <col min="10797" max="10797" width="8.42578125" style="97" customWidth="1"/>
    <col min="10798" max="10798" width="1.5703125" style="97" customWidth="1"/>
    <col min="10799" max="10799" width="38.85546875" style="97" customWidth="1"/>
    <col min="10800" max="11008" width="12.7109375" style="97"/>
    <col min="11009" max="11009" width="5" style="97" customWidth="1"/>
    <col min="11010" max="11010" width="1.5703125" style="97" customWidth="1"/>
    <col min="11011" max="11011" width="19.5703125" style="97" customWidth="1"/>
    <col min="11012" max="11012" width="1.5703125" style="97" customWidth="1"/>
    <col min="11013" max="11013" width="0" style="97" hidden="1" customWidth="1"/>
    <col min="11014" max="11014" width="1.5703125" style="97" customWidth="1"/>
    <col min="11015" max="11015" width="13.5703125" style="97" customWidth="1"/>
    <col min="11016" max="11016" width="1.5703125" style="97" customWidth="1"/>
    <col min="11017" max="11017" width="13.5703125" style="97" customWidth="1"/>
    <col min="11018" max="11018" width="1.5703125" style="97" customWidth="1"/>
    <col min="11019" max="11019" width="13.5703125" style="97" customWidth="1"/>
    <col min="11020" max="11020" width="1.5703125" style="97" customWidth="1"/>
    <col min="11021" max="11021" width="13.5703125" style="97" customWidth="1"/>
    <col min="11022" max="11022" width="1.5703125" style="97" customWidth="1"/>
    <col min="11023" max="11023" width="13.5703125" style="97" customWidth="1"/>
    <col min="11024" max="11024" width="1.5703125" style="97" customWidth="1"/>
    <col min="11025" max="11025" width="13.5703125" style="97" customWidth="1"/>
    <col min="11026" max="11026" width="1.5703125" style="97" customWidth="1"/>
    <col min="11027" max="11027" width="13.5703125" style="97" customWidth="1"/>
    <col min="11028" max="11028" width="1.5703125" style="97" customWidth="1"/>
    <col min="11029" max="11029" width="13.5703125" style="97" customWidth="1"/>
    <col min="11030" max="11030" width="1.5703125" style="97" customWidth="1"/>
    <col min="11031" max="11031" width="14.5703125" style="97" customWidth="1"/>
    <col min="11032" max="11032" width="1.28515625" style="97" customWidth="1"/>
    <col min="11033" max="11033" width="1.5703125" style="97" customWidth="1"/>
    <col min="11034" max="11034" width="13.5703125" style="97" customWidth="1"/>
    <col min="11035" max="11035" width="1.5703125" style="97" customWidth="1"/>
    <col min="11036" max="11036" width="13.5703125" style="97" customWidth="1"/>
    <col min="11037" max="11037" width="1.5703125" style="97" customWidth="1"/>
    <col min="11038" max="11038" width="13.5703125" style="97" customWidth="1"/>
    <col min="11039" max="11039" width="1.5703125" style="97" customWidth="1"/>
    <col min="11040" max="11041" width="0" style="97" hidden="1" customWidth="1"/>
    <col min="11042" max="11042" width="13.5703125" style="97" customWidth="1"/>
    <col min="11043" max="11043" width="1.5703125" style="97" customWidth="1"/>
    <col min="11044" max="11044" width="13.5703125" style="97" customWidth="1"/>
    <col min="11045" max="11045" width="1.5703125" style="97" customWidth="1"/>
    <col min="11046" max="11046" width="15.28515625" style="97" customWidth="1"/>
    <col min="11047" max="11047" width="1.5703125" style="97" customWidth="1"/>
    <col min="11048" max="11048" width="0" style="97" hidden="1" customWidth="1"/>
    <col min="11049" max="11049" width="1.5703125" style="97" customWidth="1"/>
    <col min="11050" max="11050" width="22.140625" style="97" customWidth="1"/>
    <col min="11051" max="11051" width="1.5703125" style="97" customWidth="1"/>
    <col min="11052" max="11052" width="7.5703125" style="97" customWidth="1"/>
    <col min="11053" max="11053" width="8.42578125" style="97" customWidth="1"/>
    <col min="11054" max="11054" width="1.5703125" style="97" customWidth="1"/>
    <col min="11055" max="11055" width="38.85546875" style="97" customWidth="1"/>
    <col min="11056" max="11264" width="12.7109375" style="97"/>
    <col min="11265" max="11265" width="5" style="97" customWidth="1"/>
    <col min="11266" max="11266" width="1.5703125" style="97" customWidth="1"/>
    <col min="11267" max="11267" width="19.5703125" style="97" customWidth="1"/>
    <col min="11268" max="11268" width="1.5703125" style="97" customWidth="1"/>
    <col min="11269" max="11269" width="0" style="97" hidden="1" customWidth="1"/>
    <col min="11270" max="11270" width="1.5703125" style="97" customWidth="1"/>
    <col min="11271" max="11271" width="13.5703125" style="97" customWidth="1"/>
    <col min="11272" max="11272" width="1.5703125" style="97" customWidth="1"/>
    <col min="11273" max="11273" width="13.5703125" style="97" customWidth="1"/>
    <col min="11274" max="11274" width="1.5703125" style="97" customWidth="1"/>
    <col min="11275" max="11275" width="13.5703125" style="97" customWidth="1"/>
    <col min="11276" max="11276" width="1.5703125" style="97" customWidth="1"/>
    <col min="11277" max="11277" width="13.5703125" style="97" customWidth="1"/>
    <col min="11278" max="11278" width="1.5703125" style="97" customWidth="1"/>
    <col min="11279" max="11279" width="13.5703125" style="97" customWidth="1"/>
    <col min="11280" max="11280" width="1.5703125" style="97" customWidth="1"/>
    <col min="11281" max="11281" width="13.5703125" style="97" customWidth="1"/>
    <col min="11282" max="11282" width="1.5703125" style="97" customWidth="1"/>
    <col min="11283" max="11283" width="13.5703125" style="97" customWidth="1"/>
    <col min="11284" max="11284" width="1.5703125" style="97" customWidth="1"/>
    <col min="11285" max="11285" width="13.5703125" style="97" customWidth="1"/>
    <col min="11286" max="11286" width="1.5703125" style="97" customWidth="1"/>
    <col min="11287" max="11287" width="14.5703125" style="97" customWidth="1"/>
    <col min="11288" max="11288" width="1.28515625" style="97" customWidth="1"/>
    <col min="11289" max="11289" width="1.5703125" style="97" customWidth="1"/>
    <col min="11290" max="11290" width="13.5703125" style="97" customWidth="1"/>
    <col min="11291" max="11291" width="1.5703125" style="97" customWidth="1"/>
    <col min="11292" max="11292" width="13.5703125" style="97" customWidth="1"/>
    <col min="11293" max="11293" width="1.5703125" style="97" customWidth="1"/>
    <col min="11294" max="11294" width="13.5703125" style="97" customWidth="1"/>
    <col min="11295" max="11295" width="1.5703125" style="97" customWidth="1"/>
    <col min="11296" max="11297" width="0" style="97" hidden="1" customWidth="1"/>
    <col min="11298" max="11298" width="13.5703125" style="97" customWidth="1"/>
    <col min="11299" max="11299" width="1.5703125" style="97" customWidth="1"/>
    <col min="11300" max="11300" width="13.5703125" style="97" customWidth="1"/>
    <col min="11301" max="11301" width="1.5703125" style="97" customWidth="1"/>
    <col min="11302" max="11302" width="15.28515625" style="97" customWidth="1"/>
    <col min="11303" max="11303" width="1.5703125" style="97" customWidth="1"/>
    <col min="11304" max="11304" width="0" style="97" hidden="1" customWidth="1"/>
    <col min="11305" max="11305" width="1.5703125" style="97" customWidth="1"/>
    <col min="11306" max="11306" width="22.140625" style="97" customWidth="1"/>
    <col min="11307" max="11307" width="1.5703125" style="97" customWidth="1"/>
    <col min="11308" max="11308" width="7.5703125" style="97" customWidth="1"/>
    <col min="11309" max="11309" width="8.42578125" style="97" customWidth="1"/>
    <col min="11310" max="11310" width="1.5703125" style="97" customWidth="1"/>
    <col min="11311" max="11311" width="38.85546875" style="97" customWidth="1"/>
    <col min="11312" max="11520" width="12.7109375" style="97"/>
    <col min="11521" max="11521" width="5" style="97" customWidth="1"/>
    <col min="11522" max="11522" width="1.5703125" style="97" customWidth="1"/>
    <col min="11523" max="11523" width="19.5703125" style="97" customWidth="1"/>
    <col min="11524" max="11524" width="1.5703125" style="97" customWidth="1"/>
    <col min="11525" max="11525" width="0" style="97" hidden="1" customWidth="1"/>
    <col min="11526" max="11526" width="1.5703125" style="97" customWidth="1"/>
    <col min="11527" max="11527" width="13.5703125" style="97" customWidth="1"/>
    <col min="11528" max="11528" width="1.5703125" style="97" customWidth="1"/>
    <col min="11529" max="11529" width="13.5703125" style="97" customWidth="1"/>
    <col min="11530" max="11530" width="1.5703125" style="97" customWidth="1"/>
    <col min="11531" max="11531" width="13.5703125" style="97" customWidth="1"/>
    <col min="11532" max="11532" width="1.5703125" style="97" customWidth="1"/>
    <col min="11533" max="11533" width="13.5703125" style="97" customWidth="1"/>
    <col min="11534" max="11534" width="1.5703125" style="97" customWidth="1"/>
    <col min="11535" max="11535" width="13.5703125" style="97" customWidth="1"/>
    <col min="11536" max="11536" width="1.5703125" style="97" customWidth="1"/>
    <col min="11537" max="11537" width="13.5703125" style="97" customWidth="1"/>
    <col min="11538" max="11538" width="1.5703125" style="97" customWidth="1"/>
    <col min="11539" max="11539" width="13.5703125" style="97" customWidth="1"/>
    <col min="11540" max="11540" width="1.5703125" style="97" customWidth="1"/>
    <col min="11541" max="11541" width="13.5703125" style="97" customWidth="1"/>
    <col min="11542" max="11542" width="1.5703125" style="97" customWidth="1"/>
    <col min="11543" max="11543" width="14.5703125" style="97" customWidth="1"/>
    <col min="11544" max="11544" width="1.28515625" style="97" customWidth="1"/>
    <col min="11545" max="11545" width="1.5703125" style="97" customWidth="1"/>
    <col min="11546" max="11546" width="13.5703125" style="97" customWidth="1"/>
    <col min="11547" max="11547" width="1.5703125" style="97" customWidth="1"/>
    <col min="11548" max="11548" width="13.5703125" style="97" customWidth="1"/>
    <col min="11549" max="11549" width="1.5703125" style="97" customWidth="1"/>
    <col min="11550" max="11550" width="13.5703125" style="97" customWidth="1"/>
    <col min="11551" max="11551" width="1.5703125" style="97" customWidth="1"/>
    <col min="11552" max="11553" width="0" style="97" hidden="1" customWidth="1"/>
    <col min="11554" max="11554" width="13.5703125" style="97" customWidth="1"/>
    <col min="11555" max="11555" width="1.5703125" style="97" customWidth="1"/>
    <col min="11556" max="11556" width="13.5703125" style="97" customWidth="1"/>
    <col min="11557" max="11557" width="1.5703125" style="97" customWidth="1"/>
    <col min="11558" max="11558" width="15.28515625" style="97" customWidth="1"/>
    <col min="11559" max="11559" width="1.5703125" style="97" customWidth="1"/>
    <col min="11560" max="11560" width="0" style="97" hidden="1" customWidth="1"/>
    <col min="11561" max="11561" width="1.5703125" style="97" customWidth="1"/>
    <col min="11562" max="11562" width="22.140625" style="97" customWidth="1"/>
    <col min="11563" max="11563" width="1.5703125" style="97" customWidth="1"/>
    <col min="11564" max="11564" width="7.5703125" style="97" customWidth="1"/>
    <col min="11565" max="11565" width="8.42578125" style="97" customWidth="1"/>
    <col min="11566" max="11566" width="1.5703125" style="97" customWidth="1"/>
    <col min="11567" max="11567" width="38.85546875" style="97" customWidth="1"/>
    <col min="11568" max="11776" width="12.7109375" style="97"/>
    <col min="11777" max="11777" width="5" style="97" customWidth="1"/>
    <col min="11778" max="11778" width="1.5703125" style="97" customWidth="1"/>
    <col min="11779" max="11779" width="19.5703125" style="97" customWidth="1"/>
    <col min="11780" max="11780" width="1.5703125" style="97" customWidth="1"/>
    <col min="11781" max="11781" width="0" style="97" hidden="1" customWidth="1"/>
    <col min="11782" max="11782" width="1.5703125" style="97" customWidth="1"/>
    <col min="11783" max="11783" width="13.5703125" style="97" customWidth="1"/>
    <col min="11784" max="11784" width="1.5703125" style="97" customWidth="1"/>
    <col min="11785" max="11785" width="13.5703125" style="97" customWidth="1"/>
    <col min="11786" max="11786" width="1.5703125" style="97" customWidth="1"/>
    <col min="11787" max="11787" width="13.5703125" style="97" customWidth="1"/>
    <col min="11788" max="11788" width="1.5703125" style="97" customWidth="1"/>
    <col min="11789" max="11789" width="13.5703125" style="97" customWidth="1"/>
    <col min="11790" max="11790" width="1.5703125" style="97" customWidth="1"/>
    <col min="11791" max="11791" width="13.5703125" style="97" customWidth="1"/>
    <col min="11792" max="11792" width="1.5703125" style="97" customWidth="1"/>
    <col min="11793" max="11793" width="13.5703125" style="97" customWidth="1"/>
    <col min="11794" max="11794" width="1.5703125" style="97" customWidth="1"/>
    <col min="11795" max="11795" width="13.5703125" style="97" customWidth="1"/>
    <col min="11796" max="11796" width="1.5703125" style="97" customWidth="1"/>
    <col min="11797" max="11797" width="13.5703125" style="97" customWidth="1"/>
    <col min="11798" max="11798" width="1.5703125" style="97" customWidth="1"/>
    <col min="11799" max="11799" width="14.5703125" style="97" customWidth="1"/>
    <col min="11800" max="11800" width="1.28515625" style="97" customWidth="1"/>
    <col min="11801" max="11801" width="1.5703125" style="97" customWidth="1"/>
    <col min="11802" max="11802" width="13.5703125" style="97" customWidth="1"/>
    <col min="11803" max="11803" width="1.5703125" style="97" customWidth="1"/>
    <col min="11804" max="11804" width="13.5703125" style="97" customWidth="1"/>
    <col min="11805" max="11805" width="1.5703125" style="97" customWidth="1"/>
    <col min="11806" max="11806" width="13.5703125" style="97" customWidth="1"/>
    <col min="11807" max="11807" width="1.5703125" style="97" customWidth="1"/>
    <col min="11808" max="11809" width="0" style="97" hidden="1" customWidth="1"/>
    <col min="11810" max="11810" width="13.5703125" style="97" customWidth="1"/>
    <col min="11811" max="11811" width="1.5703125" style="97" customWidth="1"/>
    <col min="11812" max="11812" width="13.5703125" style="97" customWidth="1"/>
    <col min="11813" max="11813" width="1.5703125" style="97" customWidth="1"/>
    <col min="11814" max="11814" width="15.28515625" style="97" customWidth="1"/>
    <col min="11815" max="11815" width="1.5703125" style="97" customWidth="1"/>
    <col min="11816" max="11816" width="0" style="97" hidden="1" customWidth="1"/>
    <col min="11817" max="11817" width="1.5703125" style="97" customWidth="1"/>
    <col min="11818" max="11818" width="22.140625" style="97" customWidth="1"/>
    <col min="11819" max="11819" width="1.5703125" style="97" customWidth="1"/>
    <col min="11820" max="11820" width="7.5703125" style="97" customWidth="1"/>
    <col min="11821" max="11821" width="8.42578125" style="97" customWidth="1"/>
    <col min="11822" max="11822" width="1.5703125" style="97" customWidth="1"/>
    <col min="11823" max="11823" width="38.85546875" style="97" customWidth="1"/>
    <col min="11824" max="12032" width="12.7109375" style="97"/>
    <col min="12033" max="12033" width="5" style="97" customWidth="1"/>
    <col min="12034" max="12034" width="1.5703125" style="97" customWidth="1"/>
    <col min="12035" max="12035" width="19.5703125" style="97" customWidth="1"/>
    <col min="12036" max="12036" width="1.5703125" style="97" customWidth="1"/>
    <col min="12037" max="12037" width="0" style="97" hidden="1" customWidth="1"/>
    <col min="12038" max="12038" width="1.5703125" style="97" customWidth="1"/>
    <col min="12039" max="12039" width="13.5703125" style="97" customWidth="1"/>
    <col min="12040" max="12040" width="1.5703125" style="97" customWidth="1"/>
    <col min="12041" max="12041" width="13.5703125" style="97" customWidth="1"/>
    <col min="12042" max="12042" width="1.5703125" style="97" customWidth="1"/>
    <col min="12043" max="12043" width="13.5703125" style="97" customWidth="1"/>
    <col min="12044" max="12044" width="1.5703125" style="97" customWidth="1"/>
    <col min="12045" max="12045" width="13.5703125" style="97" customWidth="1"/>
    <col min="12046" max="12046" width="1.5703125" style="97" customWidth="1"/>
    <col min="12047" max="12047" width="13.5703125" style="97" customWidth="1"/>
    <col min="12048" max="12048" width="1.5703125" style="97" customWidth="1"/>
    <col min="12049" max="12049" width="13.5703125" style="97" customWidth="1"/>
    <col min="12050" max="12050" width="1.5703125" style="97" customWidth="1"/>
    <col min="12051" max="12051" width="13.5703125" style="97" customWidth="1"/>
    <col min="12052" max="12052" width="1.5703125" style="97" customWidth="1"/>
    <col min="12053" max="12053" width="13.5703125" style="97" customWidth="1"/>
    <col min="12054" max="12054" width="1.5703125" style="97" customWidth="1"/>
    <col min="12055" max="12055" width="14.5703125" style="97" customWidth="1"/>
    <col min="12056" max="12056" width="1.28515625" style="97" customWidth="1"/>
    <col min="12057" max="12057" width="1.5703125" style="97" customWidth="1"/>
    <col min="12058" max="12058" width="13.5703125" style="97" customWidth="1"/>
    <col min="12059" max="12059" width="1.5703125" style="97" customWidth="1"/>
    <col min="12060" max="12060" width="13.5703125" style="97" customWidth="1"/>
    <col min="12061" max="12061" width="1.5703125" style="97" customWidth="1"/>
    <col min="12062" max="12062" width="13.5703125" style="97" customWidth="1"/>
    <col min="12063" max="12063" width="1.5703125" style="97" customWidth="1"/>
    <col min="12064" max="12065" width="0" style="97" hidden="1" customWidth="1"/>
    <col min="12066" max="12066" width="13.5703125" style="97" customWidth="1"/>
    <col min="12067" max="12067" width="1.5703125" style="97" customWidth="1"/>
    <col min="12068" max="12068" width="13.5703125" style="97" customWidth="1"/>
    <col min="12069" max="12069" width="1.5703125" style="97" customWidth="1"/>
    <col min="12070" max="12070" width="15.28515625" style="97" customWidth="1"/>
    <col min="12071" max="12071" width="1.5703125" style="97" customWidth="1"/>
    <col min="12072" max="12072" width="0" style="97" hidden="1" customWidth="1"/>
    <col min="12073" max="12073" width="1.5703125" style="97" customWidth="1"/>
    <col min="12074" max="12074" width="22.140625" style="97" customWidth="1"/>
    <col min="12075" max="12075" width="1.5703125" style="97" customWidth="1"/>
    <col min="12076" max="12076" width="7.5703125" style="97" customWidth="1"/>
    <col min="12077" max="12077" width="8.42578125" style="97" customWidth="1"/>
    <col min="12078" max="12078" width="1.5703125" style="97" customWidth="1"/>
    <col min="12079" max="12079" width="38.85546875" style="97" customWidth="1"/>
    <col min="12080" max="12288" width="12.7109375" style="97"/>
    <col min="12289" max="12289" width="5" style="97" customWidth="1"/>
    <col min="12290" max="12290" width="1.5703125" style="97" customWidth="1"/>
    <col min="12291" max="12291" width="19.5703125" style="97" customWidth="1"/>
    <col min="12292" max="12292" width="1.5703125" style="97" customWidth="1"/>
    <col min="12293" max="12293" width="0" style="97" hidden="1" customWidth="1"/>
    <col min="12294" max="12294" width="1.5703125" style="97" customWidth="1"/>
    <col min="12295" max="12295" width="13.5703125" style="97" customWidth="1"/>
    <col min="12296" max="12296" width="1.5703125" style="97" customWidth="1"/>
    <col min="12297" max="12297" width="13.5703125" style="97" customWidth="1"/>
    <col min="12298" max="12298" width="1.5703125" style="97" customWidth="1"/>
    <col min="12299" max="12299" width="13.5703125" style="97" customWidth="1"/>
    <col min="12300" max="12300" width="1.5703125" style="97" customWidth="1"/>
    <col min="12301" max="12301" width="13.5703125" style="97" customWidth="1"/>
    <col min="12302" max="12302" width="1.5703125" style="97" customWidth="1"/>
    <col min="12303" max="12303" width="13.5703125" style="97" customWidth="1"/>
    <col min="12304" max="12304" width="1.5703125" style="97" customWidth="1"/>
    <col min="12305" max="12305" width="13.5703125" style="97" customWidth="1"/>
    <col min="12306" max="12306" width="1.5703125" style="97" customWidth="1"/>
    <col min="12307" max="12307" width="13.5703125" style="97" customWidth="1"/>
    <col min="12308" max="12308" width="1.5703125" style="97" customWidth="1"/>
    <col min="12309" max="12309" width="13.5703125" style="97" customWidth="1"/>
    <col min="12310" max="12310" width="1.5703125" style="97" customWidth="1"/>
    <col min="12311" max="12311" width="14.5703125" style="97" customWidth="1"/>
    <col min="12312" max="12312" width="1.28515625" style="97" customWidth="1"/>
    <col min="12313" max="12313" width="1.5703125" style="97" customWidth="1"/>
    <col min="12314" max="12314" width="13.5703125" style="97" customWidth="1"/>
    <col min="12315" max="12315" width="1.5703125" style="97" customWidth="1"/>
    <col min="12316" max="12316" width="13.5703125" style="97" customWidth="1"/>
    <col min="12317" max="12317" width="1.5703125" style="97" customWidth="1"/>
    <col min="12318" max="12318" width="13.5703125" style="97" customWidth="1"/>
    <col min="12319" max="12319" width="1.5703125" style="97" customWidth="1"/>
    <col min="12320" max="12321" width="0" style="97" hidden="1" customWidth="1"/>
    <col min="12322" max="12322" width="13.5703125" style="97" customWidth="1"/>
    <col min="12323" max="12323" width="1.5703125" style="97" customWidth="1"/>
    <col min="12324" max="12324" width="13.5703125" style="97" customWidth="1"/>
    <col min="12325" max="12325" width="1.5703125" style="97" customWidth="1"/>
    <col min="12326" max="12326" width="15.28515625" style="97" customWidth="1"/>
    <col min="12327" max="12327" width="1.5703125" style="97" customWidth="1"/>
    <col min="12328" max="12328" width="0" style="97" hidden="1" customWidth="1"/>
    <col min="12329" max="12329" width="1.5703125" style="97" customWidth="1"/>
    <col min="12330" max="12330" width="22.140625" style="97" customWidth="1"/>
    <col min="12331" max="12331" width="1.5703125" style="97" customWidth="1"/>
    <col min="12332" max="12332" width="7.5703125" style="97" customWidth="1"/>
    <col min="12333" max="12333" width="8.42578125" style="97" customWidth="1"/>
    <col min="12334" max="12334" width="1.5703125" style="97" customWidth="1"/>
    <col min="12335" max="12335" width="38.85546875" style="97" customWidth="1"/>
    <col min="12336" max="12544" width="12.7109375" style="97"/>
    <col min="12545" max="12545" width="5" style="97" customWidth="1"/>
    <col min="12546" max="12546" width="1.5703125" style="97" customWidth="1"/>
    <col min="12547" max="12547" width="19.5703125" style="97" customWidth="1"/>
    <col min="12548" max="12548" width="1.5703125" style="97" customWidth="1"/>
    <col min="12549" max="12549" width="0" style="97" hidden="1" customWidth="1"/>
    <col min="12550" max="12550" width="1.5703125" style="97" customWidth="1"/>
    <col min="12551" max="12551" width="13.5703125" style="97" customWidth="1"/>
    <col min="12552" max="12552" width="1.5703125" style="97" customWidth="1"/>
    <col min="12553" max="12553" width="13.5703125" style="97" customWidth="1"/>
    <col min="12554" max="12554" width="1.5703125" style="97" customWidth="1"/>
    <col min="12555" max="12555" width="13.5703125" style="97" customWidth="1"/>
    <col min="12556" max="12556" width="1.5703125" style="97" customWidth="1"/>
    <col min="12557" max="12557" width="13.5703125" style="97" customWidth="1"/>
    <col min="12558" max="12558" width="1.5703125" style="97" customWidth="1"/>
    <col min="12559" max="12559" width="13.5703125" style="97" customWidth="1"/>
    <col min="12560" max="12560" width="1.5703125" style="97" customWidth="1"/>
    <col min="12561" max="12561" width="13.5703125" style="97" customWidth="1"/>
    <col min="12562" max="12562" width="1.5703125" style="97" customWidth="1"/>
    <col min="12563" max="12563" width="13.5703125" style="97" customWidth="1"/>
    <col min="12564" max="12564" width="1.5703125" style="97" customWidth="1"/>
    <col min="12565" max="12565" width="13.5703125" style="97" customWidth="1"/>
    <col min="12566" max="12566" width="1.5703125" style="97" customWidth="1"/>
    <col min="12567" max="12567" width="14.5703125" style="97" customWidth="1"/>
    <col min="12568" max="12568" width="1.28515625" style="97" customWidth="1"/>
    <col min="12569" max="12569" width="1.5703125" style="97" customWidth="1"/>
    <col min="12570" max="12570" width="13.5703125" style="97" customWidth="1"/>
    <col min="12571" max="12571" width="1.5703125" style="97" customWidth="1"/>
    <col min="12572" max="12572" width="13.5703125" style="97" customWidth="1"/>
    <col min="12573" max="12573" width="1.5703125" style="97" customWidth="1"/>
    <col min="12574" max="12574" width="13.5703125" style="97" customWidth="1"/>
    <col min="12575" max="12575" width="1.5703125" style="97" customWidth="1"/>
    <col min="12576" max="12577" width="0" style="97" hidden="1" customWidth="1"/>
    <col min="12578" max="12578" width="13.5703125" style="97" customWidth="1"/>
    <col min="12579" max="12579" width="1.5703125" style="97" customWidth="1"/>
    <col min="12580" max="12580" width="13.5703125" style="97" customWidth="1"/>
    <col min="12581" max="12581" width="1.5703125" style="97" customWidth="1"/>
    <col min="12582" max="12582" width="15.28515625" style="97" customWidth="1"/>
    <col min="12583" max="12583" width="1.5703125" style="97" customWidth="1"/>
    <col min="12584" max="12584" width="0" style="97" hidden="1" customWidth="1"/>
    <col min="12585" max="12585" width="1.5703125" style="97" customWidth="1"/>
    <col min="12586" max="12586" width="22.140625" style="97" customWidth="1"/>
    <col min="12587" max="12587" width="1.5703125" style="97" customWidth="1"/>
    <col min="12588" max="12588" width="7.5703125" style="97" customWidth="1"/>
    <col min="12589" max="12589" width="8.42578125" style="97" customWidth="1"/>
    <col min="12590" max="12590" width="1.5703125" style="97" customWidth="1"/>
    <col min="12591" max="12591" width="38.85546875" style="97" customWidth="1"/>
    <col min="12592" max="12800" width="12.7109375" style="97"/>
    <col min="12801" max="12801" width="5" style="97" customWidth="1"/>
    <col min="12802" max="12802" width="1.5703125" style="97" customWidth="1"/>
    <col min="12803" max="12803" width="19.5703125" style="97" customWidth="1"/>
    <col min="12804" max="12804" width="1.5703125" style="97" customWidth="1"/>
    <col min="12805" max="12805" width="0" style="97" hidden="1" customWidth="1"/>
    <col min="12806" max="12806" width="1.5703125" style="97" customWidth="1"/>
    <col min="12807" max="12807" width="13.5703125" style="97" customWidth="1"/>
    <col min="12808" max="12808" width="1.5703125" style="97" customWidth="1"/>
    <col min="12809" max="12809" width="13.5703125" style="97" customWidth="1"/>
    <col min="12810" max="12810" width="1.5703125" style="97" customWidth="1"/>
    <col min="12811" max="12811" width="13.5703125" style="97" customWidth="1"/>
    <col min="12812" max="12812" width="1.5703125" style="97" customWidth="1"/>
    <col min="12813" max="12813" width="13.5703125" style="97" customWidth="1"/>
    <col min="12814" max="12814" width="1.5703125" style="97" customWidth="1"/>
    <col min="12815" max="12815" width="13.5703125" style="97" customWidth="1"/>
    <col min="12816" max="12816" width="1.5703125" style="97" customWidth="1"/>
    <col min="12817" max="12817" width="13.5703125" style="97" customWidth="1"/>
    <col min="12818" max="12818" width="1.5703125" style="97" customWidth="1"/>
    <col min="12819" max="12819" width="13.5703125" style="97" customWidth="1"/>
    <col min="12820" max="12820" width="1.5703125" style="97" customWidth="1"/>
    <col min="12821" max="12821" width="13.5703125" style="97" customWidth="1"/>
    <col min="12822" max="12822" width="1.5703125" style="97" customWidth="1"/>
    <col min="12823" max="12823" width="14.5703125" style="97" customWidth="1"/>
    <col min="12824" max="12824" width="1.28515625" style="97" customWidth="1"/>
    <col min="12825" max="12825" width="1.5703125" style="97" customWidth="1"/>
    <col min="12826" max="12826" width="13.5703125" style="97" customWidth="1"/>
    <col min="12827" max="12827" width="1.5703125" style="97" customWidth="1"/>
    <col min="12828" max="12828" width="13.5703125" style="97" customWidth="1"/>
    <col min="12829" max="12829" width="1.5703125" style="97" customWidth="1"/>
    <col min="12830" max="12830" width="13.5703125" style="97" customWidth="1"/>
    <col min="12831" max="12831" width="1.5703125" style="97" customWidth="1"/>
    <col min="12832" max="12833" width="0" style="97" hidden="1" customWidth="1"/>
    <col min="12834" max="12834" width="13.5703125" style="97" customWidth="1"/>
    <col min="12835" max="12835" width="1.5703125" style="97" customWidth="1"/>
    <col min="12836" max="12836" width="13.5703125" style="97" customWidth="1"/>
    <col min="12837" max="12837" width="1.5703125" style="97" customWidth="1"/>
    <col min="12838" max="12838" width="15.28515625" style="97" customWidth="1"/>
    <col min="12839" max="12839" width="1.5703125" style="97" customWidth="1"/>
    <col min="12840" max="12840" width="0" style="97" hidden="1" customWidth="1"/>
    <col min="12841" max="12841" width="1.5703125" style="97" customWidth="1"/>
    <col min="12842" max="12842" width="22.140625" style="97" customWidth="1"/>
    <col min="12843" max="12843" width="1.5703125" style="97" customWidth="1"/>
    <col min="12844" max="12844" width="7.5703125" style="97" customWidth="1"/>
    <col min="12845" max="12845" width="8.42578125" style="97" customWidth="1"/>
    <col min="12846" max="12846" width="1.5703125" style="97" customWidth="1"/>
    <col min="12847" max="12847" width="38.85546875" style="97" customWidth="1"/>
    <col min="12848" max="13056" width="12.7109375" style="97"/>
    <col min="13057" max="13057" width="5" style="97" customWidth="1"/>
    <col min="13058" max="13058" width="1.5703125" style="97" customWidth="1"/>
    <col min="13059" max="13059" width="19.5703125" style="97" customWidth="1"/>
    <col min="13060" max="13060" width="1.5703125" style="97" customWidth="1"/>
    <col min="13061" max="13061" width="0" style="97" hidden="1" customWidth="1"/>
    <col min="13062" max="13062" width="1.5703125" style="97" customWidth="1"/>
    <col min="13063" max="13063" width="13.5703125" style="97" customWidth="1"/>
    <col min="13064" max="13064" width="1.5703125" style="97" customWidth="1"/>
    <col min="13065" max="13065" width="13.5703125" style="97" customWidth="1"/>
    <col min="13066" max="13066" width="1.5703125" style="97" customWidth="1"/>
    <col min="13067" max="13067" width="13.5703125" style="97" customWidth="1"/>
    <col min="13068" max="13068" width="1.5703125" style="97" customWidth="1"/>
    <col min="13069" max="13069" width="13.5703125" style="97" customWidth="1"/>
    <col min="13070" max="13070" width="1.5703125" style="97" customWidth="1"/>
    <col min="13071" max="13071" width="13.5703125" style="97" customWidth="1"/>
    <col min="13072" max="13072" width="1.5703125" style="97" customWidth="1"/>
    <col min="13073" max="13073" width="13.5703125" style="97" customWidth="1"/>
    <col min="13074" max="13074" width="1.5703125" style="97" customWidth="1"/>
    <col min="13075" max="13075" width="13.5703125" style="97" customWidth="1"/>
    <col min="13076" max="13076" width="1.5703125" style="97" customWidth="1"/>
    <col min="13077" max="13077" width="13.5703125" style="97" customWidth="1"/>
    <col min="13078" max="13078" width="1.5703125" style="97" customWidth="1"/>
    <col min="13079" max="13079" width="14.5703125" style="97" customWidth="1"/>
    <col min="13080" max="13080" width="1.28515625" style="97" customWidth="1"/>
    <col min="13081" max="13081" width="1.5703125" style="97" customWidth="1"/>
    <col min="13082" max="13082" width="13.5703125" style="97" customWidth="1"/>
    <col min="13083" max="13083" width="1.5703125" style="97" customWidth="1"/>
    <col min="13084" max="13084" width="13.5703125" style="97" customWidth="1"/>
    <col min="13085" max="13085" width="1.5703125" style="97" customWidth="1"/>
    <col min="13086" max="13086" width="13.5703125" style="97" customWidth="1"/>
    <col min="13087" max="13087" width="1.5703125" style="97" customWidth="1"/>
    <col min="13088" max="13089" width="0" style="97" hidden="1" customWidth="1"/>
    <col min="13090" max="13090" width="13.5703125" style="97" customWidth="1"/>
    <col min="13091" max="13091" width="1.5703125" style="97" customWidth="1"/>
    <col min="13092" max="13092" width="13.5703125" style="97" customWidth="1"/>
    <col min="13093" max="13093" width="1.5703125" style="97" customWidth="1"/>
    <col min="13094" max="13094" width="15.28515625" style="97" customWidth="1"/>
    <col min="13095" max="13095" width="1.5703125" style="97" customWidth="1"/>
    <col min="13096" max="13096" width="0" style="97" hidden="1" customWidth="1"/>
    <col min="13097" max="13097" width="1.5703125" style="97" customWidth="1"/>
    <col min="13098" max="13098" width="22.140625" style="97" customWidth="1"/>
    <col min="13099" max="13099" width="1.5703125" style="97" customWidth="1"/>
    <col min="13100" max="13100" width="7.5703125" style="97" customWidth="1"/>
    <col min="13101" max="13101" width="8.42578125" style="97" customWidth="1"/>
    <col min="13102" max="13102" width="1.5703125" style="97" customWidth="1"/>
    <col min="13103" max="13103" width="38.85546875" style="97" customWidth="1"/>
    <col min="13104" max="13312" width="12.7109375" style="97"/>
    <col min="13313" max="13313" width="5" style="97" customWidth="1"/>
    <col min="13314" max="13314" width="1.5703125" style="97" customWidth="1"/>
    <col min="13315" max="13315" width="19.5703125" style="97" customWidth="1"/>
    <col min="13316" max="13316" width="1.5703125" style="97" customWidth="1"/>
    <col min="13317" max="13317" width="0" style="97" hidden="1" customWidth="1"/>
    <col min="13318" max="13318" width="1.5703125" style="97" customWidth="1"/>
    <col min="13319" max="13319" width="13.5703125" style="97" customWidth="1"/>
    <col min="13320" max="13320" width="1.5703125" style="97" customWidth="1"/>
    <col min="13321" max="13321" width="13.5703125" style="97" customWidth="1"/>
    <col min="13322" max="13322" width="1.5703125" style="97" customWidth="1"/>
    <col min="13323" max="13323" width="13.5703125" style="97" customWidth="1"/>
    <col min="13324" max="13324" width="1.5703125" style="97" customWidth="1"/>
    <col min="13325" max="13325" width="13.5703125" style="97" customWidth="1"/>
    <col min="13326" max="13326" width="1.5703125" style="97" customWidth="1"/>
    <col min="13327" max="13327" width="13.5703125" style="97" customWidth="1"/>
    <col min="13328" max="13328" width="1.5703125" style="97" customWidth="1"/>
    <col min="13329" max="13329" width="13.5703125" style="97" customWidth="1"/>
    <col min="13330" max="13330" width="1.5703125" style="97" customWidth="1"/>
    <col min="13331" max="13331" width="13.5703125" style="97" customWidth="1"/>
    <col min="13332" max="13332" width="1.5703125" style="97" customWidth="1"/>
    <col min="13333" max="13333" width="13.5703125" style="97" customWidth="1"/>
    <col min="13334" max="13334" width="1.5703125" style="97" customWidth="1"/>
    <col min="13335" max="13335" width="14.5703125" style="97" customWidth="1"/>
    <col min="13336" max="13336" width="1.28515625" style="97" customWidth="1"/>
    <col min="13337" max="13337" width="1.5703125" style="97" customWidth="1"/>
    <col min="13338" max="13338" width="13.5703125" style="97" customWidth="1"/>
    <col min="13339" max="13339" width="1.5703125" style="97" customWidth="1"/>
    <col min="13340" max="13340" width="13.5703125" style="97" customWidth="1"/>
    <col min="13341" max="13341" width="1.5703125" style="97" customWidth="1"/>
    <col min="13342" max="13342" width="13.5703125" style="97" customWidth="1"/>
    <col min="13343" max="13343" width="1.5703125" style="97" customWidth="1"/>
    <col min="13344" max="13345" width="0" style="97" hidden="1" customWidth="1"/>
    <col min="13346" max="13346" width="13.5703125" style="97" customWidth="1"/>
    <col min="13347" max="13347" width="1.5703125" style="97" customWidth="1"/>
    <col min="13348" max="13348" width="13.5703125" style="97" customWidth="1"/>
    <col min="13349" max="13349" width="1.5703125" style="97" customWidth="1"/>
    <col min="13350" max="13350" width="15.28515625" style="97" customWidth="1"/>
    <col min="13351" max="13351" width="1.5703125" style="97" customWidth="1"/>
    <col min="13352" max="13352" width="0" style="97" hidden="1" customWidth="1"/>
    <col min="13353" max="13353" width="1.5703125" style="97" customWidth="1"/>
    <col min="13354" max="13354" width="22.140625" style="97" customWidth="1"/>
    <col min="13355" max="13355" width="1.5703125" style="97" customWidth="1"/>
    <col min="13356" max="13356" width="7.5703125" style="97" customWidth="1"/>
    <col min="13357" max="13357" width="8.42578125" style="97" customWidth="1"/>
    <col min="13358" max="13358" width="1.5703125" style="97" customWidth="1"/>
    <col min="13359" max="13359" width="38.85546875" style="97" customWidth="1"/>
    <col min="13360" max="13568" width="12.7109375" style="97"/>
    <col min="13569" max="13569" width="5" style="97" customWidth="1"/>
    <col min="13570" max="13570" width="1.5703125" style="97" customWidth="1"/>
    <col min="13571" max="13571" width="19.5703125" style="97" customWidth="1"/>
    <col min="13572" max="13572" width="1.5703125" style="97" customWidth="1"/>
    <col min="13573" max="13573" width="0" style="97" hidden="1" customWidth="1"/>
    <col min="13574" max="13574" width="1.5703125" style="97" customWidth="1"/>
    <col min="13575" max="13575" width="13.5703125" style="97" customWidth="1"/>
    <col min="13576" max="13576" width="1.5703125" style="97" customWidth="1"/>
    <col min="13577" max="13577" width="13.5703125" style="97" customWidth="1"/>
    <col min="13578" max="13578" width="1.5703125" style="97" customWidth="1"/>
    <col min="13579" max="13579" width="13.5703125" style="97" customWidth="1"/>
    <col min="13580" max="13580" width="1.5703125" style="97" customWidth="1"/>
    <col min="13581" max="13581" width="13.5703125" style="97" customWidth="1"/>
    <col min="13582" max="13582" width="1.5703125" style="97" customWidth="1"/>
    <col min="13583" max="13583" width="13.5703125" style="97" customWidth="1"/>
    <col min="13584" max="13584" width="1.5703125" style="97" customWidth="1"/>
    <col min="13585" max="13585" width="13.5703125" style="97" customWidth="1"/>
    <col min="13586" max="13586" width="1.5703125" style="97" customWidth="1"/>
    <col min="13587" max="13587" width="13.5703125" style="97" customWidth="1"/>
    <col min="13588" max="13588" width="1.5703125" style="97" customWidth="1"/>
    <col min="13589" max="13589" width="13.5703125" style="97" customWidth="1"/>
    <col min="13590" max="13590" width="1.5703125" style="97" customWidth="1"/>
    <col min="13591" max="13591" width="14.5703125" style="97" customWidth="1"/>
    <col min="13592" max="13592" width="1.28515625" style="97" customWidth="1"/>
    <col min="13593" max="13593" width="1.5703125" style="97" customWidth="1"/>
    <col min="13594" max="13594" width="13.5703125" style="97" customWidth="1"/>
    <col min="13595" max="13595" width="1.5703125" style="97" customWidth="1"/>
    <col min="13596" max="13596" width="13.5703125" style="97" customWidth="1"/>
    <col min="13597" max="13597" width="1.5703125" style="97" customWidth="1"/>
    <col min="13598" max="13598" width="13.5703125" style="97" customWidth="1"/>
    <col min="13599" max="13599" width="1.5703125" style="97" customWidth="1"/>
    <col min="13600" max="13601" width="0" style="97" hidden="1" customWidth="1"/>
    <col min="13602" max="13602" width="13.5703125" style="97" customWidth="1"/>
    <col min="13603" max="13603" width="1.5703125" style="97" customWidth="1"/>
    <col min="13604" max="13604" width="13.5703125" style="97" customWidth="1"/>
    <col min="13605" max="13605" width="1.5703125" style="97" customWidth="1"/>
    <col min="13606" max="13606" width="15.28515625" style="97" customWidth="1"/>
    <col min="13607" max="13607" width="1.5703125" style="97" customWidth="1"/>
    <col min="13608" max="13608" width="0" style="97" hidden="1" customWidth="1"/>
    <col min="13609" max="13609" width="1.5703125" style="97" customWidth="1"/>
    <col min="13610" max="13610" width="22.140625" style="97" customWidth="1"/>
    <col min="13611" max="13611" width="1.5703125" style="97" customWidth="1"/>
    <col min="13612" max="13612" width="7.5703125" style="97" customWidth="1"/>
    <col min="13613" max="13613" width="8.42578125" style="97" customWidth="1"/>
    <col min="13614" max="13614" width="1.5703125" style="97" customWidth="1"/>
    <col min="13615" max="13615" width="38.85546875" style="97" customWidth="1"/>
    <col min="13616" max="13824" width="12.7109375" style="97"/>
    <col min="13825" max="13825" width="5" style="97" customWidth="1"/>
    <col min="13826" max="13826" width="1.5703125" style="97" customWidth="1"/>
    <col min="13827" max="13827" width="19.5703125" style="97" customWidth="1"/>
    <col min="13828" max="13828" width="1.5703125" style="97" customWidth="1"/>
    <col min="13829" max="13829" width="0" style="97" hidden="1" customWidth="1"/>
    <col min="13830" max="13830" width="1.5703125" style="97" customWidth="1"/>
    <col min="13831" max="13831" width="13.5703125" style="97" customWidth="1"/>
    <col min="13832" max="13832" width="1.5703125" style="97" customWidth="1"/>
    <col min="13833" max="13833" width="13.5703125" style="97" customWidth="1"/>
    <col min="13834" max="13834" width="1.5703125" style="97" customWidth="1"/>
    <col min="13835" max="13835" width="13.5703125" style="97" customWidth="1"/>
    <col min="13836" max="13836" width="1.5703125" style="97" customWidth="1"/>
    <col min="13837" max="13837" width="13.5703125" style="97" customWidth="1"/>
    <col min="13838" max="13838" width="1.5703125" style="97" customWidth="1"/>
    <col min="13839" max="13839" width="13.5703125" style="97" customWidth="1"/>
    <col min="13840" max="13840" width="1.5703125" style="97" customWidth="1"/>
    <col min="13841" max="13841" width="13.5703125" style="97" customWidth="1"/>
    <col min="13842" max="13842" width="1.5703125" style="97" customWidth="1"/>
    <col min="13843" max="13843" width="13.5703125" style="97" customWidth="1"/>
    <col min="13844" max="13844" width="1.5703125" style="97" customWidth="1"/>
    <col min="13845" max="13845" width="13.5703125" style="97" customWidth="1"/>
    <col min="13846" max="13846" width="1.5703125" style="97" customWidth="1"/>
    <col min="13847" max="13847" width="14.5703125" style="97" customWidth="1"/>
    <col min="13848" max="13848" width="1.28515625" style="97" customWidth="1"/>
    <col min="13849" max="13849" width="1.5703125" style="97" customWidth="1"/>
    <col min="13850" max="13850" width="13.5703125" style="97" customWidth="1"/>
    <col min="13851" max="13851" width="1.5703125" style="97" customWidth="1"/>
    <col min="13852" max="13852" width="13.5703125" style="97" customWidth="1"/>
    <col min="13853" max="13853" width="1.5703125" style="97" customWidth="1"/>
    <col min="13854" max="13854" width="13.5703125" style="97" customWidth="1"/>
    <col min="13855" max="13855" width="1.5703125" style="97" customWidth="1"/>
    <col min="13856" max="13857" width="0" style="97" hidden="1" customWidth="1"/>
    <col min="13858" max="13858" width="13.5703125" style="97" customWidth="1"/>
    <col min="13859" max="13859" width="1.5703125" style="97" customWidth="1"/>
    <col min="13860" max="13860" width="13.5703125" style="97" customWidth="1"/>
    <col min="13861" max="13861" width="1.5703125" style="97" customWidth="1"/>
    <col min="13862" max="13862" width="15.28515625" style="97" customWidth="1"/>
    <col min="13863" max="13863" width="1.5703125" style="97" customWidth="1"/>
    <col min="13864" max="13864" width="0" style="97" hidden="1" customWidth="1"/>
    <col min="13865" max="13865" width="1.5703125" style="97" customWidth="1"/>
    <col min="13866" max="13866" width="22.140625" style="97" customWidth="1"/>
    <col min="13867" max="13867" width="1.5703125" style="97" customWidth="1"/>
    <col min="13868" max="13868" width="7.5703125" style="97" customWidth="1"/>
    <col min="13869" max="13869" width="8.42578125" style="97" customWidth="1"/>
    <col min="13870" max="13870" width="1.5703125" style="97" customWidth="1"/>
    <col min="13871" max="13871" width="38.85546875" style="97" customWidth="1"/>
    <col min="13872" max="14080" width="12.7109375" style="97"/>
    <col min="14081" max="14081" width="5" style="97" customWidth="1"/>
    <col min="14082" max="14082" width="1.5703125" style="97" customWidth="1"/>
    <col min="14083" max="14083" width="19.5703125" style="97" customWidth="1"/>
    <col min="14084" max="14084" width="1.5703125" style="97" customWidth="1"/>
    <col min="14085" max="14085" width="0" style="97" hidden="1" customWidth="1"/>
    <col min="14086" max="14086" width="1.5703125" style="97" customWidth="1"/>
    <col min="14087" max="14087" width="13.5703125" style="97" customWidth="1"/>
    <col min="14088" max="14088" width="1.5703125" style="97" customWidth="1"/>
    <col min="14089" max="14089" width="13.5703125" style="97" customWidth="1"/>
    <col min="14090" max="14090" width="1.5703125" style="97" customWidth="1"/>
    <col min="14091" max="14091" width="13.5703125" style="97" customWidth="1"/>
    <col min="14092" max="14092" width="1.5703125" style="97" customWidth="1"/>
    <col min="14093" max="14093" width="13.5703125" style="97" customWidth="1"/>
    <col min="14094" max="14094" width="1.5703125" style="97" customWidth="1"/>
    <col min="14095" max="14095" width="13.5703125" style="97" customWidth="1"/>
    <col min="14096" max="14096" width="1.5703125" style="97" customWidth="1"/>
    <col min="14097" max="14097" width="13.5703125" style="97" customWidth="1"/>
    <col min="14098" max="14098" width="1.5703125" style="97" customWidth="1"/>
    <col min="14099" max="14099" width="13.5703125" style="97" customWidth="1"/>
    <col min="14100" max="14100" width="1.5703125" style="97" customWidth="1"/>
    <col min="14101" max="14101" width="13.5703125" style="97" customWidth="1"/>
    <col min="14102" max="14102" width="1.5703125" style="97" customWidth="1"/>
    <col min="14103" max="14103" width="14.5703125" style="97" customWidth="1"/>
    <col min="14104" max="14104" width="1.28515625" style="97" customWidth="1"/>
    <col min="14105" max="14105" width="1.5703125" style="97" customWidth="1"/>
    <col min="14106" max="14106" width="13.5703125" style="97" customWidth="1"/>
    <col min="14107" max="14107" width="1.5703125" style="97" customWidth="1"/>
    <col min="14108" max="14108" width="13.5703125" style="97" customWidth="1"/>
    <col min="14109" max="14109" width="1.5703125" style="97" customWidth="1"/>
    <col min="14110" max="14110" width="13.5703125" style="97" customWidth="1"/>
    <col min="14111" max="14111" width="1.5703125" style="97" customWidth="1"/>
    <col min="14112" max="14113" width="0" style="97" hidden="1" customWidth="1"/>
    <col min="14114" max="14114" width="13.5703125" style="97" customWidth="1"/>
    <col min="14115" max="14115" width="1.5703125" style="97" customWidth="1"/>
    <col min="14116" max="14116" width="13.5703125" style="97" customWidth="1"/>
    <col min="14117" max="14117" width="1.5703125" style="97" customWidth="1"/>
    <col min="14118" max="14118" width="15.28515625" style="97" customWidth="1"/>
    <col min="14119" max="14119" width="1.5703125" style="97" customWidth="1"/>
    <col min="14120" max="14120" width="0" style="97" hidden="1" customWidth="1"/>
    <col min="14121" max="14121" width="1.5703125" style="97" customWidth="1"/>
    <col min="14122" max="14122" width="22.140625" style="97" customWidth="1"/>
    <col min="14123" max="14123" width="1.5703125" style="97" customWidth="1"/>
    <col min="14124" max="14124" width="7.5703125" style="97" customWidth="1"/>
    <col min="14125" max="14125" width="8.42578125" style="97" customWidth="1"/>
    <col min="14126" max="14126" width="1.5703125" style="97" customWidth="1"/>
    <col min="14127" max="14127" width="38.85546875" style="97" customWidth="1"/>
    <col min="14128" max="14336" width="12.7109375" style="97"/>
    <col min="14337" max="14337" width="5" style="97" customWidth="1"/>
    <col min="14338" max="14338" width="1.5703125" style="97" customWidth="1"/>
    <col min="14339" max="14339" width="19.5703125" style="97" customWidth="1"/>
    <col min="14340" max="14340" width="1.5703125" style="97" customWidth="1"/>
    <col min="14341" max="14341" width="0" style="97" hidden="1" customWidth="1"/>
    <col min="14342" max="14342" width="1.5703125" style="97" customWidth="1"/>
    <col min="14343" max="14343" width="13.5703125" style="97" customWidth="1"/>
    <col min="14344" max="14344" width="1.5703125" style="97" customWidth="1"/>
    <col min="14345" max="14345" width="13.5703125" style="97" customWidth="1"/>
    <col min="14346" max="14346" width="1.5703125" style="97" customWidth="1"/>
    <col min="14347" max="14347" width="13.5703125" style="97" customWidth="1"/>
    <col min="14348" max="14348" width="1.5703125" style="97" customWidth="1"/>
    <col min="14349" max="14349" width="13.5703125" style="97" customWidth="1"/>
    <col min="14350" max="14350" width="1.5703125" style="97" customWidth="1"/>
    <col min="14351" max="14351" width="13.5703125" style="97" customWidth="1"/>
    <col min="14352" max="14352" width="1.5703125" style="97" customWidth="1"/>
    <col min="14353" max="14353" width="13.5703125" style="97" customWidth="1"/>
    <col min="14354" max="14354" width="1.5703125" style="97" customWidth="1"/>
    <col min="14355" max="14355" width="13.5703125" style="97" customWidth="1"/>
    <col min="14356" max="14356" width="1.5703125" style="97" customWidth="1"/>
    <col min="14357" max="14357" width="13.5703125" style="97" customWidth="1"/>
    <col min="14358" max="14358" width="1.5703125" style="97" customWidth="1"/>
    <col min="14359" max="14359" width="14.5703125" style="97" customWidth="1"/>
    <col min="14360" max="14360" width="1.28515625" style="97" customWidth="1"/>
    <col min="14361" max="14361" width="1.5703125" style="97" customWidth="1"/>
    <col min="14362" max="14362" width="13.5703125" style="97" customWidth="1"/>
    <col min="14363" max="14363" width="1.5703125" style="97" customWidth="1"/>
    <col min="14364" max="14364" width="13.5703125" style="97" customWidth="1"/>
    <col min="14365" max="14365" width="1.5703125" style="97" customWidth="1"/>
    <col min="14366" max="14366" width="13.5703125" style="97" customWidth="1"/>
    <col min="14367" max="14367" width="1.5703125" style="97" customWidth="1"/>
    <col min="14368" max="14369" width="0" style="97" hidden="1" customWidth="1"/>
    <col min="14370" max="14370" width="13.5703125" style="97" customWidth="1"/>
    <col min="14371" max="14371" width="1.5703125" style="97" customWidth="1"/>
    <col min="14372" max="14372" width="13.5703125" style="97" customWidth="1"/>
    <col min="14373" max="14373" width="1.5703125" style="97" customWidth="1"/>
    <col min="14374" max="14374" width="15.28515625" style="97" customWidth="1"/>
    <col min="14375" max="14375" width="1.5703125" style="97" customWidth="1"/>
    <col min="14376" max="14376" width="0" style="97" hidden="1" customWidth="1"/>
    <col min="14377" max="14377" width="1.5703125" style="97" customWidth="1"/>
    <col min="14378" max="14378" width="22.140625" style="97" customWidth="1"/>
    <col min="14379" max="14379" width="1.5703125" style="97" customWidth="1"/>
    <col min="14380" max="14380" width="7.5703125" style="97" customWidth="1"/>
    <col min="14381" max="14381" width="8.42578125" style="97" customWidth="1"/>
    <col min="14382" max="14382" width="1.5703125" style="97" customWidth="1"/>
    <col min="14383" max="14383" width="38.85546875" style="97" customWidth="1"/>
    <col min="14384" max="14592" width="12.7109375" style="97"/>
    <col min="14593" max="14593" width="5" style="97" customWidth="1"/>
    <col min="14594" max="14594" width="1.5703125" style="97" customWidth="1"/>
    <col min="14595" max="14595" width="19.5703125" style="97" customWidth="1"/>
    <col min="14596" max="14596" width="1.5703125" style="97" customWidth="1"/>
    <col min="14597" max="14597" width="0" style="97" hidden="1" customWidth="1"/>
    <col min="14598" max="14598" width="1.5703125" style="97" customWidth="1"/>
    <col min="14599" max="14599" width="13.5703125" style="97" customWidth="1"/>
    <col min="14600" max="14600" width="1.5703125" style="97" customWidth="1"/>
    <col min="14601" max="14601" width="13.5703125" style="97" customWidth="1"/>
    <col min="14602" max="14602" width="1.5703125" style="97" customWidth="1"/>
    <col min="14603" max="14603" width="13.5703125" style="97" customWidth="1"/>
    <col min="14604" max="14604" width="1.5703125" style="97" customWidth="1"/>
    <col min="14605" max="14605" width="13.5703125" style="97" customWidth="1"/>
    <col min="14606" max="14606" width="1.5703125" style="97" customWidth="1"/>
    <col min="14607" max="14607" width="13.5703125" style="97" customWidth="1"/>
    <col min="14608" max="14608" width="1.5703125" style="97" customWidth="1"/>
    <col min="14609" max="14609" width="13.5703125" style="97" customWidth="1"/>
    <col min="14610" max="14610" width="1.5703125" style="97" customWidth="1"/>
    <col min="14611" max="14611" width="13.5703125" style="97" customWidth="1"/>
    <col min="14612" max="14612" width="1.5703125" style="97" customWidth="1"/>
    <col min="14613" max="14613" width="13.5703125" style="97" customWidth="1"/>
    <col min="14614" max="14614" width="1.5703125" style="97" customWidth="1"/>
    <col min="14615" max="14615" width="14.5703125" style="97" customWidth="1"/>
    <col min="14616" max="14616" width="1.28515625" style="97" customWidth="1"/>
    <col min="14617" max="14617" width="1.5703125" style="97" customWidth="1"/>
    <col min="14618" max="14618" width="13.5703125" style="97" customWidth="1"/>
    <col min="14619" max="14619" width="1.5703125" style="97" customWidth="1"/>
    <col min="14620" max="14620" width="13.5703125" style="97" customWidth="1"/>
    <col min="14621" max="14621" width="1.5703125" style="97" customWidth="1"/>
    <col min="14622" max="14622" width="13.5703125" style="97" customWidth="1"/>
    <col min="14623" max="14623" width="1.5703125" style="97" customWidth="1"/>
    <col min="14624" max="14625" width="0" style="97" hidden="1" customWidth="1"/>
    <col min="14626" max="14626" width="13.5703125" style="97" customWidth="1"/>
    <col min="14627" max="14627" width="1.5703125" style="97" customWidth="1"/>
    <col min="14628" max="14628" width="13.5703125" style="97" customWidth="1"/>
    <col min="14629" max="14629" width="1.5703125" style="97" customWidth="1"/>
    <col min="14630" max="14630" width="15.28515625" style="97" customWidth="1"/>
    <col min="14631" max="14631" width="1.5703125" style="97" customWidth="1"/>
    <col min="14632" max="14632" width="0" style="97" hidden="1" customWidth="1"/>
    <col min="14633" max="14633" width="1.5703125" style="97" customWidth="1"/>
    <col min="14634" max="14634" width="22.140625" style="97" customWidth="1"/>
    <col min="14635" max="14635" width="1.5703125" style="97" customWidth="1"/>
    <col min="14636" max="14636" width="7.5703125" style="97" customWidth="1"/>
    <col min="14637" max="14637" width="8.42578125" style="97" customWidth="1"/>
    <col min="14638" max="14638" width="1.5703125" style="97" customWidth="1"/>
    <col min="14639" max="14639" width="38.85546875" style="97" customWidth="1"/>
    <col min="14640" max="14848" width="12.7109375" style="97"/>
    <col min="14849" max="14849" width="5" style="97" customWidth="1"/>
    <col min="14850" max="14850" width="1.5703125" style="97" customWidth="1"/>
    <col min="14851" max="14851" width="19.5703125" style="97" customWidth="1"/>
    <col min="14852" max="14852" width="1.5703125" style="97" customWidth="1"/>
    <col min="14853" max="14853" width="0" style="97" hidden="1" customWidth="1"/>
    <col min="14854" max="14854" width="1.5703125" style="97" customWidth="1"/>
    <col min="14855" max="14855" width="13.5703125" style="97" customWidth="1"/>
    <col min="14856" max="14856" width="1.5703125" style="97" customWidth="1"/>
    <col min="14857" max="14857" width="13.5703125" style="97" customWidth="1"/>
    <col min="14858" max="14858" width="1.5703125" style="97" customWidth="1"/>
    <col min="14859" max="14859" width="13.5703125" style="97" customWidth="1"/>
    <col min="14860" max="14860" width="1.5703125" style="97" customWidth="1"/>
    <col min="14861" max="14861" width="13.5703125" style="97" customWidth="1"/>
    <col min="14862" max="14862" width="1.5703125" style="97" customWidth="1"/>
    <col min="14863" max="14863" width="13.5703125" style="97" customWidth="1"/>
    <col min="14864" max="14864" width="1.5703125" style="97" customWidth="1"/>
    <col min="14865" max="14865" width="13.5703125" style="97" customWidth="1"/>
    <col min="14866" max="14866" width="1.5703125" style="97" customWidth="1"/>
    <col min="14867" max="14867" width="13.5703125" style="97" customWidth="1"/>
    <col min="14868" max="14868" width="1.5703125" style="97" customWidth="1"/>
    <col min="14869" max="14869" width="13.5703125" style="97" customWidth="1"/>
    <col min="14870" max="14870" width="1.5703125" style="97" customWidth="1"/>
    <col min="14871" max="14871" width="14.5703125" style="97" customWidth="1"/>
    <col min="14872" max="14872" width="1.28515625" style="97" customWidth="1"/>
    <col min="14873" max="14873" width="1.5703125" style="97" customWidth="1"/>
    <col min="14874" max="14874" width="13.5703125" style="97" customWidth="1"/>
    <col min="14875" max="14875" width="1.5703125" style="97" customWidth="1"/>
    <col min="14876" max="14876" width="13.5703125" style="97" customWidth="1"/>
    <col min="14877" max="14877" width="1.5703125" style="97" customWidth="1"/>
    <col min="14878" max="14878" width="13.5703125" style="97" customWidth="1"/>
    <col min="14879" max="14879" width="1.5703125" style="97" customWidth="1"/>
    <col min="14880" max="14881" width="0" style="97" hidden="1" customWidth="1"/>
    <col min="14882" max="14882" width="13.5703125" style="97" customWidth="1"/>
    <col min="14883" max="14883" width="1.5703125" style="97" customWidth="1"/>
    <col min="14884" max="14884" width="13.5703125" style="97" customWidth="1"/>
    <col min="14885" max="14885" width="1.5703125" style="97" customWidth="1"/>
    <col min="14886" max="14886" width="15.28515625" style="97" customWidth="1"/>
    <col min="14887" max="14887" width="1.5703125" style="97" customWidth="1"/>
    <col min="14888" max="14888" width="0" style="97" hidden="1" customWidth="1"/>
    <col min="14889" max="14889" width="1.5703125" style="97" customWidth="1"/>
    <col min="14890" max="14890" width="22.140625" style="97" customWidth="1"/>
    <col min="14891" max="14891" width="1.5703125" style="97" customWidth="1"/>
    <col min="14892" max="14892" width="7.5703125" style="97" customWidth="1"/>
    <col min="14893" max="14893" width="8.42578125" style="97" customWidth="1"/>
    <col min="14894" max="14894" width="1.5703125" style="97" customWidth="1"/>
    <col min="14895" max="14895" width="38.85546875" style="97" customWidth="1"/>
    <col min="14896" max="15104" width="12.7109375" style="97"/>
    <col min="15105" max="15105" width="5" style="97" customWidth="1"/>
    <col min="15106" max="15106" width="1.5703125" style="97" customWidth="1"/>
    <col min="15107" max="15107" width="19.5703125" style="97" customWidth="1"/>
    <col min="15108" max="15108" width="1.5703125" style="97" customWidth="1"/>
    <col min="15109" max="15109" width="0" style="97" hidden="1" customWidth="1"/>
    <col min="15110" max="15110" width="1.5703125" style="97" customWidth="1"/>
    <col min="15111" max="15111" width="13.5703125" style="97" customWidth="1"/>
    <col min="15112" max="15112" width="1.5703125" style="97" customWidth="1"/>
    <col min="15113" max="15113" width="13.5703125" style="97" customWidth="1"/>
    <col min="15114" max="15114" width="1.5703125" style="97" customWidth="1"/>
    <col min="15115" max="15115" width="13.5703125" style="97" customWidth="1"/>
    <col min="15116" max="15116" width="1.5703125" style="97" customWidth="1"/>
    <col min="15117" max="15117" width="13.5703125" style="97" customWidth="1"/>
    <col min="15118" max="15118" width="1.5703125" style="97" customWidth="1"/>
    <col min="15119" max="15119" width="13.5703125" style="97" customWidth="1"/>
    <col min="15120" max="15120" width="1.5703125" style="97" customWidth="1"/>
    <col min="15121" max="15121" width="13.5703125" style="97" customWidth="1"/>
    <col min="15122" max="15122" width="1.5703125" style="97" customWidth="1"/>
    <col min="15123" max="15123" width="13.5703125" style="97" customWidth="1"/>
    <col min="15124" max="15124" width="1.5703125" style="97" customWidth="1"/>
    <col min="15125" max="15125" width="13.5703125" style="97" customWidth="1"/>
    <col min="15126" max="15126" width="1.5703125" style="97" customWidth="1"/>
    <col min="15127" max="15127" width="14.5703125" style="97" customWidth="1"/>
    <col min="15128" max="15128" width="1.28515625" style="97" customWidth="1"/>
    <col min="15129" max="15129" width="1.5703125" style="97" customWidth="1"/>
    <col min="15130" max="15130" width="13.5703125" style="97" customWidth="1"/>
    <col min="15131" max="15131" width="1.5703125" style="97" customWidth="1"/>
    <col min="15132" max="15132" width="13.5703125" style="97" customWidth="1"/>
    <col min="15133" max="15133" width="1.5703125" style="97" customWidth="1"/>
    <col min="15134" max="15134" width="13.5703125" style="97" customWidth="1"/>
    <col min="15135" max="15135" width="1.5703125" style="97" customWidth="1"/>
    <col min="15136" max="15137" width="0" style="97" hidden="1" customWidth="1"/>
    <col min="15138" max="15138" width="13.5703125" style="97" customWidth="1"/>
    <col min="15139" max="15139" width="1.5703125" style="97" customWidth="1"/>
    <col min="15140" max="15140" width="13.5703125" style="97" customWidth="1"/>
    <col min="15141" max="15141" width="1.5703125" style="97" customWidth="1"/>
    <col min="15142" max="15142" width="15.28515625" style="97" customWidth="1"/>
    <col min="15143" max="15143" width="1.5703125" style="97" customWidth="1"/>
    <col min="15144" max="15144" width="0" style="97" hidden="1" customWidth="1"/>
    <col min="15145" max="15145" width="1.5703125" style="97" customWidth="1"/>
    <col min="15146" max="15146" width="22.140625" style="97" customWidth="1"/>
    <col min="15147" max="15147" width="1.5703125" style="97" customWidth="1"/>
    <col min="15148" max="15148" width="7.5703125" style="97" customWidth="1"/>
    <col min="15149" max="15149" width="8.42578125" style="97" customWidth="1"/>
    <col min="15150" max="15150" width="1.5703125" style="97" customWidth="1"/>
    <col min="15151" max="15151" width="38.85546875" style="97" customWidth="1"/>
    <col min="15152" max="15360" width="12.7109375" style="97"/>
    <col min="15361" max="15361" width="5" style="97" customWidth="1"/>
    <col min="15362" max="15362" width="1.5703125" style="97" customWidth="1"/>
    <col min="15363" max="15363" width="19.5703125" style="97" customWidth="1"/>
    <col min="15364" max="15364" width="1.5703125" style="97" customWidth="1"/>
    <col min="15365" max="15365" width="0" style="97" hidden="1" customWidth="1"/>
    <col min="15366" max="15366" width="1.5703125" style="97" customWidth="1"/>
    <col min="15367" max="15367" width="13.5703125" style="97" customWidth="1"/>
    <col min="15368" max="15368" width="1.5703125" style="97" customWidth="1"/>
    <col min="15369" max="15369" width="13.5703125" style="97" customWidth="1"/>
    <col min="15370" max="15370" width="1.5703125" style="97" customWidth="1"/>
    <col min="15371" max="15371" width="13.5703125" style="97" customWidth="1"/>
    <col min="15372" max="15372" width="1.5703125" style="97" customWidth="1"/>
    <col min="15373" max="15373" width="13.5703125" style="97" customWidth="1"/>
    <col min="15374" max="15374" width="1.5703125" style="97" customWidth="1"/>
    <col min="15375" max="15375" width="13.5703125" style="97" customWidth="1"/>
    <col min="15376" max="15376" width="1.5703125" style="97" customWidth="1"/>
    <col min="15377" max="15377" width="13.5703125" style="97" customWidth="1"/>
    <col min="15378" max="15378" width="1.5703125" style="97" customWidth="1"/>
    <col min="15379" max="15379" width="13.5703125" style="97" customWidth="1"/>
    <col min="15380" max="15380" width="1.5703125" style="97" customWidth="1"/>
    <col min="15381" max="15381" width="13.5703125" style="97" customWidth="1"/>
    <col min="15382" max="15382" width="1.5703125" style="97" customWidth="1"/>
    <col min="15383" max="15383" width="14.5703125" style="97" customWidth="1"/>
    <col min="15384" max="15384" width="1.28515625" style="97" customWidth="1"/>
    <col min="15385" max="15385" width="1.5703125" style="97" customWidth="1"/>
    <col min="15386" max="15386" width="13.5703125" style="97" customWidth="1"/>
    <col min="15387" max="15387" width="1.5703125" style="97" customWidth="1"/>
    <col min="15388" max="15388" width="13.5703125" style="97" customWidth="1"/>
    <col min="15389" max="15389" width="1.5703125" style="97" customWidth="1"/>
    <col min="15390" max="15390" width="13.5703125" style="97" customWidth="1"/>
    <col min="15391" max="15391" width="1.5703125" style="97" customWidth="1"/>
    <col min="15392" max="15393" width="0" style="97" hidden="1" customWidth="1"/>
    <col min="15394" max="15394" width="13.5703125" style="97" customWidth="1"/>
    <col min="15395" max="15395" width="1.5703125" style="97" customWidth="1"/>
    <col min="15396" max="15396" width="13.5703125" style="97" customWidth="1"/>
    <col min="15397" max="15397" width="1.5703125" style="97" customWidth="1"/>
    <col min="15398" max="15398" width="15.28515625" style="97" customWidth="1"/>
    <col min="15399" max="15399" width="1.5703125" style="97" customWidth="1"/>
    <col min="15400" max="15400" width="0" style="97" hidden="1" customWidth="1"/>
    <col min="15401" max="15401" width="1.5703125" style="97" customWidth="1"/>
    <col min="15402" max="15402" width="22.140625" style="97" customWidth="1"/>
    <col min="15403" max="15403" width="1.5703125" style="97" customWidth="1"/>
    <col min="15404" max="15404" width="7.5703125" style="97" customWidth="1"/>
    <col min="15405" max="15405" width="8.42578125" style="97" customWidth="1"/>
    <col min="15406" max="15406" width="1.5703125" style="97" customWidth="1"/>
    <col min="15407" max="15407" width="38.85546875" style="97" customWidth="1"/>
    <col min="15408" max="15616" width="12.7109375" style="97"/>
    <col min="15617" max="15617" width="5" style="97" customWidth="1"/>
    <col min="15618" max="15618" width="1.5703125" style="97" customWidth="1"/>
    <col min="15619" max="15619" width="19.5703125" style="97" customWidth="1"/>
    <col min="15620" max="15620" width="1.5703125" style="97" customWidth="1"/>
    <col min="15621" max="15621" width="0" style="97" hidden="1" customWidth="1"/>
    <col min="15622" max="15622" width="1.5703125" style="97" customWidth="1"/>
    <col min="15623" max="15623" width="13.5703125" style="97" customWidth="1"/>
    <col min="15624" max="15624" width="1.5703125" style="97" customWidth="1"/>
    <col min="15625" max="15625" width="13.5703125" style="97" customWidth="1"/>
    <col min="15626" max="15626" width="1.5703125" style="97" customWidth="1"/>
    <col min="15627" max="15627" width="13.5703125" style="97" customWidth="1"/>
    <col min="15628" max="15628" width="1.5703125" style="97" customWidth="1"/>
    <col min="15629" max="15629" width="13.5703125" style="97" customWidth="1"/>
    <col min="15630" max="15630" width="1.5703125" style="97" customWidth="1"/>
    <col min="15631" max="15631" width="13.5703125" style="97" customWidth="1"/>
    <col min="15632" max="15632" width="1.5703125" style="97" customWidth="1"/>
    <col min="15633" max="15633" width="13.5703125" style="97" customWidth="1"/>
    <col min="15634" max="15634" width="1.5703125" style="97" customWidth="1"/>
    <col min="15635" max="15635" width="13.5703125" style="97" customWidth="1"/>
    <col min="15636" max="15636" width="1.5703125" style="97" customWidth="1"/>
    <col min="15637" max="15637" width="13.5703125" style="97" customWidth="1"/>
    <col min="15638" max="15638" width="1.5703125" style="97" customWidth="1"/>
    <col min="15639" max="15639" width="14.5703125" style="97" customWidth="1"/>
    <col min="15640" max="15640" width="1.28515625" style="97" customWidth="1"/>
    <col min="15641" max="15641" width="1.5703125" style="97" customWidth="1"/>
    <col min="15642" max="15642" width="13.5703125" style="97" customWidth="1"/>
    <col min="15643" max="15643" width="1.5703125" style="97" customWidth="1"/>
    <col min="15644" max="15644" width="13.5703125" style="97" customWidth="1"/>
    <col min="15645" max="15645" width="1.5703125" style="97" customWidth="1"/>
    <col min="15646" max="15646" width="13.5703125" style="97" customWidth="1"/>
    <col min="15647" max="15647" width="1.5703125" style="97" customWidth="1"/>
    <col min="15648" max="15649" width="0" style="97" hidden="1" customWidth="1"/>
    <col min="15650" max="15650" width="13.5703125" style="97" customWidth="1"/>
    <col min="15651" max="15651" width="1.5703125" style="97" customWidth="1"/>
    <col min="15652" max="15652" width="13.5703125" style="97" customWidth="1"/>
    <col min="15653" max="15653" width="1.5703125" style="97" customWidth="1"/>
    <col min="15654" max="15654" width="15.28515625" style="97" customWidth="1"/>
    <col min="15655" max="15655" width="1.5703125" style="97" customWidth="1"/>
    <col min="15656" max="15656" width="0" style="97" hidden="1" customWidth="1"/>
    <col min="15657" max="15657" width="1.5703125" style="97" customWidth="1"/>
    <col min="15658" max="15658" width="22.140625" style="97" customWidth="1"/>
    <col min="15659" max="15659" width="1.5703125" style="97" customWidth="1"/>
    <col min="15660" max="15660" width="7.5703125" style="97" customWidth="1"/>
    <col min="15661" max="15661" width="8.42578125" style="97" customWidth="1"/>
    <col min="15662" max="15662" width="1.5703125" style="97" customWidth="1"/>
    <col min="15663" max="15663" width="38.85546875" style="97" customWidth="1"/>
    <col min="15664" max="15872" width="12.7109375" style="97"/>
    <col min="15873" max="15873" width="5" style="97" customWidth="1"/>
    <col min="15874" max="15874" width="1.5703125" style="97" customWidth="1"/>
    <col min="15875" max="15875" width="19.5703125" style="97" customWidth="1"/>
    <col min="15876" max="15876" width="1.5703125" style="97" customWidth="1"/>
    <col min="15877" max="15877" width="0" style="97" hidden="1" customWidth="1"/>
    <col min="15878" max="15878" width="1.5703125" style="97" customWidth="1"/>
    <col min="15879" max="15879" width="13.5703125" style="97" customWidth="1"/>
    <col min="15880" max="15880" width="1.5703125" style="97" customWidth="1"/>
    <col min="15881" max="15881" width="13.5703125" style="97" customWidth="1"/>
    <col min="15882" max="15882" width="1.5703125" style="97" customWidth="1"/>
    <col min="15883" max="15883" width="13.5703125" style="97" customWidth="1"/>
    <col min="15884" max="15884" width="1.5703125" style="97" customWidth="1"/>
    <col min="15885" max="15885" width="13.5703125" style="97" customWidth="1"/>
    <col min="15886" max="15886" width="1.5703125" style="97" customWidth="1"/>
    <col min="15887" max="15887" width="13.5703125" style="97" customWidth="1"/>
    <col min="15888" max="15888" width="1.5703125" style="97" customWidth="1"/>
    <col min="15889" max="15889" width="13.5703125" style="97" customWidth="1"/>
    <col min="15890" max="15890" width="1.5703125" style="97" customWidth="1"/>
    <col min="15891" max="15891" width="13.5703125" style="97" customWidth="1"/>
    <col min="15892" max="15892" width="1.5703125" style="97" customWidth="1"/>
    <col min="15893" max="15893" width="13.5703125" style="97" customWidth="1"/>
    <col min="15894" max="15894" width="1.5703125" style="97" customWidth="1"/>
    <col min="15895" max="15895" width="14.5703125" style="97" customWidth="1"/>
    <col min="15896" max="15896" width="1.28515625" style="97" customWidth="1"/>
    <col min="15897" max="15897" width="1.5703125" style="97" customWidth="1"/>
    <col min="15898" max="15898" width="13.5703125" style="97" customWidth="1"/>
    <col min="15899" max="15899" width="1.5703125" style="97" customWidth="1"/>
    <col min="15900" max="15900" width="13.5703125" style="97" customWidth="1"/>
    <col min="15901" max="15901" width="1.5703125" style="97" customWidth="1"/>
    <col min="15902" max="15902" width="13.5703125" style="97" customWidth="1"/>
    <col min="15903" max="15903" width="1.5703125" style="97" customWidth="1"/>
    <col min="15904" max="15905" width="0" style="97" hidden="1" customWidth="1"/>
    <col min="15906" max="15906" width="13.5703125" style="97" customWidth="1"/>
    <col min="15907" max="15907" width="1.5703125" style="97" customWidth="1"/>
    <col min="15908" max="15908" width="13.5703125" style="97" customWidth="1"/>
    <col min="15909" max="15909" width="1.5703125" style="97" customWidth="1"/>
    <col min="15910" max="15910" width="15.28515625" style="97" customWidth="1"/>
    <col min="15911" max="15911" width="1.5703125" style="97" customWidth="1"/>
    <col min="15912" max="15912" width="0" style="97" hidden="1" customWidth="1"/>
    <col min="15913" max="15913" width="1.5703125" style="97" customWidth="1"/>
    <col min="15914" max="15914" width="22.140625" style="97" customWidth="1"/>
    <col min="15915" max="15915" width="1.5703125" style="97" customWidth="1"/>
    <col min="15916" max="15916" width="7.5703125" style="97" customWidth="1"/>
    <col min="15917" max="15917" width="8.42578125" style="97" customWidth="1"/>
    <col min="15918" max="15918" width="1.5703125" style="97" customWidth="1"/>
    <col min="15919" max="15919" width="38.85546875" style="97" customWidth="1"/>
    <col min="15920" max="16128" width="12.7109375" style="97"/>
    <col min="16129" max="16129" width="5" style="97" customWidth="1"/>
    <col min="16130" max="16130" width="1.5703125" style="97" customWidth="1"/>
    <col min="16131" max="16131" width="19.5703125" style="97" customWidth="1"/>
    <col min="16132" max="16132" width="1.5703125" style="97" customWidth="1"/>
    <col min="16133" max="16133" width="0" style="97" hidden="1" customWidth="1"/>
    <col min="16134" max="16134" width="1.5703125" style="97" customWidth="1"/>
    <col min="16135" max="16135" width="13.5703125" style="97" customWidth="1"/>
    <col min="16136" max="16136" width="1.5703125" style="97" customWidth="1"/>
    <col min="16137" max="16137" width="13.5703125" style="97" customWidth="1"/>
    <col min="16138" max="16138" width="1.5703125" style="97" customWidth="1"/>
    <col min="16139" max="16139" width="13.5703125" style="97" customWidth="1"/>
    <col min="16140" max="16140" width="1.5703125" style="97" customWidth="1"/>
    <col min="16141" max="16141" width="13.5703125" style="97" customWidth="1"/>
    <col min="16142" max="16142" width="1.5703125" style="97" customWidth="1"/>
    <col min="16143" max="16143" width="13.5703125" style="97" customWidth="1"/>
    <col min="16144" max="16144" width="1.5703125" style="97" customWidth="1"/>
    <col min="16145" max="16145" width="13.5703125" style="97" customWidth="1"/>
    <col min="16146" max="16146" width="1.5703125" style="97" customWidth="1"/>
    <col min="16147" max="16147" width="13.5703125" style="97" customWidth="1"/>
    <col min="16148" max="16148" width="1.5703125" style="97" customWidth="1"/>
    <col min="16149" max="16149" width="13.5703125" style="97" customWidth="1"/>
    <col min="16150" max="16150" width="1.5703125" style="97" customWidth="1"/>
    <col min="16151" max="16151" width="14.5703125" style="97" customWidth="1"/>
    <col min="16152" max="16152" width="1.28515625" style="97" customWidth="1"/>
    <col min="16153" max="16153" width="1.5703125" style="97" customWidth="1"/>
    <col min="16154" max="16154" width="13.5703125" style="97" customWidth="1"/>
    <col min="16155" max="16155" width="1.5703125" style="97" customWidth="1"/>
    <col min="16156" max="16156" width="13.5703125" style="97" customWidth="1"/>
    <col min="16157" max="16157" width="1.5703125" style="97" customWidth="1"/>
    <col min="16158" max="16158" width="13.5703125" style="97" customWidth="1"/>
    <col min="16159" max="16159" width="1.5703125" style="97" customWidth="1"/>
    <col min="16160" max="16161" width="0" style="97" hidden="1" customWidth="1"/>
    <col min="16162" max="16162" width="13.5703125" style="97" customWidth="1"/>
    <col min="16163" max="16163" width="1.5703125" style="97" customWidth="1"/>
    <col min="16164" max="16164" width="13.5703125" style="97" customWidth="1"/>
    <col min="16165" max="16165" width="1.5703125" style="97" customWidth="1"/>
    <col min="16166" max="16166" width="15.28515625" style="97" customWidth="1"/>
    <col min="16167" max="16167" width="1.5703125" style="97" customWidth="1"/>
    <col min="16168" max="16168" width="0" style="97" hidden="1" customWidth="1"/>
    <col min="16169" max="16169" width="1.5703125" style="97" customWidth="1"/>
    <col min="16170" max="16170" width="22.140625" style="97" customWidth="1"/>
    <col min="16171" max="16171" width="1.5703125" style="97" customWidth="1"/>
    <col min="16172" max="16172" width="7.5703125" style="97" customWidth="1"/>
    <col min="16173" max="16173" width="8.42578125" style="97" customWidth="1"/>
    <col min="16174" max="16174" width="1.5703125" style="97" customWidth="1"/>
    <col min="16175" max="16175" width="38.85546875" style="97" customWidth="1"/>
    <col min="16176" max="16384" width="12.7109375" style="97"/>
  </cols>
  <sheetData>
    <row r="1" spans="1:44" ht="10.5" customHeight="1" x14ac:dyDescent="0.25">
      <c r="A1" s="135"/>
      <c r="B1" s="94"/>
      <c r="C1" s="94"/>
      <c r="D1" s="94"/>
      <c r="E1" s="94"/>
      <c r="F1" s="94"/>
      <c r="G1" s="94"/>
      <c r="H1" s="94"/>
      <c r="I1" s="94"/>
      <c r="J1" s="94"/>
      <c r="K1" s="94"/>
      <c r="L1" s="94"/>
      <c r="M1" s="94"/>
      <c r="N1" s="94"/>
      <c r="O1" s="94"/>
      <c r="P1" s="94"/>
      <c r="Q1" s="94"/>
      <c r="R1" s="94"/>
      <c r="S1" s="94"/>
      <c r="T1" s="94"/>
      <c r="U1" s="103"/>
      <c r="V1" s="94"/>
      <c r="W1" s="135" t="s">
        <v>40</v>
      </c>
      <c r="X1" s="94"/>
      <c r="Y1" s="94"/>
      <c r="Z1" s="134" t="s">
        <v>41</v>
      </c>
      <c r="AA1" s="94"/>
      <c r="AB1" s="94"/>
      <c r="AC1" s="94"/>
      <c r="AD1" s="94"/>
      <c r="AE1" s="94"/>
      <c r="AF1" s="94"/>
      <c r="AG1" s="94"/>
      <c r="AH1" s="94"/>
      <c r="AI1" s="94"/>
      <c r="AJ1" s="94"/>
      <c r="AK1" s="94"/>
      <c r="AL1" s="94"/>
      <c r="AM1" s="94"/>
      <c r="AN1" s="94"/>
      <c r="AO1" s="94"/>
      <c r="AP1" s="103"/>
      <c r="AQ1" s="94"/>
      <c r="AR1" s="135" t="s">
        <v>584</v>
      </c>
    </row>
    <row r="2" spans="1:44" ht="10.5" customHeight="1" x14ac:dyDescent="0.25">
      <c r="A2" s="146"/>
      <c r="B2" s="94"/>
      <c r="C2" s="94"/>
      <c r="D2" s="94"/>
      <c r="E2" s="94"/>
      <c r="F2" s="94"/>
      <c r="G2" s="94"/>
      <c r="H2" s="94"/>
      <c r="I2" s="94"/>
      <c r="J2" s="94"/>
      <c r="K2" s="94"/>
      <c r="L2" s="94"/>
      <c r="M2" s="94"/>
      <c r="N2" s="94"/>
      <c r="O2" s="94"/>
      <c r="P2" s="94"/>
      <c r="Q2" s="94"/>
      <c r="R2" s="94"/>
      <c r="S2" s="94"/>
      <c r="T2" s="94"/>
      <c r="U2" s="103"/>
      <c r="V2" s="94"/>
      <c r="W2" s="96" t="s">
        <v>585</v>
      </c>
      <c r="X2" s="94"/>
      <c r="Y2" s="94"/>
      <c r="Z2" s="134" t="s">
        <v>586</v>
      </c>
      <c r="AA2" s="94"/>
      <c r="AB2" s="94"/>
      <c r="AC2" s="94"/>
      <c r="AD2" s="94"/>
      <c r="AE2" s="94"/>
      <c r="AF2" s="94"/>
      <c r="AG2" s="94"/>
      <c r="AH2" s="94"/>
      <c r="AI2" s="94"/>
      <c r="AJ2" s="94"/>
      <c r="AK2" s="94"/>
      <c r="AL2" s="94"/>
      <c r="AM2" s="94"/>
      <c r="AN2" s="94"/>
      <c r="AO2" s="94"/>
      <c r="AP2" s="103"/>
      <c r="AQ2" s="94"/>
      <c r="AR2" s="96" t="s">
        <v>45</v>
      </c>
    </row>
    <row r="3" spans="1:44" ht="10.5" customHeight="1" x14ac:dyDescent="0.25">
      <c r="A3" s="125"/>
      <c r="B3" s="94"/>
      <c r="C3" s="94"/>
      <c r="D3" s="94"/>
      <c r="E3" s="94"/>
      <c r="F3" s="94"/>
      <c r="G3" s="94"/>
      <c r="H3" s="94"/>
      <c r="I3" s="94"/>
      <c r="J3" s="94"/>
      <c r="K3" s="94"/>
      <c r="L3" s="94"/>
      <c r="M3" s="94"/>
      <c r="N3" s="94"/>
      <c r="O3" s="94"/>
      <c r="P3" s="94"/>
      <c r="Q3" s="94"/>
      <c r="R3" s="94"/>
      <c r="S3" s="94"/>
      <c r="T3" s="94"/>
      <c r="U3" s="103"/>
      <c r="V3" s="94"/>
      <c r="W3" s="96" t="s">
        <v>46</v>
      </c>
      <c r="X3" s="94"/>
      <c r="Y3" s="94"/>
      <c r="Z3" s="118" t="s">
        <v>47</v>
      </c>
      <c r="AA3" s="94"/>
      <c r="AB3" s="94"/>
      <c r="AC3" s="94"/>
      <c r="AD3" s="94"/>
      <c r="AE3" s="94"/>
      <c r="AF3" s="94"/>
      <c r="AG3" s="94"/>
      <c r="AH3" s="94"/>
      <c r="AI3" s="94"/>
      <c r="AJ3" s="94"/>
      <c r="AK3" s="94"/>
      <c r="AL3" s="94"/>
      <c r="AM3" s="94"/>
      <c r="AN3" s="94"/>
      <c r="AO3" s="94"/>
      <c r="AP3" s="94"/>
      <c r="AQ3" s="94"/>
      <c r="AR3" s="94"/>
    </row>
    <row r="4" spans="1:44" ht="9.75" customHeight="1" x14ac:dyDescent="0.2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row>
    <row r="5" spans="1:44" ht="9.6" customHeight="1" x14ac:dyDescent="0.2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row>
    <row r="6" spans="1:44" ht="9.75" customHeight="1" x14ac:dyDescent="0.2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row>
    <row r="7" spans="1:44" ht="12" customHeight="1" x14ac:dyDescent="0.25">
      <c r="A7" s="94"/>
      <c r="B7" s="94"/>
      <c r="C7" s="94"/>
      <c r="D7" s="94"/>
      <c r="E7" s="94"/>
      <c r="F7" s="94"/>
      <c r="G7" s="301" t="s">
        <v>728</v>
      </c>
      <c r="H7" s="99"/>
      <c r="I7" s="99"/>
      <c r="J7" s="99"/>
      <c r="K7" s="99"/>
      <c r="L7" s="99"/>
      <c r="M7" s="99"/>
      <c r="N7" s="99"/>
      <c r="O7" s="99"/>
      <c r="P7" s="99"/>
      <c r="Q7" s="99"/>
      <c r="R7" s="99"/>
      <c r="S7" s="99"/>
      <c r="T7" s="99"/>
      <c r="U7" s="99"/>
      <c r="V7" s="99"/>
      <c r="W7" s="99"/>
      <c r="X7" s="119"/>
      <c r="Y7" s="94"/>
      <c r="Z7" s="301" t="s">
        <v>729</v>
      </c>
      <c r="AA7" s="99"/>
      <c r="AB7" s="99"/>
      <c r="AC7" s="99"/>
      <c r="AD7" s="99"/>
      <c r="AE7" s="99"/>
      <c r="AF7" s="99"/>
      <c r="AG7" s="99"/>
      <c r="AH7" s="99"/>
      <c r="AI7" s="99"/>
      <c r="AJ7" s="99"/>
      <c r="AK7" s="99"/>
      <c r="AL7" s="99"/>
      <c r="AM7" s="99"/>
      <c r="AN7" s="94"/>
      <c r="AO7" s="94"/>
      <c r="AP7" s="100" t="s">
        <v>294</v>
      </c>
      <c r="AQ7" s="94"/>
      <c r="AR7" s="94"/>
    </row>
    <row r="8" spans="1:44" ht="10.5" customHeight="1" x14ac:dyDescent="0.2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8" t="s">
        <v>587</v>
      </c>
      <c r="AQ8" s="94"/>
      <c r="AR8" s="94"/>
    </row>
    <row r="9" spans="1:44" ht="10.5" customHeight="1" x14ac:dyDescent="0.25">
      <c r="A9" s="94"/>
      <c r="B9" s="94"/>
      <c r="C9" s="94"/>
      <c r="D9" s="94"/>
      <c r="E9" s="94"/>
      <c r="F9" s="94"/>
      <c r="G9" s="94"/>
      <c r="H9" s="94"/>
      <c r="I9" s="94"/>
      <c r="J9" s="94"/>
      <c r="K9" s="94"/>
      <c r="L9" s="94"/>
      <c r="M9" s="94"/>
      <c r="N9" s="94"/>
      <c r="O9" s="94"/>
      <c r="P9" s="94"/>
      <c r="Q9" s="95" t="s">
        <v>588</v>
      </c>
      <c r="R9" s="94"/>
      <c r="S9" s="95" t="s">
        <v>297</v>
      </c>
      <c r="T9" s="94"/>
      <c r="U9" s="94"/>
      <c r="V9" s="94"/>
      <c r="W9" s="94"/>
      <c r="X9" s="94"/>
      <c r="Y9" s="94"/>
      <c r="Z9" s="94"/>
      <c r="AA9" s="94"/>
      <c r="AB9" s="94"/>
      <c r="AC9" s="94"/>
      <c r="AD9" s="94"/>
      <c r="AE9" s="94"/>
      <c r="AF9" s="94"/>
      <c r="AG9" s="94"/>
      <c r="AH9" s="94"/>
      <c r="AI9" s="94"/>
      <c r="AJ9" s="95" t="s">
        <v>297</v>
      </c>
      <c r="AK9" s="94"/>
      <c r="AL9" s="94"/>
      <c r="AM9" s="94"/>
      <c r="AN9" s="94"/>
      <c r="AO9" s="94"/>
      <c r="AP9" s="101" t="s">
        <v>296</v>
      </c>
      <c r="AQ9" s="94"/>
      <c r="AR9" s="94"/>
    </row>
    <row r="10" spans="1:44" ht="10.5" customHeight="1" x14ac:dyDescent="0.25">
      <c r="A10" s="94"/>
      <c r="B10" s="94"/>
      <c r="C10" s="94"/>
      <c r="D10" s="94"/>
      <c r="E10" s="94"/>
      <c r="F10" s="94"/>
      <c r="G10" s="94"/>
      <c r="H10" s="94"/>
      <c r="I10" s="94"/>
      <c r="J10" s="94"/>
      <c r="K10" s="94"/>
      <c r="L10" s="94"/>
      <c r="M10" s="94"/>
      <c r="N10" s="94"/>
      <c r="O10" s="94"/>
      <c r="P10" s="94"/>
      <c r="Q10" s="95" t="s">
        <v>589</v>
      </c>
      <c r="R10" s="94"/>
      <c r="S10" s="95" t="s">
        <v>590</v>
      </c>
      <c r="T10" s="94"/>
      <c r="U10" s="95" t="s">
        <v>325</v>
      </c>
      <c r="V10" s="94"/>
      <c r="W10" s="95" t="s">
        <v>63</v>
      </c>
      <c r="X10" s="94"/>
      <c r="Y10" s="94"/>
      <c r="Z10" s="94"/>
      <c r="AA10" s="94"/>
      <c r="AB10" s="95" t="s">
        <v>591</v>
      </c>
      <c r="AC10" s="94"/>
      <c r="AD10" s="95" t="s">
        <v>592</v>
      </c>
      <c r="AE10" s="94"/>
      <c r="AF10" s="94"/>
      <c r="AG10" s="94"/>
      <c r="AH10" s="95" t="s">
        <v>593</v>
      </c>
      <c r="AI10" s="94"/>
      <c r="AJ10" s="95" t="s">
        <v>594</v>
      </c>
      <c r="AK10" s="94"/>
      <c r="AL10" s="95" t="s">
        <v>63</v>
      </c>
      <c r="AM10" s="94"/>
      <c r="AN10" s="94"/>
      <c r="AO10" s="94"/>
      <c r="AP10" s="119"/>
      <c r="AQ10" s="94"/>
      <c r="AR10" s="94"/>
    </row>
    <row r="11" spans="1:44" ht="10.5" customHeight="1" x14ac:dyDescent="0.25">
      <c r="A11" s="100" t="s">
        <v>69</v>
      </c>
      <c r="B11" s="94"/>
      <c r="C11" s="100" t="s">
        <v>71</v>
      </c>
      <c r="D11" s="94"/>
      <c r="E11" s="94"/>
      <c r="F11" s="94"/>
      <c r="G11" s="100" t="s">
        <v>595</v>
      </c>
      <c r="H11" s="94"/>
      <c r="I11" s="100" t="s">
        <v>596</v>
      </c>
      <c r="J11" s="94"/>
      <c r="K11" s="100" t="s">
        <v>597</v>
      </c>
      <c r="L11" s="94"/>
      <c r="M11" s="100" t="s">
        <v>598</v>
      </c>
      <c r="N11" s="94"/>
      <c r="O11" s="100" t="s">
        <v>599</v>
      </c>
      <c r="P11" s="94"/>
      <c r="Q11" s="100" t="s">
        <v>67</v>
      </c>
      <c r="R11" s="94"/>
      <c r="S11" s="100" t="s">
        <v>600</v>
      </c>
      <c r="T11" s="94"/>
      <c r="U11" s="100" t="s">
        <v>601</v>
      </c>
      <c r="V11" s="94"/>
      <c r="W11" s="100" t="s">
        <v>601</v>
      </c>
      <c r="X11" s="119"/>
      <c r="Y11" s="94"/>
      <c r="Z11" s="100" t="s">
        <v>374</v>
      </c>
      <c r="AA11" s="94"/>
      <c r="AB11" s="100" t="s">
        <v>602</v>
      </c>
      <c r="AC11" s="94"/>
      <c r="AD11" s="102" t="s">
        <v>67</v>
      </c>
      <c r="AE11" s="94"/>
      <c r="AF11" s="100" t="s">
        <v>603</v>
      </c>
      <c r="AG11" s="94"/>
      <c r="AH11" s="100" t="s">
        <v>76</v>
      </c>
      <c r="AI11" s="94"/>
      <c r="AJ11" s="100" t="s">
        <v>600</v>
      </c>
      <c r="AK11" s="94"/>
      <c r="AL11" s="100" t="s">
        <v>604</v>
      </c>
      <c r="AM11" s="94"/>
      <c r="AN11" s="94"/>
      <c r="AO11" s="94"/>
      <c r="AP11" s="100" t="s">
        <v>605</v>
      </c>
      <c r="AQ11" s="94"/>
      <c r="AR11" s="100" t="s">
        <v>69</v>
      </c>
    </row>
    <row r="12" spans="1:44" ht="9.75" customHeight="1" x14ac:dyDescent="0.25">
      <c r="A12" s="103"/>
      <c r="B12" s="13" t="s">
        <v>279</v>
      </c>
      <c r="C12" s="103"/>
      <c r="D12" s="103"/>
      <c r="E12" s="103"/>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row>
    <row r="13" spans="1:44" ht="9.75" customHeight="1" x14ac:dyDescent="0.25">
      <c r="A13" s="103">
        <v>1</v>
      </c>
      <c r="B13" s="103"/>
      <c r="C13" s="8" t="s">
        <v>82</v>
      </c>
      <c r="D13" s="103"/>
      <c r="E13" s="103"/>
      <c r="F13" s="94"/>
      <c r="G13" s="104">
        <v>2694686</v>
      </c>
      <c r="H13" s="94"/>
      <c r="I13" s="104">
        <v>4324822</v>
      </c>
      <c r="J13" s="94"/>
      <c r="K13" s="104">
        <v>44579091</v>
      </c>
      <c r="L13" s="94"/>
      <c r="M13" s="104">
        <v>4347427</v>
      </c>
      <c r="N13" s="94"/>
      <c r="O13" s="104">
        <v>0</v>
      </c>
      <c r="P13" s="94"/>
      <c r="Q13" s="104">
        <v>54982560</v>
      </c>
      <c r="R13" s="94"/>
      <c r="S13" s="104">
        <v>0</v>
      </c>
      <c r="T13" s="94"/>
      <c r="U13" s="104">
        <v>15197471</v>
      </c>
      <c r="V13" s="94"/>
      <c r="W13" s="104">
        <f t="shared" ref="W13:W32" si="0">SUM(G13:U13)</f>
        <v>126126057</v>
      </c>
      <c r="X13" s="146"/>
      <c r="Y13" s="94"/>
      <c r="Z13" s="104">
        <v>41897490</v>
      </c>
      <c r="AA13" s="94"/>
      <c r="AB13" s="104">
        <v>12354965</v>
      </c>
      <c r="AC13" s="94"/>
      <c r="AD13" s="104">
        <v>112317663</v>
      </c>
      <c r="AE13" s="94"/>
      <c r="AF13" s="104">
        <v>0</v>
      </c>
      <c r="AG13" s="94"/>
      <c r="AH13" s="104">
        <v>0</v>
      </c>
      <c r="AI13" s="94"/>
      <c r="AJ13" s="104">
        <v>0</v>
      </c>
      <c r="AK13" s="94"/>
      <c r="AL13" s="104">
        <f t="shared" ref="AL13:AL32" si="1">SUM(Z13:AJ13)</f>
        <v>166570118</v>
      </c>
      <c r="AM13" s="94"/>
      <c r="AN13" s="94"/>
      <c r="AO13" s="94"/>
      <c r="AP13" s="104">
        <v>3845687.94</v>
      </c>
      <c r="AQ13" s="94"/>
      <c r="AR13" s="103">
        <v>1</v>
      </c>
    </row>
    <row r="14" spans="1:44" ht="9.75" customHeight="1" x14ac:dyDescent="0.25">
      <c r="A14" s="103">
        <v>2</v>
      </c>
      <c r="B14" s="103"/>
      <c r="C14" s="8" t="s">
        <v>83</v>
      </c>
      <c r="D14" s="103"/>
      <c r="E14" s="103"/>
      <c r="F14" s="94"/>
      <c r="G14" s="106">
        <v>0</v>
      </c>
      <c r="H14" s="94"/>
      <c r="I14" s="106">
        <v>285348</v>
      </c>
      <c r="J14" s="94"/>
      <c r="K14" s="106">
        <v>0</v>
      </c>
      <c r="L14" s="94"/>
      <c r="M14" s="106">
        <v>9426</v>
      </c>
      <c r="N14" s="94"/>
      <c r="O14" s="106">
        <v>0</v>
      </c>
      <c r="P14" s="94"/>
      <c r="Q14" s="106">
        <v>190492</v>
      </c>
      <c r="R14" s="94"/>
      <c r="S14" s="106">
        <v>0</v>
      </c>
      <c r="T14" s="94"/>
      <c r="U14" s="106">
        <v>0</v>
      </c>
      <c r="V14" s="94"/>
      <c r="W14" s="106">
        <f t="shared" si="0"/>
        <v>485266</v>
      </c>
      <c r="X14" s="146"/>
      <c r="Y14" s="106"/>
      <c r="Z14" s="106">
        <v>199918</v>
      </c>
      <c r="AA14" s="94"/>
      <c r="AB14" s="106">
        <v>0</v>
      </c>
      <c r="AC14" s="94"/>
      <c r="AD14" s="106">
        <v>280044</v>
      </c>
      <c r="AE14" s="94"/>
      <c r="AF14" s="106">
        <v>0</v>
      </c>
      <c r="AG14" s="94"/>
      <c r="AH14" s="113">
        <v>0</v>
      </c>
      <c r="AI14" s="94"/>
      <c r="AJ14" s="106">
        <v>0</v>
      </c>
      <c r="AK14" s="94"/>
      <c r="AL14" s="106">
        <f t="shared" si="1"/>
        <v>479962</v>
      </c>
      <c r="AM14" s="94"/>
      <c r="AN14" s="94"/>
      <c r="AO14" s="94"/>
      <c r="AP14" s="106">
        <v>5686212.0599999996</v>
      </c>
      <c r="AQ14" s="94"/>
      <c r="AR14" s="103">
        <v>2</v>
      </c>
    </row>
    <row r="15" spans="1:44" ht="9.75" customHeight="1" x14ac:dyDescent="0.25">
      <c r="A15" s="103">
        <v>3</v>
      </c>
      <c r="B15" s="103"/>
      <c r="C15" s="8" t="s">
        <v>85</v>
      </c>
      <c r="D15" s="103"/>
      <c r="E15" s="103"/>
      <c r="F15" s="94"/>
      <c r="G15" s="106">
        <v>0</v>
      </c>
      <c r="H15" s="94"/>
      <c r="I15" s="106">
        <v>0</v>
      </c>
      <c r="J15" s="94"/>
      <c r="K15" s="106">
        <v>0</v>
      </c>
      <c r="L15" s="94"/>
      <c r="M15" s="106">
        <v>7862</v>
      </c>
      <c r="N15" s="94"/>
      <c r="O15" s="106">
        <v>0</v>
      </c>
      <c r="P15" s="94"/>
      <c r="Q15" s="106">
        <v>608545</v>
      </c>
      <c r="R15" s="94"/>
      <c r="S15" s="106">
        <v>0</v>
      </c>
      <c r="T15" s="94"/>
      <c r="U15" s="106">
        <v>428</v>
      </c>
      <c r="V15" s="94"/>
      <c r="W15" s="106">
        <f t="shared" si="0"/>
        <v>616835</v>
      </c>
      <c r="X15" s="146"/>
      <c r="Y15" s="106"/>
      <c r="Z15" s="106">
        <v>0</v>
      </c>
      <c r="AA15" s="94"/>
      <c r="AB15" s="106">
        <v>0</v>
      </c>
      <c r="AC15" s="94"/>
      <c r="AD15" s="106">
        <v>15854</v>
      </c>
      <c r="AE15" s="94"/>
      <c r="AF15" s="106">
        <v>0</v>
      </c>
      <c r="AG15" s="94"/>
      <c r="AH15" s="113">
        <v>602033</v>
      </c>
      <c r="AI15" s="94"/>
      <c r="AJ15" s="106">
        <v>0</v>
      </c>
      <c r="AK15" s="94"/>
      <c r="AL15" s="106">
        <f t="shared" si="1"/>
        <v>617887</v>
      </c>
      <c r="AM15" s="94"/>
      <c r="AN15" s="94"/>
      <c r="AO15" s="94"/>
      <c r="AP15" s="106">
        <v>150417.19</v>
      </c>
      <c r="AQ15" s="94"/>
      <c r="AR15" s="103">
        <v>3</v>
      </c>
    </row>
    <row r="16" spans="1:44" ht="9.75" customHeight="1" x14ac:dyDescent="0.25">
      <c r="A16" s="103">
        <v>4</v>
      </c>
      <c r="B16" s="103"/>
      <c r="C16" s="8" t="s">
        <v>86</v>
      </c>
      <c r="D16" s="103"/>
      <c r="E16" s="103"/>
      <c r="F16" s="94"/>
      <c r="G16" s="106">
        <v>1985562</v>
      </c>
      <c r="H16" s="94"/>
      <c r="I16" s="106">
        <v>1898794</v>
      </c>
      <c r="J16" s="94"/>
      <c r="K16" s="106">
        <v>10646606</v>
      </c>
      <c r="L16" s="94"/>
      <c r="M16" s="106">
        <v>0</v>
      </c>
      <c r="N16" s="94"/>
      <c r="O16" s="106">
        <v>0</v>
      </c>
      <c r="P16" s="94"/>
      <c r="Q16" s="106">
        <v>8865627</v>
      </c>
      <c r="R16" s="94"/>
      <c r="S16" s="106">
        <v>646942</v>
      </c>
      <c r="T16" s="94"/>
      <c r="U16" s="106">
        <v>300587</v>
      </c>
      <c r="V16" s="94"/>
      <c r="W16" s="106">
        <f t="shared" si="0"/>
        <v>24344118</v>
      </c>
      <c r="X16" s="146"/>
      <c r="Y16" s="106"/>
      <c r="Z16" s="106">
        <v>1104933</v>
      </c>
      <c r="AA16" s="94"/>
      <c r="AB16" s="106">
        <v>1857913</v>
      </c>
      <c r="AC16" s="94"/>
      <c r="AD16" s="106">
        <v>7439555</v>
      </c>
      <c r="AE16" s="94"/>
      <c r="AF16" s="106">
        <v>0</v>
      </c>
      <c r="AG16" s="94"/>
      <c r="AH16" s="113">
        <v>1144534</v>
      </c>
      <c r="AI16" s="94"/>
      <c r="AJ16" s="106">
        <v>0</v>
      </c>
      <c r="AK16" s="94"/>
      <c r="AL16" s="106">
        <f t="shared" si="1"/>
        <v>11546935</v>
      </c>
      <c r="AM16" s="94"/>
      <c r="AN16" s="94"/>
      <c r="AO16" s="94"/>
      <c r="AP16" s="106">
        <v>9880767.9600000009</v>
      </c>
      <c r="AQ16" s="94"/>
      <c r="AR16" s="103">
        <v>4</v>
      </c>
    </row>
    <row r="17" spans="1:44" ht="9.75" customHeight="1" x14ac:dyDescent="0.25">
      <c r="A17" s="103">
        <v>5</v>
      </c>
      <c r="B17" s="103"/>
      <c r="C17" s="8" t="s">
        <v>87</v>
      </c>
      <c r="D17" s="103"/>
      <c r="E17" s="103"/>
      <c r="F17" s="94"/>
      <c r="G17" s="106">
        <v>9473477</v>
      </c>
      <c r="H17" s="94"/>
      <c r="I17" s="106">
        <v>1386506</v>
      </c>
      <c r="J17" s="94"/>
      <c r="K17" s="106">
        <v>0</v>
      </c>
      <c r="L17" s="94"/>
      <c r="M17" s="106">
        <v>2800338</v>
      </c>
      <c r="N17" s="94"/>
      <c r="O17" s="106">
        <v>0</v>
      </c>
      <c r="P17" s="94"/>
      <c r="Q17" s="106">
        <v>31172842</v>
      </c>
      <c r="R17" s="94"/>
      <c r="S17" s="106">
        <v>0</v>
      </c>
      <c r="T17" s="94"/>
      <c r="U17" s="106">
        <v>1824905</v>
      </c>
      <c r="V17" s="94"/>
      <c r="W17" s="106">
        <f t="shared" si="0"/>
        <v>46658068</v>
      </c>
      <c r="X17" s="146"/>
      <c r="Y17" s="106"/>
      <c r="Z17" s="106">
        <v>30614392</v>
      </c>
      <c r="AA17" s="94"/>
      <c r="AB17" s="106">
        <v>8353678</v>
      </c>
      <c r="AC17" s="94"/>
      <c r="AD17" s="106">
        <v>33677852</v>
      </c>
      <c r="AE17" s="94"/>
      <c r="AF17" s="106">
        <v>0</v>
      </c>
      <c r="AG17" s="94"/>
      <c r="AH17" s="113">
        <v>3408151</v>
      </c>
      <c r="AI17" s="94"/>
      <c r="AJ17" s="106">
        <v>0</v>
      </c>
      <c r="AK17" s="94"/>
      <c r="AL17" s="106">
        <f t="shared" si="1"/>
        <v>76054073</v>
      </c>
      <c r="AM17" s="94"/>
      <c r="AN17" s="94"/>
      <c r="AO17" s="94"/>
      <c r="AP17" s="106">
        <v>10867813.150000002</v>
      </c>
      <c r="AQ17" s="94"/>
      <c r="AR17" s="103">
        <v>5</v>
      </c>
    </row>
    <row r="18" spans="1:44" ht="9.75" customHeight="1" x14ac:dyDescent="0.25">
      <c r="A18" s="103">
        <v>6</v>
      </c>
      <c r="B18" s="103"/>
      <c r="C18" s="8" t="s">
        <v>88</v>
      </c>
      <c r="D18" s="103"/>
      <c r="E18" s="103"/>
      <c r="F18" s="94"/>
      <c r="G18" s="106">
        <v>329033</v>
      </c>
      <c r="H18" s="94"/>
      <c r="I18" s="106">
        <v>446245</v>
      </c>
      <c r="J18" s="94"/>
      <c r="K18" s="106">
        <v>5225000</v>
      </c>
      <c r="L18" s="94"/>
      <c r="M18" s="106">
        <v>222928</v>
      </c>
      <c r="N18" s="94"/>
      <c r="O18" s="106">
        <v>0</v>
      </c>
      <c r="P18" s="94"/>
      <c r="Q18" s="106">
        <v>2428363</v>
      </c>
      <c r="R18" s="94"/>
      <c r="S18" s="106">
        <v>0</v>
      </c>
      <c r="T18" s="94"/>
      <c r="U18" s="106">
        <v>0</v>
      </c>
      <c r="V18" s="94"/>
      <c r="W18" s="106">
        <f t="shared" si="0"/>
        <v>8651569</v>
      </c>
      <c r="X18" s="146"/>
      <c r="Y18" s="106"/>
      <c r="Z18" s="106">
        <v>5155915</v>
      </c>
      <c r="AA18" s="94"/>
      <c r="AB18" s="106">
        <v>2341033</v>
      </c>
      <c r="AC18" s="94"/>
      <c r="AD18" s="106">
        <v>66899</v>
      </c>
      <c r="AE18" s="94"/>
      <c r="AF18" s="106">
        <v>0</v>
      </c>
      <c r="AG18" s="94"/>
      <c r="AH18" s="113">
        <v>0</v>
      </c>
      <c r="AI18" s="94"/>
      <c r="AJ18" s="106">
        <v>0</v>
      </c>
      <c r="AK18" s="94"/>
      <c r="AL18" s="106">
        <f t="shared" si="1"/>
        <v>7563847</v>
      </c>
      <c r="AM18" s="94"/>
      <c r="AN18" s="94"/>
      <c r="AO18" s="94"/>
      <c r="AP18" s="106">
        <v>1854296.6999999997</v>
      </c>
      <c r="AQ18" s="94"/>
      <c r="AR18" s="103">
        <v>6</v>
      </c>
    </row>
    <row r="19" spans="1:44" ht="9.75" customHeight="1" x14ac:dyDescent="0.25">
      <c r="A19" s="103">
        <v>7</v>
      </c>
      <c r="B19" s="103"/>
      <c r="C19" s="8" t="s">
        <v>89</v>
      </c>
      <c r="D19" s="103"/>
      <c r="E19" s="103"/>
      <c r="F19" s="94"/>
      <c r="G19" s="106">
        <v>0</v>
      </c>
      <c r="H19" s="94"/>
      <c r="I19" s="106">
        <v>0</v>
      </c>
      <c r="J19" s="94"/>
      <c r="K19" s="106">
        <v>0</v>
      </c>
      <c r="L19" s="94"/>
      <c r="M19" s="106">
        <v>30</v>
      </c>
      <c r="N19" s="94"/>
      <c r="O19" s="106">
        <v>0</v>
      </c>
      <c r="P19" s="94"/>
      <c r="Q19" s="106">
        <v>449719</v>
      </c>
      <c r="R19" s="94"/>
      <c r="S19" s="106">
        <v>0</v>
      </c>
      <c r="T19" s="94"/>
      <c r="U19" s="106">
        <v>0</v>
      </c>
      <c r="V19" s="94"/>
      <c r="W19" s="106">
        <f t="shared" si="0"/>
        <v>449749</v>
      </c>
      <c r="X19" s="146"/>
      <c r="Y19" s="106"/>
      <c r="Z19" s="106">
        <v>30</v>
      </c>
      <c r="AA19" s="94"/>
      <c r="AB19" s="106">
        <v>0</v>
      </c>
      <c r="AC19" s="94"/>
      <c r="AD19" s="106">
        <v>468989</v>
      </c>
      <c r="AE19" s="94"/>
      <c r="AF19" s="106">
        <v>0</v>
      </c>
      <c r="AG19" s="94"/>
      <c r="AH19" s="113">
        <v>0</v>
      </c>
      <c r="AI19" s="94"/>
      <c r="AJ19" s="106">
        <v>0</v>
      </c>
      <c r="AK19" s="94"/>
      <c r="AL19" s="106">
        <f t="shared" si="1"/>
        <v>469019</v>
      </c>
      <c r="AM19" s="94"/>
      <c r="AN19" s="94"/>
      <c r="AO19" s="94"/>
      <c r="AP19" s="106">
        <v>2247018.2999999998</v>
      </c>
      <c r="AQ19" s="94"/>
      <c r="AR19" s="103">
        <v>7</v>
      </c>
    </row>
    <row r="20" spans="1:44" ht="9.75" customHeight="1" x14ac:dyDescent="0.25">
      <c r="A20" s="103">
        <v>8</v>
      </c>
      <c r="B20" s="103"/>
      <c r="C20" s="8" t="s">
        <v>90</v>
      </c>
      <c r="D20" s="103"/>
      <c r="E20" s="103"/>
      <c r="F20" s="94"/>
      <c r="G20" s="106">
        <v>1275280</v>
      </c>
      <c r="H20" s="94"/>
      <c r="I20" s="106">
        <v>1210337</v>
      </c>
      <c r="J20" s="94"/>
      <c r="K20" s="106">
        <v>3517299</v>
      </c>
      <c r="L20" s="94"/>
      <c r="M20" s="106">
        <v>84560</v>
      </c>
      <c r="N20" s="94"/>
      <c r="O20" s="106">
        <v>227327</v>
      </c>
      <c r="P20" s="94"/>
      <c r="Q20" s="106">
        <v>0</v>
      </c>
      <c r="R20" s="94"/>
      <c r="S20" s="106">
        <v>0</v>
      </c>
      <c r="T20" s="94"/>
      <c r="U20" s="106">
        <v>838355</v>
      </c>
      <c r="V20" s="94"/>
      <c r="W20" s="106">
        <f t="shared" si="0"/>
        <v>7153158</v>
      </c>
      <c r="X20" s="146"/>
      <c r="Y20" s="106"/>
      <c r="Z20" s="106">
        <v>0</v>
      </c>
      <c r="AA20" s="94"/>
      <c r="AB20" s="106">
        <v>0</v>
      </c>
      <c r="AC20" s="94"/>
      <c r="AD20" s="106">
        <v>9400724</v>
      </c>
      <c r="AE20" s="94"/>
      <c r="AF20" s="106">
        <v>0</v>
      </c>
      <c r="AG20" s="94"/>
      <c r="AH20" s="113">
        <v>0</v>
      </c>
      <c r="AI20" s="94"/>
      <c r="AJ20" s="106">
        <v>0</v>
      </c>
      <c r="AK20" s="94"/>
      <c r="AL20" s="106">
        <f t="shared" si="1"/>
        <v>9400724</v>
      </c>
      <c r="AM20" s="94"/>
      <c r="AN20" s="94"/>
      <c r="AO20" s="94"/>
      <c r="AP20" s="106">
        <v>2060676.0799999998</v>
      </c>
      <c r="AQ20" s="94"/>
      <c r="AR20" s="103">
        <v>8</v>
      </c>
    </row>
    <row r="21" spans="1:44" ht="9.75" customHeight="1" x14ac:dyDescent="0.25">
      <c r="A21" s="103">
        <v>9</v>
      </c>
      <c r="B21" s="103"/>
      <c r="C21" s="8" t="s">
        <v>91</v>
      </c>
      <c r="D21" s="103"/>
      <c r="E21" s="103"/>
      <c r="F21" s="94"/>
      <c r="G21" s="106">
        <v>0</v>
      </c>
      <c r="H21" s="94"/>
      <c r="I21" s="106">
        <v>554344</v>
      </c>
      <c r="J21" s="94"/>
      <c r="K21" s="106">
        <v>0</v>
      </c>
      <c r="L21" s="94"/>
      <c r="M21" s="106">
        <v>0</v>
      </c>
      <c r="N21" s="94"/>
      <c r="O21" s="106">
        <v>0</v>
      </c>
      <c r="P21" s="94"/>
      <c r="Q21" s="106">
        <v>0</v>
      </c>
      <c r="R21" s="94"/>
      <c r="S21" s="106">
        <v>0</v>
      </c>
      <c r="T21" s="94"/>
      <c r="U21" s="106">
        <v>0</v>
      </c>
      <c r="V21" s="94"/>
      <c r="W21" s="106">
        <f t="shared" si="0"/>
        <v>554344</v>
      </c>
      <c r="X21" s="146"/>
      <c r="Y21" s="106"/>
      <c r="Z21" s="106">
        <v>0</v>
      </c>
      <c r="AA21" s="94"/>
      <c r="AB21" s="106">
        <v>0</v>
      </c>
      <c r="AC21" s="94"/>
      <c r="AD21" s="106">
        <v>735936</v>
      </c>
      <c r="AE21" s="94"/>
      <c r="AF21" s="106">
        <v>0</v>
      </c>
      <c r="AG21" s="94"/>
      <c r="AH21" s="113">
        <v>0</v>
      </c>
      <c r="AI21" s="94"/>
      <c r="AJ21" s="106">
        <v>0</v>
      </c>
      <c r="AK21" s="94"/>
      <c r="AL21" s="106">
        <f t="shared" si="1"/>
        <v>735936</v>
      </c>
      <c r="AM21" s="94"/>
      <c r="AN21" s="94"/>
      <c r="AO21" s="94"/>
      <c r="AP21" s="106">
        <v>7030806.7699999996</v>
      </c>
      <c r="AQ21" s="94"/>
      <c r="AR21" s="103">
        <v>9</v>
      </c>
    </row>
    <row r="22" spans="1:44" ht="9.75" customHeight="1" x14ac:dyDescent="0.25">
      <c r="A22" s="103">
        <v>10</v>
      </c>
      <c r="B22" s="103"/>
      <c r="C22" s="8" t="s">
        <v>92</v>
      </c>
      <c r="D22" s="103"/>
      <c r="E22" s="103"/>
      <c r="F22" s="94"/>
      <c r="G22" s="106">
        <v>11015317</v>
      </c>
      <c r="H22" s="94"/>
      <c r="I22" s="106">
        <v>1129032</v>
      </c>
      <c r="J22" s="94"/>
      <c r="K22" s="106">
        <v>33352</v>
      </c>
      <c r="L22" s="94"/>
      <c r="M22" s="106">
        <v>64211</v>
      </c>
      <c r="N22" s="94"/>
      <c r="O22" s="106">
        <v>0</v>
      </c>
      <c r="P22" s="94"/>
      <c r="Q22" s="106">
        <v>14210736</v>
      </c>
      <c r="R22" s="94"/>
      <c r="S22" s="106">
        <v>0</v>
      </c>
      <c r="T22" s="94"/>
      <c r="U22" s="106">
        <v>3293543</v>
      </c>
      <c r="V22" s="94"/>
      <c r="W22" s="106">
        <f t="shared" si="0"/>
        <v>29746191</v>
      </c>
      <c r="X22" s="146"/>
      <c r="Y22" s="106"/>
      <c r="Z22" s="106">
        <v>412547</v>
      </c>
      <c r="AA22" s="94"/>
      <c r="AB22" s="106">
        <v>16789440</v>
      </c>
      <c r="AC22" s="94"/>
      <c r="AD22" s="106">
        <v>7845013</v>
      </c>
      <c r="AE22" s="94"/>
      <c r="AF22" s="106">
        <v>0</v>
      </c>
      <c r="AG22" s="94"/>
      <c r="AH22" s="113">
        <v>724898</v>
      </c>
      <c r="AI22" s="94"/>
      <c r="AJ22" s="106">
        <v>0</v>
      </c>
      <c r="AK22" s="94"/>
      <c r="AL22" s="106">
        <f t="shared" si="1"/>
        <v>25771898</v>
      </c>
      <c r="AM22" s="94"/>
      <c r="AN22" s="94"/>
      <c r="AO22" s="94"/>
      <c r="AP22" s="106">
        <v>6024598.3399999999</v>
      </c>
      <c r="AQ22" s="94"/>
      <c r="AR22" s="103">
        <v>10</v>
      </c>
    </row>
    <row r="23" spans="1:44" ht="9.75" customHeight="1" x14ac:dyDescent="0.25">
      <c r="A23" s="103">
        <v>11</v>
      </c>
      <c r="B23" s="103"/>
      <c r="C23" s="8" t="s">
        <v>93</v>
      </c>
      <c r="D23" s="103"/>
      <c r="E23" s="103"/>
      <c r="F23" s="94"/>
      <c r="G23" s="106">
        <v>598784</v>
      </c>
      <c r="H23" s="94"/>
      <c r="I23" s="106">
        <v>1428426</v>
      </c>
      <c r="J23" s="94"/>
      <c r="K23" s="106">
        <v>20019409</v>
      </c>
      <c r="L23" s="94"/>
      <c r="M23" s="106">
        <v>3384</v>
      </c>
      <c r="N23" s="94"/>
      <c r="O23" s="106">
        <v>0</v>
      </c>
      <c r="P23" s="94"/>
      <c r="Q23" s="106">
        <v>2358023</v>
      </c>
      <c r="R23" s="94"/>
      <c r="S23" s="106">
        <v>594539</v>
      </c>
      <c r="T23" s="94"/>
      <c r="U23" s="106">
        <v>296817</v>
      </c>
      <c r="V23" s="94"/>
      <c r="W23" s="106">
        <f t="shared" si="0"/>
        <v>25299382</v>
      </c>
      <c r="X23" s="146"/>
      <c r="Y23" s="106"/>
      <c r="Z23" s="106">
        <v>12398262</v>
      </c>
      <c r="AA23" s="94"/>
      <c r="AB23" s="106">
        <v>3182120</v>
      </c>
      <c r="AC23" s="94"/>
      <c r="AD23" s="106">
        <v>14177283</v>
      </c>
      <c r="AE23" s="94"/>
      <c r="AF23" s="106">
        <v>0</v>
      </c>
      <c r="AG23" s="94"/>
      <c r="AH23" s="113">
        <v>0</v>
      </c>
      <c r="AI23" s="94"/>
      <c r="AJ23" s="106">
        <v>1469000</v>
      </c>
      <c r="AK23" s="94"/>
      <c r="AL23" s="106">
        <f t="shared" si="1"/>
        <v>31226665</v>
      </c>
      <c r="AM23" s="94"/>
      <c r="AN23" s="94"/>
      <c r="AO23" s="94"/>
      <c r="AP23" s="106">
        <v>2718993.79</v>
      </c>
      <c r="AQ23" s="94"/>
      <c r="AR23" s="103">
        <v>11</v>
      </c>
    </row>
    <row r="24" spans="1:44" ht="9.75" customHeight="1" x14ac:dyDescent="0.25">
      <c r="A24" s="103">
        <v>12</v>
      </c>
      <c r="B24" s="103"/>
      <c r="C24" s="8" t="s">
        <v>94</v>
      </c>
      <c r="D24" s="103"/>
      <c r="E24" s="103"/>
      <c r="F24" s="94"/>
      <c r="G24" s="106">
        <v>0</v>
      </c>
      <c r="H24" s="94"/>
      <c r="I24" s="106">
        <v>0</v>
      </c>
      <c r="J24" s="94"/>
      <c r="K24" s="106">
        <v>0</v>
      </c>
      <c r="L24" s="94"/>
      <c r="M24" s="106">
        <v>0</v>
      </c>
      <c r="N24" s="94"/>
      <c r="O24" s="106">
        <v>0</v>
      </c>
      <c r="P24" s="94"/>
      <c r="Q24" s="106">
        <v>0</v>
      </c>
      <c r="R24" s="94"/>
      <c r="S24" s="106">
        <v>0</v>
      </c>
      <c r="T24" s="94"/>
      <c r="U24" s="106">
        <v>50000</v>
      </c>
      <c r="V24" s="94"/>
      <c r="W24" s="106">
        <f t="shared" si="0"/>
        <v>50000</v>
      </c>
      <c r="X24" s="146"/>
      <c r="Y24" s="106"/>
      <c r="Z24" s="106">
        <v>0</v>
      </c>
      <c r="AA24" s="94"/>
      <c r="AB24" s="106">
        <v>0</v>
      </c>
      <c r="AC24" s="94"/>
      <c r="AD24" s="106">
        <v>0</v>
      </c>
      <c r="AE24" s="94"/>
      <c r="AF24" s="106">
        <v>0</v>
      </c>
      <c r="AG24" s="94"/>
      <c r="AH24" s="113">
        <v>0</v>
      </c>
      <c r="AI24" s="94"/>
      <c r="AJ24" s="106">
        <v>0</v>
      </c>
      <c r="AK24" s="94"/>
      <c r="AL24" s="106">
        <f t="shared" si="1"/>
        <v>0</v>
      </c>
      <c r="AM24" s="94"/>
      <c r="AN24" s="94"/>
      <c r="AO24" s="94"/>
      <c r="AP24" s="106">
        <v>408.94</v>
      </c>
      <c r="AQ24" s="94"/>
      <c r="AR24" s="103">
        <v>12</v>
      </c>
    </row>
    <row r="25" spans="1:44" ht="9.75" customHeight="1" x14ac:dyDescent="0.25">
      <c r="A25" s="103">
        <v>13</v>
      </c>
      <c r="B25" s="103"/>
      <c r="C25" s="8" t="s">
        <v>95</v>
      </c>
      <c r="D25" s="103"/>
      <c r="E25" s="103"/>
      <c r="F25" s="94"/>
      <c r="G25" s="106">
        <v>620772</v>
      </c>
      <c r="H25" s="94"/>
      <c r="I25" s="106">
        <v>0</v>
      </c>
      <c r="J25" s="94"/>
      <c r="K25" s="106">
        <v>10870962</v>
      </c>
      <c r="L25" s="94"/>
      <c r="M25" s="106">
        <v>1336260</v>
      </c>
      <c r="N25" s="94"/>
      <c r="O25" s="106">
        <v>0</v>
      </c>
      <c r="P25" s="94"/>
      <c r="Q25" s="106">
        <v>3040234</v>
      </c>
      <c r="R25" s="94"/>
      <c r="S25" s="106">
        <v>0</v>
      </c>
      <c r="T25" s="94"/>
      <c r="U25" s="106">
        <v>190435</v>
      </c>
      <c r="V25" s="94"/>
      <c r="W25" s="106">
        <f t="shared" si="0"/>
        <v>16058663</v>
      </c>
      <c r="X25" s="146"/>
      <c r="Y25" s="106"/>
      <c r="Z25" s="106">
        <v>175144</v>
      </c>
      <c r="AA25" s="94"/>
      <c r="AB25" s="106">
        <v>2589813</v>
      </c>
      <c r="AC25" s="94"/>
      <c r="AD25" s="106">
        <v>1934669</v>
      </c>
      <c r="AE25" s="94"/>
      <c r="AF25" s="106">
        <v>0</v>
      </c>
      <c r="AG25" s="94"/>
      <c r="AH25" s="113">
        <v>0</v>
      </c>
      <c r="AI25" s="94"/>
      <c r="AJ25" s="106">
        <v>0</v>
      </c>
      <c r="AK25" s="94"/>
      <c r="AL25" s="106">
        <f t="shared" si="1"/>
        <v>4699626</v>
      </c>
      <c r="AM25" s="94"/>
      <c r="AN25" s="94"/>
      <c r="AO25" s="94"/>
      <c r="AP25" s="106">
        <v>1081881.4300000002</v>
      </c>
      <c r="AQ25" s="94"/>
      <c r="AR25" s="103">
        <v>13</v>
      </c>
    </row>
    <row r="26" spans="1:44" ht="9.75" customHeight="1" x14ac:dyDescent="0.25">
      <c r="A26" s="103">
        <v>14</v>
      </c>
      <c r="B26" s="103"/>
      <c r="C26" s="8" t="s">
        <v>96</v>
      </c>
      <c r="D26" s="103"/>
      <c r="E26" s="103"/>
      <c r="F26" s="94"/>
      <c r="G26" s="106">
        <v>0</v>
      </c>
      <c r="H26" s="94"/>
      <c r="I26" s="106">
        <v>168772</v>
      </c>
      <c r="J26" s="94"/>
      <c r="K26" s="106">
        <v>4871721</v>
      </c>
      <c r="L26" s="94"/>
      <c r="M26" s="106">
        <v>0</v>
      </c>
      <c r="N26" s="94"/>
      <c r="O26" s="106">
        <v>0</v>
      </c>
      <c r="P26" s="94"/>
      <c r="Q26" s="106">
        <v>1009665</v>
      </c>
      <c r="R26" s="94"/>
      <c r="S26" s="106">
        <v>0</v>
      </c>
      <c r="T26" s="94"/>
      <c r="U26" s="106">
        <v>0</v>
      </c>
      <c r="V26" s="94"/>
      <c r="W26" s="106">
        <f t="shared" si="0"/>
        <v>6050158</v>
      </c>
      <c r="X26" s="146"/>
      <c r="Y26" s="106"/>
      <c r="Z26" s="106">
        <v>5806233</v>
      </c>
      <c r="AA26" s="94"/>
      <c r="AB26" s="106">
        <v>0</v>
      </c>
      <c r="AC26" s="94"/>
      <c r="AD26" s="106">
        <v>196818</v>
      </c>
      <c r="AE26" s="94"/>
      <c r="AF26" s="106">
        <v>0</v>
      </c>
      <c r="AG26" s="94"/>
      <c r="AH26" s="113">
        <v>47107</v>
      </c>
      <c r="AI26" s="94"/>
      <c r="AJ26" s="106">
        <v>0</v>
      </c>
      <c r="AK26" s="94"/>
      <c r="AL26" s="106">
        <f t="shared" si="1"/>
        <v>6050158</v>
      </c>
      <c r="AM26" s="94"/>
      <c r="AN26" s="94"/>
      <c r="AO26" s="94"/>
      <c r="AP26" s="106">
        <v>482987.05</v>
      </c>
      <c r="AQ26" s="94"/>
      <c r="AR26" s="103">
        <v>14</v>
      </c>
    </row>
    <row r="27" spans="1:44" ht="9.75" customHeight="1" x14ac:dyDescent="0.25">
      <c r="A27" s="103">
        <v>15</v>
      </c>
      <c r="B27" s="103"/>
      <c r="C27" s="8" t="s">
        <v>97</v>
      </c>
      <c r="D27" s="103"/>
      <c r="E27" s="103"/>
      <c r="F27" s="94"/>
      <c r="G27" s="106">
        <v>3769577</v>
      </c>
      <c r="H27" s="94"/>
      <c r="I27" s="106">
        <v>1084402</v>
      </c>
      <c r="J27" s="94"/>
      <c r="K27" s="106">
        <v>0</v>
      </c>
      <c r="L27" s="94"/>
      <c r="M27" s="106">
        <v>1264461</v>
      </c>
      <c r="N27" s="94"/>
      <c r="O27" s="106">
        <v>0</v>
      </c>
      <c r="P27" s="94"/>
      <c r="Q27" s="106">
        <v>30901187</v>
      </c>
      <c r="R27" s="94"/>
      <c r="S27" s="106">
        <v>0</v>
      </c>
      <c r="T27" s="94"/>
      <c r="U27" s="106">
        <v>50000</v>
      </c>
      <c r="V27" s="94"/>
      <c r="W27" s="106">
        <f t="shared" si="0"/>
        <v>37069627</v>
      </c>
      <c r="X27" s="146"/>
      <c r="Y27" s="106"/>
      <c r="Z27" s="106">
        <v>0</v>
      </c>
      <c r="AA27" s="94"/>
      <c r="AB27" s="106">
        <v>2291543</v>
      </c>
      <c r="AC27" s="94"/>
      <c r="AD27" s="106">
        <v>8905374</v>
      </c>
      <c r="AE27" s="94"/>
      <c r="AF27" s="106">
        <v>0</v>
      </c>
      <c r="AG27" s="94"/>
      <c r="AH27" s="113">
        <v>33267328</v>
      </c>
      <c r="AI27" s="94"/>
      <c r="AJ27" s="106">
        <v>0</v>
      </c>
      <c r="AK27" s="94"/>
      <c r="AL27" s="106">
        <f t="shared" si="1"/>
        <v>44464245</v>
      </c>
      <c r="AM27" s="94"/>
      <c r="AN27" s="94"/>
      <c r="AO27" s="94"/>
      <c r="AP27" s="106">
        <v>8049752</v>
      </c>
      <c r="AQ27" s="94"/>
      <c r="AR27" s="103">
        <v>15</v>
      </c>
    </row>
    <row r="28" spans="1:44" ht="9.75" customHeight="1" x14ac:dyDescent="0.25">
      <c r="A28" s="103">
        <v>16</v>
      </c>
      <c r="B28" s="103"/>
      <c r="C28" s="8" t="s">
        <v>98</v>
      </c>
      <c r="D28" s="103"/>
      <c r="E28" s="103"/>
      <c r="F28" s="94"/>
      <c r="G28" s="106">
        <v>1226029</v>
      </c>
      <c r="H28" s="94"/>
      <c r="I28" s="106">
        <v>0</v>
      </c>
      <c r="J28" s="94"/>
      <c r="K28" s="106">
        <v>5046435</v>
      </c>
      <c r="L28" s="94"/>
      <c r="M28" s="106">
        <v>0</v>
      </c>
      <c r="N28" s="94"/>
      <c r="O28" s="106">
        <v>0</v>
      </c>
      <c r="P28" s="94"/>
      <c r="Q28" s="106">
        <v>4949266</v>
      </c>
      <c r="R28" s="94"/>
      <c r="S28" s="106">
        <v>602936</v>
      </c>
      <c r="T28" s="94"/>
      <c r="U28" s="106">
        <v>0</v>
      </c>
      <c r="V28" s="94"/>
      <c r="W28" s="106">
        <f t="shared" si="0"/>
        <v>11824666</v>
      </c>
      <c r="X28" s="146"/>
      <c r="Y28" s="106"/>
      <c r="Z28" s="106">
        <v>5860827</v>
      </c>
      <c r="AA28" s="94"/>
      <c r="AB28" s="106">
        <v>1205448</v>
      </c>
      <c r="AC28" s="94"/>
      <c r="AD28" s="106">
        <v>3403477</v>
      </c>
      <c r="AE28" s="94"/>
      <c r="AF28" s="106">
        <v>0</v>
      </c>
      <c r="AG28" s="94"/>
      <c r="AH28" s="113">
        <v>0</v>
      </c>
      <c r="AI28" s="94"/>
      <c r="AJ28" s="106">
        <v>0</v>
      </c>
      <c r="AK28" s="94"/>
      <c r="AL28" s="106">
        <f t="shared" si="1"/>
        <v>10469752</v>
      </c>
      <c r="AM28" s="94"/>
      <c r="AN28" s="94"/>
      <c r="AO28" s="94"/>
      <c r="AP28" s="106">
        <v>1663460.77</v>
      </c>
      <c r="AQ28" s="94"/>
      <c r="AR28" s="103">
        <v>16</v>
      </c>
    </row>
    <row r="29" spans="1:44" ht="9.75" customHeight="1" x14ac:dyDescent="0.25">
      <c r="A29" s="103">
        <v>17</v>
      </c>
      <c r="B29" s="103"/>
      <c r="C29" s="8" t="s">
        <v>99</v>
      </c>
      <c r="D29" s="103"/>
      <c r="E29" s="103"/>
      <c r="F29" s="94"/>
      <c r="G29" s="106">
        <v>0</v>
      </c>
      <c r="H29" s="94"/>
      <c r="I29" s="106">
        <v>0</v>
      </c>
      <c r="J29" s="94"/>
      <c r="K29" s="106">
        <v>0</v>
      </c>
      <c r="L29" s="94"/>
      <c r="M29" s="106">
        <v>0</v>
      </c>
      <c r="N29" s="94"/>
      <c r="O29" s="106">
        <v>0</v>
      </c>
      <c r="P29" s="94"/>
      <c r="Q29" s="106">
        <v>0</v>
      </c>
      <c r="R29" s="94"/>
      <c r="S29" s="106">
        <v>0</v>
      </c>
      <c r="T29" s="94"/>
      <c r="U29" s="106">
        <v>0</v>
      </c>
      <c r="V29" s="94"/>
      <c r="W29" s="106">
        <f t="shared" si="0"/>
        <v>0</v>
      </c>
      <c r="X29" s="146"/>
      <c r="Y29" s="106"/>
      <c r="Z29" s="106">
        <v>0</v>
      </c>
      <c r="AA29" s="94"/>
      <c r="AB29" s="106">
        <v>0</v>
      </c>
      <c r="AC29" s="94"/>
      <c r="AD29" s="106">
        <v>0</v>
      </c>
      <c r="AE29" s="94"/>
      <c r="AF29" s="106">
        <v>0</v>
      </c>
      <c r="AG29" s="94"/>
      <c r="AH29" s="113">
        <v>0</v>
      </c>
      <c r="AI29" s="94"/>
      <c r="AJ29" s="106">
        <v>0</v>
      </c>
      <c r="AK29" s="94"/>
      <c r="AL29" s="106">
        <f t="shared" si="1"/>
        <v>0</v>
      </c>
      <c r="AM29" s="94"/>
      <c r="AN29" s="94"/>
      <c r="AO29" s="94"/>
      <c r="AP29" s="106">
        <v>0</v>
      </c>
      <c r="AQ29" s="94"/>
      <c r="AR29" s="103">
        <v>17</v>
      </c>
    </row>
    <row r="30" spans="1:44" ht="9.75" customHeight="1" x14ac:dyDescent="0.25">
      <c r="A30" s="103">
        <v>18</v>
      </c>
      <c r="B30" s="103"/>
      <c r="C30" s="8" t="s">
        <v>100</v>
      </c>
      <c r="D30" s="103"/>
      <c r="E30" s="103"/>
      <c r="F30" s="94"/>
      <c r="G30" s="106">
        <v>0</v>
      </c>
      <c r="H30" s="94"/>
      <c r="I30" s="106">
        <v>0</v>
      </c>
      <c r="J30" s="94"/>
      <c r="K30" s="106">
        <v>0</v>
      </c>
      <c r="L30" s="94"/>
      <c r="M30" s="106">
        <v>0</v>
      </c>
      <c r="N30" s="94"/>
      <c r="O30" s="106">
        <v>0</v>
      </c>
      <c r="P30" s="94"/>
      <c r="Q30" s="106">
        <v>787749</v>
      </c>
      <c r="R30" s="94"/>
      <c r="S30" s="106">
        <v>0</v>
      </c>
      <c r="T30" s="94"/>
      <c r="U30" s="106">
        <v>0</v>
      </c>
      <c r="V30" s="94"/>
      <c r="W30" s="106">
        <f t="shared" si="0"/>
        <v>787749</v>
      </c>
      <c r="X30" s="146"/>
      <c r="Y30" s="106"/>
      <c r="Z30" s="106">
        <v>5667</v>
      </c>
      <c r="AA30" s="94"/>
      <c r="AB30" s="106">
        <v>0</v>
      </c>
      <c r="AC30" s="94"/>
      <c r="AD30" s="106">
        <v>782082</v>
      </c>
      <c r="AE30" s="94"/>
      <c r="AF30" s="106">
        <v>0</v>
      </c>
      <c r="AG30" s="94"/>
      <c r="AH30" s="113">
        <v>0</v>
      </c>
      <c r="AI30" s="94"/>
      <c r="AJ30" s="106">
        <v>0</v>
      </c>
      <c r="AK30" s="94"/>
      <c r="AL30" s="106">
        <f t="shared" si="1"/>
        <v>787749</v>
      </c>
      <c r="AM30" s="94"/>
      <c r="AN30" s="94"/>
      <c r="AO30" s="94"/>
      <c r="AP30" s="106">
        <v>434020.15</v>
      </c>
      <c r="AQ30" s="94"/>
      <c r="AR30" s="103">
        <v>18</v>
      </c>
    </row>
    <row r="31" spans="1:44" ht="9.75" customHeight="1" x14ac:dyDescent="0.25">
      <c r="A31" s="103">
        <v>19</v>
      </c>
      <c r="B31" s="103"/>
      <c r="C31" s="8" t="s">
        <v>101</v>
      </c>
      <c r="D31" s="103"/>
      <c r="E31" s="103"/>
      <c r="F31" s="94"/>
      <c r="G31" s="106">
        <v>5761255</v>
      </c>
      <c r="H31" s="94"/>
      <c r="I31" s="106">
        <v>755487</v>
      </c>
      <c r="J31" s="94"/>
      <c r="K31" s="106">
        <v>2274450</v>
      </c>
      <c r="L31" s="94"/>
      <c r="M31" s="106">
        <v>48827</v>
      </c>
      <c r="N31" s="94"/>
      <c r="O31" s="106">
        <v>0</v>
      </c>
      <c r="P31" s="94"/>
      <c r="Q31" s="106">
        <v>7965702</v>
      </c>
      <c r="R31" s="94"/>
      <c r="S31" s="106">
        <v>0</v>
      </c>
      <c r="T31" s="94"/>
      <c r="U31" s="106">
        <v>1609039</v>
      </c>
      <c r="V31" s="94"/>
      <c r="W31" s="106">
        <f t="shared" si="0"/>
        <v>18414760</v>
      </c>
      <c r="X31" s="146"/>
      <c r="Y31" s="106"/>
      <c r="Z31" s="106">
        <v>2031977</v>
      </c>
      <c r="AA31" s="94"/>
      <c r="AB31" s="106">
        <v>13914473</v>
      </c>
      <c r="AC31" s="94"/>
      <c r="AD31" s="106">
        <v>4750812</v>
      </c>
      <c r="AE31" s="94"/>
      <c r="AF31" s="106">
        <v>0</v>
      </c>
      <c r="AG31" s="94"/>
      <c r="AH31" s="113">
        <v>1734221</v>
      </c>
      <c r="AI31" s="94"/>
      <c r="AJ31" s="106">
        <v>0</v>
      </c>
      <c r="AK31" s="94"/>
      <c r="AL31" s="106">
        <f t="shared" si="1"/>
        <v>22431483</v>
      </c>
      <c r="AM31" s="94"/>
      <c r="AN31" s="94"/>
      <c r="AO31" s="94"/>
      <c r="AP31" s="106">
        <v>9468482.6100000013</v>
      </c>
      <c r="AQ31" s="94"/>
      <c r="AR31" s="103">
        <v>19</v>
      </c>
    </row>
    <row r="32" spans="1:44" ht="9.75" customHeight="1" x14ac:dyDescent="0.25">
      <c r="A32" s="103">
        <v>20</v>
      </c>
      <c r="B32" s="103"/>
      <c r="C32" s="8" t="s">
        <v>102</v>
      </c>
      <c r="D32" s="103"/>
      <c r="E32" s="103"/>
      <c r="F32" s="94"/>
      <c r="G32" s="106">
        <v>1216201</v>
      </c>
      <c r="H32" s="94"/>
      <c r="I32" s="106">
        <v>80375</v>
      </c>
      <c r="J32" s="94"/>
      <c r="K32" s="106">
        <v>35060161</v>
      </c>
      <c r="L32" s="94"/>
      <c r="M32" s="106">
        <v>123928</v>
      </c>
      <c r="N32" s="94"/>
      <c r="O32" s="106">
        <v>5390595</v>
      </c>
      <c r="P32" s="94"/>
      <c r="Q32" s="106">
        <v>9171103</v>
      </c>
      <c r="R32" s="94"/>
      <c r="S32" s="106">
        <v>0</v>
      </c>
      <c r="T32" s="94"/>
      <c r="U32" s="106">
        <v>1817110</v>
      </c>
      <c r="V32" s="94"/>
      <c r="W32" s="106">
        <f t="shared" si="0"/>
        <v>52859473</v>
      </c>
      <c r="X32" s="146"/>
      <c r="Y32" s="106"/>
      <c r="Z32" s="106">
        <v>5441096</v>
      </c>
      <c r="AA32" s="94"/>
      <c r="AB32" s="106">
        <v>3967464</v>
      </c>
      <c r="AC32" s="94"/>
      <c r="AD32" s="106">
        <v>1585609</v>
      </c>
      <c r="AE32" s="94"/>
      <c r="AF32" s="106">
        <v>0</v>
      </c>
      <c r="AG32" s="94"/>
      <c r="AH32" s="113">
        <v>5934905</v>
      </c>
      <c r="AI32" s="94"/>
      <c r="AJ32" s="106">
        <v>0</v>
      </c>
      <c r="AK32" s="94"/>
      <c r="AL32" s="106">
        <f t="shared" si="1"/>
        <v>16929074</v>
      </c>
      <c r="AM32" s="94"/>
      <c r="AN32" s="94"/>
      <c r="AO32" s="94"/>
      <c r="AP32" s="106">
        <v>439237.48</v>
      </c>
      <c r="AQ32" s="94"/>
      <c r="AR32" s="103">
        <v>20</v>
      </c>
    </row>
    <row r="33" spans="1:44" ht="9.75" customHeight="1" x14ac:dyDescent="0.25">
      <c r="A33" s="103">
        <v>21</v>
      </c>
      <c r="B33" s="103"/>
      <c r="C33" s="8" t="s">
        <v>103</v>
      </c>
      <c r="D33" s="103"/>
      <c r="E33" s="103"/>
      <c r="F33" s="94"/>
      <c r="G33" s="106">
        <v>53744</v>
      </c>
      <c r="H33" s="94"/>
      <c r="I33" s="106">
        <v>123255</v>
      </c>
      <c r="J33" s="94"/>
      <c r="K33" s="106">
        <v>0</v>
      </c>
      <c r="L33" s="94"/>
      <c r="M33" s="106">
        <v>0</v>
      </c>
      <c r="N33" s="94"/>
      <c r="O33" s="106">
        <v>0</v>
      </c>
      <c r="P33" s="94"/>
      <c r="Q33" s="106">
        <v>1536673</v>
      </c>
      <c r="R33" s="94"/>
      <c r="S33" s="106">
        <v>0</v>
      </c>
      <c r="T33" s="94"/>
      <c r="U33" s="106">
        <v>2200</v>
      </c>
      <c r="V33" s="94"/>
      <c r="W33" s="106">
        <f t="shared" ref="W33:W46" si="2">SUM(G33:U33)</f>
        <v>1715872</v>
      </c>
      <c r="X33" s="146"/>
      <c r="Y33" s="106"/>
      <c r="Z33" s="106">
        <v>0</v>
      </c>
      <c r="AA33" s="94"/>
      <c r="AB33" s="106">
        <v>474569</v>
      </c>
      <c r="AC33" s="94"/>
      <c r="AD33" s="106">
        <v>522622</v>
      </c>
      <c r="AE33" s="94"/>
      <c r="AF33" s="106">
        <v>0</v>
      </c>
      <c r="AG33" s="94"/>
      <c r="AH33" s="113">
        <v>706483</v>
      </c>
      <c r="AI33" s="94"/>
      <c r="AJ33" s="106">
        <v>0</v>
      </c>
      <c r="AK33" s="94"/>
      <c r="AL33" s="106">
        <f t="shared" ref="AL33:AL46" si="3">SUM(Z33:AJ33)</f>
        <v>1703674</v>
      </c>
      <c r="AM33" s="94"/>
      <c r="AN33" s="94"/>
      <c r="AO33" s="94"/>
      <c r="AP33" s="106">
        <v>422473.68</v>
      </c>
      <c r="AQ33" s="94"/>
      <c r="AR33" s="103">
        <v>21</v>
      </c>
    </row>
    <row r="34" spans="1:44" ht="9.75" customHeight="1" x14ac:dyDescent="0.25">
      <c r="A34" s="103">
        <v>22</v>
      </c>
      <c r="B34" s="103"/>
      <c r="C34" s="8" t="s">
        <v>104</v>
      </c>
      <c r="D34" s="103"/>
      <c r="E34" s="103"/>
      <c r="F34" s="94"/>
      <c r="G34" s="106">
        <v>0</v>
      </c>
      <c r="H34" s="94"/>
      <c r="I34" s="106">
        <v>164219</v>
      </c>
      <c r="J34" s="94"/>
      <c r="K34" s="106">
        <v>0</v>
      </c>
      <c r="L34" s="94"/>
      <c r="M34" s="106">
        <v>0</v>
      </c>
      <c r="N34" s="94"/>
      <c r="O34" s="106">
        <v>0</v>
      </c>
      <c r="P34" s="94"/>
      <c r="Q34" s="106">
        <v>0</v>
      </c>
      <c r="R34" s="94"/>
      <c r="S34" s="106">
        <v>0</v>
      </c>
      <c r="T34" s="94"/>
      <c r="U34" s="106">
        <v>0</v>
      </c>
      <c r="V34" s="94"/>
      <c r="W34" s="106">
        <f t="shared" si="2"/>
        <v>164219</v>
      </c>
      <c r="X34" s="146"/>
      <c r="Y34" s="106"/>
      <c r="Z34" s="106">
        <v>0</v>
      </c>
      <c r="AA34" s="94"/>
      <c r="AB34" s="106">
        <v>0</v>
      </c>
      <c r="AC34" s="94"/>
      <c r="AD34" s="106">
        <v>242743</v>
      </c>
      <c r="AE34" s="94"/>
      <c r="AF34" s="106">
        <v>0</v>
      </c>
      <c r="AG34" s="94"/>
      <c r="AH34" s="113">
        <v>0</v>
      </c>
      <c r="AI34" s="94"/>
      <c r="AJ34" s="106">
        <v>0</v>
      </c>
      <c r="AK34" s="94"/>
      <c r="AL34" s="106">
        <f t="shared" si="3"/>
        <v>242743</v>
      </c>
      <c r="AM34" s="94"/>
      <c r="AN34" s="94"/>
      <c r="AO34" s="94"/>
      <c r="AP34" s="106">
        <v>249774.35</v>
      </c>
      <c r="AQ34" s="94"/>
      <c r="AR34" s="103">
        <v>22</v>
      </c>
    </row>
    <row r="35" spans="1:44" ht="9.75" customHeight="1" x14ac:dyDescent="0.25">
      <c r="A35" s="103">
        <v>23</v>
      </c>
      <c r="B35" s="103"/>
      <c r="C35" s="8" t="s">
        <v>105</v>
      </c>
      <c r="D35" s="103"/>
      <c r="E35" s="103"/>
      <c r="F35" s="94"/>
      <c r="G35" s="106">
        <v>14038850</v>
      </c>
      <c r="H35" s="94"/>
      <c r="I35" s="106">
        <v>20759565</v>
      </c>
      <c r="J35" s="94"/>
      <c r="K35" s="106">
        <v>93451996</v>
      </c>
      <c r="L35" s="94"/>
      <c r="M35" s="106">
        <v>2255532</v>
      </c>
      <c r="N35" s="94"/>
      <c r="O35" s="106">
        <v>0</v>
      </c>
      <c r="P35" s="94"/>
      <c r="Q35" s="106">
        <v>21918985</v>
      </c>
      <c r="R35" s="94"/>
      <c r="S35" s="106">
        <v>0</v>
      </c>
      <c r="T35" s="94"/>
      <c r="U35" s="106">
        <v>346607</v>
      </c>
      <c r="V35" s="94"/>
      <c r="W35" s="106">
        <f t="shared" si="2"/>
        <v>152771535</v>
      </c>
      <c r="X35" s="146"/>
      <c r="Y35" s="106"/>
      <c r="Z35" s="106">
        <v>9335291</v>
      </c>
      <c r="AA35" s="94"/>
      <c r="AB35" s="106">
        <v>38845229</v>
      </c>
      <c r="AC35" s="94"/>
      <c r="AD35" s="106">
        <v>61153519</v>
      </c>
      <c r="AE35" s="94"/>
      <c r="AF35" s="106">
        <v>0</v>
      </c>
      <c r="AG35" s="94"/>
      <c r="AH35" s="113">
        <v>5849323</v>
      </c>
      <c r="AI35" s="94"/>
      <c r="AJ35" s="106">
        <v>530532</v>
      </c>
      <c r="AK35" s="94"/>
      <c r="AL35" s="106">
        <f t="shared" si="3"/>
        <v>115713894</v>
      </c>
      <c r="AM35" s="94"/>
      <c r="AN35" s="94"/>
      <c r="AO35" s="94"/>
      <c r="AP35" s="106">
        <v>33199840.289999999</v>
      </c>
      <c r="AQ35" s="94"/>
      <c r="AR35" s="103">
        <v>23</v>
      </c>
    </row>
    <row r="36" spans="1:44" ht="9.75" customHeight="1" x14ac:dyDescent="0.25">
      <c r="A36" s="103">
        <v>24</v>
      </c>
      <c r="B36" s="103"/>
      <c r="C36" s="8" t="s">
        <v>106</v>
      </c>
      <c r="D36" s="103"/>
      <c r="E36" s="103"/>
      <c r="F36" s="94"/>
      <c r="G36" s="106">
        <v>0</v>
      </c>
      <c r="H36" s="94"/>
      <c r="I36" s="106">
        <v>3806128</v>
      </c>
      <c r="J36" s="94"/>
      <c r="K36" s="106">
        <v>144820376</v>
      </c>
      <c r="L36" s="94"/>
      <c r="M36" s="106">
        <v>1082364</v>
      </c>
      <c r="N36" s="94"/>
      <c r="O36" s="106">
        <v>0</v>
      </c>
      <c r="P36" s="94"/>
      <c r="Q36" s="106">
        <v>0</v>
      </c>
      <c r="R36" s="94"/>
      <c r="S36" s="106">
        <v>0</v>
      </c>
      <c r="T36" s="94"/>
      <c r="U36" s="106">
        <v>24948025</v>
      </c>
      <c r="V36" s="94"/>
      <c r="W36" s="106">
        <f t="shared" si="2"/>
        <v>174656893</v>
      </c>
      <c r="X36" s="146"/>
      <c r="Y36" s="106"/>
      <c r="Z36" s="106">
        <v>5512366</v>
      </c>
      <c r="AA36" s="94"/>
      <c r="AB36" s="106">
        <v>0</v>
      </c>
      <c r="AC36" s="94"/>
      <c r="AD36" s="106">
        <v>35284599</v>
      </c>
      <c r="AE36" s="94"/>
      <c r="AF36" s="106">
        <v>0</v>
      </c>
      <c r="AG36" s="94"/>
      <c r="AH36" s="113">
        <v>0</v>
      </c>
      <c r="AI36" s="94"/>
      <c r="AJ36" s="106">
        <v>880</v>
      </c>
      <c r="AK36" s="94"/>
      <c r="AL36" s="106">
        <f t="shared" si="3"/>
        <v>40797845</v>
      </c>
      <c r="AM36" s="94"/>
      <c r="AN36" s="94"/>
      <c r="AO36" s="94"/>
      <c r="AP36" s="106">
        <v>15915797.560000001</v>
      </c>
      <c r="AQ36" s="94"/>
      <c r="AR36" s="103">
        <v>24</v>
      </c>
    </row>
    <row r="37" spans="1:44" ht="9.75" customHeight="1" x14ac:dyDescent="0.25">
      <c r="A37" s="103">
        <v>25</v>
      </c>
      <c r="B37" s="103"/>
      <c r="C37" s="8" t="s">
        <v>107</v>
      </c>
      <c r="D37" s="103"/>
      <c r="E37" s="103"/>
      <c r="F37" s="94"/>
      <c r="G37" s="106">
        <v>0</v>
      </c>
      <c r="H37" s="94"/>
      <c r="I37" s="106">
        <v>0</v>
      </c>
      <c r="J37" s="94"/>
      <c r="K37" s="106">
        <v>0</v>
      </c>
      <c r="L37" s="94"/>
      <c r="M37" s="106">
        <v>0</v>
      </c>
      <c r="N37" s="94"/>
      <c r="O37" s="106">
        <v>0</v>
      </c>
      <c r="P37" s="94"/>
      <c r="Q37" s="106">
        <v>0</v>
      </c>
      <c r="R37" s="94"/>
      <c r="S37" s="106">
        <v>0</v>
      </c>
      <c r="T37" s="94"/>
      <c r="U37" s="106">
        <v>0</v>
      </c>
      <c r="V37" s="94"/>
      <c r="W37" s="106">
        <f t="shared" si="2"/>
        <v>0</v>
      </c>
      <c r="X37" s="146"/>
      <c r="Y37" s="106"/>
      <c r="Z37" s="106">
        <v>0</v>
      </c>
      <c r="AA37" s="94"/>
      <c r="AB37" s="106">
        <v>0</v>
      </c>
      <c r="AC37" s="94"/>
      <c r="AD37" s="106">
        <v>0</v>
      </c>
      <c r="AE37" s="94"/>
      <c r="AF37" s="106">
        <v>0</v>
      </c>
      <c r="AG37" s="94"/>
      <c r="AH37" s="113">
        <v>0</v>
      </c>
      <c r="AI37" s="94"/>
      <c r="AJ37" s="106">
        <v>0</v>
      </c>
      <c r="AK37" s="94"/>
      <c r="AL37" s="106">
        <f t="shared" si="3"/>
        <v>0</v>
      </c>
      <c r="AM37" s="94"/>
      <c r="AN37" s="94"/>
      <c r="AO37" s="94"/>
      <c r="AP37" s="106">
        <v>0</v>
      </c>
      <c r="AQ37" s="94"/>
      <c r="AR37" s="103">
        <v>25</v>
      </c>
    </row>
    <row r="38" spans="1:44" ht="9.75" customHeight="1" x14ac:dyDescent="0.25">
      <c r="A38" s="103">
        <v>26</v>
      </c>
      <c r="B38" s="103"/>
      <c r="C38" s="8" t="s">
        <v>108</v>
      </c>
      <c r="D38" s="103"/>
      <c r="E38" s="103"/>
      <c r="F38" s="94"/>
      <c r="G38" s="106">
        <v>0</v>
      </c>
      <c r="H38" s="94"/>
      <c r="I38" s="106">
        <v>0</v>
      </c>
      <c r="J38" s="94"/>
      <c r="K38" s="106">
        <v>0</v>
      </c>
      <c r="L38" s="94"/>
      <c r="M38" s="106">
        <v>0</v>
      </c>
      <c r="N38" s="94"/>
      <c r="O38" s="106">
        <v>0</v>
      </c>
      <c r="P38" s="94"/>
      <c r="Q38" s="106">
        <v>0</v>
      </c>
      <c r="R38" s="94"/>
      <c r="S38" s="106">
        <v>0</v>
      </c>
      <c r="T38" s="94"/>
      <c r="U38" s="106">
        <v>0</v>
      </c>
      <c r="V38" s="94"/>
      <c r="W38" s="106">
        <f t="shared" si="2"/>
        <v>0</v>
      </c>
      <c r="X38" s="146"/>
      <c r="Y38" s="106"/>
      <c r="Z38" s="106">
        <v>0</v>
      </c>
      <c r="AA38" s="94"/>
      <c r="AB38" s="106">
        <v>0</v>
      </c>
      <c r="AC38" s="94"/>
      <c r="AD38" s="106">
        <v>0</v>
      </c>
      <c r="AE38" s="94"/>
      <c r="AF38" s="106">
        <v>0</v>
      </c>
      <c r="AG38" s="94"/>
      <c r="AH38" s="113">
        <v>0</v>
      </c>
      <c r="AI38" s="94"/>
      <c r="AJ38" s="106">
        <v>0</v>
      </c>
      <c r="AK38" s="94"/>
      <c r="AL38" s="106">
        <f t="shared" si="3"/>
        <v>0</v>
      </c>
      <c r="AM38" s="94"/>
      <c r="AN38" s="94"/>
      <c r="AO38" s="94"/>
      <c r="AP38" s="106">
        <v>0</v>
      </c>
      <c r="AQ38" s="94"/>
      <c r="AR38" s="103">
        <v>26</v>
      </c>
    </row>
    <row r="39" spans="1:44" ht="9.75" customHeight="1" x14ac:dyDescent="0.25">
      <c r="A39" s="103">
        <v>27</v>
      </c>
      <c r="B39" s="103"/>
      <c r="C39" s="8" t="s">
        <v>109</v>
      </c>
      <c r="D39" s="103"/>
      <c r="E39" s="103"/>
      <c r="F39" s="94"/>
      <c r="G39" s="106">
        <v>937803</v>
      </c>
      <c r="H39" s="94"/>
      <c r="I39" s="106">
        <v>0</v>
      </c>
      <c r="J39" s="94"/>
      <c r="K39" s="106">
        <v>17953896</v>
      </c>
      <c r="L39" s="94"/>
      <c r="M39" s="106">
        <v>1382</v>
      </c>
      <c r="N39" s="94"/>
      <c r="O39" s="106">
        <v>0</v>
      </c>
      <c r="P39" s="94"/>
      <c r="Q39" s="106">
        <v>128249</v>
      </c>
      <c r="R39" s="94"/>
      <c r="S39" s="106">
        <v>0</v>
      </c>
      <c r="T39" s="94"/>
      <c r="U39" s="106">
        <v>456178</v>
      </c>
      <c r="V39" s="94"/>
      <c r="W39" s="106">
        <f t="shared" si="2"/>
        <v>19477508</v>
      </c>
      <c r="X39" s="146"/>
      <c r="Y39" s="106"/>
      <c r="Z39" s="106">
        <v>0</v>
      </c>
      <c r="AA39" s="94"/>
      <c r="AB39" s="106">
        <v>457600</v>
      </c>
      <c r="AC39" s="94"/>
      <c r="AD39" s="106">
        <v>314612</v>
      </c>
      <c r="AE39" s="94"/>
      <c r="AF39" s="106">
        <v>0</v>
      </c>
      <c r="AG39" s="94"/>
      <c r="AH39" s="113">
        <v>0</v>
      </c>
      <c r="AI39" s="94"/>
      <c r="AJ39" s="106">
        <v>0</v>
      </c>
      <c r="AK39" s="94"/>
      <c r="AL39" s="106">
        <f t="shared" si="3"/>
        <v>772212</v>
      </c>
      <c r="AM39" s="94"/>
      <c r="AN39" s="94"/>
      <c r="AO39" s="94"/>
      <c r="AP39" s="106">
        <v>1336375.77</v>
      </c>
      <c r="AQ39" s="94"/>
      <c r="AR39" s="103">
        <v>27</v>
      </c>
    </row>
    <row r="40" spans="1:44" ht="9.75" customHeight="1" x14ac:dyDescent="0.25">
      <c r="A40" s="103">
        <v>28</v>
      </c>
      <c r="B40" s="103"/>
      <c r="C40" s="8" t="s">
        <v>110</v>
      </c>
      <c r="D40" s="103"/>
      <c r="E40" s="103"/>
      <c r="F40" s="94"/>
      <c r="G40" s="106">
        <v>210209</v>
      </c>
      <c r="H40" s="94"/>
      <c r="I40" s="106">
        <v>175185</v>
      </c>
      <c r="J40" s="94"/>
      <c r="K40" s="106">
        <v>42906860</v>
      </c>
      <c r="L40" s="94"/>
      <c r="M40" s="106">
        <v>334594</v>
      </c>
      <c r="N40" s="94"/>
      <c r="O40" s="106">
        <v>0</v>
      </c>
      <c r="P40" s="94"/>
      <c r="Q40" s="106">
        <v>0</v>
      </c>
      <c r="R40" s="94"/>
      <c r="S40" s="106">
        <v>0</v>
      </c>
      <c r="T40" s="94"/>
      <c r="U40" s="106">
        <v>12769</v>
      </c>
      <c r="V40" s="94"/>
      <c r="W40" s="106">
        <f t="shared" si="2"/>
        <v>43639617</v>
      </c>
      <c r="X40" s="146"/>
      <c r="Y40" s="106"/>
      <c r="Z40" s="106">
        <v>3205664</v>
      </c>
      <c r="AA40" s="94"/>
      <c r="AB40" s="106">
        <v>0</v>
      </c>
      <c r="AC40" s="94"/>
      <c r="AD40" s="106">
        <v>19730757</v>
      </c>
      <c r="AE40" s="94"/>
      <c r="AF40" s="106">
        <v>0</v>
      </c>
      <c r="AG40" s="94"/>
      <c r="AH40" s="113">
        <v>0</v>
      </c>
      <c r="AI40" s="94"/>
      <c r="AJ40" s="106">
        <v>0</v>
      </c>
      <c r="AK40" s="94"/>
      <c r="AL40" s="106">
        <f t="shared" si="3"/>
        <v>22936421</v>
      </c>
      <c r="AM40" s="94"/>
      <c r="AN40" s="94"/>
      <c r="AO40" s="94"/>
      <c r="AP40" s="106">
        <v>628604.30000000005</v>
      </c>
      <c r="AQ40" s="94"/>
      <c r="AR40" s="103">
        <v>28</v>
      </c>
    </row>
    <row r="41" spans="1:44" ht="9.75" customHeight="1" x14ac:dyDescent="0.25">
      <c r="A41" s="103">
        <v>29</v>
      </c>
      <c r="B41" s="103"/>
      <c r="C41" s="8" t="s">
        <v>111</v>
      </c>
      <c r="D41" s="103"/>
      <c r="E41" s="103"/>
      <c r="F41" s="94"/>
      <c r="G41" s="106">
        <v>0</v>
      </c>
      <c r="H41" s="94"/>
      <c r="I41" s="106">
        <v>0</v>
      </c>
      <c r="J41" s="94"/>
      <c r="K41" s="106">
        <v>0</v>
      </c>
      <c r="L41" s="94"/>
      <c r="M41" s="106">
        <v>0</v>
      </c>
      <c r="N41" s="94"/>
      <c r="O41" s="106">
        <v>0</v>
      </c>
      <c r="P41" s="94"/>
      <c r="Q41" s="106">
        <v>680240</v>
      </c>
      <c r="R41" s="94"/>
      <c r="S41" s="106">
        <v>0</v>
      </c>
      <c r="T41" s="94"/>
      <c r="U41" s="106">
        <v>0</v>
      </c>
      <c r="V41" s="94"/>
      <c r="W41" s="106">
        <f t="shared" si="2"/>
        <v>680240</v>
      </c>
      <c r="X41" s="146"/>
      <c r="Y41" s="106"/>
      <c r="Z41" s="106">
        <v>480240</v>
      </c>
      <c r="AA41" s="94"/>
      <c r="AB41" s="106">
        <v>0</v>
      </c>
      <c r="AC41" s="94"/>
      <c r="AD41" s="106">
        <v>0</v>
      </c>
      <c r="AE41" s="94"/>
      <c r="AF41" s="106">
        <v>0</v>
      </c>
      <c r="AG41" s="94"/>
      <c r="AH41" s="113">
        <v>200000</v>
      </c>
      <c r="AI41" s="94"/>
      <c r="AJ41" s="106">
        <v>0</v>
      </c>
      <c r="AK41" s="94"/>
      <c r="AL41" s="106">
        <f t="shared" si="3"/>
        <v>680240</v>
      </c>
      <c r="AM41" s="94"/>
      <c r="AN41" s="94"/>
      <c r="AO41" s="94"/>
      <c r="AP41" s="106">
        <v>27386.19</v>
      </c>
      <c r="AQ41" s="94"/>
      <c r="AR41" s="103">
        <v>29</v>
      </c>
    </row>
    <row r="42" spans="1:44" ht="9.75" customHeight="1" x14ac:dyDescent="0.25">
      <c r="A42" s="103">
        <v>30</v>
      </c>
      <c r="B42" s="103"/>
      <c r="C42" s="8" t="s">
        <v>112</v>
      </c>
      <c r="D42" s="103"/>
      <c r="E42" s="103"/>
      <c r="F42" s="94"/>
      <c r="G42" s="106">
        <v>6559297</v>
      </c>
      <c r="H42" s="94"/>
      <c r="I42" s="106">
        <v>7751462</v>
      </c>
      <c r="J42" s="94"/>
      <c r="K42" s="106">
        <v>92468342</v>
      </c>
      <c r="L42" s="94"/>
      <c r="M42" s="106">
        <v>392342</v>
      </c>
      <c r="N42" s="94"/>
      <c r="O42" s="106">
        <v>0</v>
      </c>
      <c r="P42" s="94"/>
      <c r="Q42" s="106">
        <v>0</v>
      </c>
      <c r="R42" s="94"/>
      <c r="S42" s="106">
        <v>0</v>
      </c>
      <c r="T42" s="94"/>
      <c r="U42" s="106">
        <v>0</v>
      </c>
      <c r="V42" s="94"/>
      <c r="W42" s="106">
        <f t="shared" si="2"/>
        <v>107171443</v>
      </c>
      <c r="X42" s="146"/>
      <c r="Y42" s="106"/>
      <c r="Z42" s="106">
        <v>5431406</v>
      </c>
      <c r="AA42" s="94"/>
      <c r="AB42" s="106">
        <v>0</v>
      </c>
      <c r="AC42" s="94"/>
      <c r="AD42" s="106">
        <v>37716576</v>
      </c>
      <c r="AE42" s="94"/>
      <c r="AF42" s="106">
        <v>0</v>
      </c>
      <c r="AG42" s="94"/>
      <c r="AH42" s="113">
        <v>20144978</v>
      </c>
      <c r="AI42" s="94"/>
      <c r="AJ42" s="106">
        <v>0</v>
      </c>
      <c r="AK42" s="94"/>
      <c r="AL42" s="106">
        <f t="shared" si="3"/>
        <v>63292960</v>
      </c>
      <c r="AM42" s="94"/>
      <c r="AN42" s="94"/>
      <c r="AO42" s="94"/>
      <c r="AP42" s="106">
        <v>14134054.359999999</v>
      </c>
      <c r="AQ42" s="94"/>
      <c r="AR42" s="103">
        <v>30</v>
      </c>
    </row>
    <row r="43" spans="1:44" ht="9.75" customHeight="1" x14ac:dyDescent="0.25">
      <c r="A43" s="103">
        <v>31</v>
      </c>
      <c r="B43" s="103"/>
      <c r="C43" s="8" t="s">
        <v>113</v>
      </c>
      <c r="D43" s="103"/>
      <c r="E43" s="103"/>
      <c r="F43" s="94"/>
      <c r="G43" s="106">
        <v>5896645</v>
      </c>
      <c r="H43" s="94"/>
      <c r="I43" s="106">
        <v>6229425</v>
      </c>
      <c r="J43" s="94"/>
      <c r="K43" s="106">
        <v>24133599</v>
      </c>
      <c r="L43" s="94"/>
      <c r="M43" s="106">
        <v>297748</v>
      </c>
      <c r="N43" s="94"/>
      <c r="O43" s="106">
        <v>3207339</v>
      </c>
      <c r="P43" s="94"/>
      <c r="Q43" s="106">
        <v>6791408</v>
      </c>
      <c r="R43" s="94"/>
      <c r="S43" s="106">
        <v>0</v>
      </c>
      <c r="T43" s="94"/>
      <c r="U43" s="106">
        <v>2310775</v>
      </c>
      <c r="V43" s="94"/>
      <c r="W43" s="106">
        <f t="shared" si="2"/>
        <v>48866939</v>
      </c>
      <c r="X43" s="146"/>
      <c r="Y43" s="106"/>
      <c r="Z43" s="106">
        <v>12505864</v>
      </c>
      <c r="AA43" s="94"/>
      <c r="AB43" s="106">
        <v>14044076</v>
      </c>
      <c r="AC43" s="94"/>
      <c r="AD43" s="106">
        <v>23269669</v>
      </c>
      <c r="AE43" s="94"/>
      <c r="AF43" s="106">
        <v>0</v>
      </c>
      <c r="AG43" s="94"/>
      <c r="AH43" s="113">
        <v>679038</v>
      </c>
      <c r="AI43" s="94"/>
      <c r="AJ43" s="106">
        <v>0</v>
      </c>
      <c r="AK43" s="94"/>
      <c r="AL43" s="106">
        <f t="shared" si="3"/>
        <v>50498647</v>
      </c>
      <c r="AM43" s="94"/>
      <c r="AN43" s="94"/>
      <c r="AO43" s="94"/>
      <c r="AP43" s="106">
        <v>17945024.710000001</v>
      </c>
      <c r="AQ43" s="94"/>
      <c r="AR43" s="103">
        <v>31</v>
      </c>
    </row>
    <row r="44" spans="1:44" ht="9.75" customHeight="1" x14ac:dyDescent="0.25">
      <c r="A44" s="103">
        <v>32</v>
      </c>
      <c r="B44" s="103"/>
      <c r="C44" s="8" t="s">
        <v>114</v>
      </c>
      <c r="D44" s="103"/>
      <c r="E44" s="103"/>
      <c r="F44" s="94"/>
      <c r="G44" s="106">
        <v>35762</v>
      </c>
      <c r="H44" s="94"/>
      <c r="I44" s="106">
        <v>525604</v>
      </c>
      <c r="J44" s="94"/>
      <c r="K44" s="106">
        <v>5025000</v>
      </c>
      <c r="L44" s="94"/>
      <c r="M44" s="106">
        <v>34126</v>
      </c>
      <c r="N44" s="94"/>
      <c r="O44" s="106">
        <v>0</v>
      </c>
      <c r="P44" s="94"/>
      <c r="Q44" s="106">
        <v>1553150</v>
      </c>
      <c r="R44" s="94"/>
      <c r="S44" s="106">
        <v>0</v>
      </c>
      <c r="T44" s="94"/>
      <c r="U44" s="106">
        <v>5000</v>
      </c>
      <c r="V44" s="94"/>
      <c r="W44" s="106">
        <f t="shared" si="2"/>
        <v>7178642</v>
      </c>
      <c r="X44" s="146"/>
      <c r="Y44" s="106"/>
      <c r="Z44" s="106">
        <v>2270996</v>
      </c>
      <c r="AA44" s="94"/>
      <c r="AB44" s="106">
        <v>73783</v>
      </c>
      <c r="AC44" s="94"/>
      <c r="AD44" s="106">
        <v>4886901</v>
      </c>
      <c r="AE44" s="94"/>
      <c r="AF44" s="106">
        <v>0</v>
      </c>
      <c r="AG44" s="94"/>
      <c r="AH44" s="113">
        <v>0</v>
      </c>
      <c r="AI44" s="94"/>
      <c r="AJ44" s="106">
        <v>0</v>
      </c>
      <c r="AK44" s="94"/>
      <c r="AL44" s="106">
        <f t="shared" si="3"/>
        <v>7231680</v>
      </c>
      <c r="AM44" s="94"/>
      <c r="AN44" s="94"/>
      <c r="AO44" s="94"/>
      <c r="AP44" s="106">
        <v>5216721.12</v>
      </c>
      <c r="AQ44" s="94"/>
      <c r="AR44" s="103">
        <v>32</v>
      </c>
    </row>
    <row r="45" spans="1:44" ht="9.75" customHeight="1" x14ac:dyDescent="0.25">
      <c r="A45" s="103">
        <v>33</v>
      </c>
      <c r="B45" s="103"/>
      <c r="C45" s="8" t="s">
        <v>115</v>
      </c>
      <c r="D45" s="103"/>
      <c r="E45" s="103"/>
      <c r="F45" s="94"/>
      <c r="G45" s="106">
        <v>1044731</v>
      </c>
      <c r="H45" s="94"/>
      <c r="I45" s="106">
        <v>20568</v>
      </c>
      <c r="J45" s="94"/>
      <c r="K45" s="106">
        <v>46089862</v>
      </c>
      <c r="L45" s="94"/>
      <c r="M45" s="106">
        <v>161515</v>
      </c>
      <c r="N45" s="94"/>
      <c r="O45" s="106">
        <v>0</v>
      </c>
      <c r="P45" s="94"/>
      <c r="Q45" s="106">
        <v>4641050</v>
      </c>
      <c r="R45" s="94"/>
      <c r="S45" s="106">
        <v>0</v>
      </c>
      <c r="T45" s="94"/>
      <c r="U45" s="106">
        <v>0</v>
      </c>
      <c r="V45" s="94"/>
      <c r="W45" s="106">
        <f t="shared" si="2"/>
        <v>51957726</v>
      </c>
      <c r="X45" s="146"/>
      <c r="Y45" s="106"/>
      <c r="Z45" s="106">
        <v>3707274</v>
      </c>
      <c r="AA45" s="94"/>
      <c r="AB45" s="106">
        <v>0</v>
      </c>
      <c r="AC45" s="94"/>
      <c r="AD45" s="106">
        <v>113392</v>
      </c>
      <c r="AE45" s="94"/>
      <c r="AF45" s="106">
        <v>0</v>
      </c>
      <c r="AG45" s="94"/>
      <c r="AH45" s="113">
        <v>1504582</v>
      </c>
      <c r="AI45" s="94"/>
      <c r="AJ45" s="106">
        <v>0</v>
      </c>
      <c r="AK45" s="94"/>
      <c r="AL45" s="106">
        <f t="shared" si="3"/>
        <v>5325248</v>
      </c>
      <c r="AM45" s="94"/>
      <c r="AN45" s="94"/>
      <c r="AO45" s="94"/>
      <c r="AP45" s="106">
        <v>3431.18</v>
      </c>
      <c r="AQ45" s="94"/>
      <c r="AR45" s="103">
        <v>33</v>
      </c>
    </row>
    <row r="46" spans="1:44" ht="9.75" customHeight="1" x14ac:dyDescent="0.25">
      <c r="A46" s="103">
        <v>34</v>
      </c>
      <c r="B46" s="103"/>
      <c r="C46" s="8" t="s">
        <v>116</v>
      </c>
      <c r="D46" s="103"/>
      <c r="E46" s="103"/>
      <c r="F46" s="94"/>
      <c r="G46" s="106">
        <v>6413895</v>
      </c>
      <c r="H46" s="94"/>
      <c r="I46" s="106">
        <v>23647</v>
      </c>
      <c r="J46" s="94"/>
      <c r="K46" s="106">
        <v>17536516</v>
      </c>
      <c r="L46" s="94"/>
      <c r="M46" s="106">
        <v>1</v>
      </c>
      <c r="N46" s="94"/>
      <c r="O46" s="106">
        <v>0</v>
      </c>
      <c r="P46" s="94"/>
      <c r="Q46" s="106">
        <v>7174275</v>
      </c>
      <c r="R46" s="94"/>
      <c r="S46" s="106">
        <v>0</v>
      </c>
      <c r="T46" s="94"/>
      <c r="U46" s="106">
        <v>56326</v>
      </c>
      <c r="V46" s="94"/>
      <c r="W46" s="106">
        <f t="shared" si="2"/>
        <v>31204660</v>
      </c>
      <c r="X46" s="146"/>
      <c r="Y46" s="106"/>
      <c r="Z46" s="106">
        <v>11535242</v>
      </c>
      <c r="AA46" s="94"/>
      <c r="AB46" s="106">
        <v>17962663</v>
      </c>
      <c r="AC46" s="94"/>
      <c r="AD46" s="106">
        <v>6412412</v>
      </c>
      <c r="AE46" s="94"/>
      <c r="AF46" s="106">
        <v>0</v>
      </c>
      <c r="AG46" s="94"/>
      <c r="AH46" s="113">
        <v>0</v>
      </c>
      <c r="AI46" s="94"/>
      <c r="AJ46" s="106">
        <v>0</v>
      </c>
      <c r="AK46" s="94"/>
      <c r="AL46" s="106">
        <f t="shared" si="3"/>
        <v>35910317</v>
      </c>
      <c r="AM46" s="94"/>
      <c r="AN46" s="94"/>
      <c r="AO46" s="94"/>
      <c r="AP46" s="106">
        <v>10141254.440000001</v>
      </c>
      <c r="AQ46" s="94"/>
      <c r="AR46" s="103">
        <v>34</v>
      </c>
    </row>
    <row r="47" spans="1:44" ht="9.75" customHeight="1" x14ac:dyDescent="0.25">
      <c r="A47" s="103">
        <v>35</v>
      </c>
      <c r="B47" s="103"/>
      <c r="C47" s="8" t="s">
        <v>117</v>
      </c>
      <c r="D47" s="103"/>
      <c r="E47" s="103"/>
      <c r="F47" s="94"/>
      <c r="G47" s="106">
        <v>8639468</v>
      </c>
      <c r="H47" s="94"/>
      <c r="I47" s="106">
        <v>9699813</v>
      </c>
      <c r="J47" s="94"/>
      <c r="K47" s="106">
        <v>0</v>
      </c>
      <c r="L47" s="94"/>
      <c r="M47" s="106">
        <v>421065</v>
      </c>
      <c r="N47" s="94"/>
      <c r="O47" s="106">
        <v>421765</v>
      </c>
      <c r="P47" s="94"/>
      <c r="Q47" s="106">
        <v>89869048</v>
      </c>
      <c r="R47" s="94"/>
      <c r="S47" s="106">
        <v>0</v>
      </c>
      <c r="T47" s="94"/>
      <c r="U47" s="106">
        <v>3192512</v>
      </c>
      <c r="V47" s="94"/>
      <c r="W47" s="106">
        <f>SUM(G47:U47)</f>
        <v>112243671</v>
      </c>
      <c r="X47" s="146"/>
      <c r="Y47" s="106"/>
      <c r="Z47" s="106">
        <v>62575099</v>
      </c>
      <c r="AA47" s="94"/>
      <c r="AB47" s="106">
        <v>19124419</v>
      </c>
      <c r="AC47" s="94"/>
      <c r="AD47" s="106">
        <v>138864970</v>
      </c>
      <c r="AE47" s="94"/>
      <c r="AF47" s="106">
        <v>0</v>
      </c>
      <c r="AG47" s="94"/>
      <c r="AH47" s="113">
        <v>158015</v>
      </c>
      <c r="AI47" s="94"/>
      <c r="AJ47" s="106">
        <v>0</v>
      </c>
      <c r="AK47" s="94"/>
      <c r="AL47" s="106">
        <f>SUM(Z47:AJ47)</f>
        <v>220722503</v>
      </c>
      <c r="AM47" s="94"/>
      <c r="AN47" s="94"/>
      <c r="AO47" s="94"/>
      <c r="AP47" s="106">
        <v>46051976.909999996</v>
      </c>
      <c r="AQ47" s="94"/>
      <c r="AR47" s="103">
        <v>35</v>
      </c>
    </row>
    <row r="48" spans="1:44" ht="9.75" customHeight="1" x14ac:dyDescent="0.25">
      <c r="A48" s="103">
        <v>36</v>
      </c>
      <c r="B48" s="103"/>
      <c r="C48" s="8" t="s">
        <v>118</v>
      </c>
      <c r="D48" s="103"/>
      <c r="E48" s="103"/>
      <c r="F48" s="94"/>
      <c r="G48" s="106">
        <v>0</v>
      </c>
      <c r="H48" s="94"/>
      <c r="I48" s="106">
        <v>281901</v>
      </c>
      <c r="J48" s="94"/>
      <c r="K48" s="106">
        <v>0</v>
      </c>
      <c r="L48" s="94"/>
      <c r="M48" s="106">
        <v>428187</v>
      </c>
      <c r="N48" s="94"/>
      <c r="O48" s="106">
        <v>0</v>
      </c>
      <c r="P48" s="94"/>
      <c r="Q48" s="106">
        <v>428307</v>
      </c>
      <c r="R48" s="94"/>
      <c r="S48" s="106">
        <v>0</v>
      </c>
      <c r="T48" s="94"/>
      <c r="U48" s="106">
        <v>44194</v>
      </c>
      <c r="V48" s="94"/>
      <c r="W48" s="106">
        <f>SUM(G48:U48)</f>
        <v>1182589</v>
      </c>
      <c r="X48" s="146"/>
      <c r="Y48" s="106"/>
      <c r="Z48" s="106">
        <v>7918937</v>
      </c>
      <c r="AA48" s="94"/>
      <c r="AB48" s="106">
        <v>0</v>
      </c>
      <c r="AC48" s="94"/>
      <c r="AD48" s="106">
        <v>0</v>
      </c>
      <c r="AE48" s="94"/>
      <c r="AF48" s="106">
        <v>0</v>
      </c>
      <c r="AG48" s="94"/>
      <c r="AH48" s="113">
        <v>1134487</v>
      </c>
      <c r="AI48" s="94"/>
      <c r="AJ48" s="106">
        <v>0</v>
      </c>
      <c r="AK48" s="94"/>
      <c r="AL48" s="106">
        <f>SUM(Z48:AJ48)</f>
        <v>9053424</v>
      </c>
      <c r="AM48" s="94"/>
      <c r="AN48" s="94"/>
      <c r="AO48" s="94"/>
      <c r="AP48" s="106">
        <v>-50727.049999999996</v>
      </c>
      <c r="AQ48" s="94"/>
      <c r="AR48" s="103">
        <v>36</v>
      </c>
    </row>
    <row r="49" spans="1:44" ht="9.75" customHeight="1" x14ac:dyDescent="0.25">
      <c r="A49" s="103">
        <v>37</v>
      </c>
      <c r="B49" s="103"/>
      <c r="C49" s="8" t="s">
        <v>119</v>
      </c>
      <c r="D49" s="103"/>
      <c r="E49" s="103"/>
      <c r="F49" s="94"/>
      <c r="G49" s="106">
        <v>1287482</v>
      </c>
      <c r="H49" s="94"/>
      <c r="I49" s="106">
        <v>215717</v>
      </c>
      <c r="J49" s="94"/>
      <c r="K49" s="106">
        <v>440457</v>
      </c>
      <c r="L49" s="94"/>
      <c r="M49" s="106">
        <v>810349</v>
      </c>
      <c r="N49" s="94"/>
      <c r="O49" s="106">
        <v>0</v>
      </c>
      <c r="P49" s="94"/>
      <c r="Q49" s="106">
        <v>6371659</v>
      </c>
      <c r="R49" s="94"/>
      <c r="S49" s="106">
        <v>0</v>
      </c>
      <c r="T49" s="94"/>
      <c r="U49" s="106">
        <v>434324</v>
      </c>
      <c r="V49" s="94"/>
      <c r="W49" s="106">
        <f>SUM(G49:U49)</f>
        <v>9559988</v>
      </c>
      <c r="X49" s="146"/>
      <c r="Y49" s="106"/>
      <c r="Z49" s="106">
        <v>3281016</v>
      </c>
      <c r="AA49" s="94"/>
      <c r="AB49" s="106">
        <v>3652548</v>
      </c>
      <c r="AC49" s="94"/>
      <c r="AD49" s="106">
        <v>1763479</v>
      </c>
      <c r="AE49" s="94"/>
      <c r="AF49" s="106">
        <v>0</v>
      </c>
      <c r="AG49" s="94"/>
      <c r="AH49" s="113">
        <v>0</v>
      </c>
      <c r="AI49" s="94"/>
      <c r="AJ49" s="106">
        <v>0</v>
      </c>
      <c r="AK49" s="94"/>
      <c r="AL49" s="106">
        <f>SUM(Z49:AJ49)</f>
        <v>8697043</v>
      </c>
      <c r="AM49" s="94"/>
      <c r="AN49" s="94"/>
      <c r="AO49" s="94"/>
      <c r="AP49" s="106">
        <v>618752.17000000004</v>
      </c>
      <c r="AQ49" s="94"/>
      <c r="AR49" s="103">
        <v>37</v>
      </c>
    </row>
    <row r="50" spans="1:44" ht="9.75" customHeight="1" x14ac:dyDescent="0.25">
      <c r="A50" s="109">
        <v>38</v>
      </c>
      <c r="B50" s="103"/>
      <c r="C50" s="8" t="s">
        <v>120</v>
      </c>
      <c r="D50" s="103"/>
      <c r="E50" s="103"/>
      <c r="F50" s="94"/>
      <c r="G50" s="110">
        <v>994758</v>
      </c>
      <c r="H50" s="94"/>
      <c r="I50" s="110">
        <v>154721</v>
      </c>
      <c r="J50" s="94"/>
      <c r="K50" s="110">
        <v>1000000</v>
      </c>
      <c r="L50" s="94"/>
      <c r="M50" s="110">
        <v>104724</v>
      </c>
      <c r="N50" s="94"/>
      <c r="O50" s="110">
        <v>0</v>
      </c>
      <c r="P50" s="94"/>
      <c r="Q50" s="110">
        <v>1388699</v>
      </c>
      <c r="R50" s="94"/>
      <c r="S50" s="110">
        <v>0</v>
      </c>
      <c r="T50" s="94"/>
      <c r="U50" s="110">
        <v>315212</v>
      </c>
      <c r="V50" s="94"/>
      <c r="W50" s="110">
        <f>SUM(G50:U50)</f>
        <v>3958114</v>
      </c>
      <c r="X50" s="146"/>
      <c r="Y50" s="106"/>
      <c r="Z50" s="110">
        <v>710336</v>
      </c>
      <c r="AA50" s="94"/>
      <c r="AB50" s="110">
        <v>2063868</v>
      </c>
      <c r="AC50" s="94"/>
      <c r="AD50" s="110">
        <v>2867307</v>
      </c>
      <c r="AE50" s="94"/>
      <c r="AF50" s="110">
        <v>0</v>
      </c>
      <c r="AG50" s="94"/>
      <c r="AH50" s="110">
        <v>0</v>
      </c>
      <c r="AI50" s="94"/>
      <c r="AJ50" s="110">
        <v>0</v>
      </c>
      <c r="AK50" s="94"/>
      <c r="AL50" s="110">
        <f>SUM(Z50:AJ50)</f>
        <v>5641511</v>
      </c>
      <c r="AM50" s="94"/>
      <c r="AN50" s="94"/>
      <c r="AO50" s="94"/>
      <c r="AP50" s="110">
        <v>2351710.63</v>
      </c>
      <c r="AQ50" s="94"/>
      <c r="AR50" s="109">
        <v>38</v>
      </c>
    </row>
    <row r="51" spans="1:44" ht="8.85" customHeight="1" x14ac:dyDescent="0.25">
      <c r="A51" s="103"/>
      <c r="B51" s="103"/>
      <c r="C51" s="103"/>
      <c r="D51" s="103"/>
      <c r="E51" s="103"/>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103"/>
    </row>
    <row r="52" spans="1:44" ht="8.85" customHeight="1" x14ac:dyDescent="0.25">
      <c r="A52" s="109">
        <f>A50</f>
        <v>38</v>
      </c>
      <c r="B52" s="103"/>
      <c r="C52" s="123" t="s">
        <v>63</v>
      </c>
      <c r="D52" s="103"/>
      <c r="E52" s="103"/>
      <c r="F52" s="94"/>
      <c r="G52" s="115">
        <f>SUM(G13:G50)</f>
        <v>86078617</v>
      </c>
      <c r="H52" s="94"/>
      <c r="I52" s="115">
        <f>SUM(I13:I50)</f>
        <v>64684100</v>
      </c>
      <c r="J52" s="94"/>
      <c r="K52" s="115">
        <f>SUM(K13:K50)</f>
        <v>627971390</v>
      </c>
      <c r="L52" s="94"/>
      <c r="M52" s="115">
        <f>SUM(M13:M50)</f>
        <v>16637571</v>
      </c>
      <c r="N52" s="94"/>
      <c r="O52" s="115">
        <f>SUM(O13:O50)</f>
        <v>9247026</v>
      </c>
      <c r="P52" s="94"/>
      <c r="Q52" s="115">
        <f>SUM(Q13:Q50)</f>
        <v>315573556</v>
      </c>
      <c r="R52" s="94"/>
      <c r="S52" s="115">
        <f>SUM(S13:S50)</f>
        <v>1844417</v>
      </c>
      <c r="T52" s="94"/>
      <c r="U52" s="115">
        <f>SUM(U13:U50)</f>
        <v>57592812</v>
      </c>
      <c r="V52" s="94"/>
      <c r="W52" s="115">
        <f>SUM(W13:W50)</f>
        <v>1179629489</v>
      </c>
      <c r="X52" s="148"/>
      <c r="Y52" s="94"/>
      <c r="Z52" s="115">
        <f>SUM(Z13:Z50)</f>
        <v>239574162</v>
      </c>
      <c r="AA52" s="94"/>
      <c r="AB52" s="115">
        <f>SUM(AB13:AB50)</f>
        <v>165546645</v>
      </c>
      <c r="AC52" s="94"/>
      <c r="AD52" s="115">
        <f>SUM(AD13:AD50)</f>
        <v>541128211</v>
      </c>
      <c r="AE52" s="94"/>
      <c r="AF52" s="115">
        <f>SUM(AF13:AF50)</f>
        <v>0</v>
      </c>
      <c r="AG52" s="94"/>
      <c r="AH52" s="115">
        <f>SUM(AH13:AH50)</f>
        <v>77240083</v>
      </c>
      <c r="AI52" s="94"/>
      <c r="AJ52" s="115">
        <f>SUM(AJ13:AJ50)</f>
        <v>2000412</v>
      </c>
      <c r="AK52" s="94"/>
      <c r="AL52" s="115">
        <f>SUM(AL13:AL50)</f>
        <v>1025489513</v>
      </c>
      <c r="AM52" s="94"/>
      <c r="AN52" s="94"/>
      <c r="AO52" s="94"/>
      <c r="AP52" s="115">
        <f>SUM(AP13:AP50)</f>
        <v>222179969.31999996</v>
      </c>
      <c r="AQ52" s="94"/>
      <c r="AR52" s="109">
        <f>AR50</f>
        <v>38</v>
      </c>
    </row>
    <row r="53" spans="1:44" ht="8.85" customHeight="1"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row>
    <row r="54" spans="1:44" ht="8.85"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row>
    <row r="55" spans="1:44" ht="8.85" customHeight="1"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row>
    <row r="56" spans="1:44" ht="8.85" customHeigh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row>
    <row r="57" spans="1:44" ht="8.85" customHeight="1"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row>
    <row r="58" spans="1:44" ht="8.85" customHeight="1"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row>
    <row r="59" spans="1:44" ht="8.85" customHeigh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row>
    <row r="60" spans="1:44" ht="8.85" customHeigh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row>
    <row r="61" spans="1:44" ht="8.85"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row>
    <row r="62" spans="1:44" ht="8.85" customHeigh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row>
    <row r="63" spans="1:44" ht="8.85" customHeigh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row>
    <row r="64" spans="1:44" ht="8.85"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row>
    <row r="65" spans="1:47" ht="2.25" customHeigh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row>
    <row r="66" spans="1:47" ht="8.85" customHeight="1"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row>
    <row r="67" spans="1:47" ht="10.5" customHeight="1" x14ac:dyDescent="0.25">
      <c r="A67" s="118" t="s">
        <v>606</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U67" s="135" t="s">
        <v>607</v>
      </c>
    </row>
    <row r="68" spans="1:47" ht="10.5" customHeight="1" x14ac:dyDescent="0.25">
      <c r="A68" s="94"/>
      <c r="B68" s="94"/>
      <c r="C68" s="94"/>
      <c r="D68" s="94"/>
      <c r="E68" s="94"/>
      <c r="F68" s="94"/>
      <c r="G68" s="94"/>
      <c r="H68" s="94"/>
      <c r="I68" s="94"/>
      <c r="J68" s="94"/>
      <c r="K68" s="94"/>
      <c r="L68" s="94"/>
      <c r="M68" s="94"/>
      <c r="N68" s="94"/>
      <c r="O68" s="94"/>
      <c r="P68" s="94"/>
      <c r="Q68" s="94"/>
      <c r="R68" s="94"/>
      <c r="S68" s="94"/>
      <c r="T68" s="94"/>
      <c r="U68" s="103"/>
      <c r="V68" s="94"/>
      <c r="W68" s="135" t="s">
        <v>40</v>
      </c>
      <c r="X68" s="94"/>
      <c r="Y68" s="94"/>
      <c r="Z68" s="134" t="s">
        <v>41</v>
      </c>
      <c r="AA68" s="94"/>
      <c r="AB68" s="94"/>
      <c r="AC68" s="94"/>
      <c r="AD68" s="94"/>
      <c r="AE68" s="94"/>
      <c r="AF68" s="94"/>
      <c r="AG68" s="94"/>
      <c r="AH68" s="94"/>
      <c r="AI68" s="94"/>
      <c r="AJ68" s="94"/>
      <c r="AK68" s="94"/>
      <c r="AL68" s="94"/>
      <c r="AM68" s="94"/>
      <c r="AN68" s="94"/>
      <c r="AO68" s="94"/>
      <c r="AP68" s="103"/>
      <c r="AQ68" s="94"/>
      <c r="AR68" s="135" t="s">
        <v>584</v>
      </c>
    </row>
    <row r="69" spans="1:47" ht="10.5" customHeight="1" x14ac:dyDescent="0.25">
      <c r="A69" s="146"/>
      <c r="B69" s="94"/>
      <c r="C69" s="94"/>
      <c r="D69" s="94"/>
      <c r="E69" s="94"/>
      <c r="F69" s="94"/>
      <c r="G69" s="94"/>
      <c r="H69" s="94"/>
      <c r="I69" s="94"/>
      <c r="J69" s="94"/>
      <c r="K69" s="94"/>
      <c r="L69" s="94"/>
      <c r="M69" s="94"/>
      <c r="N69" s="94"/>
      <c r="O69" s="94"/>
      <c r="P69" s="94"/>
      <c r="Q69" s="94"/>
      <c r="R69" s="94"/>
      <c r="S69" s="94"/>
      <c r="T69" s="94"/>
      <c r="U69" s="103"/>
      <c r="V69" s="94"/>
      <c r="W69" s="96" t="s">
        <v>585</v>
      </c>
      <c r="X69" s="94"/>
      <c r="Y69" s="94"/>
      <c r="Z69" s="134" t="s">
        <v>586</v>
      </c>
      <c r="AA69" s="94"/>
      <c r="AB69" s="94"/>
      <c r="AC69" s="94"/>
      <c r="AD69" s="94"/>
      <c r="AE69" s="94"/>
      <c r="AF69" s="94"/>
      <c r="AG69" s="94"/>
      <c r="AH69" s="94"/>
      <c r="AI69" s="94"/>
      <c r="AJ69" s="94"/>
      <c r="AK69" s="94"/>
      <c r="AL69" s="94"/>
      <c r="AM69" s="94"/>
      <c r="AN69" s="94"/>
      <c r="AO69" s="94"/>
      <c r="AP69" s="103"/>
      <c r="AQ69" s="94"/>
      <c r="AR69" s="135" t="s">
        <v>122</v>
      </c>
    </row>
    <row r="70" spans="1:47" ht="10.5" customHeight="1" x14ac:dyDescent="0.25">
      <c r="A70" s="125"/>
      <c r="B70" s="94"/>
      <c r="C70" s="94"/>
      <c r="D70" s="94"/>
      <c r="E70" s="94"/>
      <c r="F70" s="94"/>
      <c r="G70" s="94"/>
      <c r="H70" s="94"/>
      <c r="I70" s="94"/>
      <c r="J70" s="94"/>
      <c r="K70" s="94"/>
      <c r="L70" s="94"/>
      <c r="M70" s="94"/>
      <c r="N70" s="94"/>
      <c r="O70" s="94"/>
      <c r="P70" s="94"/>
      <c r="Q70" s="94"/>
      <c r="R70" s="94"/>
      <c r="S70" s="94"/>
      <c r="T70" s="94"/>
      <c r="U70" s="103"/>
      <c r="V70" s="94"/>
      <c r="W70" s="96" t="s">
        <v>46</v>
      </c>
      <c r="X70" s="94"/>
      <c r="Y70" s="94"/>
      <c r="Z70" s="118" t="s">
        <v>47</v>
      </c>
      <c r="AA70" s="94"/>
      <c r="AB70" s="94"/>
      <c r="AC70" s="94"/>
      <c r="AD70" s="94"/>
      <c r="AE70" s="94"/>
      <c r="AF70" s="94"/>
      <c r="AG70" s="94"/>
      <c r="AH70" s="94"/>
      <c r="AI70" s="94"/>
      <c r="AJ70" s="94"/>
      <c r="AK70" s="94"/>
      <c r="AL70" s="94"/>
      <c r="AM70" s="94"/>
      <c r="AN70" s="94"/>
      <c r="AO70" s="94"/>
      <c r="AP70" s="94"/>
      <c r="AQ70" s="94"/>
      <c r="AR70" s="94"/>
    </row>
    <row r="71" spans="1:47" ht="9.75" customHeight="1"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row>
    <row r="72" spans="1:47" ht="9.75" customHeight="1"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row>
    <row r="73" spans="1:47" ht="7.5" customHeight="1"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row>
    <row r="74" spans="1:47" ht="13.5" customHeight="1" x14ac:dyDescent="0.25">
      <c r="A74" s="94"/>
      <c r="B74" s="94"/>
      <c r="C74" s="94"/>
      <c r="D74" s="94"/>
      <c r="E74" s="94"/>
      <c r="F74" s="94"/>
      <c r="G74" s="301" t="s">
        <v>728</v>
      </c>
      <c r="H74" s="99"/>
      <c r="I74" s="99"/>
      <c r="J74" s="99"/>
      <c r="K74" s="99"/>
      <c r="L74" s="99"/>
      <c r="M74" s="99"/>
      <c r="N74" s="99"/>
      <c r="O74" s="99"/>
      <c r="P74" s="99"/>
      <c r="Q74" s="99"/>
      <c r="R74" s="99"/>
      <c r="S74" s="99"/>
      <c r="T74" s="99"/>
      <c r="U74" s="99"/>
      <c r="V74" s="99"/>
      <c r="W74" s="99"/>
      <c r="X74" s="119"/>
      <c r="Y74" s="94"/>
      <c r="Z74" s="301" t="s">
        <v>729</v>
      </c>
      <c r="AA74" s="99"/>
      <c r="AB74" s="99"/>
      <c r="AC74" s="99"/>
      <c r="AD74" s="99"/>
      <c r="AE74" s="99"/>
      <c r="AF74" s="99"/>
      <c r="AG74" s="99"/>
      <c r="AH74" s="99"/>
      <c r="AI74" s="99"/>
      <c r="AJ74" s="99"/>
      <c r="AK74" s="99"/>
      <c r="AL74" s="99"/>
      <c r="AM74" s="99"/>
      <c r="AN74" s="94"/>
      <c r="AO74" s="94"/>
      <c r="AP74" s="100" t="s">
        <v>608</v>
      </c>
      <c r="AQ74" s="94"/>
      <c r="AR74" s="94"/>
    </row>
    <row r="75" spans="1:47" ht="10.5" customHeight="1"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8" t="s">
        <v>587</v>
      </c>
      <c r="AQ75" s="94"/>
      <c r="AR75" s="94"/>
    </row>
    <row r="76" spans="1:47" ht="10.5" customHeight="1" x14ac:dyDescent="0.25">
      <c r="A76" s="94"/>
      <c r="B76" s="94"/>
      <c r="C76" s="94"/>
      <c r="D76" s="94"/>
      <c r="E76" s="94"/>
      <c r="F76" s="94"/>
      <c r="G76" s="94"/>
      <c r="H76" s="94"/>
      <c r="I76" s="94"/>
      <c r="J76" s="94"/>
      <c r="K76" s="94"/>
      <c r="L76" s="94"/>
      <c r="M76" s="94"/>
      <c r="N76" s="94"/>
      <c r="O76" s="94"/>
      <c r="P76" s="94"/>
      <c r="Q76" s="95" t="s">
        <v>588</v>
      </c>
      <c r="R76" s="94"/>
      <c r="S76" s="95" t="s">
        <v>297</v>
      </c>
      <c r="T76" s="94"/>
      <c r="U76" s="94"/>
      <c r="V76" s="94"/>
      <c r="W76" s="94"/>
      <c r="X76" s="94"/>
      <c r="Y76" s="94"/>
      <c r="Z76" s="94"/>
      <c r="AA76" s="94"/>
      <c r="AB76" s="94"/>
      <c r="AC76" s="94"/>
      <c r="AD76" s="94"/>
      <c r="AE76" s="94"/>
      <c r="AF76" s="94"/>
      <c r="AG76" s="94"/>
      <c r="AH76" s="94"/>
      <c r="AI76" s="94"/>
      <c r="AJ76" s="95" t="s">
        <v>297</v>
      </c>
      <c r="AK76" s="94"/>
      <c r="AL76" s="94"/>
      <c r="AM76" s="94"/>
      <c r="AN76" s="94"/>
      <c r="AO76" s="94"/>
      <c r="AP76" s="101" t="s">
        <v>296</v>
      </c>
      <c r="AQ76" s="94"/>
      <c r="AR76" s="94"/>
    </row>
    <row r="77" spans="1:47" ht="10.5" customHeight="1" x14ac:dyDescent="0.25">
      <c r="A77" s="94"/>
      <c r="B77" s="94"/>
      <c r="C77" s="94"/>
      <c r="D77" s="94"/>
      <c r="E77" s="94"/>
      <c r="F77" s="94"/>
      <c r="G77" s="94"/>
      <c r="H77" s="94"/>
      <c r="I77" s="94"/>
      <c r="J77" s="94"/>
      <c r="K77" s="94"/>
      <c r="L77" s="94"/>
      <c r="M77" s="94"/>
      <c r="N77" s="94"/>
      <c r="O77" s="94"/>
      <c r="P77" s="94"/>
      <c r="Q77" s="95" t="s">
        <v>589</v>
      </c>
      <c r="R77" s="94"/>
      <c r="S77" s="95" t="s">
        <v>590</v>
      </c>
      <c r="T77" s="94"/>
      <c r="U77" s="95" t="s">
        <v>325</v>
      </c>
      <c r="V77" s="94"/>
      <c r="W77" s="95" t="s">
        <v>63</v>
      </c>
      <c r="X77" s="94"/>
      <c r="Y77" s="94"/>
      <c r="Z77" s="94"/>
      <c r="AA77" s="94"/>
      <c r="AB77" s="95" t="s">
        <v>591</v>
      </c>
      <c r="AC77" s="94"/>
      <c r="AD77" s="95" t="s">
        <v>592</v>
      </c>
      <c r="AE77" s="94"/>
      <c r="AF77" s="94"/>
      <c r="AG77" s="94"/>
      <c r="AH77" s="95" t="s">
        <v>593</v>
      </c>
      <c r="AI77" s="94"/>
      <c r="AJ77" s="95" t="s">
        <v>594</v>
      </c>
      <c r="AK77" s="94"/>
      <c r="AL77" s="95" t="s">
        <v>63</v>
      </c>
      <c r="AM77" s="94"/>
      <c r="AN77" s="94"/>
      <c r="AO77" s="94"/>
      <c r="AP77" s="119"/>
      <c r="AQ77" s="94"/>
      <c r="AR77" s="94"/>
    </row>
    <row r="78" spans="1:47" ht="10.5" customHeight="1" x14ac:dyDescent="0.25">
      <c r="A78" s="100" t="s">
        <v>69</v>
      </c>
      <c r="B78" s="94"/>
      <c r="C78" s="100" t="s">
        <v>71</v>
      </c>
      <c r="D78" s="94"/>
      <c r="E78" s="94"/>
      <c r="F78" s="94"/>
      <c r="G78" s="100" t="s">
        <v>595</v>
      </c>
      <c r="H78" s="94"/>
      <c r="I78" s="100" t="s">
        <v>596</v>
      </c>
      <c r="J78" s="94"/>
      <c r="K78" s="100" t="s">
        <v>597</v>
      </c>
      <c r="L78" s="94"/>
      <c r="M78" s="100" t="s">
        <v>598</v>
      </c>
      <c r="N78" s="94"/>
      <c r="O78" s="100" t="s">
        <v>599</v>
      </c>
      <c r="P78" s="94"/>
      <c r="Q78" s="100" t="s">
        <v>67</v>
      </c>
      <c r="R78" s="94"/>
      <c r="S78" s="100" t="s">
        <v>600</v>
      </c>
      <c r="T78" s="94"/>
      <c r="U78" s="100" t="s">
        <v>601</v>
      </c>
      <c r="V78" s="94"/>
      <c r="W78" s="100" t="s">
        <v>601</v>
      </c>
      <c r="X78" s="119"/>
      <c r="Y78" s="94"/>
      <c r="Z78" s="100" t="s">
        <v>374</v>
      </c>
      <c r="AA78" s="94"/>
      <c r="AB78" s="100" t="s">
        <v>602</v>
      </c>
      <c r="AC78" s="94"/>
      <c r="AD78" s="102" t="s">
        <v>67</v>
      </c>
      <c r="AE78" s="94"/>
      <c r="AF78" s="100" t="s">
        <v>603</v>
      </c>
      <c r="AG78" s="94"/>
      <c r="AH78" s="100" t="s">
        <v>76</v>
      </c>
      <c r="AI78" s="94"/>
      <c r="AJ78" s="100" t="s">
        <v>600</v>
      </c>
      <c r="AK78" s="94"/>
      <c r="AL78" s="100" t="s">
        <v>604</v>
      </c>
      <c r="AM78" s="94"/>
      <c r="AN78" s="94"/>
      <c r="AO78" s="94"/>
      <c r="AP78" s="100" t="s">
        <v>605</v>
      </c>
      <c r="AQ78" s="94"/>
      <c r="AR78" s="100" t="s">
        <v>69</v>
      </c>
    </row>
    <row r="79" spans="1:47" ht="9.75" customHeight="1" x14ac:dyDescent="0.25">
      <c r="A79" s="103"/>
      <c r="B79" s="13" t="s">
        <v>282</v>
      </c>
      <c r="C79" s="103"/>
      <c r="D79" s="103"/>
      <c r="E79" s="103"/>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row>
    <row r="80" spans="1:47" ht="9.75" customHeight="1" x14ac:dyDescent="0.25">
      <c r="A80" s="103">
        <v>1</v>
      </c>
      <c r="B80" s="103"/>
      <c r="C80" s="13" t="s">
        <v>123</v>
      </c>
      <c r="D80" s="103"/>
      <c r="E80" s="103"/>
      <c r="F80" s="94"/>
      <c r="G80" s="104">
        <v>150448</v>
      </c>
      <c r="H80" s="94"/>
      <c r="I80" s="104">
        <v>0</v>
      </c>
      <c r="J80" s="94"/>
      <c r="K80" s="104">
        <v>0</v>
      </c>
      <c r="L80" s="94"/>
      <c r="M80" s="104">
        <v>357</v>
      </c>
      <c r="N80" s="94"/>
      <c r="O80" s="104">
        <v>0</v>
      </c>
      <c r="P80" s="94"/>
      <c r="Q80" s="104">
        <v>1718907</v>
      </c>
      <c r="R80" s="94"/>
      <c r="S80" s="104">
        <v>0</v>
      </c>
      <c r="T80" s="94"/>
      <c r="U80" s="104">
        <v>1145188</v>
      </c>
      <c r="V80" s="94"/>
      <c r="W80" s="104">
        <f t="shared" ref="W80:W99" si="4">SUM(G80:U80)</f>
        <v>3014900</v>
      </c>
      <c r="X80" s="146"/>
      <c r="Y80" s="94"/>
      <c r="Z80" s="104">
        <v>0</v>
      </c>
      <c r="AA80" s="94"/>
      <c r="AB80" s="104">
        <v>0</v>
      </c>
      <c r="AC80" s="94"/>
      <c r="AD80" s="104">
        <v>1846319</v>
      </c>
      <c r="AE80" s="94"/>
      <c r="AF80" s="104">
        <v>0</v>
      </c>
      <c r="AG80" s="94"/>
      <c r="AH80" s="104">
        <v>0</v>
      </c>
      <c r="AI80" s="94"/>
      <c r="AJ80" s="104">
        <v>0</v>
      </c>
      <c r="AK80" s="94"/>
      <c r="AL80" s="104">
        <f t="shared" ref="AL80:AL99" si="5">SUM(Z80:AJ80)</f>
        <v>1846319</v>
      </c>
      <c r="AM80" s="94"/>
      <c r="AN80" s="94"/>
      <c r="AO80" s="94"/>
      <c r="AP80" s="104">
        <v>3175068.41</v>
      </c>
      <c r="AQ80" s="94"/>
      <c r="AR80" s="103">
        <v>1</v>
      </c>
    </row>
    <row r="81" spans="1:44" ht="9.75" customHeight="1" x14ac:dyDescent="0.25">
      <c r="A81" s="103">
        <v>2</v>
      </c>
      <c r="B81" s="103"/>
      <c r="C81" s="13" t="s">
        <v>124</v>
      </c>
      <c r="D81" s="103"/>
      <c r="E81" s="103"/>
      <c r="F81" s="94"/>
      <c r="G81" s="106">
        <v>2023670</v>
      </c>
      <c r="H81" s="94"/>
      <c r="I81" s="106">
        <v>8749</v>
      </c>
      <c r="J81" s="94"/>
      <c r="K81" s="106">
        <v>0</v>
      </c>
      <c r="L81" s="94"/>
      <c r="M81" s="106">
        <v>1311325</v>
      </c>
      <c r="N81" s="94"/>
      <c r="O81" s="106">
        <v>0</v>
      </c>
      <c r="P81" s="94"/>
      <c r="Q81" s="106">
        <v>19343637</v>
      </c>
      <c r="R81" s="94"/>
      <c r="S81" s="106">
        <v>0</v>
      </c>
      <c r="T81" s="94"/>
      <c r="U81" s="106">
        <v>786814</v>
      </c>
      <c r="V81" s="94"/>
      <c r="W81" s="106">
        <f t="shared" si="4"/>
        <v>23474195</v>
      </c>
      <c r="X81" s="146"/>
      <c r="Y81" s="106"/>
      <c r="Z81" s="106">
        <v>27482226</v>
      </c>
      <c r="AA81" s="94"/>
      <c r="AB81" s="106">
        <v>0</v>
      </c>
      <c r="AC81" s="94"/>
      <c r="AD81" s="106">
        <v>11220971</v>
      </c>
      <c r="AE81" s="94"/>
      <c r="AF81" s="106">
        <v>0</v>
      </c>
      <c r="AG81" s="94"/>
      <c r="AH81" s="113">
        <v>10329553</v>
      </c>
      <c r="AI81" s="94"/>
      <c r="AJ81" s="106">
        <v>0</v>
      </c>
      <c r="AK81" s="94"/>
      <c r="AL81" s="106">
        <f t="shared" si="5"/>
        <v>49032750</v>
      </c>
      <c r="AM81" s="94"/>
      <c r="AN81" s="94"/>
      <c r="AO81" s="94"/>
      <c r="AP81" s="106">
        <v>2888034.94</v>
      </c>
      <c r="AQ81" s="94"/>
      <c r="AR81" s="103">
        <v>2</v>
      </c>
    </row>
    <row r="82" spans="1:44" ht="9.75" customHeight="1" x14ac:dyDescent="0.25">
      <c r="A82" s="103">
        <v>3</v>
      </c>
      <c r="B82" s="103"/>
      <c r="C82" s="13" t="s">
        <v>125</v>
      </c>
      <c r="D82" s="103"/>
      <c r="E82" s="103"/>
      <c r="F82" s="94"/>
      <c r="G82" s="106">
        <v>0</v>
      </c>
      <c r="H82" s="94"/>
      <c r="I82" s="106">
        <v>0</v>
      </c>
      <c r="J82" s="94"/>
      <c r="K82" s="106">
        <v>0</v>
      </c>
      <c r="L82" s="94"/>
      <c r="M82" s="106">
        <v>0</v>
      </c>
      <c r="N82" s="94"/>
      <c r="O82" s="106">
        <v>0</v>
      </c>
      <c r="P82" s="94"/>
      <c r="Q82" s="106">
        <v>4877187</v>
      </c>
      <c r="R82" s="94"/>
      <c r="S82" s="106">
        <v>0</v>
      </c>
      <c r="T82" s="94"/>
      <c r="U82" s="106">
        <v>0</v>
      </c>
      <c r="V82" s="94"/>
      <c r="W82" s="106">
        <f t="shared" si="4"/>
        <v>4877187</v>
      </c>
      <c r="X82" s="146"/>
      <c r="Y82" s="106"/>
      <c r="Z82" s="106">
        <v>571071</v>
      </c>
      <c r="AA82" s="94"/>
      <c r="AB82" s="106">
        <v>0</v>
      </c>
      <c r="AC82" s="94"/>
      <c r="AD82" s="106">
        <v>4306116</v>
      </c>
      <c r="AE82" s="94"/>
      <c r="AF82" s="106">
        <v>0</v>
      </c>
      <c r="AG82" s="94"/>
      <c r="AH82" s="113">
        <v>0</v>
      </c>
      <c r="AI82" s="94"/>
      <c r="AJ82" s="106">
        <v>0</v>
      </c>
      <c r="AK82" s="94"/>
      <c r="AL82" s="106">
        <f t="shared" si="5"/>
        <v>4877187</v>
      </c>
      <c r="AM82" s="94"/>
      <c r="AN82" s="94"/>
      <c r="AO82" s="94"/>
      <c r="AP82" s="106">
        <v>2497789.2400000002</v>
      </c>
      <c r="AQ82" s="94"/>
      <c r="AR82" s="103">
        <v>3</v>
      </c>
    </row>
    <row r="83" spans="1:44" ht="9.75" customHeight="1" x14ac:dyDescent="0.25">
      <c r="A83" s="103">
        <v>4</v>
      </c>
      <c r="B83" s="103"/>
      <c r="C83" s="13" t="s">
        <v>126</v>
      </c>
      <c r="D83" s="103"/>
      <c r="E83" s="103"/>
      <c r="F83" s="94"/>
      <c r="G83" s="106">
        <v>356221</v>
      </c>
      <c r="H83" s="94"/>
      <c r="I83" s="106">
        <v>0</v>
      </c>
      <c r="J83" s="94"/>
      <c r="K83" s="106">
        <v>0</v>
      </c>
      <c r="L83" s="94"/>
      <c r="M83" s="106">
        <v>21189</v>
      </c>
      <c r="N83" s="94"/>
      <c r="O83" s="106">
        <v>0</v>
      </c>
      <c r="P83" s="94"/>
      <c r="Q83" s="106">
        <v>57738</v>
      </c>
      <c r="R83" s="94"/>
      <c r="S83" s="106">
        <v>0</v>
      </c>
      <c r="T83" s="94"/>
      <c r="U83" s="106">
        <v>0</v>
      </c>
      <c r="V83" s="94"/>
      <c r="W83" s="106">
        <f t="shared" si="4"/>
        <v>435148</v>
      </c>
      <c r="X83" s="146"/>
      <c r="Y83" s="106"/>
      <c r="Z83" s="106">
        <v>0</v>
      </c>
      <c r="AA83" s="94"/>
      <c r="AB83" s="106">
        <v>0</v>
      </c>
      <c r="AC83" s="94"/>
      <c r="AD83" s="106">
        <v>430333</v>
      </c>
      <c r="AE83" s="94"/>
      <c r="AF83" s="106">
        <v>0</v>
      </c>
      <c r="AG83" s="94"/>
      <c r="AH83" s="113">
        <v>15372</v>
      </c>
      <c r="AI83" s="94"/>
      <c r="AJ83" s="106">
        <v>0</v>
      </c>
      <c r="AK83" s="94"/>
      <c r="AL83" s="106">
        <f t="shared" si="5"/>
        <v>445705</v>
      </c>
      <c r="AM83" s="94"/>
      <c r="AN83" s="94"/>
      <c r="AO83" s="94"/>
      <c r="AP83" s="106">
        <v>165510.52000000002</v>
      </c>
      <c r="AQ83" s="94"/>
      <c r="AR83" s="103">
        <v>4</v>
      </c>
    </row>
    <row r="84" spans="1:44" ht="9.75" customHeight="1" x14ac:dyDescent="0.25">
      <c r="A84" s="103">
        <v>5</v>
      </c>
      <c r="B84" s="103"/>
      <c r="C84" s="13" t="s">
        <v>127</v>
      </c>
      <c r="D84" s="103"/>
      <c r="E84" s="103"/>
      <c r="F84" s="94"/>
      <c r="G84" s="106">
        <v>0</v>
      </c>
      <c r="H84" s="94"/>
      <c r="I84" s="106">
        <v>0</v>
      </c>
      <c r="J84" s="94"/>
      <c r="K84" s="106">
        <v>0</v>
      </c>
      <c r="L84" s="94"/>
      <c r="M84" s="106">
        <v>158340</v>
      </c>
      <c r="N84" s="94"/>
      <c r="O84" s="106">
        <v>0</v>
      </c>
      <c r="P84" s="94"/>
      <c r="Q84" s="106">
        <v>0</v>
      </c>
      <c r="R84" s="94"/>
      <c r="S84" s="106">
        <v>0</v>
      </c>
      <c r="T84" s="94"/>
      <c r="U84" s="106">
        <v>23870</v>
      </c>
      <c r="V84" s="94"/>
      <c r="W84" s="106">
        <f t="shared" si="4"/>
        <v>182210</v>
      </c>
      <c r="X84" s="146"/>
      <c r="Y84" s="106"/>
      <c r="Z84" s="106">
        <v>2412858</v>
      </c>
      <c r="AA84" s="94"/>
      <c r="AB84" s="106">
        <v>0</v>
      </c>
      <c r="AC84" s="94"/>
      <c r="AD84" s="106">
        <v>220832</v>
      </c>
      <c r="AE84" s="94"/>
      <c r="AF84" s="106">
        <v>0</v>
      </c>
      <c r="AG84" s="94"/>
      <c r="AH84" s="113">
        <v>0</v>
      </c>
      <c r="AI84" s="94"/>
      <c r="AJ84" s="106">
        <v>0</v>
      </c>
      <c r="AK84" s="94"/>
      <c r="AL84" s="106">
        <f t="shared" si="5"/>
        <v>2633690</v>
      </c>
      <c r="AM84" s="94"/>
      <c r="AN84" s="94"/>
      <c r="AO84" s="94"/>
      <c r="AP84" s="106">
        <v>-105853.52999999998</v>
      </c>
      <c r="AQ84" s="94"/>
      <c r="AR84" s="103">
        <v>5</v>
      </c>
    </row>
    <row r="85" spans="1:44" ht="9.75" customHeight="1" x14ac:dyDescent="0.25">
      <c r="A85" s="103">
        <v>6</v>
      </c>
      <c r="B85" s="103"/>
      <c r="C85" s="13" t="s">
        <v>128</v>
      </c>
      <c r="D85" s="103"/>
      <c r="E85" s="103"/>
      <c r="F85" s="94"/>
      <c r="G85" s="106">
        <v>0</v>
      </c>
      <c r="H85" s="94"/>
      <c r="I85" s="106">
        <v>0</v>
      </c>
      <c r="J85" s="94"/>
      <c r="K85" s="106">
        <v>0</v>
      </c>
      <c r="L85" s="94"/>
      <c r="M85" s="106">
        <v>0</v>
      </c>
      <c r="N85" s="94"/>
      <c r="O85" s="106">
        <v>0</v>
      </c>
      <c r="P85" s="94"/>
      <c r="Q85" s="106">
        <v>121164</v>
      </c>
      <c r="R85" s="94"/>
      <c r="S85" s="106">
        <v>0</v>
      </c>
      <c r="T85" s="94"/>
      <c r="U85" s="106">
        <v>199</v>
      </c>
      <c r="V85" s="94"/>
      <c r="W85" s="106">
        <f t="shared" si="4"/>
        <v>121363</v>
      </c>
      <c r="X85" s="146"/>
      <c r="Y85" s="106"/>
      <c r="Z85" s="106">
        <v>0</v>
      </c>
      <c r="AA85" s="94"/>
      <c r="AB85" s="106">
        <v>0</v>
      </c>
      <c r="AC85" s="94"/>
      <c r="AD85" s="106">
        <v>121363</v>
      </c>
      <c r="AE85" s="94"/>
      <c r="AF85" s="106">
        <v>0</v>
      </c>
      <c r="AG85" s="94"/>
      <c r="AH85" s="113">
        <v>0</v>
      </c>
      <c r="AI85" s="94"/>
      <c r="AJ85" s="106">
        <v>0</v>
      </c>
      <c r="AK85" s="94"/>
      <c r="AL85" s="106">
        <f t="shared" si="5"/>
        <v>121363</v>
      </c>
      <c r="AM85" s="94"/>
      <c r="AN85" s="94"/>
      <c r="AO85" s="94"/>
      <c r="AP85" s="106">
        <v>70241.03</v>
      </c>
      <c r="AQ85" s="94"/>
      <c r="AR85" s="103">
        <v>6</v>
      </c>
    </row>
    <row r="86" spans="1:44" ht="9.75" customHeight="1" x14ac:dyDescent="0.25">
      <c r="A86" s="103">
        <v>7</v>
      </c>
      <c r="B86" s="103"/>
      <c r="C86" s="13" t="s">
        <v>129</v>
      </c>
      <c r="D86" s="103"/>
      <c r="E86" s="103"/>
      <c r="F86" s="94"/>
      <c r="G86" s="106">
        <v>9243665</v>
      </c>
      <c r="H86" s="94"/>
      <c r="I86" s="106">
        <v>3356145</v>
      </c>
      <c r="J86" s="94"/>
      <c r="K86" s="106">
        <v>200876156</v>
      </c>
      <c r="L86" s="94"/>
      <c r="M86" s="106">
        <v>5403140</v>
      </c>
      <c r="N86" s="94"/>
      <c r="O86" s="106">
        <v>0</v>
      </c>
      <c r="P86" s="94"/>
      <c r="Q86" s="106">
        <v>58512849</v>
      </c>
      <c r="R86" s="94"/>
      <c r="S86" s="106">
        <v>0</v>
      </c>
      <c r="T86" s="94"/>
      <c r="U86" s="106">
        <v>36938987</v>
      </c>
      <c r="V86" s="94"/>
      <c r="W86" s="106">
        <f t="shared" si="4"/>
        <v>314330942</v>
      </c>
      <c r="X86" s="146"/>
      <c r="Y86" s="106"/>
      <c r="Z86" s="106">
        <v>125405254</v>
      </c>
      <c r="AA86" s="94"/>
      <c r="AB86" s="106">
        <v>15329954</v>
      </c>
      <c r="AC86" s="94"/>
      <c r="AD86" s="106">
        <v>173595734</v>
      </c>
      <c r="AE86" s="94"/>
      <c r="AF86" s="106">
        <v>0</v>
      </c>
      <c r="AG86" s="94"/>
      <c r="AH86" s="113">
        <v>0</v>
      </c>
      <c r="AI86" s="94"/>
      <c r="AJ86" s="106">
        <v>0</v>
      </c>
      <c r="AK86" s="94"/>
      <c r="AL86" s="106">
        <f t="shared" si="5"/>
        <v>314330942</v>
      </c>
      <c r="AM86" s="94"/>
      <c r="AN86" s="94"/>
      <c r="AO86" s="94"/>
      <c r="AP86" s="106">
        <v>5115075.0699999994</v>
      </c>
      <c r="AQ86" s="94"/>
      <c r="AR86" s="103">
        <v>7</v>
      </c>
    </row>
    <row r="87" spans="1:44" ht="9.75" customHeight="1" x14ac:dyDescent="0.25">
      <c r="A87" s="103">
        <v>8</v>
      </c>
      <c r="B87" s="103"/>
      <c r="C87" s="13" t="s">
        <v>130</v>
      </c>
      <c r="D87" s="103"/>
      <c r="E87" s="103"/>
      <c r="F87" s="94"/>
      <c r="G87" s="106">
        <v>377577</v>
      </c>
      <c r="H87" s="94"/>
      <c r="I87" s="106">
        <v>827339</v>
      </c>
      <c r="J87" s="94"/>
      <c r="K87" s="106">
        <v>0</v>
      </c>
      <c r="L87" s="94"/>
      <c r="M87" s="106">
        <v>31745</v>
      </c>
      <c r="N87" s="94"/>
      <c r="O87" s="106">
        <v>0</v>
      </c>
      <c r="P87" s="94"/>
      <c r="Q87" s="106">
        <v>10401311</v>
      </c>
      <c r="R87" s="94"/>
      <c r="S87" s="106">
        <v>0</v>
      </c>
      <c r="T87" s="94"/>
      <c r="U87" s="106">
        <v>1079171</v>
      </c>
      <c r="V87" s="94"/>
      <c r="W87" s="106">
        <f t="shared" si="4"/>
        <v>12717143</v>
      </c>
      <c r="X87" s="146"/>
      <c r="Y87" s="106"/>
      <c r="Z87" s="106">
        <v>711383</v>
      </c>
      <c r="AA87" s="94"/>
      <c r="AB87" s="106">
        <v>451037</v>
      </c>
      <c r="AC87" s="94"/>
      <c r="AD87" s="106">
        <v>3947768</v>
      </c>
      <c r="AE87" s="94"/>
      <c r="AF87" s="106">
        <v>0</v>
      </c>
      <c r="AG87" s="94"/>
      <c r="AH87" s="113">
        <v>2076179</v>
      </c>
      <c r="AI87" s="94"/>
      <c r="AJ87" s="106">
        <v>0</v>
      </c>
      <c r="AK87" s="94"/>
      <c r="AL87" s="106">
        <f t="shared" si="5"/>
        <v>7186367</v>
      </c>
      <c r="AM87" s="94"/>
      <c r="AN87" s="94"/>
      <c r="AO87" s="94"/>
      <c r="AP87" s="106">
        <v>3640439.1399999997</v>
      </c>
      <c r="AQ87" s="94"/>
      <c r="AR87" s="103">
        <v>8</v>
      </c>
    </row>
    <row r="88" spans="1:44" ht="9.75" customHeight="1" x14ac:dyDescent="0.25">
      <c r="A88" s="103">
        <v>9</v>
      </c>
      <c r="B88" s="103"/>
      <c r="C88" s="13" t="s">
        <v>131</v>
      </c>
      <c r="D88" s="103"/>
      <c r="E88" s="103"/>
      <c r="F88" s="94"/>
      <c r="G88" s="106">
        <v>0</v>
      </c>
      <c r="H88" s="94"/>
      <c r="I88" s="106">
        <v>2750</v>
      </c>
      <c r="J88" s="94"/>
      <c r="K88" s="106">
        <v>0</v>
      </c>
      <c r="L88" s="94"/>
      <c r="M88" s="106">
        <v>0</v>
      </c>
      <c r="N88" s="94"/>
      <c r="O88" s="106">
        <v>0</v>
      </c>
      <c r="P88" s="94"/>
      <c r="Q88" s="106">
        <v>0</v>
      </c>
      <c r="R88" s="94"/>
      <c r="S88" s="106">
        <v>0</v>
      </c>
      <c r="T88" s="94"/>
      <c r="U88" s="106">
        <v>0</v>
      </c>
      <c r="V88" s="94"/>
      <c r="W88" s="106">
        <f t="shared" si="4"/>
        <v>2750</v>
      </c>
      <c r="X88" s="146"/>
      <c r="Y88" s="106"/>
      <c r="Z88" s="106">
        <v>0</v>
      </c>
      <c r="AA88" s="94"/>
      <c r="AB88" s="106">
        <v>0</v>
      </c>
      <c r="AC88" s="94"/>
      <c r="AD88" s="106">
        <v>2750</v>
      </c>
      <c r="AE88" s="94"/>
      <c r="AF88" s="106">
        <v>0</v>
      </c>
      <c r="AG88" s="94"/>
      <c r="AH88" s="113">
        <v>0</v>
      </c>
      <c r="AI88" s="94"/>
      <c r="AJ88" s="106">
        <v>0</v>
      </c>
      <c r="AK88" s="94"/>
      <c r="AL88" s="106">
        <f t="shared" si="5"/>
        <v>2750</v>
      </c>
      <c r="AM88" s="94"/>
      <c r="AN88" s="94"/>
      <c r="AO88" s="94"/>
      <c r="AP88" s="106">
        <v>30748.60000000006</v>
      </c>
      <c r="AQ88" s="94"/>
      <c r="AR88" s="103">
        <v>9</v>
      </c>
    </row>
    <row r="89" spans="1:44" ht="9.75" customHeight="1" x14ac:dyDescent="0.25">
      <c r="A89" s="103">
        <v>10</v>
      </c>
      <c r="B89" s="103"/>
      <c r="C89" s="13" t="s">
        <v>132</v>
      </c>
      <c r="D89" s="103"/>
      <c r="E89" s="103"/>
      <c r="F89" s="94"/>
      <c r="G89" s="106">
        <v>0</v>
      </c>
      <c r="H89" s="94"/>
      <c r="I89" s="106">
        <v>0</v>
      </c>
      <c r="J89" s="94"/>
      <c r="K89" s="106">
        <v>22571387</v>
      </c>
      <c r="L89" s="94"/>
      <c r="M89" s="106">
        <v>11</v>
      </c>
      <c r="N89" s="94"/>
      <c r="O89" s="106">
        <v>0</v>
      </c>
      <c r="P89" s="94"/>
      <c r="Q89" s="106">
        <v>0</v>
      </c>
      <c r="R89" s="94"/>
      <c r="S89" s="106">
        <v>0</v>
      </c>
      <c r="T89" s="94"/>
      <c r="U89" s="106">
        <v>0</v>
      </c>
      <c r="V89" s="94"/>
      <c r="W89" s="106">
        <f t="shared" si="4"/>
        <v>22571398</v>
      </c>
      <c r="X89" s="146"/>
      <c r="Y89" s="106"/>
      <c r="Z89" s="106">
        <v>4867143</v>
      </c>
      <c r="AA89" s="94"/>
      <c r="AB89" s="106">
        <v>0</v>
      </c>
      <c r="AC89" s="94"/>
      <c r="AD89" s="106">
        <v>2006507</v>
      </c>
      <c r="AE89" s="94"/>
      <c r="AF89" s="106">
        <v>0</v>
      </c>
      <c r="AG89" s="94"/>
      <c r="AH89" s="113">
        <v>0</v>
      </c>
      <c r="AI89" s="94"/>
      <c r="AJ89" s="106">
        <v>0</v>
      </c>
      <c r="AK89" s="94"/>
      <c r="AL89" s="106">
        <f t="shared" si="5"/>
        <v>6873650</v>
      </c>
      <c r="AM89" s="94"/>
      <c r="AN89" s="94"/>
      <c r="AO89" s="94"/>
      <c r="AP89" s="106">
        <v>3284324.3699999996</v>
      </c>
      <c r="AQ89" s="94"/>
      <c r="AR89" s="103">
        <v>10</v>
      </c>
    </row>
    <row r="90" spans="1:44" ht="9.75" customHeight="1" x14ac:dyDescent="0.25">
      <c r="A90" s="103">
        <v>11</v>
      </c>
      <c r="B90" s="103"/>
      <c r="C90" s="13" t="s">
        <v>133</v>
      </c>
      <c r="D90" s="103"/>
      <c r="E90" s="103"/>
      <c r="F90" s="94"/>
      <c r="G90" s="106">
        <v>0</v>
      </c>
      <c r="H90" s="94"/>
      <c r="I90" s="106">
        <v>0</v>
      </c>
      <c r="J90" s="94"/>
      <c r="K90" s="106">
        <v>150000</v>
      </c>
      <c r="L90" s="94"/>
      <c r="M90" s="106">
        <v>0</v>
      </c>
      <c r="N90" s="94"/>
      <c r="O90" s="106">
        <v>0</v>
      </c>
      <c r="P90" s="94"/>
      <c r="Q90" s="106">
        <v>0</v>
      </c>
      <c r="R90" s="94"/>
      <c r="S90" s="106">
        <v>0</v>
      </c>
      <c r="T90" s="94"/>
      <c r="U90" s="106">
        <v>0</v>
      </c>
      <c r="V90" s="94"/>
      <c r="W90" s="106">
        <f t="shared" si="4"/>
        <v>150000</v>
      </c>
      <c r="X90" s="146"/>
      <c r="Y90" s="106"/>
      <c r="Z90" s="106">
        <v>0</v>
      </c>
      <c r="AA90" s="94"/>
      <c r="AB90" s="106">
        <v>0</v>
      </c>
      <c r="AC90" s="94"/>
      <c r="AD90" s="106">
        <v>150000</v>
      </c>
      <c r="AE90" s="94"/>
      <c r="AF90" s="106">
        <v>0</v>
      </c>
      <c r="AG90" s="94"/>
      <c r="AH90" s="113">
        <v>0</v>
      </c>
      <c r="AI90" s="94"/>
      <c r="AJ90" s="106">
        <v>0</v>
      </c>
      <c r="AK90" s="94"/>
      <c r="AL90" s="106">
        <f t="shared" si="5"/>
        <v>150000</v>
      </c>
      <c r="AM90" s="94"/>
      <c r="AN90" s="94"/>
      <c r="AO90" s="94"/>
      <c r="AP90" s="106">
        <v>226551.96000000002</v>
      </c>
      <c r="AQ90" s="94"/>
      <c r="AR90" s="103">
        <v>11</v>
      </c>
    </row>
    <row r="91" spans="1:44" ht="9.75" customHeight="1" x14ac:dyDescent="0.25">
      <c r="A91" s="103">
        <v>12</v>
      </c>
      <c r="B91" s="103"/>
      <c r="C91" s="13" t="s">
        <v>134</v>
      </c>
      <c r="D91" s="103"/>
      <c r="E91" s="103"/>
      <c r="F91" s="94"/>
      <c r="G91" s="106">
        <v>0</v>
      </c>
      <c r="H91" s="94"/>
      <c r="I91" s="106">
        <v>0</v>
      </c>
      <c r="J91" s="94"/>
      <c r="K91" s="106">
        <v>0</v>
      </c>
      <c r="L91" s="94"/>
      <c r="M91" s="106">
        <v>0</v>
      </c>
      <c r="N91" s="94"/>
      <c r="O91" s="106">
        <v>0</v>
      </c>
      <c r="P91" s="94"/>
      <c r="Q91" s="106">
        <v>2948598</v>
      </c>
      <c r="R91" s="94"/>
      <c r="S91" s="106">
        <v>0</v>
      </c>
      <c r="T91" s="94"/>
      <c r="U91" s="106">
        <v>0</v>
      </c>
      <c r="V91" s="94"/>
      <c r="W91" s="106">
        <f t="shared" si="4"/>
        <v>2948598</v>
      </c>
      <c r="X91" s="146"/>
      <c r="Y91" s="106"/>
      <c r="Z91" s="106">
        <v>1803018</v>
      </c>
      <c r="AA91" s="94"/>
      <c r="AB91" s="106">
        <v>0</v>
      </c>
      <c r="AC91" s="94"/>
      <c r="AD91" s="106">
        <v>1145580</v>
      </c>
      <c r="AE91" s="94"/>
      <c r="AF91" s="106">
        <v>0</v>
      </c>
      <c r="AG91" s="94"/>
      <c r="AH91" s="113">
        <v>0</v>
      </c>
      <c r="AI91" s="94"/>
      <c r="AJ91" s="106">
        <v>0</v>
      </c>
      <c r="AK91" s="94"/>
      <c r="AL91" s="106">
        <f t="shared" si="5"/>
        <v>2948598</v>
      </c>
      <c r="AM91" s="94"/>
      <c r="AN91" s="94"/>
      <c r="AO91" s="94"/>
      <c r="AP91" s="106">
        <v>3841299.1300000004</v>
      </c>
      <c r="AQ91" s="94"/>
      <c r="AR91" s="103">
        <v>12</v>
      </c>
    </row>
    <row r="92" spans="1:44" ht="9.75" customHeight="1" x14ac:dyDescent="0.25">
      <c r="A92" s="103">
        <v>13</v>
      </c>
      <c r="B92" s="103"/>
      <c r="C92" s="13" t="s">
        <v>135</v>
      </c>
      <c r="D92" s="103"/>
      <c r="E92" s="103"/>
      <c r="F92" s="94"/>
      <c r="G92" s="106">
        <v>0</v>
      </c>
      <c r="H92" s="94"/>
      <c r="I92" s="106">
        <v>586110</v>
      </c>
      <c r="J92" s="94"/>
      <c r="K92" s="106">
        <v>2001716</v>
      </c>
      <c r="L92" s="94"/>
      <c r="M92" s="106">
        <v>28461</v>
      </c>
      <c r="N92" s="94"/>
      <c r="O92" s="106">
        <v>0</v>
      </c>
      <c r="P92" s="94"/>
      <c r="Q92" s="106">
        <v>0</v>
      </c>
      <c r="R92" s="94"/>
      <c r="S92" s="106">
        <v>0</v>
      </c>
      <c r="T92" s="94"/>
      <c r="U92" s="106">
        <v>0</v>
      </c>
      <c r="V92" s="94"/>
      <c r="W92" s="106">
        <f t="shared" si="4"/>
        <v>2616287</v>
      </c>
      <c r="X92" s="146"/>
      <c r="Y92" s="106"/>
      <c r="Z92" s="106">
        <v>0</v>
      </c>
      <c r="AA92" s="94"/>
      <c r="AB92" s="106">
        <v>0</v>
      </c>
      <c r="AC92" s="94"/>
      <c r="AD92" s="106">
        <v>5330066</v>
      </c>
      <c r="AE92" s="94"/>
      <c r="AF92" s="106">
        <v>0</v>
      </c>
      <c r="AG92" s="94"/>
      <c r="AH92" s="113">
        <v>0</v>
      </c>
      <c r="AI92" s="94"/>
      <c r="AJ92" s="106">
        <v>0</v>
      </c>
      <c r="AK92" s="94"/>
      <c r="AL92" s="106">
        <f t="shared" si="5"/>
        <v>5330066</v>
      </c>
      <c r="AM92" s="94"/>
      <c r="AN92" s="94"/>
      <c r="AO92" s="94"/>
      <c r="AP92" s="106">
        <v>350739.29</v>
      </c>
      <c r="AQ92" s="94"/>
      <c r="AR92" s="103">
        <v>13</v>
      </c>
    </row>
    <row r="93" spans="1:44" ht="9.75" customHeight="1" x14ac:dyDescent="0.25">
      <c r="A93" s="103">
        <v>14</v>
      </c>
      <c r="B93" s="103"/>
      <c r="C93" s="13" t="s">
        <v>136</v>
      </c>
      <c r="D93" s="103"/>
      <c r="E93" s="103"/>
      <c r="F93" s="94"/>
      <c r="G93" s="106">
        <v>0</v>
      </c>
      <c r="H93" s="94"/>
      <c r="I93" s="106">
        <v>817174</v>
      </c>
      <c r="J93" s="94"/>
      <c r="K93" s="106">
        <v>0</v>
      </c>
      <c r="L93" s="94"/>
      <c r="M93" s="106">
        <v>0</v>
      </c>
      <c r="N93" s="94"/>
      <c r="O93" s="106">
        <v>0</v>
      </c>
      <c r="P93" s="94"/>
      <c r="Q93" s="106">
        <v>8541521</v>
      </c>
      <c r="R93" s="94"/>
      <c r="S93" s="106">
        <v>0</v>
      </c>
      <c r="T93" s="94"/>
      <c r="U93" s="106">
        <v>0</v>
      </c>
      <c r="V93" s="94"/>
      <c r="W93" s="106">
        <f t="shared" si="4"/>
        <v>9358695</v>
      </c>
      <c r="X93" s="146"/>
      <c r="Y93" s="106"/>
      <c r="Z93" s="106">
        <v>523402</v>
      </c>
      <c r="AA93" s="94"/>
      <c r="AB93" s="106">
        <v>2997835</v>
      </c>
      <c r="AC93" s="94"/>
      <c r="AD93" s="106">
        <v>8835293</v>
      </c>
      <c r="AE93" s="94"/>
      <c r="AF93" s="106">
        <v>0</v>
      </c>
      <c r="AG93" s="94"/>
      <c r="AH93" s="113">
        <v>0</v>
      </c>
      <c r="AI93" s="94"/>
      <c r="AJ93" s="106">
        <v>0</v>
      </c>
      <c r="AK93" s="94"/>
      <c r="AL93" s="106">
        <f t="shared" si="5"/>
        <v>12356530</v>
      </c>
      <c r="AM93" s="94"/>
      <c r="AN93" s="94"/>
      <c r="AO93" s="94"/>
      <c r="AP93" s="106">
        <v>5200633.5399999991</v>
      </c>
      <c r="AQ93" s="94"/>
      <c r="AR93" s="103">
        <v>14</v>
      </c>
    </row>
    <row r="94" spans="1:44" ht="9.75" customHeight="1" x14ac:dyDescent="0.25">
      <c r="A94" s="103">
        <v>15</v>
      </c>
      <c r="B94" s="103"/>
      <c r="C94" s="13" t="s">
        <v>137</v>
      </c>
      <c r="D94" s="103"/>
      <c r="E94" s="103"/>
      <c r="F94" s="94"/>
      <c r="G94" s="106">
        <v>414387</v>
      </c>
      <c r="H94" s="94"/>
      <c r="I94" s="106">
        <v>0</v>
      </c>
      <c r="J94" s="94"/>
      <c r="K94" s="106">
        <v>0</v>
      </c>
      <c r="L94" s="94"/>
      <c r="M94" s="106">
        <v>5824</v>
      </c>
      <c r="N94" s="94"/>
      <c r="O94" s="106">
        <v>0</v>
      </c>
      <c r="P94" s="94"/>
      <c r="Q94" s="106">
        <v>57738</v>
      </c>
      <c r="R94" s="94"/>
      <c r="S94" s="106">
        <v>0</v>
      </c>
      <c r="T94" s="94"/>
      <c r="U94" s="106">
        <v>0</v>
      </c>
      <c r="V94" s="94"/>
      <c r="W94" s="106">
        <f t="shared" si="4"/>
        <v>477949</v>
      </c>
      <c r="X94" s="146"/>
      <c r="Y94" s="106"/>
      <c r="Z94" s="106">
        <v>0</v>
      </c>
      <c r="AA94" s="94"/>
      <c r="AB94" s="106">
        <v>0</v>
      </c>
      <c r="AC94" s="94"/>
      <c r="AD94" s="106">
        <v>896532</v>
      </c>
      <c r="AE94" s="94"/>
      <c r="AF94" s="106">
        <v>0</v>
      </c>
      <c r="AG94" s="94"/>
      <c r="AH94" s="113">
        <v>0</v>
      </c>
      <c r="AI94" s="94"/>
      <c r="AJ94" s="106">
        <v>0</v>
      </c>
      <c r="AK94" s="94"/>
      <c r="AL94" s="106">
        <f t="shared" si="5"/>
        <v>896532</v>
      </c>
      <c r="AM94" s="94"/>
      <c r="AN94" s="94"/>
      <c r="AO94" s="94"/>
      <c r="AP94" s="106">
        <v>799661.98</v>
      </c>
      <c r="AQ94" s="94"/>
      <c r="AR94" s="103">
        <v>15</v>
      </c>
    </row>
    <row r="95" spans="1:44" ht="9.75" customHeight="1" x14ac:dyDescent="0.25">
      <c r="A95" s="103">
        <v>16</v>
      </c>
      <c r="B95" s="103"/>
      <c r="C95" s="13" t="s">
        <v>138</v>
      </c>
      <c r="D95" s="103"/>
      <c r="E95" s="103"/>
      <c r="F95" s="94"/>
      <c r="G95" s="106">
        <v>1161564</v>
      </c>
      <c r="H95" s="94"/>
      <c r="I95" s="106">
        <v>0</v>
      </c>
      <c r="J95" s="94"/>
      <c r="K95" s="106">
        <v>0</v>
      </c>
      <c r="L95" s="94"/>
      <c r="M95" s="106">
        <v>98760</v>
      </c>
      <c r="N95" s="94"/>
      <c r="O95" s="106">
        <v>0</v>
      </c>
      <c r="P95" s="94"/>
      <c r="Q95" s="106">
        <v>5022350</v>
      </c>
      <c r="R95" s="94"/>
      <c r="S95" s="106">
        <v>0</v>
      </c>
      <c r="T95" s="94"/>
      <c r="U95" s="106">
        <v>2934964</v>
      </c>
      <c r="V95" s="94"/>
      <c r="W95" s="106">
        <f t="shared" si="4"/>
        <v>9217638</v>
      </c>
      <c r="X95" s="146"/>
      <c r="Y95" s="106"/>
      <c r="Z95" s="106">
        <v>51137</v>
      </c>
      <c r="AA95" s="94"/>
      <c r="AB95" s="106">
        <v>2370201</v>
      </c>
      <c r="AC95" s="94"/>
      <c r="AD95" s="106">
        <v>475647</v>
      </c>
      <c r="AE95" s="94"/>
      <c r="AF95" s="106">
        <v>0</v>
      </c>
      <c r="AG95" s="94"/>
      <c r="AH95" s="113">
        <v>5958</v>
      </c>
      <c r="AI95" s="94"/>
      <c r="AJ95" s="106">
        <v>0</v>
      </c>
      <c r="AK95" s="94"/>
      <c r="AL95" s="106">
        <f t="shared" si="5"/>
        <v>2902943</v>
      </c>
      <c r="AM95" s="94"/>
      <c r="AN95" s="94"/>
      <c r="AO95" s="94"/>
      <c r="AP95" s="106">
        <v>1720568.5299999998</v>
      </c>
      <c r="AQ95" s="94"/>
      <c r="AR95" s="103">
        <v>16</v>
      </c>
    </row>
    <row r="96" spans="1:44" ht="9.75" customHeight="1" x14ac:dyDescent="0.25">
      <c r="A96" s="103">
        <v>17</v>
      </c>
      <c r="B96" s="103"/>
      <c r="C96" s="13" t="s">
        <v>139</v>
      </c>
      <c r="D96" s="103"/>
      <c r="E96" s="103"/>
      <c r="F96" s="94"/>
      <c r="G96" s="106">
        <v>0</v>
      </c>
      <c r="H96" s="94"/>
      <c r="I96" s="106">
        <v>0</v>
      </c>
      <c r="J96" s="94"/>
      <c r="K96" s="106">
        <v>0</v>
      </c>
      <c r="L96" s="94"/>
      <c r="M96" s="106">
        <v>60941</v>
      </c>
      <c r="N96" s="94"/>
      <c r="O96" s="106">
        <v>0</v>
      </c>
      <c r="P96" s="94"/>
      <c r="Q96" s="106">
        <v>2698649</v>
      </c>
      <c r="R96" s="94"/>
      <c r="S96" s="106">
        <v>0</v>
      </c>
      <c r="T96" s="94"/>
      <c r="U96" s="106">
        <v>13004</v>
      </c>
      <c r="V96" s="94"/>
      <c r="W96" s="106">
        <f t="shared" si="4"/>
        <v>2772594</v>
      </c>
      <c r="X96" s="146"/>
      <c r="Y96" s="106"/>
      <c r="Z96" s="106">
        <v>1209314</v>
      </c>
      <c r="AA96" s="94"/>
      <c r="AB96" s="106">
        <v>63249</v>
      </c>
      <c r="AC96" s="94"/>
      <c r="AD96" s="106">
        <v>3264345</v>
      </c>
      <c r="AE96" s="94"/>
      <c r="AF96" s="106">
        <v>0</v>
      </c>
      <c r="AG96" s="94"/>
      <c r="AH96" s="113">
        <v>0</v>
      </c>
      <c r="AI96" s="94"/>
      <c r="AJ96" s="106">
        <v>0</v>
      </c>
      <c r="AK96" s="94"/>
      <c r="AL96" s="106">
        <f t="shared" si="5"/>
        <v>4536908</v>
      </c>
      <c r="AM96" s="94"/>
      <c r="AN96" s="94"/>
      <c r="AO96" s="94"/>
      <c r="AP96" s="106">
        <v>167241.5</v>
      </c>
      <c r="AQ96" s="94"/>
      <c r="AR96" s="103">
        <v>17</v>
      </c>
    </row>
    <row r="97" spans="1:44" ht="9.75" customHeight="1" x14ac:dyDescent="0.25">
      <c r="A97" s="103">
        <v>18</v>
      </c>
      <c r="B97" s="103"/>
      <c r="C97" s="13" t="s">
        <v>140</v>
      </c>
      <c r="D97" s="103"/>
      <c r="E97" s="103"/>
      <c r="F97" s="94"/>
      <c r="G97" s="106">
        <v>0</v>
      </c>
      <c r="H97" s="94"/>
      <c r="I97" s="106">
        <v>0</v>
      </c>
      <c r="J97" s="94"/>
      <c r="K97" s="106">
        <v>0</v>
      </c>
      <c r="L97" s="94"/>
      <c r="M97" s="106">
        <v>0</v>
      </c>
      <c r="N97" s="94"/>
      <c r="O97" s="106">
        <v>0</v>
      </c>
      <c r="P97" s="94"/>
      <c r="Q97" s="106">
        <v>0</v>
      </c>
      <c r="R97" s="94"/>
      <c r="S97" s="106">
        <v>0</v>
      </c>
      <c r="T97" s="94"/>
      <c r="U97" s="106">
        <v>0</v>
      </c>
      <c r="V97" s="94"/>
      <c r="W97" s="106">
        <f t="shared" si="4"/>
        <v>0</v>
      </c>
      <c r="X97" s="146"/>
      <c r="Y97" s="106"/>
      <c r="Z97" s="106">
        <v>0</v>
      </c>
      <c r="AA97" s="94"/>
      <c r="AB97" s="106">
        <v>0</v>
      </c>
      <c r="AC97" s="94"/>
      <c r="AD97" s="106">
        <v>0</v>
      </c>
      <c r="AE97" s="94"/>
      <c r="AF97" s="106">
        <v>0</v>
      </c>
      <c r="AG97" s="94"/>
      <c r="AH97" s="113">
        <v>0</v>
      </c>
      <c r="AI97" s="94"/>
      <c r="AJ97" s="106">
        <v>0</v>
      </c>
      <c r="AK97" s="94"/>
      <c r="AL97" s="106">
        <f t="shared" si="5"/>
        <v>0</v>
      </c>
      <c r="AM97" s="94"/>
      <c r="AN97" s="94"/>
      <c r="AO97" s="94"/>
      <c r="AP97" s="106">
        <v>612096.73</v>
      </c>
      <c r="AQ97" s="94"/>
      <c r="AR97" s="103">
        <v>18</v>
      </c>
    </row>
    <row r="98" spans="1:44" ht="9.75" customHeight="1" x14ac:dyDescent="0.25">
      <c r="A98" s="103">
        <v>19</v>
      </c>
      <c r="B98" s="103"/>
      <c r="C98" s="13" t="s">
        <v>141</v>
      </c>
      <c r="D98" s="103"/>
      <c r="E98" s="103"/>
      <c r="F98" s="94"/>
      <c r="G98" s="106">
        <v>0</v>
      </c>
      <c r="H98" s="94"/>
      <c r="I98" s="106">
        <v>0</v>
      </c>
      <c r="J98" s="94"/>
      <c r="K98" s="106">
        <v>0</v>
      </c>
      <c r="L98" s="94"/>
      <c r="M98" s="106">
        <v>0</v>
      </c>
      <c r="N98" s="94"/>
      <c r="O98" s="106">
        <v>0</v>
      </c>
      <c r="P98" s="94"/>
      <c r="Q98" s="106">
        <v>322986</v>
      </c>
      <c r="R98" s="94"/>
      <c r="S98" s="106">
        <v>0</v>
      </c>
      <c r="T98" s="94"/>
      <c r="U98" s="106">
        <v>0</v>
      </c>
      <c r="V98" s="94"/>
      <c r="W98" s="106">
        <f t="shared" si="4"/>
        <v>322986</v>
      </c>
      <c r="X98" s="146"/>
      <c r="Y98" s="106"/>
      <c r="Z98" s="106">
        <v>0</v>
      </c>
      <c r="AA98" s="94"/>
      <c r="AB98" s="106">
        <v>0</v>
      </c>
      <c r="AC98" s="94"/>
      <c r="AD98" s="106">
        <v>2847300</v>
      </c>
      <c r="AE98" s="94"/>
      <c r="AF98" s="106">
        <v>0</v>
      </c>
      <c r="AG98" s="94"/>
      <c r="AH98" s="113">
        <v>0</v>
      </c>
      <c r="AI98" s="94"/>
      <c r="AJ98" s="106">
        <v>0</v>
      </c>
      <c r="AK98" s="94"/>
      <c r="AL98" s="106">
        <f t="shared" si="5"/>
        <v>2847300</v>
      </c>
      <c r="AM98" s="94"/>
      <c r="AN98" s="94"/>
      <c r="AO98" s="94"/>
      <c r="AP98" s="106">
        <v>460956.64999999997</v>
      </c>
      <c r="AQ98" s="94"/>
      <c r="AR98" s="103">
        <v>19</v>
      </c>
    </row>
    <row r="99" spans="1:44" ht="9.75" customHeight="1" x14ac:dyDescent="0.25">
      <c r="A99" s="103">
        <v>20</v>
      </c>
      <c r="B99" s="103"/>
      <c r="C99" s="13" t="s">
        <v>142</v>
      </c>
      <c r="D99" s="103"/>
      <c r="E99" s="103"/>
      <c r="F99" s="94"/>
      <c r="G99" s="106">
        <v>0</v>
      </c>
      <c r="H99" s="94"/>
      <c r="I99" s="106">
        <v>0</v>
      </c>
      <c r="J99" s="94"/>
      <c r="K99" s="106">
        <v>0</v>
      </c>
      <c r="L99" s="94"/>
      <c r="M99" s="106">
        <v>11350</v>
      </c>
      <c r="N99" s="94"/>
      <c r="O99" s="106">
        <v>0</v>
      </c>
      <c r="P99" s="94"/>
      <c r="Q99" s="106">
        <v>0</v>
      </c>
      <c r="R99" s="94"/>
      <c r="S99" s="106">
        <v>0</v>
      </c>
      <c r="T99" s="94"/>
      <c r="U99" s="106">
        <v>0</v>
      </c>
      <c r="V99" s="94"/>
      <c r="W99" s="106">
        <f t="shared" si="4"/>
        <v>11350</v>
      </c>
      <c r="X99" s="146"/>
      <c r="Y99" s="106"/>
      <c r="Z99" s="106">
        <v>0</v>
      </c>
      <c r="AA99" s="94"/>
      <c r="AB99" s="106">
        <v>0</v>
      </c>
      <c r="AC99" s="94"/>
      <c r="AD99" s="106">
        <v>3374797</v>
      </c>
      <c r="AE99" s="94"/>
      <c r="AF99" s="106">
        <v>0</v>
      </c>
      <c r="AG99" s="94"/>
      <c r="AH99" s="113">
        <v>0</v>
      </c>
      <c r="AI99" s="94"/>
      <c r="AJ99" s="106">
        <v>0</v>
      </c>
      <c r="AK99" s="94"/>
      <c r="AL99" s="106">
        <f t="shared" si="5"/>
        <v>3374797</v>
      </c>
      <c r="AM99" s="94"/>
      <c r="AN99" s="94"/>
      <c r="AO99" s="94"/>
      <c r="AP99" s="106">
        <v>193669.94</v>
      </c>
      <c r="AQ99" s="94"/>
      <c r="AR99" s="103">
        <v>20</v>
      </c>
    </row>
    <row r="100" spans="1:44" ht="9.75" customHeight="1" x14ac:dyDescent="0.25">
      <c r="A100" s="103">
        <v>21</v>
      </c>
      <c r="B100" s="103"/>
      <c r="C100" s="13" t="s">
        <v>143</v>
      </c>
      <c r="D100" s="103"/>
      <c r="E100" s="103"/>
      <c r="F100" s="94"/>
      <c r="G100" s="106">
        <v>11116986</v>
      </c>
      <c r="H100" s="94"/>
      <c r="I100" s="106">
        <v>6382880</v>
      </c>
      <c r="J100" s="94"/>
      <c r="K100" s="106">
        <v>106051840</v>
      </c>
      <c r="L100" s="94"/>
      <c r="M100" s="106">
        <v>4450950</v>
      </c>
      <c r="N100" s="94"/>
      <c r="O100" s="106">
        <v>0</v>
      </c>
      <c r="P100" s="94"/>
      <c r="Q100" s="106">
        <v>45394176</v>
      </c>
      <c r="R100" s="94"/>
      <c r="S100" s="106">
        <v>10415174</v>
      </c>
      <c r="T100" s="94"/>
      <c r="U100" s="106">
        <v>5070444</v>
      </c>
      <c r="V100" s="94"/>
      <c r="W100" s="106">
        <f t="shared" ref="W100:W119" si="6">SUM(G100:U100)</f>
        <v>188882450</v>
      </c>
      <c r="X100" s="146"/>
      <c r="Y100" s="106"/>
      <c r="Z100" s="106">
        <v>72554466</v>
      </c>
      <c r="AA100" s="94"/>
      <c r="AB100" s="106">
        <v>34119241</v>
      </c>
      <c r="AC100" s="94"/>
      <c r="AD100" s="106">
        <v>22073626</v>
      </c>
      <c r="AE100" s="94"/>
      <c r="AF100" s="106">
        <v>0</v>
      </c>
      <c r="AG100" s="94"/>
      <c r="AH100" s="113">
        <v>9337442</v>
      </c>
      <c r="AI100" s="94"/>
      <c r="AJ100" s="106">
        <v>0</v>
      </c>
      <c r="AK100" s="94"/>
      <c r="AL100" s="106">
        <f t="shared" ref="AL100:AL119" si="7">SUM(Z100:AJ100)</f>
        <v>138084775</v>
      </c>
      <c r="AM100" s="94"/>
      <c r="AN100" s="94"/>
      <c r="AO100" s="94"/>
      <c r="AP100" s="106">
        <v>20566523.870000001</v>
      </c>
      <c r="AQ100" s="94"/>
      <c r="AR100" s="103">
        <v>21</v>
      </c>
    </row>
    <row r="101" spans="1:44" ht="9.75" customHeight="1" x14ac:dyDescent="0.25">
      <c r="A101" s="103">
        <v>22</v>
      </c>
      <c r="B101" s="103"/>
      <c r="C101" s="13" t="s">
        <v>144</v>
      </c>
      <c r="D101" s="103"/>
      <c r="E101" s="103"/>
      <c r="F101" s="94"/>
      <c r="G101" s="106">
        <v>40265</v>
      </c>
      <c r="H101" s="94"/>
      <c r="I101" s="106">
        <v>17255</v>
      </c>
      <c r="J101" s="94"/>
      <c r="K101" s="106">
        <v>0</v>
      </c>
      <c r="L101" s="94"/>
      <c r="M101" s="106">
        <v>560</v>
      </c>
      <c r="N101" s="94"/>
      <c r="O101" s="106">
        <v>0</v>
      </c>
      <c r="P101" s="94"/>
      <c r="Q101" s="106">
        <v>1369628</v>
      </c>
      <c r="R101" s="94"/>
      <c r="S101" s="106">
        <v>0</v>
      </c>
      <c r="T101" s="94"/>
      <c r="U101" s="106">
        <v>3743</v>
      </c>
      <c r="V101" s="94"/>
      <c r="W101" s="106">
        <f t="shared" si="6"/>
        <v>1431451</v>
      </c>
      <c r="X101" s="146"/>
      <c r="Y101" s="106"/>
      <c r="Z101" s="106">
        <v>574678</v>
      </c>
      <c r="AA101" s="94"/>
      <c r="AB101" s="106">
        <v>0</v>
      </c>
      <c r="AC101" s="94"/>
      <c r="AD101" s="106">
        <v>832957</v>
      </c>
      <c r="AE101" s="94"/>
      <c r="AF101" s="106">
        <v>0</v>
      </c>
      <c r="AG101" s="94"/>
      <c r="AH101" s="113">
        <v>0</v>
      </c>
      <c r="AI101" s="94"/>
      <c r="AJ101" s="106">
        <v>0</v>
      </c>
      <c r="AK101" s="94"/>
      <c r="AL101" s="106">
        <f t="shared" si="7"/>
        <v>1407635</v>
      </c>
      <c r="AM101" s="94"/>
      <c r="AN101" s="94"/>
      <c r="AO101" s="94"/>
      <c r="AP101" s="106">
        <v>51460.28</v>
      </c>
      <c r="AQ101" s="94"/>
      <c r="AR101" s="103">
        <v>22</v>
      </c>
    </row>
    <row r="102" spans="1:44" ht="9.75" customHeight="1" x14ac:dyDescent="0.25">
      <c r="A102" s="103">
        <v>23</v>
      </c>
      <c r="B102" s="103"/>
      <c r="C102" s="13" t="s">
        <v>145</v>
      </c>
      <c r="D102" s="103"/>
      <c r="E102" s="103"/>
      <c r="F102" s="94"/>
      <c r="G102" s="106">
        <v>0</v>
      </c>
      <c r="H102" s="94"/>
      <c r="I102" s="106">
        <v>0</v>
      </c>
      <c r="J102" s="94"/>
      <c r="K102" s="106">
        <v>968400</v>
      </c>
      <c r="L102" s="94"/>
      <c r="M102" s="106">
        <v>0</v>
      </c>
      <c r="N102" s="94"/>
      <c r="O102" s="106">
        <v>0</v>
      </c>
      <c r="P102" s="94"/>
      <c r="Q102" s="106">
        <v>305293</v>
      </c>
      <c r="R102" s="94"/>
      <c r="S102" s="106">
        <v>0</v>
      </c>
      <c r="T102" s="94"/>
      <c r="U102" s="106">
        <v>0</v>
      </c>
      <c r="V102" s="94"/>
      <c r="W102" s="106">
        <f t="shared" si="6"/>
        <v>1273693</v>
      </c>
      <c r="X102" s="146"/>
      <c r="Y102" s="106"/>
      <c r="Z102" s="106">
        <v>1123724</v>
      </c>
      <c r="AA102" s="94"/>
      <c r="AB102" s="106">
        <v>0</v>
      </c>
      <c r="AC102" s="94"/>
      <c r="AD102" s="106">
        <v>149969</v>
      </c>
      <c r="AE102" s="94"/>
      <c r="AF102" s="106">
        <v>0</v>
      </c>
      <c r="AG102" s="94"/>
      <c r="AH102" s="113">
        <v>0</v>
      </c>
      <c r="AI102" s="94"/>
      <c r="AJ102" s="106">
        <v>0</v>
      </c>
      <c r="AK102" s="94"/>
      <c r="AL102" s="106">
        <f t="shared" si="7"/>
        <v>1273693</v>
      </c>
      <c r="AM102" s="94"/>
      <c r="AN102" s="94"/>
      <c r="AO102" s="94"/>
      <c r="AP102" s="106">
        <v>137264</v>
      </c>
      <c r="AQ102" s="94"/>
      <c r="AR102" s="103">
        <v>23</v>
      </c>
    </row>
    <row r="103" spans="1:44" ht="9.75" customHeight="1" x14ac:dyDescent="0.25">
      <c r="A103" s="103">
        <v>24</v>
      </c>
      <c r="B103" s="103"/>
      <c r="C103" s="13" t="s">
        <v>146</v>
      </c>
      <c r="D103" s="103"/>
      <c r="E103" s="103"/>
      <c r="F103" s="94"/>
      <c r="G103" s="106">
        <v>213276</v>
      </c>
      <c r="H103" s="94"/>
      <c r="I103" s="106">
        <v>0</v>
      </c>
      <c r="J103" s="94"/>
      <c r="K103" s="106">
        <v>0</v>
      </c>
      <c r="L103" s="94"/>
      <c r="M103" s="106">
        <v>17432</v>
      </c>
      <c r="N103" s="94"/>
      <c r="O103" s="106">
        <v>0</v>
      </c>
      <c r="P103" s="94"/>
      <c r="Q103" s="106">
        <v>5146548</v>
      </c>
      <c r="R103" s="94"/>
      <c r="S103" s="106">
        <v>0</v>
      </c>
      <c r="T103" s="94"/>
      <c r="U103" s="106">
        <v>233545</v>
      </c>
      <c r="V103" s="94"/>
      <c r="W103" s="106">
        <f t="shared" si="6"/>
        <v>5610801</v>
      </c>
      <c r="X103" s="146"/>
      <c r="Y103" s="106"/>
      <c r="Z103" s="106">
        <v>1991913</v>
      </c>
      <c r="AA103" s="94"/>
      <c r="AB103" s="106">
        <v>0</v>
      </c>
      <c r="AC103" s="94"/>
      <c r="AD103" s="106">
        <v>4134511</v>
      </c>
      <c r="AE103" s="94"/>
      <c r="AF103" s="106">
        <v>0</v>
      </c>
      <c r="AG103" s="94"/>
      <c r="AH103" s="113">
        <v>2088960</v>
      </c>
      <c r="AI103" s="94"/>
      <c r="AJ103" s="106">
        <v>0</v>
      </c>
      <c r="AK103" s="94"/>
      <c r="AL103" s="106">
        <f t="shared" si="7"/>
        <v>8215384</v>
      </c>
      <c r="AM103" s="94"/>
      <c r="AN103" s="94"/>
      <c r="AO103" s="94"/>
      <c r="AP103" s="106">
        <v>3002106.17</v>
      </c>
      <c r="AQ103" s="94"/>
      <c r="AR103" s="103">
        <v>24</v>
      </c>
    </row>
    <row r="104" spans="1:44" ht="9.75" customHeight="1" x14ac:dyDescent="0.25">
      <c r="A104" s="103">
        <v>25</v>
      </c>
      <c r="B104" s="103"/>
      <c r="C104" s="13" t="s">
        <v>147</v>
      </c>
      <c r="D104" s="103"/>
      <c r="E104" s="103"/>
      <c r="F104" s="94"/>
      <c r="G104" s="106">
        <v>356649</v>
      </c>
      <c r="H104" s="94"/>
      <c r="I104" s="106">
        <v>0</v>
      </c>
      <c r="J104" s="94"/>
      <c r="K104" s="106">
        <v>0</v>
      </c>
      <c r="L104" s="94"/>
      <c r="M104" s="106">
        <v>7375</v>
      </c>
      <c r="N104" s="94"/>
      <c r="O104" s="106">
        <v>0</v>
      </c>
      <c r="P104" s="94"/>
      <c r="Q104" s="106">
        <v>92738</v>
      </c>
      <c r="R104" s="94"/>
      <c r="S104" s="106">
        <v>0</v>
      </c>
      <c r="T104" s="94"/>
      <c r="U104" s="106">
        <v>0</v>
      </c>
      <c r="V104" s="94"/>
      <c r="W104" s="106">
        <f t="shared" si="6"/>
        <v>456762</v>
      </c>
      <c r="X104" s="146"/>
      <c r="Y104" s="106"/>
      <c r="Z104" s="106">
        <v>0</v>
      </c>
      <c r="AA104" s="94"/>
      <c r="AB104" s="106">
        <v>0</v>
      </c>
      <c r="AC104" s="94"/>
      <c r="AD104" s="106">
        <v>430850</v>
      </c>
      <c r="AE104" s="94"/>
      <c r="AF104" s="106">
        <v>0</v>
      </c>
      <c r="AG104" s="94"/>
      <c r="AH104" s="113">
        <v>0</v>
      </c>
      <c r="AI104" s="94"/>
      <c r="AJ104" s="106">
        <v>0</v>
      </c>
      <c r="AK104" s="94"/>
      <c r="AL104" s="106">
        <f t="shared" si="7"/>
        <v>430850</v>
      </c>
      <c r="AM104" s="94"/>
      <c r="AN104" s="94"/>
      <c r="AO104" s="94"/>
      <c r="AP104" s="106">
        <v>85871.590000000026</v>
      </c>
      <c r="AQ104" s="94"/>
      <c r="AR104" s="103">
        <v>25</v>
      </c>
    </row>
    <row r="105" spans="1:44" ht="9.75" customHeight="1" x14ac:dyDescent="0.25">
      <c r="A105" s="103">
        <v>26</v>
      </c>
      <c r="B105" s="103"/>
      <c r="C105" s="13" t="s">
        <v>148</v>
      </c>
      <c r="D105" s="103"/>
      <c r="E105" s="103"/>
      <c r="F105" s="94"/>
      <c r="G105" s="106">
        <v>0</v>
      </c>
      <c r="H105" s="94"/>
      <c r="I105" s="106">
        <v>0</v>
      </c>
      <c r="J105" s="94"/>
      <c r="K105" s="106">
        <v>0</v>
      </c>
      <c r="L105" s="94"/>
      <c r="M105" s="106">
        <v>10209</v>
      </c>
      <c r="N105" s="94"/>
      <c r="O105" s="106">
        <v>0</v>
      </c>
      <c r="P105" s="94"/>
      <c r="Q105" s="106">
        <v>1564909</v>
      </c>
      <c r="R105" s="94"/>
      <c r="S105" s="106">
        <v>0</v>
      </c>
      <c r="T105" s="94"/>
      <c r="U105" s="106">
        <v>0</v>
      </c>
      <c r="V105" s="94"/>
      <c r="W105" s="106">
        <f t="shared" si="6"/>
        <v>1575118</v>
      </c>
      <c r="X105" s="146"/>
      <c r="Y105" s="106"/>
      <c r="Z105" s="106">
        <v>66879</v>
      </c>
      <c r="AA105" s="94"/>
      <c r="AB105" s="106">
        <v>0</v>
      </c>
      <c r="AC105" s="94"/>
      <c r="AD105" s="106">
        <v>283240</v>
      </c>
      <c r="AE105" s="94"/>
      <c r="AF105" s="106">
        <v>0</v>
      </c>
      <c r="AG105" s="94"/>
      <c r="AH105" s="113">
        <v>1224999</v>
      </c>
      <c r="AI105" s="94"/>
      <c r="AJ105" s="106">
        <v>0</v>
      </c>
      <c r="AK105" s="94"/>
      <c r="AL105" s="106">
        <f t="shared" si="7"/>
        <v>1575118</v>
      </c>
      <c r="AM105" s="94"/>
      <c r="AN105" s="94"/>
      <c r="AO105" s="94"/>
      <c r="AP105" s="106">
        <v>908036.56</v>
      </c>
      <c r="AQ105" s="94"/>
      <c r="AR105" s="103">
        <v>26</v>
      </c>
    </row>
    <row r="106" spans="1:44" ht="9.75" customHeight="1" x14ac:dyDescent="0.25">
      <c r="A106" s="103">
        <v>27</v>
      </c>
      <c r="B106" s="103"/>
      <c r="C106" s="13" t="s">
        <v>149</v>
      </c>
      <c r="D106" s="103"/>
      <c r="E106" s="103"/>
      <c r="F106" s="94"/>
      <c r="G106" s="106">
        <v>21390</v>
      </c>
      <c r="H106" s="94"/>
      <c r="I106" s="106">
        <v>0</v>
      </c>
      <c r="J106" s="94"/>
      <c r="K106" s="106">
        <v>0</v>
      </c>
      <c r="L106" s="94"/>
      <c r="M106" s="106">
        <v>100864</v>
      </c>
      <c r="N106" s="94"/>
      <c r="O106" s="106">
        <v>0</v>
      </c>
      <c r="P106" s="94"/>
      <c r="Q106" s="106">
        <v>1399669</v>
      </c>
      <c r="R106" s="94"/>
      <c r="S106" s="106">
        <v>0</v>
      </c>
      <c r="T106" s="94"/>
      <c r="U106" s="106">
        <v>2430</v>
      </c>
      <c r="V106" s="94"/>
      <c r="W106" s="106">
        <f t="shared" si="6"/>
        <v>1524353</v>
      </c>
      <c r="X106" s="146"/>
      <c r="Y106" s="106"/>
      <c r="Z106" s="106">
        <v>1142308</v>
      </c>
      <c r="AA106" s="94"/>
      <c r="AB106" s="106">
        <v>0</v>
      </c>
      <c r="AC106" s="94"/>
      <c r="AD106" s="106">
        <v>9767637</v>
      </c>
      <c r="AE106" s="94"/>
      <c r="AF106" s="106">
        <v>0</v>
      </c>
      <c r="AG106" s="94"/>
      <c r="AH106" s="113">
        <v>574000</v>
      </c>
      <c r="AI106" s="94"/>
      <c r="AJ106" s="106">
        <v>0</v>
      </c>
      <c r="AK106" s="94"/>
      <c r="AL106" s="106">
        <f t="shared" si="7"/>
        <v>11483945</v>
      </c>
      <c r="AM106" s="94"/>
      <c r="AN106" s="94"/>
      <c r="AO106" s="94"/>
      <c r="AP106" s="106">
        <v>387710.26</v>
      </c>
      <c r="AQ106" s="94"/>
      <c r="AR106" s="103">
        <v>27</v>
      </c>
    </row>
    <row r="107" spans="1:44" ht="9.75" customHeight="1" x14ac:dyDescent="0.25">
      <c r="A107" s="103">
        <v>28</v>
      </c>
      <c r="B107" s="103"/>
      <c r="C107" s="13" t="s">
        <v>150</v>
      </c>
      <c r="D107" s="103"/>
      <c r="E107" s="103"/>
      <c r="F107" s="94"/>
      <c r="G107" s="106">
        <v>0</v>
      </c>
      <c r="H107" s="94"/>
      <c r="I107" s="106">
        <v>232104</v>
      </c>
      <c r="J107" s="94"/>
      <c r="K107" s="106">
        <v>0</v>
      </c>
      <c r="L107" s="94"/>
      <c r="M107" s="106">
        <v>15950</v>
      </c>
      <c r="N107" s="94"/>
      <c r="O107" s="106">
        <v>0</v>
      </c>
      <c r="P107" s="94"/>
      <c r="Q107" s="106">
        <v>257801</v>
      </c>
      <c r="R107" s="94"/>
      <c r="S107" s="106">
        <v>0</v>
      </c>
      <c r="T107" s="94"/>
      <c r="U107" s="106">
        <v>0</v>
      </c>
      <c r="V107" s="94"/>
      <c r="W107" s="106">
        <f t="shared" si="6"/>
        <v>505855</v>
      </c>
      <c r="X107" s="146"/>
      <c r="Y107" s="106"/>
      <c r="Z107" s="106">
        <v>0</v>
      </c>
      <c r="AA107" s="94"/>
      <c r="AB107" s="106">
        <v>0</v>
      </c>
      <c r="AC107" s="94"/>
      <c r="AD107" s="106">
        <v>478830</v>
      </c>
      <c r="AE107" s="94"/>
      <c r="AF107" s="106">
        <v>0</v>
      </c>
      <c r="AG107" s="94"/>
      <c r="AH107" s="113">
        <v>0</v>
      </c>
      <c r="AI107" s="94"/>
      <c r="AJ107" s="106">
        <v>0</v>
      </c>
      <c r="AK107" s="94"/>
      <c r="AL107" s="106">
        <f t="shared" si="7"/>
        <v>478830</v>
      </c>
      <c r="AM107" s="94"/>
      <c r="AN107" s="94"/>
      <c r="AO107" s="94"/>
      <c r="AP107" s="106">
        <v>28408.129999999997</v>
      </c>
      <c r="AQ107" s="94"/>
      <c r="AR107" s="103">
        <v>28</v>
      </c>
    </row>
    <row r="108" spans="1:44" ht="9.75" customHeight="1" x14ac:dyDescent="0.25">
      <c r="A108" s="103">
        <v>29</v>
      </c>
      <c r="B108" s="103"/>
      <c r="C108" s="13" t="s">
        <v>92</v>
      </c>
      <c r="D108" s="103"/>
      <c r="E108" s="103"/>
      <c r="F108" s="94"/>
      <c r="G108" s="106">
        <v>416206</v>
      </c>
      <c r="H108" s="94"/>
      <c r="I108" s="106">
        <v>4270043</v>
      </c>
      <c r="J108" s="94"/>
      <c r="K108" s="106">
        <v>219671551</v>
      </c>
      <c r="L108" s="94"/>
      <c r="M108" s="106">
        <v>5050579</v>
      </c>
      <c r="N108" s="94"/>
      <c r="O108" s="106">
        <v>0</v>
      </c>
      <c r="P108" s="94"/>
      <c r="Q108" s="106">
        <v>120734417</v>
      </c>
      <c r="R108" s="94"/>
      <c r="S108" s="106">
        <v>294984</v>
      </c>
      <c r="T108" s="94"/>
      <c r="U108" s="106">
        <v>39379359</v>
      </c>
      <c r="V108" s="94"/>
      <c r="W108" s="106">
        <f t="shared" si="6"/>
        <v>389817139</v>
      </c>
      <c r="X108" s="146"/>
      <c r="Y108" s="106"/>
      <c r="Z108" s="106">
        <v>241634300</v>
      </c>
      <c r="AA108" s="94"/>
      <c r="AB108" s="106">
        <v>13460730</v>
      </c>
      <c r="AC108" s="94"/>
      <c r="AD108" s="106">
        <v>134022821</v>
      </c>
      <c r="AE108" s="94"/>
      <c r="AF108" s="106">
        <v>0</v>
      </c>
      <c r="AG108" s="94"/>
      <c r="AH108" s="113">
        <v>23003956</v>
      </c>
      <c r="AI108" s="94"/>
      <c r="AJ108" s="106">
        <v>0</v>
      </c>
      <c r="AK108" s="94"/>
      <c r="AL108" s="106">
        <f t="shared" si="7"/>
        <v>412121807</v>
      </c>
      <c r="AM108" s="94"/>
      <c r="AN108" s="94"/>
      <c r="AO108" s="94"/>
      <c r="AP108" s="106">
        <v>11703305.949999999</v>
      </c>
      <c r="AQ108" s="94"/>
      <c r="AR108" s="103">
        <v>29</v>
      </c>
    </row>
    <row r="109" spans="1:44" ht="9.75" customHeight="1" x14ac:dyDescent="0.25">
      <c r="A109" s="103">
        <v>30</v>
      </c>
      <c r="B109" s="103"/>
      <c r="C109" s="13" t="s">
        <v>151</v>
      </c>
      <c r="D109" s="103"/>
      <c r="E109" s="103"/>
      <c r="F109" s="94"/>
      <c r="G109" s="106">
        <v>318755</v>
      </c>
      <c r="H109" s="94"/>
      <c r="I109" s="106">
        <v>202646</v>
      </c>
      <c r="J109" s="94"/>
      <c r="K109" s="106">
        <v>9364502</v>
      </c>
      <c r="L109" s="94"/>
      <c r="M109" s="106">
        <v>27755</v>
      </c>
      <c r="N109" s="94"/>
      <c r="O109" s="106">
        <v>0</v>
      </c>
      <c r="P109" s="94"/>
      <c r="Q109" s="106">
        <v>13310142</v>
      </c>
      <c r="R109" s="94"/>
      <c r="S109" s="106">
        <v>0</v>
      </c>
      <c r="T109" s="94"/>
      <c r="U109" s="106">
        <v>4694829</v>
      </c>
      <c r="V109" s="94"/>
      <c r="W109" s="106">
        <f t="shared" si="6"/>
        <v>27918629</v>
      </c>
      <c r="X109" s="146"/>
      <c r="Y109" s="106"/>
      <c r="Z109" s="106">
        <v>0</v>
      </c>
      <c r="AA109" s="94"/>
      <c r="AB109" s="106">
        <v>1377875</v>
      </c>
      <c r="AC109" s="94"/>
      <c r="AD109" s="106">
        <v>11240564</v>
      </c>
      <c r="AE109" s="94"/>
      <c r="AF109" s="106">
        <v>0</v>
      </c>
      <c r="AG109" s="94"/>
      <c r="AH109" s="113">
        <v>576102</v>
      </c>
      <c r="AI109" s="94"/>
      <c r="AJ109" s="106">
        <v>0</v>
      </c>
      <c r="AK109" s="94"/>
      <c r="AL109" s="106">
        <f t="shared" si="7"/>
        <v>13194541</v>
      </c>
      <c r="AM109" s="94"/>
      <c r="AN109" s="94"/>
      <c r="AO109" s="94"/>
      <c r="AP109" s="106">
        <v>2370647.54</v>
      </c>
      <c r="AQ109" s="94"/>
      <c r="AR109" s="103">
        <v>30</v>
      </c>
    </row>
    <row r="110" spans="1:44" ht="9.75" customHeight="1" x14ac:dyDescent="0.25">
      <c r="A110" s="103">
        <v>31</v>
      </c>
      <c r="B110" s="103"/>
      <c r="C110" s="13" t="s">
        <v>152</v>
      </c>
      <c r="D110" s="103"/>
      <c r="E110" s="103"/>
      <c r="F110" s="94"/>
      <c r="G110" s="106">
        <v>0</v>
      </c>
      <c r="H110" s="94"/>
      <c r="I110" s="106">
        <v>0</v>
      </c>
      <c r="J110" s="94"/>
      <c r="K110" s="106">
        <v>6552000</v>
      </c>
      <c r="L110" s="94"/>
      <c r="M110" s="106">
        <v>0</v>
      </c>
      <c r="N110" s="94"/>
      <c r="O110" s="106">
        <v>0</v>
      </c>
      <c r="P110" s="94"/>
      <c r="Q110" s="106">
        <v>58596</v>
      </c>
      <c r="R110" s="94"/>
      <c r="S110" s="106">
        <v>0</v>
      </c>
      <c r="T110" s="94"/>
      <c r="U110" s="106">
        <v>0</v>
      </c>
      <c r="V110" s="94"/>
      <c r="W110" s="106">
        <f t="shared" si="6"/>
        <v>6610596</v>
      </c>
      <c r="X110" s="146"/>
      <c r="Y110" s="106"/>
      <c r="Z110" s="106">
        <v>368150</v>
      </c>
      <c r="AA110" s="94"/>
      <c r="AB110" s="106">
        <v>0</v>
      </c>
      <c r="AC110" s="94"/>
      <c r="AD110" s="106">
        <v>58596</v>
      </c>
      <c r="AE110" s="94"/>
      <c r="AF110" s="106">
        <v>0</v>
      </c>
      <c r="AG110" s="94"/>
      <c r="AH110" s="113">
        <v>0</v>
      </c>
      <c r="AI110" s="94"/>
      <c r="AJ110" s="106">
        <v>0</v>
      </c>
      <c r="AK110" s="94"/>
      <c r="AL110" s="106">
        <f t="shared" si="7"/>
        <v>426746</v>
      </c>
      <c r="AM110" s="94"/>
      <c r="AN110" s="94"/>
      <c r="AO110" s="94"/>
      <c r="AP110" s="106">
        <v>1458636.57</v>
      </c>
      <c r="AQ110" s="94"/>
      <c r="AR110" s="103">
        <v>31</v>
      </c>
    </row>
    <row r="111" spans="1:44" ht="9.75" customHeight="1" x14ac:dyDescent="0.25">
      <c r="A111" s="103">
        <v>32</v>
      </c>
      <c r="B111" s="103"/>
      <c r="C111" s="13" t="s">
        <v>153</v>
      </c>
      <c r="D111" s="103"/>
      <c r="E111" s="103"/>
      <c r="F111" s="94"/>
      <c r="G111" s="106">
        <v>0</v>
      </c>
      <c r="H111" s="94"/>
      <c r="I111" s="106">
        <v>0</v>
      </c>
      <c r="J111" s="94"/>
      <c r="K111" s="106">
        <v>0</v>
      </c>
      <c r="L111" s="94"/>
      <c r="M111" s="106">
        <v>3870</v>
      </c>
      <c r="N111" s="94"/>
      <c r="O111" s="106">
        <v>0</v>
      </c>
      <c r="P111" s="94"/>
      <c r="Q111" s="106">
        <v>3773738</v>
      </c>
      <c r="R111" s="94"/>
      <c r="S111" s="106">
        <v>0</v>
      </c>
      <c r="T111" s="94"/>
      <c r="U111" s="106">
        <v>112624</v>
      </c>
      <c r="V111" s="94"/>
      <c r="W111" s="106">
        <f t="shared" si="6"/>
        <v>3890232</v>
      </c>
      <c r="X111" s="146"/>
      <c r="Y111" s="106"/>
      <c r="Z111" s="106">
        <v>1054926</v>
      </c>
      <c r="AA111" s="94"/>
      <c r="AB111" s="106">
        <v>0</v>
      </c>
      <c r="AC111" s="94"/>
      <c r="AD111" s="106">
        <v>1606915</v>
      </c>
      <c r="AE111" s="94"/>
      <c r="AF111" s="106">
        <v>0</v>
      </c>
      <c r="AG111" s="94"/>
      <c r="AH111" s="113">
        <v>1054926</v>
      </c>
      <c r="AI111" s="94"/>
      <c r="AJ111" s="106">
        <v>0</v>
      </c>
      <c r="AK111" s="94"/>
      <c r="AL111" s="106">
        <f t="shared" si="7"/>
        <v>3716767</v>
      </c>
      <c r="AM111" s="94"/>
      <c r="AN111" s="94"/>
      <c r="AO111" s="94"/>
      <c r="AP111" s="106">
        <v>474373.01</v>
      </c>
      <c r="AQ111" s="94"/>
      <c r="AR111" s="103">
        <v>32</v>
      </c>
    </row>
    <row r="112" spans="1:44" ht="9.75" customHeight="1" x14ac:dyDescent="0.25">
      <c r="A112" s="103">
        <v>33</v>
      </c>
      <c r="B112" s="103"/>
      <c r="C112" s="13" t="s">
        <v>94</v>
      </c>
      <c r="D112" s="103"/>
      <c r="E112" s="103"/>
      <c r="F112" s="94"/>
      <c r="G112" s="106">
        <v>220146</v>
      </c>
      <c r="H112" s="94"/>
      <c r="I112" s="106">
        <v>20000</v>
      </c>
      <c r="J112" s="94"/>
      <c r="K112" s="106">
        <v>0</v>
      </c>
      <c r="L112" s="94"/>
      <c r="M112" s="106">
        <v>405059</v>
      </c>
      <c r="N112" s="94"/>
      <c r="O112" s="106">
        <v>0</v>
      </c>
      <c r="P112" s="94"/>
      <c r="Q112" s="106">
        <v>0</v>
      </c>
      <c r="R112" s="94"/>
      <c r="S112" s="106">
        <v>0</v>
      </c>
      <c r="T112" s="94"/>
      <c r="U112" s="106">
        <v>182360</v>
      </c>
      <c r="V112" s="94"/>
      <c r="W112" s="106">
        <f t="shared" si="6"/>
        <v>827565</v>
      </c>
      <c r="X112" s="146"/>
      <c r="Y112" s="106"/>
      <c r="Z112" s="106">
        <v>1136482</v>
      </c>
      <c r="AA112" s="94"/>
      <c r="AB112" s="106">
        <v>0</v>
      </c>
      <c r="AC112" s="94"/>
      <c r="AD112" s="106">
        <v>12182095</v>
      </c>
      <c r="AE112" s="94"/>
      <c r="AF112" s="106">
        <v>0</v>
      </c>
      <c r="AG112" s="94"/>
      <c r="AH112" s="113">
        <v>0</v>
      </c>
      <c r="AI112" s="94"/>
      <c r="AJ112" s="106">
        <v>0</v>
      </c>
      <c r="AK112" s="94"/>
      <c r="AL112" s="106">
        <f t="shared" si="7"/>
        <v>13318577</v>
      </c>
      <c r="AM112" s="94"/>
      <c r="AN112" s="94"/>
      <c r="AO112" s="94"/>
      <c r="AP112" s="106">
        <v>1897894.8699999999</v>
      </c>
      <c r="AQ112" s="94"/>
      <c r="AR112" s="103">
        <v>33</v>
      </c>
    </row>
    <row r="113" spans="1:44" ht="9.75" customHeight="1" x14ac:dyDescent="0.25">
      <c r="A113" s="103">
        <v>34</v>
      </c>
      <c r="B113" s="103"/>
      <c r="C113" s="13" t="s">
        <v>154</v>
      </c>
      <c r="D113" s="103"/>
      <c r="E113" s="103"/>
      <c r="F113" s="94"/>
      <c r="G113" s="106">
        <v>253984</v>
      </c>
      <c r="H113" s="94"/>
      <c r="I113" s="106">
        <v>0</v>
      </c>
      <c r="J113" s="94"/>
      <c r="K113" s="106">
        <v>27571409</v>
      </c>
      <c r="L113" s="94"/>
      <c r="M113" s="106">
        <v>493226</v>
      </c>
      <c r="N113" s="94"/>
      <c r="O113" s="106">
        <v>0</v>
      </c>
      <c r="P113" s="94"/>
      <c r="Q113" s="106">
        <v>309790</v>
      </c>
      <c r="R113" s="94"/>
      <c r="S113" s="106">
        <v>0</v>
      </c>
      <c r="T113" s="94"/>
      <c r="U113" s="106">
        <v>12950</v>
      </c>
      <c r="V113" s="94"/>
      <c r="W113" s="106">
        <f t="shared" si="6"/>
        <v>28641359</v>
      </c>
      <c r="X113" s="146"/>
      <c r="Y113" s="106"/>
      <c r="Z113" s="106">
        <v>9651280</v>
      </c>
      <c r="AA113" s="94"/>
      <c r="AB113" s="106">
        <v>0</v>
      </c>
      <c r="AC113" s="94"/>
      <c r="AD113" s="106">
        <v>-2699573</v>
      </c>
      <c r="AE113" s="94"/>
      <c r="AF113" s="106">
        <v>0</v>
      </c>
      <c r="AG113" s="94"/>
      <c r="AH113" s="113">
        <v>60483</v>
      </c>
      <c r="AI113" s="94"/>
      <c r="AJ113" s="106">
        <v>0</v>
      </c>
      <c r="AK113" s="94"/>
      <c r="AL113" s="106">
        <f t="shared" si="7"/>
        <v>7012190</v>
      </c>
      <c r="AM113" s="94"/>
      <c r="AN113" s="94"/>
      <c r="AO113" s="94"/>
      <c r="AP113" s="106">
        <v>6940902.5299999993</v>
      </c>
      <c r="AQ113" s="94"/>
      <c r="AR113" s="103">
        <v>34</v>
      </c>
    </row>
    <row r="114" spans="1:44" ht="9.75" customHeight="1" x14ac:dyDescent="0.25">
      <c r="A114" s="103">
        <v>35</v>
      </c>
      <c r="B114" s="103"/>
      <c r="C114" s="13" t="s">
        <v>155</v>
      </c>
      <c r="D114" s="103"/>
      <c r="E114" s="103"/>
      <c r="F114" s="94"/>
      <c r="G114" s="106">
        <v>406583</v>
      </c>
      <c r="H114" s="94"/>
      <c r="I114" s="106">
        <v>128498</v>
      </c>
      <c r="J114" s="94"/>
      <c r="K114" s="106">
        <v>503391</v>
      </c>
      <c r="L114" s="94"/>
      <c r="M114" s="106">
        <v>0</v>
      </c>
      <c r="N114" s="94"/>
      <c r="O114" s="106">
        <v>0</v>
      </c>
      <c r="P114" s="94"/>
      <c r="Q114" s="106">
        <v>107987</v>
      </c>
      <c r="R114" s="94"/>
      <c r="S114" s="106">
        <v>0</v>
      </c>
      <c r="T114" s="94"/>
      <c r="U114" s="106">
        <v>0</v>
      </c>
      <c r="V114" s="94"/>
      <c r="W114" s="106">
        <f t="shared" si="6"/>
        <v>1146459</v>
      </c>
      <c r="X114" s="146"/>
      <c r="Y114" s="106"/>
      <c r="Z114" s="106">
        <v>0</v>
      </c>
      <c r="AA114" s="94"/>
      <c r="AB114" s="106">
        <v>0</v>
      </c>
      <c r="AC114" s="94"/>
      <c r="AD114" s="106">
        <v>1146459</v>
      </c>
      <c r="AE114" s="94"/>
      <c r="AF114" s="106">
        <v>0</v>
      </c>
      <c r="AG114" s="94"/>
      <c r="AH114" s="113">
        <v>0</v>
      </c>
      <c r="AI114" s="94"/>
      <c r="AJ114" s="106">
        <v>0</v>
      </c>
      <c r="AK114" s="94"/>
      <c r="AL114" s="106">
        <f t="shared" si="7"/>
        <v>1146459</v>
      </c>
      <c r="AM114" s="94"/>
      <c r="AN114" s="94"/>
      <c r="AO114" s="94"/>
      <c r="AP114" s="106">
        <v>738987.81</v>
      </c>
      <c r="AQ114" s="94"/>
      <c r="AR114" s="103">
        <v>35</v>
      </c>
    </row>
    <row r="115" spans="1:44" ht="9.75" customHeight="1" x14ac:dyDescent="0.25">
      <c r="A115" s="103">
        <v>36</v>
      </c>
      <c r="B115" s="103"/>
      <c r="C115" s="13" t="s">
        <v>156</v>
      </c>
      <c r="D115" s="103"/>
      <c r="E115" s="103"/>
      <c r="F115" s="94"/>
      <c r="G115" s="106">
        <v>150000</v>
      </c>
      <c r="H115" s="94"/>
      <c r="I115" s="106">
        <v>258508</v>
      </c>
      <c r="J115" s="94"/>
      <c r="K115" s="106">
        <v>0</v>
      </c>
      <c r="L115" s="94"/>
      <c r="M115" s="106">
        <v>3026</v>
      </c>
      <c r="N115" s="94"/>
      <c r="O115" s="106">
        <v>0</v>
      </c>
      <c r="P115" s="94"/>
      <c r="Q115" s="106">
        <v>1638119</v>
      </c>
      <c r="R115" s="94"/>
      <c r="S115" s="106">
        <v>0</v>
      </c>
      <c r="T115" s="94"/>
      <c r="U115" s="106">
        <v>59355</v>
      </c>
      <c r="V115" s="94"/>
      <c r="W115" s="106">
        <f t="shared" si="6"/>
        <v>2109008</v>
      </c>
      <c r="X115" s="146"/>
      <c r="Y115" s="106"/>
      <c r="Z115" s="106">
        <v>787484</v>
      </c>
      <c r="AA115" s="94"/>
      <c r="AB115" s="106">
        <v>0</v>
      </c>
      <c r="AC115" s="94"/>
      <c r="AD115" s="106">
        <v>859841</v>
      </c>
      <c r="AE115" s="94"/>
      <c r="AF115" s="106">
        <v>0</v>
      </c>
      <c r="AG115" s="94"/>
      <c r="AH115" s="113">
        <v>0</v>
      </c>
      <c r="AI115" s="94"/>
      <c r="AJ115" s="106">
        <v>0</v>
      </c>
      <c r="AK115" s="94"/>
      <c r="AL115" s="106">
        <f t="shared" si="7"/>
        <v>1647325</v>
      </c>
      <c r="AM115" s="94"/>
      <c r="AN115" s="94"/>
      <c r="AO115" s="94"/>
      <c r="AP115" s="106">
        <v>243060.07</v>
      </c>
      <c r="AQ115" s="94"/>
      <c r="AR115" s="103">
        <v>36</v>
      </c>
    </row>
    <row r="116" spans="1:44" ht="9.75" customHeight="1" x14ac:dyDescent="0.25">
      <c r="A116" s="103">
        <v>37</v>
      </c>
      <c r="B116" s="103"/>
      <c r="C116" s="13" t="s">
        <v>157</v>
      </c>
      <c r="D116" s="103"/>
      <c r="E116" s="103"/>
      <c r="F116" s="94"/>
      <c r="G116" s="106">
        <v>150000</v>
      </c>
      <c r="H116" s="94"/>
      <c r="I116" s="106">
        <v>0</v>
      </c>
      <c r="J116" s="94"/>
      <c r="K116" s="106">
        <v>0</v>
      </c>
      <c r="L116" s="94"/>
      <c r="M116" s="106">
        <v>0</v>
      </c>
      <c r="N116" s="94"/>
      <c r="O116" s="106">
        <v>0</v>
      </c>
      <c r="P116" s="94"/>
      <c r="Q116" s="106">
        <v>6843515</v>
      </c>
      <c r="R116" s="94"/>
      <c r="S116" s="106">
        <v>0</v>
      </c>
      <c r="T116" s="94"/>
      <c r="U116" s="106">
        <v>1013044</v>
      </c>
      <c r="V116" s="94"/>
      <c r="W116" s="106">
        <f t="shared" si="6"/>
        <v>8006559</v>
      </c>
      <c r="X116" s="146"/>
      <c r="Y116" s="106"/>
      <c r="Z116" s="106">
        <v>192680</v>
      </c>
      <c r="AA116" s="94"/>
      <c r="AB116" s="106">
        <v>0</v>
      </c>
      <c r="AC116" s="94"/>
      <c r="AD116" s="106">
        <v>4750171</v>
      </c>
      <c r="AE116" s="94"/>
      <c r="AF116" s="106">
        <v>0</v>
      </c>
      <c r="AG116" s="94"/>
      <c r="AH116" s="113">
        <v>0</v>
      </c>
      <c r="AI116" s="94"/>
      <c r="AJ116" s="106">
        <v>0</v>
      </c>
      <c r="AK116" s="94"/>
      <c r="AL116" s="106">
        <f t="shared" si="7"/>
        <v>4942851</v>
      </c>
      <c r="AM116" s="94"/>
      <c r="AN116" s="94"/>
      <c r="AO116" s="94"/>
      <c r="AP116" s="106">
        <v>45081.020000000004</v>
      </c>
      <c r="AQ116" s="94"/>
      <c r="AR116" s="103">
        <v>37</v>
      </c>
    </row>
    <row r="117" spans="1:44" ht="9.75" customHeight="1" x14ac:dyDescent="0.25">
      <c r="A117" s="103">
        <v>38</v>
      </c>
      <c r="B117" s="103"/>
      <c r="C117" s="13" t="s">
        <v>158</v>
      </c>
      <c r="D117" s="103"/>
      <c r="E117" s="103"/>
      <c r="F117" s="94"/>
      <c r="G117" s="106">
        <v>0</v>
      </c>
      <c r="H117" s="94"/>
      <c r="I117" s="106">
        <v>471885</v>
      </c>
      <c r="J117" s="94"/>
      <c r="K117" s="106">
        <v>0</v>
      </c>
      <c r="L117" s="94"/>
      <c r="M117" s="106">
        <v>0</v>
      </c>
      <c r="N117" s="94"/>
      <c r="O117" s="106">
        <v>0</v>
      </c>
      <c r="P117" s="94"/>
      <c r="Q117" s="106">
        <v>230898</v>
      </c>
      <c r="R117" s="94"/>
      <c r="S117" s="106">
        <v>0</v>
      </c>
      <c r="T117" s="94"/>
      <c r="U117" s="106">
        <v>0</v>
      </c>
      <c r="V117" s="94"/>
      <c r="W117" s="106">
        <f t="shared" si="6"/>
        <v>702783</v>
      </c>
      <c r="X117" s="146"/>
      <c r="Y117" s="106"/>
      <c r="Z117" s="106">
        <v>0</v>
      </c>
      <c r="AA117" s="94"/>
      <c r="AB117" s="106">
        <v>0</v>
      </c>
      <c r="AC117" s="94"/>
      <c r="AD117" s="106">
        <v>702783</v>
      </c>
      <c r="AE117" s="94"/>
      <c r="AF117" s="106">
        <v>0</v>
      </c>
      <c r="AG117" s="94"/>
      <c r="AH117" s="113">
        <v>0</v>
      </c>
      <c r="AI117" s="94"/>
      <c r="AJ117" s="106">
        <v>0</v>
      </c>
      <c r="AK117" s="94"/>
      <c r="AL117" s="106">
        <f t="shared" si="7"/>
        <v>702783</v>
      </c>
      <c r="AM117" s="94"/>
      <c r="AN117" s="94"/>
      <c r="AO117" s="94"/>
      <c r="AP117" s="106">
        <v>464603.45</v>
      </c>
      <c r="AQ117" s="94"/>
      <c r="AR117" s="103">
        <v>38</v>
      </c>
    </row>
    <row r="118" spans="1:44" ht="9.75" customHeight="1" x14ac:dyDescent="0.25">
      <c r="A118" s="103">
        <v>39</v>
      </c>
      <c r="B118" s="103"/>
      <c r="C118" s="13" t="s">
        <v>159</v>
      </c>
      <c r="D118" s="103"/>
      <c r="E118" s="103"/>
      <c r="F118" s="94"/>
      <c r="G118" s="106">
        <v>0</v>
      </c>
      <c r="H118" s="94"/>
      <c r="I118" s="106">
        <v>0</v>
      </c>
      <c r="J118" s="94"/>
      <c r="K118" s="106">
        <v>2100000</v>
      </c>
      <c r="L118" s="94"/>
      <c r="M118" s="106">
        <v>434386</v>
      </c>
      <c r="N118" s="94"/>
      <c r="O118" s="106">
        <v>0</v>
      </c>
      <c r="P118" s="94"/>
      <c r="Q118" s="106">
        <v>0</v>
      </c>
      <c r="R118" s="94"/>
      <c r="S118" s="106">
        <v>0</v>
      </c>
      <c r="T118" s="94"/>
      <c r="U118" s="106">
        <v>0</v>
      </c>
      <c r="V118" s="94"/>
      <c r="W118" s="106">
        <f t="shared" si="6"/>
        <v>2534386</v>
      </c>
      <c r="X118" s="146"/>
      <c r="Y118" s="106"/>
      <c r="Z118" s="106">
        <v>21086454</v>
      </c>
      <c r="AA118" s="94"/>
      <c r="AB118" s="106">
        <v>0</v>
      </c>
      <c r="AC118" s="94"/>
      <c r="AD118" s="106">
        <v>983056</v>
      </c>
      <c r="AE118" s="94"/>
      <c r="AF118" s="106">
        <v>0</v>
      </c>
      <c r="AG118" s="94"/>
      <c r="AH118" s="113">
        <v>0</v>
      </c>
      <c r="AI118" s="94"/>
      <c r="AJ118" s="106">
        <v>0</v>
      </c>
      <c r="AK118" s="94"/>
      <c r="AL118" s="106">
        <f t="shared" si="7"/>
        <v>22069510</v>
      </c>
      <c r="AM118" s="94"/>
      <c r="AN118" s="94"/>
      <c r="AO118" s="94"/>
      <c r="AP118" s="106">
        <v>85911.91</v>
      </c>
      <c r="AQ118" s="94"/>
      <c r="AR118" s="103">
        <v>39</v>
      </c>
    </row>
    <row r="119" spans="1:44" ht="9.75" customHeight="1" x14ac:dyDescent="0.25">
      <c r="A119" s="103">
        <v>40</v>
      </c>
      <c r="B119" s="103"/>
      <c r="C119" s="13" t="s">
        <v>160</v>
      </c>
      <c r="D119" s="103"/>
      <c r="E119" s="103"/>
      <c r="F119" s="119"/>
      <c r="G119" s="113">
        <v>367675</v>
      </c>
      <c r="H119" s="119"/>
      <c r="I119" s="113">
        <v>166202</v>
      </c>
      <c r="J119" s="119"/>
      <c r="K119" s="113">
        <v>9878227</v>
      </c>
      <c r="L119" s="119"/>
      <c r="M119" s="113">
        <v>86226</v>
      </c>
      <c r="N119" s="119"/>
      <c r="O119" s="113">
        <v>0</v>
      </c>
      <c r="P119" s="119"/>
      <c r="Q119" s="113">
        <v>549806</v>
      </c>
      <c r="R119" s="119"/>
      <c r="S119" s="113">
        <v>0</v>
      </c>
      <c r="T119" s="119"/>
      <c r="U119" s="113">
        <v>0</v>
      </c>
      <c r="V119" s="119"/>
      <c r="W119" s="113">
        <f t="shared" si="6"/>
        <v>11048136</v>
      </c>
      <c r="X119" s="148"/>
      <c r="Y119" s="113"/>
      <c r="Z119" s="113">
        <v>0</v>
      </c>
      <c r="AA119" s="119"/>
      <c r="AB119" s="113">
        <v>268594</v>
      </c>
      <c r="AC119" s="119"/>
      <c r="AD119" s="113">
        <v>2870747</v>
      </c>
      <c r="AE119" s="119"/>
      <c r="AF119" s="113">
        <v>0</v>
      </c>
      <c r="AG119" s="119"/>
      <c r="AH119" s="113">
        <v>3300000</v>
      </c>
      <c r="AI119" s="119"/>
      <c r="AJ119" s="113">
        <v>0</v>
      </c>
      <c r="AK119" s="119"/>
      <c r="AL119" s="113">
        <f t="shared" si="7"/>
        <v>6439341</v>
      </c>
      <c r="AM119" s="119"/>
      <c r="AN119" s="119"/>
      <c r="AO119" s="119"/>
      <c r="AP119" s="106">
        <v>2020348.99</v>
      </c>
      <c r="AQ119" s="119"/>
      <c r="AR119" s="112">
        <v>40</v>
      </c>
    </row>
    <row r="120" spans="1:44" ht="9.75" customHeight="1" x14ac:dyDescent="0.25">
      <c r="A120" s="103">
        <v>41</v>
      </c>
      <c r="B120" s="103"/>
      <c r="C120" s="13" t="s">
        <v>161</v>
      </c>
      <c r="D120" s="103"/>
      <c r="E120" s="103"/>
      <c r="F120" s="94"/>
      <c r="G120" s="106">
        <v>0</v>
      </c>
      <c r="H120" s="94"/>
      <c r="I120" s="106">
        <v>0</v>
      </c>
      <c r="J120" s="94"/>
      <c r="K120" s="106">
        <v>0</v>
      </c>
      <c r="L120" s="94"/>
      <c r="M120" s="106">
        <v>314959</v>
      </c>
      <c r="N120" s="94"/>
      <c r="O120" s="106">
        <v>0</v>
      </c>
      <c r="P120" s="94"/>
      <c r="Q120" s="106">
        <v>890000</v>
      </c>
      <c r="R120" s="94"/>
      <c r="S120" s="106">
        <v>0</v>
      </c>
      <c r="T120" s="94"/>
      <c r="U120" s="106">
        <v>0</v>
      </c>
      <c r="V120" s="94"/>
      <c r="W120" s="106">
        <f t="shared" ref="W120:W129" si="8">SUM(G120:U120)</f>
        <v>1204959</v>
      </c>
      <c r="X120" s="146"/>
      <c r="Y120" s="106"/>
      <c r="Z120" s="106">
        <v>903780</v>
      </c>
      <c r="AA120" s="94"/>
      <c r="AB120" s="106">
        <v>0</v>
      </c>
      <c r="AC120" s="94"/>
      <c r="AD120" s="106">
        <v>5518949</v>
      </c>
      <c r="AE120" s="94"/>
      <c r="AF120" s="106">
        <v>0</v>
      </c>
      <c r="AG120" s="94"/>
      <c r="AH120" s="113">
        <v>0</v>
      </c>
      <c r="AI120" s="94"/>
      <c r="AJ120" s="106">
        <v>0</v>
      </c>
      <c r="AK120" s="94"/>
      <c r="AL120" s="106">
        <f t="shared" ref="AL120:AL129" si="9">SUM(Z120:AJ120)</f>
        <v>6422729</v>
      </c>
      <c r="AM120" s="94"/>
      <c r="AN120" s="94"/>
      <c r="AO120" s="94"/>
      <c r="AP120" s="106">
        <v>434111.07</v>
      </c>
      <c r="AQ120" s="94"/>
      <c r="AR120" s="103">
        <v>41</v>
      </c>
    </row>
    <row r="121" spans="1:44" ht="9.75" customHeight="1" x14ac:dyDescent="0.25">
      <c r="A121" s="103">
        <v>42</v>
      </c>
      <c r="B121" s="103"/>
      <c r="C121" s="13" t="s">
        <v>162</v>
      </c>
      <c r="D121" s="103"/>
      <c r="E121" s="103"/>
      <c r="F121" s="94"/>
      <c r="G121" s="106">
        <v>3663612</v>
      </c>
      <c r="H121" s="94"/>
      <c r="I121" s="106">
        <v>2915649</v>
      </c>
      <c r="J121" s="94"/>
      <c r="K121" s="106">
        <v>17000000</v>
      </c>
      <c r="L121" s="94"/>
      <c r="M121" s="106">
        <v>296425</v>
      </c>
      <c r="N121" s="94"/>
      <c r="O121" s="106">
        <v>0</v>
      </c>
      <c r="P121" s="94"/>
      <c r="Q121" s="106">
        <v>12596421</v>
      </c>
      <c r="R121" s="94"/>
      <c r="S121" s="106">
        <v>0</v>
      </c>
      <c r="T121" s="94"/>
      <c r="U121" s="106">
        <v>2025949</v>
      </c>
      <c r="V121" s="94"/>
      <c r="W121" s="106">
        <f t="shared" si="8"/>
        <v>38498056</v>
      </c>
      <c r="X121" s="146"/>
      <c r="Y121" s="106"/>
      <c r="Z121" s="106">
        <v>1485</v>
      </c>
      <c r="AA121" s="94"/>
      <c r="AB121" s="106">
        <v>2487190</v>
      </c>
      <c r="AC121" s="94"/>
      <c r="AD121" s="106">
        <v>2212186</v>
      </c>
      <c r="AE121" s="94"/>
      <c r="AF121" s="106">
        <v>0</v>
      </c>
      <c r="AG121" s="94"/>
      <c r="AH121" s="113">
        <v>24937225</v>
      </c>
      <c r="AI121" s="94"/>
      <c r="AJ121" s="106">
        <v>0</v>
      </c>
      <c r="AK121" s="94"/>
      <c r="AL121" s="106">
        <f t="shared" si="9"/>
        <v>29638086</v>
      </c>
      <c r="AM121" s="94"/>
      <c r="AN121" s="94"/>
      <c r="AO121" s="94"/>
      <c r="AP121" s="106">
        <v>12362755.369999999</v>
      </c>
      <c r="AQ121" s="94"/>
      <c r="AR121" s="103">
        <v>42</v>
      </c>
    </row>
    <row r="122" spans="1:44" ht="9.75" customHeight="1" x14ac:dyDescent="0.25">
      <c r="A122" s="103">
        <v>43</v>
      </c>
      <c r="B122" s="103"/>
      <c r="C122" s="13" t="s">
        <v>163</v>
      </c>
      <c r="D122" s="103"/>
      <c r="E122" s="103"/>
      <c r="F122" s="94"/>
      <c r="G122" s="106">
        <v>875790</v>
      </c>
      <c r="H122" s="94"/>
      <c r="I122" s="106">
        <v>1952738</v>
      </c>
      <c r="J122" s="94"/>
      <c r="K122" s="106">
        <v>99395000</v>
      </c>
      <c r="L122" s="94"/>
      <c r="M122" s="106">
        <v>2791435</v>
      </c>
      <c r="N122" s="94"/>
      <c r="O122" s="106">
        <v>0</v>
      </c>
      <c r="P122" s="94"/>
      <c r="Q122" s="106">
        <v>71735668</v>
      </c>
      <c r="R122" s="94"/>
      <c r="S122" s="106">
        <v>0</v>
      </c>
      <c r="T122" s="94"/>
      <c r="U122" s="106">
        <v>21420616</v>
      </c>
      <c r="V122" s="94"/>
      <c r="W122" s="106">
        <f t="shared" si="8"/>
        <v>198171247</v>
      </c>
      <c r="X122" s="146"/>
      <c r="Y122" s="106"/>
      <c r="Z122" s="106">
        <v>14251246</v>
      </c>
      <c r="AA122" s="94"/>
      <c r="AB122" s="106">
        <v>13617009</v>
      </c>
      <c r="AC122" s="94"/>
      <c r="AD122" s="106">
        <v>104113143</v>
      </c>
      <c r="AE122" s="94"/>
      <c r="AF122" s="106">
        <v>0</v>
      </c>
      <c r="AG122" s="94"/>
      <c r="AH122" s="113">
        <v>0</v>
      </c>
      <c r="AI122" s="94"/>
      <c r="AJ122" s="106">
        <v>0</v>
      </c>
      <c r="AK122" s="94"/>
      <c r="AL122" s="106">
        <f t="shared" si="9"/>
        <v>131981398</v>
      </c>
      <c r="AM122" s="94"/>
      <c r="AN122" s="94"/>
      <c r="AO122" s="94"/>
      <c r="AP122" s="106">
        <v>4550680.17</v>
      </c>
      <c r="AQ122" s="94"/>
      <c r="AR122" s="103">
        <v>43</v>
      </c>
    </row>
    <row r="123" spans="1:44" ht="9.75" customHeight="1" x14ac:dyDescent="0.25">
      <c r="A123" s="103">
        <v>44</v>
      </c>
      <c r="B123" s="103"/>
      <c r="C123" s="13" t="s">
        <v>164</v>
      </c>
      <c r="D123" s="103"/>
      <c r="E123" s="103"/>
      <c r="F123" s="94"/>
      <c r="G123" s="106">
        <v>0</v>
      </c>
      <c r="H123" s="94"/>
      <c r="I123" s="106">
        <v>908161</v>
      </c>
      <c r="J123" s="94"/>
      <c r="K123" s="106">
        <v>0</v>
      </c>
      <c r="L123" s="94"/>
      <c r="M123" s="106">
        <v>0</v>
      </c>
      <c r="N123" s="94"/>
      <c r="O123" s="106">
        <v>0</v>
      </c>
      <c r="P123" s="94"/>
      <c r="Q123" s="106">
        <v>6186694</v>
      </c>
      <c r="R123" s="94"/>
      <c r="S123" s="106">
        <v>0</v>
      </c>
      <c r="T123" s="94"/>
      <c r="U123" s="106">
        <v>1104655</v>
      </c>
      <c r="V123" s="94"/>
      <c r="W123" s="106">
        <f t="shared" si="8"/>
        <v>8199510</v>
      </c>
      <c r="X123" s="146"/>
      <c r="Y123" s="106"/>
      <c r="Z123" s="106">
        <v>2218628</v>
      </c>
      <c r="AA123" s="94"/>
      <c r="AB123" s="106">
        <v>0</v>
      </c>
      <c r="AC123" s="94"/>
      <c r="AD123" s="106">
        <v>5978641</v>
      </c>
      <c r="AE123" s="94"/>
      <c r="AF123" s="106">
        <v>0</v>
      </c>
      <c r="AG123" s="94"/>
      <c r="AH123" s="113">
        <v>0</v>
      </c>
      <c r="AI123" s="94"/>
      <c r="AJ123" s="106">
        <v>0</v>
      </c>
      <c r="AK123" s="94"/>
      <c r="AL123" s="106">
        <f t="shared" si="9"/>
        <v>8197269</v>
      </c>
      <c r="AM123" s="94"/>
      <c r="AN123" s="94"/>
      <c r="AO123" s="94"/>
      <c r="AP123" s="106">
        <v>81207.590000000011</v>
      </c>
      <c r="AQ123" s="94"/>
      <c r="AR123" s="103">
        <v>44</v>
      </c>
    </row>
    <row r="124" spans="1:44" ht="9.75" customHeight="1" x14ac:dyDescent="0.25">
      <c r="A124" s="103">
        <v>45</v>
      </c>
      <c r="B124" s="103"/>
      <c r="C124" s="13" t="s">
        <v>165</v>
      </c>
      <c r="D124" s="103"/>
      <c r="E124" s="103"/>
      <c r="F124" s="94"/>
      <c r="G124" s="106">
        <v>0</v>
      </c>
      <c r="H124" s="94"/>
      <c r="I124" s="106">
        <v>0</v>
      </c>
      <c r="J124" s="94"/>
      <c r="K124" s="106">
        <v>0</v>
      </c>
      <c r="L124" s="94"/>
      <c r="M124" s="106">
        <v>0</v>
      </c>
      <c r="N124" s="94"/>
      <c r="O124" s="106">
        <v>0</v>
      </c>
      <c r="P124" s="94"/>
      <c r="Q124" s="106">
        <v>0</v>
      </c>
      <c r="R124" s="94"/>
      <c r="S124" s="106">
        <v>0</v>
      </c>
      <c r="T124" s="94"/>
      <c r="U124" s="106">
        <v>0</v>
      </c>
      <c r="V124" s="94"/>
      <c r="W124" s="106">
        <f t="shared" si="8"/>
        <v>0</v>
      </c>
      <c r="X124" s="146"/>
      <c r="Y124" s="106"/>
      <c r="Z124" s="106">
        <v>0</v>
      </c>
      <c r="AA124" s="94"/>
      <c r="AB124" s="106">
        <v>0</v>
      </c>
      <c r="AC124" s="94"/>
      <c r="AD124" s="106">
        <v>0</v>
      </c>
      <c r="AE124" s="94"/>
      <c r="AF124" s="106">
        <v>0</v>
      </c>
      <c r="AG124" s="94"/>
      <c r="AH124" s="113">
        <v>0</v>
      </c>
      <c r="AI124" s="94"/>
      <c r="AJ124" s="106">
        <v>0</v>
      </c>
      <c r="AK124" s="94"/>
      <c r="AL124" s="106">
        <f t="shared" si="9"/>
        <v>0</v>
      </c>
      <c r="AM124" s="94"/>
      <c r="AN124" s="94"/>
      <c r="AO124" s="94"/>
      <c r="AP124" s="106">
        <v>49012.229999999996</v>
      </c>
      <c r="AQ124" s="94"/>
      <c r="AR124" s="103">
        <v>45</v>
      </c>
    </row>
    <row r="125" spans="1:44" ht="9.75" customHeight="1" x14ac:dyDescent="0.25">
      <c r="A125" s="103">
        <v>46</v>
      </c>
      <c r="B125" s="103"/>
      <c r="C125" s="13" t="s">
        <v>166</v>
      </c>
      <c r="D125" s="103"/>
      <c r="E125" s="103"/>
      <c r="F125" s="94"/>
      <c r="G125" s="106">
        <v>62079</v>
      </c>
      <c r="H125" s="94"/>
      <c r="I125" s="106">
        <v>1694080</v>
      </c>
      <c r="J125" s="94"/>
      <c r="K125" s="106">
        <v>0</v>
      </c>
      <c r="L125" s="94"/>
      <c r="M125" s="106">
        <v>172885</v>
      </c>
      <c r="N125" s="94"/>
      <c r="O125" s="106">
        <v>0</v>
      </c>
      <c r="P125" s="94"/>
      <c r="Q125" s="106">
        <v>2946128</v>
      </c>
      <c r="R125" s="94"/>
      <c r="S125" s="106">
        <v>0</v>
      </c>
      <c r="T125" s="94"/>
      <c r="U125" s="106">
        <v>2280503</v>
      </c>
      <c r="V125" s="94"/>
      <c r="W125" s="106">
        <f t="shared" si="8"/>
        <v>7155675</v>
      </c>
      <c r="X125" s="146"/>
      <c r="Y125" s="106"/>
      <c r="Z125" s="106">
        <v>9240626</v>
      </c>
      <c r="AA125" s="94"/>
      <c r="AB125" s="106">
        <v>0</v>
      </c>
      <c r="AC125" s="94"/>
      <c r="AD125" s="106">
        <v>6327168</v>
      </c>
      <c r="AE125" s="94"/>
      <c r="AF125" s="106">
        <v>0</v>
      </c>
      <c r="AG125" s="94"/>
      <c r="AH125" s="113">
        <v>0</v>
      </c>
      <c r="AI125" s="94"/>
      <c r="AJ125" s="106">
        <v>0</v>
      </c>
      <c r="AK125" s="94"/>
      <c r="AL125" s="106">
        <f t="shared" si="9"/>
        <v>15567794</v>
      </c>
      <c r="AM125" s="94"/>
      <c r="AN125" s="94"/>
      <c r="AO125" s="94"/>
      <c r="AP125" s="106">
        <v>1689070.2299999997</v>
      </c>
      <c r="AQ125" s="94"/>
      <c r="AR125" s="103">
        <v>46</v>
      </c>
    </row>
    <row r="126" spans="1:44" ht="9.75" customHeight="1" x14ac:dyDescent="0.25">
      <c r="A126" s="103">
        <v>47</v>
      </c>
      <c r="B126" s="103"/>
      <c r="C126" s="13" t="s">
        <v>167</v>
      </c>
      <c r="D126" s="103"/>
      <c r="E126" s="103"/>
      <c r="F126" s="94"/>
      <c r="G126" s="106">
        <v>935068</v>
      </c>
      <c r="H126" s="94"/>
      <c r="I126" s="106">
        <v>0</v>
      </c>
      <c r="J126" s="94"/>
      <c r="K126" s="106">
        <v>16666871</v>
      </c>
      <c r="L126" s="94"/>
      <c r="M126" s="106">
        <v>521039</v>
      </c>
      <c r="N126" s="94"/>
      <c r="O126" s="106">
        <v>0</v>
      </c>
      <c r="P126" s="94"/>
      <c r="Q126" s="106">
        <v>30988995</v>
      </c>
      <c r="R126" s="94"/>
      <c r="S126" s="106">
        <v>0</v>
      </c>
      <c r="T126" s="94"/>
      <c r="U126" s="106">
        <v>1985575</v>
      </c>
      <c r="V126" s="94"/>
      <c r="W126" s="106">
        <f t="shared" si="8"/>
        <v>51097548</v>
      </c>
      <c r="X126" s="146"/>
      <c r="Y126" s="106"/>
      <c r="Z126" s="106">
        <v>29311144</v>
      </c>
      <c r="AA126" s="94"/>
      <c r="AB126" s="106">
        <v>0</v>
      </c>
      <c r="AC126" s="94"/>
      <c r="AD126" s="106">
        <v>12691565</v>
      </c>
      <c r="AE126" s="94"/>
      <c r="AF126" s="106">
        <v>0</v>
      </c>
      <c r="AG126" s="94"/>
      <c r="AH126" s="113">
        <v>2397568</v>
      </c>
      <c r="AI126" s="94"/>
      <c r="AJ126" s="106">
        <v>0</v>
      </c>
      <c r="AK126" s="94"/>
      <c r="AL126" s="106">
        <f t="shared" si="9"/>
        <v>44400277</v>
      </c>
      <c r="AM126" s="94"/>
      <c r="AN126" s="94"/>
      <c r="AO126" s="94"/>
      <c r="AP126" s="106">
        <v>1077942.67</v>
      </c>
      <c r="AQ126" s="94"/>
      <c r="AR126" s="103">
        <v>47</v>
      </c>
    </row>
    <row r="127" spans="1:44" ht="9.75" customHeight="1" x14ac:dyDescent="0.25">
      <c r="A127" s="103">
        <v>48</v>
      </c>
      <c r="B127" s="103"/>
      <c r="C127" s="13" t="s">
        <v>168</v>
      </c>
      <c r="D127" s="103"/>
      <c r="E127" s="103"/>
      <c r="F127" s="94"/>
      <c r="G127" s="106">
        <v>150671</v>
      </c>
      <c r="H127" s="94"/>
      <c r="I127" s="106">
        <v>106133</v>
      </c>
      <c r="J127" s="94"/>
      <c r="K127" s="106">
        <v>0</v>
      </c>
      <c r="L127" s="94"/>
      <c r="M127" s="106">
        <v>20762</v>
      </c>
      <c r="N127" s="94"/>
      <c r="O127" s="106">
        <v>0</v>
      </c>
      <c r="P127" s="94"/>
      <c r="Q127" s="106">
        <v>1718952</v>
      </c>
      <c r="R127" s="94"/>
      <c r="S127" s="106">
        <v>0</v>
      </c>
      <c r="T127" s="94"/>
      <c r="U127" s="106">
        <v>0</v>
      </c>
      <c r="V127" s="94"/>
      <c r="W127" s="106">
        <f t="shared" si="8"/>
        <v>1996518</v>
      </c>
      <c r="X127" s="146"/>
      <c r="Y127" s="106"/>
      <c r="Z127" s="106">
        <v>1347910</v>
      </c>
      <c r="AA127" s="94"/>
      <c r="AB127" s="106">
        <v>0</v>
      </c>
      <c r="AC127" s="94"/>
      <c r="AD127" s="106">
        <v>555719</v>
      </c>
      <c r="AE127" s="94"/>
      <c r="AF127" s="106">
        <v>0</v>
      </c>
      <c r="AG127" s="94"/>
      <c r="AH127" s="113">
        <v>0</v>
      </c>
      <c r="AI127" s="94"/>
      <c r="AJ127" s="106">
        <v>0</v>
      </c>
      <c r="AK127" s="94"/>
      <c r="AL127" s="106">
        <f t="shared" si="9"/>
        <v>1903629</v>
      </c>
      <c r="AM127" s="94"/>
      <c r="AN127" s="94"/>
      <c r="AO127" s="94"/>
      <c r="AP127" s="106">
        <v>15082.3</v>
      </c>
      <c r="AQ127" s="94"/>
      <c r="AR127" s="103">
        <v>48</v>
      </c>
    </row>
    <row r="128" spans="1:44" ht="9.75" customHeight="1" x14ac:dyDescent="0.25">
      <c r="A128" s="103">
        <v>49</v>
      </c>
      <c r="B128" s="103"/>
      <c r="C128" s="13" t="s">
        <v>169</v>
      </c>
      <c r="D128" s="103"/>
      <c r="E128" s="103"/>
      <c r="F128" s="94"/>
      <c r="G128" s="106">
        <v>54330</v>
      </c>
      <c r="H128" s="94"/>
      <c r="I128" s="106">
        <v>407063</v>
      </c>
      <c r="J128" s="94"/>
      <c r="K128" s="106">
        <v>0</v>
      </c>
      <c r="L128" s="94"/>
      <c r="M128" s="106">
        <v>930776</v>
      </c>
      <c r="N128" s="94"/>
      <c r="O128" s="106">
        <v>0</v>
      </c>
      <c r="P128" s="94"/>
      <c r="Q128" s="106">
        <v>10008279</v>
      </c>
      <c r="R128" s="94"/>
      <c r="S128" s="106">
        <v>0</v>
      </c>
      <c r="T128" s="94"/>
      <c r="U128" s="106">
        <v>58279</v>
      </c>
      <c r="V128" s="94"/>
      <c r="W128" s="106">
        <f t="shared" si="8"/>
        <v>11458727</v>
      </c>
      <c r="X128" s="146"/>
      <c r="Y128" s="106"/>
      <c r="Z128" s="106">
        <v>10742078</v>
      </c>
      <c r="AA128" s="94"/>
      <c r="AB128" s="106">
        <v>0</v>
      </c>
      <c r="AC128" s="94"/>
      <c r="AD128" s="106">
        <v>1479414</v>
      </c>
      <c r="AE128" s="94"/>
      <c r="AF128" s="106">
        <v>0</v>
      </c>
      <c r="AG128" s="94"/>
      <c r="AH128" s="113">
        <v>5082444</v>
      </c>
      <c r="AI128" s="94"/>
      <c r="AJ128" s="106">
        <v>0</v>
      </c>
      <c r="AK128" s="94"/>
      <c r="AL128" s="106">
        <f t="shared" si="9"/>
        <v>17303936</v>
      </c>
      <c r="AM128" s="94"/>
      <c r="AN128" s="94"/>
      <c r="AO128" s="94"/>
      <c r="AP128" s="106">
        <v>33609.07</v>
      </c>
      <c r="AQ128" s="94"/>
      <c r="AR128" s="103">
        <v>49</v>
      </c>
    </row>
    <row r="129" spans="1:47" ht="9.75" customHeight="1" x14ac:dyDescent="0.25">
      <c r="A129" s="103">
        <v>50</v>
      </c>
      <c r="B129" s="103"/>
      <c r="C129" s="13" t="s">
        <v>170</v>
      </c>
      <c r="D129" s="103"/>
      <c r="E129" s="103"/>
      <c r="F129" s="119"/>
      <c r="G129" s="113">
        <v>398136</v>
      </c>
      <c r="H129" s="119"/>
      <c r="I129" s="113">
        <v>0</v>
      </c>
      <c r="J129" s="119"/>
      <c r="K129" s="113">
        <v>0</v>
      </c>
      <c r="L129" s="119"/>
      <c r="M129" s="113">
        <v>257910</v>
      </c>
      <c r="N129" s="119"/>
      <c r="O129" s="113">
        <v>0</v>
      </c>
      <c r="P129" s="119"/>
      <c r="Q129" s="113">
        <v>3290000</v>
      </c>
      <c r="R129" s="119"/>
      <c r="S129" s="113">
        <v>0</v>
      </c>
      <c r="T129" s="119"/>
      <c r="U129" s="113">
        <v>332792</v>
      </c>
      <c r="V129" s="119"/>
      <c r="W129" s="113">
        <f t="shared" si="8"/>
        <v>4278838</v>
      </c>
      <c r="X129" s="148"/>
      <c r="Y129" s="113"/>
      <c r="Z129" s="113">
        <v>8568090</v>
      </c>
      <c r="AA129" s="119"/>
      <c r="AB129" s="113">
        <v>0</v>
      </c>
      <c r="AC129" s="119"/>
      <c r="AD129" s="113">
        <v>962444</v>
      </c>
      <c r="AE129" s="119"/>
      <c r="AF129" s="113">
        <v>0</v>
      </c>
      <c r="AG129" s="119"/>
      <c r="AH129" s="113">
        <v>0</v>
      </c>
      <c r="AI129" s="119"/>
      <c r="AJ129" s="113">
        <v>0</v>
      </c>
      <c r="AK129" s="119"/>
      <c r="AL129" s="113">
        <f t="shared" si="9"/>
        <v>9530534</v>
      </c>
      <c r="AM129" s="119"/>
      <c r="AN129" s="119"/>
      <c r="AO129" s="119"/>
      <c r="AP129" s="106">
        <v>182416.38</v>
      </c>
      <c r="AQ129" s="94"/>
      <c r="AR129" s="103">
        <v>50</v>
      </c>
    </row>
    <row r="130" spans="1:47" ht="8.85"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row>
    <row r="131" spans="1:47" ht="8.85"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row>
    <row r="132" spans="1:47" ht="0.6"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row>
    <row r="133" spans="1:47" ht="10.5" customHeight="1" x14ac:dyDescent="0.25">
      <c r="A133" s="118" t="s">
        <v>609</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U133" s="135" t="s">
        <v>610</v>
      </c>
    </row>
    <row r="134" spans="1:47" ht="10.5"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103"/>
      <c r="V134" s="94"/>
      <c r="W134" s="135" t="s">
        <v>40</v>
      </c>
      <c r="X134" s="94"/>
      <c r="Y134" s="94"/>
      <c r="Z134" s="134" t="s">
        <v>41</v>
      </c>
      <c r="AA134" s="94"/>
      <c r="AB134" s="94"/>
      <c r="AC134" s="94"/>
      <c r="AD134" s="94"/>
      <c r="AE134" s="94"/>
      <c r="AF134" s="94"/>
      <c r="AG134" s="94"/>
      <c r="AH134" s="94"/>
      <c r="AI134" s="94"/>
      <c r="AJ134" s="94"/>
      <c r="AK134" s="94"/>
      <c r="AL134" s="94"/>
      <c r="AM134" s="94"/>
      <c r="AN134" s="94"/>
      <c r="AO134" s="94"/>
      <c r="AP134" s="103"/>
      <c r="AQ134" s="94"/>
      <c r="AR134" s="135" t="s">
        <v>584</v>
      </c>
    </row>
    <row r="135" spans="1:47" ht="10.5" customHeight="1" x14ac:dyDescent="0.25">
      <c r="A135" s="146"/>
      <c r="B135" s="94"/>
      <c r="C135" s="94"/>
      <c r="D135" s="94"/>
      <c r="E135" s="94"/>
      <c r="F135" s="94"/>
      <c r="G135" s="94"/>
      <c r="H135" s="94"/>
      <c r="I135" s="94"/>
      <c r="J135" s="94"/>
      <c r="K135" s="94"/>
      <c r="L135" s="94"/>
      <c r="M135" s="94"/>
      <c r="N135" s="94"/>
      <c r="O135" s="94"/>
      <c r="P135" s="94"/>
      <c r="Q135" s="94"/>
      <c r="R135" s="94"/>
      <c r="S135" s="94"/>
      <c r="T135" s="94"/>
      <c r="U135" s="103"/>
      <c r="V135" s="94"/>
      <c r="W135" s="96" t="s">
        <v>585</v>
      </c>
      <c r="X135" s="94"/>
      <c r="Y135" s="94"/>
      <c r="Z135" s="134" t="s">
        <v>586</v>
      </c>
      <c r="AA135" s="94"/>
      <c r="AB135" s="94"/>
      <c r="AC135" s="94"/>
      <c r="AD135" s="94"/>
      <c r="AE135" s="94"/>
      <c r="AF135" s="94"/>
      <c r="AG135" s="94"/>
      <c r="AH135" s="94"/>
      <c r="AI135" s="94"/>
      <c r="AJ135" s="94"/>
      <c r="AK135" s="94"/>
      <c r="AL135" s="94"/>
      <c r="AM135" s="94"/>
      <c r="AN135" s="94"/>
      <c r="AO135" s="94"/>
      <c r="AP135" s="103"/>
      <c r="AQ135" s="94"/>
      <c r="AR135" s="135" t="s">
        <v>171</v>
      </c>
    </row>
    <row r="136" spans="1:47" ht="10.5" customHeight="1" x14ac:dyDescent="0.25">
      <c r="A136" s="125"/>
      <c r="B136" s="94"/>
      <c r="C136" s="94"/>
      <c r="D136" s="94"/>
      <c r="E136" s="94"/>
      <c r="F136" s="94"/>
      <c r="G136" s="94"/>
      <c r="H136" s="94"/>
      <c r="I136" s="94"/>
      <c r="J136" s="94"/>
      <c r="K136" s="94"/>
      <c r="L136" s="94"/>
      <c r="M136" s="94"/>
      <c r="N136" s="94"/>
      <c r="O136" s="94"/>
      <c r="P136" s="94"/>
      <c r="Q136" s="94"/>
      <c r="R136" s="94"/>
      <c r="S136" s="94"/>
      <c r="T136" s="94"/>
      <c r="U136" s="103"/>
      <c r="V136" s="94"/>
      <c r="W136" s="96" t="s">
        <v>46</v>
      </c>
      <c r="X136" s="94"/>
      <c r="Y136" s="94"/>
      <c r="Z136" s="118" t="s">
        <v>47</v>
      </c>
      <c r="AA136" s="94"/>
      <c r="AB136" s="94"/>
      <c r="AC136" s="94"/>
      <c r="AD136" s="94"/>
      <c r="AE136" s="94"/>
      <c r="AF136" s="94"/>
      <c r="AG136" s="94"/>
      <c r="AH136" s="94"/>
      <c r="AI136" s="94"/>
      <c r="AJ136" s="94"/>
      <c r="AK136" s="94"/>
      <c r="AL136" s="94"/>
      <c r="AM136" s="94"/>
      <c r="AN136" s="94"/>
      <c r="AO136" s="94"/>
      <c r="AP136" s="94"/>
      <c r="AQ136" s="94"/>
      <c r="AR136" s="94"/>
    </row>
    <row r="137" spans="1:47" ht="9.6"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row>
    <row r="138" spans="1:47" ht="9.6"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row>
    <row r="139" spans="1:47" ht="9.6"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row>
    <row r="140" spans="1:47" ht="11.25" customHeight="1" x14ac:dyDescent="0.25">
      <c r="A140" s="94"/>
      <c r="B140" s="94"/>
      <c r="C140" s="94"/>
      <c r="D140" s="94"/>
      <c r="E140" s="94"/>
      <c r="F140" s="94"/>
      <c r="G140" s="301" t="s">
        <v>728</v>
      </c>
      <c r="H140" s="99"/>
      <c r="I140" s="99"/>
      <c r="J140" s="99"/>
      <c r="K140" s="99"/>
      <c r="L140" s="99"/>
      <c r="M140" s="99"/>
      <c r="N140" s="99"/>
      <c r="O140" s="99"/>
      <c r="P140" s="99"/>
      <c r="Q140" s="99"/>
      <c r="R140" s="99"/>
      <c r="S140" s="99"/>
      <c r="T140" s="99"/>
      <c r="U140" s="99"/>
      <c r="V140" s="99"/>
      <c r="W140" s="99"/>
      <c r="X140" s="119"/>
      <c r="Y140" s="94"/>
      <c r="Z140" s="301" t="s">
        <v>729</v>
      </c>
      <c r="AA140" s="99"/>
      <c r="AB140" s="99"/>
      <c r="AC140" s="99"/>
      <c r="AD140" s="99"/>
      <c r="AE140" s="99"/>
      <c r="AF140" s="99"/>
      <c r="AG140" s="99"/>
      <c r="AH140" s="99"/>
      <c r="AI140" s="99"/>
      <c r="AJ140" s="99"/>
      <c r="AK140" s="99"/>
      <c r="AL140" s="99"/>
      <c r="AM140" s="99"/>
      <c r="AN140" s="94"/>
      <c r="AO140" s="94"/>
      <c r="AP140" s="100" t="s">
        <v>608</v>
      </c>
      <c r="AQ140" s="94"/>
      <c r="AR140" s="94"/>
    </row>
    <row r="141" spans="1:47" ht="9.6"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8" t="s">
        <v>587</v>
      </c>
      <c r="AQ141" s="94"/>
      <c r="AR141" s="94"/>
    </row>
    <row r="142" spans="1:47" ht="9.6" customHeight="1" x14ac:dyDescent="0.25">
      <c r="A142" s="94"/>
      <c r="B142" s="94"/>
      <c r="C142" s="94"/>
      <c r="D142" s="94"/>
      <c r="E142" s="94"/>
      <c r="F142" s="94"/>
      <c r="G142" s="94"/>
      <c r="H142" s="94"/>
      <c r="I142" s="94"/>
      <c r="J142" s="94"/>
      <c r="K142" s="94"/>
      <c r="L142" s="94"/>
      <c r="M142" s="94"/>
      <c r="N142" s="94"/>
      <c r="O142" s="94"/>
      <c r="P142" s="94"/>
      <c r="Q142" s="95" t="s">
        <v>588</v>
      </c>
      <c r="R142" s="94"/>
      <c r="S142" s="95" t="s">
        <v>297</v>
      </c>
      <c r="T142" s="94"/>
      <c r="U142" s="94"/>
      <c r="V142" s="94"/>
      <c r="W142" s="94"/>
      <c r="X142" s="94"/>
      <c r="Y142" s="94"/>
      <c r="Z142" s="94"/>
      <c r="AA142" s="94"/>
      <c r="AB142" s="94"/>
      <c r="AC142" s="94"/>
      <c r="AD142" s="94"/>
      <c r="AE142" s="94"/>
      <c r="AF142" s="94"/>
      <c r="AG142" s="94"/>
      <c r="AH142" s="94"/>
      <c r="AI142" s="94"/>
      <c r="AJ142" s="95" t="s">
        <v>297</v>
      </c>
      <c r="AK142" s="94"/>
      <c r="AL142" s="94"/>
      <c r="AM142" s="94"/>
      <c r="AN142" s="94"/>
      <c r="AO142" s="94"/>
      <c r="AP142" s="101" t="s">
        <v>296</v>
      </c>
      <c r="AQ142" s="94"/>
      <c r="AR142" s="94"/>
    </row>
    <row r="143" spans="1:47" ht="9.6" customHeight="1" x14ac:dyDescent="0.25">
      <c r="A143" s="94"/>
      <c r="B143" s="94"/>
      <c r="C143" s="94"/>
      <c r="D143" s="94"/>
      <c r="E143" s="94"/>
      <c r="F143" s="94"/>
      <c r="G143" s="94"/>
      <c r="H143" s="94"/>
      <c r="I143" s="94"/>
      <c r="J143" s="94"/>
      <c r="K143" s="94"/>
      <c r="L143" s="94"/>
      <c r="M143" s="94"/>
      <c r="N143" s="94"/>
      <c r="O143" s="94"/>
      <c r="P143" s="94"/>
      <c r="Q143" s="95" t="s">
        <v>589</v>
      </c>
      <c r="R143" s="94"/>
      <c r="S143" s="95" t="s">
        <v>590</v>
      </c>
      <c r="T143" s="94"/>
      <c r="U143" s="95" t="s">
        <v>325</v>
      </c>
      <c r="V143" s="94"/>
      <c r="W143" s="95" t="s">
        <v>63</v>
      </c>
      <c r="X143" s="94"/>
      <c r="Y143" s="94"/>
      <c r="Z143" s="94"/>
      <c r="AA143" s="94"/>
      <c r="AB143" s="95" t="s">
        <v>591</v>
      </c>
      <c r="AC143" s="94"/>
      <c r="AD143" s="95" t="s">
        <v>592</v>
      </c>
      <c r="AE143" s="94"/>
      <c r="AF143" s="94"/>
      <c r="AG143" s="94"/>
      <c r="AH143" s="95" t="s">
        <v>593</v>
      </c>
      <c r="AI143" s="94"/>
      <c r="AJ143" s="95" t="s">
        <v>594</v>
      </c>
      <c r="AK143" s="94"/>
      <c r="AL143" s="95" t="s">
        <v>63</v>
      </c>
      <c r="AM143" s="94"/>
      <c r="AN143" s="94"/>
      <c r="AO143" s="94"/>
      <c r="AP143" s="119"/>
      <c r="AQ143" s="94"/>
      <c r="AR143" s="94"/>
    </row>
    <row r="144" spans="1:47" ht="9.6" customHeight="1" x14ac:dyDescent="0.25">
      <c r="A144" s="100" t="s">
        <v>69</v>
      </c>
      <c r="B144" s="94"/>
      <c r="C144" s="100" t="s">
        <v>71</v>
      </c>
      <c r="D144" s="94"/>
      <c r="E144" s="94"/>
      <c r="F144" s="94"/>
      <c r="G144" s="100" t="s">
        <v>595</v>
      </c>
      <c r="H144" s="94"/>
      <c r="I144" s="100" t="s">
        <v>596</v>
      </c>
      <c r="J144" s="94"/>
      <c r="K144" s="100" t="s">
        <v>597</v>
      </c>
      <c r="L144" s="94"/>
      <c r="M144" s="100" t="s">
        <v>598</v>
      </c>
      <c r="N144" s="94"/>
      <c r="O144" s="100" t="s">
        <v>599</v>
      </c>
      <c r="P144" s="94"/>
      <c r="Q144" s="100" t="s">
        <v>67</v>
      </c>
      <c r="R144" s="94"/>
      <c r="S144" s="100" t="s">
        <v>600</v>
      </c>
      <c r="T144" s="94"/>
      <c r="U144" s="100" t="s">
        <v>601</v>
      </c>
      <c r="V144" s="94"/>
      <c r="W144" s="100" t="s">
        <v>601</v>
      </c>
      <c r="X144" s="119"/>
      <c r="Y144" s="94"/>
      <c r="Z144" s="100" t="s">
        <v>374</v>
      </c>
      <c r="AA144" s="94"/>
      <c r="AB144" s="100" t="s">
        <v>602</v>
      </c>
      <c r="AC144" s="94"/>
      <c r="AD144" s="102" t="s">
        <v>67</v>
      </c>
      <c r="AE144" s="94"/>
      <c r="AF144" s="100" t="s">
        <v>603</v>
      </c>
      <c r="AG144" s="94"/>
      <c r="AH144" s="100" t="s">
        <v>76</v>
      </c>
      <c r="AI144" s="94"/>
      <c r="AJ144" s="100" t="s">
        <v>600</v>
      </c>
      <c r="AK144" s="94"/>
      <c r="AL144" s="100" t="s">
        <v>604</v>
      </c>
      <c r="AM144" s="94"/>
      <c r="AN144" s="94"/>
      <c r="AO144" s="94"/>
      <c r="AP144" s="100" t="s">
        <v>605</v>
      </c>
      <c r="AQ144" s="94"/>
      <c r="AR144" s="100" t="s">
        <v>69</v>
      </c>
    </row>
    <row r="145" spans="1:44" ht="9.75" customHeight="1" x14ac:dyDescent="0.25">
      <c r="A145" s="103"/>
      <c r="B145" s="13" t="s">
        <v>282</v>
      </c>
      <c r="C145" s="13"/>
      <c r="D145" s="103"/>
      <c r="E145" s="103"/>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row>
    <row r="146" spans="1:44" ht="9.75" customHeight="1" x14ac:dyDescent="0.25">
      <c r="A146" s="103">
        <v>51</v>
      </c>
      <c r="B146" s="103"/>
      <c r="C146" s="13" t="s">
        <v>172</v>
      </c>
      <c r="D146" s="103"/>
      <c r="E146" s="103"/>
      <c r="F146" s="94"/>
      <c r="G146" s="104">
        <v>0</v>
      </c>
      <c r="H146" s="94"/>
      <c r="I146" s="104">
        <v>0</v>
      </c>
      <c r="J146" s="94"/>
      <c r="K146" s="104">
        <v>2000000</v>
      </c>
      <c r="L146" s="94"/>
      <c r="M146" s="104">
        <v>16074</v>
      </c>
      <c r="N146" s="94"/>
      <c r="O146" s="104">
        <v>0</v>
      </c>
      <c r="P146" s="94"/>
      <c r="Q146" s="104">
        <v>1964722</v>
      </c>
      <c r="R146" s="94"/>
      <c r="S146" s="104">
        <v>0</v>
      </c>
      <c r="T146" s="94"/>
      <c r="U146" s="104">
        <v>0</v>
      </c>
      <c r="V146" s="94"/>
      <c r="W146" s="104">
        <f t="shared" ref="W146:W165" si="10">SUM(G146:U146)</f>
        <v>3980796</v>
      </c>
      <c r="X146" s="146"/>
      <c r="Y146" s="94"/>
      <c r="Z146" s="104">
        <v>1853396</v>
      </c>
      <c r="AA146" s="94"/>
      <c r="AB146" s="104">
        <v>0</v>
      </c>
      <c r="AC146" s="94"/>
      <c r="AD146" s="104">
        <v>99421</v>
      </c>
      <c r="AE146" s="94"/>
      <c r="AF146" s="104">
        <v>0</v>
      </c>
      <c r="AG146" s="94"/>
      <c r="AH146" s="104">
        <v>944094</v>
      </c>
      <c r="AI146" s="94"/>
      <c r="AJ146" s="104">
        <v>0</v>
      </c>
      <c r="AK146" s="94"/>
      <c r="AL146" s="104">
        <f t="shared" ref="AL146:AL165" si="11">SUM(Z146:AJ146)</f>
        <v>2896911</v>
      </c>
      <c r="AM146" s="94"/>
      <c r="AN146" s="94"/>
      <c r="AO146" s="94"/>
      <c r="AP146" s="104">
        <v>138419.78</v>
      </c>
      <c r="AQ146" s="94"/>
      <c r="AR146" s="103">
        <v>51</v>
      </c>
    </row>
    <row r="147" spans="1:44" ht="9.75" customHeight="1" x14ac:dyDescent="0.25">
      <c r="A147" s="103">
        <v>52</v>
      </c>
      <c r="B147" s="103"/>
      <c r="C147" s="13" t="s">
        <v>173</v>
      </c>
      <c r="D147" s="103"/>
      <c r="E147" s="103"/>
      <c r="F147" s="94"/>
      <c r="G147" s="106">
        <v>0</v>
      </c>
      <c r="H147" s="94"/>
      <c r="I147" s="106">
        <v>0</v>
      </c>
      <c r="J147" s="94"/>
      <c r="K147" s="106">
        <v>0</v>
      </c>
      <c r="L147" s="94"/>
      <c r="M147" s="106">
        <v>0</v>
      </c>
      <c r="N147" s="94"/>
      <c r="O147" s="106">
        <v>0</v>
      </c>
      <c r="P147" s="94"/>
      <c r="Q147" s="106">
        <v>0</v>
      </c>
      <c r="R147" s="94"/>
      <c r="S147" s="106">
        <v>0</v>
      </c>
      <c r="T147" s="94"/>
      <c r="U147" s="106">
        <v>0</v>
      </c>
      <c r="V147" s="94"/>
      <c r="W147" s="106">
        <f t="shared" si="10"/>
        <v>0</v>
      </c>
      <c r="X147" s="146"/>
      <c r="Y147" s="106"/>
      <c r="Z147" s="106">
        <v>0</v>
      </c>
      <c r="AA147" s="94"/>
      <c r="AB147" s="106">
        <v>0</v>
      </c>
      <c r="AC147" s="94"/>
      <c r="AD147" s="106">
        <v>0</v>
      </c>
      <c r="AE147" s="94"/>
      <c r="AF147" s="106">
        <v>0</v>
      </c>
      <c r="AG147" s="94"/>
      <c r="AH147" s="113">
        <v>0</v>
      </c>
      <c r="AI147" s="94"/>
      <c r="AJ147" s="106">
        <v>0</v>
      </c>
      <c r="AK147" s="94"/>
      <c r="AL147" s="106">
        <f t="shared" si="11"/>
        <v>0</v>
      </c>
      <c r="AM147" s="94"/>
      <c r="AN147" s="94"/>
      <c r="AO147" s="94"/>
      <c r="AP147" s="106">
        <v>0</v>
      </c>
      <c r="AQ147" s="94"/>
      <c r="AR147" s="103">
        <v>52</v>
      </c>
    </row>
    <row r="148" spans="1:44" ht="9.75" customHeight="1" x14ac:dyDescent="0.25">
      <c r="A148" s="103">
        <v>53</v>
      </c>
      <c r="B148" s="103"/>
      <c r="C148" s="13" t="s">
        <v>174</v>
      </c>
      <c r="D148" s="103"/>
      <c r="E148" s="103"/>
      <c r="F148" s="94"/>
      <c r="G148" s="106">
        <v>12070</v>
      </c>
      <c r="H148" s="94"/>
      <c r="I148" s="106">
        <v>21861</v>
      </c>
      <c r="J148" s="94"/>
      <c r="K148" s="106">
        <v>279883892</v>
      </c>
      <c r="L148" s="94"/>
      <c r="M148" s="106">
        <v>46563</v>
      </c>
      <c r="N148" s="94"/>
      <c r="O148" s="106">
        <v>515</v>
      </c>
      <c r="P148" s="94"/>
      <c r="Q148" s="106">
        <v>305579296</v>
      </c>
      <c r="R148" s="94"/>
      <c r="S148" s="106">
        <v>0</v>
      </c>
      <c r="T148" s="94"/>
      <c r="U148" s="106">
        <v>7507303</v>
      </c>
      <c r="V148" s="94"/>
      <c r="W148" s="106">
        <f t="shared" si="10"/>
        <v>593051500</v>
      </c>
      <c r="X148" s="146"/>
      <c r="Y148" s="106"/>
      <c r="Z148" s="106">
        <v>181971340</v>
      </c>
      <c r="AA148" s="94"/>
      <c r="AB148" s="106">
        <v>19340646</v>
      </c>
      <c r="AC148" s="94"/>
      <c r="AD148" s="106">
        <v>92057647</v>
      </c>
      <c r="AE148" s="94"/>
      <c r="AF148" s="106">
        <v>0</v>
      </c>
      <c r="AG148" s="94"/>
      <c r="AH148" s="113">
        <v>12093912</v>
      </c>
      <c r="AI148" s="94"/>
      <c r="AJ148" s="106">
        <v>-190075</v>
      </c>
      <c r="AK148" s="94"/>
      <c r="AL148" s="106">
        <f t="shared" si="11"/>
        <v>305273470</v>
      </c>
      <c r="AM148" s="94"/>
      <c r="AN148" s="94"/>
      <c r="AO148" s="94"/>
      <c r="AP148" s="106">
        <v>36947805.18</v>
      </c>
      <c r="AQ148" s="94"/>
      <c r="AR148" s="103">
        <v>53</v>
      </c>
    </row>
    <row r="149" spans="1:44" ht="9.75" customHeight="1" x14ac:dyDescent="0.25">
      <c r="A149" s="103">
        <v>54</v>
      </c>
      <c r="B149" s="103"/>
      <c r="C149" s="13" t="s">
        <v>175</v>
      </c>
      <c r="D149" s="103"/>
      <c r="E149" s="103"/>
      <c r="F149" s="94"/>
      <c r="G149" s="106">
        <v>56935</v>
      </c>
      <c r="H149" s="94"/>
      <c r="I149" s="106">
        <v>0</v>
      </c>
      <c r="J149" s="94"/>
      <c r="K149" s="106">
        <v>0</v>
      </c>
      <c r="L149" s="94"/>
      <c r="M149" s="106">
        <v>417980</v>
      </c>
      <c r="N149" s="94"/>
      <c r="O149" s="106">
        <v>0</v>
      </c>
      <c r="P149" s="94"/>
      <c r="Q149" s="106">
        <v>12699322</v>
      </c>
      <c r="R149" s="94"/>
      <c r="S149" s="106">
        <v>0</v>
      </c>
      <c r="T149" s="94"/>
      <c r="U149" s="106">
        <v>107805</v>
      </c>
      <c r="V149" s="94"/>
      <c r="W149" s="106">
        <f t="shared" si="10"/>
        <v>13282042</v>
      </c>
      <c r="X149" s="146"/>
      <c r="Y149" s="106"/>
      <c r="Z149" s="106">
        <v>2339715</v>
      </c>
      <c r="AA149" s="94"/>
      <c r="AB149" s="106">
        <v>0</v>
      </c>
      <c r="AC149" s="94"/>
      <c r="AD149" s="106">
        <v>15333365</v>
      </c>
      <c r="AE149" s="94"/>
      <c r="AF149" s="106">
        <v>0</v>
      </c>
      <c r="AG149" s="94"/>
      <c r="AH149" s="113">
        <v>0</v>
      </c>
      <c r="AI149" s="94"/>
      <c r="AJ149" s="106">
        <v>0</v>
      </c>
      <c r="AK149" s="94"/>
      <c r="AL149" s="106">
        <f t="shared" si="11"/>
        <v>17673080</v>
      </c>
      <c r="AM149" s="94"/>
      <c r="AN149" s="94"/>
      <c r="AO149" s="94"/>
      <c r="AP149" s="106">
        <v>519441.2</v>
      </c>
      <c r="AQ149" s="94"/>
      <c r="AR149" s="103">
        <v>54</v>
      </c>
    </row>
    <row r="150" spans="1:44" ht="9.75" customHeight="1" x14ac:dyDescent="0.25">
      <c r="A150" s="103">
        <v>55</v>
      </c>
      <c r="B150" s="103"/>
      <c r="C150" s="13" t="s">
        <v>176</v>
      </c>
      <c r="D150" s="103"/>
      <c r="E150" s="103"/>
      <c r="F150" s="94"/>
      <c r="G150" s="106">
        <v>356649</v>
      </c>
      <c r="H150" s="94"/>
      <c r="I150" s="106">
        <v>0</v>
      </c>
      <c r="J150" s="94"/>
      <c r="K150" s="106">
        <v>0</v>
      </c>
      <c r="L150" s="94"/>
      <c r="M150" s="106">
        <v>5824</v>
      </c>
      <c r="N150" s="94"/>
      <c r="O150" s="106">
        <v>0</v>
      </c>
      <c r="P150" s="94"/>
      <c r="Q150" s="106">
        <v>142737</v>
      </c>
      <c r="R150" s="94"/>
      <c r="S150" s="106">
        <v>0</v>
      </c>
      <c r="T150" s="94"/>
      <c r="U150" s="106">
        <v>0</v>
      </c>
      <c r="V150" s="94"/>
      <c r="W150" s="106">
        <f t="shared" si="10"/>
        <v>505210</v>
      </c>
      <c r="X150" s="146"/>
      <c r="Y150" s="106"/>
      <c r="Z150" s="106">
        <v>0</v>
      </c>
      <c r="AA150" s="94"/>
      <c r="AB150" s="106">
        <v>0</v>
      </c>
      <c r="AC150" s="94"/>
      <c r="AD150" s="106">
        <v>604462</v>
      </c>
      <c r="AE150" s="94"/>
      <c r="AF150" s="106">
        <v>0</v>
      </c>
      <c r="AG150" s="94"/>
      <c r="AH150" s="113">
        <v>0</v>
      </c>
      <c r="AI150" s="94"/>
      <c r="AJ150" s="106">
        <v>0</v>
      </c>
      <c r="AK150" s="94"/>
      <c r="AL150" s="106">
        <f t="shared" si="11"/>
        <v>604462</v>
      </c>
      <c r="AM150" s="94"/>
      <c r="AN150" s="94"/>
      <c r="AO150" s="94"/>
      <c r="AP150" s="106">
        <v>446634.23</v>
      </c>
      <c r="AQ150" s="94"/>
      <c r="AR150" s="103">
        <v>55</v>
      </c>
    </row>
    <row r="151" spans="1:44" ht="9.75" customHeight="1" x14ac:dyDescent="0.25">
      <c r="A151" s="103">
        <v>56</v>
      </c>
      <c r="B151" s="103"/>
      <c r="C151" s="13" t="s">
        <v>177</v>
      </c>
      <c r="D151" s="103"/>
      <c r="E151" s="103"/>
      <c r="F151" s="94"/>
      <c r="G151" s="106">
        <v>0</v>
      </c>
      <c r="H151" s="94"/>
      <c r="I151" s="106">
        <v>0</v>
      </c>
      <c r="J151" s="94"/>
      <c r="K151" s="106">
        <v>0</v>
      </c>
      <c r="L151" s="94"/>
      <c r="M151" s="106">
        <v>8</v>
      </c>
      <c r="N151" s="94"/>
      <c r="O151" s="106">
        <v>0</v>
      </c>
      <c r="P151" s="94"/>
      <c r="Q151" s="106">
        <v>454891</v>
      </c>
      <c r="R151" s="94"/>
      <c r="S151" s="106">
        <v>0</v>
      </c>
      <c r="T151" s="94"/>
      <c r="U151" s="106">
        <v>0</v>
      </c>
      <c r="V151" s="94"/>
      <c r="W151" s="106">
        <f t="shared" si="10"/>
        <v>454899</v>
      </c>
      <c r="X151" s="146"/>
      <c r="Y151" s="106"/>
      <c r="Z151" s="106">
        <v>398673</v>
      </c>
      <c r="AA151" s="94"/>
      <c r="AB151" s="106">
        <v>0</v>
      </c>
      <c r="AC151" s="94"/>
      <c r="AD151" s="106">
        <v>17530</v>
      </c>
      <c r="AE151" s="94"/>
      <c r="AF151" s="106">
        <v>0</v>
      </c>
      <c r="AG151" s="94"/>
      <c r="AH151" s="113">
        <v>108195</v>
      </c>
      <c r="AI151" s="94"/>
      <c r="AJ151" s="106">
        <v>0</v>
      </c>
      <c r="AK151" s="94"/>
      <c r="AL151" s="106">
        <f t="shared" si="11"/>
        <v>524398</v>
      </c>
      <c r="AM151" s="94"/>
      <c r="AN151" s="94"/>
      <c r="AO151" s="94"/>
      <c r="AP151" s="106">
        <v>65072.78</v>
      </c>
      <c r="AQ151" s="94"/>
      <c r="AR151" s="103">
        <v>56</v>
      </c>
    </row>
    <row r="152" spans="1:44" ht="9.75" customHeight="1" x14ac:dyDescent="0.25">
      <c r="A152" s="103">
        <v>57</v>
      </c>
      <c r="B152" s="103"/>
      <c r="C152" s="13" t="s">
        <v>178</v>
      </c>
      <c r="D152" s="103"/>
      <c r="E152" s="103"/>
      <c r="F152" s="94"/>
      <c r="G152" s="106">
        <v>0</v>
      </c>
      <c r="H152" s="94"/>
      <c r="I152" s="106">
        <v>58714</v>
      </c>
      <c r="J152" s="94"/>
      <c r="K152" s="106">
        <v>0</v>
      </c>
      <c r="L152" s="94"/>
      <c r="M152" s="106">
        <v>0</v>
      </c>
      <c r="N152" s="94"/>
      <c r="O152" s="106">
        <v>0</v>
      </c>
      <c r="P152" s="94"/>
      <c r="Q152" s="106">
        <v>0</v>
      </c>
      <c r="R152" s="94"/>
      <c r="S152" s="106">
        <v>0</v>
      </c>
      <c r="T152" s="94"/>
      <c r="U152" s="106">
        <v>0</v>
      </c>
      <c r="V152" s="94"/>
      <c r="W152" s="106">
        <f t="shared" si="10"/>
        <v>58714</v>
      </c>
      <c r="X152" s="146"/>
      <c r="Y152" s="106"/>
      <c r="Z152" s="106">
        <v>0</v>
      </c>
      <c r="AA152" s="94"/>
      <c r="AB152" s="106">
        <v>83353</v>
      </c>
      <c r="AC152" s="94"/>
      <c r="AD152" s="106">
        <v>605278</v>
      </c>
      <c r="AE152" s="94"/>
      <c r="AF152" s="106">
        <v>0</v>
      </c>
      <c r="AG152" s="94"/>
      <c r="AH152" s="113">
        <v>0</v>
      </c>
      <c r="AI152" s="94"/>
      <c r="AJ152" s="106">
        <v>0</v>
      </c>
      <c r="AK152" s="94"/>
      <c r="AL152" s="106">
        <f t="shared" si="11"/>
        <v>688631</v>
      </c>
      <c r="AM152" s="94"/>
      <c r="AN152" s="94"/>
      <c r="AO152" s="94"/>
      <c r="AP152" s="106">
        <v>1236219.98</v>
      </c>
      <c r="AQ152" s="94"/>
      <c r="AR152" s="103">
        <v>57</v>
      </c>
    </row>
    <row r="153" spans="1:44" ht="9.75" customHeight="1" x14ac:dyDescent="0.25">
      <c r="A153" s="103">
        <v>58</v>
      </c>
      <c r="B153" s="103"/>
      <c r="C153" s="13" t="s">
        <v>179</v>
      </c>
      <c r="D153" s="103"/>
      <c r="E153" s="103"/>
      <c r="F153" s="94"/>
      <c r="G153" s="106">
        <v>2323293</v>
      </c>
      <c r="H153" s="94"/>
      <c r="I153" s="106">
        <v>324070</v>
      </c>
      <c r="J153" s="94"/>
      <c r="K153" s="106">
        <v>37515000</v>
      </c>
      <c r="L153" s="94"/>
      <c r="M153" s="106">
        <v>1809449</v>
      </c>
      <c r="N153" s="94"/>
      <c r="O153" s="106">
        <v>0</v>
      </c>
      <c r="P153" s="94"/>
      <c r="Q153" s="106">
        <v>10109853</v>
      </c>
      <c r="R153" s="94"/>
      <c r="S153" s="106">
        <v>0</v>
      </c>
      <c r="T153" s="94"/>
      <c r="U153" s="106">
        <v>2588771</v>
      </c>
      <c r="V153" s="94"/>
      <c r="W153" s="106">
        <f t="shared" si="10"/>
        <v>54670436</v>
      </c>
      <c r="X153" s="146"/>
      <c r="Y153" s="106"/>
      <c r="Z153" s="106">
        <v>9267386</v>
      </c>
      <c r="AA153" s="94"/>
      <c r="AB153" s="106">
        <v>0</v>
      </c>
      <c r="AC153" s="94"/>
      <c r="AD153" s="106">
        <v>3559074</v>
      </c>
      <c r="AE153" s="94"/>
      <c r="AF153" s="106">
        <v>0</v>
      </c>
      <c r="AG153" s="94"/>
      <c r="AH153" s="113">
        <v>1000000</v>
      </c>
      <c r="AI153" s="94"/>
      <c r="AJ153" s="106">
        <v>0</v>
      </c>
      <c r="AK153" s="94"/>
      <c r="AL153" s="106">
        <f t="shared" si="11"/>
        <v>13826460</v>
      </c>
      <c r="AM153" s="94"/>
      <c r="AN153" s="94"/>
      <c r="AO153" s="94"/>
      <c r="AP153" s="106">
        <v>7569.4400000000023</v>
      </c>
      <c r="AQ153" s="94"/>
      <c r="AR153" s="103">
        <v>58</v>
      </c>
    </row>
    <row r="154" spans="1:44" ht="9.75" customHeight="1" x14ac:dyDescent="0.25">
      <c r="A154" s="103">
        <v>59</v>
      </c>
      <c r="B154" s="103"/>
      <c r="C154" s="13" t="s">
        <v>180</v>
      </c>
      <c r="D154" s="103"/>
      <c r="E154" s="103"/>
      <c r="F154" s="94"/>
      <c r="G154" s="106">
        <v>0</v>
      </c>
      <c r="H154" s="94"/>
      <c r="I154" s="106">
        <v>0</v>
      </c>
      <c r="J154" s="94"/>
      <c r="K154" s="106">
        <v>0</v>
      </c>
      <c r="L154" s="94"/>
      <c r="M154" s="106">
        <v>32503</v>
      </c>
      <c r="N154" s="94"/>
      <c r="O154" s="106">
        <v>0</v>
      </c>
      <c r="P154" s="94"/>
      <c r="Q154" s="106">
        <v>3167799</v>
      </c>
      <c r="R154" s="94"/>
      <c r="S154" s="106">
        <v>0</v>
      </c>
      <c r="T154" s="94"/>
      <c r="U154" s="106">
        <v>0</v>
      </c>
      <c r="V154" s="94"/>
      <c r="W154" s="106">
        <f t="shared" si="10"/>
        <v>3200302</v>
      </c>
      <c r="X154" s="146"/>
      <c r="Y154" s="106"/>
      <c r="Z154" s="106">
        <v>673400</v>
      </c>
      <c r="AA154" s="94"/>
      <c r="AB154" s="106">
        <v>0</v>
      </c>
      <c r="AC154" s="94"/>
      <c r="AD154" s="106">
        <v>2401902</v>
      </c>
      <c r="AE154" s="94"/>
      <c r="AF154" s="106">
        <v>0</v>
      </c>
      <c r="AG154" s="94"/>
      <c r="AH154" s="113">
        <v>125000</v>
      </c>
      <c r="AI154" s="94"/>
      <c r="AJ154" s="106">
        <v>0</v>
      </c>
      <c r="AK154" s="94"/>
      <c r="AL154" s="106">
        <f t="shared" si="11"/>
        <v>3200302</v>
      </c>
      <c r="AM154" s="94"/>
      <c r="AN154" s="94"/>
      <c r="AO154" s="94"/>
      <c r="AP154" s="106">
        <v>6264.0300000000007</v>
      </c>
      <c r="AQ154" s="94"/>
      <c r="AR154" s="103">
        <v>59</v>
      </c>
    </row>
    <row r="155" spans="1:44" ht="9.75" customHeight="1" x14ac:dyDescent="0.25">
      <c r="A155" s="103">
        <v>60</v>
      </c>
      <c r="B155" s="103"/>
      <c r="C155" s="13" t="s">
        <v>181</v>
      </c>
      <c r="D155" s="103"/>
      <c r="E155" s="103"/>
      <c r="F155" s="94"/>
      <c r="G155" s="106">
        <v>0</v>
      </c>
      <c r="H155" s="94"/>
      <c r="I155" s="106">
        <v>0</v>
      </c>
      <c r="J155" s="94"/>
      <c r="K155" s="106">
        <v>0</v>
      </c>
      <c r="L155" s="94"/>
      <c r="M155" s="106">
        <v>54935</v>
      </c>
      <c r="N155" s="94"/>
      <c r="O155" s="106">
        <v>13598</v>
      </c>
      <c r="P155" s="94"/>
      <c r="Q155" s="106">
        <v>6214420</v>
      </c>
      <c r="R155" s="94"/>
      <c r="S155" s="106">
        <v>0</v>
      </c>
      <c r="T155" s="94"/>
      <c r="U155" s="106">
        <v>12798</v>
      </c>
      <c r="V155" s="94"/>
      <c r="W155" s="106">
        <f t="shared" si="10"/>
        <v>6295751</v>
      </c>
      <c r="X155" s="146"/>
      <c r="Y155" s="106"/>
      <c r="Z155" s="106">
        <v>4321713</v>
      </c>
      <c r="AA155" s="94"/>
      <c r="AB155" s="106">
        <v>0</v>
      </c>
      <c r="AC155" s="94"/>
      <c r="AD155" s="106">
        <v>5841688</v>
      </c>
      <c r="AE155" s="94"/>
      <c r="AF155" s="106">
        <v>0</v>
      </c>
      <c r="AG155" s="94"/>
      <c r="AH155" s="113">
        <v>0</v>
      </c>
      <c r="AI155" s="94"/>
      <c r="AJ155" s="106">
        <v>0</v>
      </c>
      <c r="AK155" s="94"/>
      <c r="AL155" s="106">
        <f t="shared" si="11"/>
        <v>10163401</v>
      </c>
      <c r="AM155" s="94"/>
      <c r="AN155" s="94"/>
      <c r="AO155" s="94"/>
      <c r="AP155" s="106">
        <v>9097571.0600000005</v>
      </c>
      <c r="AQ155" s="94"/>
      <c r="AR155" s="103">
        <v>60</v>
      </c>
    </row>
    <row r="156" spans="1:44" ht="9.75" customHeight="1" x14ac:dyDescent="0.25">
      <c r="A156" s="103">
        <v>61</v>
      </c>
      <c r="B156" s="103"/>
      <c r="C156" s="13" t="s">
        <v>182</v>
      </c>
      <c r="D156" s="103"/>
      <c r="E156" s="103"/>
      <c r="F156" s="94"/>
      <c r="G156" s="106">
        <v>46123</v>
      </c>
      <c r="H156" s="94"/>
      <c r="I156" s="106">
        <v>2331439</v>
      </c>
      <c r="J156" s="94"/>
      <c r="K156" s="106">
        <v>2288794</v>
      </c>
      <c r="L156" s="94"/>
      <c r="M156" s="106">
        <v>0</v>
      </c>
      <c r="N156" s="94"/>
      <c r="O156" s="106">
        <v>0</v>
      </c>
      <c r="P156" s="94"/>
      <c r="Q156" s="106">
        <v>0</v>
      </c>
      <c r="R156" s="94"/>
      <c r="S156" s="106">
        <v>0</v>
      </c>
      <c r="T156" s="94"/>
      <c r="U156" s="106">
        <v>0</v>
      </c>
      <c r="V156" s="94"/>
      <c r="W156" s="106">
        <f t="shared" si="10"/>
        <v>4666356</v>
      </c>
      <c r="X156" s="146"/>
      <c r="Y156" s="106"/>
      <c r="Z156" s="106">
        <v>0</v>
      </c>
      <c r="AA156" s="94"/>
      <c r="AB156" s="106">
        <v>0</v>
      </c>
      <c r="AC156" s="94"/>
      <c r="AD156" s="106">
        <v>3920663</v>
      </c>
      <c r="AE156" s="94"/>
      <c r="AF156" s="106">
        <v>0</v>
      </c>
      <c r="AG156" s="94"/>
      <c r="AH156" s="113">
        <v>751406</v>
      </c>
      <c r="AI156" s="94"/>
      <c r="AJ156" s="106">
        <v>0</v>
      </c>
      <c r="AK156" s="94"/>
      <c r="AL156" s="106">
        <f t="shared" si="11"/>
        <v>4672069</v>
      </c>
      <c r="AM156" s="94"/>
      <c r="AN156" s="94"/>
      <c r="AO156" s="94"/>
      <c r="AP156" s="106">
        <v>616749.7699999999</v>
      </c>
      <c r="AQ156" s="94"/>
      <c r="AR156" s="103">
        <v>61</v>
      </c>
    </row>
    <row r="157" spans="1:44" ht="9.75" customHeight="1" x14ac:dyDescent="0.25">
      <c r="A157" s="103">
        <v>62</v>
      </c>
      <c r="B157" s="103"/>
      <c r="C157" s="13" t="s">
        <v>183</v>
      </c>
      <c r="D157" s="103"/>
      <c r="E157" s="103"/>
      <c r="F157" s="94"/>
      <c r="G157" s="106">
        <v>0</v>
      </c>
      <c r="H157" s="94"/>
      <c r="I157" s="106">
        <v>0</v>
      </c>
      <c r="J157" s="94"/>
      <c r="K157" s="106">
        <v>3200000</v>
      </c>
      <c r="L157" s="94"/>
      <c r="M157" s="106">
        <v>119560</v>
      </c>
      <c r="N157" s="94"/>
      <c r="O157" s="106">
        <v>0</v>
      </c>
      <c r="P157" s="94"/>
      <c r="Q157" s="106">
        <v>0</v>
      </c>
      <c r="R157" s="94"/>
      <c r="S157" s="106">
        <v>0</v>
      </c>
      <c r="T157" s="94"/>
      <c r="U157" s="106">
        <v>694419</v>
      </c>
      <c r="V157" s="94"/>
      <c r="W157" s="106">
        <f t="shared" si="10"/>
        <v>4013979</v>
      </c>
      <c r="X157" s="146"/>
      <c r="Y157" s="106"/>
      <c r="Z157" s="106">
        <v>1198587</v>
      </c>
      <c r="AA157" s="94"/>
      <c r="AB157" s="106">
        <v>0</v>
      </c>
      <c r="AC157" s="94"/>
      <c r="AD157" s="106">
        <v>5048121</v>
      </c>
      <c r="AE157" s="94"/>
      <c r="AF157" s="106">
        <v>0</v>
      </c>
      <c r="AG157" s="94"/>
      <c r="AH157" s="113">
        <v>0</v>
      </c>
      <c r="AI157" s="94"/>
      <c r="AJ157" s="106">
        <v>0</v>
      </c>
      <c r="AK157" s="94"/>
      <c r="AL157" s="106">
        <f t="shared" si="11"/>
        <v>6246708</v>
      </c>
      <c r="AM157" s="94"/>
      <c r="AN157" s="94"/>
      <c r="AO157" s="94"/>
      <c r="AP157" s="106">
        <v>118253.21</v>
      </c>
      <c r="AQ157" s="94"/>
      <c r="AR157" s="103">
        <v>62</v>
      </c>
    </row>
    <row r="158" spans="1:44" ht="9.75" customHeight="1" x14ac:dyDescent="0.25">
      <c r="A158" s="103">
        <v>63</v>
      </c>
      <c r="B158" s="103"/>
      <c r="C158" s="13" t="s">
        <v>184</v>
      </c>
      <c r="D158" s="103"/>
      <c r="E158" s="103"/>
      <c r="F158" s="94"/>
      <c r="G158" s="106">
        <v>0</v>
      </c>
      <c r="H158" s="94"/>
      <c r="I158" s="106">
        <v>0</v>
      </c>
      <c r="J158" s="94"/>
      <c r="K158" s="106">
        <v>0</v>
      </c>
      <c r="L158" s="94"/>
      <c r="M158" s="106">
        <v>0</v>
      </c>
      <c r="N158" s="94"/>
      <c r="O158" s="106">
        <v>0</v>
      </c>
      <c r="P158" s="94"/>
      <c r="Q158" s="106">
        <v>881410</v>
      </c>
      <c r="R158" s="94"/>
      <c r="S158" s="106">
        <v>0</v>
      </c>
      <c r="T158" s="94"/>
      <c r="U158" s="106">
        <v>0</v>
      </c>
      <c r="V158" s="94"/>
      <c r="W158" s="106">
        <f t="shared" si="10"/>
        <v>881410</v>
      </c>
      <c r="X158" s="146"/>
      <c r="Y158" s="106"/>
      <c r="Z158" s="106">
        <v>237883</v>
      </c>
      <c r="AA158" s="94"/>
      <c r="AB158" s="106">
        <v>0</v>
      </c>
      <c r="AC158" s="94"/>
      <c r="AD158" s="106">
        <v>643527</v>
      </c>
      <c r="AE158" s="94"/>
      <c r="AF158" s="106">
        <v>0</v>
      </c>
      <c r="AG158" s="94"/>
      <c r="AH158" s="113">
        <v>0</v>
      </c>
      <c r="AI158" s="94"/>
      <c r="AJ158" s="106">
        <v>0</v>
      </c>
      <c r="AK158" s="94"/>
      <c r="AL158" s="106">
        <f t="shared" si="11"/>
        <v>881410</v>
      </c>
      <c r="AM158" s="94"/>
      <c r="AN158" s="94"/>
      <c r="AO158" s="94"/>
      <c r="AP158" s="106">
        <v>1208319.48</v>
      </c>
      <c r="AQ158" s="94"/>
      <c r="AR158" s="103">
        <v>63</v>
      </c>
    </row>
    <row r="159" spans="1:44" ht="9.75" customHeight="1" x14ac:dyDescent="0.25">
      <c r="A159" s="103">
        <v>64</v>
      </c>
      <c r="B159" s="103"/>
      <c r="C159" s="13" t="s">
        <v>185</v>
      </c>
      <c r="D159" s="103"/>
      <c r="E159" s="103"/>
      <c r="F159" s="94"/>
      <c r="G159" s="106">
        <v>0</v>
      </c>
      <c r="H159" s="94"/>
      <c r="I159" s="106">
        <v>0</v>
      </c>
      <c r="J159" s="94"/>
      <c r="K159" s="106">
        <v>0</v>
      </c>
      <c r="L159" s="94"/>
      <c r="M159" s="106">
        <v>0</v>
      </c>
      <c r="N159" s="94"/>
      <c r="O159" s="106">
        <v>0</v>
      </c>
      <c r="P159" s="94"/>
      <c r="Q159" s="106">
        <v>224338</v>
      </c>
      <c r="R159" s="94"/>
      <c r="S159" s="106">
        <v>0</v>
      </c>
      <c r="T159" s="94"/>
      <c r="U159" s="106">
        <v>0</v>
      </c>
      <c r="V159" s="94"/>
      <c r="W159" s="106">
        <f t="shared" si="10"/>
        <v>224338</v>
      </c>
      <c r="X159" s="146"/>
      <c r="Y159" s="106"/>
      <c r="Z159" s="106">
        <v>31316</v>
      </c>
      <c r="AA159" s="94"/>
      <c r="AB159" s="106">
        <v>0</v>
      </c>
      <c r="AC159" s="94"/>
      <c r="AD159" s="106">
        <v>17862</v>
      </c>
      <c r="AE159" s="94"/>
      <c r="AF159" s="106">
        <v>0</v>
      </c>
      <c r="AG159" s="94"/>
      <c r="AH159" s="113">
        <v>0</v>
      </c>
      <c r="AI159" s="94"/>
      <c r="AJ159" s="106">
        <v>0</v>
      </c>
      <c r="AK159" s="94"/>
      <c r="AL159" s="106">
        <f t="shared" si="11"/>
        <v>49178</v>
      </c>
      <c r="AM159" s="94"/>
      <c r="AN159" s="94"/>
      <c r="AO159" s="94"/>
      <c r="AP159" s="106">
        <v>-38834.620000000003</v>
      </c>
      <c r="AQ159" s="94"/>
      <c r="AR159" s="103">
        <v>64</v>
      </c>
    </row>
    <row r="160" spans="1:44" ht="9.75" customHeight="1" x14ac:dyDescent="0.25">
      <c r="A160" s="103">
        <v>65</v>
      </c>
      <c r="B160" s="103"/>
      <c r="C160" s="13" t="s">
        <v>186</v>
      </c>
      <c r="D160" s="103"/>
      <c r="E160" s="103"/>
      <c r="F160" s="94"/>
      <c r="G160" s="106">
        <v>356647</v>
      </c>
      <c r="H160" s="94"/>
      <c r="I160" s="106">
        <v>0</v>
      </c>
      <c r="J160" s="94"/>
      <c r="K160" s="106">
        <v>0</v>
      </c>
      <c r="L160" s="94"/>
      <c r="M160" s="106">
        <v>5825</v>
      </c>
      <c r="N160" s="94"/>
      <c r="O160" s="106">
        <v>0</v>
      </c>
      <c r="P160" s="94"/>
      <c r="Q160" s="106">
        <v>420210</v>
      </c>
      <c r="R160" s="94"/>
      <c r="S160" s="106">
        <v>0</v>
      </c>
      <c r="T160" s="94"/>
      <c r="U160" s="106">
        <v>0</v>
      </c>
      <c r="V160" s="94"/>
      <c r="W160" s="106">
        <f t="shared" si="10"/>
        <v>782682</v>
      </c>
      <c r="X160" s="146"/>
      <c r="Y160" s="106"/>
      <c r="Z160" s="106">
        <v>156956</v>
      </c>
      <c r="AA160" s="94"/>
      <c r="AB160" s="106">
        <v>0</v>
      </c>
      <c r="AC160" s="94"/>
      <c r="AD160" s="106">
        <v>430849</v>
      </c>
      <c r="AE160" s="94"/>
      <c r="AF160" s="106">
        <v>0</v>
      </c>
      <c r="AG160" s="94"/>
      <c r="AH160" s="113">
        <v>0</v>
      </c>
      <c r="AI160" s="94"/>
      <c r="AJ160" s="106">
        <v>0</v>
      </c>
      <c r="AK160" s="94"/>
      <c r="AL160" s="106">
        <f t="shared" si="11"/>
        <v>587805</v>
      </c>
      <c r="AM160" s="94"/>
      <c r="AN160" s="94"/>
      <c r="AO160" s="94"/>
      <c r="AP160" s="106">
        <v>191758.34</v>
      </c>
      <c r="AQ160" s="94"/>
      <c r="AR160" s="103">
        <v>65</v>
      </c>
    </row>
    <row r="161" spans="1:44" ht="9.75" customHeight="1" x14ac:dyDescent="0.25">
      <c r="A161" s="103">
        <v>66</v>
      </c>
      <c r="B161" s="103"/>
      <c r="C161" s="13" t="s">
        <v>187</v>
      </c>
      <c r="D161" s="103"/>
      <c r="E161" s="103"/>
      <c r="F161" s="94"/>
      <c r="G161" s="106">
        <v>0</v>
      </c>
      <c r="H161" s="94"/>
      <c r="I161" s="106">
        <v>846000</v>
      </c>
      <c r="J161" s="94"/>
      <c r="K161" s="106">
        <v>0</v>
      </c>
      <c r="L161" s="94"/>
      <c r="M161" s="106">
        <v>599582</v>
      </c>
      <c r="N161" s="94"/>
      <c r="O161" s="106">
        <v>0</v>
      </c>
      <c r="P161" s="94"/>
      <c r="Q161" s="106">
        <v>2614496</v>
      </c>
      <c r="R161" s="94"/>
      <c r="S161" s="106">
        <v>0</v>
      </c>
      <c r="T161" s="94"/>
      <c r="U161" s="106">
        <v>20000</v>
      </c>
      <c r="V161" s="94"/>
      <c r="W161" s="106">
        <f t="shared" si="10"/>
        <v>4080078</v>
      </c>
      <c r="X161" s="146"/>
      <c r="Y161" s="106"/>
      <c r="Z161" s="106">
        <v>0</v>
      </c>
      <c r="AA161" s="94"/>
      <c r="AB161" s="106">
        <v>0</v>
      </c>
      <c r="AC161" s="94"/>
      <c r="AD161" s="106">
        <v>3217562</v>
      </c>
      <c r="AE161" s="94"/>
      <c r="AF161" s="106">
        <v>0</v>
      </c>
      <c r="AG161" s="94"/>
      <c r="AH161" s="113">
        <v>0</v>
      </c>
      <c r="AI161" s="94"/>
      <c r="AJ161" s="106">
        <v>0</v>
      </c>
      <c r="AK161" s="94"/>
      <c r="AL161" s="106">
        <f t="shared" si="11"/>
        <v>3217562</v>
      </c>
      <c r="AM161" s="94"/>
      <c r="AN161" s="94"/>
      <c r="AO161" s="94"/>
      <c r="AP161" s="106">
        <v>202816.41</v>
      </c>
      <c r="AQ161" s="94"/>
      <c r="AR161" s="103">
        <v>66</v>
      </c>
    </row>
    <row r="162" spans="1:44" ht="9.75" customHeight="1" x14ac:dyDescent="0.25">
      <c r="A162" s="103">
        <v>67</v>
      </c>
      <c r="B162" s="103"/>
      <c r="C162" s="13" t="s">
        <v>188</v>
      </c>
      <c r="D162" s="103"/>
      <c r="E162" s="103"/>
      <c r="F162" s="94"/>
      <c r="G162" s="106">
        <v>0</v>
      </c>
      <c r="H162" s="94"/>
      <c r="I162" s="106">
        <v>0</v>
      </c>
      <c r="J162" s="94"/>
      <c r="K162" s="106">
        <v>0</v>
      </c>
      <c r="L162" s="94"/>
      <c r="M162" s="106">
        <v>0</v>
      </c>
      <c r="N162" s="94"/>
      <c r="O162" s="106">
        <v>0</v>
      </c>
      <c r="P162" s="94"/>
      <c r="Q162" s="106">
        <v>0</v>
      </c>
      <c r="R162" s="94"/>
      <c r="S162" s="106">
        <v>0</v>
      </c>
      <c r="T162" s="94"/>
      <c r="U162" s="106">
        <v>0</v>
      </c>
      <c r="V162" s="94"/>
      <c r="W162" s="106">
        <f t="shared" si="10"/>
        <v>0</v>
      </c>
      <c r="X162" s="146"/>
      <c r="Y162" s="106"/>
      <c r="Z162" s="106">
        <v>0</v>
      </c>
      <c r="AA162" s="94"/>
      <c r="AB162" s="106">
        <v>0</v>
      </c>
      <c r="AC162" s="94"/>
      <c r="AD162" s="106">
        <v>0</v>
      </c>
      <c r="AE162" s="94"/>
      <c r="AF162" s="106">
        <v>0</v>
      </c>
      <c r="AG162" s="94"/>
      <c r="AH162" s="113">
        <v>0</v>
      </c>
      <c r="AI162" s="94"/>
      <c r="AJ162" s="106">
        <v>0</v>
      </c>
      <c r="AK162" s="94"/>
      <c r="AL162" s="106">
        <f t="shared" si="11"/>
        <v>0</v>
      </c>
      <c r="AM162" s="94"/>
      <c r="AN162" s="94"/>
      <c r="AO162" s="94"/>
      <c r="AP162" s="106">
        <v>273684.07</v>
      </c>
      <c r="AQ162" s="94"/>
      <c r="AR162" s="103">
        <v>67</v>
      </c>
    </row>
    <row r="163" spans="1:44" ht="9.75" customHeight="1" x14ac:dyDescent="0.25">
      <c r="A163" s="103">
        <v>68</v>
      </c>
      <c r="B163" s="103"/>
      <c r="C163" s="13" t="s">
        <v>189</v>
      </c>
      <c r="D163" s="103"/>
      <c r="E163" s="103"/>
      <c r="F163" s="94"/>
      <c r="G163" s="106">
        <v>113921</v>
      </c>
      <c r="H163" s="94"/>
      <c r="I163" s="106">
        <v>0</v>
      </c>
      <c r="J163" s="94"/>
      <c r="K163" s="106">
        <v>0</v>
      </c>
      <c r="L163" s="94"/>
      <c r="M163" s="106">
        <v>0</v>
      </c>
      <c r="N163" s="94"/>
      <c r="O163" s="106">
        <v>0</v>
      </c>
      <c r="P163" s="94"/>
      <c r="Q163" s="106">
        <v>305031</v>
      </c>
      <c r="R163" s="94"/>
      <c r="S163" s="106">
        <v>0</v>
      </c>
      <c r="T163" s="94"/>
      <c r="U163" s="106">
        <v>0</v>
      </c>
      <c r="V163" s="94"/>
      <c r="W163" s="106">
        <f t="shared" si="10"/>
        <v>418952</v>
      </c>
      <c r="X163" s="146"/>
      <c r="Y163" s="106"/>
      <c r="Z163" s="106">
        <v>0</v>
      </c>
      <c r="AA163" s="94"/>
      <c r="AB163" s="106">
        <v>0</v>
      </c>
      <c r="AC163" s="94"/>
      <c r="AD163" s="106">
        <v>418952</v>
      </c>
      <c r="AE163" s="94"/>
      <c r="AF163" s="106">
        <v>0</v>
      </c>
      <c r="AG163" s="94"/>
      <c r="AH163" s="113">
        <v>0</v>
      </c>
      <c r="AI163" s="94"/>
      <c r="AJ163" s="106">
        <v>0</v>
      </c>
      <c r="AK163" s="94"/>
      <c r="AL163" s="106">
        <f t="shared" si="11"/>
        <v>418952</v>
      </c>
      <c r="AM163" s="94"/>
      <c r="AN163" s="94"/>
      <c r="AO163" s="94"/>
      <c r="AP163" s="106">
        <v>3375558.85</v>
      </c>
      <c r="AQ163" s="94"/>
      <c r="AR163" s="103">
        <v>68</v>
      </c>
    </row>
    <row r="164" spans="1:44" ht="9.75" customHeight="1" x14ac:dyDescent="0.25">
      <c r="A164" s="103">
        <v>69</v>
      </c>
      <c r="B164" s="103"/>
      <c r="C164" s="13" t="s">
        <v>190</v>
      </c>
      <c r="D164" s="103"/>
      <c r="E164" s="103"/>
      <c r="F164" s="94"/>
      <c r="G164" s="106">
        <v>3354772</v>
      </c>
      <c r="H164" s="94"/>
      <c r="I164" s="106">
        <v>0</v>
      </c>
      <c r="J164" s="94"/>
      <c r="K164" s="106">
        <v>0</v>
      </c>
      <c r="L164" s="94"/>
      <c r="M164" s="106">
        <v>0</v>
      </c>
      <c r="N164" s="94"/>
      <c r="O164" s="106">
        <v>0</v>
      </c>
      <c r="P164" s="94"/>
      <c r="Q164" s="106">
        <v>2043133</v>
      </c>
      <c r="R164" s="94"/>
      <c r="S164" s="106">
        <v>0</v>
      </c>
      <c r="T164" s="94"/>
      <c r="U164" s="106">
        <v>0</v>
      </c>
      <c r="V164" s="94"/>
      <c r="W164" s="106">
        <f t="shared" si="10"/>
        <v>5397905</v>
      </c>
      <c r="X164" s="146"/>
      <c r="Y164" s="106"/>
      <c r="Z164" s="106">
        <v>0</v>
      </c>
      <c r="AA164" s="94"/>
      <c r="AB164" s="106">
        <v>0</v>
      </c>
      <c r="AC164" s="94"/>
      <c r="AD164" s="106">
        <v>5397905</v>
      </c>
      <c r="AE164" s="94"/>
      <c r="AF164" s="106">
        <v>0</v>
      </c>
      <c r="AG164" s="94"/>
      <c r="AH164" s="113">
        <v>0</v>
      </c>
      <c r="AI164" s="94"/>
      <c r="AJ164" s="106">
        <v>0</v>
      </c>
      <c r="AK164" s="94"/>
      <c r="AL164" s="106">
        <f t="shared" si="11"/>
        <v>5397905</v>
      </c>
      <c r="AM164" s="94"/>
      <c r="AN164" s="94"/>
      <c r="AO164" s="94"/>
      <c r="AP164" s="106">
        <v>1279.6199999999953</v>
      </c>
      <c r="AQ164" s="94"/>
      <c r="AR164" s="103">
        <v>69</v>
      </c>
    </row>
    <row r="165" spans="1:44" ht="9.75" customHeight="1" x14ac:dyDescent="0.25">
      <c r="A165" s="103">
        <v>70</v>
      </c>
      <c r="B165" s="103"/>
      <c r="C165" s="13" t="s">
        <v>191</v>
      </c>
      <c r="D165" s="103"/>
      <c r="E165" s="103"/>
      <c r="F165" s="94"/>
      <c r="G165" s="106">
        <v>101639</v>
      </c>
      <c r="H165" s="94"/>
      <c r="I165" s="106">
        <v>0</v>
      </c>
      <c r="J165" s="94"/>
      <c r="K165" s="106">
        <v>9563000</v>
      </c>
      <c r="L165" s="94"/>
      <c r="M165" s="106">
        <v>376465</v>
      </c>
      <c r="N165" s="94"/>
      <c r="O165" s="106">
        <v>0</v>
      </c>
      <c r="P165" s="94"/>
      <c r="Q165" s="106">
        <v>0</v>
      </c>
      <c r="R165" s="94"/>
      <c r="S165" s="106">
        <v>0</v>
      </c>
      <c r="T165" s="94"/>
      <c r="U165" s="106">
        <v>59370</v>
      </c>
      <c r="V165" s="94"/>
      <c r="W165" s="106">
        <f t="shared" si="10"/>
        <v>10100474</v>
      </c>
      <c r="X165" s="146"/>
      <c r="Y165" s="106"/>
      <c r="Z165" s="106">
        <v>4190244</v>
      </c>
      <c r="AA165" s="94"/>
      <c r="AB165" s="106">
        <v>0</v>
      </c>
      <c r="AC165" s="94"/>
      <c r="AD165" s="106">
        <v>1986670</v>
      </c>
      <c r="AE165" s="94"/>
      <c r="AF165" s="106">
        <v>0</v>
      </c>
      <c r="AG165" s="94"/>
      <c r="AH165" s="113">
        <v>0</v>
      </c>
      <c r="AI165" s="94"/>
      <c r="AJ165" s="106">
        <v>162801</v>
      </c>
      <c r="AK165" s="94"/>
      <c r="AL165" s="106">
        <f t="shared" si="11"/>
        <v>6339715</v>
      </c>
      <c r="AM165" s="94"/>
      <c r="AN165" s="94"/>
      <c r="AO165" s="94"/>
      <c r="AP165" s="106">
        <v>6445209.96</v>
      </c>
      <c r="AQ165" s="94"/>
      <c r="AR165" s="103">
        <v>70</v>
      </c>
    </row>
    <row r="166" spans="1:44" ht="9.75" customHeight="1" x14ac:dyDescent="0.25">
      <c r="A166" s="103">
        <v>71</v>
      </c>
      <c r="B166" s="103"/>
      <c r="C166" s="13" t="s">
        <v>192</v>
      </c>
      <c r="D166" s="103"/>
      <c r="E166" s="103"/>
      <c r="F166" s="94"/>
      <c r="G166" s="106">
        <v>0</v>
      </c>
      <c r="H166" s="94"/>
      <c r="I166" s="106">
        <v>0</v>
      </c>
      <c r="J166" s="94"/>
      <c r="K166" s="106">
        <v>0</v>
      </c>
      <c r="L166" s="94"/>
      <c r="M166" s="106">
        <v>0</v>
      </c>
      <c r="N166" s="94"/>
      <c r="O166" s="106">
        <v>0</v>
      </c>
      <c r="P166" s="94"/>
      <c r="Q166" s="106">
        <v>0</v>
      </c>
      <c r="R166" s="94"/>
      <c r="S166" s="106">
        <v>0</v>
      </c>
      <c r="T166" s="94"/>
      <c r="U166" s="106">
        <v>0</v>
      </c>
      <c r="V166" s="94"/>
      <c r="W166" s="106">
        <f t="shared" ref="W166:W185" si="12">SUM(G166:U166)</f>
        <v>0</v>
      </c>
      <c r="X166" s="146"/>
      <c r="Y166" s="106"/>
      <c r="Z166" s="106">
        <v>0</v>
      </c>
      <c r="AA166" s="94"/>
      <c r="AB166" s="106">
        <v>0</v>
      </c>
      <c r="AC166" s="94"/>
      <c r="AD166" s="106">
        <v>0</v>
      </c>
      <c r="AE166" s="94"/>
      <c r="AF166" s="106">
        <v>0</v>
      </c>
      <c r="AG166" s="94"/>
      <c r="AH166" s="113">
        <v>0</v>
      </c>
      <c r="AI166" s="94"/>
      <c r="AJ166" s="106">
        <v>0</v>
      </c>
      <c r="AK166" s="94"/>
      <c r="AL166" s="106">
        <f t="shared" ref="AL166:AL185" si="13">SUM(Z166:AJ166)</f>
        <v>0</v>
      </c>
      <c r="AM166" s="94"/>
      <c r="AN166" s="94"/>
      <c r="AO166" s="94"/>
      <c r="AP166" s="106">
        <v>0</v>
      </c>
      <c r="AQ166" s="94"/>
      <c r="AR166" s="103">
        <v>71</v>
      </c>
    </row>
    <row r="167" spans="1:44" ht="9.75" customHeight="1" x14ac:dyDescent="0.25">
      <c r="A167" s="103">
        <v>72</v>
      </c>
      <c r="B167" s="103"/>
      <c r="C167" s="13" t="s">
        <v>193</v>
      </c>
      <c r="D167" s="103"/>
      <c r="E167" s="103"/>
      <c r="F167" s="94"/>
      <c r="G167" s="106">
        <v>0</v>
      </c>
      <c r="H167" s="94"/>
      <c r="I167" s="106">
        <v>0</v>
      </c>
      <c r="J167" s="94"/>
      <c r="K167" s="106">
        <v>9450000</v>
      </c>
      <c r="L167" s="94"/>
      <c r="M167" s="106">
        <v>511455</v>
      </c>
      <c r="N167" s="94"/>
      <c r="O167" s="106">
        <v>0</v>
      </c>
      <c r="P167" s="94"/>
      <c r="Q167" s="106">
        <v>1824120</v>
      </c>
      <c r="R167" s="94"/>
      <c r="S167" s="106">
        <v>0</v>
      </c>
      <c r="T167" s="94"/>
      <c r="U167" s="106">
        <v>0</v>
      </c>
      <c r="V167" s="94"/>
      <c r="W167" s="106">
        <f t="shared" si="12"/>
        <v>11785575</v>
      </c>
      <c r="X167" s="146"/>
      <c r="Y167" s="106"/>
      <c r="Z167" s="106">
        <v>1309729</v>
      </c>
      <c r="AA167" s="94"/>
      <c r="AB167" s="106">
        <v>0</v>
      </c>
      <c r="AC167" s="94"/>
      <c r="AD167" s="106">
        <v>5444384</v>
      </c>
      <c r="AE167" s="94"/>
      <c r="AF167" s="106">
        <v>0</v>
      </c>
      <c r="AG167" s="94"/>
      <c r="AH167" s="113">
        <v>0</v>
      </c>
      <c r="AI167" s="94"/>
      <c r="AJ167" s="106">
        <v>0</v>
      </c>
      <c r="AK167" s="94"/>
      <c r="AL167" s="106">
        <f t="shared" si="13"/>
        <v>6754113</v>
      </c>
      <c r="AM167" s="94"/>
      <c r="AN167" s="94"/>
      <c r="AO167" s="94"/>
      <c r="AP167" s="106">
        <v>1233380.58</v>
      </c>
      <c r="AQ167" s="94"/>
      <c r="AR167" s="103">
        <v>72</v>
      </c>
    </row>
    <row r="168" spans="1:44" ht="9.75" customHeight="1" x14ac:dyDescent="0.25">
      <c r="A168" s="103">
        <v>73</v>
      </c>
      <c r="B168" s="103"/>
      <c r="C168" s="13" t="s">
        <v>194</v>
      </c>
      <c r="D168" s="103"/>
      <c r="E168" s="103"/>
      <c r="F168" s="94"/>
      <c r="G168" s="106">
        <v>12618000</v>
      </c>
      <c r="H168" s="94"/>
      <c r="I168" s="106">
        <v>4312000</v>
      </c>
      <c r="J168" s="94"/>
      <c r="K168" s="106">
        <v>21571000</v>
      </c>
      <c r="L168" s="94"/>
      <c r="M168" s="106">
        <v>7841000</v>
      </c>
      <c r="N168" s="94"/>
      <c r="O168" s="106">
        <v>0</v>
      </c>
      <c r="P168" s="94"/>
      <c r="Q168" s="106">
        <v>93065000</v>
      </c>
      <c r="R168" s="94"/>
      <c r="S168" s="106">
        <v>52538000</v>
      </c>
      <c r="T168" s="94"/>
      <c r="U168" s="106">
        <v>2974000</v>
      </c>
      <c r="V168" s="94"/>
      <c r="W168" s="106">
        <f t="shared" si="12"/>
        <v>194919000</v>
      </c>
      <c r="X168" s="146"/>
      <c r="Y168" s="106"/>
      <c r="Z168" s="106">
        <v>144499000</v>
      </c>
      <c r="AA168" s="94"/>
      <c r="AB168" s="106">
        <v>74516000</v>
      </c>
      <c r="AC168" s="94"/>
      <c r="AD168" s="106">
        <v>68657000</v>
      </c>
      <c r="AE168" s="94"/>
      <c r="AF168" s="106">
        <v>0</v>
      </c>
      <c r="AG168" s="94"/>
      <c r="AH168" s="113">
        <v>23327000</v>
      </c>
      <c r="AI168" s="94"/>
      <c r="AJ168" s="106">
        <v>0</v>
      </c>
      <c r="AK168" s="94"/>
      <c r="AL168" s="106">
        <f t="shared" si="13"/>
        <v>310999000</v>
      </c>
      <c r="AM168" s="94"/>
      <c r="AN168" s="94"/>
      <c r="AO168" s="94"/>
      <c r="AP168" s="106">
        <v>13953905.289999999</v>
      </c>
      <c r="AQ168" s="94"/>
      <c r="AR168" s="103">
        <v>73</v>
      </c>
    </row>
    <row r="169" spans="1:44" ht="9.75" customHeight="1" x14ac:dyDescent="0.25">
      <c r="A169" s="103">
        <v>74</v>
      </c>
      <c r="B169" s="103"/>
      <c r="C169" s="13" t="s">
        <v>195</v>
      </c>
      <c r="D169" s="103"/>
      <c r="E169" s="103"/>
      <c r="F169" s="94"/>
      <c r="G169" s="106">
        <v>128397</v>
      </c>
      <c r="H169" s="94"/>
      <c r="I169" s="106">
        <v>0</v>
      </c>
      <c r="J169" s="94"/>
      <c r="K169" s="106">
        <v>0</v>
      </c>
      <c r="L169" s="94"/>
      <c r="M169" s="106">
        <v>1080687</v>
      </c>
      <c r="N169" s="94"/>
      <c r="O169" s="106">
        <v>0</v>
      </c>
      <c r="P169" s="94"/>
      <c r="Q169" s="106">
        <v>15018925</v>
      </c>
      <c r="R169" s="94"/>
      <c r="S169" s="106">
        <v>0</v>
      </c>
      <c r="T169" s="94"/>
      <c r="U169" s="106">
        <v>109375</v>
      </c>
      <c r="V169" s="94"/>
      <c r="W169" s="106">
        <f t="shared" si="12"/>
        <v>16337384</v>
      </c>
      <c r="X169" s="146"/>
      <c r="Y169" s="106"/>
      <c r="Z169" s="106">
        <v>14213262</v>
      </c>
      <c r="AA169" s="94"/>
      <c r="AB169" s="106">
        <v>0</v>
      </c>
      <c r="AC169" s="94"/>
      <c r="AD169" s="106">
        <v>1995725</v>
      </c>
      <c r="AE169" s="94"/>
      <c r="AF169" s="106">
        <v>0</v>
      </c>
      <c r="AG169" s="94"/>
      <c r="AH169" s="113">
        <v>128397</v>
      </c>
      <c r="AI169" s="94"/>
      <c r="AJ169" s="106">
        <v>0</v>
      </c>
      <c r="AK169" s="94"/>
      <c r="AL169" s="106">
        <f t="shared" si="13"/>
        <v>16337384</v>
      </c>
      <c r="AM169" s="94"/>
      <c r="AN169" s="94"/>
      <c r="AO169" s="94"/>
      <c r="AP169" s="106">
        <v>376273.18000000005</v>
      </c>
      <c r="AQ169" s="94"/>
      <c r="AR169" s="103">
        <v>74</v>
      </c>
    </row>
    <row r="170" spans="1:44" ht="9.75" customHeight="1" x14ac:dyDescent="0.25">
      <c r="A170" s="103">
        <v>75</v>
      </c>
      <c r="B170" s="103"/>
      <c r="C170" s="13" t="s">
        <v>196</v>
      </c>
      <c r="D170" s="103"/>
      <c r="E170" s="103"/>
      <c r="F170" s="94"/>
      <c r="G170" s="106">
        <v>0</v>
      </c>
      <c r="H170" s="94"/>
      <c r="I170" s="106">
        <v>0</v>
      </c>
      <c r="J170" s="94"/>
      <c r="K170" s="106">
        <v>0</v>
      </c>
      <c r="L170" s="94"/>
      <c r="M170" s="106">
        <v>0</v>
      </c>
      <c r="N170" s="94"/>
      <c r="O170" s="106">
        <v>0</v>
      </c>
      <c r="P170" s="94"/>
      <c r="Q170" s="106">
        <v>0</v>
      </c>
      <c r="R170" s="94"/>
      <c r="S170" s="106">
        <v>0</v>
      </c>
      <c r="T170" s="94"/>
      <c r="U170" s="106">
        <v>0</v>
      </c>
      <c r="V170" s="94"/>
      <c r="W170" s="106">
        <f t="shared" si="12"/>
        <v>0</v>
      </c>
      <c r="X170" s="146"/>
      <c r="Y170" s="106"/>
      <c r="Z170" s="106">
        <v>0</v>
      </c>
      <c r="AA170" s="94"/>
      <c r="AB170" s="106">
        <v>0</v>
      </c>
      <c r="AC170" s="94"/>
      <c r="AD170" s="106">
        <v>0</v>
      </c>
      <c r="AE170" s="94"/>
      <c r="AF170" s="106">
        <v>0</v>
      </c>
      <c r="AG170" s="94"/>
      <c r="AH170" s="113">
        <v>0</v>
      </c>
      <c r="AI170" s="94"/>
      <c r="AJ170" s="106">
        <v>0</v>
      </c>
      <c r="AK170" s="94"/>
      <c r="AL170" s="106">
        <f t="shared" si="13"/>
        <v>0</v>
      </c>
      <c r="AM170" s="94"/>
      <c r="AN170" s="94"/>
      <c r="AO170" s="94"/>
      <c r="AP170" s="106">
        <v>163851.78999999998</v>
      </c>
      <c r="AQ170" s="94"/>
      <c r="AR170" s="103">
        <v>75</v>
      </c>
    </row>
    <row r="171" spans="1:44" ht="9.75" customHeight="1" x14ac:dyDescent="0.25">
      <c r="A171" s="103">
        <v>76</v>
      </c>
      <c r="B171" s="103"/>
      <c r="C171" s="13" t="s">
        <v>112</v>
      </c>
      <c r="D171" s="103"/>
      <c r="E171" s="103"/>
      <c r="F171" s="94"/>
      <c r="G171" s="106">
        <v>0</v>
      </c>
      <c r="H171" s="94"/>
      <c r="I171" s="106">
        <v>0</v>
      </c>
      <c r="J171" s="94"/>
      <c r="K171" s="106">
        <v>0</v>
      </c>
      <c r="L171" s="94"/>
      <c r="M171" s="106">
        <v>0</v>
      </c>
      <c r="N171" s="94"/>
      <c r="O171" s="106">
        <v>0</v>
      </c>
      <c r="P171" s="94"/>
      <c r="Q171" s="106">
        <v>0</v>
      </c>
      <c r="R171" s="94"/>
      <c r="S171" s="106">
        <v>0</v>
      </c>
      <c r="T171" s="94"/>
      <c r="U171" s="106">
        <v>0</v>
      </c>
      <c r="V171" s="94"/>
      <c r="W171" s="106">
        <f t="shared" si="12"/>
        <v>0</v>
      </c>
      <c r="X171" s="146"/>
      <c r="Y171" s="106"/>
      <c r="Z171" s="106">
        <v>0</v>
      </c>
      <c r="AA171" s="94"/>
      <c r="AB171" s="106">
        <v>0</v>
      </c>
      <c r="AC171" s="94"/>
      <c r="AD171" s="106">
        <v>1569947</v>
      </c>
      <c r="AE171" s="94"/>
      <c r="AF171" s="106">
        <v>0</v>
      </c>
      <c r="AG171" s="94"/>
      <c r="AH171" s="113">
        <v>0</v>
      </c>
      <c r="AI171" s="94"/>
      <c r="AJ171" s="106">
        <v>0</v>
      </c>
      <c r="AK171" s="94"/>
      <c r="AL171" s="106">
        <f t="shared" si="13"/>
        <v>1569947</v>
      </c>
      <c r="AM171" s="94"/>
      <c r="AN171" s="94"/>
      <c r="AO171" s="94"/>
      <c r="AP171" s="106">
        <v>480928.25</v>
      </c>
      <c r="AQ171" s="94"/>
      <c r="AR171" s="103">
        <v>76</v>
      </c>
    </row>
    <row r="172" spans="1:44" ht="9.75" customHeight="1" x14ac:dyDescent="0.25">
      <c r="A172" s="103">
        <v>77</v>
      </c>
      <c r="B172" s="103"/>
      <c r="C172" s="13" t="s">
        <v>113</v>
      </c>
      <c r="D172" s="103"/>
      <c r="E172" s="103"/>
      <c r="F172" s="94"/>
      <c r="G172" s="106">
        <v>509876</v>
      </c>
      <c r="H172" s="94"/>
      <c r="I172" s="106">
        <v>0</v>
      </c>
      <c r="J172" s="94"/>
      <c r="K172" s="106">
        <v>30076943</v>
      </c>
      <c r="L172" s="94"/>
      <c r="M172" s="106">
        <v>569170</v>
      </c>
      <c r="N172" s="94"/>
      <c r="O172" s="106">
        <v>258525</v>
      </c>
      <c r="P172" s="94"/>
      <c r="Q172" s="106">
        <v>11693645</v>
      </c>
      <c r="R172" s="94"/>
      <c r="S172" s="106">
        <v>0</v>
      </c>
      <c r="T172" s="94"/>
      <c r="U172" s="106">
        <v>3194913</v>
      </c>
      <c r="V172" s="94"/>
      <c r="W172" s="106">
        <f t="shared" si="12"/>
        <v>46303072</v>
      </c>
      <c r="X172" s="146"/>
      <c r="Y172" s="106"/>
      <c r="Z172" s="106">
        <v>13890181</v>
      </c>
      <c r="AA172" s="94"/>
      <c r="AB172" s="106">
        <v>0</v>
      </c>
      <c r="AC172" s="94"/>
      <c r="AD172" s="106">
        <v>16124219</v>
      </c>
      <c r="AE172" s="94"/>
      <c r="AF172" s="106">
        <v>0</v>
      </c>
      <c r="AG172" s="94"/>
      <c r="AH172" s="113">
        <v>158244</v>
      </c>
      <c r="AI172" s="94"/>
      <c r="AJ172" s="106">
        <v>0</v>
      </c>
      <c r="AK172" s="94"/>
      <c r="AL172" s="106">
        <f t="shared" si="13"/>
        <v>30172644</v>
      </c>
      <c r="AM172" s="94"/>
      <c r="AN172" s="94"/>
      <c r="AO172" s="94"/>
      <c r="AP172" s="106">
        <v>4847097.8000000007</v>
      </c>
      <c r="AQ172" s="94"/>
      <c r="AR172" s="103">
        <v>77</v>
      </c>
    </row>
    <row r="173" spans="1:44" ht="9.75" customHeight="1" x14ac:dyDescent="0.25">
      <c r="A173" s="103">
        <v>78</v>
      </c>
      <c r="B173" s="103"/>
      <c r="C173" s="13" t="s">
        <v>197</v>
      </c>
      <c r="D173" s="103"/>
      <c r="E173" s="103"/>
      <c r="F173" s="94"/>
      <c r="G173" s="106">
        <v>0</v>
      </c>
      <c r="H173" s="94"/>
      <c r="I173" s="106">
        <v>0</v>
      </c>
      <c r="J173" s="94"/>
      <c r="K173" s="106">
        <v>0</v>
      </c>
      <c r="L173" s="94"/>
      <c r="M173" s="106">
        <v>1749</v>
      </c>
      <c r="N173" s="94"/>
      <c r="O173" s="106">
        <v>0</v>
      </c>
      <c r="P173" s="94"/>
      <c r="Q173" s="106">
        <v>343893</v>
      </c>
      <c r="R173" s="94"/>
      <c r="S173" s="106">
        <v>0</v>
      </c>
      <c r="T173" s="94"/>
      <c r="U173" s="106">
        <v>0</v>
      </c>
      <c r="V173" s="94"/>
      <c r="W173" s="106">
        <f t="shared" si="12"/>
        <v>345642</v>
      </c>
      <c r="X173" s="146"/>
      <c r="Y173" s="106"/>
      <c r="Z173" s="106">
        <v>1259645</v>
      </c>
      <c r="AA173" s="94"/>
      <c r="AB173" s="106">
        <v>0</v>
      </c>
      <c r="AC173" s="94"/>
      <c r="AD173" s="106">
        <v>523317</v>
      </c>
      <c r="AE173" s="94"/>
      <c r="AF173" s="106">
        <v>0</v>
      </c>
      <c r="AG173" s="94"/>
      <c r="AH173" s="113">
        <v>24035</v>
      </c>
      <c r="AI173" s="94"/>
      <c r="AJ173" s="106">
        <v>0</v>
      </c>
      <c r="AK173" s="94"/>
      <c r="AL173" s="106">
        <f t="shared" si="13"/>
        <v>1806997</v>
      </c>
      <c r="AM173" s="94"/>
      <c r="AN173" s="94"/>
      <c r="AO173" s="94"/>
      <c r="AP173" s="106">
        <v>318835.70999999996</v>
      </c>
      <c r="AQ173" s="94"/>
      <c r="AR173" s="103">
        <v>78</v>
      </c>
    </row>
    <row r="174" spans="1:44" ht="9.75" customHeight="1" x14ac:dyDescent="0.25">
      <c r="A174" s="103">
        <v>79</v>
      </c>
      <c r="B174" s="103"/>
      <c r="C174" s="13" t="s">
        <v>198</v>
      </c>
      <c r="D174" s="103"/>
      <c r="E174" s="103"/>
      <c r="F174" s="94"/>
      <c r="G174" s="106">
        <v>1722006</v>
      </c>
      <c r="H174" s="94"/>
      <c r="I174" s="106">
        <v>0</v>
      </c>
      <c r="J174" s="94"/>
      <c r="K174" s="106">
        <v>0</v>
      </c>
      <c r="L174" s="94"/>
      <c r="M174" s="106">
        <v>320479</v>
      </c>
      <c r="N174" s="94"/>
      <c r="O174" s="106">
        <v>0</v>
      </c>
      <c r="P174" s="94"/>
      <c r="Q174" s="106">
        <v>10583421</v>
      </c>
      <c r="R174" s="94"/>
      <c r="S174" s="106">
        <v>0</v>
      </c>
      <c r="T174" s="94"/>
      <c r="U174" s="106">
        <v>1228323</v>
      </c>
      <c r="V174" s="94"/>
      <c r="W174" s="106">
        <f t="shared" si="12"/>
        <v>13854229</v>
      </c>
      <c r="X174" s="146"/>
      <c r="Y174" s="106"/>
      <c r="Z174" s="106">
        <v>4287858</v>
      </c>
      <c r="AA174" s="94"/>
      <c r="AB174" s="106">
        <v>0</v>
      </c>
      <c r="AC174" s="94"/>
      <c r="AD174" s="106">
        <v>4385889</v>
      </c>
      <c r="AE174" s="94"/>
      <c r="AF174" s="106">
        <v>0</v>
      </c>
      <c r="AG174" s="94"/>
      <c r="AH174" s="113">
        <v>0</v>
      </c>
      <c r="AI174" s="94"/>
      <c r="AJ174" s="106">
        <v>0</v>
      </c>
      <c r="AK174" s="94"/>
      <c r="AL174" s="106">
        <f t="shared" si="13"/>
        <v>8673747</v>
      </c>
      <c r="AM174" s="94"/>
      <c r="AN174" s="94"/>
      <c r="AO174" s="94"/>
      <c r="AP174" s="106">
        <v>5945366.290000001</v>
      </c>
      <c r="AQ174" s="94"/>
      <c r="AR174" s="103">
        <v>79</v>
      </c>
    </row>
    <row r="175" spans="1:44" ht="9.75" customHeight="1" x14ac:dyDescent="0.25">
      <c r="A175" s="103">
        <v>80</v>
      </c>
      <c r="B175" s="103"/>
      <c r="C175" s="13" t="s">
        <v>199</v>
      </c>
      <c r="D175" s="103"/>
      <c r="E175" s="103"/>
      <c r="F175" s="94"/>
      <c r="G175" s="106">
        <v>0</v>
      </c>
      <c r="H175" s="94"/>
      <c r="I175" s="106">
        <v>0</v>
      </c>
      <c r="J175" s="94"/>
      <c r="K175" s="106">
        <v>0</v>
      </c>
      <c r="L175" s="94"/>
      <c r="M175" s="106">
        <v>0</v>
      </c>
      <c r="N175" s="94"/>
      <c r="O175" s="106">
        <v>0</v>
      </c>
      <c r="P175" s="94"/>
      <c r="Q175" s="106">
        <v>283529</v>
      </c>
      <c r="R175" s="94"/>
      <c r="S175" s="106">
        <v>0</v>
      </c>
      <c r="T175" s="94"/>
      <c r="U175" s="106">
        <v>0</v>
      </c>
      <c r="V175" s="94"/>
      <c r="W175" s="106">
        <f t="shared" si="12"/>
        <v>283529</v>
      </c>
      <c r="X175" s="146"/>
      <c r="Y175" s="106"/>
      <c r="Z175" s="106">
        <v>283529</v>
      </c>
      <c r="AA175" s="94"/>
      <c r="AB175" s="106">
        <v>0</v>
      </c>
      <c r="AC175" s="94"/>
      <c r="AD175" s="106">
        <v>0</v>
      </c>
      <c r="AE175" s="94"/>
      <c r="AF175" s="106">
        <v>0</v>
      </c>
      <c r="AG175" s="94"/>
      <c r="AH175" s="113">
        <v>0</v>
      </c>
      <c r="AI175" s="94"/>
      <c r="AJ175" s="106">
        <v>0</v>
      </c>
      <c r="AK175" s="94"/>
      <c r="AL175" s="106">
        <f t="shared" si="13"/>
        <v>283529</v>
      </c>
      <c r="AM175" s="94"/>
      <c r="AN175" s="94"/>
      <c r="AO175" s="94"/>
      <c r="AP175" s="106">
        <v>521370.33</v>
      </c>
      <c r="AQ175" s="94"/>
      <c r="AR175" s="103">
        <v>80</v>
      </c>
    </row>
    <row r="176" spans="1:44" ht="9.75" customHeight="1" x14ac:dyDescent="0.25">
      <c r="A176" s="103">
        <v>81</v>
      </c>
      <c r="B176" s="103"/>
      <c r="C176" s="13" t="s">
        <v>200</v>
      </c>
      <c r="D176" s="103"/>
      <c r="E176" s="103"/>
      <c r="F176" s="94"/>
      <c r="G176" s="106">
        <v>0</v>
      </c>
      <c r="H176" s="94"/>
      <c r="I176" s="106">
        <v>0</v>
      </c>
      <c r="J176" s="94"/>
      <c r="K176" s="106">
        <v>1079556</v>
      </c>
      <c r="L176" s="94"/>
      <c r="M176" s="106">
        <v>0</v>
      </c>
      <c r="N176" s="94"/>
      <c r="O176" s="106">
        <v>0</v>
      </c>
      <c r="P176" s="94"/>
      <c r="Q176" s="106">
        <v>2042118</v>
      </c>
      <c r="R176" s="94"/>
      <c r="S176" s="106">
        <v>0</v>
      </c>
      <c r="T176" s="94"/>
      <c r="U176" s="106">
        <v>0</v>
      </c>
      <c r="V176" s="94"/>
      <c r="W176" s="106">
        <f t="shared" si="12"/>
        <v>3121674</v>
      </c>
      <c r="X176" s="146"/>
      <c r="Y176" s="106"/>
      <c r="Z176" s="106">
        <v>0</v>
      </c>
      <c r="AA176" s="94"/>
      <c r="AB176" s="106">
        <v>0</v>
      </c>
      <c r="AC176" s="94"/>
      <c r="AD176" s="106">
        <v>3121674</v>
      </c>
      <c r="AE176" s="94"/>
      <c r="AF176" s="106">
        <v>0</v>
      </c>
      <c r="AG176" s="94"/>
      <c r="AH176" s="113">
        <v>0</v>
      </c>
      <c r="AI176" s="94"/>
      <c r="AJ176" s="106">
        <v>0</v>
      </c>
      <c r="AK176" s="94"/>
      <c r="AL176" s="106">
        <f t="shared" si="13"/>
        <v>3121674</v>
      </c>
      <c r="AM176" s="94"/>
      <c r="AN176" s="94"/>
      <c r="AO176" s="94"/>
      <c r="AP176" s="106">
        <v>2951815.57</v>
      </c>
      <c r="AQ176" s="94"/>
      <c r="AR176" s="103">
        <v>81</v>
      </c>
    </row>
    <row r="177" spans="1:44" ht="9.75" customHeight="1" x14ac:dyDescent="0.25">
      <c r="A177" s="103">
        <v>82</v>
      </c>
      <c r="B177" s="103"/>
      <c r="C177" s="13" t="s">
        <v>201</v>
      </c>
      <c r="D177" s="103"/>
      <c r="E177" s="103"/>
      <c r="F177" s="94"/>
      <c r="G177" s="106">
        <v>0</v>
      </c>
      <c r="H177" s="94"/>
      <c r="I177" s="106">
        <v>0</v>
      </c>
      <c r="J177" s="94"/>
      <c r="K177" s="106">
        <v>15500581</v>
      </c>
      <c r="L177" s="94"/>
      <c r="M177" s="106">
        <v>0</v>
      </c>
      <c r="N177" s="94"/>
      <c r="O177" s="106">
        <v>0</v>
      </c>
      <c r="P177" s="94"/>
      <c r="Q177" s="106">
        <v>0</v>
      </c>
      <c r="R177" s="94"/>
      <c r="S177" s="106">
        <v>0</v>
      </c>
      <c r="T177" s="94"/>
      <c r="U177" s="106">
        <v>3637323</v>
      </c>
      <c r="V177" s="94"/>
      <c r="W177" s="106">
        <f t="shared" si="12"/>
        <v>19137904</v>
      </c>
      <c r="X177" s="146"/>
      <c r="Y177" s="106"/>
      <c r="Z177" s="106">
        <v>0</v>
      </c>
      <c r="AA177" s="94"/>
      <c r="AB177" s="106">
        <v>0</v>
      </c>
      <c r="AC177" s="94"/>
      <c r="AD177" s="106">
        <v>4076864</v>
      </c>
      <c r="AE177" s="94"/>
      <c r="AF177" s="106">
        <v>0</v>
      </c>
      <c r="AG177" s="94"/>
      <c r="AH177" s="113">
        <v>735003</v>
      </c>
      <c r="AI177" s="94"/>
      <c r="AJ177" s="106">
        <v>0</v>
      </c>
      <c r="AK177" s="94"/>
      <c r="AL177" s="106">
        <f t="shared" si="13"/>
        <v>4811867</v>
      </c>
      <c r="AM177" s="94"/>
      <c r="AN177" s="94"/>
      <c r="AO177" s="94"/>
      <c r="AP177" s="106">
        <v>945053.51</v>
      </c>
      <c r="AQ177" s="94"/>
      <c r="AR177" s="103">
        <v>82</v>
      </c>
    </row>
    <row r="178" spans="1:44" ht="9.75" customHeight="1" x14ac:dyDescent="0.25">
      <c r="A178" s="103">
        <v>83</v>
      </c>
      <c r="B178" s="103"/>
      <c r="C178" s="13" t="s">
        <v>202</v>
      </c>
      <c r="D178" s="103"/>
      <c r="E178" s="103"/>
      <c r="F178" s="94"/>
      <c r="G178" s="106">
        <v>0</v>
      </c>
      <c r="H178" s="94"/>
      <c r="I178" s="106">
        <v>0</v>
      </c>
      <c r="J178" s="94"/>
      <c r="K178" s="106">
        <v>0</v>
      </c>
      <c r="L178" s="94"/>
      <c r="M178" s="106">
        <v>0</v>
      </c>
      <c r="N178" s="94"/>
      <c r="O178" s="106">
        <v>0</v>
      </c>
      <c r="P178" s="94"/>
      <c r="Q178" s="106">
        <v>0</v>
      </c>
      <c r="R178" s="94"/>
      <c r="S178" s="106">
        <v>0</v>
      </c>
      <c r="T178" s="94"/>
      <c r="U178" s="106">
        <v>0</v>
      </c>
      <c r="V178" s="94"/>
      <c r="W178" s="106">
        <f t="shared" si="12"/>
        <v>0</v>
      </c>
      <c r="X178" s="146"/>
      <c r="Y178" s="106"/>
      <c r="Z178" s="106">
        <v>0</v>
      </c>
      <c r="AA178" s="94"/>
      <c r="AB178" s="106">
        <v>0</v>
      </c>
      <c r="AC178" s="94"/>
      <c r="AD178" s="106">
        <v>0</v>
      </c>
      <c r="AE178" s="94"/>
      <c r="AF178" s="106">
        <v>0</v>
      </c>
      <c r="AG178" s="94"/>
      <c r="AH178" s="113">
        <v>0</v>
      </c>
      <c r="AI178" s="94"/>
      <c r="AJ178" s="106">
        <v>0</v>
      </c>
      <c r="AK178" s="94"/>
      <c r="AL178" s="106">
        <f t="shared" si="13"/>
        <v>0</v>
      </c>
      <c r="AM178" s="94"/>
      <c r="AN178" s="94"/>
      <c r="AO178" s="94"/>
      <c r="AP178" s="106">
        <v>791755.82</v>
      </c>
      <c r="AQ178" s="94"/>
      <c r="AR178" s="103">
        <v>83</v>
      </c>
    </row>
    <row r="179" spans="1:44" ht="9.75" customHeight="1" x14ac:dyDescent="0.25">
      <c r="A179" s="103">
        <v>84</v>
      </c>
      <c r="B179" s="103"/>
      <c r="C179" s="13" t="s">
        <v>203</v>
      </c>
      <c r="D179" s="103"/>
      <c r="E179" s="103"/>
      <c r="F179" s="94"/>
      <c r="G179" s="106">
        <v>0</v>
      </c>
      <c r="H179" s="94"/>
      <c r="I179" s="106">
        <v>0</v>
      </c>
      <c r="J179" s="94"/>
      <c r="K179" s="106">
        <v>8136000</v>
      </c>
      <c r="L179" s="94"/>
      <c r="M179" s="106">
        <v>20883</v>
      </c>
      <c r="N179" s="94"/>
      <c r="O179" s="106">
        <v>0</v>
      </c>
      <c r="P179" s="94"/>
      <c r="Q179" s="106">
        <v>1237439</v>
      </c>
      <c r="R179" s="94"/>
      <c r="S179" s="106">
        <v>0</v>
      </c>
      <c r="T179" s="94"/>
      <c r="U179" s="106">
        <v>9178</v>
      </c>
      <c r="V179" s="94"/>
      <c r="W179" s="106">
        <f t="shared" si="12"/>
        <v>9403500</v>
      </c>
      <c r="X179" s="146"/>
      <c r="Y179" s="106"/>
      <c r="Z179" s="106">
        <v>0</v>
      </c>
      <c r="AA179" s="94"/>
      <c r="AB179" s="106">
        <v>0</v>
      </c>
      <c r="AC179" s="94"/>
      <c r="AD179" s="106">
        <v>2591178</v>
      </c>
      <c r="AE179" s="94"/>
      <c r="AF179" s="106">
        <v>0</v>
      </c>
      <c r="AG179" s="94"/>
      <c r="AH179" s="113">
        <v>1023411</v>
      </c>
      <c r="AI179" s="94"/>
      <c r="AJ179" s="106">
        <v>0</v>
      </c>
      <c r="AK179" s="94"/>
      <c r="AL179" s="106">
        <f t="shared" si="13"/>
        <v>3614589</v>
      </c>
      <c r="AM179" s="94"/>
      <c r="AN179" s="94"/>
      <c r="AO179" s="94"/>
      <c r="AP179" s="106">
        <v>1821227.27</v>
      </c>
      <c r="AQ179" s="94"/>
      <c r="AR179" s="103">
        <v>84</v>
      </c>
    </row>
    <row r="180" spans="1:44" ht="9.75" customHeight="1" x14ac:dyDescent="0.25">
      <c r="A180" s="103">
        <v>85</v>
      </c>
      <c r="B180" s="103"/>
      <c r="C180" s="13" t="s">
        <v>204</v>
      </c>
      <c r="D180" s="103"/>
      <c r="E180" s="103"/>
      <c r="F180" s="94"/>
      <c r="G180" s="106">
        <v>182656</v>
      </c>
      <c r="H180" s="94"/>
      <c r="I180" s="106">
        <v>85958</v>
      </c>
      <c r="J180" s="94"/>
      <c r="K180" s="106">
        <v>37701077</v>
      </c>
      <c r="L180" s="94"/>
      <c r="M180" s="106">
        <v>1353929</v>
      </c>
      <c r="N180" s="94"/>
      <c r="O180" s="106">
        <v>0</v>
      </c>
      <c r="P180" s="94"/>
      <c r="Q180" s="106">
        <v>20591964</v>
      </c>
      <c r="R180" s="94"/>
      <c r="S180" s="106">
        <v>0</v>
      </c>
      <c r="T180" s="94"/>
      <c r="U180" s="106">
        <v>1840467</v>
      </c>
      <c r="V180" s="94"/>
      <c r="W180" s="106">
        <f t="shared" si="12"/>
        <v>61756051</v>
      </c>
      <c r="X180" s="146"/>
      <c r="Y180" s="106"/>
      <c r="Z180" s="106">
        <v>37878260</v>
      </c>
      <c r="AA180" s="94"/>
      <c r="AB180" s="106">
        <v>0</v>
      </c>
      <c r="AC180" s="94"/>
      <c r="AD180" s="106">
        <v>4829673</v>
      </c>
      <c r="AE180" s="94"/>
      <c r="AF180" s="106">
        <v>0</v>
      </c>
      <c r="AG180" s="94"/>
      <c r="AH180" s="113">
        <v>23796716</v>
      </c>
      <c r="AI180" s="94"/>
      <c r="AJ180" s="106">
        <v>0</v>
      </c>
      <c r="AK180" s="94"/>
      <c r="AL180" s="106">
        <f t="shared" si="13"/>
        <v>66504649</v>
      </c>
      <c r="AM180" s="94"/>
      <c r="AN180" s="94"/>
      <c r="AO180" s="94"/>
      <c r="AP180" s="106">
        <v>11941036.159999998</v>
      </c>
      <c r="AQ180" s="94"/>
      <c r="AR180" s="103">
        <v>85</v>
      </c>
    </row>
    <row r="181" spans="1:44" ht="9.75" customHeight="1" x14ac:dyDescent="0.25">
      <c r="A181" s="103">
        <v>86</v>
      </c>
      <c r="B181" s="103"/>
      <c r="C181" s="13" t="s">
        <v>205</v>
      </c>
      <c r="D181" s="103"/>
      <c r="E181" s="103"/>
      <c r="F181" s="94"/>
      <c r="G181" s="106">
        <v>0</v>
      </c>
      <c r="H181" s="94"/>
      <c r="I181" s="106">
        <v>0</v>
      </c>
      <c r="J181" s="94"/>
      <c r="K181" s="106">
        <v>13404024</v>
      </c>
      <c r="L181" s="94"/>
      <c r="M181" s="106">
        <v>408712</v>
      </c>
      <c r="N181" s="94"/>
      <c r="O181" s="106">
        <v>0</v>
      </c>
      <c r="P181" s="94"/>
      <c r="Q181" s="106">
        <v>6116415</v>
      </c>
      <c r="R181" s="94"/>
      <c r="S181" s="106">
        <v>96090</v>
      </c>
      <c r="T181" s="94"/>
      <c r="U181" s="106">
        <v>8075</v>
      </c>
      <c r="V181" s="94"/>
      <c r="W181" s="106">
        <f t="shared" si="12"/>
        <v>20033316</v>
      </c>
      <c r="X181" s="146"/>
      <c r="Y181" s="106"/>
      <c r="Z181" s="106">
        <v>42525570</v>
      </c>
      <c r="AA181" s="94"/>
      <c r="AB181" s="106">
        <v>8062992</v>
      </c>
      <c r="AC181" s="94"/>
      <c r="AD181" s="106">
        <v>14480803</v>
      </c>
      <c r="AE181" s="94"/>
      <c r="AF181" s="106">
        <v>0</v>
      </c>
      <c r="AG181" s="94"/>
      <c r="AH181" s="113">
        <v>466431</v>
      </c>
      <c r="AI181" s="94"/>
      <c r="AJ181" s="106">
        <v>0</v>
      </c>
      <c r="AK181" s="94"/>
      <c r="AL181" s="106">
        <f t="shared" si="13"/>
        <v>65535796</v>
      </c>
      <c r="AM181" s="94"/>
      <c r="AN181" s="94"/>
      <c r="AO181" s="94"/>
      <c r="AP181" s="106">
        <v>51385091.710000001</v>
      </c>
      <c r="AQ181" s="94"/>
      <c r="AR181" s="103">
        <v>86</v>
      </c>
    </row>
    <row r="182" spans="1:44" ht="9.75" customHeight="1" x14ac:dyDescent="0.25">
      <c r="A182" s="103">
        <v>87</v>
      </c>
      <c r="B182" s="103"/>
      <c r="C182" s="13" t="s">
        <v>206</v>
      </c>
      <c r="D182" s="103"/>
      <c r="E182" s="103"/>
      <c r="F182" s="94"/>
      <c r="G182" s="106">
        <v>0</v>
      </c>
      <c r="H182" s="94"/>
      <c r="I182" s="106">
        <v>0</v>
      </c>
      <c r="J182" s="94"/>
      <c r="K182" s="106">
        <v>6490955</v>
      </c>
      <c r="L182" s="94"/>
      <c r="M182" s="106">
        <v>162887</v>
      </c>
      <c r="N182" s="94"/>
      <c r="O182" s="106">
        <v>0</v>
      </c>
      <c r="P182" s="94"/>
      <c r="Q182" s="106">
        <v>1619771</v>
      </c>
      <c r="R182" s="94"/>
      <c r="S182" s="106">
        <v>0</v>
      </c>
      <c r="T182" s="94"/>
      <c r="U182" s="106">
        <v>50000</v>
      </c>
      <c r="V182" s="94"/>
      <c r="W182" s="106">
        <f t="shared" si="12"/>
        <v>8323613</v>
      </c>
      <c r="X182" s="146"/>
      <c r="Y182" s="106"/>
      <c r="Z182" s="106">
        <v>699590</v>
      </c>
      <c r="AA182" s="94"/>
      <c r="AB182" s="106">
        <v>0</v>
      </c>
      <c r="AC182" s="94"/>
      <c r="AD182" s="106">
        <v>3313303</v>
      </c>
      <c r="AE182" s="94"/>
      <c r="AF182" s="106">
        <v>0</v>
      </c>
      <c r="AG182" s="94"/>
      <c r="AH182" s="113">
        <v>0</v>
      </c>
      <c r="AI182" s="94"/>
      <c r="AJ182" s="106">
        <v>0</v>
      </c>
      <c r="AK182" s="94"/>
      <c r="AL182" s="106">
        <f t="shared" si="13"/>
        <v>4012893</v>
      </c>
      <c r="AM182" s="94"/>
      <c r="AN182" s="94"/>
      <c r="AO182" s="94"/>
      <c r="AP182" s="106">
        <v>1023641.36</v>
      </c>
      <c r="AQ182" s="94"/>
      <c r="AR182" s="103">
        <v>87</v>
      </c>
    </row>
    <row r="183" spans="1:44" ht="9.75" customHeight="1" x14ac:dyDescent="0.25">
      <c r="A183" s="103">
        <v>88</v>
      </c>
      <c r="B183" s="103"/>
      <c r="C183" s="13" t="s">
        <v>207</v>
      </c>
      <c r="D183" s="103"/>
      <c r="E183" s="103"/>
      <c r="F183" s="94"/>
      <c r="G183" s="106">
        <v>18180</v>
      </c>
      <c r="H183" s="94"/>
      <c r="I183" s="106">
        <v>0</v>
      </c>
      <c r="J183" s="94"/>
      <c r="K183" s="106">
        <v>0</v>
      </c>
      <c r="L183" s="94"/>
      <c r="M183" s="106">
        <v>81764</v>
      </c>
      <c r="N183" s="94"/>
      <c r="O183" s="106">
        <v>0</v>
      </c>
      <c r="P183" s="94"/>
      <c r="Q183" s="106">
        <v>574080</v>
      </c>
      <c r="R183" s="94"/>
      <c r="S183" s="106">
        <v>0</v>
      </c>
      <c r="T183" s="94"/>
      <c r="U183" s="106">
        <v>0</v>
      </c>
      <c r="V183" s="94"/>
      <c r="W183" s="106">
        <f t="shared" si="12"/>
        <v>674024</v>
      </c>
      <c r="X183" s="146"/>
      <c r="Y183" s="106"/>
      <c r="Z183" s="106">
        <v>0</v>
      </c>
      <c r="AA183" s="94"/>
      <c r="AB183" s="106">
        <v>0</v>
      </c>
      <c r="AC183" s="94"/>
      <c r="AD183" s="106">
        <v>275262</v>
      </c>
      <c r="AE183" s="94"/>
      <c r="AF183" s="106">
        <v>0</v>
      </c>
      <c r="AG183" s="94"/>
      <c r="AH183" s="113">
        <v>0</v>
      </c>
      <c r="AI183" s="94"/>
      <c r="AJ183" s="106">
        <v>0</v>
      </c>
      <c r="AK183" s="94"/>
      <c r="AL183" s="106">
        <f t="shared" si="13"/>
        <v>275262</v>
      </c>
      <c r="AM183" s="94"/>
      <c r="AN183" s="94"/>
      <c r="AO183" s="94"/>
      <c r="AP183" s="106">
        <v>1727853.68</v>
      </c>
      <c r="AQ183" s="94"/>
      <c r="AR183" s="103">
        <v>88</v>
      </c>
    </row>
    <row r="184" spans="1:44" ht="9.75" customHeight="1" x14ac:dyDescent="0.25">
      <c r="A184" s="103">
        <v>89</v>
      </c>
      <c r="B184" s="103"/>
      <c r="C184" s="13" t="s">
        <v>208</v>
      </c>
      <c r="D184" s="103"/>
      <c r="E184" s="103"/>
      <c r="F184" s="94"/>
      <c r="G184" s="106">
        <v>0</v>
      </c>
      <c r="H184" s="94"/>
      <c r="I184" s="106">
        <v>0</v>
      </c>
      <c r="J184" s="94"/>
      <c r="K184" s="106">
        <v>0</v>
      </c>
      <c r="L184" s="94"/>
      <c r="M184" s="106">
        <v>0</v>
      </c>
      <c r="N184" s="94"/>
      <c r="O184" s="106">
        <v>0</v>
      </c>
      <c r="P184" s="94"/>
      <c r="Q184" s="106">
        <v>0</v>
      </c>
      <c r="R184" s="94"/>
      <c r="S184" s="106">
        <v>0</v>
      </c>
      <c r="T184" s="94"/>
      <c r="U184" s="106">
        <v>0</v>
      </c>
      <c r="V184" s="94"/>
      <c r="W184" s="106">
        <f t="shared" si="12"/>
        <v>0</v>
      </c>
      <c r="X184" s="146"/>
      <c r="Y184" s="106"/>
      <c r="Z184" s="106">
        <v>0</v>
      </c>
      <c r="AA184" s="94"/>
      <c r="AB184" s="106">
        <v>0</v>
      </c>
      <c r="AC184" s="94"/>
      <c r="AD184" s="106">
        <v>219917</v>
      </c>
      <c r="AE184" s="94"/>
      <c r="AF184" s="106">
        <v>0</v>
      </c>
      <c r="AG184" s="94"/>
      <c r="AH184" s="113">
        <v>0</v>
      </c>
      <c r="AI184" s="94"/>
      <c r="AJ184" s="106">
        <v>0</v>
      </c>
      <c r="AK184" s="94"/>
      <c r="AL184" s="106">
        <f t="shared" si="13"/>
        <v>219917</v>
      </c>
      <c r="AM184" s="94"/>
      <c r="AN184" s="94"/>
      <c r="AO184" s="94"/>
      <c r="AP184" s="106">
        <v>785065.46000000008</v>
      </c>
      <c r="AQ184" s="94"/>
      <c r="AR184" s="103">
        <v>89</v>
      </c>
    </row>
    <row r="185" spans="1:44" ht="9.75" customHeight="1" x14ac:dyDescent="0.25">
      <c r="A185" s="103">
        <v>90</v>
      </c>
      <c r="B185" s="103"/>
      <c r="C185" s="13" t="s">
        <v>209</v>
      </c>
      <c r="D185" s="103"/>
      <c r="E185" s="103"/>
      <c r="F185" s="119"/>
      <c r="G185" s="113">
        <v>612665</v>
      </c>
      <c r="H185" s="119"/>
      <c r="I185" s="113">
        <v>0</v>
      </c>
      <c r="J185" s="119"/>
      <c r="K185" s="113">
        <v>13602931</v>
      </c>
      <c r="L185" s="119"/>
      <c r="M185" s="113">
        <v>73829</v>
      </c>
      <c r="N185" s="119"/>
      <c r="O185" s="113">
        <v>252841</v>
      </c>
      <c r="P185" s="119"/>
      <c r="Q185" s="113">
        <v>0</v>
      </c>
      <c r="R185" s="119"/>
      <c r="S185" s="113">
        <v>157705</v>
      </c>
      <c r="T185" s="119"/>
      <c r="U185" s="113">
        <v>0</v>
      </c>
      <c r="V185" s="119"/>
      <c r="W185" s="113">
        <f t="shared" si="12"/>
        <v>14699971</v>
      </c>
      <c r="X185" s="148"/>
      <c r="Y185" s="113"/>
      <c r="Z185" s="113">
        <v>941133</v>
      </c>
      <c r="AA185" s="119"/>
      <c r="AB185" s="113">
        <v>593373</v>
      </c>
      <c r="AC185" s="119"/>
      <c r="AD185" s="113">
        <v>4440947</v>
      </c>
      <c r="AE185" s="119"/>
      <c r="AF185" s="113">
        <v>0</v>
      </c>
      <c r="AG185" s="119"/>
      <c r="AH185" s="113">
        <v>0</v>
      </c>
      <c r="AI185" s="119"/>
      <c r="AJ185" s="113">
        <v>0</v>
      </c>
      <c r="AK185" s="119"/>
      <c r="AL185" s="113">
        <f t="shared" si="13"/>
        <v>5975453</v>
      </c>
      <c r="AM185" s="119"/>
      <c r="AN185" s="119"/>
      <c r="AO185" s="119"/>
      <c r="AP185" s="106">
        <v>2025264.8499999999</v>
      </c>
      <c r="AQ185" s="94"/>
      <c r="AR185" s="103">
        <v>90</v>
      </c>
    </row>
    <row r="186" spans="1:44" ht="9.75" customHeight="1" x14ac:dyDescent="0.25">
      <c r="A186" s="103">
        <v>91</v>
      </c>
      <c r="B186" s="103"/>
      <c r="C186" s="13" t="s">
        <v>210</v>
      </c>
      <c r="D186" s="103"/>
      <c r="E186" s="103"/>
      <c r="F186" s="94"/>
      <c r="G186" s="106">
        <v>54741</v>
      </c>
      <c r="H186" s="94"/>
      <c r="I186" s="106">
        <v>0</v>
      </c>
      <c r="J186" s="94"/>
      <c r="K186" s="106">
        <v>0</v>
      </c>
      <c r="L186" s="94"/>
      <c r="M186" s="106">
        <v>0</v>
      </c>
      <c r="N186" s="94"/>
      <c r="O186" s="106">
        <v>0</v>
      </c>
      <c r="P186" s="94"/>
      <c r="Q186" s="106">
        <v>425411</v>
      </c>
      <c r="R186" s="94"/>
      <c r="S186" s="106">
        <v>0</v>
      </c>
      <c r="T186" s="94"/>
      <c r="U186" s="106">
        <v>0</v>
      </c>
      <c r="V186" s="94"/>
      <c r="W186" s="106">
        <f>SUM(G186:U186)</f>
        <v>480152</v>
      </c>
      <c r="X186" s="146"/>
      <c r="Y186" s="106"/>
      <c r="Z186" s="106">
        <v>105283</v>
      </c>
      <c r="AA186" s="94"/>
      <c r="AB186" s="106">
        <v>0</v>
      </c>
      <c r="AC186" s="94"/>
      <c r="AD186" s="106">
        <v>374869</v>
      </c>
      <c r="AE186" s="94"/>
      <c r="AF186" s="106">
        <v>0</v>
      </c>
      <c r="AG186" s="94"/>
      <c r="AH186" s="113">
        <v>0</v>
      </c>
      <c r="AI186" s="94"/>
      <c r="AJ186" s="106">
        <v>0</v>
      </c>
      <c r="AK186" s="94"/>
      <c r="AL186" s="106">
        <f>SUM(Z186:AJ186)</f>
        <v>480152</v>
      </c>
      <c r="AM186" s="94"/>
      <c r="AN186" s="94"/>
      <c r="AO186" s="94"/>
      <c r="AP186" s="106">
        <v>11275413.82</v>
      </c>
      <c r="AQ186" s="94"/>
      <c r="AR186" s="103">
        <v>91</v>
      </c>
    </row>
    <row r="187" spans="1:44" ht="9.75" customHeight="1" x14ac:dyDescent="0.25">
      <c r="A187" s="103">
        <v>92</v>
      </c>
      <c r="B187" s="103"/>
      <c r="C187" s="13" t="s">
        <v>211</v>
      </c>
      <c r="D187" s="103"/>
      <c r="E187" s="103"/>
      <c r="F187" s="94"/>
      <c r="G187" s="106">
        <v>0</v>
      </c>
      <c r="H187" s="94"/>
      <c r="I187" s="106">
        <v>0</v>
      </c>
      <c r="J187" s="94"/>
      <c r="K187" s="106">
        <v>0</v>
      </c>
      <c r="L187" s="94"/>
      <c r="M187" s="106">
        <v>26932</v>
      </c>
      <c r="N187" s="94"/>
      <c r="O187" s="106">
        <v>0</v>
      </c>
      <c r="P187" s="94"/>
      <c r="Q187" s="106">
        <v>4159502</v>
      </c>
      <c r="R187" s="94"/>
      <c r="S187" s="106">
        <v>0</v>
      </c>
      <c r="T187" s="94"/>
      <c r="U187" s="106">
        <v>0</v>
      </c>
      <c r="V187" s="94"/>
      <c r="W187" s="106">
        <f>SUM(G187:U187)</f>
        <v>4186434</v>
      </c>
      <c r="X187" s="146"/>
      <c r="Y187" s="106"/>
      <c r="Z187" s="106">
        <v>630009</v>
      </c>
      <c r="AA187" s="94"/>
      <c r="AB187" s="106">
        <v>405505</v>
      </c>
      <c r="AC187" s="94"/>
      <c r="AD187" s="106">
        <v>3166206</v>
      </c>
      <c r="AE187" s="94"/>
      <c r="AF187" s="106">
        <v>0</v>
      </c>
      <c r="AG187" s="94"/>
      <c r="AH187" s="113">
        <v>0</v>
      </c>
      <c r="AI187" s="94"/>
      <c r="AJ187" s="106">
        <v>0</v>
      </c>
      <c r="AK187" s="94"/>
      <c r="AL187" s="106">
        <f>SUM(Z187:AJ187)</f>
        <v>4201720</v>
      </c>
      <c r="AM187" s="94"/>
      <c r="AN187" s="94"/>
      <c r="AO187" s="94"/>
      <c r="AP187" s="106">
        <v>469130.06</v>
      </c>
      <c r="AQ187" s="94"/>
      <c r="AR187" s="103">
        <v>92</v>
      </c>
    </row>
    <row r="188" spans="1:44" ht="9.75" customHeight="1" x14ac:dyDescent="0.25">
      <c r="A188" s="103">
        <v>93</v>
      </c>
      <c r="B188" s="103"/>
      <c r="C188" s="13" t="s">
        <v>212</v>
      </c>
      <c r="D188" s="103"/>
      <c r="E188" s="103"/>
      <c r="F188" s="94"/>
      <c r="G188" s="106">
        <v>0</v>
      </c>
      <c r="H188" s="94"/>
      <c r="I188" s="106">
        <v>0</v>
      </c>
      <c r="J188" s="94"/>
      <c r="K188" s="106">
        <v>0</v>
      </c>
      <c r="L188" s="94"/>
      <c r="M188" s="106">
        <v>0</v>
      </c>
      <c r="N188" s="94"/>
      <c r="O188" s="106">
        <v>0</v>
      </c>
      <c r="P188" s="94"/>
      <c r="Q188" s="106">
        <v>0</v>
      </c>
      <c r="R188" s="94"/>
      <c r="S188" s="106">
        <v>0</v>
      </c>
      <c r="T188" s="94"/>
      <c r="U188" s="106">
        <v>0</v>
      </c>
      <c r="V188" s="94"/>
      <c r="W188" s="106">
        <f>SUM(G188:U188)</f>
        <v>0</v>
      </c>
      <c r="X188" s="146"/>
      <c r="Y188" s="106"/>
      <c r="Z188" s="106">
        <v>0</v>
      </c>
      <c r="AA188" s="94"/>
      <c r="AB188" s="106">
        <v>0</v>
      </c>
      <c r="AC188" s="94"/>
      <c r="AD188" s="106">
        <v>0</v>
      </c>
      <c r="AE188" s="94"/>
      <c r="AF188" s="106">
        <v>0</v>
      </c>
      <c r="AG188" s="94"/>
      <c r="AH188" s="113">
        <v>0</v>
      </c>
      <c r="AI188" s="94"/>
      <c r="AJ188" s="106">
        <v>0</v>
      </c>
      <c r="AK188" s="94"/>
      <c r="AL188" s="106">
        <f>SUM(Z188:AJ188)</f>
        <v>0</v>
      </c>
      <c r="AM188" s="94"/>
      <c r="AN188" s="94"/>
      <c r="AO188" s="94"/>
      <c r="AP188" s="106">
        <v>0</v>
      </c>
      <c r="AQ188" s="94"/>
      <c r="AR188" s="103">
        <v>93</v>
      </c>
    </row>
    <row r="189" spans="1:44" ht="9.75" customHeight="1" x14ac:dyDescent="0.25">
      <c r="A189" s="103">
        <v>94</v>
      </c>
      <c r="B189" s="103"/>
      <c r="C189" s="13" t="s">
        <v>213</v>
      </c>
      <c r="D189" s="103"/>
      <c r="E189" s="103"/>
      <c r="F189" s="94"/>
      <c r="G189" s="106">
        <v>0</v>
      </c>
      <c r="H189" s="94"/>
      <c r="I189" s="106">
        <v>0</v>
      </c>
      <c r="J189" s="94"/>
      <c r="K189" s="106">
        <v>7468951</v>
      </c>
      <c r="L189" s="94"/>
      <c r="M189" s="106">
        <v>95154</v>
      </c>
      <c r="N189" s="94"/>
      <c r="O189" s="106">
        <v>0</v>
      </c>
      <c r="P189" s="94"/>
      <c r="Q189" s="106">
        <v>7801358</v>
      </c>
      <c r="R189" s="94"/>
      <c r="S189" s="106">
        <v>0</v>
      </c>
      <c r="T189" s="94"/>
      <c r="U189" s="106">
        <v>0</v>
      </c>
      <c r="V189" s="94"/>
      <c r="W189" s="106">
        <f>SUM(G189:U189)</f>
        <v>15365463</v>
      </c>
      <c r="X189" s="146"/>
      <c r="Y189" s="106"/>
      <c r="Z189" s="106">
        <v>10024382</v>
      </c>
      <c r="AA189" s="94"/>
      <c r="AB189" s="106">
        <v>295927</v>
      </c>
      <c r="AC189" s="94"/>
      <c r="AD189" s="106">
        <v>3524696</v>
      </c>
      <c r="AE189" s="94"/>
      <c r="AF189" s="106">
        <v>0</v>
      </c>
      <c r="AG189" s="94"/>
      <c r="AH189" s="113">
        <v>1520458</v>
      </c>
      <c r="AI189" s="94"/>
      <c r="AJ189" s="106">
        <v>0</v>
      </c>
      <c r="AK189" s="94"/>
      <c r="AL189" s="106">
        <f>SUM(Z189:AJ189)</f>
        <v>15365463</v>
      </c>
      <c r="AM189" s="94"/>
      <c r="AN189" s="94"/>
      <c r="AO189" s="94"/>
      <c r="AP189" s="106">
        <v>1247300.1599999999</v>
      </c>
      <c r="AQ189" s="94"/>
      <c r="AR189" s="103">
        <v>94</v>
      </c>
    </row>
    <row r="190" spans="1:44" ht="9.75" customHeight="1" x14ac:dyDescent="0.25">
      <c r="A190" s="109">
        <v>95</v>
      </c>
      <c r="B190" s="103"/>
      <c r="C190" s="13" t="s">
        <v>214</v>
      </c>
      <c r="D190" s="103"/>
      <c r="E190" s="103"/>
      <c r="F190" s="94"/>
      <c r="G190" s="110">
        <v>249734</v>
      </c>
      <c r="H190" s="94"/>
      <c r="I190" s="110">
        <v>483902</v>
      </c>
      <c r="J190" s="94"/>
      <c r="K190" s="110">
        <v>9698499</v>
      </c>
      <c r="L190" s="94"/>
      <c r="M190" s="110">
        <v>404186</v>
      </c>
      <c r="N190" s="94"/>
      <c r="O190" s="110">
        <v>0</v>
      </c>
      <c r="P190" s="94"/>
      <c r="Q190" s="110">
        <v>13833527</v>
      </c>
      <c r="R190" s="94"/>
      <c r="S190" s="110">
        <v>219800</v>
      </c>
      <c r="T190" s="94"/>
      <c r="U190" s="110">
        <v>1974939</v>
      </c>
      <c r="V190" s="94"/>
      <c r="W190" s="110">
        <f>SUM(G190:U190)</f>
        <v>26864587</v>
      </c>
      <c r="X190" s="146"/>
      <c r="Y190" s="106"/>
      <c r="Z190" s="110">
        <v>10683480</v>
      </c>
      <c r="AA190" s="94"/>
      <c r="AB190" s="110">
        <v>0</v>
      </c>
      <c r="AC190" s="94"/>
      <c r="AD190" s="110">
        <v>12659728</v>
      </c>
      <c r="AE190" s="94"/>
      <c r="AF190" s="110">
        <v>0</v>
      </c>
      <c r="AG190" s="94"/>
      <c r="AH190" s="110">
        <v>0</v>
      </c>
      <c r="AI190" s="94"/>
      <c r="AJ190" s="110">
        <v>0</v>
      </c>
      <c r="AK190" s="94"/>
      <c r="AL190" s="110">
        <f>SUM(Z190:AJ190)</f>
        <v>23343208</v>
      </c>
      <c r="AM190" s="94"/>
      <c r="AN190" s="94"/>
      <c r="AO190" s="94"/>
      <c r="AP190" s="110">
        <v>179341.7</v>
      </c>
      <c r="AQ190" s="94"/>
      <c r="AR190" s="109">
        <v>95</v>
      </c>
    </row>
    <row r="191" spans="1:44" ht="8.85" customHeight="1" x14ac:dyDescent="0.25">
      <c r="A191" s="103"/>
      <c r="B191" s="103"/>
      <c r="C191" s="103"/>
      <c r="D191" s="103"/>
      <c r="E191" s="103"/>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103"/>
    </row>
    <row r="192" spans="1:44" ht="8.85" customHeight="1" x14ac:dyDescent="0.25">
      <c r="A192" s="109">
        <f>A190</f>
        <v>95</v>
      </c>
      <c r="B192" s="103"/>
      <c r="C192" s="123" t="s">
        <v>63</v>
      </c>
      <c r="D192" s="103"/>
      <c r="E192" s="103"/>
      <c r="F192" s="94"/>
      <c r="G192" s="115">
        <f>SUM(G80:G190)</f>
        <v>56717437</v>
      </c>
      <c r="H192" s="94"/>
      <c r="I192" s="115">
        <f>SUM(I80:I190)</f>
        <v>34196056</v>
      </c>
      <c r="J192" s="94"/>
      <c r="K192" s="115">
        <f>SUM(K80:K190)</f>
        <v>1249953653</v>
      </c>
      <c r="L192" s="94"/>
      <c r="M192" s="115">
        <f>SUM(M80:M190)</f>
        <v>39982685</v>
      </c>
      <c r="N192" s="94"/>
      <c r="O192" s="115">
        <f>SUM(O80:O190)</f>
        <v>525479</v>
      </c>
      <c r="P192" s="94"/>
      <c r="Q192" s="115">
        <f>SUM(Q80:Q190)</f>
        <v>996109318</v>
      </c>
      <c r="R192" s="94"/>
      <c r="S192" s="115">
        <f>SUM(S80:S190)</f>
        <v>63721753</v>
      </c>
      <c r="T192" s="94"/>
      <c r="U192" s="115">
        <f>SUM(U80:U190)</f>
        <v>148912308</v>
      </c>
      <c r="V192" s="94"/>
      <c r="W192" s="115">
        <f>SUM(W80:W190)</f>
        <v>2590118689</v>
      </c>
      <c r="X192" s="148"/>
      <c r="Y192" s="94"/>
      <c r="Z192" s="115">
        <f>SUM(Z80:Z190)</f>
        <v>1084859037</v>
      </c>
      <c r="AA192" s="94"/>
      <c r="AB192" s="115">
        <f>SUM(AB80:AB190)</f>
        <v>189840711</v>
      </c>
      <c r="AC192" s="94"/>
      <c r="AD192" s="115">
        <f>SUM(AD80:AD190)</f>
        <v>867111656</v>
      </c>
      <c r="AE192" s="94"/>
      <c r="AF192" s="115">
        <f>SUM(AF80:AF190)</f>
        <v>0</v>
      </c>
      <c r="AG192" s="94"/>
      <c r="AH192" s="115">
        <f>SUM(AH80:AH190)</f>
        <v>152267469</v>
      </c>
      <c r="AI192" s="94"/>
      <c r="AJ192" s="115">
        <f>SUM(AJ80:AJ190)</f>
        <v>-27274</v>
      </c>
      <c r="AK192" s="94"/>
      <c r="AL192" s="115">
        <f>SUM(AL80:AL190)</f>
        <v>2294051599</v>
      </c>
      <c r="AM192" s="94"/>
      <c r="AN192" s="94"/>
      <c r="AO192" s="94"/>
      <c r="AP192" s="115">
        <f>SUM(AP80:AP190)</f>
        <v>285691611.81999999</v>
      </c>
      <c r="AQ192" s="94"/>
      <c r="AR192" s="109">
        <f>AR190</f>
        <v>95</v>
      </c>
    </row>
    <row r="193" spans="1:47" ht="8.85"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row>
    <row r="194" spans="1:47" ht="8.85"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row>
    <row r="195" spans="1:47" ht="8.85"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row>
    <row r="196" spans="1:47" ht="8.85"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row>
    <row r="197" spans="1:47" ht="8.85"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row>
    <row r="198" spans="1:47" ht="8.85"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row>
    <row r="199" spans="1:47" ht="0.6"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row>
    <row r="200" spans="1:47" ht="10.7" customHeight="1" x14ac:dyDescent="0.25">
      <c r="A200" s="118" t="s">
        <v>611</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U200" s="135" t="s">
        <v>612</v>
      </c>
    </row>
    <row r="201" spans="1:47" ht="10.7"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103"/>
      <c r="V201" s="94"/>
      <c r="W201" s="135" t="s">
        <v>40</v>
      </c>
      <c r="X201" s="94"/>
      <c r="Y201" s="94"/>
      <c r="Z201" s="134" t="s">
        <v>41</v>
      </c>
      <c r="AA201" s="94"/>
      <c r="AB201" s="94"/>
      <c r="AC201" s="94"/>
      <c r="AD201" s="94"/>
      <c r="AE201" s="94"/>
      <c r="AF201" s="94"/>
      <c r="AG201" s="94"/>
      <c r="AH201" s="94"/>
      <c r="AI201" s="94"/>
      <c r="AJ201" s="94"/>
      <c r="AK201" s="94"/>
      <c r="AL201" s="94"/>
      <c r="AM201" s="94"/>
      <c r="AN201" s="94"/>
      <c r="AO201" s="94"/>
      <c r="AP201" s="103"/>
      <c r="AQ201" s="94"/>
      <c r="AR201" s="135" t="s">
        <v>584</v>
      </c>
    </row>
    <row r="202" spans="1:47" ht="10.7" customHeight="1" x14ac:dyDescent="0.25">
      <c r="A202" s="146"/>
      <c r="B202" s="94"/>
      <c r="C202" s="94"/>
      <c r="D202" s="94"/>
      <c r="E202" s="94"/>
      <c r="F202" s="94"/>
      <c r="G202" s="94"/>
      <c r="H202" s="94"/>
      <c r="I202" s="94"/>
      <c r="J202" s="94"/>
      <c r="K202" s="94"/>
      <c r="L202" s="94"/>
      <c r="M202" s="94"/>
      <c r="N202" s="94"/>
      <c r="O202" s="94"/>
      <c r="P202" s="94"/>
      <c r="Q202" s="94"/>
      <c r="R202" s="94"/>
      <c r="S202" s="94"/>
      <c r="T202" s="94"/>
      <c r="U202" s="103"/>
      <c r="V202" s="94"/>
      <c r="W202" s="96" t="s">
        <v>585</v>
      </c>
      <c r="X202" s="94"/>
      <c r="Y202" s="94"/>
      <c r="Z202" s="134" t="s">
        <v>586</v>
      </c>
      <c r="AA202" s="94"/>
      <c r="AB202" s="94"/>
      <c r="AC202" s="94"/>
      <c r="AD202" s="94"/>
      <c r="AE202" s="94"/>
      <c r="AF202" s="94"/>
      <c r="AG202" s="94"/>
      <c r="AH202" s="94"/>
      <c r="AI202" s="94"/>
      <c r="AJ202" s="94"/>
      <c r="AK202" s="94"/>
      <c r="AL202" s="94"/>
      <c r="AM202" s="94"/>
      <c r="AN202" s="94"/>
      <c r="AO202" s="94"/>
      <c r="AP202" s="103"/>
      <c r="AQ202" s="94"/>
      <c r="AR202" s="135" t="s">
        <v>215</v>
      </c>
    </row>
    <row r="203" spans="1:47" ht="10.7" customHeight="1" x14ac:dyDescent="0.25">
      <c r="A203" s="125"/>
      <c r="B203" s="94"/>
      <c r="C203" s="94"/>
      <c r="D203" s="94"/>
      <c r="E203" s="94"/>
      <c r="F203" s="94"/>
      <c r="G203" s="94"/>
      <c r="H203" s="94"/>
      <c r="I203" s="94"/>
      <c r="J203" s="94"/>
      <c r="K203" s="94"/>
      <c r="L203" s="94"/>
      <c r="M203" s="94"/>
      <c r="N203" s="94"/>
      <c r="O203" s="94"/>
      <c r="P203" s="94"/>
      <c r="Q203" s="94"/>
      <c r="R203" s="94"/>
      <c r="S203" s="94"/>
      <c r="T203" s="94"/>
      <c r="U203" s="103"/>
      <c r="V203" s="94"/>
      <c r="W203" s="96" t="s">
        <v>46</v>
      </c>
      <c r="X203" s="94"/>
      <c r="Y203" s="94"/>
      <c r="Z203" s="118" t="s">
        <v>47</v>
      </c>
      <c r="AA203" s="94"/>
      <c r="AB203" s="94"/>
      <c r="AC203" s="94"/>
      <c r="AD203" s="94"/>
      <c r="AE203" s="94"/>
      <c r="AF203" s="94"/>
      <c r="AG203" s="94"/>
      <c r="AH203" s="94"/>
      <c r="AI203" s="94"/>
      <c r="AJ203" s="94"/>
      <c r="AK203" s="94"/>
      <c r="AL203" s="94"/>
      <c r="AM203" s="94"/>
      <c r="AN203" s="94"/>
      <c r="AO203" s="94"/>
      <c r="AP203" s="94"/>
      <c r="AQ203" s="94"/>
      <c r="AR203" s="94"/>
    </row>
    <row r="204" spans="1:47" ht="9.6"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row>
    <row r="205" spans="1:47" ht="9.6"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row>
    <row r="206" spans="1:47" ht="9.6" customHeight="1" x14ac:dyDescent="0.25">
      <c r="A206" s="94"/>
      <c r="B206" s="94"/>
      <c r="C206" s="94"/>
      <c r="D206" s="94"/>
      <c r="E206" s="94"/>
      <c r="F206" s="94"/>
      <c r="G206" s="138"/>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row>
    <row r="207" spans="1:47" ht="11.25" customHeight="1" x14ac:dyDescent="0.25">
      <c r="A207" s="94"/>
      <c r="B207" s="94"/>
      <c r="C207" s="94"/>
      <c r="D207" s="94"/>
      <c r="E207" s="94"/>
      <c r="F207" s="94"/>
      <c r="G207" s="301" t="s">
        <v>728</v>
      </c>
      <c r="H207" s="99"/>
      <c r="I207" s="99"/>
      <c r="J207" s="99"/>
      <c r="K207" s="99"/>
      <c r="L207" s="99"/>
      <c r="M207" s="99"/>
      <c r="N207" s="99"/>
      <c r="O207" s="99"/>
      <c r="P207" s="99"/>
      <c r="Q207" s="99"/>
      <c r="R207" s="99"/>
      <c r="S207" s="99"/>
      <c r="T207" s="99"/>
      <c r="U207" s="99"/>
      <c r="V207" s="99"/>
      <c r="W207" s="99"/>
      <c r="X207" s="119"/>
      <c r="Y207" s="94"/>
      <c r="Z207" s="301" t="s">
        <v>729</v>
      </c>
      <c r="AA207" s="99"/>
      <c r="AB207" s="99"/>
      <c r="AC207" s="99"/>
      <c r="AD207" s="99"/>
      <c r="AE207" s="99"/>
      <c r="AF207" s="99"/>
      <c r="AG207" s="99"/>
      <c r="AH207" s="99"/>
      <c r="AI207" s="99"/>
      <c r="AJ207" s="99"/>
      <c r="AK207" s="99"/>
      <c r="AL207" s="99"/>
      <c r="AM207" s="99"/>
      <c r="AN207" s="94"/>
      <c r="AO207" s="94"/>
      <c r="AP207" s="100" t="s">
        <v>608</v>
      </c>
      <c r="AQ207" s="94"/>
      <c r="AR207" s="94"/>
    </row>
    <row r="208" spans="1:47" ht="9.6" customHeight="1"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8" t="s">
        <v>587</v>
      </c>
      <c r="AQ208" s="94"/>
      <c r="AR208" s="94"/>
    </row>
    <row r="209" spans="1:44" ht="9.6" customHeight="1" x14ac:dyDescent="0.25">
      <c r="A209" s="94"/>
      <c r="B209" s="94"/>
      <c r="C209" s="94"/>
      <c r="D209" s="94"/>
      <c r="E209" s="94"/>
      <c r="F209" s="94"/>
      <c r="G209" s="94"/>
      <c r="H209" s="94"/>
      <c r="I209" s="94"/>
      <c r="J209" s="94"/>
      <c r="K209" s="94"/>
      <c r="L209" s="94"/>
      <c r="M209" s="94"/>
      <c r="N209" s="94"/>
      <c r="O209" s="94"/>
      <c r="P209" s="94"/>
      <c r="Q209" s="95" t="s">
        <v>588</v>
      </c>
      <c r="R209" s="94"/>
      <c r="S209" s="95" t="s">
        <v>297</v>
      </c>
      <c r="T209" s="94"/>
      <c r="U209" s="94"/>
      <c r="V209" s="94"/>
      <c r="W209" s="94"/>
      <c r="X209" s="94"/>
      <c r="Y209" s="94"/>
      <c r="Z209" s="94"/>
      <c r="AA209" s="94"/>
      <c r="AB209" s="94"/>
      <c r="AC209" s="94"/>
      <c r="AD209" s="94"/>
      <c r="AE209" s="94"/>
      <c r="AF209" s="94"/>
      <c r="AG209" s="94"/>
      <c r="AH209" s="94"/>
      <c r="AI209" s="94"/>
      <c r="AJ209" s="95" t="s">
        <v>297</v>
      </c>
      <c r="AK209" s="94"/>
      <c r="AL209" s="94"/>
      <c r="AM209" s="94"/>
      <c r="AN209" s="94"/>
      <c r="AO209" s="94"/>
      <c r="AP209" s="101" t="s">
        <v>296</v>
      </c>
      <c r="AQ209" s="94"/>
      <c r="AR209" s="94"/>
    </row>
    <row r="210" spans="1:44" ht="9.6" customHeight="1" x14ac:dyDescent="0.25">
      <c r="A210" s="94"/>
      <c r="B210" s="94"/>
      <c r="C210" s="94"/>
      <c r="D210" s="94"/>
      <c r="E210" s="94"/>
      <c r="F210" s="94"/>
      <c r="G210" s="94"/>
      <c r="H210" s="94"/>
      <c r="I210" s="94"/>
      <c r="J210" s="94"/>
      <c r="K210" s="94"/>
      <c r="L210" s="94"/>
      <c r="M210" s="94"/>
      <c r="N210" s="94"/>
      <c r="O210" s="94"/>
      <c r="P210" s="94"/>
      <c r="Q210" s="95" t="s">
        <v>589</v>
      </c>
      <c r="R210" s="94"/>
      <c r="S210" s="95" t="s">
        <v>590</v>
      </c>
      <c r="T210" s="94"/>
      <c r="U210" s="95" t="s">
        <v>325</v>
      </c>
      <c r="V210" s="94"/>
      <c r="W210" s="95" t="s">
        <v>63</v>
      </c>
      <c r="X210" s="94"/>
      <c r="Y210" s="94"/>
      <c r="Z210" s="94"/>
      <c r="AA210" s="94"/>
      <c r="AB210" s="95" t="s">
        <v>591</v>
      </c>
      <c r="AC210" s="94"/>
      <c r="AD210" s="95" t="s">
        <v>592</v>
      </c>
      <c r="AE210" s="94"/>
      <c r="AF210" s="94"/>
      <c r="AG210" s="94"/>
      <c r="AH210" s="95" t="s">
        <v>593</v>
      </c>
      <c r="AI210" s="94"/>
      <c r="AJ210" s="95" t="s">
        <v>594</v>
      </c>
      <c r="AK210" s="94"/>
      <c r="AL210" s="95" t="s">
        <v>63</v>
      </c>
      <c r="AM210" s="94"/>
      <c r="AN210" s="94"/>
      <c r="AO210" s="94"/>
      <c r="AP210" s="119"/>
      <c r="AQ210" s="94"/>
      <c r="AR210" s="94"/>
    </row>
    <row r="211" spans="1:44" ht="9.6" customHeight="1" x14ac:dyDescent="0.25">
      <c r="A211" s="100" t="s">
        <v>69</v>
      </c>
      <c r="B211" s="94"/>
      <c r="C211" s="100" t="s">
        <v>71</v>
      </c>
      <c r="D211" s="94"/>
      <c r="E211" s="94"/>
      <c r="F211" s="94"/>
      <c r="G211" s="100" t="s">
        <v>595</v>
      </c>
      <c r="H211" s="94"/>
      <c r="I211" s="100" t="s">
        <v>596</v>
      </c>
      <c r="J211" s="94"/>
      <c r="K211" s="100" t="s">
        <v>597</v>
      </c>
      <c r="L211" s="94"/>
      <c r="M211" s="100" t="s">
        <v>598</v>
      </c>
      <c r="N211" s="94"/>
      <c r="O211" s="100" t="s">
        <v>599</v>
      </c>
      <c r="P211" s="94"/>
      <c r="Q211" s="100" t="s">
        <v>67</v>
      </c>
      <c r="R211" s="94"/>
      <c r="S211" s="100" t="s">
        <v>600</v>
      </c>
      <c r="T211" s="94"/>
      <c r="U211" s="100" t="s">
        <v>601</v>
      </c>
      <c r="V211" s="94"/>
      <c r="W211" s="100" t="s">
        <v>601</v>
      </c>
      <c r="X211" s="119"/>
      <c r="Y211" s="94"/>
      <c r="Z211" s="100" t="s">
        <v>374</v>
      </c>
      <c r="AA211" s="94"/>
      <c r="AB211" s="100" t="s">
        <v>602</v>
      </c>
      <c r="AC211" s="94"/>
      <c r="AD211" s="102" t="s">
        <v>67</v>
      </c>
      <c r="AE211" s="94"/>
      <c r="AF211" s="100" t="s">
        <v>603</v>
      </c>
      <c r="AG211" s="94"/>
      <c r="AH211" s="100" t="s">
        <v>76</v>
      </c>
      <c r="AI211" s="94"/>
      <c r="AJ211" s="100" t="s">
        <v>600</v>
      </c>
      <c r="AK211" s="94"/>
      <c r="AL211" s="100" t="s">
        <v>604</v>
      </c>
      <c r="AM211" s="94"/>
      <c r="AN211" s="94"/>
      <c r="AO211" s="94"/>
      <c r="AP211" s="100" t="s">
        <v>605</v>
      </c>
      <c r="AQ211" s="94"/>
      <c r="AR211" s="100" t="s">
        <v>69</v>
      </c>
    </row>
    <row r="212" spans="1:44" ht="9.75" customHeight="1" x14ac:dyDescent="0.25">
      <c r="A212" s="103"/>
      <c r="B212" s="13" t="s">
        <v>287</v>
      </c>
      <c r="C212" s="103"/>
      <c r="D212" s="103"/>
      <c r="E212" s="103"/>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row>
    <row r="213" spans="1:44" ht="9.75" customHeight="1" x14ac:dyDescent="0.25">
      <c r="A213" s="94">
        <v>1</v>
      </c>
      <c r="B213" s="95"/>
      <c r="C213" s="8" t="s">
        <v>216</v>
      </c>
      <c r="D213" s="103"/>
      <c r="E213" s="103"/>
      <c r="F213" s="94"/>
      <c r="G213" s="104">
        <v>0</v>
      </c>
      <c r="H213" s="94"/>
      <c r="I213" s="104">
        <v>0</v>
      </c>
      <c r="J213" s="94"/>
      <c r="K213" s="104">
        <v>2402983</v>
      </c>
      <c r="L213" s="94"/>
      <c r="M213" s="104">
        <v>0</v>
      </c>
      <c r="N213" s="94"/>
      <c r="O213" s="104">
        <v>0</v>
      </c>
      <c r="P213" s="94"/>
      <c r="Q213" s="104">
        <v>0</v>
      </c>
      <c r="R213" s="94"/>
      <c r="S213" s="104">
        <v>0</v>
      </c>
      <c r="T213" s="94"/>
      <c r="U213" s="104">
        <v>0</v>
      </c>
      <c r="V213" s="94"/>
      <c r="W213" s="104">
        <f t="shared" ref="W213:W232" si="14">SUM(G213:U213)</f>
        <v>2402983</v>
      </c>
      <c r="X213" s="146"/>
      <c r="Y213" s="94"/>
      <c r="Z213" s="104">
        <v>0</v>
      </c>
      <c r="AA213" s="94"/>
      <c r="AB213" s="104">
        <v>0</v>
      </c>
      <c r="AC213" s="94"/>
      <c r="AD213" s="104">
        <v>0</v>
      </c>
      <c r="AE213" s="94"/>
      <c r="AF213" s="104">
        <v>0</v>
      </c>
      <c r="AG213" s="94"/>
      <c r="AH213" s="104">
        <v>0</v>
      </c>
      <c r="AI213" s="94"/>
      <c r="AJ213" s="104">
        <v>0</v>
      </c>
      <c r="AK213" s="94"/>
      <c r="AL213" s="104">
        <f t="shared" ref="AL213:AL232" si="15">SUM(Z213:AJ213)</f>
        <v>0</v>
      </c>
      <c r="AM213" s="94"/>
      <c r="AN213" s="94"/>
      <c r="AO213" s="94"/>
      <c r="AP213" s="104">
        <v>2512516.5199999996</v>
      </c>
      <c r="AQ213" s="94"/>
      <c r="AR213" s="103">
        <v>1</v>
      </c>
    </row>
    <row r="214" spans="1:44" ht="9.75" customHeight="1" x14ac:dyDescent="0.25">
      <c r="A214" s="94">
        <v>2</v>
      </c>
      <c r="B214" s="95"/>
      <c r="C214" s="8" t="s">
        <v>217</v>
      </c>
      <c r="D214" s="103"/>
      <c r="E214" s="103"/>
      <c r="F214" s="94"/>
      <c r="G214" s="106">
        <v>171606</v>
      </c>
      <c r="H214" s="94"/>
      <c r="I214" s="106">
        <v>191532</v>
      </c>
      <c r="J214" s="94"/>
      <c r="K214" s="106">
        <v>0</v>
      </c>
      <c r="L214" s="94"/>
      <c r="M214" s="106">
        <v>231642</v>
      </c>
      <c r="N214" s="94"/>
      <c r="O214" s="106">
        <v>0</v>
      </c>
      <c r="P214" s="94"/>
      <c r="Q214" s="106">
        <v>0</v>
      </c>
      <c r="R214" s="94"/>
      <c r="S214" s="106">
        <v>0</v>
      </c>
      <c r="T214" s="94"/>
      <c r="U214" s="106">
        <v>5688</v>
      </c>
      <c r="V214" s="94"/>
      <c r="W214" s="106">
        <f t="shared" si="14"/>
        <v>600468</v>
      </c>
      <c r="X214" s="146"/>
      <c r="Y214" s="106"/>
      <c r="Z214" s="106">
        <v>0</v>
      </c>
      <c r="AA214" s="94"/>
      <c r="AB214" s="106">
        <v>946047</v>
      </c>
      <c r="AC214" s="94"/>
      <c r="AD214" s="106">
        <v>2185740</v>
      </c>
      <c r="AE214" s="94"/>
      <c r="AF214" s="106">
        <v>0</v>
      </c>
      <c r="AG214" s="94"/>
      <c r="AH214" s="113">
        <v>0</v>
      </c>
      <c r="AI214" s="94"/>
      <c r="AJ214" s="106">
        <v>0</v>
      </c>
      <c r="AK214" s="94"/>
      <c r="AL214" s="106">
        <f t="shared" si="15"/>
        <v>3131787</v>
      </c>
      <c r="AM214" s="94"/>
      <c r="AN214" s="94"/>
      <c r="AO214" s="94"/>
      <c r="AP214" s="106">
        <v>6542.78</v>
      </c>
      <c r="AQ214" s="94"/>
      <c r="AR214" s="103">
        <v>2</v>
      </c>
    </row>
    <row r="215" spans="1:44" ht="9.75" customHeight="1" x14ac:dyDescent="0.25">
      <c r="A215" s="94">
        <v>3</v>
      </c>
      <c r="B215" s="95"/>
      <c r="C215" s="9" t="s">
        <v>132</v>
      </c>
      <c r="D215" s="103"/>
      <c r="E215" s="103"/>
      <c r="F215" s="94"/>
      <c r="G215" s="106">
        <v>0</v>
      </c>
      <c r="H215" s="94"/>
      <c r="I215" s="106">
        <v>0</v>
      </c>
      <c r="J215" s="94"/>
      <c r="K215" s="106">
        <v>0</v>
      </c>
      <c r="L215" s="94"/>
      <c r="M215" s="106">
        <v>0</v>
      </c>
      <c r="N215" s="94"/>
      <c r="O215" s="106">
        <v>0</v>
      </c>
      <c r="P215" s="94"/>
      <c r="Q215" s="106">
        <v>0</v>
      </c>
      <c r="R215" s="94"/>
      <c r="S215" s="106">
        <v>0</v>
      </c>
      <c r="T215" s="94"/>
      <c r="U215" s="106">
        <v>0</v>
      </c>
      <c r="V215" s="94"/>
      <c r="W215" s="106">
        <f t="shared" si="14"/>
        <v>0</v>
      </c>
      <c r="X215" s="146"/>
      <c r="Y215" s="106"/>
      <c r="Z215" s="106">
        <v>0</v>
      </c>
      <c r="AA215" s="94"/>
      <c r="AB215" s="106">
        <v>0</v>
      </c>
      <c r="AC215" s="94"/>
      <c r="AD215" s="106">
        <v>0</v>
      </c>
      <c r="AE215" s="94"/>
      <c r="AF215" s="106">
        <v>0</v>
      </c>
      <c r="AG215" s="94"/>
      <c r="AH215" s="113">
        <v>0</v>
      </c>
      <c r="AI215" s="94"/>
      <c r="AJ215" s="106">
        <v>0</v>
      </c>
      <c r="AK215" s="94"/>
      <c r="AL215" s="106">
        <f t="shared" si="15"/>
        <v>0</v>
      </c>
      <c r="AM215" s="94"/>
      <c r="AN215" s="94"/>
      <c r="AO215" s="94"/>
      <c r="AP215" s="106">
        <v>153791.83000000002</v>
      </c>
      <c r="AQ215" s="94"/>
      <c r="AR215" s="103">
        <v>3</v>
      </c>
    </row>
    <row r="216" spans="1:44" ht="9.75" customHeight="1" x14ac:dyDescent="0.25">
      <c r="A216" s="94">
        <v>4</v>
      </c>
      <c r="B216" s="95"/>
      <c r="C216" s="9" t="s">
        <v>218</v>
      </c>
      <c r="D216" s="103"/>
      <c r="E216" s="103"/>
      <c r="F216" s="94"/>
      <c r="G216" s="106">
        <v>0</v>
      </c>
      <c r="H216" s="94"/>
      <c r="I216" s="106">
        <v>0</v>
      </c>
      <c r="J216" s="94"/>
      <c r="K216" s="106">
        <v>0</v>
      </c>
      <c r="L216" s="94"/>
      <c r="M216" s="106">
        <v>0</v>
      </c>
      <c r="N216" s="94"/>
      <c r="O216" s="106">
        <v>0</v>
      </c>
      <c r="P216" s="94"/>
      <c r="Q216" s="106">
        <v>0</v>
      </c>
      <c r="R216" s="94"/>
      <c r="S216" s="106">
        <v>0</v>
      </c>
      <c r="T216" s="94"/>
      <c r="U216" s="106">
        <v>0</v>
      </c>
      <c r="V216" s="94"/>
      <c r="W216" s="106">
        <f t="shared" si="14"/>
        <v>0</v>
      </c>
      <c r="X216" s="146"/>
      <c r="Y216" s="106"/>
      <c r="Z216" s="106">
        <v>0</v>
      </c>
      <c r="AA216" s="94"/>
      <c r="AB216" s="106">
        <v>0</v>
      </c>
      <c r="AC216" s="94"/>
      <c r="AD216" s="106">
        <v>0</v>
      </c>
      <c r="AE216" s="94"/>
      <c r="AF216" s="106">
        <v>0</v>
      </c>
      <c r="AG216" s="94"/>
      <c r="AH216" s="113">
        <v>0</v>
      </c>
      <c r="AI216" s="94"/>
      <c r="AJ216" s="106">
        <v>0</v>
      </c>
      <c r="AK216" s="94"/>
      <c r="AL216" s="106">
        <f t="shared" si="15"/>
        <v>0</v>
      </c>
      <c r="AM216" s="94"/>
      <c r="AN216" s="94"/>
      <c r="AO216" s="94"/>
      <c r="AP216" s="106">
        <v>256.43</v>
      </c>
      <c r="AQ216" s="94"/>
      <c r="AR216" s="103">
        <v>4</v>
      </c>
    </row>
    <row r="217" spans="1:44" ht="9.75" customHeight="1" x14ac:dyDescent="0.25">
      <c r="A217" s="94">
        <v>5</v>
      </c>
      <c r="B217" s="95"/>
      <c r="C217" s="8" t="s">
        <v>219</v>
      </c>
      <c r="D217" s="103"/>
      <c r="E217" s="103"/>
      <c r="F217" s="94"/>
      <c r="G217" s="106">
        <v>0</v>
      </c>
      <c r="H217" s="94"/>
      <c r="I217" s="106">
        <v>0</v>
      </c>
      <c r="J217" s="94"/>
      <c r="K217" s="106">
        <v>0</v>
      </c>
      <c r="L217" s="94"/>
      <c r="M217" s="106">
        <v>0</v>
      </c>
      <c r="N217" s="94"/>
      <c r="O217" s="106">
        <v>0</v>
      </c>
      <c r="P217" s="94"/>
      <c r="Q217" s="106">
        <v>89132</v>
      </c>
      <c r="R217" s="94"/>
      <c r="S217" s="106">
        <v>0</v>
      </c>
      <c r="T217" s="94"/>
      <c r="U217" s="106">
        <v>0</v>
      </c>
      <c r="V217" s="94"/>
      <c r="W217" s="106">
        <f t="shared" si="14"/>
        <v>89132</v>
      </c>
      <c r="X217" s="146"/>
      <c r="Y217" s="106"/>
      <c r="Z217" s="106">
        <v>0</v>
      </c>
      <c r="AA217" s="94"/>
      <c r="AB217" s="106">
        <v>0</v>
      </c>
      <c r="AC217" s="94"/>
      <c r="AD217" s="106">
        <v>89132</v>
      </c>
      <c r="AE217" s="94"/>
      <c r="AF217" s="106">
        <v>0</v>
      </c>
      <c r="AG217" s="94"/>
      <c r="AH217" s="113">
        <v>0</v>
      </c>
      <c r="AI217" s="94"/>
      <c r="AJ217" s="106">
        <v>0</v>
      </c>
      <c r="AK217" s="94"/>
      <c r="AL217" s="106">
        <f t="shared" si="15"/>
        <v>89132</v>
      </c>
      <c r="AM217" s="94"/>
      <c r="AN217" s="94"/>
      <c r="AO217" s="94"/>
      <c r="AP217" s="106">
        <v>43535.35</v>
      </c>
      <c r="AQ217" s="94"/>
      <c r="AR217" s="103">
        <v>5</v>
      </c>
    </row>
    <row r="218" spans="1:44" ht="9.75" customHeight="1" x14ac:dyDescent="0.25">
      <c r="A218" s="94">
        <v>6</v>
      </c>
      <c r="B218" s="95"/>
      <c r="C218" s="8" t="s">
        <v>220</v>
      </c>
      <c r="D218" s="103"/>
      <c r="E218" s="103"/>
      <c r="F218" s="94"/>
      <c r="G218" s="106">
        <v>378694</v>
      </c>
      <c r="H218" s="94"/>
      <c r="I218" s="106">
        <v>0</v>
      </c>
      <c r="J218" s="94"/>
      <c r="K218" s="106">
        <v>0</v>
      </c>
      <c r="L218" s="94"/>
      <c r="M218" s="106">
        <v>115640</v>
      </c>
      <c r="N218" s="94"/>
      <c r="O218" s="106">
        <v>0</v>
      </c>
      <c r="P218" s="94"/>
      <c r="Q218" s="106">
        <v>0</v>
      </c>
      <c r="R218" s="94"/>
      <c r="S218" s="106">
        <v>0</v>
      </c>
      <c r="T218" s="94"/>
      <c r="U218" s="106">
        <v>81075</v>
      </c>
      <c r="V218" s="94"/>
      <c r="W218" s="106">
        <f t="shared" si="14"/>
        <v>575409</v>
      </c>
      <c r="X218" s="146"/>
      <c r="Y218" s="106"/>
      <c r="Z218" s="106">
        <v>0</v>
      </c>
      <c r="AA218" s="94"/>
      <c r="AB218" s="106">
        <v>1154708</v>
      </c>
      <c r="AC218" s="94"/>
      <c r="AD218" s="106">
        <v>791940</v>
      </c>
      <c r="AE218" s="94"/>
      <c r="AF218" s="106">
        <v>0</v>
      </c>
      <c r="AG218" s="94"/>
      <c r="AH218" s="113">
        <v>0</v>
      </c>
      <c r="AI218" s="94"/>
      <c r="AJ218" s="106">
        <v>0</v>
      </c>
      <c r="AK218" s="94"/>
      <c r="AL218" s="106">
        <f t="shared" si="15"/>
        <v>1946648</v>
      </c>
      <c r="AM218" s="94"/>
      <c r="AN218" s="94"/>
      <c r="AO218" s="94"/>
      <c r="AP218" s="106">
        <v>7560139.25</v>
      </c>
      <c r="AQ218" s="94"/>
      <c r="AR218" s="103">
        <v>6</v>
      </c>
    </row>
    <row r="219" spans="1:44" ht="9.75" customHeight="1" x14ac:dyDescent="0.25">
      <c r="A219" s="94">
        <v>7</v>
      </c>
      <c r="B219" s="95"/>
      <c r="C219" s="8" t="s">
        <v>221</v>
      </c>
      <c r="D219" s="103"/>
      <c r="E219" s="103"/>
      <c r="F219" s="94"/>
      <c r="G219" s="106">
        <v>5612</v>
      </c>
      <c r="H219" s="94"/>
      <c r="I219" s="106">
        <v>29071</v>
      </c>
      <c r="J219" s="94"/>
      <c r="K219" s="106">
        <v>0</v>
      </c>
      <c r="L219" s="94"/>
      <c r="M219" s="106">
        <v>5309</v>
      </c>
      <c r="N219" s="94"/>
      <c r="O219" s="106">
        <v>0</v>
      </c>
      <c r="P219" s="94"/>
      <c r="Q219" s="106">
        <v>50000</v>
      </c>
      <c r="R219" s="94"/>
      <c r="S219" s="106">
        <v>0</v>
      </c>
      <c r="T219" s="94"/>
      <c r="U219" s="106">
        <v>293309</v>
      </c>
      <c r="V219" s="94"/>
      <c r="W219" s="106">
        <f t="shared" si="14"/>
        <v>383301</v>
      </c>
      <c r="X219" s="146"/>
      <c r="Y219" s="106"/>
      <c r="Z219" s="106">
        <v>0</v>
      </c>
      <c r="AA219" s="94"/>
      <c r="AB219" s="106">
        <v>0</v>
      </c>
      <c r="AC219" s="94"/>
      <c r="AD219" s="106">
        <v>694892</v>
      </c>
      <c r="AE219" s="94"/>
      <c r="AF219" s="106">
        <v>0</v>
      </c>
      <c r="AG219" s="94"/>
      <c r="AH219" s="113">
        <v>0</v>
      </c>
      <c r="AI219" s="94"/>
      <c r="AJ219" s="106">
        <v>0</v>
      </c>
      <c r="AK219" s="94"/>
      <c r="AL219" s="106">
        <f t="shared" si="15"/>
        <v>694892</v>
      </c>
      <c r="AM219" s="94"/>
      <c r="AN219" s="94"/>
      <c r="AO219" s="94"/>
      <c r="AP219" s="106">
        <v>27972.28</v>
      </c>
      <c r="AQ219" s="94"/>
      <c r="AR219" s="103">
        <v>7</v>
      </c>
    </row>
    <row r="220" spans="1:44" ht="9.75" customHeight="1" x14ac:dyDescent="0.25">
      <c r="A220" s="94">
        <v>8</v>
      </c>
      <c r="B220" s="95"/>
      <c r="C220" s="8" t="s">
        <v>222</v>
      </c>
      <c r="D220" s="103"/>
      <c r="E220" s="103"/>
      <c r="F220" s="94"/>
      <c r="G220" s="106">
        <v>0</v>
      </c>
      <c r="H220" s="94"/>
      <c r="I220" s="106">
        <v>0</v>
      </c>
      <c r="J220" s="94"/>
      <c r="K220" s="106">
        <v>0</v>
      </c>
      <c r="L220" s="94"/>
      <c r="M220" s="106">
        <v>0</v>
      </c>
      <c r="N220" s="94"/>
      <c r="O220" s="106">
        <v>0</v>
      </c>
      <c r="P220" s="94"/>
      <c r="Q220" s="106">
        <v>13024</v>
      </c>
      <c r="R220" s="94"/>
      <c r="S220" s="106">
        <v>0</v>
      </c>
      <c r="T220" s="94"/>
      <c r="U220" s="106">
        <v>0</v>
      </c>
      <c r="V220" s="94"/>
      <c r="W220" s="106">
        <f t="shared" si="14"/>
        <v>13024</v>
      </c>
      <c r="X220" s="146"/>
      <c r="Y220" s="106"/>
      <c r="Z220" s="106">
        <v>0</v>
      </c>
      <c r="AA220" s="94"/>
      <c r="AB220" s="106">
        <v>13024</v>
      </c>
      <c r="AC220" s="94"/>
      <c r="AD220" s="106">
        <v>0</v>
      </c>
      <c r="AE220" s="94"/>
      <c r="AF220" s="106">
        <v>0</v>
      </c>
      <c r="AG220" s="94"/>
      <c r="AH220" s="113">
        <v>0</v>
      </c>
      <c r="AI220" s="94"/>
      <c r="AJ220" s="106">
        <v>0</v>
      </c>
      <c r="AK220" s="94"/>
      <c r="AL220" s="106">
        <f t="shared" si="15"/>
        <v>13024</v>
      </c>
      <c r="AM220" s="94"/>
      <c r="AN220" s="94"/>
      <c r="AO220" s="94"/>
      <c r="AP220" s="106">
        <v>167</v>
      </c>
      <c r="AQ220" s="94"/>
      <c r="AR220" s="103">
        <v>8</v>
      </c>
    </row>
    <row r="221" spans="1:44" ht="9.75" customHeight="1" x14ac:dyDescent="0.25">
      <c r="A221" s="94">
        <v>9</v>
      </c>
      <c r="B221" s="95"/>
      <c r="C221" s="8" t="s">
        <v>223</v>
      </c>
      <c r="D221" s="103"/>
      <c r="E221" s="103"/>
      <c r="F221" s="94"/>
      <c r="G221" s="106">
        <v>0</v>
      </c>
      <c r="H221" s="94"/>
      <c r="I221" s="106">
        <v>0</v>
      </c>
      <c r="J221" s="94"/>
      <c r="K221" s="106">
        <v>1400000</v>
      </c>
      <c r="L221" s="94"/>
      <c r="M221" s="106">
        <v>0</v>
      </c>
      <c r="N221" s="94"/>
      <c r="O221" s="106">
        <v>0</v>
      </c>
      <c r="P221" s="94"/>
      <c r="Q221" s="106">
        <v>0</v>
      </c>
      <c r="R221" s="94"/>
      <c r="S221" s="106">
        <v>0</v>
      </c>
      <c r="T221" s="94"/>
      <c r="U221" s="106">
        <v>0</v>
      </c>
      <c r="V221" s="94"/>
      <c r="W221" s="106">
        <f t="shared" si="14"/>
        <v>1400000</v>
      </c>
      <c r="X221" s="146"/>
      <c r="Y221" s="106"/>
      <c r="Z221" s="106">
        <v>0</v>
      </c>
      <c r="AA221" s="94"/>
      <c r="AB221" s="106">
        <v>0</v>
      </c>
      <c r="AC221" s="94"/>
      <c r="AD221" s="106">
        <v>1162094</v>
      </c>
      <c r="AE221" s="94"/>
      <c r="AF221" s="106">
        <v>0</v>
      </c>
      <c r="AG221" s="94"/>
      <c r="AH221" s="113">
        <v>0</v>
      </c>
      <c r="AI221" s="94"/>
      <c r="AJ221" s="106">
        <v>0</v>
      </c>
      <c r="AK221" s="94"/>
      <c r="AL221" s="106">
        <f t="shared" si="15"/>
        <v>1162094</v>
      </c>
      <c r="AM221" s="94"/>
      <c r="AN221" s="94"/>
      <c r="AO221" s="94"/>
      <c r="AP221" s="106">
        <v>224073.57</v>
      </c>
      <c r="AQ221" s="94"/>
      <c r="AR221" s="103">
        <v>9</v>
      </c>
    </row>
    <row r="222" spans="1:44" ht="9.75" customHeight="1" x14ac:dyDescent="0.25">
      <c r="A222" s="94">
        <v>10</v>
      </c>
      <c r="B222" s="95"/>
      <c r="C222" s="8" t="s">
        <v>224</v>
      </c>
      <c r="D222" s="103"/>
      <c r="E222" s="103"/>
      <c r="F222" s="94"/>
      <c r="G222" s="106">
        <v>0</v>
      </c>
      <c r="H222" s="94"/>
      <c r="I222" s="106">
        <v>0</v>
      </c>
      <c r="J222" s="94"/>
      <c r="K222" s="106">
        <v>0</v>
      </c>
      <c r="L222" s="94"/>
      <c r="M222" s="106">
        <v>0</v>
      </c>
      <c r="N222" s="94"/>
      <c r="O222" s="106">
        <v>0</v>
      </c>
      <c r="P222" s="94"/>
      <c r="Q222" s="106">
        <v>0</v>
      </c>
      <c r="R222" s="94"/>
      <c r="S222" s="106">
        <v>0</v>
      </c>
      <c r="T222" s="94"/>
      <c r="U222" s="106">
        <v>0</v>
      </c>
      <c r="V222" s="94"/>
      <c r="W222" s="106">
        <f t="shared" si="14"/>
        <v>0</v>
      </c>
      <c r="X222" s="146"/>
      <c r="Y222" s="106"/>
      <c r="Z222" s="106">
        <v>0</v>
      </c>
      <c r="AA222" s="94"/>
      <c r="AB222" s="106">
        <v>0</v>
      </c>
      <c r="AC222" s="94"/>
      <c r="AD222" s="106">
        <v>24899</v>
      </c>
      <c r="AE222" s="94"/>
      <c r="AF222" s="106">
        <v>0</v>
      </c>
      <c r="AG222" s="94"/>
      <c r="AH222" s="113">
        <v>0</v>
      </c>
      <c r="AI222" s="94"/>
      <c r="AJ222" s="106">
        <v>0</v>
      </c>
      <c r="AK222" s="94"/>
      <c r="AL222" s="106">
        <f t="shared" si="15"/>
        <v>24899</v>
      </c>
      <c r="AM222" s="94"/>
      <c r="AN222" s="94"/>
      <c r="AO222" s="94"/>
      <c r="AP222" s="106">
        <v>0</v>
      </c>
      <c r="AQ222" s="94"/>
      <c r="AR222" s="103">
        <v>10</v>
      </c>
    </row>
    <row r="223" spans="1:44" ht="9.75" customHeight="1" x14ac:dyDescent="0.25">
      <c r="A223" s="94">
        <v>11</v>
      </c>
      <c r="B223" s="95"/>
      <c r="C223" s="8" t="s">
        <v>225</v>
      </c>
      <c r="D223" s="103"/>
      <c r="E223" s="103"/>
      <c r="F223" s="94"/>
      <c r="G223" s="106">
        <v>1632148</v>
      </c>
      <c r="H223" s="94"/>
      <c r="I223" s="106">
        <v>1601768</v>
      </c>
      <c r="J223" s="94"/>
      <c r="K223" s="106">
        <v>0</v>
      </c>
      <c r="L223" s="94"/>
      <c r="M223" s="106">
        <v>0</v>
      </c>
      <c r="N223" s="94"/>
      <c r="O223" s="106">
        <v>0</v>
      </c>
      <c r="P223" s="94"/>
      <c r="Q223" s="106">
        <v>2241605</v>
      </c>
      <c r="R223" s="94"/>
      <c r="S223" s="106">
        <v>0</v>
      </c>
      <c r="T223" s="94"/>
      <c r="U223" s="106">
        <v>375000</v>
      </c>
      <c r="V223" s="94"/>
      <c r="W223" s="106">
        <f t="shared" si="14"/>
        <v>5850521</v>
      </c>
      <c r="X223" s="146"/>
      <c r="Y223" s="106"/>
      <c r="Z223" s="106">
        <v>0</v>
      </c>
      <c r="AA223" s="94"/>
      <c r="AB223" s="106">
        <v>5850521</v>
      </c>
      <c r="AC223" s="94"/>
      <c r="AD223" s="106">
        <v>0</v>
      </c>
      <c r="AE223" s="94"/>
      <c r="AF223" s="106">
        <v>0</v>
      </c>
      <c r="AG223" s="94"/>
      <c r="AH223" s="113">
        <v>0</v>
      </c>
      <c r="AI223" s="94"/>
      <c r="AJ223" s="106">
        <v>0</v>
      </c>
      <c r="AK223" s="94"/>
      <c r="AL223" s="106">
        <f t="shared" si="15"/>
        <v>5850521</v>
      </c>
      <c r="AM223" s="94"/>
      <c r="AN223" s="94"/>
      <c r="AO223" s="94"/>
      <c r="AP223" s="106">
        <v>2891841.6899999995</v>
      </c>
      <c r="AQ223" s="94"/>
      <c r="AR223" s="103">
        <v>11</v>
      </c>
    </row>
    <row r="224" spans="1:44" ht="9.75" customHeight="1" x14ac:dyDescent="0.25">
      <c r="A224" s="94">
        <v>12</v>
      </c>
      <c r="B224" s="95"/>
      <c r="C224" s="9" t="s">
        <v>226</v>
      </c>
      <c r="D224" s="103"/>
      <c r="E224" s="103"/>
      <c r="F224" s="94"/>
      <c r="G224" s="106">
        <v>0</v>
      </c>
      <c r="H224" s="94"/>
      <c r="I224" s="106">
        <v>40249</v>
      </c>
      <c r="J224" s="94"/>
      <c r="K224" s="106">
        <v>0</v>
      </c>
      <c r="L224" s="94"/>
      <c r="M224" s="106">
        <v>0</v>
      </c>
      <c r="N224" s="94"/>
      <c r="O224" s="106">
        <v>0</v>
      </c>
      <c r="P224" s="94"/>
      <c r="Q224" s="106">
        <v>528786</v>
      </c>
      <c r="R224" s="94"/>
      <c r="S224" s="106">
        <v>0</v>
      </c>
      <c r="T224" s="94"/>
      <c r="U224" s="106">
        <v>0</v>
      </c>
      <c r="V224" s="94"/>
      <c r="W224" s="106">
        <f t="shared" si="14"/>
        <v>569035</v>
      </c>
      <c r="X224" s="146"/>
      <c r="Y224" s="106"/>
      <c r="Z224" s="106">
        <v>0</v>
      </c>
      <c r="AA224" s="94"/>
      <c r="AB224" s="106">
        <v>45100</v>
      </c>
      <c r="AC224" s="94"/>
      <c r="AD224" s="106">
        <v>523935</v>
      </c>
      <c r="AE224" s="94"/>
      <c r="AF224" s="106">
        <v>0</v>
      </c>
      <c r="AG224" s="94"/>
      <c r="AH224" s="113">
        <v>0</v>
      </c>
      <c r="AI224" s="94"/>
      <c r="AJ224" s="106">
        <v>0</v>
      </c>
      <c r="AK224" s="94"/>
      <c r="AL224" s="106">
        <f t="shared" si="15"/>
        <v>569035</v>
      </c>
      <c r="AM224" s="94"/>
      <c r="AN224" s="94"/>
      <c r="AO224" s="94"/>
      <c r="AP224" s="106">
        <v>99923.07</v>
      </c>
      <c r="AQ224" s="94"/>
      <c r="AR224" s="103">
        <v>12</v>
      </c>
    </row>
    <row r="225" spans="1:44" ht="9.75" customHeight="1" x14ac:dyDescent="0.25">
      <c r="A225" s="94">
        <v>13</v>
      </c>
      <c r="B225" s="95"/>
      <c r="C225" s="8" t="s">
        <v>227</v>
      </c>
      <c r="D225" s="103"/>
      <c r="E225" s="103"/>
      <c r="F225" s="94"/>
      <c r="G225" s="106">
        <v>0</v>
      </c>
      <c r="H225" s="94"/>
      <c r="I225" s="106">
        <v>0</v>
      </c>
      <c r="J225" s="94"/>
      <c r="K225" s="106">
        <v>0</v>
      </c>
      <c r="L225" s="94"/>
      <c r="M225" s="106">
        <v>0</v>
      </c>
      <c r="N225" s="94"/>
      <c r="O225" s="106">
        <v>0</v>
      </c>
      <c r="P225" s="94"/>
      <c r="Q225" s="106">
        <v>22970</v>
      </c>
      <c r="R225" s="94"/>
      <c r="S225" s="106">
        <v>0</v>
      </c>
      <c r="T225" s="94"/>
      <c r="U225" s="106">
        <v>0</v>
      </c>
      <c r="V225" s="94"/>
      <c r="W225" s="106">
        <f t="shared" si="14"/>
        <v>22970</v>
      </c>
      <c r="X225" s="146"/>
      <c r="Y225" s="106"/>
      <c r="Z225" s="106">
        <v>0</v>
      </c>
      <c r="AA225" s="94"/>
      <c r="AB225" s="106">
        <v>0</v>
      </c>
      <c r="AC225" s="94"/>
      <c r="AD225" s="106">
        <v>0</v>
      </c>
      <c r="AE225" s="94"/>
      <c r="AF225" s="106">
        <v>0</v>
      </c>
      <c r="AG225" s="94"/>
      <c r="AH225" s="113">
        <v>0</v>
      </c>
      <c r="AI225" s="94"/>
      <c r="AJ225" s="106">
        <v>0</v>
      </c>
      <c r="AK225" s="94"/>
      <c r="AL225" s="106">
        <f t="shared" si="15"/>
        <v>0</v>
      </c>
      <c r="AM225" s="94"/>
      <c r="AN225" s="94"/>
      <c r="AO225" s="94"/>
      <c r="AP225" s="106">
        <v>0</v>
      </c>
      <c r="AQ225" s="94"/>
      <c r="AR225" s="103">
        <v>13</v>
      </c>
    </row>
    <row r="226" spans="1:44" ht="9.75" customHeight="1" x14ac:dyDescent="0.25">
      <c r="A226" s="94">
        <v>14</v>
      </c>
      <c r="B226" s="95"/>
      <c r="C226" s="8" t="s">
        <v>146</v>
      </c>
      <c r="D226" s="103"/>
      <c r="E226" s="103"/>
      <c r="F226" s="94"/>
      <c r="G226" s="106">
        <v>0</v>
      </c>
      <c r="H226" s="94"/>
      <c r="I226" s="106">
        <v>0</v>
      </c>
      <c r="J226" s="94"/>
      <c r="K226" s="106">
        <v>0</v>
      </c>
      <c r="L226" s="94"/>
      <c r="M226" s="106">
        <v>0</v>
      </c>
      <c r="N226" s="94"/>
      <c r="O226" s="106">
        <v>0</v>
      </c>
      <c r="P226" s="94"/>
      <c r="Q226" s="106">
        <v>806481</v>
      </c>
      <c r="R226" s="94"/>
      <c r="S226" s="106">
        <v>0</v>
      </c>
      <c r="T226" s="94"/>
      <c r="U226" s="106">
        <v>0</v>
      </c>
      <c r="V226" s="94"/>
      <c r="W226" s="106">
        <f t="shared" si="14"/>
        <v>806481</v>
      </c>
      <c r="X226" s="146"/>
      <c r="Y226" s="106"/>
      <c r="Z226" s="106">
        <v>0</v>
      </c>
      <c r="AA226" s="94"/>
      <c r="AB226" s="106">
        <v>286210</v>
      </c>
      <c r="AC226" s="94"/>
      <c r="AD226" s="106">
        <v>520271</v>
      </c>
      <c r="AE226" s="94"/>
      <c r="AF226" s="106">
        <v>0</v>
      </c>
      <c r="AG226" s="94"/>
      <c r="AH226" s="113">
        <v>0</v>
      </c>
      <c r="AI226" s="94"/>
      <c r="AJ226" s="106">
        <v>0</v>
      </c>
      <c r="AK226" s="94"/>
      <c r="AL226" s="106">
        <f t="shared" si="15"/>
        <v>806481</v>
      </c>
      <c r="AM226" s="94"/>
      <c r="AN226" s="94"/>
      <c r="AO226" s="94"/>
      <c r="AP226" s="106">
        <v>352816.84</v>
      </c>
      <c r="AQ226" s="94"/>
      <c r="AR226" s="103">
        <v>14</v>
      </c>
    </row>
    <row r="227" spans="1:44" ht="9.75" customHeight="1" x14ac:dyDescent="0.25">
      <c r="A227" s="94">
        <v>15</v>
      </c>
      <c r="B227" s="95"/>
      <c r="C227" s="8" t="s">
        <v>228</v>
      </c>
      <c r="D227" s="103"/>
      <c r="E227" s="103"/>
      <c r="F227" s="94"/>
      <c r="G227" s="106">
        <v>0</v>
      </c>
      <c r="H227" s="94"/>
      <c r="I227" s="106">
        <v>0</v>
      </c>
      <c r="J227" s="94"/>
      <c r="K227" s="106">
        <v>0</v>
      </c>
      <c r="L227" s="94"/>
      <c r="M227" s="106">
        <v>4</v>
      </c>
      <c r="N227" s="94"/>
      <c r="O227" s="106">
        <v>0</v>
      </c>
      <c r="P227" s="94"/>
      <c r="Q227" s="106">
        <v>454461</v>
      </c>
      <c r="R227" s="94"/>
      <c r="S227" s="106">
        <v>0</v>
      </c>
      <c r="T227" s="94"/>
      <c r="U227" s="106">
        <v>0</v>
      </c>
      <c r="V227" s="94"/>
      <c r="W227" s="106">
        <f t="shared" si="14"/>
        <v>454465</v>
      </c>
      <c r="X227" s="146"/>
      <c r="Y227" s="106"/>
      <c r="Z227" s="106">
        <v>0</v>
      </c>
      <c r="AA227" s="94"/>
      <c r="AB227" s="106">
        <v>0</v>
      </c>
      <c r="AC227" s="94"/>
      <c r="AD227" s="106">
        <v>454461</v>
      </c>
      <c r="AE227" s="94"/>
      <c r="AF227" s="106">
        <v>0</v>
      </c>
      <c r="AG227" s="94"/>
      <c r="AH227" s="113">
        <v>0</v>
      </c>
      <c r="AI227" s="94"/>
      <c r="AJ227" s="106">
        <v>0</v>
      </c>
      <c r="AK227" s="94"/>
      <c r="AL227" s="106">
        <f t="shared" si="15"/>
        <v>454461</v>
      </c>
      <c r="AM227" s="94"/>
      <c r="AN227" s="94"/>
      <c r="AO227" s="94"/>
      <c r="AP227" s="106">
        <v>1329902.1300000001</v>
      </c>
      <c r="AQ227" s="94"/>
      <c r="AR227" s="103">
        <v>15</v>
      </c>
    </row>
    <row r="228" spans="1:44" ht="9.75" customHeight="1" x14ac:dyDescent="0.25">
      <c r="A228" s="94">
        <v>16</v>
      </c>
      <c r="B228" s="95"/>
      <c r="C228" s="8" t="s">
        <v>229</v>
      </c>
      <c r="D228" s="103"/>
      <c r="E228" s="103"/>
      <c r="F228" s="94"/>
      <c r="G228" s="106">
        <v>0</v>
      </c>
      <c r="H228" s="94"/>
      <c r="I228" s="106">
        <v>0</v>
      </c>
      <c r="J228" s="94"/>
      <c r="K228" s="106">
        <v>0</v>
      </c>
      <c r="L228" s="94"/>
      <c r="M228" s="106">
        <v>0</v>
      </c>
      <c r="N228" s="94"/>
      <c r="O228" s="106">
        <v>0</v>
      </c>
      <c r="P228" s="94"/>
      <c r="Q228" s="106">
        <v>0</v>
      </c>
      <c r="R228" s="94"/>
      <c r="S228" s="106">
        <v>0</v>
      </c>
      <c r="T228" s="94"/>
      <c r="U228" s="106">
        <v>0</v>
      </c>
      <c r="V228" s="94"/>
      <c r="W228" s="106">
        <f t="shared" si="14"/>
        <v>0</v>
      </c>
      <c r="X228" s="146"/>
      <c r="Y228" s="106"/>
      <c r="Z228" s="106">
        <v>0</v>
      </c>
      <c r="AA228" s="94"/>
      <c r="AB228" s="106">
        <v>0</v>
      </c>
      <c r="AC228" s="94"/>
      <c r="AD228" s="106">
        <v>0</v>
      </c>
      <c r="AE228" s="94"/>
      <c r="AF228" s="106">
        <v>0</v>
      </c>
      <c r="AG228" s="94"/>
      <c r="AH228" s="113">
        <v>0</v>
      </c>
      <c r="AI228" s="94"/>
      <c r="AJ228" s="106">
        <v>0</v>
      </c>
      <c r="AK228" s="94"/>
      <c r="AL228" s="106">
        <f t="shared" si="15"/>
        <v>0</v>
      </c>
      <c r="AM228" s="94"/>
      <c r="AN228" s="94"/>
      <c r="AO228" s="94"/>
      <c r="AP228" s="106">
        <v>116008.29</v>
      </c>
      <c r="AQ228" s="94"/>
      <c r="AR228" s="103">
        <v>16</v>
      </c>
    </row>
    <row r="229" spans="1:44" ht="9.75" customHeight="1" x14ac:dyDescent="0.25">
      <c r="A229" s="94">
        <v>17</v>
      </c>
      <c r="B229" s="95"/>
      <c r="C229" s="8" t="s">
        <v>230</v>
      </c>
      <c r="D229" s="103"/>
      <c r="E229" s="103"/>
      <c r="F229" s="94"/>
      <c r="G229" s="106">
        <v>0</v>
      </c>
      <c r="H229" s="94"/>
      <c r="I229" s="106">
        <v>0</v>
      </c>
      <c r="J229" s="94"/>
      <c r="K229" s="106">
        <v>0</v>
      </c>
      <c r="L229" s="94"/>
      <c r="M229" s="106">
        <v>0</v>
      </c>
      <c r="N229" s="94"/>
      <c r="O229" s="106">
        <v>0</v>
      </c>
      <c r="P229" s="94"/>
      <c r="Q229" s="106">
        <v>0</v>
      </c>
      <c r="R229" s="94"/>
      <c r="S229" s="106">
        <v>5413198</v>
      </c>
      <c r="T229" s="94"/>
      <c r="U229" s="106">
        <v>0</v>
      </c>
      <c r="V229" s="94"/>
      <c r="W229" s="106">
        <f t="shared" si="14"/>
        <v>5413198</v>
      </c>
      <c r="X229" s="146"/>
      <c r="Y229" s="106"/>
      <c r="Z229" s="106">
        <v>0</v>
      </c>
      <c r="AA229" s="94"/>
      <c r="AB229" s="106">
        <v>0</v>
      </c>
      <c r="AC229" s="94"/>
      <c r="AD229" s="106">
        <v>0</v>
      </c>
      <c r="AE229" s="94"/>
      <c r="AF229" s="106">
        <v>0</v>
      </c>
      <c r="AG229" s="94"/>
      <c r="AH229" s="113">
        <v>0</v>
      </c>
      <c r="AI229" s="94"/>
      <c r="AJ229" s="106">
        <v>0</v>
      </c>
      <c r="AK229" s="94"/>
      <c r="AL229" s="106">
        <f t="shared" si="15"/>
        <v>0</v>
      </c>
      <c r="AM229" s="94"/>
      <c r="AN229" s="94"/>
      <c r="AO229" s="94"/>
      <c r="AP229" s="106">
        <v>249215.53</v>
      </c>
      <c r="AQ229" s="94"/>
      <c r="AR229" s="103">
        <v>17</v>
      </c>
    </row>
    <row r="230" spans="1:44" ht="9.75" customHeight="1" x14ac:dyDescent="0.25">
      <c r="A230" s="94">
        <v>18</v>
      </c>
      <c r="B230" s="95"/>
      <c r="C230" s="8" t="s">
        <v>231</v>
      </c>
      <c r="D230" s="103"/>
      <c r="E230" s="103"/>
      <c r="F230" s="94"/>
      <c r="G230" s="106">
        <v>1369628</v>
      </c>
      <c r="H230" s="94"/>
      <c r="I230" s="106">
        <v>208661</v>
      </c>
      <c r="J230" s="94"/>
      <c r="K230" s="106">
        <v>3560000</v>
      </c>
      <c r="L230" s="94"/>
      <c r="M230" s="106">
        <v>214841</v>
      </c>
      <c r="N230" s="94"/>
      <c r="O230" s="106">
        <v>0</v>
      </c>
      <c r="P230" s="94"/>
      <c r="Q230" s="106">
        <v>781498</v>
      </c>
      <c r="R230" s="94"/>
      <c r="S230" s="106">
        <v>0</v>
      </c>
      <c r="T230" s="94"/>
      <c r="U230" s="106">
        <v>536883</v>
      </c>
      <c r="V230" s="94"/>
      <c r="W230" s="106">
        <f t="shared" si="14"/>
        <v>6671511</v>
      </c>
      <c r="X230" s="146"/>
      <c r="Y230" s="106"/>
      <c r="Z230" s="106">
        <v>0</v>
      </c>
      <c r="AA230" s="94"/>
      <c r="AB230" s="106">
        <v>592254</v>
      </c>
      <c r="AC230" s="94"/>
      <c r="AD230" s="106">
        <v>18638</v>
      </c>
      <c r="AE230" s="94"/>
      <c r="AF230" s="106">
        <v>0</v>
      </c>
      <c r="AG230" s="94"/>
      <c r="AH230" s="113">
        <v>0</v>
      </c>
      <c r="AI230" s="94"/>
      <c r="AJ230" s="106">
        <v>0</v>
      </c>
      <c r="AK230" s="94"/>
      <c r="AL230" s="106">
        <f t="shared" si="15"/>
        <v>610892</v>
      </c>
      <c r="AM230" s="94"/>
      <c r="AN230" s="94"/>
      <c r="AO230" s="94"/>
      <c r="AP230" s="106">
        <v>1231738.1599999999</v>
      </c>
      <c r="AQ230" s="94"/>
      <c r="AR230" s="103">
        <v>18</v>
      </c>
    </row>
    <row r="231" spans="1:44" ht="9.75" customHeight="1" x14ac:dyDescent="0.25">
      <c r="A231" s="94">
        <v>19</v>
      </c>
      <c r="B231" s="95"/>
      <c r="C231" s="8" t="s">
        <v>232</v>
      </c>
      <c r="D231" s="103"/>
      <c r="E231" s="103"/>
      <c r="F231" s="94"/>
      <c r="G231" s="106">
        <v>457492</v>
      </c>
      <c r="H231" s="94"/>
      <c r="I231" s="106">
        <v>2716860</v>
      </c>
      <c r="J231" s="94"/>
      <c r="K231" s="106">
        <v>1141392</v>
      </c>
      <c r="L231" s="94"/>
      <c r="M231" s="106">
        <v>108971</v>
      </c>
      <c r="N231" s="94"/>
      <c r="O231" s="106">
        <v>0</v>
      </c>
      <c r="P231" s="94"/>
      <c r="Q231" s="106">
        <v>6946813</v>
      </c>
      <c r="R231" s="94"/>
      <c r="S231" s="106">
        <v>5853164</v>
      </c>
      <c r="T231" s="94"/>
      <c r="U231" s="106">
        <v>1281521</v>
      </c>
      <c r="V231" s="94"/>
      <c r="W231" s="106">
        <f t="shared" si="14"/>
        <v>18506213</v>
      </c>
      <c r="X231" s="146"/>
      <c r="Y231" s="106"/>
      <c r="Z231" s="106">
        <v>0</v>
      </c>
      <c r="AA231" s="94"/>
      <c r="AB231" s="106">
        <v>13175362</v>
      </c>
      <c r="AC231" s="94"/>
      <c r="AD231" s="106">
        <v>294653</v>
      </c>
      <c r="AE231" s="94"/>
      <c r="AF231" s="106">
        <v>0</v>
      </c>
      <c r="AG231" s="94"/>
      <c r="AH231" s="113">
        <v>1586601</v>
      </c>
      <c r="AI231" s="94"/>
      <c r="AJ231" s="106">
        <v>0</v>
      </c>
      <c r="AK231" s="94"/>
      <c r="AL231" s="106">
        <f t="shared" si="15"/>
        <v>15056616</v>
      </c>
      <c r="AM231" s="94"/>
      <c r="AN231" s="94"/>
      <c r="AO231" s="94"/>
      <c r="AP231" s="106">
        <v>2716721.35</v>
      </c>
      <c r="AQ231" s="94"/>
      <c r="AR231" s="103">
        <v>19</v>
      </c>
    </row>
    <row r="232" spans="1:44" ht="9.75" customHeight="1" x14ac:dyDescent="0.25">
      <c r="A232" s="94">
        <v>20</v>
      </c>
      <c r="B232" s="95"/>
      <c r="C232" s="8" t="s">
        <v>233</v>
      </c>
      <c r="D232" s="103"/>
      <c r="E232" s="103"/>
      <c r="F232" s="94"/>
      <c r="G232" s="106">
        <v>2540140</v>
      </c>
      <c r="H232" s="94"/>
      <c r="I232" s="106">
        <v>725209</v>
      </c>
      <c r="J232" s="94"/>
      <c r="K232" s="106">
        <v>3139544</v>
      </c>
      <c r="L232" s="94"/>
      <c r="M232" s="106">
        <v>0</v>
      </c>
      <c r="N232" s="94"/>
      <c r="O232" s="106">
        <v>0</v>
      </c>
      <c r="P232" s="94"/>
      <c r="Q232" s="106">
        <v>600624</v>
      </c>
      <c r="R232" s="94"/>
      <c r="S232" s="106">
        <v>0</v>
      </c>
      <c r="T232" s="94"/>
      <c r="U232" s="106">
        <v>0</v>
      </c>
      <c r="V232" s="94"/>
      <c r="W232" s="106">
        <f t="shared" si="14"/>
        <v>7005517</v>
      </c>
      <c r="X232" s="146"/>
      <c r="Y232" s="106"/>
      <c r="Z232" s="106">
        <v>0</v>
      </c>
      <c r="AA232" s="94"/>
      <c r="AB232" s="106">
        <v>3865973</v>
      </c>
      <c r="AC232" s="94"/>
      <c r="AD232" s="106">
        <v>0</v>
      </c>
      <c r="AE232" s="94"/>
      <c r="AF232" s="106">
        <v>0</v>
      </c>
      <c r="AG232" s="94"/>
      <c r="AH232" s="113">
        <v>3139544</v>
      </c>
      <c r="AI232" s="94"/>
      <c r="AJ232" s="106">
        <v>0</v>
      </c>
      <c r="AK232" s="94"/>
      <c r="AL232" s="106">
        <f t="shared" si="15"/>
        <v>7005517</v>
      </c>
      <c r="AM232" s="94"/>
      <c r="AN232" s="94"/>
      <c r="AO232" s="94"/>
      <c r="AP232" s="106">
        <v>3346641.23</v>
      </c>
      <c r="AQ232" s="94"/>
      <c r="AR232" s="103">
        <v>20</v>
      </c>
    </row>
    <row r="233" spans="1:44" ht="9.75" customHeight="1" x14ac:dyDescent="0.25">
      <c r="A233" s="94">
        <v>21</v>
      </c>
      <c r="B233" s="95"/>
      <c r="C233" s="8" t="s">
        <v>234</v>
      </c>
      <c r="D233" s="103"/>
      <c r="E233" s="103"/>
      <c r="F233" s="94"/>
      <c r="G233" s="106">
        <v>0</v>
      </c>
      <c r="H233" s="94"/>
      <c r="I233" s="106">
        <v>0</v>
      </c>
      <c r="J233" s="94"/>
      <c r="K233" s="106">
        <v>0</v>
      </c>
      <c r="L233" s="94"/>
      <c r="M233" s="106">
        <v>0</v>
      </c>
      <c r="N233" s="94"/>
      <c r="O233" s="106">
        <v>0</v>
      </c>
      <c r="P233" s="94"/>
      <c r="Q233" s="106">
        <v>25550</v>
      </c>
      <c r="R233" s="94"/>
      <c r="S233" s="106">
        <v>0</v>
      </c>
      <c r="T233" s="94"/>
      <c r="U233" s="106">
        <v>0</v>
      </c>
      <c r="V233" s="94"/>
      <c r="W233" s="106">
        <f t="shared" ref="W233:W250" si="16">SUM(G233:U233)</f>
        <v>25550</v>
      </c>
      <c r="X233" s="146"/>
      <c r="Y233" s="106"/>
      <c r="Z233" s="106">
        <v>0</v>
      </c>
      <c r="AA233" s="94"/>
      <c r="AB233" s="106">
        <v>0</v>
      </c>
      <c r="AC233" s="94"/>
      <c r="AD233" s="106">
        <v>25550</v>
      </c>
      <c r="AE233" s="94"/>
      <c r="AF233" s="106">
        <v>0</v>
      </c>
      <c r="AG233" s="94"/>
      <c r="AH233" s="113">
        <v>0</v>
      </c>
      <c r="AI233" s="94"/>
      <c r="AJ233" s="106">
        <v>0</v>
      </c>
      <c r="AK233" s="94"/>
      <c r="AL233" s="106">
        <f t="shared" ref="AL233:AL250" si="17">SUM(Z233:AJ233)</f>
        <v>25550</v>
      </c>
      <c r="AM233" s="94"/>
      <c r="AN233" s="94"/>
      <c r="AO233" s="94"/>
      <c r="AP233" s="106">
        <v>575404.27</v>
      </c>
      <c r="AQ233" s="94"/>
      <c r="AR233" s="103">
        <v>21</v>
      </c>
    </row>
    <row r="234" spans="1:44" ht="9.75" customHeight="1" x14ac:dyDescent="0.25">
      <c r="A234" s="94">
        <v>22</v>
      </c>
      <c r="B234" s="95"/>
      <c r="C234" s="9" t="s">
        <v>187</v>
      </c>
      <c r="D234" s="103"/>
      <c r="E234" s="103"/>
      <c r="F234" s="94"/>
      <c r="G234" s="106">
        <v>130489</v>
      </c>
      <c r="H234" s="94"/>
      <c r="I234" s="106">
        <v>105692</v>
      </c>
      <c r="J234" s="94"/>
      <c r="K234" s="106">
        <v>0</v>
      </c>
      <c r="L234" s="94"/>
      <c r="M234" s="106">
        <v>0</v>
      </c>
      <c r="N234" s="94"/>
      <c r="O234" s="106">
        <v>0</v>
      </c>
      <c r="P234" s="94"/>
      <c r="Q234" s="106">
        <v>0</v>
      </c>
      <c r="R234" s="94"/>
      <c r="S234" s="106">
        <v>0</v>
      </c>
      <c r="T234" s="94"/>
      <c r="U234" s="106">
        <v>0</v>
      </c>
      <c r="V234" s="94"/>
      <c r="W234" s="106">
        <f t="shared" si="16"/>
        <v>236181</v>
      </c>
      <c r="X234" s="146"/>
      <c r="Y234" s="106"/>
      <c r="Z234" s="106">
        <v>0</v>
      </c>
      <c r="AA234" s="94"/>
      <c r="AB234" s="106">
        <v>266409</v>
      </c>
      <c r="AC234" s="94"/>
      <c r="AD234" s="106">
        <v>153000</v>
      </c>
      <c r="AE234" s="94"/>
      <c r="AF234" s="106">
        <v>0</v>
      </c>
      <c r="AG234" s="94"/>
      <c r="AH234" s="113">
        <v>0</v>
      </c>
      <c r="AI234" s="94"/>
      <c r="AJ234" s="106">
        <v>0</v>
      </c>
      <c r="AK234" s="94"/>
      <c r="AL234" s="106">
        <f t="shared" si="17"/>
        <v>419409</v>
      </c>
      <c r="AM234" s="94"/>
      <c r="AN234" s="94"/>
      <c r="AO234" s="94"/>
      <c r="AP234" s="106">
        <v>74383.83</v>
      </c>
      <c r="AQ234" s="94"/>
      <c r="AR234" s="103">
        <v>22</v>
      </c>
    </row>
    <row r="235" spans="1:44" ht="9.75" customHeight="1" x14ac:dyDescent="0.25">
      <c r="A235" s="94">
        <v>23</v>
      </c>
      <c r="B235" s="95"/>
      <c r="C235" s="8" t="s">
        <v>195</v>
      </c>
      <c r="D235" s="103"/>
      <c r="E235" s="103"/>
      <c r="F235" s="94"/>
      <c r="G235" s="106">
        <v>0</v>
      </c>
      <c r="H235" s="94"/>
      <c r="I235" s="106">
        <v>0</v>
      </c>
      <c r="J235" s="94"/>
      <c r="K235" s="106">
        <v>0</v>
      </c>
      <c r="L235" s="94"/>
      <c r="M235" s="106">
        <v>0</v>
      </c>
      <c r="N235" s="94"/>
      <c r="O235" s="106">
        <v>0</v>
      </c>
      <c r="P235" s="94"/>
      <c r="Q235" s="106">
        <v>0</v>
      </c>
      <c r="R235" s="94"/>
      <c r="S235" s="106">
        <v>0</v>
      </c>
      <c r="T235" s="94"/>
      <c r="U235" s="106">
        <v>0</v>
      </c>
      <c r="V235" s="94"/>
      <c r="W235" s="106">
        <f t="shared" si="16"/>
        <v>0</v>
      </c>
      <c r="X235" s="146"/>
      <c r="Y235" s="106"/>
      <c r="Z235" s="106">
        <v>0</v>
      </c>
      <c r="AA235" s="94"/>
      <c r="AB235" s="106">
        <v>0</v>
      </c>
      <c r="AC235" s="94"/>
      <c r="AD235" s="106">
        <v>0</v>
      </c>
      <c r="AE235" s="94"/>
      <c r="AF235" s="106">
        <v>0</v>
      </c>
      <c r="AG235" s="94"/>
      <c r="AH235" s="113">
        <v>0</v>
      </c>
      <c r="AI235" s="94"/>
      <c r="AJ235" s="106">
        <v>0</v>
      </c>
      <c r="AK235" s="94"/>
      <c r="AL235" s="106">
        <f t="shared" si="17"/>
        <v>0</v>
      </c>
      <c r="AM235" s="94"/>
      <c r="AN235" s="94"/>
      <c r="AO235" s="94"/>
      <c r="AP235" s="106">
        <v>0</v>
      </c>
      <c r="AQ235" s="94"/>
      <c r="AR235" s="103">
        <v>23</v>
      </c>
    </row>
    <row r="236" spans="1:44" ht="9.75" customHeight="1" x14ac:dyDescent="0.25">
      <c r="A236" s="94">
        <v>24</v>
      </c>
      <c r="B236" s="95"/>
      <c r="C236" s="272" t="s">
        <v>235</v>
      </c>
      <c r="D236" s="103"/>
      <c r="E236" s="103"/>
      <c r="F236" s="94"/>
      <c r="G236" s="106">
        <v>97548</v>
      </c>
      <c r="H236" s="94"/>
      <c r="I236" s="106">
        <v>47647</v>
      </c>
      <c r="J236" s="94"/>
      <c r="K236" s="106">
        <v>0</v>
      </c>
      <c r="L236" s="94"/>
      <c r="M236" s="106">
        <v>36069</v>
      </c>
      <c r="N236" s="94"/>
      <c r="O236" s="106">
        <v>0</v>
      </c>
      <c r="P236" s="94"/>
      <c r="Q236" s="106">
        <v>50000</v>
      </c>
      <c r="R236" s="94"/>
      <c r="S236" s="106">
        <v>223579</v>
      </c>
      <c r="T236" s="94"/>
      <c r="U236" s="106">
        <v>126745</v>
      </c>
      <c r="V236" s="94"/>
      <c r="W236" s="106">
        <f t="shared" si="16"/>
        <v>581588</v>
      </c>
      <c r="X236" s="146"/>
      <c r="Y236" s="106"/>
      <c r="Z236" s="106">
        <v>0</v>
      </c>
      <c r="AA236" s="94"/>
      <c r="AB236" s="106">
        <v>806760</v>
      </c>
      <c r="AC236" s="94"/>
      <c r="AD236" s="106">
        <v>0</v>
      </c>
      <c r="AE236" s="94"/>
      <c r="AF236" s="106">
        <v>0</v>
      </c>
      <c r="AG236" s="94"/>
      <c r="AH236" s="113">
        <v>0</v>
      </c>
      <c r="AI236" s="94"/>
      <c r="AJ236" s="106">
        <v>0</v>
      </c>
      <c r="AK236" s="94"/>
      <c r="AL236" s="106">
        <f t="shared" si="17"/>
        <v>806760</v>
      </c>
      <c r="AM236" s="94"/>
      <c r="AN236" s="94"/>
      <c r="AO236" s="94"/>
      <c r="AP236" s="106">
        <v>126019.01999999999</v>
      </c>
      <c r="AQ236" s="94"/>
      <c r="AR236" s="103">
        <v>24</v>
      </c>
    </row>
    <row r="237" spans="1:44" ht="9.75" customHeight="1" x14ac:dyDescent="0.25">
      <c r="A237" s="94">
        <v>25</v>
      </c>
      <c r="B237" s="95"/>
      <c r="C237" s="8" t="s">
        <v>236</v>
      </c>
      <c r="D237" s="103"/>
      <c r="E237" s="103"/>
      <c r="F237" s="94"/>
      <c r="G237" s="106">
        <v>0</v>
      </c>
      <c r="H237" s="94"/>
      <c r="I237" s="106">
        <v>0</v>
      </c>
      <c r="J237" s="94"/>
      <c r="K237" s="106">
        <v>0</v>
      </c>
      <c r="L237" s="94"/>
      <c r="M237" s="106">
        <v>0</v>
      </c>
      <c r="N237" s="94"/>
      <c r="O237" s="106">
        <v>0</v>
      </c>
      <c r="P237" s="94"/>
      <c r="Q237" s="106">
        <v>449456</v>
      </c>
      <c r="R237" s="94"/>
      <c r="S237" s="106">
        <v>0</v>
      </c>
      <c r="T237" s="94"/>
      <c r="U237" s="106">
        <v>0</v>
      </c>
      <c r="V237" s="94"/>
      <c r="W237" s="106">
        <f t="shared" si="16"/>
        <v>449456</v>
      </c>
      <c r="X237" s="146"/>
      <c r="Y237" s="106"/>
      <c r="Z237" s="106">
        <v>0</v>
      </c>
      <c r="AA237" s="94"/>
      <c r="AB237" s="106">
        <v>0</v>
      </c>
      <c r="AC237" s="94"/>
      <c r="AD237" s="106">
        <v>449456</v>
      </c>
      <c r="AE237" s="94"/>
      <c r="AF237" s="106">
        <v>0</v>
      </c>
      <c r="AG237" s="94"/>
      <c r="AH237" s="113">
        <v>0</v>
      </c>
      <c r="AI237" s="94"/>
      <c r="AJ237" s="106">
        <v>0</v>
      </c>
      <c r="AK237" s="94"/>
      <c r="AL237" s="106">
        <f t="shared" si="17"/>
        <v>449456</v>
      </c>
      <c r="AM237" s="94"/>
      <c r="AN237" s="94"/>
      <c r="AO237" s="94"/>
      <c r="AP237" s="106">
        <v>147571.51</v>
      </c>
      <c r="AQ237" s="94"/>
      <c r="AR237" s="103">
        <v>25</v>
      </c>
    </row>
    <row r="238" spans="1:44" ht="9.75" customHeight="1" x14ac:dyDescent="0.25">
      <c r="A238" s="94">
        <v>26</v>
      </c>
      <c r="B238" s="95"/>
      <c r="C238" s="8" t="s">
        <v>237</v>
      </c>
      <c r="D238" s="103"/>
      <c r="E238" s="103"/>
      <c r="F238" s="94"/>
      <c r="G238" s="106">
        <v>0</v>
      </c>
      <c r="H238" s="94"/>
      <c r="I238" s="106">
        <v>0</v>
      </c>
      <c r="J238" s="94"/>
      <c r="K238" s="106">
        <v>0</v>
      </c>
      <c r="L238" s="94"/>
      <c r="M238" s="106">
        <v>2042</v>
      </c>
      <c r="N238" s="94"/>
      <c r="O238" s="106">
        <v>0</v>
      </c>
      <c r="P238" s="94"/>
      <c r="Q238" s="106">
        <v>0</v>
      </c>
      <c r="R238" s="94"/>
      <c r="S238" s="106">
        <v>0</v>
      </c>
      <c r="T238" s="94"/>
      <c r="U238" s="106">
        <v>0</v>
      </c>
      <c r="V238" s="94"/>
      <c r="W238" s="106">
        <f t="shared" si="16"/>
        <v>2042</v>
      </c>
      <c r="X238" s="146"/>
      <c r="Y238" s="106"/>
      <c r="Z238" s="106">
        <v>0</v>
      </c>
      <c r="AA238" s="94"/>
      <c r="AB238" s="106">
        <v>0</v>
      </c>
      <c r="AC238" s="94"/>
      <c r="AD238" s="106">
        <v>0</v>
      </c>
      <c r="AE238" s="94"/>
      <c r="AF238" s="106">
        <v>0</v>
      </c>
      <c r="AG238" s="94"/>
      <c r="AH238" s="113">
        <v>2042</v>
      </c>
      <c r="AI238" s="94"/>
      <c r="AJ238" s="106">
        <v>0</v>
      </c>
      <c r="AK238" s="94"/>
      <c r="AL238" s="106">
        <f t="shared" si="17"/>
        <v>2042</v>
      </c>
      <c r="AM238" s="94"/>
      <c r="AN238" s="94"/>
      <c r="AO238" s="94"/>
      <c r="AP238" s="106">
        <v>0</v>
      </c>
      <c r="AQ238" s="94"/>
      <c r="AR238" s="103">
        <v>26</v>
      </c>
    </row>
    <row r="239" spans="1:44" ht="9.75" customHeight="1" x14ac:dyDescent="0.25">
      <c r="A239" s="94">
        <v>27</v>
      </c>
      <c r="B239" s="95"/>
      <c r="C239" s="8" t="s">
        <v>238</v>
      </c>
      <c r="D239" s="103"/>
      <c r="E239" s="103"/>
      <c r="F239" s="94"/>
      <c r="G239" s="106">
        <v>626437</v>
      </c>
      <c r="H239" s="94"/>
      <c r="I239" s="106">
        <v>0</v>
      </c>
      <c r="J239" s="94"/>
      <c r="K239" s="106">
        <v>0</v>
      </c>
      <c r="L239" s="94"/>
      <c r="M239" s="106">
        <v>0</v>
      </c>
      <c r="N239" s="94"/>
      <c r="O239" s="106">
        <v>0</v>
      </c>
      <c r="P239" s="94"/>
      <c r="Q239" s="106">
        <v>0</v>
      </c>
      <c r="R239" s="94"/>
      <c r="S239" s="106">
        <v>0</v>
      </c>
      <c r="T239" s="94"/>
      <c r="U239" s="106">
        <v>0</v>
      </c>
      <c r="V239" s="94"/>
      <c r="W239" s="106">
        <f t="shared" si="16"/>
        <v>626437</v>
      </c>
      <c r="X239" s="146"/>
      <c r="Y239" s="106"/>
      <c r="Z239" s="106">
        <v>0</v>
      </c>
      <c r="AA239" s="94"/>
      <c r="AB239" s="106">
        <v>155961</v>
      </c>
      <c r="AC239" s="94"/>
      <c r="AD239" s="106">
        <v>1719506</v>
      </c>
      <c r="AE239" s="94"/>
      <c r="AF239" s="106">
        <v>0</v>
      </c>
      <c r="AG239" s="94"/>
      <c r="AH239" s="113">
        <v>0</v>
      </c>
      <c r="AI239" s="94"/>
      <c r="AJ239" s="106">
        <v>0</v>
      </c>
      <c r="AK239" s="94"/>
      <c r="AL239" s="106">
        <f t="shared" si="17"/>
        <v>1875467</v>
      </c>
      <c r="AM239" s="94"/>
      <c r="AN239" s="94"/>
      <c r="AO239" s="94"/>
      <c r="AP239" s="106">
        <v>82114.44</v>
      </c>
      <c r="AQ239" s="94"/>
      <c r="AR239" s="103">
        <v>27</v>
      </c>
    </row>
    <row r="240" spans="1:44" ht="9.75" customHeight="1" x14ac:dyDescent="0.25">
      <c r="A240" s="94">
        <v>28</v>
      </c>
      <c r="B240" s="95"/>
      <c r="C240" s="8" t="s">
        <v>239</v>
      </c>
      <c r="D240" s="103"/>
      <c r="E240" s="103"/>
      <c r="F240" s="94"/>
      <c r="G240" s="106">
        <v>0</v>
      </c>
      <c r="H240" s="94"/>
      <c r="I240" s="106">
        <v>0</v>
      </c>
      <c r="J240" s="94"/>
      <c r="K240" s="106">
        <v>0</v>
      </c>
      <c r="L240" s="94"/>
      <c r="M240" s="106">
        <v>0</v>
      </c>
      <c r="N240" s="94"/>
      <c r="O240" s="106">
        <v>0</v>
      </c>
      <c r="P240" s="94"/>
      <c r="Q240" s="106">
        <v>0</v>
      </c>
      <c r="R240" s="94"/>
      <c r="S240" s="106">
        <v>0</v>
      </c>
      <c r="T240" s="94"/>
      <c r="U240" s="106">
        <v>0</v>
      </c>
      <c r="V240" s="94"/>
      <c r="W240" s="106">
        <f t="shared" si="16"/>
        <v>0</v>
      </c>
      <c r="X240" s="146"/>
      <c r="Y240" s="106"/>
      <c r="Z240" s="106">
        <v>0</v>
      </c>
      <c r="AA240" s="94"/>
      <c r="AB240" s="106">
        <v>0</v>
      </c>
      <c r="AC240" s="94"/>
      <c r="AD240" s="106">
        <v>0</v>
      </c>
      <c r="AE240" s="94"/>
      <c r="AF240" s="106">
        <v>0</v>
      </c>
      <c r="AG240" s="94"/>
      <c r="AH240" s="113">
        <v>0</v>
      </c>
      <c r="AI240" s="94"/>
      <c r="AJ240" s="106">
        <v>0</v>
      </c>
      <c r="AK240" s="94"/>
      <c r="AL240" s="106">
        <f t="shared" si="17"/>
        <v>0</v>
      </c>
      <c r="AM240" s="94"/>
      <c r="AN240" s="94"/>
      <c r="AO240" s="94"/>
      <c r="AP240" s="106">
        <v>703474.36</v>
      </c>
      <c r="AQ240" s="94"/>
      <c r="AR240" s="103">
        <v>28</v>
      </c>
    </row>
    <row r="241" spans="1:44" ht="9.75" customHeight="1" x14ac:dyDescent="0.25">
      <c r="A241" s="94">
        <v>29</v>
      </c>
      <c r="B241" s="95"/>
      <c r="C241" s="8" t="s">
        <v>240</v>
      </c>
      <c r="D241" s="103"/>
      <c r="E241" s="103"/>
      <c r="F241" s="94"/>
      <c r="G241" s="106">
        <v>486196</v>
      </c>
      <c r="H241" s="94"/>
      <c r="I241" s="106">
        <v>0</v>
      </c>
      <c r="J241" s="94"/>
      <c r="K241" s="106">
        <v>0</v>
      </c>
      <c r="L241" s="94"/>
      <c r="M241" s="106">
        <v>0</v>
      </c>
      <c r="N241" s="94"/>
      <c r="O241" s="106">
        <v>0</v>
      </c>
      <c r="P241" s="94"/>
      <c r="Q241" s="106">
        <v>0</v>
      </c>
      <c r="R241" s="94"/>
      <c r="S241" s="106">
        <v>0</v>
      </c>
      <c r="T241" s="94"/>
      <c r="U241" s="106">
        <v>201899</v>
      </c>
      <c r="V241" s="94"/>
      <c r="W241" s="106">
        <f t="shared" si="16"/>
        <v>688095</v>
      </c>
      <c r="X241" s="146"/>
      <c r="Y241" s="106"/>
      <c r="Z241" s="106">
        <v>0</v>
      </c>
      <c r="AA241" s="94"/>
      <c r="AB241" s="106">
        <v>0</v>
      </c>
      <c r="AC241" s="94"/>
      <c r="AD241" s="106">
        <v>490595</v>
      </c>
      <c r="AE241" s="94"/>
      <c r="AF241" s="106">
        <v>0</v>
      </c>
      <c r="AG241" s="94"/>
      <c r="AH241" s="113">
        <v>0</v>
      </c>
      <c r="AI241" s="94"/>
      <c r="AJ241" s="106">
        <v>0</v>
      </c>
      <c r="AK241" s="94"/>
      <c r="AL241" s="106">
        <f t="shared" si="17"/>
        <v>490595</v>
      </c>
      <c r="AM241" s="94"/>
      <c r="AN241" s="94"/>
      <c r="AO241" s="94"/>
      <c r="AP241" s="106">
        <v>82563.05</v>
      </c>
      <c r="AQ241" s="94"/>
      <c r="AR241" s="103">
        <v>29</v>
      </c>
    </row>
    <row r="242" spans="1:44" ht="9.75" customHeight="1" x14ac:dyDescent="0.25">
      <c r="A242" s="94">
        <v>30</v>
      </c>
      <c r="B242" s="95"/>
      <c r="C242" s="8" t="s">
        <v>241</v>
      </c>
      <c r="D242" s="103"/>
      <c r="E242" s="103"/>
      <c r="F242" s="94"/>
      <c r="G242" s="106">
        <v>0</v>
      </c>
      <c r="H242" s="94"/>
      <c r="I242" s="106">
        <v>0</v>
      </c>
      <c r="J242" s="94"/>
      <c r="K242" s="106">
        <v>0</v>
      </c>
      <c r="L242" s="94"/>
      <c r="M242" s="106">
        <v>0</v>
      </c>
      <c r="N242" s="94"/>
      <c r="O242" s="106">
        <v>0</v>
      </c>
      <c r="P242" s="94"/>
      <c r="Q242" s="106">
        <v>770174</v>
      </c>
      <c r="R242" s="94"/>
      <c r="S242" s="106">
        <v>0</v>
      </c>
      <c r="T242" s="94"/>
      <c r="U242" s="106">
        <v>0</v>
      </c>
      <c r="V242" s="94"/>
      <c r="W242" s="106">
        <f t="shared" si="16"/>
        <v>770174</v>
      </c>
      <c r="X242" s="146"/>
      <c r="Y242" s="106"/>
      <c r="Z242" s="106">
        <v>0</v>
      </c>
      <c r="AA242" s="94"/>
      <c r="AB242" s="106">
        <v>0</v>
      </c>
      <c r="AC242" s="94"/>
      <c r="AD242" s="106">
        <v>770174</v>
      </c>
      <c r="AE242" s="94"/>
      <c r="AF242" s="106">
        <v>0</v>
      </c>
      <c r="AG242" s="94"/>
      <c r="AH242" s="113">
        <v>0</v>
      </c>
      <c r="AI242" s="94"/>
      <c r="AJ242" s="106">
        <v>0</v>
      </c>
      <c r="AK242" s="94"/>
      <c r="AL242" s="106">
        <f t="shared" si="17"/>
        <v>770174</v>
      </c>
      <c r="AM242" s="94"/>
      <c r="AN242" s="94"/>
      <c r="AO242" s="94"/>
      <c r="AP242" s="106">
        <v>378.64</v>
      </c>
      <c r="AQ242" s="94"/>
      <c r="AR242" s="103">
        <v>30</v>
      </c>
    </row>
    <row r="243" spans="1:44" ht="9.75" customHeight="1" x14ac:dyDescent="0.25">
      <c r="A243" s="94">
        <v>31</v>
      </c>
      <c r="B243" s="95"/>
      <c r="C243" s="8" t="s">
        <v>208</v>
      </c>
      <c r="D243" s="103"/>
      <c r="E243" s="103"/>
      <c r="F243" s="94"/>
      <c r="G243" s="106">
        <v>0</v>
      </c>
      <c r="H243" s="94"/>
      <c r="I243" s="106">
        <v>72893</v>
      </c>
      <c r="J243" s="94"/>
      <c r="K243" s="106">
        <v>300000</v>
      </c>
      <c r="L243" s="94"/>
      <c r="M243" s="106">
        <v>0</v>
      </c>
      <c r="N243" s="94"/>
      <c r="O243" s="106">
        <v>0</v>
      </c>
      <c r="P243" s="94"/>
      <c r="Q243" s="106">
        <v>212194</v>
      </c>
      <c r="R243" s="94"/>
      <c r="S243" s="106">
        <v>0</v>
      </c>
      <c r="T243" s="94"/>
      <c r="U243" s="106">
        <v>0</v>
      </c>
      <c r="V243" s="94"/>
      <c r="W243" s="106">
        <f t="shared" si="16"/>
        <v>585087</v>
      </c>
      <c r="X243" s="146"/>
      <c r="Y243" s="106"/>
      <c r="Z243" s="106">
        <v>0</v>
      </c>
      <c r="AA243" s="94"/>
      <c r="AB243" s="106">
        <v>0</v>
      </c>
      <c r="AC243" s="94"/>
      <c r="AD243" s="106">
        <v>285087</v>
      </c>
      <c r="AE243" s="94"/>
      <c r="AF243" s="106">
        <v>0</v>
      </c>
      <c r="AG243" s="94"/>
      <c r="AH243" s="113">
        <v>0</v>
      </c>
      <c r="AI243" s="94"/>
      <c r="AJ243" s="106">
        <v>0</v>
      </c>
      <c r="AK243" s="94"/>
      <c r="AL243" s="106">
        <f t="shared" si="17"/>
        <v>285087</v>
      </c>
      <c r="AM243" s="94"/>
      <c r="AN243" s="94"/>
      <c r="AO243" s="94"/>
      <c r="AP243" s="106">
        <v>256784.79</v>
      </c>
      <c r="AQ243" s="94"/>
      <c r="AR243" s="103">
        <v>31</v>
      </c>
    </row>
    <row r="244" spans="1:44" ht="9.75" customHeight="1" x14ac:dyDescent="0.25">
      <c r="A244" s="94">
        <v>32</v>
      </c>
      <c r="B244" s="95"/>
      <c r="C244" s="8" t="s">
        <v>242</v>
      </c>
      <c r="D244" s="103"/>
      <c r="E244" s="103"/>
      <c r="F244" s="94"/>
      <c r="G244" s="106">
        <v>0</v>
      </c>
      <c r="H244" s="94"/>
      <c r="I244" s="106">
        <v>0</v>
      </c>
      <c r="J244" s="94"/>
      <c r="K244" s="106">
        <v>0</v>
      </c>
      <c r="L244" s="94"/>
      <c r="M244" s="106">
        <v>196594</v>
      </c>
      <c r="N244" s="94"/>
      <c r="O244" s="106">
        <v>0</v>
      </c>
      <c r="P244" s="94"/>
      <c r="Q244" s="106">
        <v>1496177</v>
      </c>
      <c r="R244" s="94"/>
      <c r="S244" s="106">
        <v>0</v>
      </c>
      <c r="T244" s="94"/>
      <c r="U244" s="106">
        <v>56393</v>
      </c>
      <c r="V244" s="94"/>
      <c r="W244" s="106">
        <f t="shared" ref="W244:W249" si="18">SUM(G244:U244)</f>
        <v>1749164</v>
      </c>
      <c r="X244" s="146"/>
      <c r="Y244" s="106"/>
      <c r="Z244" s="106">
        <v>0</v>
      </c>
      <c r="AA244" s="94"/>
      <c r="AB244" s="106">
        <v>0</v>
      </c>
      <c r="AC244" s="94"/>
      <c r="AD244" s="106">
        <v>552940</v>
      </c>
      <c r="AE244" s="94"/>
      <c r="AF244" s="106">
        <v>0</v>
      </c>
      <c r="AG244" s="94"/>
      <c r="AH244" s="113">
        <v>3484890</v>
      </c>
      <c r="AI244" s="94"/>
      <c r="AJ244" s="106">
        <v>0</v>
      </c>
      <c r="AK244" s="94"/>
      <c r="AL244" s="106">
        <f t="shared" ref="AL244:AL249" si="19">SUM(Z244:AJ244)</f>
        <v>4037830</v>
      </c>
      <c r="AM244" s="94"/>
      <c r="AN244" s="94"/>
      <c r="AO244" s="94"/>
      <c r="AP244" s="106">
        <v>2055070</v>
      </c>
      <c r="AQ244" s="94"/>
      <c r="AR244" s="103">
        <v>32</v>
      </c>
    </row>
    <row r="245" spans="1:44" ht="9.75" customHeight="1" x14ac:dyDescent="0.25">
      <c r="A245" s="94">
        <v>33</v>
      </c>
      <c r="B245" s="95"/>
      <c r="C245" s="8" t="s">
        <v>243</v>
      </c>
      <c r="D245" s="103"/>
      <c r="E245" s="103"/>
      <c r="F245" s="94"/>
      <c r="G245" s="106">
        <v>0</v>
      </c>
      <c r="H245" s="94"/>
      <c r="I245" s="106">
        <v>0</v>
      </c>
      <c r="J245" s="94"/>
      <c r="K245" s="106">
        <v>0</v>
      </c>
      <c r="L245" s="94"/>
      <c r="M245" s="106">
        <v>0</v>
      </c>
      <c r="N245" s="94"/>
      <c r="O245" s="106">
        <v>0</v>
      </c>
      <c r="P245" s="94"/>
      <c r="Q245" s="106">
        <v>0</v>
      </c>
      <c r="R245" s="94"/>
      <c r="S245" s="106">
        <v>0</v>
      </c>
      <c r="T245" s="94"/>
      <c r="U245" s="106">
        <v>0</v>
      </c>
      <c r="V245" s="94"/>
      <c r="W245" s="106">
        <f t="shared" si="18"/>
        <v>0</v>
      </c>
      <c r="X245" s="146"/>
      <c r="Y245" s="106"/>
      <c r="Z245" s="106">
        <v>0</v>
      </c>
      <c r="AA245" s="94"/>
      <c r="AB245" s="106">
        <v>0</v>
      </c>
      <c r="AC245" s="94"/>
      <c r="AD245" s="106">
        <v>0</v>
      </c>
      <c r="AE245" s="94"/>
      <c r="AF245" s="106">
        <v>0</v>
      </c>
      <c r="AG245" s="94"/>
      <c r="AH245" s="113">
        <v>0</v>
      </c>
      <c r="AI245" s="94"/>
      <c r="AJ245" s="106">
        <v>0</v>
      </c>
      <c r="AK245" s="94"/>
      <c r="AL245" s="106">
        <f t="shared" si="19"/>
        <v>0</v>
      </c>
      <c r="AM245" s="94"/>
      <c r="AN245" s="94"/>
      <c r="AO245" s="94"/>
      <c r="AP245" s="106">
        <v>112980.36</v>
      </c>
      <c r="AQ245" s="94"/>
      <c r="AR245" s="103">
        <v>33</v>
      </c>
    </row>
    <row r="246" spans="1:44" ht="9.75" customHeight="1" x14ac:dyDescent="0.25">
      <c r="A246" s="94">
        <v>34</v>
      </c>
      <c r="B246" s="95"/>
      <c r="C246" s="8" t="s">
        <v>244</v>
      </c>
      <c r="D246" s="103"/>
      <c r="E246" s="103"/>
      <c r="F246" s="94"/>
      <c r="G246" s="106">
        <v>0</v>
      </c>
      <c r="H246" s="94"/>
      <c r="I246" s="106">
        <v>0</v>
      </c>
      <c r="J246" s="94"/>
      <c r="K246" s="106">
        <v>0</v>
      </c>
      <c r="L246" s="94"/>
      <c r="M246" s="106">
        <v>0</v>
      </c>
      <c r="N246" s="94"/>
      <c r="O246" s="106">
        <v>0</v>
      </c>
      <c r="P246" s="94"/>
      <c r="Q246" s="106">
        <v>0</v>
      </c>
      <c r="R246" s="94"/>
      <c r="S246" s="106">
        <v>0</v>
      </c>
      <c r="T246" s="94"/>
      <c r="U246" s="106">
        <v>0</v>
      </c>
      <c r="V246" s="94"/>
      <c r="W246" s="106">
        <f t="shared" si="18"/>
        <v>0</v>
      </c>
      <c r="X246" s="146"/>
      <c r="Y246" s="106"/>
      <c r="Z246" s="106">
        <v>0</v>
      </c>
      <c r="AA246" s="94"/>
      <c r="AB246" s="106">
        <v>0</v>
      </c>
      <c r="AC246" s="94"/>
      <c r="AD246" s="106">
        <v>0</v>
      </c>
      <c r="AE246" s="94"/>
      <c r="AF246" s="106">
        <v>0</v>
      </c>
      <c r="AG246" s="94"/>
      <c r="AH246" s="113">
        <v>0</v>
      </c>
      <c r="AI246" s="94"/>
      <c r="AJ246" s="106">
        <v>0</v>
      </c>
      <c r="AK246" s="94"/>
      <c r="AL246" s="106">
        <f t="shared" si="19"/>
        <v>0</v>
      </c>
      <c r="AM246" s="94"/>
      <c r="AN246" s="94"/>
      <c r="AO246" s="94"/>
      <c r="AP246" s="106">
        <v>0</v>
      </c>
      <c r="AQ246" s="94"/>
      <c r="AR246" s="103">
        <v>34</v>
      </c>
    </row>
    <row r="247" spans="1:44" ht="9.75" customHeight="1" x14ac:dyDescent="0.25">
      <c r="A247" s="94">
        <v>35</v>
      </c>
      <c r="B247" s="95"/>
      <c r="C247" s="8" t="s">
        <v>245</v>
      </c>
      <c r="D247" s="103"/>
      <c r="E247" s="103"/>
      <c r="F247" s="94"/>
      <c r="G247" s="106">
        <v>0</v>
      </c>
      <c r="H247" s="94"/>
      <c r="I247" s="106">
        <v>109457</v>
      </c>
      <c r="J247" s="94"/>
      <c r="K247" s="106">
        <v>0</v>
      </c>
      <c r="L247" s="94"/>
      <c r="M247" s="106">
        <v>0</v>
      </c>
      <c r="N247" s="94"/>
      <c r="O247" s="106">
        <v>0</v>
      </c>
      <c r="P247" s="94"/>
      <c r="Q247" s="106">
        <v>262994</v>
      </c>
      <c r="R247" s="94"/>
      <c r="S247" s="106">
        <v>0</v>
      </c>
      <c r="T247" s="94"/>
      <c r="U247" s="106">
        <v>0</v>
      </c>
      <c r="V247" s="94"/>
      <c r="W247" s="106">
        <f t="shared" si="18"/>
        <v>372451</v>
      </c>
      <c r="X247" s="146"/>
      <c r="Y247" s="106"/>
      <c r="Z247" s="106">
        <v>0</v>
      </c>
      <c r="AA247" s="94"/>
      <c r="AB247" s="106">
        <v>0</v>
      </c>
      <c r="AC247" s="94"/>
      <c r="AD247" s="106">
        <v>372451</v>
      </c>
      <c r="AE247" s="94"/>
      <c r="AF247" s="106">
        <v>0</v>
      </c>
      <c r="AG247" s="94"/>
      <c r="AH247" s="113">
        <v>0</v>
      </c>
      <c r="AI247" s="94"/>
      <c r="AJ247" s="106">
        <v>0</v>
      </c>
      <c r="AK247" s="94"/>
      <c r="AL247" s="106">
        <f t="shared" si="19"/>
        <v>372451</v>
      </c>
      <c r="AM247" s="94"/>
      <c r="AN247" s="94"/>
      <c r="AO247" s="94"/>
      <c r="AP247" s="106">
        <v>0</v>
      </c>
      <c r="AQ247" s="94"/>
      <c r="AR247" s="103">
        <v>35</v>
      </c>
    </row>
    <row r="248" spans="1:44" ht="9.75" customHeight="1" x14ac:dyDescent="0.25">
      <c r="A248" s="94">
        <v>36</v>
      </c>
      <c r="B248" s="95"/>
      <c r="C248" s="8" t="s">
        <v>212</v>
      </c>
      <c r="D248" s="103"/>
      <c r="E248" s="103"/>
      <c r="F248" s="94"/>
      <c r="G248" s="106">
        <v>0</v>
      </c>
      <c r="H248" s="94"/>
      <c r="I248" s="106">
        <v>0</v>
      </c>
      <c r="J248" s="94"/>
      <c r="K248" s="106">
        <v>0</v>
      </c>
      <c r="L248" s="94"/>
      <c r="M248" s="106">
        <v>0</v>
      </c>
      <c r="N248" s="94"/>
      <c r="O248" s="106">
        <v>0</v>
      </c>
      <c r="P248" s="94"/>
      <c r="Q248" s="106">
        <v>466966</v>
      </c>
      <c r="R248" s="94"/>
      <c r="S248" s="106">
        <v>0</v>
      </c>
      <c r="T248" s="94"/>
      <c r="U248" s="106">
        <v>0</v>
      </c>
      <c r="V248" s="94"/>
      <c r="W248" s="106">
        <f t="shared" si="18"/>
        <v>466966</v>
      </c>
      <c r="X248" s="146"/>
      <c r="Y248" s="106"/>
      <c r="Z248" s="106">
        <v>0</v>
      </c>
      <c r="AA248" s="94"/>
      <c r="AB248" s="106">
        <v>428283</v>
      </c>
      <c r="AC248" s="94"/>
      <c r="AD248" s="106">
        <v>38683</v>
      </c>
      <c r="AE248" s="94"/>
      <c r="AF248" s="106">
        <v>0</v>
      </c>
      <c r="AG248" s="94"/>
      <c r="AH248" s="113">
        <v>0</v>
      </c>
      <c r="AI248" s="94"/>
      <c r="AJ248" s="106">
        <v>0</v>
      </c>
      <c r="AK248" s="94"/>
      <c r="AL248" s="106">
        <f t="shared" si="19"/>
        <v>466966</v>
      </c>
      <c r="AM248" s="94"/>
      <c r="AN248" s="94"/>
      <c r="AO248" s="94"/>
      <c r="AP248" s="106">
        <v>168090.71</v>
      </c>
      <c r="AQ248" s="94"/>
      <c r="AR248" s="103">
        <v>36</v>
      </c>
    </row>
    <row r="249" spans="1:44" ht="9.75" customHeight="1" x14ac:dyDescent="0.25">
      <c r="A249" s="94">
        <v>37</v>
      </c>
      <c r="B249" s="95"/>
      <c r="C249" s="8" t="s">
        <v>246</v>
      </c>
      <c r="D249" s="103"/>
      <c r="E249" s="103"/>
      <c r="F249" s="94"/>
      <c r="G249" s="106">
        <v>0</v>
      </c>
      <c r="H249" s="94"/>
      <c r="I249" s="106">
        <v>0</v>
      </c>
      <c r="J249" s="94"/>
      <c r="K249" s="106">
        <v>874447</v>
      </c>
      <c r="L249" s="94"/>
      <c r="M249" s="106">
        <v>0</v>
      </c>
      <c r="N249" s="94"/>
      <c r="O249" s="106">
        <v>0</v>
      </c>
      <c r="P249" s="94"/>
      <c r="Q249" s="106">
        <v>81254</v>
      </c>
      <c r="R249" s="94"/>
      <c r="S249" s="106">
        <v>0</v>
      </c>
      <c r="T249" s="94"/>
      <c r="U249" s="106">
        <v>0</v>
      </c>
      <c r="V249" s="94"/>
      <c r="W249" s="106">
        <f t="shared" si="18"/>
        <v>955701</v>
      </c>
      <c r="X249" s="146"/>
      <c r="Y249" s="106"/>
      <c r="Z249" s="106">
        <v>0</v>
      </c>
      <c r="AA249" s="94"/>
      <c r="AB249" s="106">
        <v>0</v>
      </c>
      <c r="AC249" s="94"/>
      <c r="AD249" s="106">
        <v>955701</v>
      </c>
      <c r="AE249" s="94"/>
      <c r="AF249" s="106">
        <v>0</v>
      </c>
      <c r="AG249" s="94"/>
      <c r="AH249" s="113">
        <v>0</v>
      </c>
      <c r="AI249" s="94"/>
      <c r="AJ249" s="106">
        <v>0</v>
      </c>
      <c r="AK249" s="94"/>
      <c r="AL249" s="106">
        <f t="shared" si="19"/>
        <v>955701</v>
      </c>
      <c r="AM249" s="94"/>
      <c r="AN249" s="94"/>
      <c r="AO249" s="94"/>
      <c r="AP249" s="106">
        <v>0</v>
      </c>
      <c r="AQ249" s="94"/>
      <c r="AR249" s="103">
        <v>37</v>
      </c>
    </row>
    <row r="250" spans="1:44" ht="9.75" customHeight="1" x14ac:dyDescent="0.25">
      <c r="A250" s="126">
        <v>38</v>
      </c>
      <c r="B250" s="95"/>
      <c r="C250" s="9" t="s">
        <v>247</v>
      </c>
      <c r="D250" s="103"/>
      <c r="E250" s="103"/>
      <c r="F250" s="94"/>
      <c r="G250" s="110">
        <v>0</v>
      </c>
      <c r="H250" s="94"/>
      <c r="I250" s="110">
        <v>0</v>
      </c>
      <c r="J250" s="94"/>
      <c r="K250" s="110">
        <v>0</v>
      </c>
      <c r="L250" s="94"/>
      <c r="M250" s="110">
        <v>0</v>
      </c>
      <c r="N250" s="94"/>
      <c r="O250" s="110">
        <v>0</v>
      </c>
      <c r="P250" s="94"/>
      <c r="Q250" s="110">
        <v>0</v>
      </c>
      <c r="R250" s="94"/>
      <c r="S250" s="110">
        <v>0</v>
      </c>
      <c r="T250" s="94"/>
      <c r="U250" s="110">
        <v>1393</v>
      </c>
      <c r="V250" s="94"/>
      <c r="W250" s="110">
        <f t="shared" si="16"/>
        <v>1393</v>
      </c>
      <c r="X250" s="146"/>
      <c r="Y250" s="106"/>
      <c r="Z250" s="110">
        <v>0</v>
      </c>
      <c r="AA250" s="94"/>
      <c r="AB250" s="110">
        <v>0</v>
      </c>
      <c r="AC250" s="94"/>
      <c r="AD250" s="110">
        <v>0</v>
      </c>
      <c r="AE250" s="94"/>
      <c r="AF250" s="110">
        <v>0</v>
      </c>
      <c r="AG250" s="94"/>
      <c r="AH250" s="110">
        <v>1393</v>
      </c>
      <c r="AI250" s="94"/>
      <c r="AJ250" s="110">
        <v>0</v>
      </c>
      <c r="AK250" s="94"/>
      <c r="AL250" s="110">
        <f t="shared" si="17"/>
        <v>1393</v>
      </c>
      <c r="AM250" s="94"/>
      <c r="AN250" s="94"/>
      <c r="AO250" s="94"/>
      <c r="AP250" s="110">
        <v>2423649.5700000003</v>
      </c>
      <c r="AQ250" s="94"/>
      <c r="AR250" s="109">
        <v>38</v>
      </c>
    </row>
    <row r="251" spans="1:44" ht="8.85" customHeight="1" x14ac:dyDescent="0.25">
      <c r="A251" s="103"/>
      <c r="B251" s="103"/>
      <c r="C251" s="103"/>
      <c r="D251" s="103"/>
      <c r="E251" s="103"/>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103"/>
    </row>
    <row r="252" spans="1:44" ht="8.85" customHeight="1" x14ac:dyDescent="0.25">
      <c r="A252" s="109">
        <f>A250</f>
        <v>38</v>
      </c>
      <c r="B252" s="103"/>
      <c r="C252" s="123" t="s">
        <v>63</v>
      </c>
      <c r="D252" s="103"/>
      <c r="E252" s="103"/>
      <c r="F252" s="94"/>
      <c r="G252" s="115">
        <f>SUM(G213:G250)</f>
        <v>7895990</v>
      </c>
      <c r="H252" s="94"/>
      <c r="I252" s="115">
        <f>SUM(I213:I250)</f>
        <v>5849039</v>
      </c>
      <c r="J252" s="94"/>
      <c r="K252" s="115">
        <f>SUM(K213:K250)</f>
        <v>12818366</v>
      </c>
      <c r="L252" s="94"/>
      <c r="M252" s="115">
        <f>SUM(M213:M250)</f>
        <v>911112</v>
      </c>
      <c r="N252" s="94"/>
      <c r="O252" s="115">
        <f>SUM(O213:O250)</f>
        <v>0</v>
      </c>
      <c r="P252" s="94"/>
      <c r="Q252" s="115">
        <f>SUM(Q213:Q250)</f>
        <v>16350159</v>
      </c>
      <c r="R252" s="94"/>
      <c r="S252" s="115">
        <f>SUM(S213:S250)</f>
        <v>11489941</v>
      </c>
      <c r="T252" s="94"/>
      <c r="U252" s="115">
        <f>SUM(U213:U250)</f>
        <v>2959906</v>
      </c>
      <c r="V252" s="94"/>
      <c r="W252" s="115">
        <f>SUM(W213:W250)</f>
        <v>58274513</v>
      </c>
      <c r="X252" s="148"/>
      <c r="Y252" s="94"/>
      <c r="Z252" s="115">
        <f>SUM(Z213:Z250)</f>
        <v>0</v>
      </c>
      <c r="AA252" s="94"/>
      <c r="AB252" s="115">
        <f>SUM(AB213:AB250)</f>
        <v>27586612</v>
      </c>
      <c r="AC252" s="94"/>
      <c r="AD252" s="115">
        <f>SUM(AD213:AD250)</f>
        <v>12573798</v>
      </c>
      <c r="AE252" s="94"/>
      <c r="AF252" s="115">
        <f>SUM(AF213:AF250)</f>
        <v>0</v>
      </c>
      <c r="AG252" s="94"/>
      <c r="AH252" s="115">
        <f>SUM(AH213:AH250)</f>
        <v>8214470</v>
      </c>
      <c r="AI252" s="94"/>
      <c r="AJ252" s="115">
        <f>SUM(AJ213:AJ250)</f>
        <v>0</v>
      </c>
      <c r="AK252" s="94"/>
      <c r="AL252" s="115">
        <f>SUM(AL213:AL250)</f>
        <v>48374880</v>
      </c>
      <c r="AM252" s="94"/>
      <c r="AN252" s="94"/>
      <c r="AO252" s="94"/>
      <c r="AP252" s="115">
        <f>SUM(AP213:AP250)</f>
        <v>29672287.850000001</v>
      </c>
      <c r="AQ252" s="94"/>
      <c r="AR252" s="109">
        <f>AR250</f>
        <v>38</v>
      </c>
    </row>
    <row r="253" spans="1:44" ht="8.85" customHeight="1" x14ac:dyDescent="0.25">
      <c r="A253" s="147"/>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row>
    <row r="254" spans="1:44" ht="13.5" thickBot="1" x14ac:dyDescent="0.3">
      <c r="A254" s="130">
        <f>(A52+A192+A252)</f>
        <v>171</v>
      </c>
      <c r="B254" s="103"/>
      <c r="C254" s="123" t="s">
        <v>248</v>
      </c>
      <c r="D254" s="103"/>
      <c r="E254" s="103"/>
      <c r="F254" s="94"/>
      <c r="G254" s="131">
        <f>(G52+G192+G252)</f>
        <v>150692044</v>
      </c>
      <c r="H254" s="94"/>
      <c r="I254" s="131">
        <f>(I52+I192+I252)</f>
        <v>104729195</v>
      </c>
      <c r="J254" s="94"/>
      <c r="K254" s="131">
        <f>(K52+K192+K252)</f>
        <v>1890743409</v>
      </c>
      <c r="L254" s="94"/>
      <c r="M254" s="131">
        <f>(M52+M192+M252)</f>
        <v>57531368</v>
      </c>
      <c r="N254" s="94"/>
      <c r="O254" s="131">
        <f>(O52+O192+O252)</f>
        <v>9772505</v>
      </c>
      <c r="P254" s="94"/>
      <c r="Q254" s="131">
        <f>(Q52+Q192+Q252)</f>
        <v>1328033033</v>
      </c>
      <c r="R254" s="94"/>
      <c r="S254" s="131">
        <f>(S52+S192+S252)</f>
        <v>77056111</v>
      </c>
      <c r="T254" s="94"/>
      <c r="U254" s="131">
        <f>(U52+U192+U252)</f>
        <v>209465026</v>
      </c>
      <c r="V254" s="94"/>
      <c r="W254" s="131">
        <f>(W52+W192+W252)</f>
        <v>3828022691</v>
      </c>
      <c r="X254" s="148"/>
      <c r="Y254" s="94"/>
      <c r="Z254" s="131">
        <f>(Z52+Z192+Z252)</f>
        <v>1324433199</v>
      </c>
      <c r="AA254" s="94"/>
      <c r="AB254" s="131">
        <f>(AB52+AB192+AB252)</f>
        <v>382973968</v>
      </c>
      <c r="AC254" s="94"/>
      <c r="AD254" s="131">
        <f>(AD52+AD192+AD252)</f>
        <v>1420813665</v>
      </c>
      <c r="AE254" s="94"/>
      <c r="AF254" s="131">
        <f>(AF52+AF192+AF252)</f>
        <v>0</v>
      </c>
      <c r="AG254" s="94"/>
      <c r="AH254" s="131">
        <f>(AH52+AH192+AH252)</f>
        <v>237722022</v>
      </c>
      <c r="AI254" s="94"/>
      <c r="AJ254" s="131">
        <f>(AJ52+AJ192+AJ252)</f>
        <v>1973138</v>
      </c>
      <c r="AK254" s="94"/>
      <c r="AL254" s="131">
        <f>(AL52+AL192+AL252)</f>
        <v>3367915992</v>
      </c>
      <c r="AM254" s="94"/>
      <c r="AN254" s="94"/>
      <c r="AO254" s="94"/>
      <c r="AP254" s="131">
        <f>(AP52+AP192+AP252)</f>
        <v>537543868.99000001</v>
      </c>
      <c r="AQ254" s="94"/>
      <c r="AR254" s="130">
        <f>(AR52+AR192+AR252)</f>
        <v>171</v>
      </c>
    </row>
    <row r="255" spans="1:44" ht="8.85" customHeight="1" thickTop="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row>
    <row r="256" spans="1:44" ht="8.85" customHeight="1"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row>
    <row r="257" spans="1:47" ht="11.1" customHeight="1" x14ac:dyDescent="0.25">
      <c r="A257" s="94"/>
      <c r="B257" s="94"/>
      <c r="C257" s="94" t="s">
        <v>249</v>
      </c>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row>
    <row r="258" spans="1:47" ht="3.4"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row>
    <row r="259" spans="1:47" ht="8.85"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row>
    <row r="260" spans="1:47" ht="8.85"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row>
    <row r="261" spans="1:47" ht="8.85"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row>
    <row r="262" spans="1:47" ht="8.85"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row>
    <row r="263" spans="1:47" ht="8.85"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row>
    <row r="264" spans="1:47" ht="10.9"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row>
    <row r="265" spans="1:47" ht="7.15"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row>
    <row r="266" spans="1:47" ht="8.85" hidden="1"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row>
    <row r="267" spans="1:47" ht="10.5" hidden="1"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row>
    <row r="268" spans="1:47" ht="8.85"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row>
    <row r="269" spans="1:47" ht="9.75" customHeight="1" x14ac:dyDescent="0.25">
      <c r="A269" s="118" t="s">
        <v>613</v>
      </c>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U269" s="135" t="s">
        <v>614</v>
      </c>
    </row>
  </sheetData>
  <printOptions gridLinesSet="0"/>
  <pageMargins left="3.75" right="0.25" top="0.5" bottom="0.25" header="0" footer="0"/>
  <pageSetup paperSize="17" pageOrder="overThenDown" orientation="landscape" r:id="rId1"/>
  <headerFooter alignWithMargins="0"/>
  <rowBreaks count="3" manualBreakCount="3">
    <brk id="67" max="16383" man="1"/>
    <brk id="133" max="16383" man="1"/>
    <brk id="200" max="16383" man="1"/>
  </rowBreaks>
  <colBreaks count="1" manualBreakCount="1">
    <brk id="24" max="1048575" man="1"/>
  </colBreaks>
  <ignoredErrors>
    <ignoredError sqref="A67 AU67 A133 AU133 A200 AU200 A269 AU26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P270"/>
  <sheetViews>
    <sheetView showGridLines="0" zoomScaleNormal="100" workbookViewId="0">
      <pane xSplit="3" ySplit="11" topLeftCell="D12" activePane="bottomRight" state="frozen"/>
      <selection pane="topRight" activeCell="D1" sqref="D1"/>
      <selection pane="bottomLeft" activeCell="A12" sqref="A12"/>
      <selection pane="bottomRight"/>
    </sheetView>
  </sheetViews>
  <sheetFormatPr defaultColWidth="12.7109375" defaultRowHeight="9.75" customHeight="1" x14ac:dyDescent="0.25"/>
  <cols>
    <col min="1" max="1" width="4.5703125" style="97" bestFit="1" customWidth="1"/>
    <col min="2" max="2" width="3.28515625" style="97" customWidth="1"/>
    <col min="3" max="3" width="22.140625" style="97" customWidth="1"/>
    <col min="4" max="4" width="2.42578125" style="97" customWidth="1"/>
    <col min="5" max="5" width="2.42578125" style="97" hidden="1" customWidth="1"/>
    <col min="6" max="6" width="3.28515625" style="97" customWidth="1"/>
    <col min="7" max="7" width="13.140625" style="97" bestFit="1" customWidth="1"/>
    <col min="8" max="8" width="1.5703125" style="97" customWidth="1"/>
    <col min="9" max="9" width="14.5703125" style="97" bestFit="1" customWidth="1"/>
    <col min="10" max="10" width="1.5703125" style="97" customWidth="1"/>
    <col min="11" max="11" width="13.5703125" style="97" customWidth="1"/>
    <col min="12" max="12" width="1.5703125" style="97" customWidth="1"/>
    <col min="13" max="13" width="14.5703125" style="97" bestFit="1" customWidth="1"/>
    <col min="14" max="14" width="1.5703125" style="97" customWidth="1"/>
    <col min="15" max="15" width="13.140625" style="97" bestFit="1" customWidth="1"/>
    <col min="16" max="16" width="1.5703125" style="97" customWidth="1"/>
    <col min="17" max="17" width="13.140625" style="97" bestFit="1" customWidth="1"/>
    <col min="18" max="18" width="1.5703125" style="97" customWidth="1"/>
    <col min="19" max="19" width="13.140625" style="97" bestFit="1" customWidth="1"/>
    <col min="20" max="20" width="2.42578125" style="97" customWidth="1"/>
    <col min="21" max="21" width="15.5703125" style="97" bestFit="1" customWidth="1"/>
    <col min="22" max="22" width="1.28515625" style="97" customWidth="1"/>
    <col min="23" max="23" width="1.5703125" style="97" customWidth="1"/>
    <col min="24" max="24" width="14.42578125" style="97" customWidth="1"/>
    <col min="25" max="25" width="1.5703125" style="97" customWidth="1"/>
    <col min="26" max="26" width="14.42578125" style="97" customWidth="1"/>
    <col min="27" max="27" width="16.28515625" style="97" customWidth="1"/>
    <col min="28" max="28" width="14.42578125" style="97" customWidth="1"/>
    <col min="29" max="29" width="2.42578125" style="97" customWidth="1"/>
    <col min="30" max="30" width="17.85546875" style="97" customWidth="1"/>
    <col min="31" max="31" width="2.42578125" style="97" customWidth="1"/>
    <col min="32" max="32" width="14.42578125" style="97" customWidth="1"/>
    <col min="33" max="33" width="1.5703125" style="97" customWidth="1"/>
    <col min="34" max="34" width="14.42578125" style="97" customWidth="1"/>
    <col min="35" max="35" width="1.5703125" style="97" customWidth="1"/>
    <col min="36" max="36" width="14.42578125" style="97" customWidth="1"/>
    <col min="37" max="37" width="2.42578125" style="97" customWidth="1"/>
    <col min="38" max="38" width="17.85546875" style="97" customWidth="1"/>
    <col min="39" max="39" width="3.28515625" style="97" customWidth="1"/>
    <col min="40" max="40" width="9.28515625" style="97" customWidth="1"/>
    <col min="41" max="41" width="1.5703125" style="97" customWidth="1"/>
    <col min="42" max="42" width="24.5703125" style="97" customWidth="1"/>
    <col min="43" max="256" width="12.7109375" style="97"/>
    <col min="257" max="257" width="5.85546875" style="97" customWidth="1"/>
    <col min="258" max="258" width="3.28515625" style="97" customWidth="1"/>
    <col min="259" max="259" width="22.140625" style="97" customWidth="1"/>
    <col min="260" max="260" width="2.42578125" style="97" customWidth="1"/>
    <col min="261" max="261" width="0" style="97" hidden="1" customWidth="1"/>
    <col min="262" max="262" width="3.28515625" style="97" customWidth="1"/>
    <col min="263" max="263" width="13.5703125" style="97" customWidth="1"/>
    <col min="264" max="264" width="1.5703125" style="97" customWidth="1"/>
    <col min="265" max="265" width="13.5703125" style="97" customWidth="1"/>
    <col min="266" max="266" width="1.5703125" style="97" customWidth="1"/>
    <col min="267" max="267" width="13.5703125" style="97" customWidth="1"/>
    <col min="268" max="268" width="1.5703125" style="97" customWidth="1"/>
    <col min="269" max="269" width="16.140625" style="97" customWidth="1"/>
    <col min="270" max="270" width="1.5703125" style="97" customWidth="1"/>
    <col min="271" max="271" width="13.5703125" style="97" customWidth="1"/>
    <col min="272" max="272" width="1.5703125" style="97" customWidth="1"/>
    <col min="273" max="273" width="13.5703125" style="97" customWidth="1"/>
    <col min="274" max="274" width="1.5703125" style="97" customWidth="1"/>
    <col min="275" max="275" width="13.5703125" style="97" customWidth="1"/>
    <col min="276" max="276" width="2.42578125" style="97" customWidth="1"/>
    <col min="277" max="277" width="17.85546875" style="97" customWidth="1"/>
    <col min="278" max="278" width="1.28515625" style="97" customWidth="1"/>
    <col min="279" max="279" width="1.5703125" style="97" customWidth="1"/>
    <col min="280" max="280" width="14.42578125" style="97" customWidth="1"/>
    <col min="281" max="281" width="1.5703125" style="97" customWidth="1"/>
    <col min="282" max="282" width="14.42578125" style="97" customWidth="1"/>
    <col min="283" max="283" width="1.5703125" style="97" customWidth="1"/>
    <col min="284" max="284" width="14.42578125" style="97" customWidth="1"/>
    <col min="285" max="285" width="2.42578125" style="97" customWidth="1"/>
    <col min="286" max="286" width="17.85546875" style="97" customWidth="1"/>
    <col min="287" max="287" width="2.42578125" style="97" customWidth="1"/>
    <col min="288" max="288" width="14.42578125" style="97" customWidth="1"/>
    <col min="289" max="289" width="1.5703125" style="97" customWidth="1"/>
    <col min="290" max="290" width="14.42578125" style="97" customWidth="1"/>
    <col min="291" max="291" width="1.5703125" style="97" customWidth="1"/>
    <col min="292" max="292" width="14.42578125" style="97" customWidth="1"/>
    <col min="293" max="293" width="2.42578125" style="97" customWidth="1"/>
    <col min="294" max="294" width="17.85546875" style="97" customWidth="1"/>
    <col min="295" max="295" width="3.28515625" style="97" customWidth="1"/>
    <col min="296" max="296" width="9.28515625" style="97" customWidth="1"/>
    <col min="297" max="297" width="1.5703125" style="97" customWidth="1"/>
    <col min="298" max="298" width="24.5703125" style="97" customWidth="1"/>
    <col min="299" max="512" width="12.7109375" style="97"/>
    <col min="513" max="513" width="5.85546875" style="97" customWidth="1"/>
    <col min="514" max="514" width="3.28515625" style="97" customWidth="1"/>
    <col min="515" max="515" width="22.140625" style="97" customWidth="1"/>
    <col min="516" max="516" width="2.42578125" style="97" customWidth="1"/>
    <col min="517" max="517" width="0" style="97" hidden="1" customWidth="1"/>
    <col min="518" max="518" width="3.28515625" style="97" customWidth="1"/>
    <col min="519" max="519" width="13.5703125" style="97" customWidth="1"/>
    <col min="520" max="520" width="1.5703125" style="97" customWidth="1"/>
    <col min="521" max="521" width="13.5703125" style="97" customWidth="1"/>
    <col min="522" max="522" width="1.5703125" style="97" customWidth="1"/>
    <col min="523" max="523" width="13.5703125" style="97" customWidth="1"/>
    <col min="524" max="524" width="1.5703125" style="97" customWidth="1"/>
    <col min="525" max="525" width="16.140625" style="97" customWidth="1"/>
    <col min="526" max="526" width="1.5703125" style="97" customWidth="1"/>
    <col min="527" max="527" width="13.5703125" style="97" customWidth="1"/>
    <col min="528" max="528" width="1.5703125" style="97" customWidth="1"/>
    <col min="529" max="529" width="13.5703125" style="97" customWidth="1"/>
    <col min="530" max="530" width="1.5703125" style="97" customWidth="1"/>
    <col min="531" max="531" width="13.5703125" style="97" customWidth="1"/>
    <col min="532" max="532" width="2.42578125" style="97" customWidth="1"/>
    <col min="533" max="533" width="17.85546875" style="97" customWidth="1"/>
    <col min="534" max="534" width="1.28515625" style="97" customWidth="1"/>
    <col min="535" max="535" width="1.5703125" style="97" customWidth="1"/>
    <col min="536" max="536" width="14.42578125" style="97" customWidth="1"/>
    <col min="537" max="537" width="1.5703125" style="97" customWidth="1"/>
    <col min="538" max="538" width="14.42578125" style="97" customWidth="1"/>
    <col min="539" max="539" width="1.5703125" style="97" customWidth="1"/>
    <col min="540" max="540" width="14.42578125" style="97" customWidth="1"/>
    <col min="541" max="541" width="2.42578125" style="97" customWidth="1"/>
    <col min="542" max="542" width="17.85546875" style="97" customWidth="1"/>
    <col min="543" max="543" width="2.42578125" style="97" customWidth="1"/>
    <col min="544" max="544" width="14.42578125" style="97" customWidth="1"/>
    <col min="545" max="545" width="1.5703125" style="97" customWidth="1"/>
    <col min="546" max="546" width="14.42578125" style="97" customWidth="1"/>
    <col min="547" max="547" width="1.5703125" style="97" customWidth="1"/>
    <col min="548" max="548" width="14.42578125" style="97" customWidth="1"/>
    <col min="549" max="549" width="2.42578125" style="97" customWidth="1"/>
    <col min="550" max="550" width="17.85546875" style="97" customWidth="1"/>
    <col min="551" max="551" width="3.28515625" style="97" customWidth="1"/>
    <col min="552" max="552" width="9.28515625" style="97" customWidth="1"/>
    <col min="553" max="553" width="1.5703125" style="97" customWidth="1"/>
    <col min="554" max="554" width="24.5703125" style="97" customWidth="1"/>
    <col min="555" max="768" width="12.7109375" style="97"/>
    <col min="769" max="769" width="5.85546875" style="97" customWidth="1"/>
    <col min="770" max="770" width="3.28515625" style="97" customWidth="1"/>
    <col min="771" max="771" width="22.140625" style="97" customWidth="1"/>
    <col min="772" max="772" width="2.42578125" style="97" customWidth="1"/>
    <col min="773" max="773" width="0" style="97" hidden="1" customWidth="1"/>
    <col min="774" max="774" width="3.28515625" style="97" customWidth="1"/>
    <col min="775" max="775" width="13.5703125" style="97" customWidth="1"/>
    <col min="776" max="776" width="1.5703125" style="97" customWidth="1"/>
    <col min="777" max="777" width="13.5703125" style="97" customWidth="1"/>
    <col min="778" max="778" width="1.5703125" style="97" customWidth="1"/>
    <col min="779" max="779" width="13.5703125" style="97" customWidth="1"/>
    <col min="780" max="780" width="1.5703125" style="97" customWidth="1"/>
    <col min="781" max="781" width="16.140625" style="97" customWidth="1"/>
    <col min="782" max="782" width="1.5703125" style="97" customWidth="1"/>
    <col min="783" max="783" width="13.5703125" style="97" customWidth="1"/>
    <col min="784" max="784" width="1.5703125" style="97" customWidth="1"/>
    <col min="785" max="785" width="13.5703125" style="97" customWidth="1"/>
    <col min="786" max="786" width="1.5703125" style="97" customWidth="1"/>
    <col min="787" max="787" width="13.5703125" style="97" customWidth="1"/>
    <col min="788" max="788" width="2.42578125" style="97" customWidth="1"/>
    <col min="789" max="789" width="17.85546875" style="97" customWidth="1"/>
    <col min="790" max="790" width="1.28515625" style="97" customWidth="1"/>
    <col min="791" max="791" width="1.5703125" style="97" customWidth="1"/>
    <col min="792" max="792" width="14.42578125" style="97" customWidth="1"/>
    <col min="793" max="793" width="1.5703125" style="97" customWidth="1"/>
    <col min="794" max="794" width="14.42578125" style="97" customWidth="1"/>
    <col min="795" max="795" width="1.5703125" style="97" customWidth="1"/>
    <col min="796" max="796" width="14.42578125" style="97" customWidth="1"/>
    <col min="797" max="797" width="2.42578125" style="97" customWidth="1"/>
    <col min="798" max="798" width="17.85546875" style="97" customWidth="1"/>
    <col min="799" max="799" width="2.42578125" style="97" customWidth="1"/>
    <col min="800" max="800" width="14.42578125" style="97" customWidth="1"/>
    <col min="801" max="801" width="1.5703125" style="97" customWidth="1"/>
    <col min="802" max="802" width="14.42578125" style="97" customWidth="1"/>
    <col min="803" max="803" width="1.5703125" style="97" customWidth="1"/>
    <col min="804" max="804" width="14.42578125" style="97" customWidth="1"/>
    <col min="805" max="805" width="2.42578125" style="97" customWidth="1"/>
    <col min="806" max="806" width="17.85546875" style="97" customWidth="1"/>
    <col min="807" max="807" width="3.28515625" style="97" customWidth="1"/>
    <col min="808" max="808" width="9.28515625" style="97" customWidth="1"/>
    <col min="809" max="809" width="1.5703125" style="97" customWidth="1"/>
    <col min="810" max="810" width="24.5703125" style="97" customWidth="1"/>
    <col min="811" max="1024" width="12.7109375" style="97"/>
    <col min="1025" max="1025" width="5.85546875" style="97" customWidth="1"/>
    <col min="1026" max="1026" width="3.28515625" style="97" customWidth="1"/>
    <col min="1027" max="1027" width="22.140625" style="97" customWidth="1"/>
    <col min="1028" max="1028" width="2.42578125" style="97" customWidth="1"/>
    <col min="1029" max="1029" width="0" style="97" hidden="1" customWidth="1"/>
    <col min="1030" max="1030" width="3.28515625" style="97" customWidth="1"/>
    <col min="1031" max="1031" width="13.5703125" style="97" customWidth="1"/>
    <col min="1032" max="1032" width="1.5703125" style="97" customWidth="1"/>
    <col min="1033" max="1033" width="13.5703125" style="97" customWidth="1"/>
    <col min="1034" max="1034" width="1.5703125" style="97" customWidth="1"/>
    <col min="1035" max="1035" width="13.5703125" style="97" customWidth="1"/>
    <col min="1036" max="1036" width="1.5703125" style="97" customWidth="1"/>
    <col min="1037" max="1037" width="16.140625" style="97" customWidth="1"/>
    <col min="1038" max="1038" width="1.5703125" style="97" customWidth="1"/>
    <col min="1039" max="1039" width="13.5703125" style="97" customWidth="1"/>
    <col min="1040" max="1040" width="1.5703125" style="97" customWidth="1"/>
    <col min="1041" max="1041" width="13.5703125" style="97" customWidth="1"/>
    <col min="1042" max="1042" width="1.5703125" style="97" customWidth="1"/>
    <col min="1043" max="1043" width="13.5703125" style="97" customWidth="1"/>
    <col min="1044" max="1044" width="2.42578125" style="97" customWidth="1"/>
    <col min="1045" max="1045" width="17.85546875" style="97" customWidth="1"/>
    <col min="1046" max="1046" width="1.28515625" style="97" customWidth="1"/>
    <col min="1047" max="1047" width="1.5703125" style="97" customWidth="1"/>
    <col min="1048" max="1048" width="14.42578125" style="97" customWidth="1"/>
    <col min="1049" max="1049" width="1.5703125" style="97" customWidth="1"/>
    <col min="1050" max="1050" width="14.42578125" style="97" customWidth="1"/>
    <col min="1051" max="1051" width="1.5703125" style="97" customWidth="1"/>
    <col min="1052" max="1052" width="14.42578125" style="97" customWidth="1"/>
    <col min="1053" max="1053" width="2.42578125" style="97" customWidth="1"/>
    <col min="1054" max="1054" width="17.85546875" style="97" customWidth="1"/>
    <col min="1055" max="1055" width="2.42578125" style="97" customWidth="1"/>
    <col min="1056" max="1056" width="14.42578125" style="97" customWidth="1"/>
    <col min="1057" max="1057" width="1.5703125" style="97" customWidth="1"/>
    <col min="1058" max="1058" width="14.42578125" style="97" customWidth="1"/>
    <col min="1059" max="1059" width="1.5703125" style="97" customWidth="1"/>
    <col min="1060" max="1060" width="14.42578125" style="97" customWidth="1"/>
    <col min="1061" max="1061" width="2.42578125" style="97" customWidth="1"/>
    <col min="1062" max="1062" width="17.85546875" style="97" customWidth="1"/>
    <col min="1063" max="1063" width="3.28515625" style="97" customWidth="1"/>
    <col min="1064" max="1064" width="9.28515625" style="97" customWidth="1"/>
    <col min="1065" max="1065" width="1.5703125" style="97" customWidth="1"/>
    <col min="1066" max="1066" width="24.5703125" style="97" customWidth="1"/>
    <col min="1067" max="1280" width="12.7109375" style="97"/>
    <col min="1281" max="1281" width="5.85546875" style="97" customWidth="1"/>
    <col min="1282" max="1282" width="3.28515625" style="97" customWidth="1"/>
    <col min="1283" max="1283" width="22.140625" style="97" customWidth="1"/>
    <col min="1284" max="1284" width="2.42578125" style="97" customWidth="1"/>
    <col min="1285" max="1285" width="0" style="97" hidden="1" customWidth="1"/>
    <col min="1286" max="1286" width="3.28515625" style="97" customWidth="1"/>
    <col min="1287" max="1287" width="13.5703125" style="97" customWidth="1"/>
    <col min="1288" max="1288" width="1.5703125" style="97" customWidth="1"/>
    <col min="1289" max="1289" width="13.5703125" style="97" customWidth="1"/>
    <col min="1290" max="1290" width="1.5703125" style="97" customWidth="1"/>
    <col min="1291" max="1291" width="13.5703125" style="97" customWidth="1"/>
    <col min="1292" max="1292" width="1.5703125" style="97" customWidth="1"/>
    <col min="1293" max="1293" width="16.140625" style="97" customWidth="1"/>
    <col min="1294" max="1294" width="1.5703125" style="97" customWidth="1"/>
    <col min="1295" max="1295" width="13.5703125" style="97" customWidth="1"/>
    <col min="1296" max="1296" width="1.5703125" style="97" customWidth="1"/>
    <col min="1297" max="1297" width="13.5703125" style="97" customWidth="1"/>
    <col min="1298" max="1298" width="1.5703125" style="97" customWidth="1"/>
    <col min="1299" max="1299" width="13.5703125" style="97" customWidth="1"/>
    <col min="1300" max="1300" width="2.42578125" style="97" customWidth="1"/>
    <col min="1301" max="1301" width="17.85546875" style="97" customWidth="1"/>
    <col min="1302" max="1302" width="1.28515625" style="97" customWidth="1"/>
    <col min="1303" max="1303" width="1.5703125" style="97" customWidth="1"/>
    <col min="1304" max="1304" width="14.42578125" style="97" customWidth="1"/>
    <col min="1305" max="1305" width="1.5703125" style="97" customWidth="1"/>
    <col min="1306" max="1306" width="14.42578125" style="97" customWidth="1"/>
    <col min="1307" max="1307" width="1.5703125" style="97" customWidth="1"/>
    <col min="1308" max="1308" width="14.42578125" style="97" customWidth="1"/>
    <col min="1309" max="1309" width="2.42578125" style="97" customWidth="1"/>
    <col min="1310" max="1310" width="17.85546875" style="97" customWidth="1"/>
    <col min="1311" max="1311" width="2.42578125" style="97" customWidth="1"/>
    <col min="1312" max="1312" width="14.42578125" style="97" customWidth="1"/>
    <col min="1313" max="1313" width="1.5703125" style="97" customWidth="1"/>
    <col min="1314" max="1314" width="14.42578125" style="97" customWidth="1"/>
    <col min="1315" max="1315" width="1.5703125" style="97" customWidth="1"/>
    <col min="1316" max="1316" width="14.42578125" style="97" customWidth="1"/>
    <col min="1317" max="1317" width="2.42578125" style="97" customWidth="1"/>
    <col min="1318" max="1318" width="17.85546875" style="97" customWidth="1"/>
    <col min="1319" max="1319" width="3.28515625" style="97" customWidth="1"/>
    <col min="1320" max="1320" width="9.28515625" style="97" customWidth="1"/>
    <col min="1321" max="1321" width="1.5703125" style="97" customWidth="1"/>
    <col min="1322" max="1322" width="24.5703125" style="97" customWidth="1"/>
    <col min="1323" max="1536" width="12.7109375" style="97"/>
    <col min="1537" max="1537" width="5.85546875" style="97" customWidth="1"/>
    <col min="1538" max="1538" width="3.28515625" style="97" customWidth="1"/>
    <col min="1539" max="1539" width="22.140625" style="97" customWidth="1"/>
    <col min="1540" max="1540" width="2.42578125" style="97" customWidth="1"/>
    <col min="1541" max="1541" width="0" style="97" hidden="1" customWidth="1"/>
    <col min="1542" max="1542" width="3.28515625" style="97" customWidth="1"/>
    <col min="1543" max="1543" width="13.5703125" style="97" customWidth="1"/>
    <col min="1544" max="1544" width="1.5703125" style="97" customWidth="1"/>
    <col min="1545" max="1545" width="13.5703125" style="97" customWidth="1"/>
    <col min="1546" max="1546" width="1.5703125" style="97" customWidth="1"/>
    <col min="1547" max="1547" width="13.5703125" style="97" customWidth="1"/>
    <col min="1548" max="1548" width="1.5703125" style="97" customWidth="1"/>
    <col min="1549" max="1549" width="16.140625" style="97" customWidth="1"/>
    <col min="1550" max="1550" width="1.5703125" style="97" customWidth="1"/>
    <col min="1551" max="1551" width="13.5703125" style="97" customWidth="1"/>
    <col min="1552" max="1552" width="1.5703125" style="97" customWidth="1"/>
    <col min="1553" max="1553" width="13.5703125" style="97" customWidth="1"/>
    <col min="1554" max="1554" width="1.5703125" style="97" customWidth="1"/>
    <col min="1555" max="1555" width="13.5703125" style="97" customWidth="1"/>
    <col min="1556" max="1556" width="2.42578125" style="97" customWidth="1"/>
    <col min="1557" max="1557" width="17.85546875" style="97" customWidth="1"/>
    <col min="1558" max="1558" width="1.28515625" style="97" customWidth="1"/>
    <col min="1559" max="1559" width="1.5703125" style="97" customWidth="1"/>
    <col min="1560" max="1560" width="14.42578125" style="97" customWidth="1"/>
    <col min="1561" max="1561" width="1.5703125" style="97" customWidth="1"/>
    <col min="1562" max="1562" width="14.42578125" style="97" customWidth="1"/>
    <col min="1563" max="1563" width="1.5703125" style="97" customWidth="1"/>
    <col min="1564" max="1564" width="14.42578125" style="97" customWidth="1"/>
    <col min="1565" max="1565" width="2.42578125" style="97" customWidth="1"/>
    <col min="1566" max="1566" width="17.85546875" style="97" customWidth="1"/>
    <col min="1567" max="1567" width="2.42578125" style="97" customWidth="1"/>
    <col min="1568" max="1568" width="14.42578125" style="97" customWidth="1"/>
    <col min="1569" max="1569" width="1.5703125" style="97" customWidth="1"/>
    <col min="1570" max="1570" width="14.42578125" style="97" customWidth="1"/>
    <col min="1571" max="1571" width="1.5703125" style="97" customWidth="1"/>
    <col min="1572" max="1572" width="14.42578125" style="97" customWidth="1"/>
    <col min="1573" max="1573" width="2.42578125" style="97" customWidth="1"/>
    <col min="1574" max="1574" width="17.85546875" style="97" customWidth="1"/>
    <col min="1575" max="1575" width="3.28515625" style="97" customWidth="1"/>
    <col min="1576" max="1576" width="9.28515625" style="97" customWidth="1"/>
    <col min="1577" max="1577" width="1.5703125" style="97" customWidth="1"/>
    <col min="1578" max="1578" width="24.5703125" style="97" customWidth="1"/>
    <col min="1579" max="1792" width="12.7109375" style="97"/>
    <col min="1793" max="1793" width="5.85546875" style="97" customWidth="1"/>
    <col min="1794" max="1794" width="3.28515625" style="97" customWidth="1"/>
    <col min="1795" max="1795" width="22.140625" style="97" customWidth="1"/>
    <col min="1796" max="1796" width="2.42578125" style="97" customWidth="1"/>
    <col min="1797" max="1797" width="0" style="97" hidden="1" customWidth="1"/>
    <col min="1798" max="1798" width="3.28515625" style="97" customWidth="1"/>
    <col min="1799" max="1799" width="13.5703125" style="97" customWidth="1"/>
    <col min="1800" max="1800" width="1.5703125" style="97" customWidth="1"/>
    <col min="1801" max="1801" width="13.5703125" style="97" customWidth="1"/>
    <col min="1802" max="1802" width="1.5703125" style="97" customWidth="1"/>
    <col min="1803" max="1803" width="13.5703125" style="97" customWidth="1"/>
    <col min="1804" max="1804" width="1.5703125" style="97" customWidth="1"/>
    <col min="1805" max="1805" width="16.140625" style="97" customWidth="1"/>
    <col min="1806" max="1806" width="1.5703125" style="97" customWidth="1"/>
    <col min="1807" max="1807" width="13.5703125" style="97" customWidth="1"/>
    <col min="1808" max="1808" width="1.5703125" style="97" customWidth="1"/>
    <col min="1809" max="1809" width="13.5703125" style="97" customWidth="1"/>
    <col min="1810" max="1810" width="1.5703125" style="97" customWidth="1"/>
    <col min="1811" max="1811" width="13.5703125" style="97" customWidth="1"/>
    <col min="1812" max="1812" width="2.42578125" style="97" customWidth="1"/>
    <col min="1813" max="1813" width="17.85546875" style="97" customWidth="1"/>
    <col min="1814" max="1814" width="1.28515625" style="97" customWidth="1"/>
    <col min="1815" max="1815" width="1.5703125" style="97" customWidth="1"/>
    <col min="1816" max="1816" width="14.42578125" style="97" customWidth="1"/>
    <col min="1817" max="1817" width="1.5703125" style="97" customWidth="1"/>
    <col min="1818" max="1818" width="14.42578125" style="97" customWidth="1"/>
    <col min="1819" max="1819" width="1.5703125" style="97" customWidth="1"/>
    <col min="1820" max="1820" width="14.42578125" style="97" customWidth="1"/>
    <col min="1821" max="1821" width="2.42578125" style="97" customWidth="1"/>
    <col min="1822" max="1822" width="17.85546875" style="97" customWidth="1"/>
    <col min="1823" max="1823" width="2.42578125" style="97" customWidth="1"/>
    <col min="1824" max="1824" width="14.42578125" style="97" customWidth="1"/>
    <col min="1825" max="1825" width="1.5703125" style="97" customWidth="1"/>
    <col min="1826" max="1826" width="14.42578125" style="97" customWidth="1"/>
    <col min="1827" max="1827" width="1.5703125" style="97" customWidth="1"/>
    <col min="1828" max="1828" width="14.42578125" style="97" customWidth="1"/>
    <col min="1829" max="1829" width="2.42578125" style="97" customWidth="1"/>
    <col min="1830" max="1830" width="17.85546875" style="97" customWidth="1"/>
    <col min="1831" max="1831" width="3.28515625" style="97" customWidth="1"/>
    <col min="1832" max="1832" width="9.28515625" style="97" customWidth="1"/>
    <col min="1833" max="1833" width="1.5703125" style="97" customWidth="1"/>
    <col min="1834" max="1834" width="24.5703125" style="97" customWidth="1"/>
    <col min="1835" max="2048" width="12.7109375" style="97"/>
    <col min="2049" max="2049" width="5.85546875" style="97" customWidth="1"/>
    <col min="2050" max="2050" width="3.28515625" style="97" customWidth="1"/>
    <col min="2051" max="2051" width="22.140625" style="97" customWidth="1"/>
    <col min="2052" max="2052" width="2.42578125" style="97" customWidth="1"/>
    <col min="2053" max="2053" width="0" style="97" hidden="1" customWidth="1"/>
    <col min="2054" max="2054" width="3.28515625" style="97" customWidth="1"/>
    <col min="2055" max="2055" width="13.5703125" style="97" customWidth="1"/>
    <col min="2056" max="2056" width="1.5703125" style="97" customWidth="1"/>
    <col min="2057" max="2057" width="13.5703125" style="97" customWidth="1"/>
    <col min="2058" max="2058" width="1.5703125" style="97" customWidth="1"/>
    <col min="2059" max="2059" width="13.5703125" style="97" customWidth="1"/>
    <col min="2060" max="2060" width="1.5703125" style="97" customWidth="1"/>
    <col min="2061" max="2061" width="16.140625" style="97" customWidth="1"/>
    <col min="2062" max="2062" width="1.5703125" style="97" customWidth="1"/>
    <col min="2063" max="2063" width="13.5703125" style="97" customWidth="1"/>
    <col min="2064" max="2064" width="1.5703125" style="97" customWidth="1"/>
    <col min="2065" max="2065" width="13.5703125" style="97" customWidth="1"/>
    <col min="2066" max="2066" width="1.5703125" style="97" customWidth="1"/>
    <col min="2067" max="2067" width="13.5703125" style="97" customWidth="1"/>
    <col min="2068" max="2068" width="2.42578125" style="97" customWidth="1"/>
    <col min="2069" max="2069" width="17.85546875" style="97" customWidth="1"/>
    <col min="2070" max="2070" width="1.28515625" style="97" customWidth="1"/>
    <col min="2071" max="2071" width="1.5703125" style="97" customWidth="1"/>
    <col min="2072" max="2072" width="14.42578125" style="97" customWidth="1"/>
    <col min="2073" max="2073" width="1.5703125" style="97" customWidth="1"/>
    <col min="2074" max="2074" width="14.42578125" style="97" customWidth="1"/>
    <col min="2075" max="2075" width="1.5703125" style="97" customWidth="1"/>
    <col min="2076" max="2076" width="14.42578125" style="97" customWidth="1"/>
    <col min="2077" max="2077" width="2.42578125" style="97" customWidth="1"/>
    <col min="2078" max="2078" width="17.85546875" style="97" customWidth="1"/>
    <col min="2079" max="2079" width="2.42578125" style="97" customWidth="1"/>
    <col min="2080" max="2080" width="14.42578125" style="97" customWidth="1"/>
    <col min="2081" max="2081" width="1.5703125" style="97" customWidth="1"/>
    <col min="2082" max="2082" width="14.42578125" style="97" customWidth="1"/>
    <col min="2083" max="2083" width="1.5703125" style="97" customWidth="1"/>
    <col min="2084" max="2084" width="14.42578125" style="97" customWidth="1"/>
    <col min="2085" max="2085" width="2.42578125" style="97" customWidth="1"/>
    <col min="2086" max="2086" width="17.85546875" style="97" customWidth="1"/>
    <col min="2087" max="2087" width="3.28515625" style="97" customWidth="1"/>
    <col min="2088" max="2088" width="9.28515625" style="97" customWidth="1"/>
    <col min="2089" max="2089" width="1.5703125" style="97" customWidth="1"/>
    <col min="2090" max="2090" width="24.5703125" style="97" customWidth="1"/>
    <col min="2091" max="2304" width="12.7109375" style="97"/>
    <col min="2305" max="2305" width="5.85546875" style="97" customWidth="1"/>
    <col min="2306" max="2306" width="3.28515625" style="97" customWidth="1"/>
    <col min="2307" max="2307" width="22.140625" style="97" customWidth="1"/>
    <col min="2308" max="2308" width="2.42578125" style="97" customWidth="1"/>
    <col min="2309" max="2309" width="0" style="97" hidden="1" customWidth="1"/>
    <col min="2310" max="2310" width="3.28515625" style="97" customWidth="1"/>
    <col min="2311" max="2311" width="13.5703125" style="97" customWidth="1"/>
    <col min="2312" max="2312" width="1.5703125" style="97" customWidth="1"/>
    <col min="2313" max="2313" width="13.5703125" style="97" customWidth="1"/>
    <col min="2314" max="2314" width="1.5703125" style="97" customWidth="1"/>
    <col min="2315" max="2315" width="13.5703125" style="97" customWidth="1"/>
    <col min="2316" max="2316" width="1.5703125" style="97" customWidth="1"/>
    <col min="2317" max="2317" width="16.140625" style="97" customWidth="1"/>
    <col min="2318" max="2318" width="1.5703125" style="97" customWidth="1"/>
    <col min="2319" max="2319" width="13.5703125" style="97" customWidth="1"/>
    <col min="2320" max="2320" width="1.5703125" style="97" customWidth="1"/>
    <col min="2321" max="2321" width="13.5703125" style="97" customWidth="1"/>
    <col min="2322" max="2322" width="1.5703125" style="97" customWidth="1"/>
    <col min="2323" max="2323" width="13.5703125" style="97" customWidth="1"/>
    <col min="2324" max="2324" width="2.42578125" style="97" customWidth="1"/>
    <col min="2325" max="2325" width="17.85546875" style="97" customWidth="1"/>
    <col min="2326" max="2326" width="1.28515625" style="97" customWidth="1"/>
    <col min="2327" max="2327" width="1.5703125" style="97" customWidth="1"/>
    <col min="2328" max="2328" width="14.42578125" style="97" customWidth="1"/>
    <col min="2329" max="2329" width="1.5703125" style="97" customWidth="1"/>
    <col min="2330" max="2330" width="14.42578125" style="97" customWidth="1"/>
    <col min="2331" max="2331" width="1.5703125" style="97" customWidth="1"/>
    <col min="2332" max="2332" width="14.42578125" style="97" customWidth="1"/>
    <col min="2333" max="2333" width="2.42578125" style="97" customWidth="1"/>
    <col min="2334" max="2334" width="17.85546875" style="97" customWidth="1"/>
    <col min="2335" max="2335" width="2.42578125" style="97" customWidth="1"/>
    <col min="2336" max="2336" width="14.42578125" style="97" customWidth="1"/>
    <col min="2337" max="2337" width="1.5703125" style="97" customWidth="1"/>
    <col min="2338" max="2338" width="14.42578125" style="97" customWidth="1"/>
    <col min="2339" max="2339" width="1.5703125" style="97" customWidth="1"/>
    <col min="2340" max="2340" width="14.42578125" style="97" customWidth="1"/>
    <col min="2341" max="2341" width="2.42578125" style="97" customWidth="1"/>
    <col min="2342" max="2342" width="17.85546875" style="97" customWidth="1"/>
    <col min="2343" max="2343" width="3.28515625" style="97" customWidth="1"/>
    <col min="2344" max="2344" width="9.28515625" style="97" customWidth="1"/>
    <col min="2345" max="2345" width="1.5703125" style="97" customWidth="1"/>
    <col min="2346" max="2346" width="24.5703125" style="97" customWidth="1"/>
    <col min="2347" max="2560" width="12.7109375" style="97"/>
    <col min="2561" max="2561" width="5.85546875" style="97" customWidth="1"/>
    <col min="2562" max="2562" width="3.28515625" style="97" customWidth="1"/>
    <col min="2563" max="2563" width="22.140625" style="97" customWidth="1"/>
    <col min="2564" max="2564" width="2.42578125" style="97" customWidth="1"/>
    <col min="2565" max="2565" width="0" style="97" hidden="1" customWidth="1"/>
    <col min="2566" max="2566" width="3.28515625" style="97" customWidth="1"/>
    <col min="2567" max="2567" width="13.5703125" style="97" customWidth="1"/>
    <col min="2568" max="2568" width="1.5703125" style="97" customWidth="1"/>
    <col min="2569" max="2569" width="13.5703125" style="97" customWidth="1"/>
    <col min="2570" max="2570" width="1.5703125" style="97" customWidth="1"/>
    <col min="2571" max="2571" width="13.5703125" style="97" customWidth="1"/>
    <col min="2572" max="2572" width="1.5703125" style="97" customWidth="1"/>
    <col min="2573" max="2573" width="16.140625" style="97" customWidth="1"/>
    <col min="2574" max="2574" width="1.5703125" style="97" customWidth="1"/>
    <col min="2575" max="2575" width="13.5703125" style="97" customWidth="1"/>
    <col min="2576" max="2576" width="1.5703125" style="97" customWidth="1"/>
    <col min="2577" max="2577" width="13.5703125" style="97" customWidth="1"/>
    <col min="2578" max="2578" width="1.5703125" style="97" customWidth="1"/>
    <col min="2579" max="2579" width="13.5703125" style="97" customWidth="1"/>
    <col min="2580" max="2580" width="2.42578125" style="97" customWidth="1"/>
    <col min="2581" max="2581" width="17.85546875" style="97" customWidth="1"/>
    <col min="2582" max="2582" width="1.28515625" style="97" customWidth="1"/>
    <col min="2583" max="2583" width="1.5703125" style="97" customWidth="1"/>
    <col min="2584" max="2584" width="14.42578125" style="97" customWidth="1"/>
    <col min="2585" max="2585" width="1.5703125" style="97" customWidth="1"/>
    <col min="2586" max="2586" width="14.42578125" style="97" customWidth="1"/>
    <col min="2587" max="2587" width="1.5703125" style="97" customWidth="1"/>
    <col min="2588" max="2588" width="14.42578125" style="97" customWidth="1"/>
    <col min="2589" max="2589" width="2.42578125" style="97" customWidth="1"/>
    <col min="2590" max="2590" width="17.85546875" style="97" customWidth="1"/>
    <col min="2591" max="2591" width="2.42578125" style="97" customWidth="1"/>
    <col min="2592" max="2592" width="14.42578125" style="97" customWidth="1"/>
    <col min="2593" max="2593" width="1.5703125" style="97" customWidth="1"/>
    <col min="2594" max="2594" width="14.42578125" style="97" customWidth="1"/>
    <col min="2595" max="2595" width="1.5703125" style="97" customWidth="1"/>
    <col min="2596" max="2596" width="14.42578125" style="97" customWidth="1"/>
    <col min="2597" max="2597" width="2.42578125" style="97" customWidth="1"/>
    <col min="2598" max="2598" width="17.85546875" style="97" customWidth="1"/>
    <col min="2599" max="2599" width="3.28515625" style="97" customWidth="1"/>
    <col min="2600" max="2600" width="9.28515625" style="97" customWidth="1"/>
    <col min="2601" max="2601" width="1.5703125" style="97" customWidth="1"/>
    <col min="2602" max="2602" width="24.5703125" style="97" customWidth="1"/>
    <col min="2603" max="2816" width="12.7109375" style="97"/>
    <col min="2817" max="2817" width="5.85546875" style="97" customWidth="1"/>
    <col min="2818" max="2818" width="3.28515625" style="97" customWidth="1"/>
    <col min="2819" max="2819" width="22.140625" style="97" customWidth="1"/>
    <col min="2820" max="2820" width="2.42578125" style="97" customWidth="1"/>
    <col min="2821" max="2821" width="0" style="97" hidden="1" customWidth="1"/>
    <col min="2822" max="2822" width="3.28515625" style="97" customWidth="1"/>
    <col min="2823" max="2823" width="13.5703125" style="97" customWidth="1"/>
    <col min="2824" max="2824" width="1.5703125" style="97" customWidth="1"/>
    <col min="2825" max="2825" width="13.5703125" style="97" customWidth="1"/>
    <col min="2826" max="2826" width="1.5703125" style="97" customWidth="1"/>
    <col min="2827" max="2827" width="13.5703125" style="97" customWidth="1"/>
    <col min="2828" max="2828" width="1.5703125" style="97" customWidth="1"/>
    <col min="2829" max="2829" width="16.140625" style="97" customWidth="1"/>
    <col min="2830" max="2830" width="1.5703125" style="97" customWidth="1"/>
    <col min="2831" max="2831" width="13.5703125" style="97" customWidth="1"/>
    <col min="2832" max="2832" width="1.5703125" style="97" customWidth="1"/>
    <col min="2833" max="2833" width="13.5703125" style="97" customWidth="1"/>
    <col min="2834" max="2834" width="1.5703125" style="97" customWidth="1"/>
    <col min="2835" max="2835" width="13.5703125" style="97" customWidth="1"/>
    <col min="2836" max="2836" width="2.42578125" style="97" customWidth="1"/>
    <col min="2837" max="2837" width="17.85546875" style="97" customWidth="1"/>
    <col min="2838" max="2838" width="1.28515625" style="97" customWidth="1"/>
    <col min="2839" max="2839" width="1.5703125" style="97" customWidth="1"/>
    <col min="2840" max="2840" width="14.42578125" style="97" customWidth="1"/>
    <col min="2841" max="2841" width="1.5703125" style="97" customWidth="1"/>
    <col min="2842" max="2842" width="14.42578125" style="97" customWidth="1"/>
    <col min="2843" max="2843" width="1.5703125" style="97" customWidth="1"/>
    <col min="2844" max="2844" width="14.42578125" style="97" customWidth="1"/>
    <col min="2845" max="2845" width="2.42578125" style="97" customWidth="1"/>
    <col min="2846" max="2846" width="17.85546875" style="97" customWidth="1"/>
    <col min="2847" max="2847" width="2.42578125" style="97" customWidth="1"/>
    <col min="2848" max="2848" width="14.42578125" style="97" customWidth="1"/>
    <col min="2849" max="2849" width="1.5703125" style="97" customWidth="1"/>
    <col min="2850" max="2850" width="14.42578125" style="97" customWidth="1"/>
    <col min="2851" max="2851" width="1.5703125" style="97" customWidth="1"/>
    <col min="2852" max="2852" width="14.42578125" style="97" customWidth="1"/>
    <col min="2853" max="2853" width="2.42578125" style="97" customWidth="1"/>
    <col min="2854" max="2854" width="17.85546875" style="97" customWidth="1"/>
    <col min="2855" max="2855" width="3.28515625" style="97" customWidth="1"/>
    <col min="2856" max="2856" width="9.28515625" style="97" customWidth="1"/>
    <col min="2857" max="2857" width="1.5703125" style="97" customWidth="1"/>
    <col min="2858" max="2858" width="24.5703125" style="97" customWidth="1"/>
    <col min="2859" max="3072" width="12.7109375" style="97"/>
    <col min="3073" max="3073" width="5.85546875" style="97" customWidth="1"/>
    <col min="3074" max="3074" width="3.28515625" style="97" customWidth="1"/>
    <col min="3075" max="3075" width="22.140625" style="97" customWidth="1"/>
    <col min="3076" max="3076" width="2.42578125" style="97" customWidth="1"/>
    <col min="3077" max="3077" width="0" style="97" hidden="1" customWidth="1"/>
    <col min="3078" max="3078" width="3.28515625" style="97" customWidth="1"/>
    <col min="3079" max="3079" width="13.5703125" style="97" customWidth="1"/>
    <col min="3080" max="3080" width="1.5703125" style="97" customWidth="1"/>
    <col min="3081" max="3081" width="13.5703125" style="97" customWidth="1"/>
    <col min="3082" max="3082" width="1.5703125" style="97" customWidth="1"/>
    <col min="3083" max="3083" width="13.5703125" style="97" customWidth="1"/>
    <col min="3084" max="3084" width="1.5703125" style="97" customWidth="1"/>
    <col min="3085" max="3085" width="16.140625" style="97" customWidth="1"/>
    <col min="3086" max="3086" width="1.5703125" style="97" customWidth="1"/>
    <col min="3087" max="3087" width="13.5703125" style="97" customWidth="1"/>
    <col min="3088" max="3088" width="1.5703125" style="97" customWidth="1"/>
    <col min="3089" max="3089" width="13.5703125" style="97" customWidth="1"/>
    <col min="3090" max="3090" width="1.5703125" style="97" customWidth="1"/>
    <col min="3091" max="3091" width="13.5703125" style="97" customWidth="1"/>
    <col min="3092" max="3092" width="2.42578125" style="97" customWidth="1"/>
    <col min="3093" max="3093" width="17.85546875" style="97" customWidth="1"/>
    <col min="3094" max="3094" width="1.28515625" style="97" customWidth="1"/>
    <col min="3095" max="3095" width="1.5703125" style="97" customWidth="1"/>
    <col min="3096" max="3096" width="14.42578125" style="97" customWidth="1"/>
    <col min="3097" max="3097" width="1.5703125" style="97" customWidth="1"/>
    <col min="3098" max="3098" width="14.42578125" style="97" customWidth="1"/>
    <col min="3099" max="3099" width="1.5703125" style="97" customWidth="1"/>
    <col min="3100" max="3100" width="14.42578125" style="97" customWidth="1"/>
    <col min="3101" max="3101" width="2.42578125" style="97" customWidth="1"/>
    <col min="3102" max="3102" width="17.85546875" style="97" customWidth="1"/>
    <col min="3103" max="3103" width="2.42578125" style="97" customWidth="1"/>
    <col min="3104" max="3104" width="14.42578125" style="97" customWidth="1"/>
    <col min="3105" max="3105" width="1.5703125" style="97" customWidth="1"/>
    <col min="3106" max="3106" width="14.42578125" style="97" customWidth="1"/>
    <col min="3107" max="3107" width="1.5703125" style="97" customWidth="1"/>
    <col min="3108" max="3108" width="14.42578125" style="97" customWidth="1"/>
    <col min="3109" max="3109" width="2.42578125" style="97" customWidth="1"/>
    <col min="3110" max="3110" width="17.85546875" style="97" customWidth="1"/>
    <col min="3111" max="3111" width="3.28515625" style="97" customWidth="1"/>
    <col min="3112" max="3112" width="9.28515625" style="97" customWidth="1"/>
    <col min="3113" max="3113" width="1.5703125" style="97" customWidth="1"/>
    <col min="3114" max="3114" width="24.5703125" style="97" customWidth="1"/>
    <col min="3115" max="3328" width="12.7109375" style="97"/>
    <col min="3329" max="3329" width="5.85546875" style="97" customWidth="1"/>
    <col min="3330" max="3330" width="3.28515625" style="97" customWidth="1"/>
    <col min="3331" max="3331" width="22.140625" style="97" customWidth="1"/>
    <col min="3332" max="3332" width="2.42578125" style="97" customWidth="1"/>
    <col min="3333" max="3333" width="0" style="97" hidden="1" customWidth="1"/>
    <col min="3334" max="3334" width="3.28515625" style="97" customWidth="1"/>
    <col min="3335" max="3335" width="13.5703125" style="97" customWidth="1"/>
    <col min="3336" max="3336" width="1.5703125" style="97" customWidth="1"/>
    <col min="3337" max="3337" width="13.5703125" style="97" customWidth="1"/>
    <col min="3338" max="3338" width="1.5703125" style="97" customWidth="1"/>
    <col min="3339" max="3339" width="13.5703125" style="97" customWidth="1"/>
    <col min="3340" max="3340" width="1.5703125" style="97" customWidth="1"/>
    <col min="3341" max="3341" width="16.140625" style="97" customWidth="1"/>
    <col min="3342" max="3342" width="1.5703125" style="97" customWidth="1"/>
    <col min="3343" max="3343" width="13.5703125" style="97" customWidth="1"/>
    <col min="3344" max="3344" width="1.5703125" style="97" customWidth="1"/>
    <col min="3345" max="3345" width="13.5703125" style="97" customWidth="1"/>
    <col min="3346" max="3346" width="1.5703125" style="97" customWidth="1"/>
    <col min="3347" max="3347" width="13.5703125" style="97" customWidth="1"/>
    <col min="3348" max="3348" width="2.42578125" style="97" customWidth="1"/>
    <col min="3349" max="3349" width="17.85546875" style="97" customWidth="1"/>
    <col min="3350" max="3350" width="1.28515625" style="97" customWidth="1"/>
    <col min="3351" max="3351" width="1.5703125" style="97" customWidth="1"/>
    <col min="3352" max="3352" width="14.42578125" style="97" customWidth="1"/>
    <col min="3353" max="3353" width="1.5703125" style="97" customWidth="1"/>
    <col min="3354" max="3354" width="14.42578125" style="97" customWidth="1"/>
    <col min="3355" max="3355" width="1.5703125" style="97" customWidth="1"/>
    <col min="3356" max="3356" width="14.42578125" style="97" customWidth="1"/>
    <col min="3357" max="3357" width="2.42578125" style="97" customWidth="1"/>
    <col min="3358" max="3358" width="17.85546875" style="97" customWidth="1"/>
    <col min="3359" max="3359" width="2.42578125" style="97" customWidth="1"/>
    <col min="3360" max="3360" width="14.42578125" style="97" customWidth="1"/>
    <col min="3361" max="3361" width="1.5703125" style="97" customWidth="1"/>
    <col min="3362" max="3362" width="14.42578125" style="97" customWidth="1"/>
    <col min="3363" max="3363" width="1.5703125" style="97" customWidth="1"/>
    <col min="3364" max="3364" width="14.42578125" style="97" customWidth="1"/>
    <col min="3365" max="3365" width="2.42578125" style="97" customWidth="1"/>
    <col min="3366" max="3366" width="17.85546875" style="97" customWidth="1"/>
    <col min="3367" max="3367" width="3.28515625" style="97" customWidth="1"/>
    <col min="3368" max="3368" width="9.28515625" style="97" customWidth="1"/>
    <col min="3369" max="3369" width="1.5703125" style="97" customWidth="1"/>
    <col min="3370" max="3370" width="24.5703125" style="97" customWidth="1"/>
    <col min="3371" max="3584" width="12.7109375" style="97"/>
    <col min="3585" max="3585" width="5.85546875" style="97" customWidth="1"/>
    <col min="3586" max="3586" width="3.28515625" style="97" customWidth="1"/>
    <col min="3587" max="3587" width="22.140625" style="97" customWidth="1"/>
    <col min="3588" max="3588" width="2.42578125" style="97" customWidth="1"/>
    <col min="3589" max="3589" width="0" style="97" hidden="1" customWidth="1"/>
    <col min="3590" max="3590" width="3.28515625" style="97" customWidth="1"/>
    <col min="3591" max="3591" width="13.5703125" style="97" customWidth="1"/>
    <col min="3592" max="3592" width="1.5703125" style="97" customWidth="1"/>
    <col min="3593" max="3593" width="13.5703125" style="97" customWidth="1"/>
    <col min="3594" max="3594" width="1.5703125" style="97" customWidth="1"/>
    <col min="3595" max="3595" width="13.5703125" style="97" customWidth="1"/>
    <col min="3596" max="3596" width="1.5703125" style="97" customWidth="1"/>
    <col min="3597" max="3597" width="16.140625" style="97" customWidth="1"/>
    <col min="3598" max="3598" width="1.5703125" style="97" customWidth="1"/>
    <col min="3599" max="3599" width="13.5703125" style="97" customWidth="1"/>
    <col min="3600" max="3600" width="1.5703125" style="97" customWidth="1"/>
    <col min="3601" max="3601" width="13.5703125" style="97" customWidth="1"/>
    <col min="3602" max="3602" width="1.5703125" style="97" customWidth="1"/>
    <col min="3603" max="3603" width="13.5703125" style="97" customWidth="1"/>
    <col min="3604" max="3604" width="2.42578125" style="97" customWidth="1"/>
    <col min="3605" max="3605" width="17.85546875" style="97" customWidth="1"/>
    <col min="3606" max="3606" width="1.28515625" style="97" customWidth="1"/>
    <col min="3607" max="3607" width="1.5703125" style="97" customWidth="1"/>
    <col min="3608" max="3608" width="14.42578125" style="97" customWidth="1"/>
    <col min="3609" max="3609" width="1.5703125" style="97" customWidth="1"/>
    <col min="3610" max="3610" width="14.42578125" style="97" customWidth="1"/>
    <col min="3611" max="3611" width="1.5703125" style="97" customWidth="1"/>
    <col min="3612" max="3612" width="14.42578125" style="97" customWidth="1"/>
    <col min="3613" max="3613" width="2.42578125" style="97" customWidth="1"/>
    <col min="3614" max="3614" width="17.85546875" style="97" customWidth="1"/>
    <col min="3615" max="3615" width="2.42578125" style="97" customWidth="1"/>
    <col min="3616" max="3616" width="14.42578125" style="97" customWidth="1"/>
    <col min="3617" max="3617" width="1.5703125" style="97" customWidth="1"/>
    <col min="3618" max="3618" width="14.42578125" style="97" customWidth="1"/>
    <col min="3619" max="3619" width="1.5703125" style="97" customWidth="1"/>
    <col min="3620" max="3620" width="14.42578125" style="97" customWidth="1"/>
    <col min="3621" max="3621" width="2.42578125" style="97" customWidth="1"/>
    <col min="3622" max="3622" width="17.85546875" style="97" customWidth="1"/>
    <col min="3623" max="3623" width="3.28515625" style="97" customWidth="1"/>
    <col min="3624" max="3624" width="9.28515625" style="97" customWidth="1"/>
    <col min="3625" max="3625" width="1.5703125" style="97" customWidth="1"/>
    <col min="3626" max="3626" width="24.5703125" style="97" customWidth="1"/>
    <col min="3627" max="3840" width="12.7109375" style="97"/>
    <col min="3841" max="3841" width="5.85546875" style="97" customWidth="1"/>
    <col min="3842" max="3842" width="3.28515625" style="97" customWidth="1"/>
    <col min="3843" max="3843" width="22.140625" style="97" customWidth="1"/>
    <col min="3844" max="3844" width="2.42578125" style="97" customWidth="1"/>
    <col min="3845" max="3845" width="0" style="97" hidden="1" customWidth="1"/>
    <col min="3846" max="3846" width="3.28515625" style="97" customWidth="1"/>
    <col min="3847" max="3847" width="13.5703125" style="97" customWidth="1"/>
    <col min="3848" max="3848" width="1.5703125" style="97" customWidth="1"/>
    <col min="3849" max="3849" width="13.5703125" style="97" customWidth="1"/>
    <col min="3850" max="3850" width="1.5703125" style="97" customWidth="1"/>
    <col min="3851" max="3851" width="13.5703125" style="97" customWidth="1"/>
    <col min="3852" max="3852" width="1.5703125" style="97" customWidth="1"/>
    <col min="3853" max="3853" width="16.140625" style="97" customWidth="1"/>
    <col min="3854" max="3854" width="1.5703125" style="97" customWidth="1"/>
    <col min="3855" max="3855" width="13.5703125" style="97" customWidth="1"/>
    <col min="3856" max="3856" width="1.5703125" style="97" customWidth="1"/>
    <col min="3857" max="3857" width="13.5703125" style="97" customWidth="1"/>
    <col min="3858" max="3858" width="1.5703125" style="97" customWidth="1"/>
    <col min="3859" max="3859" width="13.5703125" style="97" customWidth="1"/>
    <col min="3860" max="3860" width="2.42578125" style="97" customWidth="1"/>
    <col min="3861" max="3861" width="17.85546875" style="97" customWidth="1"/>
    <col min="3862" max="3862" width="1.28515625" style="97" customWidth="1"/>
    <col min="3863" max="3863" width="1.5703125" style="97" customWidth="1"/>
    <col min="3864" max="3864" width="14.42578125" style="97" customWidth="1"/>
    <col min="3865" max="3865" width="1.5703125" style="97" customWidth="1"/>
    <col min="3866" max="3866" width="14.42578125" style="97" customWidth="1"/>
    <col min="3867" max="3867" width="1.5703125" style="97" customWidth="1"/>
    <col min="3868" max="3868" width="14.42578125" style="97" customWidth="1"/>
    <col min="3869" max="3869" width="2.42578125" style="97" customWidth="1"/>
    <col min="3870" max="3870" width="17.85546875" style="97" customWidth="1"/>
    <col min="3871" max="3871" width="2.42578125" style="97" customWidth="1"/>
    <col min="3872" max="3872" width="14.42578125" style="97" customWidth="1"/>
    <col min="3873" max="3873" width="1.5703125" style="97" customWidth="1"/>
    <col min="3874" max="3874" width="14.42578125" style="97" customWidth="1"/>
    <col min="3875" max="3875" width="1.5703125" style="97" customWidth="1"/>
    <col min="3876" max="3876" width="14.42578125" style="97" customWidth="1"/>
    <col min="3877" max="3877" width="2.42578125" style="97" customWidth="1"/>
    <col min="3878" max="3878" width="17.85546875" style="97" customWidth="1"/>
    <col min="3879" max="3879" width="3.28515625" style="97" customWidth="1"/>
    <col min="3880" max="3880" width="9.28515625" style="97" customWidth="1"/>
    <col min="3881" max="3881" width="1.5703125" style="97" customWidth="1"/>
    <col min="3882" max="3882" width="24.5703125" style="97" customWidth="1"/>
    <col min="3883" max="4096" width="12.7109375" style="97"/>
    <col min="4097" max="4097" width="5.85546875" style="97" customWidth="1"/>
    <col min="4098" max="4098" width="3.28515625" style="97" customWidth="1"/>
    <col min="4099" max="4099" width="22.140625" style="97" customWidth="1"/>
    <col min="4100" max="4100" width="2.42578125" style="97" customWidth="1"/>
    <col min="4101" max="4101" width="0" style="97" hidden="1" customWidth="1"/>
    <col min="4102" max="4102" width="3.28515625" style="97" customWidth="1"/>
    <col min="4103" max="4103" width="13.5703125" style="97" customWidth="1"/>
    <col min="4104" max="4104" width="1.5703125" style="97" customWidth="1"/>
    <col min="4105" max="4105" width="13.5703125" style="97" customWidth="1"/>
    <col min="4106" max="4106" width="1.5703125" style="97" customWidth="1"/>
    <col min="4107" max="4107" width="13.5703125" style="97" customWidth="1"/>
    <col min="4108" max="4108" width="1.5703125" style="97" customWidth="1"/>
    <col min="4109" max="4109" width="16.140625" style="97" customWidth="1"/>
    <col min="4110" max="4110" width="1.5703125" style="97" customWidth="1"/>
    <col min="4111" max="4111" width="13.5703125" style="97" customWidth="1"/>
    <col min="4112" max="4112" width="1.5703125" style="97" customWidth="1"/>
    <col min="4113" max="4113" width="13.5703125" style="97" customWidth="1"/>
    <col min="4114" max="4114" width="1.5703125" style="97" customWidth="1"/>
    <col min="4115" max="4115" width="13.5703125" style="97" customWidth="1"/>
    <col min="4116" max="4116" width="2.42578125" style="97" customWidth="1"/>
    <col min="4117" max="4117" width="17.85546875" style="97" customWidth="1"/>
    <col min="4118" max="4118" width="1.28515625" style="97" customWidth="1"/>
    <col min="4119" max="4119" width="1.5703125" style="97" customWidth="1"/>
    <col min="4120" max="4120" width="14.42578125" style="97" customWidth="1"/>
    <col min="4121" max="4121" width="1.5703125" style="97" customWidth="1"/>
    <col min="4122" max="4122" width="14.42578125" style="97" customWidth="1"/>
    <col min="4123" max="4123" width="1.5703125" style="97" customWidth="1"/>
    <col min="4124" max="4124" width="14.42578125" style="97" customWidth="1"/>
    <col min="4125" max="4125" width="2.42578125" style="97" customWidth="1"/>
    <col min="4126" max="4126" width="17.85546875" style="97" customWidth="1"/>
    <col min="4127" max="4127" width="2.42578125" style="97" customWidth="1"/>
    <col min="4128" max="4128" width="14.42578125" style="97" customWidth="1"/>
    <col min="4129" max="4129" width="1.5703125" style="97" customWidth="1"/>
    <col min="4130" max="4130" width="14.42578125" style="97" customWidth="1"/>
    <col min="4131" max="4131" width="1.5703125" style="97" customWidth="1"/>
    <col min="4132" max="4132" width="14.42578125" style="97" customWidth="1"/>
    <col min="4133" max="4133" width="2.42578125" style="97" customWidth="1"/>
    <col min="4134" max="4134" width="17.85546875" style="97" customWidth="1"/>
    <col min="4135" max="4135" width="3.28515625" style="97" customWidth="1"/>
    <col min="4136" max="4136" width="9.28515625" style="97" customWidth="1"/>
    <col min="4137" max="4137" width="1.5703125" style="97" customWidth="1"/>
    <col min="4138" max="4138" width="24.5703125" style="97" customWidth="1"/>
    <col min="4139" max="4352" width="12.7109375" style="97"/>
    <col min="4353" max="4353" width="5.85546875" style="97" customWidth="1"/>
    <col min="4354" max="4354" width="3.28515625" style="97" customWidth="1"/>
    <col min="4355" max="4355" width="22.140625" style="97" customWidth="1"/>
    <col min="4356" max="4356" width="2.42578125" style="97" customWidth="1"/>
    <col min="4357" max="4357" width="0" style="97" hidden="1" customWidth="1"/>
    <col min="4358" max="4358" width="3.28515625" style="97" customWidth="1"/>
    <col min="4359" max="4359" width="13.5703125" style="97" customWidth="1"/>
    <col min="4360" max="4360" width="1.5703125" style="97" customWidth="1"/>
    <col min="4361" max="4361" width="13.5703125" style="97" customWidth="1"/>
    <col min="4362" max="4362" width="1.5703125" style="97" customWidth="1"/>
    <col min="4363" max="4363" width="13.5703125" style="97" customWidth="1"/>
    <col min="4364" max="4364" width="1.5703125" style="97" customWidth="1"/>
    <col min="4365" max="4365" width="16.140625" style="97" customWidth="1"/>
    <col min="4366" max="4366" width="1.5703125" style="97" customWidth="1"/>
    <col min="4367" max="4367" width="13.5703125" style="97" customWidth="1"/>
    <col min="4368" max="4368" width="1.5703125" style="97" customWidth="1"/>
    <col min="4369" max="4369" width="13.5703125" style="97" customWidth="1"/>
    <col min="4370" max="4370" width="1.5703125" style="97" customWidth="1"/>
    <col min="4371" max="4371" width="13.5703125" style="97" customWidth="1"/>
    <col min="4372" max="4372" width="2.42578125" style="97" customWidth="1"/>
    <col min="4373" max="4373" width="17.85546875" style="97" customWidth="1"/>
    <col min="4374" max="4374" width="1.28515625" style="97" customWidth="1"/>
    <col min="4375" max="4375" width="1.5703125" style="97" customWidth="1"/>
    <col min="4376" max="4376" width="14.42578125" style="97" customWidth="1"/>
    <col min="4377" max="4377" width="1.5703125" style="97" customWidth="1"/>
    <col min="4378" max="4378" width="14.42578125" style="97" customWidth="1"/>
    <col min="4379" max="4379" width="1.5703125" style="97" customWidth="1"/>
    <col min="4380" max="4380" width="14.42578125" style="97" customWidth="1"/>
    <col min="4381" max="4381" width="2.42578125" style="97" customWidth="1"/>
    <col min="4382" max="4382" width="17.85546875" style="97" customWidth="1"/>
    <col min="4383" max="4383" width="2.42578125" style="97" customWidth="1"/>
    <col min="4384" max="4384" width="14.42578125" style="97" customWidth="1"/>
    <col min="4385" max="4385" width="1.5703125" style="97" customWidth="1"/>
    <col min="4386" max="4386" width="14.42578125" style="97" customWidth="1"/>
    <col min="4387" max="4387" width="1.5703125" style="97" customWidth="1"/>
    <col min="4388" max="4388" width="14.42578125" style="97" customWidth="1"/>
    <col min="4389" max="4389" width="2.42578125" style="97" customWidth="1"/>
    <col min="4390" max="4390" width="17.85546875" style="97" customWidth="1"/>
    <col min="4391" max="4391" width="3.28515625" style="97" customWidth="1"/>
    <col min="4392" max="4392" width="9.28515625" style="97" customWidth="1"/>
    <col min="4393" max="4393" width="1.5703125" style="97" customWidth="1"/>
    <col min="4394" max="4394" width="24.5703125" style="97" customWidth="1"/>
    <col min="4395" max="4608" width="12.7109375" style="97"/>
    <col min="4609" max="4609" width="5.85546875" style="97" customWidth="1"/>
    <col min="4610" max="4610" width="3.28515625" style="97" customWidth="1"/>
    <col min="4611" max="4611" width="22.140625" style="97" customWidth="1"/>
    <col min="4612" max="4612" width="2.42578125" style="97" customWidth="1"/>
    <col min="4613" max="4613" width="0" style="97" hidden="1" customWidth="1"/>
    <col min="4614" max="4614" width="3.28515625" style="97" customWidth="1"/>
    <col min="4615" max="4615" width="13.5703125" style="97" customWidth="1"/>
    <col min="4616" max="4616" width="1.5703125" style="97" customWidth="1"/>
    <col min="4617" max="4617" width="13.5703125" style="97" customWidth="1"/>
    <col min="4618" max="4618" width="1.5703125" style="97" customWidth="1"/>
    <col min="4619" max="4619" width="13.5703125" style="97" customWidth="1"/>
    <col min="4620" max="4620" width="1.5703125" style="97" customWidth="1"/>
    <col min="4621" max="4621" width="16.140625" style="97" customWidth="1"/>
    <col min="4622" max="4622" width="1.5703125" style="97" customWidth="1"/>
    <col min="4623" max="4623" width="13.5703125" style="97" customWidth="1"/>
    <col min="4624" max="4624" width="1.5703125" style="97" customWidth="1"/>
    <col min="4625" max="4625" width="13.5703125" style="97" customWidth="1"/>
    <col min="4626" max="4626" width="1.5703125" style="97" customWidth="1"/>
    <col min="4627" max="4627" width="13.5703125" style="97" customWidth="1"/>
    <col min="4628" max="4628" width="2.42578125" style="97" customWidth="1"/>
    <col min="4629" max="4629" width="17.85546875" style="97" customWidth="1"/>
    <col min="4630" max="4630" width="1.28515625" style="97" customWidth="1"/>
    <col min="4631" max="4631" width="1.5703125" style="97" customWidth="1"/>
    <col min="4632" max="4632" width="14.42578125" style="97" customWidth="1"/>
    <col min="4633" max="4633" width="1.5703125" style="97" customWidth="1"/>
    <col min="4634" max="4634" width="14.42578125" style="97" customWidth="1"/>
    <col min="4635" max="4635" width="1.5703125" style="97" customWidth="1"/>
    <col min="4636" max="4636" width="14.42578125" style="97" customWidth="1"/>
    <col min="4637" max="4637" width="2.42578125" style="97" customWidth="1"/>
    <col min="4638" max="4638" width="17.85546875" style="97" customWidth="1"/>
    <col min="4639" max="4639" width="2.42578125" style="97" customWidth="1"/>
    <col min="4640" max="4640" width="14.42578125" style="97" customWidth="1"/>
    <col min="4641" max="4641" width="1.5703125" style="97" customWidth="1"/>
    <col min="4642" max="4642" width="14.42578125" style="97" customWidth="1"/>
    <col min="4643" max="4643" width="1.5703125" style="97" customWidth="1"/>
    <col min="4644" max="4644" width="14.42578125" style="97" customWidth="1"/>
    <col min="4645" max="4645" width="2.42578125" style="97" customWidth="1"/>
    <col min="4646" max="4646" width="17.85546875" style="97" customWidth="1"/>
    <col min="4647" max="4647" width="3.28515625" style="97" customWidth="1"/>
    <col min="4648" max="4648" width="9.28515625" style="97" customWidth="1"/>
    <col min="4649" max="4649" width="1.5703125" style="97" customWidth="1"/>
    <col min="4650" max="4650" width="24.5703125" style="97" customWidth="1"/>
    <col min="4651" max="4864" width="12.7109375" style="97"/>
    <col min="4865" max="4865" width="5.85546875" style="97" customWidth="1"/>
    <col min="4866" max="4866" width="3.28515625" style="97" customWidth="1"/>
    <col min="4867" max="4867" width="22.140625" style="97" customWidth="1"/>
    <col min="4868" max="4868" width="2.42578125" style="97" customWidth="1"/>
    <col min="4869" max="4869" width="0" style="97" hidden="1" customWidth="1"/>
    <col min="4870" max="4870" width="3.28515625" style="97" customWidth="1"/>
    <col min="4871" max="4871" width="13.5703125" style="97" customWidth="1"/>
    <col min="4872" max="4872" width="1.5703125" style="97" customWidth="1"/>
    <col min="4873" max="4873" width="13.5703125" style="97" customWidth="1"/>
    <col min="4874" max="4874" width="1.5703125" style="97" customWidth="1"/>
    <col min="4875" max="4875" width="13.5703125" style="97" customWidth="1"/>
    <col min="4876" max="4876" width="1.5703125" style="97" customWidth="1"/>
    <col min="4877" max="4877" width="16.140625" style="97" customWidth="1"/>
    <col min="4878" max="4878" width="1.5703125" style="97" customWidth="1"/>
    <col min="4879" max="4879" width="13.5703125" style="97" customWidth="1"/>
    <col min="4880" max="4880" width="1.5703125" style="97" customWidth="1"/>
    <col min="4881" max="4881" width="13.5703125" style="97" customWidth="1"/>
    <col min="4882" max="4882" width="1.5703125" style="97" customWidth="1"/>
    <col min="4883" max="4883" width="13.5703125" style="97" customWidth="1"/>
    <col min="4884" max="4884" width="2.42578125" style="97" customWidth="1"/>
    <col min="4885" max="4885" width="17.85546875" style="97" customWidth="1"/>
    <col min="4886" max="4886" width="1.28515625" style="97" customWidth="1"/>
    <col min="4887" max="4887" width="1.5703125" style="97" customWidth="1"/>
    <col min="4888" max="4888" width="14.42578125" style="97" customWidth="1"/>
    <col min="4889" max="4889" width="1.5703125" style="97" customWidth="1"/>
    <col min="4890" max="4890" width="14.42578125" style="97" customWidth="1"/>
    <col min="4891" max="4891" width="1.5703125" style="97" customWidth="1"/>
    <col min="4892" max="4892" width="14.42578125" style="97" customWidth="1"/>
    <col min="4893" max="4893" width="2.42578125" style="97" customWidth="1"/>
    <col min="4894" max="4894" width="17.85546875" style="97" customWidth="1"/>
    <col min="4895" max="4895" width="2.42578125" style="97" customWidth="1"/>
    <col min="4896" max="4896" width="14.42578125" style="97" customWidth="1"/>
    <col min="4897" max="4897" width="1.5703125" style="97" customWidth="1"/>
    <col min="4898" max="4898" width="14.42578125" style="97" customWidth="1"/>
    <col min="4899" max="4899" width="1.5703125" style="97" customWidth="1"/>
    <col min="4900" max="4900" width="14.42578125" style="97" customWidth="1"/>
    <col min="4901" max="4901" width="2.42578125" style="97" customWidth="1"/>
    <col min="4902" max="4902" width="17.85546875" style="97" customWidth="1"/>
    <col min="4903" max="4903" width="3.28515625" style="97" customWidth="1"/>
    <col min="4904" max="4904" width="9.28515625" style="97" customWidth="1"/>
    <col min="4905" max="4905" width="1.5703125" style="97" customWidth="1"/>
    <col min="4906" max="4906" width="24.5703125" style="97" customWidth="1"/>
    <col min="4907" max="5120" width="12.7109375" style="97"/>
    <col min="5121" max="5121" width="5.85546875" style="97" customWidth="1"/>
    <col min="5122" max="5122" width="3.28515625" style="97" customWidth="1"/>
    <col min="5123" max="5123" width="22.140625" style="97" customWidth="1"/>
    <col min="5124" max="5124" width="2.42578125" style="97" customWidth="1"/>
    <col min="5125" max="5125" width="0" style="97" hidden="1" customWidth="1"/>
    <col min="5126" max="5126" width="3.28515625" style="97" customWidth="1"/>
    <col min="5127" max="5127" width="13.5703125" style="97" customWidth="1"/>
    <col min="5128" max="5128" width="1.5703125" style="97" customWidth="1"/>
    <col min="5129" max="5129" width="13.5703125" style="97" customWidth="1"/>
    <col min="5130" max="5130" width="1.5703125" style="97" customWidth="1"/>
    <col min="5131" max="5131" width="13.5703125" style="97" customWidth="1"/>
    <col min="5132" max="5132" width="1.5703125" style="97" customWidth="1"/>
    <col min="5133" max="5133" width="16.140625" style="97" customWidth="1"/>
    <col min="5134" max="5134" width="1.5703125" style="97" customWidth="1"/>
    <col min="5135" max="5135" width="13.5703125" style="97" customWidth="1"/>
    <col min="5136" max="5136" width="1.5703125" style="97" customWidth="1"/>
    <col min="5137" max="5137" width="13.5703125" style="97" customWidth="1"/>
    <col min="5138" max="5138" width="1.5703125" style="97" customWidth="1"/>
    <col min="5139" max="5139" width="13.5703125" style="97" customWidth="1"/>
    <col min="5140" max="5140" width="2.42578125" style="97" customWidth="1"/>
    <col min="5141" max="5141" width="17.85546875" style="97" customWidth="1"/>
    <col min="5142" max="5142" width="1.28515625" style="97" customWidth="1"/>
    <col min="5143" max="5143" width="1.5703125" style="97" customWidth="1"/>
    <col min="5144" max="5144" width="14.42578125" style="97" customWidth="1"/>
    <col min="5145" max="5145" width="1.5703125" style="97" customWidth="1"/>
    <col min="5146" max="5146" width="14.42578125" style="97" customWidth="1"/>
    <col min="5147" max="5147" width="1.5703125" style="97" customWidth="1"/>
    <col min="5148" max="5148" width="14.42578125" style="97" customWidth="1"/>
    <col min="5149" max="5149" width="2.42578125" style="97" customWidth="1"/>
    <col min="5150" max="5150" width="17.85546875" style="97" customWidth="1"/>
    <col min="5151" max="5151" width="2.42578125" style="97" customWidth="1"/>
    <col min="5152" max="5152" width="14.42578125" style="97" customWidth="1"/>
    <col min="5153" max="5153" width="1.5703125" style="97" customWidth="1"/>
    <col min="5154" max="5154" width="14.42578125" style="97" customWidth="1"/>
    <col min="5155" max="5155" width="1.5703125" style="97" customWidth="1"/>
    <col min="5156" max="5156" width="14.42578125" style="97" customWidth="1"/>
    <col min="5157" max="5157" width="2.42578125" style="97" customWidth="1"/>
    <col min="5158" max="5158" width="17.85546875" style="97" customWidth="1"/>
    <col min="5159" max="5159" width="3.28515625" style="97" customWidth="1"/>
    <col min="5160" max="5160" width="9.28515625" style="97" customWidth="1"/>
    <col min="5161" max="5161" width="1.5703125" style="97" customWidth="1"/>
    <col min="5162" max="5162" width="24.5703125" style="97" customWidth="1"/>
    <col min="5163" max="5376" width="12.7109375" style="97"/>
    <col min="5377" max="5377" width="5.85546875" style="97" customWidth="1"/>
    <col min="5378" max="5378" width="3.28515625" style="97" customWidth="1"/>
    <col min="5379" max="5379" width="22.140625" style="97" customWidth="1"/>
    <col min="5380" max="5380" width="2.42578125" style="97" customWidth="1"/>
    <col min="5381" max="5381" width="0" style="97" hidden="1" customWidth="1"/>
    <col min="5382" max="5382" width="3.28515625" style="97" customWidth="1"/>
    <col min="5383" max="5383" width="13.5703125" style="97" customWidth="1"/>
    <col min="5384" max="5384" width="1.5703125" style="97" customWidth="1"/>
    <col min="5385" max="5385" width="13.5703125" style="97" customWidth="1"/>
    <col min="5386" max="5386" width="1.5703125" style="97" customWidth="1"/>
    <col min="5387" max="5387" width="13.5703125" style="97" customWidth="1"/>
    <col min="5388" max="5388" width="1.5703125" style="97" customWidth="1"/>
    <col min="5389" max="5389" width="16.140625" style="97" customWidth="1"/>
    <col min="5390" max="5390" width="1.5703125" style="97" customWidth="1"/>
    <col min="5391" max="5391" width="13.5703125" style="97" customWidth="1"/>
    <col min="5392" max="5392" width="1.5703125" style="97" customWidth="1"/>
    <col min="5393" max="5393" width="13.5703125" style="97" customWidth="1"/>
    <col min="5394" max="5394" width="1.5703125" style="97" customWidth="1"/>
    <col min="5395" max="5395" width="13.5703125" style="97" customWidth="1"/>
    <col min="5396" max="5396" width="2.42578125" style="97" customWidth="1"/>
    <col min="5397" max="5397" width="17.85546875" style="97" customWidth="1"/>
    <col min="5398" max="5398" width="1.28515625" style="97" customWidth="1"/>
    <col min="5399" max="5399" width="1.5703125" style="97" customWidth="1"/>
    <col min="5400" max="5400" width="14.42578125" style="97" customWidth="1"/>
    <col min="5401" max="5401" width="1.5703125" style="97" customWidth="1"/>
    <col min="5402" max="5402" width="14.42578125" style="97" customWidth="1"/>
    <col min="5403" max="5403" width="1.5703125" style="97" customWidth="1"/>
    <col min="5404" max="5404" width="14.42578125" style="97" customWidth="1"/>
    <col min="5405" max="5405" width="2.42578125" style="97" customWidth="1"/>
    <col min="5406" max="5406" width="17.85546875" style="97" customWidth="1"/>
    <col min="5407" max="5407" width="2.42578125" style="97" customWidth="1"/>
    <col min="5408" max="5408" width="14.42578125" style="97" customWidth="1"/>
    <col min="5409" max="5409" width="1.5703125" style="97" customWidth="1"/>
    <col min="5410" max="5410" width="14.42578125" style="97" customWidth="1"/>
    <col min="5411" max="5411" width="1.5703125" style="97" customWidth="1"/>
    <col min="5412" max="5412" width="14.42578125" style="97" customWidth="1"/>
    <col min="5413" max="5413" width="2.42578125" style="97" customWidth="1"/>
    <col min="5414" max="5414" width="17.85546875" style="97" customWidth="1"/>
    <col min="5415" max="5415" width="3.28515625" style="97" customWidth="1"/>
    <col min="5416" max="5416" width="9.28515625" style="97" customWidth="1"/>
    <col min="5417" max="5417" width="1.5703125" style="97" customWidth="1"/>
    <col min="5418" max="5418" width="24.5703125" style="97" customWidth="1"/>
    <col min="5419" max="5632" width="12.7109375" style="97"/>
    <col min="5633" max="5633" width="5.85546875" style="97" customWidth="1"/>
    <col min="5634" max="5634" width="3.28515625" style="97" customWidth="1"/>
    <col min="5635" max="5635" width="22.140625" style="97" customWidth="1"/>
    <col min="5636" max="5636" width="2.42578125" style="97" customWidth="1"/>
    <col min="5637" max="5637" width="0" style="97" hidden="1" customWidth="1"/>
    <col min="5638" max="5638" width="3.28515625" style="97" customWidth="1"/>
    <col min="5639" max="5639" width="13.5703125" style="97" customWidth="1"/>
    <col min="5640" max="5640" width="1.5703125" style="97" customWidth="1"/>
    <col min="5641" max="5641" width="13.5703125" style="97" customWidth="1"/>
    <col min="5642" max="5642" width="1.5703125" style="97" customWidth="1"/>
    <col min="5643" max="5643" width="13.5703125" style="97" customWidth="1"/>
    <col min="5644" max="5644" width="1.5703125" style="97" customWidth="1"/>
    <col min="5645" max="5645" width="16.140625" style="97" customWidth="1"/>
    <col min="5646" max="5646" width="1.5703125" style="97" customWidth="1"/>
    <col min="5647" max="5647" width="13.5703125" style="97" customWidth="1"/>
    <col min="5648" max="5648" width="1.5703125" style="97" customWidth="1"/>
    <col min="5649" max="5649" width="13.5703125" style="97" customWidth="1"/>
    <col min="5650" max="5650" width="1.5703125" style="97" customWidth="1"/>
    <col min="5651" max="5651" width="13.5703125" style="97" customWidth="1"/>
    <col min="5652" max="5652" width="2.42578125" style="97" customWidth="1"/>
    <col min="5653" max="5653" width="17.85546875" style="97" customWidth="1"/>
    <col min="5654" max="5654" width="1.28515625" style="97" customWidth="1"/>
    <col min="5655" max="5655" width="1.5703125" style="97" customWidth="1"/>
    <col min="5656" max="5656" width="14.42578125" style="97" customWidth="1"/>
    <col min="5657" max="5657" width="1.5703125" style="97" customWidth="1"/>
    <col min="5658" max="5658" width="14.42578125" style="97" customWidth="1"/>
    <col min="5659" max="5659" width="1.5703125" style="97" customWidth="1"/>
    <col min="5660" max="5660" width="14.42578125" style="97" customWidth="1"/>
    <col min="5661" max="5661" width="2.42578125" style="97" customWidth="1"/>
    <col min="5662" max="5662" width="17.85546875" style="97" customWidth="1"/>
    <col min="5663" max="5663" width="2.42578125" style="97" customWidth="1"/>
    <col min="5664" max="5664" width="14.42578125" style="97" customWidth="1"/>
    <col min="5665" max="5665" width="1.5703125" style="97" customWidth="1"/>
    <col min="5666" max="5666" width="14.42578125" style="97" customWidth="1"/>
    <col min="5667" max="5667" width="1.5703125" style="97" customWidth="1"/>
    <col min="5668" max="5668" width="14.42578125" style="97" customWidth="1"/>
    <col min="5669" max="5669" width="2.42578125" style="97" customWidth="1"/>
    <col min="5670" max="5670" width="17.85546875" style="97" customWidth="1"/>
    <col min="5671" max="5671" width="3.28515625" style="97" customWidth="1"/>
    <col min="5672" max="5672" width="9.28515625" style="97" customWidth="1"/>
    <col min="5673" max="5673" width="1.5703125" style="97" customWidth="1"/>
    <col min="5674" max="5674" width="24.5703125" style="97" customWidth="1"/>
    <col min="5675" max="5888" width="12.7109375" style="97"/>
    <col min="5889" max="5889" width="5.85546875" style="97" customWidth="1"/>
    <col min="5890" max="5890" width="3.28515625" style="97" customWidth="1"/>
    <col min="5891" max="5891" width="22.140625" style="97" customWidth="1"/>
    <col min="5892" max="5892" width="2.42578125" style="97" customWidth="1"/>
    <col min="5893" max="5893" width="0" style="97" hidden="1" customWidth="1"/>
    <col min="5894" max="5894" width="3.28515625" style="97" customWidth="1"/>
    <col min="5895" max="5895" width="13.5703125" style="97" customWidth="1"/>
    <col min="5896" max="5896" width="1.5703125" style="97" customWidth="1"/>
    <col min="5897" max="5897" width="13.5703125" style="97" customWidth="1"/>
    <col min="5898" max="5898" width="1.5703125" style="97" customWidth="1"/>
    <col min="5899" max="5899" width="13.5703125" style="97" customWidth="1"/>
    <col min="5900" max="5900" width="1.5703125" style="97" customWidth="1"/>
    <col min="5901" max="5901" width="16.140625" style="97" customWidth="1"/>
    <col min="5902" max="5902" width="1.5703125" style="97" customWidth="1"/>
    <col min="5903" max="5903" width="13.5703125" style="97" customWidth="1"/>
    <col min="5904" max="5904" width="1.5703125" style="97" customWidth="1"/>
    <col min="5905" max="5905" width="13.5703125" style="97" customWidth="1"/>
    <col min="5906" max="5906" width="1.5703125" style="97" customWidth="1"/>
    <col min="5907" max="5907" width="13.5703125" style="97" customWidth="1"/>
    <col min="5908" max="5908" width="2.42578125" style="97" customWidth="1"/>
    <col min="5909" max="5909" width="17.85546875" style="97" customWidth="1"/>
    <col min="5910" max="5910" width="1.28515625" style="97" customWidth="1"/>
    <col min="5911" max="5911" width="1.5703125" style="97" customWidth="1"/>
    <col min="5912" max="5912" width="14.42578125" style="97" customWidth="1"/>
    <col min="5913" max="5913" width="1.5703125" style="97" customWidth="1"/>
    <col min="5914" max="5914" width="14.42578125" style="97" customWidth="1"/>
    <col min="5915" max="5915" width="1.5703125" style="97" customWidth="1"/>
    <col min="5916" max="5916" width="14.42578125" style="97" customWidth="1"/>
    <col min="5917" max="5917" width="2.42578125" style="97" customWidth="1"/>
    <col min="5918" max="5918" width="17.85546875" style="97" customWidth="1"/>
    <col min="5919" max="5919" width="2.42578125" style="97" customWidth="1"/>
    <col min="5920" max="5920" width="14.42578125" style="97" customWidth="1"/>
    <col min="5921" max="5921" width="1.5703125" style="97" customWidth="1"/>
    <col min="5922" max="5922" width="14.42578125" style="97" customWidth="1"/>
    <col min="5923" max="5923" width="1.5703125" style="97" customWidth="1"/>
    <col min="5924" max="5924" width="14.42578125" style="97" customWidth="1"/>
    <col min="5925" max="5925" width="2.42578125" style="97" customWidth="1"/>
    <col min="5926" max="5926" width="17.85546875" style="97" customWidth="1"/>
    <col min="5927" max="5927" width="3.28515625" style="97" customWidth="1"/>
    <col min="5928" max="5928" width="9.28515625" style="97" customWidth="1"/>
    <col min="5929" max="5929" width="1.5703125" style="97" customWidth="1"/>
    <col min="5930" max="5930" width="24.5703125" style="97" customWidth="1"/>
    <col min="5931" max="6144" width="12.7109375" style="97"/>
    <col min="6145" max="6145" width="5.85546875" style="97" customWidth="1"/>
    <col min="6146" max="6146" width="3.28515625" style="97" customWidth="1"/>
    <col min="6147" max="6147" width="22.140625" style="97" customWidth="1"/>
    <col min="6148" max="6148" width="2.42578125" style="97" customWidth="1"/>
    <col min="6149" max="6149" width="0" style="97" hidden="1" customWidth="1"/>
    <col min="6150" max="6150" width="3.28515625" style="97" customWidth="1"/>
    <col min="6151" max="6151" width="13.5703125" style="97" customWidth="1"/>
    <col min="6152" max="6152" width="1.5703125" style="97" customWidth="1"/>
    <col min="6153" max="6153" width="13.5703125" style="97" customWidth="1"/>
    <col min="6154" max="6154" width="1.5703125" style="97" customWidth="1"/>
    <col min="6155" max="6155" width="13.5703125" style="97" customWidth="1"/>
    <col min="6156" max="6156" width="1.5703125" style="97" customWidth="1"/>
    <col min="6157" max="6157" width="16.140625" style="97" customWidth="1"/>
    <col min="6158" max="6158" width="1.5703125" style="97" customWidth="1"/>
    <col min="6159" max="6159" width="13.5703125" style="97" customWidth="1"/>
    <col min="6160" max="6160" width="1.5703125" style="97" customWidth="1"/>
    <col min="6161" max="6161" width="13.5703125" style="97" customWidth="1"/>
    <col min="6162" max="6162" width="1.5703125" style="97" customWidth="1"/>
    <col min="6163" max="6163" width="13.5703125" style="97" customWidth="1"/>
    <col min="6164" max="6164" width="2.42578125" style="97" customWidth="1"/>
    <col min="6165" max="6165" width="17.85546875" style="97" customWidth="1"/>
    <col min="6166" max="6166" width="1.28515625" style="97" customWidth="1"/>
    <col min="6167" max="6167" width="1.5703125" style="97" customWidth="1"/>
    <col min="6168" max="6168" width="14.42578125" style="97" customWidth="1"/>
    <col min="6169" max="6169" width="1.5703125" style="97" customWidth="1"/>
    <col min="6170" max="6170" width="14.42578125" style="97" customWidth="1"/>
    <col min="6171" max="6171" width="1.5703125" style="97" customWidth="1"/>
    <col min="6172" max="6172" width="14.42578125" style="97" customWidth="1"/>
    <col min="6173" max="6173" width="2.42578125" style="97" customWidth="1"/>
    <col min="6174" max="6174" width="17.85546875" style="97" customWidth="1"/>
    <col min="6175" max="6175" width="2.42578125" style="97" customWidth="1"/>
    <col min="6176" max="6176" width="14.42578125" style="97" customWidth="1"/>
    <col min="6177" max="6177" width="1.5703125" style="97" customWidth="1"/>
    <col min="6178" max="6178" width="14.42578125" style="97" customWidth="1"/>
    <col min="6179" max="6179" width="1.5703125" style="97" customWidth="1"/>
    <col min="6180" max="6180" width="14.42578125" style="97" customWidth="1"/>
    <col min="6181" max="6181" width="2.42578125" style="97" customWidth="1"/>
    <col min="6182" max="6182" width="17.85546875" style="97" customWidth="1"/>
    <col min="6183" max="6183" width="3.28515625" style="97" customWidth="1"/>
    <col min="6184" max="6184" width="9.28515625" style="97" customWidth="1"/>
    <col min="6185" max="6185" width="1.5703125" style="97" customWidth="1"/>
    <col min="6186" max="6186" width="24.5703125" style="97" customWidth="1"/>
    <col min="6187" max="6400" width="12.7109375" style="97"/>
    <col min="6401" max="6401" width="5.85546875" style="97" customWidth="1"/>
    <col min="6402" max="6402" width="3.28515625" style="97" customWidth="1"/>
    <col min="6403" max="6403" width="22.140625" style="97" customWidth="1"/>
    <col min="6404" max="6404" width="2.42578125" style="97" customWidth="1"/>
    <col min="6405" max="6405" width="0" style="97" hidden="1" customWidth="1"/>
    <col min="6406" max="6406" width="3.28515625" style="97" customWidth="1"/>
    <col min="6407" max="6407" width="13.5703125" style="97" customWidth="1"/>
    <col min="6408" max="6408" width="1.5703125" style="97" customWidth="1"/>
    <col min="6409" max="6409" width="13.5703125" style="97" customWidth="1"/>
    <col min="6410" max="6410" width="1.5703125" style="97" customWidth="1"/>
    <col min="6411" max="6411" width="13.5703125" style="97" customWidth="1"/>
    <col min="6412" max="6412" width="1.5703125" style="97" customWidth="1"/>
    <col min="6413" max="6413" width="16.140625" style="97" customWidth="1"/>
    <col min="6414" max="6414" width="1.5703125" style="97" customWidth="1"/>
    <col min="6415" max="6415" width="13.5703125" style="97" customWidth="1"/>
    <col min="6416" max="6416" width="1.5703125" style="97" customWidth="1"/>
    <col min="6417" max="6417" width="13.5703125" style="97" customWidth="1"/>
    <col min="6418" max="6418" width="1.5703125" style="97" customWidth="1"/>
    <col min="6419" max="6419" width="13.5703125" style="97" customWidth="1"/>
    <col min="6420" max="6420" width="2.42578125" style="97" customWidth="1"/>
    <col min="6421" max="6421" width="17.85546875" style="97" customWidth="1"/>
    <col min="6422" max="6422" width="1.28515625" style="97" customWidth="1"/>
    <col min="6423" max="6423" width="1.5703125" style="97" customWidth="1"/>
    <col min="6424" max="6424" width="14.42578125" style="97" customWidth="1"/>
    <col min="6425" max="6425" width="1.5703125" style="97" customWidth="1"/>
    <col min="6426" max="6426" width="14.42578125" style="97" customWidth="1"/>
    <col min="6427" max="6427" width="1.5703125" style="97" customWidth="1"/>
    <col min="6428" max="6428" width="14.42578125" style="97" customWidth="1"/>
    <col min="6429" max="6429" width="2.42578125" style="97" customWidth="1"/>
    <col min="6430" max="6430" width="17.85546875" style="97" customWidth="1"/>
    <col min="6431" max="6431" width="2.42578125" style="97" customWidth="1"/>
    <col min="6432" max="6432" width="14.42578125" style="97" customWidth="1"/>
    <col min="6433" max="6433" width="1.5703125" style="97" customWidth="1"/>
    <col min="6434" max="6434" width="14.42578125" style="97" customWidth="1"/>
    <col min="6435" max="6435" width="1.5703125" style="97" customWidth="1"/>
    <col min="6436" max="6436" width="14.42578125" style="97" customWidth="1"/>
    <col min="6437" max="6437" width="2.42578125" style="97" customWidth="1"/>
    <col min="6438" max="6438" width="17.85546875" style="97" customWidth="1"/>
    <col min="6439" max="6439" width="3.28515625" style="97" customWidth="1"/>
    <col min="6440" max="6440" width="9.28515625" style="97" customWidth="1"/>
    <col min="6441" max="6441" width="1.5703125" style="97" customWidth="1"/>
    <col min="6442" max="6442" width="24.5703125" style="97" customWidth="1"/>
    <col min="6443" max="6656" width="12.7109375" style="97"/>
    <col min="6657" max="6657" width="5.85546875" style="97" customWidth="1"/>
    <col min="6658" max="6658" width="3.28515625" style="97" customWidth="1"/>
    <col min="6659" max="6659" width="22.140625" style="97" customWidth="1"/>
    <col min="6660" max="6660" width="2.42578125" style="97" customWidth="1"/>
    <col min="6661" max="6661" width="0" style="97" hidden="1" customWidth="1"/>
    <col min="6662" max="6662" width="3.28515625" style="97" customWidth="1"/>
    <col min="6663" max="6663" width="13.5703125" style="97" customWidth="1"/>
    <col min="6664" max="6664" width="1.5703125" style="97" customWidth="1"/>
    <col min="6665" max="6665" width="13.5703125" style="97" customWidth="1"/>
    <col min="6666" max="6666" width="1.5703125" style="97" customWidth="1"/>
    <col min="6667" max="6667" width="13.5703125" style="97" customWidth="1"/>
    <col min="6668" max="6668" width="1.5703125" style="97" customWidth="1"/>
    <col min="6669" max="6669" width="16.140625" style="97" customWidth="1"/>
    <col min="6670" max="6670" width="1.5703125" style="97" customWidth="1"/>
    <col min="6671" max="6671" width="13.5703125" style="97" customWidth="1"/>
    <col min="6672" max="6672" width="1.5703125" style="97" customWidth="1"/>
    <col min="6673" max="6673" width="13.5703125" style="97" customWidth="1"/>
    <col min="6674" max="6674" width="1.5703125" style="97" customWidth="1"/>
    <col min="6675" max="6675" width="13.5703125" style="97" customWidth="1"/>
    <col min="6676" max="6676" width="2.42578125" style="97" customWidth="1"/>
    <col min="6677" max="6677" width="17.85546875" style="97" customWidth="1"/>
    <col min="6678" max="6678" width="1.28515625" style="97" customWidth="1"/>
    <col min="6679" max="6679" width="1.5703125" style="97" customWidth="1"/>
    <col min="6680" max="6680" width="14.42578125" style="97" customWidth="1"/>
    <col min="6681" max="6681" width="1.5703125" style="97" customWidth="1"/>
    <col min="6682" max="6682" width="14.42578125" style="97" customWidth="1"/>
    <col min="6683" max="6683" width="1.5703125" style="97" customWidth="1"/>
    <col min="6684" max="6684" width="14.42578125" style="97" customWidth="1"/>
    <col min="6685" max="6685" width="2.42578125" style="97" customWidth="1"/>
    <col min="6686" max="6686" width="17.85546875" style="97" customWidth="1"/>
    <col min="6687" max="6687" width="2.42578125" style="97" customWidth="1"/>
    <col min="6688" max="6688" width="14.42578125" style="97" customWidth="1"/>
    <col min="6689" max="6689" width="1.5703125" style="97" customWidth="1"/>
    <col min="6690" max="6690" width="14.42578125" style="97" customWidth="1"/>
    <col min="6691" max="6691" width="1.5703125" style="97" customWidth="1"/>
    <col min="6692" max="6692" width="14.42578125" style="97" customWidth="1"/>
    <col min="6693" max="6693" width="2.42578125" style="97" customWidth="1"/>
    <col min="6694" max="6694" width="17.85546875" style="97" customWidth="1"/>
    <col min="6695" max="6695" width="3.28515625" style="97" customWidth="1"/>
    <col min="6696" max="6696" width="9.28515625" style="97" customWidth="1"/>
    <col min="6697" max="6697" width="1.5703125" style="97" customWidth="1"/>
    <col min="6698" max="6698" width="24.5703125" style="97" customWidth="1"/>
    <col min="6699" max="6912" width="12.7109375" style="97"/>
    <col min="6913" max="6913" width="5.85546875" style="97" customWidth="1"/>
    <col min="6914" max="6914" width="3.28515625" style="97" customWidth="1"/>
    <col min="6915" max="6915" width="22.140625" style="97" customWidth="1"/>
    <col min="6916" max="6916" width="2.42578125" style="97" customWidth="1"/>
    <col min="6917" max="6917" width="0" style="97" hidden="1" customWidth="1"/>
    <col min="6918" max="6918" width="3.28515625" style="97" customWidth="1"/>
    <col min="6919" max="6919" width="13.5703125" style="97" customWidth="1"/>
    <col min="6920" max="6920" width="1.5703125" style="97" customWidth="1"/>
    <col min="6921" max="6921" width="13.5703125" style="97" customWidth="1"/>
    <col min="6922" max="6922" width="1.5703125" style="97" customWidth="1"/>
    <col min="6923" max="6923" width="13.5703125" style="97" customWidth="1"/>
    <col min="6924" max="6924" width="1.5703125" style="97" customWidth="1"/>
    <col min="6925" max="6925" width="16.140625" style="97" customWidth="1"/>
    <col min="6926" max="6926" width="1.5703125" style="97" customWidth="1"/>
    <col min="6927" max="6927" width="13.5703125" style="97" customWidth="1"/>
    <col min="6928" max="6928" width="1.5703125" style="97" customWidth="1"/>
    <col min="6929" max="6929" width="13.5703125" style="97" customWidth="1"/>
    <col min="6930" max="6930" width="1.5703125" style="97" customWidth="1"/>
    <col min="6931" max="6931" width="13.5703125" style="97" customWidth="1"/>
    <col min="6932" max="6932" width="2.42578125" style="97" customWidth="1"/>
    <col min="6933" max="6933" width="17.85546875" style="97" customWidth="1"/>
    <col min="6934" max="6934" width="1.28515625" style="97" customWidth="1"/>
    <col min="6935" max="6935" width="1.5703125" style="97" customWidth="1"/>
    <col min="6936" max="6936" width="14.42578125" style="97" customWidth="1"/>
    <col min="6937" max="6937" width="1.5703125" style="97" customWidth="1"/>
    <col min="6938" max="6938" width="14.42578125" style="97" customWidth="1"/>
    <col min="6939" max="6939" width="1.5703125" style="97" customWidth="1"/>
    <col min="6940" max="6940" width="14.42578125" style="97" customWidth="1"/>
    <col min="6941" max="6941" width="2.42578125" style="97" customWidth="1"/>
    <col min="6942" max="6942" width="17.85546875" style="97" customWidth="1"/>
    <col min="6943" max="6943" width="2.42578125" style="97" customWidth="1"/>
    <col min="6944" max="6944" width="14.42578125" style="97" customWidth="1"/>
    <col min="6945" max="6945" width="1.5703125" style="97" customWidth="1"/>
    <col min="6946" max="6946" width="14.42578125" style="97" customWidth="1"/>
    <col min="6947" max="6947" width="1.5703125" style="97" customWidth="1"/>
    <col min="6948" max="6948" width="14.42578125" style="97" customWidth="1"/>
    <col min="6949" max="6949" width="2.42578125" style="97" customWidth="1"/>
    <col min="6950" max="6950" width="17.85546875" style="97" customWidth="1"/>
    <col min="6951" max="6951" width="3.28515625" style="97" customWidth="1"/>
    <col min="6952" max="6952" width="9.28515625" style="97" customWidth="1"/>
    <col min="6953" max="6953" width="1.5703125" style="97" customWidth="1"/>
    <col min="6954" max="6954" width="24.5703125" style="97" customWidth="1"/>
    <col min="6955" max="7168" width="12.7109375" style="97"/>
    <col min="7169" max="7169" width="5.85546875" style="97" customWidth="1"/>
    <col min="7170" max="7170" width="3.28515625" style="97" customWidth="1"/>
    <col min="7171" max="7171" width="22.140625" style="97" customWidth="1"/>
    <col min="7172" max="7172" width="2.42578125" style="97" customWidth="1"/>
    <col min="7173" max="7173" width="0" style="97" hidden="1" customWidth="1"/>
    <col min="7174" max="7174" width="3.28515625" style="97" customWidth="1"/>
    <col min="7175" max="7175" width="13.5703125" style="97" customWidth="1"/>
    <col min="7176" max="7176" width="1.5703125" style="97" customWidth="1"/>
    <col min="7177" max="7177" width="13.5703125" style="97" customWidth="1"/>
    <col min="7178" max="7178" width="1.5703125" style="97" customWidth="1"/>
    <col min="7179" max="7179" width="13.5703125" style="97" customWidth="1"/>
    <col min="7180" max="7180" width="1.5703125" style="97" customWidth="1"/>
    <col min="7181" max="7181" width="16.140625" style="97" customWidth="1"/>
    <col min="7182" max="7182" width="1.5703125" style="97" customWidth="1"/>
    <col min="7183" max="7183" width="13.5703125" style="97" customWidth="1"/>
    <col min="7184" max="7184" width="1.5703125" style="97" customWidth="1"/>
    <col min="7185" max="7185" width="13.5703125" style="97" customWidth="1"/>
    <col min="7186" max="7186" width="1.5703125" style="97" customWidth="1"/>
    <col min="7187" max="7187" width="13.5703125" style="97" customWidth="1"/>
    <col min="7188" max="7188" width="2.42578125" style="97" customWidth="1"/>
    <col min="7189" max="7189" width="17.85546875" style="97" customWidth="1"/>
    <col min="7190" max="7190" width="1.28515625" style="97" customWidth="1"/>
    <col min="7191" max="7191" width="1.5703125" style="97" customWidth="1"/>
    <col min="7192" max="7192" width="14.42578125" style="97" customWidth="1"/>
    <col min="7193" max="7193" width="1.5703125" style="97" customWidth="1"/>
    <col min="7194" max="7194" width="14.42578125" style="97" customWidth="1"/>
    <col min="7195" max="7195" width="1.5703125" style="97" customWidth="1"/>
    <col min="7196" max="7196" width="14.42578125" style="97" customWidth="1"/>
    <col min="7197" max="7197" width="2.42578125" style="97" customWidth="1"/>
    <col min="7198" max="7198" width="17.85546875" style="97" customWidth="1"/>
    <col min="7199" max="7199" width="2.42578125" style="97" customWidth="1"/>
    <col min="7200" max="7200" width="14.42578125" style="97" customWidth="1"/>
    <col min="7201" max="7201" width="1.5703125" style="97" customWidth="1"/>
    <col min="7202" max="7202" width="14.42578125" style="97" customWidth="1"/>
    <col min="7203" max="7203" width="1.5703125" style="97" customWidth="1"/>
    <col min="7204" max="7204" width="14.42578125" style="97" customWidth="1"/>
    <col min="7205" max="7205" width="2.42578125" style="97" customWidth="1"/>
    <col min="7206" max="7206" width="17.85546875" style="97" customWidth="1"/>
    <col min="7207" max="7207" width="3.28515625" style="97" customWidth="1"/>
    <col min="7208" max="7208" width="9.28515625" style="97" customWidth="1"/>
    <col min="7209" max="7209" width="1.5703125" style="97" customWidth="1"/>
    <col min="7210" max="7210" width="24.5703125" style="97" customWidth="1"/>
    <col min="7211" max="7424" width="12.7109375" style="97"/>
    <col min="7425" max="7425" width="5.85546875" style="97" customWidth="1"/>
    <col min="7426" max="7426" width="3.28515625" style="97" customWidth="1"/>
    <col min="7427" max="7427" width="22.140625" style="97" customWidth="1"/>
    <col min="7428" max="7428" width="2.42578125" style="97" customWidth="1"/>
    <col min="7429" max="7429" width="0" style="97" hidden="1" customWidth="1"/>
    <col min="7430" max="7430" width="3.28515625" style="97" customWidth="1"/>
    <col min="7431" max="7431" width="13.5703125" style="97" customWidth="1"/>
    <col min="7432" max="7432" width="1.5703125" style="97" customWidth="1"/>
    <col min="7433" max="7433" width="13.5703125" style="97" customWidth="1"/>
    <col min="7434" max="7434" width="1.5703125" style="97" customWidth="1"/>
    <col min="7435" max="7435" width="13.5703125" style="97" customWidth="1"/>
    <col min="7436" max="7436" width="1.5703125" style="97" customWidth="1"/>
    <col min="7437" max="7437" width="16.140625" style="97" customWidth="1"/>
    <col min="7438" max="7438" width="1.5703125" style="97" customWidth="1"/>
    <col min="7439" max="7439" width="13.5703125" style="97" customWidth="1"/>
    <col min="7440" max="7440" width="1.5703125" style="97" customWidth="1"/>
    <col min="7441" max="7441" width="13.5703125" style="97" customWidth="1"/>
    <col min="7442" max="7442" width="1.5703125" style="97" customWidth="1"/>
    <col min="7443" max="7443" width="13.5703125" style="97" customWidth="1"/>
    <col min="7444" max="7444" width="2.42578125" style="97" customWidth="1"/>
    <col min="7445" max="7445" width="17.85546875" style="97" customWidth="1"/>
    <col min="7446" max="7446" width="1.28515625" style="97" customWidth="1"/>
    <col min="7447" max="7447" width="1.5703125" style="97" customWidth="1"/>
    <col min="7448" max="7448" width="14.42578125" style="97" customWidth="1"/>
    <col min="7449" max="7449" width="1.5703125" style="97" customWidth="1"/>
    <col min="7450" max="7450" width="14.42578125" style="97" customWidth="1"/>
    <col min="7451" max="7451" width="1.5703125" style="97" customWidth="1"/>
    <col min="7452" max="7452" width="14.42578125" style="97" customWidth="1"/>
    <col min="7453" max="7453" width="2.42578125" style="97" customWidth="1"/>
    <col min="7454" max="7454" width="17.85546875" style="97" customWidth="1"/>
    <col min="7455" max="7455" width="2.42578125" style="97" customWidth="1"/>
    <col min="7456" max="7456" width="14.42578125" style="97" customWidth="1"/>
    <col min="7457" max="7457" width="1.5703125" style="97" customWidth="1"/>
    <col min="7458" max="7458" width="14.42578125" style="97" customWidth="1"/>
    <col min="7459" max="7459" width="1.5703125" style="97" customWidth="1"/>
    <col min="7460" max="7460" width="14.42578125" style="97" customWidth="1"/>
    <col min="7461" max="7461" width="2.42578125" style="97" customWidth="1"/>
    <col min="7462" max="7462" width="17.85546875" style="97" customWidth="1"/>
    <col min="7463" max="7463" width="3.28515625" style="97" customWidth="1"/>
    <col min="7464" max="7464" width="9.28515625" style="97" customWidth="1"/>
    <col min="7465" max="7465" width="1.5703125" style="97" customWidth="1"/>
    <col min="7466" max="7466" width="24.5703125" style="97" customWidth="1"/>
    <col min="7467" max="7680" width="12.7109375" style="97"/>
    <col min="7681" max="7681" width="5.85546875" style="97" customWidth="1"/>
    <col min="7682" max="7682" width="3.28515625" style="97" customWidth="1"/>
    <col min="7683" max="7683" width="22.140625" style="97" customWidth="1"/>
    <col min="7684" max="7684" width="2.42578125" style="97" customWidth="1"/>
    <col min="7685" max="7685" width="0" style="97" hidden="1" customWidth="1"/>
    <col min="7686" max="7686" width="3.28515625" style="97" customWidth="1"/>
    <col min="7687" max="7687" width="13.5703125" style="97" customWidth="1"/>
    <col min="7688" max="7688" width="1.5703125" style="97" customWidth="1"/>
    <col min="7689" max="7689" width="13.5703125" style="97" customWidth="1"/>
    <col min="7690" max="7690" width="1.5703125" style="97" customWidth="1"/>
    <col min="7691" max="7691" width="13.5703125" style="97" customWidth="1"/>
    <col min="7692" max="7692" width="1.5703125" style="97" customWidth="1"/>
    <col min="7693" max="7693" width="16.140625" style="97" customWidth="1"/>
    <col min="7694" max="7694" width="1.5703125" style="97" customWidth="1"/>
    <col min="7695" max="7695" width="13.5703125" style="97" customWidth="1"/>
    <col min="7696" max="7696" width="1.5703125" style="97" customWidth="1"/>
    <col min="7697" max="7697" width="13.5703125" style="97" customWidth="1"/>
    <col min="7698" max="7698" width="1.5703125" style="97" customWidth="1"/>
    <col min="7699" max="7699" width="13.5703125" style="97" customWidth="1"/>
    <col min="7700" max="7700" width="2.42578125" style="97" customWidth="1"/>
    <col min="7701" max="7701" width="17.85546875" style="97" customWidth="1"/>
    <col min="7702" max="7702" width="1.28515625" style="97" customWidth="1"/>
    <col min="7703" max="7703" width="1.5703125" style="97" customWidth="1"/>
    <col min="7704" max="7704" width="14.42578125" style="97" customWidth="1"/>
    <col min="7705" max="7705" width="1.5703125" style="97" customWidth="1"/>
    <col min="7706" max="7706" width="14.42578125" style="97" customWidth="1"/>
    <col min="7707" max="7707" width="1.5703125" style="97" customWidth="1"/>
    <col min="7708" max="7708" width="14.42578125" style="97" customWidth="1"/>
    <col min="7709" max="7709" width="2.42578125" style="97" customWidth="1"/>
    <col min="7710" max="7710" width="17.85546875" style="97" customWidth="1"/>
    <col min="7711" max="7711" width="2.42578125" style="97" customWidth="1"/>
    <col min="7712" max="7712" width="14.42578125" style="97" customWidth="1"/>
    <col min="7713" max="7713" width="1.5703125" style="97" customWidth="1"/>
    <col min="7714" max="7714" width="14.42578125" style="97" customWidth="1"/>
    <col min="7715" max="7715" width="1.5703125" style="97" customWidth="1"/>
    <col min="7716" max="7716" width="14.42578125" style="97" customWidth="1"/>
    <col min="7717" max="7717" width="2.42578125" style="97" customWidth="1"/>
    <col min="7718" max="7718" width="17.85546875" style="97" customWidth="1"/>
    <col min="7719" max="7719" width="3.28515625" style="97" customWidth="1"/>
    <col min="7720" max="7720" width="9.28515625" style="97" customWidth="1"/>
    <col min="7721" max="7721" width="1.5703125" style="97" customWidth="1"/>
    <col min="7722" max="7722" width="24.5703125" style="97" customWidth="1"/>
    <col min="7723" max="7936" width="12.7109375" style="97"/>
    <col min="7937" max="7937" width="5.85546875" style="97" customWidth="1"/>
    <col min="7938" max="7938" width="3.28515625" style="97" customWidth="1"/>
    <col min="7939" max="7939" width="22.140625" style="97" customWidth="1"/>
    <col min="7940" max="7940" width="2.42578125" style="97" customWidth="1"/>
    <col min="7941" max="7941" width="0" style="97" hidden="1" customWidth="1"/>
    <col min="7942" max="7942" width="3.28515625" style="97" customWidth="1"/>
    <col min="7943" max="7943" width="13.5703125" style="97" customWidth="1"/>
    <col min="7944" max="7944" width="1.5703125" style="97" customWidth="1"/>
    <col min="7945" max="7945" width="13.5703125" style="97" customWidth="1"/>
    <col min="7946" max="7946" width="1.5703125" style="97" customWidth="1"/>
    <col min="7947" max="7947" width="13.5703125" style="97" customWidth="1"/>
    <col min="7948" max="7948" width="1.5703125" style="97" customWidth="1"/>
    <col min="7949" max="7949" width="16.140625" style="97" customWidth="1"/>
    <col min="7950" max="7950" width="1.5703125" style="97" customWidth="1"/>
    <col min="7951" max="7951" width="13.5703125" style="97" customWidth="1"/>
    <col min="7952" max="7952" width="1.5703125" style="97" customWidth="1"/>
    <col min="7953" max="7953" width="13.5703125" style="97" customWidth="1"/>
    <col min="7954" max="7954" width="1.5703125" style="97" customWidth="1"/>
    <col min="7955" max="7955" width="13.5703125" style="97" customWidth="1"/>
    <col min="7956" max="7956" width="2.42578125" style="97" customWidth="1"/>
    <col min="7957" max="7957" width="17.85546875" style="97" customWidth="1"/>
    <col min="7958" max="7958" width="1.28515625" style="97" customWidth="1"/>
    <col min="7959" max="7959" width="1.5703125" style="97" customWidth="1"/>
    <col min="7960" max="7960" width="14.42578125" style="97" customWidth="1"/>
    <col min="7961" max="7961" width="1.5703125" style="97" customWidth="1"/>
    <col min="7962" max="7962" width="14.42578125" style="97" customWidth="1"/>
    <col min="7963" max="7963" width="1.5703125" style="97" customWidth="1"/>
    <col min="7964" max="7964" width="14.42578125" style="97" customWidth="1"/>
    <col min="7965" max="7965" width="2.42578125" style="97" customWidth="1"/>
    <col min="7966" max="7966" width="17.85546875" style="97" customWidth="1"/>
    <col min="7967" max="7967" width="2.42578125" style="97" customWidth="1"/>
    <col min="7968" max="7968" width="14.42578125" style="97" customWidth="1"/>
    <col min="7969" max="7969" width="1.5703125" style="97" customWidth="1"/>
    <col min="7970" max="7970" width="14.42578125" style="97" customWidth="1"/>
    <col min="7971" max="7971" width="1.5703125" style="97" customWidth="1"/>
    <col min="7972" max="7972" width="14.42578125" style="97" customWidth="1"/>
    <col min="7973" max="7973" width="2.42578125" style="97" customWidth="1"/>
    <col min="7974" max="7974" width="17.85546875" style="97" customWidth="1"/>
    <col min="7975" max="7975" width="3.28515625" style="97" customWidth="1"/>
    <col min="7976" max="7976" width="9.28515625" style="97" customWidth="1"/>
    <col min="7977" max="7977" width="1.5703125" style="97" customWidth="1"/>
    <col min="7978" max="7978" width="24.5703125" style="97" customWidth="1"/>
    <col min="7979" max="8192" width="12.7109375" style="97"/>
    <col min="8193" max="8193" width="5.85546875" style="97" customWidth="1"/>
    <col min="8194" max="8194" width="3.28515625" style="97" customWidth="1"/>
    <col min="8195" max="8195" width="22.140625" style="97" customWidth="1"/>
    <col min="8196" max="8196" width="2.42578125" style="97" customWidth="1"/>
    <col min="8197" max="8197" width="0" style="97" hidden="1" customWidth="1"/>
    <col min="8198" max="8198" width="3.28515625" style="97" customWidth="1"/>
    <col min="8199" max="8199" width="13.5703125" style="97" customWidth="1"/>
    <col min="8200" max="8200" width="1.5703125" style="97" customWidth="1"/>
    <col min="8201" max="8201" width="13.5703125" style="97" customWidth="1"/>
    <col min="8202" max="8202" width="1.5703125" style="97" customWidth="1"/>
    <col min="8203" max="8203" width="13.5703125" style="97" customWidth="1"/>
    <col min="8204" max="8204" width="1.5703125" style="97" customWidth="1"/>
    <col min="8205" max="8205" width="16.140625" style="97" customWidth="1"/>
    <col min="8206" max="8206" width="1.5703125" style="97" customWidth="1"/>
    <col min="8207" max="8207" width="13.5703125" style="97" customWidth="1"/>
    <col min="8208" max="8208" width="1.5703125" style="97" customWidth="1"/>
    <col min="8209" max="8209" width="13.5703125" style="97" customWidth="1"/>
    <col min="8210" max="8210" width="1.5703125" style="97" customWidth="1"/>
    <col min="8211" max="8211" width="13.5703125" style="97" customWidth="1"/>
    <col min="8212" max="8212" width="2.42578125" style="97" customWidth="1"/>
    <col min="8213" max="8213" width="17.85546875" style="97" customWidth="1"/>
    <col min="8214" max="8214" width="1.28515625" style="97" customWidth="1"/>
    <col min="8215" max="8215" width="1.5703125" style="97" customWidth="1"/>
    <col min="8216" max="8216" width="14.42578125" style="97" customWidth="1"/>
    <col min="8217" max="8217" width="1.5703125" style="97" customWidth="1"/>
    <col min="8218" max="8218" width="14.42578125" style="97" customWidth="1"/>
    <col min="8219" max="8219" width="1.5703125" style="97" customWidth="1"/>
    <col min="8220" max="8220" width="14.42578125" style="97" customWidth="1"/>
    <col min="8221" max="8221" width="2.42578125" style="97" customWidth="1"/>
    <col min="8222" max="8222" width="17.85546875" style="97" customWidth="1"/>
    <col min="8223" max="8223" width="2.42578125" style="97" customWidth="1"/>
    <col min="8224" max="8224" width="14.42578125" style="97" customWidth="1"/>
    <col min="8225" max="8225" width="1.5703125" style="97" customWidth="1"/>
    <col min="8226" max="8226" width="14.42578125" style="97" customWidth="1"/>
    <col min="8227" max="8227" width="1.5703125" style="97" customWidth="1"/>
    <col min="8228" max="8228" width="14.42578125" style="97" customWidth="1"/>
    <col min="8229" max="8229" width="2.42578125" style="97" customWidth="1"/>
    <col min="8230" max="8230" width="17.85546875" style="97" customWidth="1"/>
    <col min="8231" max="8231" width="3.28515625" style="97" customWidth="1"/>
    <col min="8232" max="8232" width="9.28515625" style="97" customWidth="1"/>
    <col min="8233" max="8233" width="1.5703125" style="97" customWidth="1"/>
    <col min="8234" max="8234" width="24.5703125" style="97" customWidth="1"/>
    <col min="8235" max="8448" width="12.7109375" style="97"/>
    <col min="8449" max="8449" width="5.85546875" style="97" customWidth="1"/>
    <col min="8450" max="8450" width="3.28515625" style="97" customWidth="1"/>
    <col min="8451" max="8451" width="22.140625" style="97" customWidth="1"/>
    <col min="8452" max="8452" width="2.42578125" style="97" customWidth="1"/>
    <col min="8453" max="8453" width="0" style="97" hidden="1" customWidth="1"/>
    <col min="8454" max="8454" width="3.28515625" style="97" customWidth="1"/>
    <col min="8455" max="8455" width="13.5703125" style="97" customWidth="1"/>
    <col min="8456" max="8456" width="1.5703125" style="97" customWidth="1"/>
    <col min="8457" max="8457" width="13.5703125" style="97" customWidth="1"/>
    <col min="8458" max="8458" width="1.5703125" style="97" customWidth="1"/>
    <col min="8459" max="8459" width="13.5703125" style="97" customWidth="1"/>
    <col min="8460" max="8460" width="1.5703125" style="97" customWidth="1"/>
    <col min="8461" max="8461" width="16.140625" style="97" customWidth="1"/>
    <col min="8462" max="8462" width="1.5703125" style="97" customWidth="1"/>
    <col min="8463" max="8463" width="13.5703125" style="97" customWidth="1"/>
    <col min="8464" max="8464" width="1.5703125" style="97" customWidth="1"/>
    <col min="8465" max="8465" width="13.5703125" style="97" customWidth="1"/>
    <col min="8466" max="8466" width="1.5703125" style="97" customWidth="1"/>
    <col min="8467" max="8467" width="13.5703125" style="97" customWidth="1"/>
    <col min="8468" max="8468" width="2.42578125" style="97" customWidth="1"/>
    <col min="8469" max="8469" width="17.85546875" style="97" customWidth="1"/>
    <col min="8470" max="8470" width="1.28515625" style="97" customWidth="1"/>
    <col min="8471" max="8471" width="1.5703125" style="97" customWidth="1"/>
    <col min="8472" max="8472" width="14.42578125" style="97" customWidth="1"/>
    <col min="8473" max="8473" width="1.5703125" style="97" customWidth="1"/>
    <col min="8474" max="8474" width="14.42578125" style="97" customWidth="1"/>
    <col min="8475" max="8475" width="1.5703125" style="97" customWidth="1"/>
    <col min="8476" max="8476" width="14.42578125" style="97" customWidth="1"/>
    <col min="8477" max="8477" width="2.42578125" style="97" customWidth="1"/>
    <col min="8478" max="8478" width="17.85546875" style="97" customWidth="1"/>
    <col min="8479" max="8479" width="2.42578125" style="97" customWidth="1"/>
    <col min="8480" max="8480" width="14.42578125" style="97" customWidth="1"/>
    <col min="8481" max="8481" width="1.5703125" style="97" customWidth="1"/>
    <col min="8482" max="8482" width="14.42578125" style="97" customWidth="1"/>
    <col min="8483" max="8483" width="1.5703125" style="97" customWidth="1"/>
    <col min="8484" max="8484" width="14.42578125" style="97" customWidth="1"/>
    <col min="8485" max="8485" width="2.42578125" style="97" customWidth="1"/>
    <col min="8486" max="8486" width="17.85546875" style="97" customWidth="1"/>
    <col min="8487" max="8487" width="3.28515625" style="97" customWidth="1"/>
    <col min="8488" max="8488" width="9.28515625" style="97" customWidth="1"/>
    <col min="8489" max="8489" width="1.5703125" style="97" customWidth="1"/>
    <col min="8490" max="8490" width="24.5703125" style="97" customWidth="1"/>
    <col min="8491" max="8704" width="12.7109375" style="97"/>
    <col min="8705" max="8705" width="5.85546875" style="97" customWidth="1"/>
    <col min="8706" max="8706" width="3.28515625" style="97" customWidth="1"/>
    <col min="8707" max="8707" width="22.140625" style="97" customWidth="1"/>
    <col min="8708" max="8708" width="2.42578125" style="97" customWidth="1"/>
    <col min="8709" max="8709" width="0" style="97" hidden="1" customWidth="1"/>
    <col min="8710" max="8710" width="3.28515625" style="97" customWidth="1"/>
    <col min="8711" max="8711" width="13.5703125" style="97" customWidth="1"/>
    <col min="8712" max="8712" width="1.5703125" style="97" customWidth="1"/>
    <col min="8713" max="8713" width="13.5703125" style="97" customWidth="1"/>
    <col min="8714" max="8714" width="1.5703125" style="97" customWidth="1"/>
    <col min="8715" max="8715" width="13.5703125" style="97" customWidth="1"/>
    <col min="8716" max="8716" width="1.5703125" style="97" customWidth="1"/>
    <col min="8717" max="8717" width="16.140625" style="97" customWidth="1"/>
    <col min="8718" max="8718" width="1.5703125" style="97" customWidth="1"/>
    <col min="8719" max="8719" width="13.5703125" style="97" customWidth="1"/>
    <col min="8720" max="8720" width="1.5703125" style="97" customWidth="1"/>
    <col min="8721" max="8721" width="13.5703125" style="97" customWidth="1"/>
    <col min="8722" max="8722" width="1.5703125" style="97" customWidth="1"/>
    <col min="8723" max="8723" width="13.5703125" style="97" customWidth="1"/>
    <col min="8724" max="8724" width="2.42578125" style="97" customWidth="1"/>
    <col min="8725" max="8725" width="17.85546875" style="97" customWidth="1"/>
    <col min="8726" max="8726" width="1.28515625" style="97" customWidth="1"/>
    <col min="8727" max="8727" width="1.5703125" style="97" customWidth="1"/>
    <col min="8728" max="8728" width="14.42578125" style="97" customWidth="1"/>
    <col min="8729" max="8729" width="1.5703125" style="97" customWidth="1"/>
    <col min="8730" max="8730" width="14.42578125" style="97" customWidth="1"/>
    <col min="8731" max="8731" width="1.5703125" style="97" customWidth="1"/>
    <col min="8732" max="8732" width="14.42578125" style="97" customWidth="1"/>
    <col min="8733" max="8733" width="2.42578125" style="97" customWidth="1"/>
    <col min="8734" max="8734" width="17.85546875" style="97" customWidth="1"/>
    <col min="8735" max="8735" width="2.42578125" style="97" customWidth="1"/>
    <col min="8736" max="8736" width="14.42578125" style="97" customWidth="1"/>
    <col min="8737" max="8737" width="1.5703125" style="97" customWidth="1"/>
    <col min="8738" max="8738" width="14.42578125" style="97" customWidth="1"/>
    <col min="8739" max="8739" width="1.5703125" style="97" customWidth="1"/>
    <col min="8740" max="8740" width="14.42578125" style="97" customWidth="1"/>
    <col min="8741" max="8741" width="2.42578125" style="97" customWidth="1"/>
    <col min="8742" max="8742" width="17.85546875" style="97" customWidth="1"/>
    <col min="8743" max="8743" width="3.28515625" style="97" customWidth="1"/>
    <col min="8744" max="8744" width="9.28515625" style="97" customWidth="1"/>
    <col min="8745" max="8745" width="1.5703125" style="97" customWidth="1"/>
    <col min="8746" max="8746" width="24.5703125" style="97" customWidth="1"/>
    <col min="8747" max="8960" width="12.7109375" style="97"/>
    <col min="8961" max="8961" width="5.85546875" style="97" customWidth="1"/>
    <col min="8962" max="8962" width="3.28515625" style="97" customWidth="1"/>
    <col min="8963" max="8963" width="22.140625" style="97" customWidth="1"/>
    <col min="8964" max="8964" width="2.42578125" style="97" customWidth="1"/>
    <col min="8965" max="8965" width="0" style="97" hidden="1" customWidth="1"/>
    <col min="8966" max="8966" width="3.28515625" style="97" customWidth="1"/>
    <col min="8967" max="8967" width="13.5703125" style="97" customWidth="1"/>
    <col min="8968" max="8968" width="1.5703125" style="97" customWidth="1"/>
    <col min="8969" max="8969" width="13.5703125" style="97" customWidth="1"/>
    <col min="8970" max="8970" width="1.5703125" style="97" customWidth="1"/>
    <col min="8971" max="8971" width="13.5703125" style="97" customWidth="1"/>
    <col min="8972" max="8972" width="1.5703125" style="97" customWidth="1"/>
    <col min="8973" max="8973" width="16.140625" style="97" customWidth="1"/>
    <col min="8974" max="8974" width="1.5703125" style="97" customWidth="1"/>
    <col min="8975" max="8975" width="13.5703125" style="97" customWidth="1"/>
    <col min="8976" max="8976" width="1.5703125" style="97" customWidth="1"/>
    <col min="8977" max="8977" width="13.5703125" style="97" customWidth="1"/>
    <col min="8978" max="8978" width="1.5703125" style="97" customWidth="1"/>
    <col min="8979" max="8979" width="13.5703125" style="97" customWidth="1"/>
    <col min="8980" max="8980" width="2.42578125" style="97" customWidth="1"/>
    <col min="8981" max="8981" width="17.85546875" style="97" customWidth="1"/>
    <col min="8982" max="8982" width="1.28515625" style="97" customWidth="1"/>
    <col min="8983" max="8983" width="1.5703125" style="97" customWidth="1"/>
    <col min="8984" max="8984" width="14.42578125" style="97" customWidth="1"/>
    <col min="8985" max="8985" width="1.5703125" style="97" customWidth="1"/>
    <col min="8986" max="8986" width="14.42578125" style="97" customWidth="1"/>
    <col min="8987" max="8987" width="1.5703125" style="97" customWidth="1"/>
    <col min="8988" max="8988" width="14.42578125" style="97" customWidth="1"/>
    <col min="8989" max="8989" width="2.42578125" style="97" customWidth="1"/>
    <col min="8990" max="8990" width="17.85546875" style="97" customWidth="1"/>
    <col min="8991" max="8991" width="2.42578125" style="97" customWidth="1"/>
    <col min="8992" max="8992" width="14.42578125" style="97" customWidth="1"/>
    <col min="8993" max="8993" width="1.5703125" style="97" customWidth="1"/>
    <col min="8994" max="8994" width="14.42578125" style="97" customWidth="1"/>
    <col min="8995" max="8995" width="1.5703125" style="97" customWidth="1"/>
    <col min="8996" max="8996" width="14.42578125" style="97" customWidth="1"/>
    <col min="8997" max="8997" width="2.42578125" style="97" customWidth="1"/>
    <col min="8998" max="8998" width="17.85546875" style="97" customWidth="1"/>
    <col min="8999" max="8999" width="3.28515625" style="97" customWidth="1"/>
    <col min="9000" max="9000" width="9.28515625" style="97" customWidth="1"/>
    <col min="9001" max="9001" width="1.5703125" style="97" customWidth="1"/>
    <col min="9002" max="9002" width="24.5703125" style="97" customWidth="1"/>
    <col min="9003" max="9216" width="12.7109375" style="97"/>
    <col min="9217" max="9217" width="5.85546875" style="97" customWidth="1"/>
    <col min="9218" max="9218" width="3.28515625" style="97" customWidth="1"/>
    <col min="9219" max="9219" width="22.140625" style="97" customWidth="1"/>
    <col min="9220" max="9220" width="2.42578125" style="97" customWidth="1"/>
    <col min="9221" max="9221" width="0" style="97" hidden="1" customWidth="1"/>
    <col min="9222" max="9222" width="3.28515625" style="97" customWidth="1"/>
    <col min="9223" max="9223" width="13.5703125" style="97" customWidth="1"/>
    <col min="9224" max="9224" width="1.5703125" style="97" customWidth="1"/>
    <col min="9225" max="9225" width="13.5703125" style="97" customWidth="1"/>
    <col min="9226" max="9226" width="1.5703125" style="97" customWidth="1"/>
    <col min="9227" max="9227" width="13.5703125" style="97" customWidth="1"/>
    <col min="9228" max="9228" width="1.5703125" style="97" customWidth="1"/>
    <col min="9229" max="9229" width="16.140625" style="97" customWidth="1"/>
    <col min="9230" max="9230" width="1.5703125" style="97" customWidth="1"/>
    <col min="9231" max="9231" width="13.5703125" style="97" customWidth="1"/>
    <col min="9232" max="9232" width="1.5703125" style="97" customWidth="1"/>
    <col min="9233" max="9233" width="13.5703125" style="97" customWidth="1"/>
    <col min="9234" max="9234" width="1.5703125" style="97" customWidth="1"/>
    <col min="9235" max="9235" width="13.5703125" style="97" customWidth="1"/>
    <col min="9236" max="9236" width="2.42578125" style="97" customWidth="1"/>
    <col min="9237" max="9237" width="17.85546875" style="97" customWidth="1"/>
    <col min="9238" max="9238" width="1.28515625" style="97" customWidth="1"/>
    <col min="9239" max="9239" width="1.5703125" style="97" customWidth="1"/>
    <col min="9240" max="9240" width="14.42578125" style="97" customWidth="1"/>
    <col min="9241" max="9241" width="1.5703125" style="97" customWidth="1"/>
    <col min="9242" max="9242" width="14.42578125" style="97" customWidth="1"/>
    <col min="9243" max="9243" width="1.5703125" style="97" customWidth="1"/>
    <col min="9244" max="9244" width="14.42578125" style="97" customWidth="1"/>
    <col min="9245" max="9245" width="2.42578125" style="97" customWidth="1"/>
    <col min="9246" max="9246" width="17.85546875" style="97" customWidth="1"/>
    <col min="9247" max="9247" width="2.42578125" style="97" customWidth="1"/>
    <col min="9248" max="9248" width="14.42578125" style="97" customWidth="1"/>
    <col min="9249" max="9249" width="1.5703125" style="97" customWidth="1"/>
    <col min="9250" max="9250" width="14.42578125" style="97" customWidth="1"/>
    <col min="9251" max="9251" width="1.5703125" style="97" customWidth="1"/>
    <col min="9252" max="9252" width="14.42578125" style="97" customWidth="1"/>
    <col min="9253" max="9253" width="2.42578125" style="97" customWidth="1"/>
    <col min="9254" max="9254" width="17.85546875" style="97" customWidth="1"/>
    <col min="9255" max="9255" width="3.28515625" style="97" customWidth="1"/>
    <col min="9256" max="9256" width="9.28515625" style="97" customWidth="1"/>
    <col min="9257" max="9257" width="1.5703125" style="97" customWidth="1"/>
    <col min="9258" max="9258" width="24.5703125" style="97" customWidth="1"/>
    <col min="9259" max="9472" width="12.7109375" style="97"/>
    <col min="9473" max="9473" width="5.85546875" style="97" customWidth="1"/>
    <col min="9474" max="9474" width="3.28515625" style="97" customWidth="1"/>
    <col min="9475" max="9475" width="22.140625" style="97" customWidth="1"/>
    <col min="9476" max="9476" width="2.42578125" style="97" customWidth="1"/>
    <col min="9477" max="9477" width="0" style="97" hidden="1" customWidth="1"/>
    <col min="9478" max="9478" width="3.28515625" style="97" customWidth="1"/>
    <col min="9479" max="9479" width="13.5703125" style="97" customWidth="1"/>
    <col min="9480" max="9480" width="1.5703125" style="97" customWidth="1"/>
    <col min="9481" max="9481" width="13.5703125" style="97" customWidth="1"/>
    <col min="9482" max="9482" width="1.5703125" style="97" customWidth="1"/>
    <col min="9483" max="9483" width="13.5703125" style="97" customWidth="1"/>
    <col min="9484" max="9484" width="1.5703125" style="97" customWidth="1"/>
    <col min="9485" max="9485" width="16.140625" style="97" customWidth="1"/>
    <col min="9486" max="9486" width="1.5703125" style="97" customWidth="1"/>
    <col min="9487" max="9487" width="13.5703125" style="97" customWidth="1"/>
    <col min="9488" max="9488" width="1.5703125" style="97" customWidth="1"/>
    <col min="9489" max="9489" width="13.5703125" style="97" customWidth="1"/>
    <col min="9490" max="9490" width="1.5703125" style="97" customWidth="1"/>
    <col min="9491" max="9491" width="13.5703125" style="97" customWidth="1"/>
    <col min="9492" max="9492" width="2.42578125" style="97" customWidth="1"/>
    <col min="9493" max="9493" width="17.85546875" style="97" customWidth="1"/>
    <col min="9494" max="9494" width="1.28515625" style="97" customWidth="1"/>
    <col min="9495" max="9495" width="1.5703125" style="97" customWidth="1"/>
    <col min="9496" max="9496" width="14.42578125" style="97" customWidth="1"/>
    <col min="9497" max="9497" width="1.5703125" style="97" customWidth="1"/>
    <col min="9498" max="9498" width="14.42578125" style="97" customWidth="1"/>
    <col min="9499" max="9499" width="1.5703125" style="97" customWidth="1"/>
    <col min="9500" max="9500" width="14.42578125" style="97" customWidth="1"/>
    <col min="9501" max="9501" width="2.42578125" style="97" customWidth="1"/>
    <col min="9502" max="9502" width="17.85546875" style="97" customWidth="1"/>
    <col min="9503" max="9503" width="2.42578125" style="97" customWidth="1"/>
    <col min="9504" max="9504" width="14.42578125" style="97" customWidth="1"/>
    <col min="9505" max="9505" width="1.5703125" style="97" customWidth="1"/>
    <col min="9506" max="9506" width="14.42578125" style="97" customWidth="1"/>
    <col min="9507" max="9507" width="1.5703125" style="97" customWidth="1"/>
    <col min="9508" max="9508" width="14.42578125" style="97" customWidth="1"/>
    <col min="9509" max="9509" width="2.42578125" style="97" customWidth="1"/>
    <col min="9510" max="9510" width="17.85546875" style="97" customWidth="1"/>
    <col min="9511" max="9511" width="3.28515625" style="97" customWidth="1"/>
    <col min="9512" max="9512" width="9.28515625" style="97" customWidth="1"/>
    <col min="9513" max="9513" width="1.5703125" style="97" customWidth="1"/>
    <col min="9514" max="9514" width="24.5703125" style="97" customWidth="1"/>
    <col min="9515" max="9728" width="12.7109375" style="97"/>
    <col min="9729" max="9729" width="5.85546875" style="97" customWidth="1"/>
    <col min="9730" max="9730" width="3.28515625" style="97" customWidth="1"/>
    <col min="9731" max="9731" width="22.140625" style="97" customWidth="1"/>
    <col min="9732" max="9732" width="2.42578125" style="97" customWidth="1"/>
    <col min="9733" max="9733" width="0" style="97" hidden="1" customWidth="1"/>
    <col min="9734" max="9734" width="3.28515625" style="97" customWidth="1"/>
    <col min="9735" max="9735" width="13.5703125" style="97" customWidth="1"/>
    <col min="9736" max="9736" width="1.5703125" style="97" customWidth="1"/>
    <col min="9737" max="9737" width="13.5703125" style="97" customWidth="1"/>
    <col min="9738" max="9738" width="1.5703125" style="97" customWidth="1"/>
    <col min="9739" max="9739" width="13.5703125" style="97" customWidth="1"/>
    <col min="9740" max="9740" width="1.5703125" style="97" customWidth="1"/>
    <col min="9741" max="9741" width="16.140625" style="97" customWidth="1"/>
    <col min="9742" max="9742" width="1.5703125" style="97" customWidth="1"/>
    <col min="9743" max="9743" width="13.5703125" style="97" customWidth="1"/>
    <col min="9744" max="9744" width="1.5703125" style="97" customWidth="1"/>
    <col min="9745" max="9745" width="13.5703125" style="97" customWidth="1"/>
    <col min="9746" max="9746" width="1.5703125" style="97" customWidth="1"/>
    <col min="9747" max="9747" width="13.5703125" style="97" customWidth="1"/>
    <col min="9748" max="9748" width="2.42578125" style="97" customWidth="1"/>
    <col min="9749" max="9749" width="17.85546875" style="97" customWidth="1"/>
    <col min="9750" max="9750" width="1.28515625" style="97" customWidth="1"/>
    <col min="9751" max="9751" width="1.5703125" style="97" customWidth="1"/>
    <col min="9752" max="9752" width="14.42578125" style="97" customWidth="1"/>
    <col min="9753" max="9753" width="1.5703125" style="97" customWidth="1"/>
    <col min="9754" max="9754" width="14.42578125" style="97" customWidth="1"/>
    <col min="9755" max="9755" width="1.5703125" style="97" customWidth="1"/>
    <col min="9756" max="9756" width="14.42578125" style="97" customWidth="1"/>
    <col min="9757" max="9757" width="2.42578125" style="97" customWidth="1"/>
    <col min="9758" max="9758" width="17.85546875" style="97" customWidth="1"/>
    <col min="9759" max="9759" width="2.42578125" style="97" customWidth="1"/>
    <col min="9760" max="9760" width="14.42578125" style="97" customWidth="1"/>
    <col min="9761" max="9761" width="1.5703125" style="97" customWidth="1"/>
    <col min="9762" max="9762" width="14.42578125" style="97" customWidth="1"/>
    <col min="9763" max="9763" width="1.5703125" style="97" customWidth="1"/>
    <col min="9764" max="9764" width="14.42578125" style="97" customWidth="1"/>
    <col min="9765" max="9765" width="2.42578125" style="97" customWidth="1"/>
    <col min="9766" max="9766" width="17.85546875" style="97" customWidth="1"/>
    <col min="9767" max="9767" width="3.28515625" style="97" customWidth="1"/>
    <col min="9768" max="9768" width="9.28515625" style="97" customWidth="1"/>
    <col min="9769" max="9769" width="1.5703125" style="97" customWidth="1"/>
    <col min="9770" max="9770" width="24.5703125" style="97" customWidth="1"/>
    <col min="9771" max="9984" width="12.7109375" style="97"/>
    <col min="9985" max="9985" width="5.85546875" style="97" customWidth="1"/>
    <col min="9986" max="9986" width="3.28515625" style="97" customWidth="1"/>
    <col min="9987" max="9987" width="22.140625" style="97" customWidth="1"/>
    <col min="9988" max="9988" width="2.42578125" style="97" customWidth="1"/>
    <col min="9989" max="9989" width="0" style="97" hidden="1" customWidth="1"/>
    <col min="9990" max="9990" width="3.28515625" style="97" customWidth="1"/>
    <col min="9991" max="9991" width="13.5703125" style="97" customWidth="1"/>
    <col min="9992" max="9992" width="1.5703125" style="97" customWidth="1"/>
    <col min="9993" max="9993" width="13.5703125" style="97" customWidth="1"/>
    <col min="9994" max="9994" width="1.5703125" style="97" customWidth="1"/>
    <col min="9995" max="9995" width="13.5703125" style="97" customWidth="1"/>
    <col min="9996" max="9996" width="1.5703125" style="97" customWidth="1"/>
    <col min="9997" max="9997" width="16.140625" style="97" customWidth="1"/>
    <col min="9998" max="9998" width="1.5703125" style="97" customWidth="1"/>
    <col min="9999" max="9999" width="13.5703125" style="97" customWidth="1"/>
    <col min="10000" max="10000" width="1.5703125" style="97" customWidth="1"/>
    <col min="10001" max="10001" width="13.5703125" style="97" customWidth="1"/>
    <col min="10002" max="10002" width="1.5703125" style="97" customWidth="1"/>
    <col min="10003" max="10003" width="13.5703125" style="97" customWidth="1"/>
    <col min="10004" max="10004" width="2.42578125" style="97" customWidth="1"/>
    <col min="10005" max="10005" width="17.85546875" style="97" customWidth="1"/>
    <col min="10006" max="10006" width="1.28515625" style="97" customWidth="1"/>
    <col min="10007" max="10007" width="1.5703125" style="97" customWidth="1"/>
    <col min="10008" max="10008" width="14.42578125" style="97" customWidth="1"/>
    <col min="10009" max="10009" width="1.5703125" style="97" customWidth="1"/>
    <col min="10010" max="10010" width="14.42578125" style="97" customWidth="1"/>
    <col min="10011" max="10011" width="1.5703125" style="97" customWidth="1"/>
    <col min="10012" max="10012" width="14.42578125" style="97" customWidth="1"/>
    <col min="10013" max="10013" width="2.42578125" style="97" customWidth="1"/>
    <col min="10014" max="10014" width="17.85546875" style="97" customWidth="1"/>
    <col min="10015" max="10015" width="2.42578125" style="97" customWidth="1"/>
    <col min="10016" max="10016" width="14.42578125" style="97" customWidth="1"/>
    <col min="10017" max="10017" width="1.5703125" style="97" customWidth="1"/>
    <col min="10018" max="10018" width="14.42578125" style="97" customWidth="1"/>
    <col min="10019" max="10019" width="1.5703125" style="97" customWidth="1"/>
    <col min="10020" max="10020" width="14.42578125" style="97" customWidth="1"/>
    <col min="10021" max="10021" width="2.42578125" style="97" customWidth="1"/>
    <col min="10022" max="10022" width="17.85546875" style="97" customWidth="1"/>
    <col min="10023" max="10023" width="3.28515625" style="97" customWidth="1"/>
    <col min="10024" max="10024" width="9.28515625" style="97" customWidth="1"/>
    <col min="10025" max="10025" width="1.5703125" style="97" customWidth="1"/>
    <col min="10026" max="10026" width="24.5703125" style="97" customWidth="1"/>
    <col min="10027" max="10240" width="12.7109375" style="97"/>
    <col min="10241" max="10241" width="5.85546875" style="97" customWidth="1"/>
    <col min="10242" max="10242" width="3.28515625" style="97" customWidth="1"/>
    <col min="10243" max="10243" width="22.140625" style="97" customWidth="1"/>
    <col min="10244" max="10244" width="2.42578125" style="97" customWidth="1"/>
    <col min="10245" max="10245" width="0" style="97" hidden="1" customWidth="1"/>
    <col min="10246" max="10246" width="3.28515625" style="97" customWidth="1"/>
    <col min="10247" max="10247" width="13.5703125" style="97" customWidth="1"/>
    <col min="10248" max="10248" width="1.5703125" style="97" customWidth="1"/>
    <col min="10249" max="10249" width="13.5703125" style="97" customWidth="1"/>
    <col min="10250" max="10250" width="1.5703125" style="97" customWidth="1"/>
    <col min="10251" max="10251" width="13.5703125" style="97" customWidth="1"/>
    <col min="10252" max="10252" width="1.5703125" style="97" customWidth="1"/>
    <col min="10253" max="10253" width="16.140625" style="97" customWidth="1"/>
    <col min="10254" max="10254" width="1.5703125" style="97" customWidth="1"/>
    <col min="10255" max="10255" width="13.5703125" style="97" customWidth="1"/>
    <col min="10256" max="10256" width="1.5703125" style="97" customWidth="1"/>
    <col min="10257" max="10257" width="13.5703125" style="97" customWidth="1"/>
    <col min="10258" max="10258" width="1.5703125" style="97" customWidth="1"/>
    <col min="10259" max="10259" width="13.5703125" style="97" customWidth="1"/>
    <col min="10260" max="10260" width="2.42578125" style="97" customWidth="1"/>
    <col min="10261" max="10261" width="17.85546875" style="97" customWidth="1"/>
    <col min="10262" max="10262" width="1.28515625" style="97" customWidth="1"/>
    <col min="10263" max="10263" width="1.5703125" style="97" customWidth="1"/>
    <col min="10264" max="10264" width="14.42578125" style="97" customWidth="1"/>
    <col min="10265" max="10265" width="1.5703125" style="97" customWidth="1"/>
    <col min="10266" max="10266" width="14.42578125" style="97" customWidth="1"/>
    <col min="10267" max="10267" width="1.5703125" style="97" customWidth="1"/>
    <col min="10268" max="10268" width="14.42578125" style="97" customWidth="1"/>
    <col min="10269" max="10269" width="2.42578125" style="97" customWidth="1"/>
    <col min="10270" max="10270" width="17.85546875" style="97" customWidth="1"/>
    <col min="10271" max="10271" width="2.42578125" style="97" customWidth="1"/>
    <col min="10272" max="10272" width="14.42578125" style="97" customWidth="1"/>
    <col min="10273" max="10273" width="1.5703125" style="97" customWidth="1"/>
    <col min="10274" max="10274" width="14.42578125" style="97" customWidth="1"/>
    <col min="10275" max="10275" width="1.5703125" style="97" customWidth="1"/>
    <col min="10276" max="10276" width="14.42578125" style="97" customWidth="1"/>
    <col min="10277" max="10277" width="2.42578125" style="97" customWidth="1"/>
    <col min="10278" max="10278" width="17.85546875" style="97" customWidth="1"/>
    <col min="10279" max="10279" width="3.28515625" style="97" customWidth="1"/>
    <col min="10280" max="10280" width="9.28515625" style="97" customWidth="1"/>
    <col min="10281" max="10281" width="1.5703125" style="97" customWidth="1"/>
    <col min="10282" max="10282" width="24.5703125" style="97" customWidth="1"/>
    <col min="10283" max="10496" width="12.7109375" style="97"/>
    <col min="10497" max="10497" width="5.85546875" style="97" customWidth="1"/>
    <col min="10498" max="10498" width="3.28515625" style="97" customWidth="1"/>
    <col min="10499" max="10499" width="22.140625" style="97" customWidth="1"/>
    <col min="10500" max="10500" width="2.42578125" style="97" customWidth="1"/>
    <col min="10501" max="10501" width="0" style="97" hidden="1" customWidth="1"/>
    <col min="10502" max="10502" width="3.28515625" style="97" customWidth="1"/>
    <col min="10503" max="10503" width="13.5703125" style="97" customWidth="1"/>
    <col min="10504" max="10504" width="1.5703125" style="97" customWidth="1"/>
    <col min="10505" max="10505" width="13.5703125" style="97" customWidth="1"/>
    <col min="10506" max="10506" width="1.5703125" style="97" customWidth="1"/>
    <col min="10507" max="10507" width="13.5703125" style="97" customWidth="1"/>
    <col min="10508" max="10508" width="1.5703125" style="97" customWidth="1"/>
    <col min="10509" max="10509" width="16.140625" style="97" customWidth="1"/>
    <col min="10510" max="10510" width="1.5703125" style="97" customWidth="1"/>
    <col min="10511" max="10511" width="13.5703125" style="97" customWidth="1"/>
    <col min="10512" max="10512" width="1.5703125" style="97" customWidth="1"/>
    <col min="10513" max="10513" width="13.5703125" style="97" customWidth="1"/>
    <col min="10514" max="10514" width="1.5703125" style="97" customWidth="1"/>
    <col min="10515" max="10515" width="13.5703125" style="97" customWidth="1"/>
    <col min="10516" max="10516" width="2.42578125" style="97" customWidth="1"/>
    <col min="10517" max="10517" width="17.85546875" style="97" customWidth="1"/>
    <col min="10518" max="10518" width="1.28515625" style="97" customWidth="1"/>
    <col min="10519" max="10519" width="1.5703125" style="97" customWidth="1"/>
    <col min="10520" max="10520" width="14.42578125" style="97" customWidth="1"/>
    <col min="10521" max="10521" width="1.5703125" style="97" customWidth="1"/>
    <col min="10522" max="10522" width="14.42578125" style="97" customWidth="1"/>
    <col min="10523" max="10523" width="1.5703125" style="97" customWidth="1"/>
    <col min="10524" max="10524" width="14.42578125" style="97" customWidth="1"/>
    <col min="10525" max="10525" width="2.42578125" style="97" customWidth="1"/>
    <col min="10526" max="10526" width="17.85546875" style="97" customWidth="1"/>
    <col min="10527" max="10527" width="2.42578125" style="97" customWidth="1"/>
    <col min="10528" max="10528" width="14.42578125" style="97" customWidth="1"/>
    <col min="10529" max="10529" width="1.5703125" style="97" customWidth="1"/>
    <col min="10530" max="10530" width="14.42578125" style="97" customWidth="1"/>
    <col min="10531" max="10531" width="1.5703125" style="97" customWidth="1"/>
    <col min="10532" max="10532" width="14.42578125" style="97" customWidth="1"/>
    <col min="10533" max="10533" width="2.42578125" style="97" customWidth="1"/>
    <col min="10534" max="10534" width="17.85546875" style="97" customWidth="1"/>
    <col min="10535" max="10535" width="3.28515625" style="97" customWidth="1"/>
    <col min="10536" max="10536" width="9.28515625" style="97" customWidth="1"/>
    <col min="10537" max="10537" width="1.5703125" style="97" customWidth="1"/>
    <col min="10538" max="10538" width="24.5703125" style="97" customWidth="1"/>
    <col min="10539" max="10752" width="12.7109375" style="97"/>
    <col min="10753" max="10753" width="5.85546875" style="97" customWidth="1"/>
    <col min="10754" max="10754" width="3.28515625" style="97" customWidth="1"/>
    <col min="10755" max="10755" width="22.140625" style="97" customWidth="1"/>
    <col min="10756" max="10756" width="2.42578125" style="97" customWidth="1"/>
    <col min="10757" max="10757" width="0" style="97" hidden="1" customWidth="1"/>
    <col min="10758" max="10758" width="3.28515625" style="97" customWidth="1"/>
    <col min="10759" max="10759" width="13.5703125" style="97" customWidth="1"/>
    <col min="10760" max="10760" width="1.5703125" style="97" customWidth="1"/>
    <col min="10761" max="10761" width="13.5703125" style="97" customWidth="1"/>
    <col min="10762" max="10762" width="1.5703125" style="97" customWidth="1"/>
    <col min="10763" max="10763" width="13.5703125" style="97" customWidth="1"/>
    <col min="10764" max="10764" width="1.5703125" style="97" customWidth="1"/>
    <col min="10765" max="10765" width="16.140625" style="97" customWidth="1"/>
    <col min="10766" max="10766" width="1.5703125" style="97" customWidth="1"/>
    <col min="10767" max="10767" width="13.5703125" style="97" customWidth="1"/>
    <col min="10768" max="10768" width="1.5703125" style="97" customWidth="1"/>
    <col min="10769" max="10769" width="13.5703125" style="97" customWidth="1"/>
    <col min="10770" max="10770" width="1.5703125" style="97" customWidth="1"/>
    <col min="10771" max="10771" width="13.5703125" style="97" customWidth="1"/>
    <col min="10772" max="10772" width="2.42578125" style="97" customWidth="1"/>
    <col min="10773" max="10773" width="17.85546875" style="97" customWidth="1"/>
    <col min="10774" max="10774" width="1.28515625" style="97" customWidth="1"/>
    <col min="10775" max="10775" width="1.5703125" style="97" customWidth="1"/>
    <col min="10776" max="10776" width="14.42578125" style="97" customWidth="1"/>
    <col min="10777" max="10777" width="1.5703125" style="97" customWidth="1"/>
    <col min="10778" max="10778" width="14.42578125" style="97" customWidth="1"/>
    <col min="10779" max="10779" width="1.5703125" style="97" customWidth="1"/>
    <col min="10780" max="10780" width="14.42578125" style="97" customWidth="1"/>
    <col min="10781" max="10781" width="2.42578125" style="97" customWidth="1"/>
    <col min="10782" max="10782" width="17.85546875" style="97" customWidth="1"/>
    <col min="10783" max="10783" width="2.42578125" style="97" customWidth="1"/>
    <col min="10784" max="10784" width="14.42578125" style="97" customWidth="1"/>
    <col min="10785" max="10785" width="1.5703125" style="97" customWidth="1"/>
    <col min="10786" max="10786" width="14.42578125" style="97" customWidth="1"/>
    <col min="10787" max="10787" width="1.5703125" style="97" customWidth="1"/>
    <col min="10788" max="10788" width="14.42578125" style="97" customWidth="1"/>
    <col min="10789" max="10789" width="2.42578125" style="97" customWidth="1"/>
    <col min="10790" max="10790" width="17.85546875" style="97" customWidth="1"/>
    <col min="10791" max="10791" width="3.28515625" style="97" customWidth="1"/>
    <col min="10792" max="10792" width="9.28515625" style="97" customWidth="1"/>
    <col min="10793" max="10793" width="1.5703125" style="97" customWidth="1"/>
    <col min="10794" max="10794" width="24.5703125" style="97" customWidth="1"/>
    <col min="10795" max="11008" width="12.7109375" style="97"/>
    <col min="11009" max="11009" width="5.85546875" style="97" customWidth="1"/>
    <col min="11010" max="11010" width="3.28515625" style="97" customWidth="1"/>
    <col min="11011" max="11011" width="22.140625" style="97" customWidth="1"/>
    <col min="11012" max="11012" width="2.42578125" style="97" customWidth="1"/>
    <col min="11013" max="11013" width="0" style="97" hidden="1" customWidth="1"/>
    <col min="11014" max="11014" width="3.28515625" style="97" customWidth="1"/>
    <col min="11015" max="11015" width="13.5703125" style="97" customWidth="1"/>
    <col min="11016" max="11016" width="1.5703125" style="97" customWidth="1"/>
    <col min="11017" max="11017" width="13.5703125" style="97" customWidth="1"/>
    <col min="11018" max="11018" width="1.5703125" style="97" customWidth="1"/>
    <col min="11019" max="11019" width="13.5703125" style="97" customWidth="1"/>
    <col min="11020" max="11020" width="1.5703125" style="97" customWidth="1"/>
    <col min="11021" max="11021" width="16.140625" style="97" customWidth="1"/>
    <col min="11022" max="11022" width="1.5703125" style="97" customWidth="1"/>
    <col min="11023" max="11023" width="13.5703125" style="97" customWidth="1"/>
    <col min="11024" max="11024" width="1.5703125" style="97" customWidth="1"/>
    <col min="11025" max="11025" width="13.5703125" style="97" customWidth="1"/>
    <col min="11026" max="11026" width="1.5703125" style="97" customWidth="1"/>
    <col min="11027" max="11027" width="13.5703125" style="97" customWidth="1"/>
    <col min="11028" max="11028" width="2.42578125" style="97" customWidth="1"/>
    <col min="11029" max="11029" width="17.85546875" style="97" customWidth="1"/>
    <col min="11030" max="11030" width="1.28515625" style="97" customWidth="1"/>
    <col min="11031" max="11031" width="1.5703125" style="97" customWidth="1"/>
    <col min="11032" max="11032" width="14.42578125" style="97" customWidth="1"/>
    <col min="11033" max="11033" width="1.5703125" style="97" customWidth="1"/>
    <col min="11034" max="11034" width="14.42578125" style="97" customWidth="1"/>
    <col min="11035" max="11035" width="1.5703125" style="97" customWidth="1"/>
    <col min="11036" max="11036" width="14.42578125" style="97" customWidth="1"/>
    <col min="11037" max="11037" width="2.42578125" style="97" customWidth="1"/>
    <col min="11038" max="11038" width="17.85546875" style="97" customWidth="1"/>
    <col min="11039" max="11039" width="2.42578125" style="97" customWidth="1"/>
    <col min="11040" max="11040" width="14.42578125" style="97" customWidth="1"/>
    <col min="11041" max="11041" width="1.5703125" style="97" customWidth="1"/>
    <col min="11042" max="11042" width="14.42578125" style="97" customWidth="1"/>
    <col min="11043" max="11043" width="1.5703125" style="97" customWidth="1"/>
    <col min="11044" max="11044" width="14.42578125" style="97" customWidth="1"/>
    <col min="11045" max="11045" width="2.42578125" style="97" customWidth="1"/>
    <col min="11046" max="11046" width="17.85546875" style="97" customWidth="1"/>
    <col min="11047" max="11047" width="3.28515625" style="97" customWidth="1"/>
    <col min="11048" max="11048" width="9.28515625" style="97" customWidth="1"/>
    <col min="11049" max="11049" width="1.5703125" style="97" customWidth="1"/>
    <col min="11050" max="11050" width="24.5703125" style="97" customWidth="1"/>
    <col min="11051" max="11264" width="12.7109375" style="97"/>
    <col min="11265" max="11265" width="5.85546875" style="97" customWidth="1"/>
    <col min="11266" max="11266" width="3.28515625" style="97" customWidth="1"/>
    <col min="11267" max="11267" width="22.140625" style="97" customWidth="1"/>
    <col min="11268" max="11268" width="2.42578125" style="97" customWidth="1"/>
    <col min="11269" max="11269" width="0" style="97" hidden="1" customWidth="1"/>
    <col min="11270" max="11270" width="3.28515625" style="97" customWidth="1"/>
    <col min="11271" max="11271" width="13.5703125" style="97" customWidth="1"/>
    <col min="11272" max="11272" width="1.5703125" style="97" customWidth="1"/>
    <col min="11273" max="11273" width="13.5703125" style="97" customWidth="1"/>
    <col min="11274" max="11274" width="1.5703125" style="97" customWidth="1"/>
    <col min="11275" max="11275" width="13.5703125" style="97" customWidth="1"/>
    <col min="11276" max="11276" width="1.5703125" style="97" customWidth="1"/>
    <col min="11277" max="11277" width="16.140625" style="97" customWidth="1"/>
    <col min="11278" max="11278" width="1.5703125" style="97" customWidth="1"/>
    <col min="11279" max="11279" width="13.5703125" style="97" customWidth="1"/>
    <col min="11280" max="11280" width="1.5703125" style="97" customWidth="1"/>
    <col min="11281" max="11281" width="13.5703125" style="97" customWidth="1"/>
    <col min="11282" max="11282" width="1.5703125" style="97" customWidth="1"/>
    <col min="11283" max="11283" width="13.5703125" style="97" customWidth="1"/>
    <col min="11284" max="11284" width="2.42578125" style="97" customWidth="1"/>
    <col min="11285" max="11285" width="17.85546875" style="97" customWidth="1"/>
    <col min="11286" max="11286" width="1.28515625" style="97" customWidth="1"/>
    <col min="11287" max="11287" width="1.5703125" style="97" customWidth="1"/>
    <col min="11288" max="11288" width="14.42578125" style="97" customWidth="1"/>
    <col min="11289" max="11289" width="1.5703125" style="97" customWidth="1"/>
    <col min="11290" max="11290" width="14.42578125" style="97" customWidth="1"/>
    <col min="11291" max="11291" width="1.5703125" style="97" customWidth="1"/>
    <col min="11292" max="11292" width="14.42578125" style="97" customWidth="1"/>
    <col min="11293" max="11293" width="2.42578125" style="97" customWidth="1"/>
    <col min="11294" max="11294" width="17.85546875" style="97" customWidth="1"/>
    <col min="11295" max="11295" width="2.42578125" style="97" customWidth="1"/>
    <col min="11296" max="11296" width="14.42578125" style="97" customWidth="1"/>
    <col min="11297" max="11297" width="1.5703125" style="97" customWidth="1"/>
    <col min="11298" max="11298" width="14.42578125" style="97" customWidth="1"/>
    <col min="11299" max="11299" width="1.5703125" style="97" customWidth="1"/>
    <col min="11300" max="11300" width="14.42578125" style="97" customWidth="1"/>
    <col min="11301" max="11301" width="2.42578125" style="97" customWidth="1"/>
    <col min="11302" max="11302" width="17.85546875" style="97" customWidth="1"/>
    <col min="11303" max="11303" width="3.28515625" style="97" customWidth="1"/>
    <col min="11304" max="11304" width="9.28515625" style="97" customWidth="1"/>
    <col min="11305" max="11305" width="1.5703125" style="97" customWidth="1"/>
    <col min="11306" max="11306" width="24.5703125" style="97" customWidth="1"/>
    <col min="11307" max="11520" width="12.7109375" style="97"/>
    <col min="11521" max="11521" width="5.85546875" style="97" customWidth="1"/>
    <col min="11522" max="11522" width="3.28515625" style="97" customWidth="1"/>
    <col min="11523" max="11523" width="22.140625" style="97" customWidth="1"/>
    <col min="11524" max="11524" width="2.42578125" style="97" customWidth="1"/>
    <col min="11525" max="11525" width="0" style="97" hidden="1" customWidth="1"/>
    <col min="11526" max="11526" width="3.28515625" style="97" customWidth="1"/>
    <col min="11527" max="11527" width="13.5703125" style="97" customWidth="1"/>
    <col min="11528" max="11528" width="1.5703125" style="97" customWidth="1"/>
    <col min="11529" max="11529" width="13.5703125" style="97" customWidth="1"/>
    <col min="11530" max="11530" width="1.5703125" style="97" customWidth="1"/>
    <col min="11531" max="11531" width="13.5703125" style="97" customWidth="1"/>
    <col min="11532" max="11532" width="1.5703125" style="97" customWidth="1"/>
    <col min="11533" max="11533" width="16.140625" style="97" customWidth="1"/>
    <col min="11534" max="11534" width="1.5703125" style="97" customWidth="1"/>
    <col min="11535" max="11535" width="13.5703125" style="97" customWidth="1"/>
    <col min="11536" max="11536" width="1.5703125" style="97" customWidth="1"/>
    <col min="11537" max="11537" width="13.5703125" style="97" customWidth="1"/>
    <col min="11538" max="11538" width="1.5703125" style="97" customWidth="1"/>
    <col min="11539" max="11539" width="13.5703125" style="97" customWidth="1"/>
    <col min="11540" max="11540" width="2.42578125" style="97" customWidth="1"/>
    <col min="11541" max="11541" width="17.85546875" style="97" customWidth="1"/>
    <col min="11542" max="11542" width="1.28515625" style="97" customWidth="1"/>
    <col min="11543" max="11543" width="1.5703125" style="97" customWidth="1"/>
    <col min="11544" max="11544" width="14.42578125" style="97" customWidth="1"/>
    <col min="11545" max="11545" width="1.5703125" style="97" customWidth="1"/>
    <col min="11546" max="11546" width="14.42578125" style="97" customWidth="1"/>
    <col min="11547" max="11547" width="1.5703125" style="97" customWidth="1"/>
    <col min="11548" max="11548" width="14.42578125" style="97" customWidth="1"/>
    <col min="11549" max="11549" width="2.42578125" style="97" customWidth="1"/>
    <col min="11550" max="11550" width="17.85546875" style="97" customWidth="1"/>
    <col min="11551" max="11551" width="2.42578125" style="97" customWidth="1"/>
    <col min="11552" max="11552" width="14.42578125" style="97" customWidth="1"/>
    <col min="11553" max="11553" width="1.5703125" style="97" customWidth="1"/>
    <col min="11554" max="11554" width="14.42578125" style="97" customWidth="1"/>
    <col min="11555" max="11555" width="1.5703125" style="97" customWidth="1"/>
    <col min="11556" max="11556" width="14.42578125" style="97" customWidth="1"/>
    <col min="11557" max="11557" width="2.42578125" style="97" customWidth="1"/>
    <col min="11558" max="11558" width="17.85546875" style="97" customWidth="1"/>
    <col min="11559" max="11559" width="3.28515625" style="97" customWidth="1"/>
    <col min="11560" max="11560" width="9.28515625" style="97" customWidth="1"/>
    <col min="11561" max="11561" width="1.5703125" style="97" customWidth="1"/>
    <col min="11562" max="11562" width="24.5703125" style="97" customWidth="1"/>
    <col min="11563" max="11776" width="12.7109375" style="97"/>
    <col min="11777" max="11777" width="5.85546875" style="97" customWidth="1"/>
    <col min="11778" max="11778" width="3.28515625" style="97" customWidth="1"/>
    <col min="11779" max="11779" width="22.140625" style="97" customWidth="1"/>
    <col min="11780" max="11780" width="2.42578125" style="97" customWidth="1"/>
    <col min="11781" max="11781" width="0" style="97" hidden="1" customWidth="1"/>
    <col min="11782" max="11782" width="3.28515625" style="97" customWidth="1"/>
    <col min="11783" max="11783" width="13.5703125" style="97" customWidth="1"/>
    <col min="11784" max="11784" width="1.5703125" style="97" customWidth="1"/>
    <col min="11785" max="11785" width="13.5703125" style="97" customWidth="1"/>
    <col min="11786" max="11786" width="1.5703125" style="97" customWidth="1"/>
    <col min="11787" max="11787" width="13.5703125" style="97" customWidth="1"/>
    <col min="11788" max="11788" width="1.5703125" style="97" customWidth="1"/>
    <col min="11789" max="11789" width="16.140625" style="97" customWidth="1"/>
    <col min="11790" max="11790" width="1.5703125" style="97" customWidth="1"/>
    <col min="11791" max="11791" width="13.5703125" style="97" customWidth="1"/>
    <col min="11792" max="11792" width="1.5703125" style="97" customWidth="1"/>
    <col min="11793" max="11793" width="13.5703125" style="97" customWidth="1"/>
    <col min="11794" max="11794" width="1.5703125" style="97" customWidth="1"/>
    <col min="11795" max="11795" width="13.5703125" style="97" customWidth="1"/>
    <col min="11796" max="11796" width="2.42578125" style="97" customWidth="1"/>
    <col min="11797" max="11797" width="17.85546875" style="97" customWidth="1"/>
    <col min="11798" max="11798" width="1.28515625" style="97" customWidth="1"/>
    <col min="11799" max="11799" width="1.5703125" style="97" customWidth="1"/>
    <col min="11800" max="11800" width="14.42578125" style="97" customWidth="1"/>
    <col min="11801" max="11801" width="1.5703125" style="97" customWidth="1"/>
    <col min="11802" max="11802" width="14.42578125" style="97" customWidth="1"/>
    <col min="11803" max="11803" width="1.5703125" style="97" customWidth="1"/>
    <col min="11804" max="11804" width="14.42578125" style="97" customWidth="1"/>
    <col min="11805" max="11805" width="2.42578125" style="97" customWidth="1"/>
    <col min="11806" max="11806" width="17.85546875" style="97" customWidth="1"/>
    <col min="11807" max="11807" width="2.42578125" style="97" customWidth="1"/>
    <col min="11808" max="11808" width="14.42578125" style="97" customWidth="1"/>
    <col min="11809" max="11809" width="1.5703125" style="97" customWidth="1"/>
    <col min="11810" max="11810" width="14.42578125" style="97" customWidth="1"/>
    <col min="11811" max="11811" width="1.5703125" style="97" customWidth="1"/>
    <col min="11812" max="11812" width="14.42578125" style="97" customWidth="1"/>
    <col min="11813" max="11813" width="2.42578125" style="97" customWidth="1"/>
    <col min="11814" max="11814" width="17.85546875" style="97" customWidth="1"/>
    <col min="11815" max="11815" width="3.28515625" style="97" customWidth="1"/>
    <col min="11816" max="11816" width="9.28515625" style="97" customWidth="1"/>
    <col min="11817" max="11817" width="1.5703125" style="97" customWidth="1"/>
    <col min="11818" max="11818" width="24.5703125" style="97" customWidth="1"/>
    <col min="11819" max="12032" width="12.7109375" style="97"/>
    <col min="12033" max="12033" width="5.85546875" style="97" customWidth="1"/>
    <col min="12034" max="12034" width="3.28515625" style="97" customWidth="1"/>
    <col min="12035" max="12035" width="22.140625" style="97" customWidth="1"/>
    <col min="12036" max="12036" width="2.42578125" style="97" customWidth="1"/>
    <col min="12037" max="12037" width="0" style="97" hidden="1" customWidth="1"/>
    <col min="12038" max="12038" width="3.28515625" style="97" customWidth="1"/>
    <col min="12039" max="12039" width="13.5703125" style="97" customWidth="1"/>
    <col min="12040" max="12040" width="1.5703125" style="97" customWidth="1"/>
    <col min="12041" max="12041" width="13.5703125" style="97" customWidth="1"/>
    <col min="12042" max="12042" width="1.5703125" style="97" customWidth="1"/>
    <col min="12043" max="12043" width="13.5703125" style="97" customWidth="1"/>
    <col min="12044" max="12044" width="1.5703125" style="97" customWidth="1"/>
    <col min="12045" max="12045" width="16.140625" style="97" customWidth="1"/>
    <col min="12046" max="12046" width="1.5703125" style="97" customWidth="1"/>
    <col min="12047" max="12047" width="13.5703125" style="97" customWidth="1"/>
    <col min="12048" max="12048" width="1.5703125" style="97" customWidth="1"/>
    <col min="12049" max="12049" width="13.5703125" style="97" customWidth="1"/>
    <col min="12050" max="12050" width="1.5703125" style="97" customWidth="1"/>
    <col min="12051" max="12051" width="13.5703125" style="97" customWidth="1"/>
    <col min="12052" max="12052" width="2.42578125" style="97" customWidth="1"/>
    <col min="12053" max="12053" width="17.85546875" style="97" customWidth="1"/>
    <col min="12054" max="12054" width="1.28515625" style="97" customWidth="1"/>
    <col min="12055" max="12055" width="1.5703125" style="97" customWidth="1"/>
    <col min="12056" max="12056" width="14.42578125" style="97" customWidth="1"/>
    <col min="12057" max="12057" width="1.5703125" style="97" customWidth="1"/>
    <col min="12058" max="12058" width="14.42578125" style="97" customWidth="1"/>
    <col min="12059" max="12059" width="1.5703125" style="97" customWidth="1"/>
    <col min="12060" max="12060" width="14.42578125" style="97" customWidth="1"/>
    <col min="12061" max="12061" width="2.42578125" style="97" customWidth="1"/>
    <col min="12062" max="12062" width="17.85546875" style="97" customWidth="1"/>
    <col min="12063" max="12063" width="2.42578125" style="97" customWidth="1"/>
    <col min="12064" max="12064" width="14.42578125" style="97" customWidth="1"/>
    <col min="12065" max="12065" width="1.5703125" style="97" customWidth="1"/>
    <col min="12066" max="12066" width="14.42578125" style="97" customWidth="1"/>
    <col min="12067" max="12067" width="1.5703125" style="97" customWidth="1"/>
    <col min="12068" max="12068" width="14.42578125" style="97" customWidth="1"/>
    <col min="12069" max="12069" width="2.42578125" style="97" customWidth="1"/>
    <col min="12070" max="12070" width="17.85546875" style="97" customWidth="1"/>
    <col min="12071" max="12071" width="3.28515625" style="97" customWidth="1"/>
    <col min="12072" max="12072" width="9.28515625" style="97" customWidth="1"/>
    <col min="12073" max="12073" width="1.5703125" style="97" customWidth="1"/>
    <col min="12074" max="12074" width="24.5703125" style="97" customWidth="1"/>
    <col min="12075" max="12288" width="12.7109375" style="97"/>
    <col min="12289" max="12289" width="5.85546875" style="97" customWidth="1"/>
    <col min="12290" max="12290" width="3.28515625" style="97" customWidth="1"/>
    <col min="12291" max="12291" width="22.140625" style="97" customWidth="1"/>
    <col min="12292" max="12292" width="2.42578125" style="97" customWidth="1"/>
    <col min="12293" max="12293" width="0" style="97" hidden="1" customWidth="1"/>
    <col min="12294" max="12294" width="3.28515625" style="97" customWidth="1"/>
    <col min="12295" max="12295" width="13.5703125" style="97" customWidth="1"/>
    <col min="12296" max="12296" width="1.5703125" style="97" customWidth="1"/>
    <col min="12297" max="12297" width="13.5703125" style="97" customWidth="1"/>
    <col min="12298" max="12298" width="1.5703125" style="97" customWidth="1"/>
    <col min="12299" max="12299" width="13.5703125" style="97" customWidth="1"/>
    <col min="12300" max="12300" width="1.5703125" style="97" customWidth="1"/>
    <col min="12301" max="12301" width="16.140625" style="97" customWidth="1"/>
    <col min="12302" max="12302" width="1.5703125" style="97" customWidth="1"/>
    <col min="12303" max="12303" width="13.5703125" style="97" customWidth="1"/>
    <col min="12304" max="12304" width="1.5703125" style="97" customWidth="1"/>
    <col min="12305" max="12305" width="13.5703125" style="97" customWidth="1"/>
    <col min="12306" max="12306" width="1.5703125" style="97" customWidth="1"/>
    <col min="12307" max="12307" width="13.5703125" style="97" customWidth="1"/>
    <col min="12308" max="12308" width="2.42578125" style="97" customWidth="1"/>
    <col min="12309" max="12309" width="17.85546875" style="97" customWidth="1"/>
    <col min="12310" max="12310" width="1.28515625" style="97" customWidth="1"/>
    <col min="12311" max="12311" width="1.5703125" style="97" customWidth="1"/>
    <col min="12312" max="12312" width="14.42578125" style="97" customWidth="1"/>
    <col min="12313" max="12313" width="1.5703125" style="97" customWidth="1"/>
    <col min="12314" max="12314" width="14.42578125" style="97" customWidth="1"/>
    <col min="12315" max="12315" width="1.5703125" style="97" customWidth="1"/>
    <col min="12316" max="12316" width="14.42578125" style="97" customWidth="1"/>
    <col min="12317" max="12317" width="2.42578125" style="97" customWidth="1"/>
    <col min="12318" max="12318" width="17.85546875" style="97" customWidth="1"/>
    <col min="12319" max="12319" width="2.42578125" style="97" customWidth="1"/>
    <col min="12320" max="12320" width="14.42578125" style="97" customWidth="1"/>
    <col min="12321" max="12321" width="1.5703125" style="97" customWidth="1"/>
    <col min="12322" max="12322" width="14.42578125" style="97" customWidth="1"/>
    <col min="12323" max="12323" width="1.5703125" style="97" customWidth="1"/>
    <col min="12324" max="12324" width="14.42578125" style="97" customWidth="1"/>
    <col min="12325" max="12325" width="2.42578125" style="97" customWidth="1"/>
    <col min="12326" max="12326" width="17.85546875" style="97" customWidth="1"/>
    <col min="12327" max="12327" width="3.28515625" style="97" customWidth="1"/>
    <col min="12328" max="12328" width="9.28515625" style="97" customWidth="1"/>
    <col min="12329" max="12329" width="1.5703125" style="97" customWidth="1"/>
    <col min="12330" max="12330" width="24.5703125" style="97" customWidth="1"/>
    <col min="12331" max="12544" width="12.7109375" style="97"/>
    <col min="12545" max="12545" width="5.85546875" style="97" customWidth="1"/>
    <col min="12546" max="12546" width="3.28515625" style="97" customWidth="1"/>
    <col min="12547" max="12547" width="22.140625" style="97" customWidth="1"/>
    <col min="12548" max="12548" width="2.42578125" style="97" customWidth="1"/>
    <col min="12549" max="12549" width="0" style="97" hidden="1" customWidth="1"/>
    <col min="12550" max="12550" width="3.28515625" style="97" customWidth="1"/>
    <col min="12551" max="12551" width="13.5703125" style="97" customWidth="1"/>
    <col min="12552" max="12552" width="1.5703125" style="97" customWidth="1"/>
    <col min="12553" max="12553" width="13.5703125" style="97" customWidth="1"/>
    <col min="12554" max="12554" width="1.5703125" style="97" customWidth="1"/>
    <col min="12555" max="12555" width="13.5703125" style="97" customWidth="1"/>
    <col min="12556" max="12556" width="1.5703125" style="97" customWidth="1"/>
    <col min="12557" max="12557" width="16.140625" style="97" customWidth="1"/>
    <col min="12558" max="12558" width="1.5703125" style="97" customWidth="1"/>
    <col min="12559" max="12559" width="13.5703125" style="97" customWidth="1"/>
    <col min="12560" max="12560" width="1.5703125" style="97" customWidth="1"/>
    <col min="12561" max="12561" width="13.5703125" style="97" customWidth="1"/>
    <col min="12562" max="12562" width="1.5703125" style="97" customWidth="1"/>
    <col min="12563" max="12563" width="13.5703125" style="97" customWidth="1"/>
    <col min="12564" max="12564" width="2.42578125" style="97" customWidth="1"/>
    <col min="12565" max="12565" width="17.85546875" style="97" customWidth="1"/>
    <col min="12566" max="12566" width="1.28515625" style="97" customWidth="1"/>
    <col min="12567" max="12567" width="1.5703125" style="97" customWidth="1"/>
    <col min="12568" max="12568" width="14.42578125" style="97" customWidth="1"/>
    <col min="12569" max="12569" width="1.5703125" style="97" customWidth="1"/>
    <col min="12570" max="12570" width="14.42578125" style="97" customWidth="1"/>
    <col min="12571" max="12571" width="1.5703125" style="97" customWidth="1"/>
    <col min="12572" max="12572" width="14.42578125" style="97" customWidth="1"/>
    <col min="12573" max="12573" width="2.42578125" style="97" customWidth="1"/>
    <col min="12574" max="12574" width="17.85546875" style="97" customWidth="1"/>
    <col min="12575" max="12575" width="2.42578125" style="97" customWidth="1"/>
    <col min="12576" max="12576" width="14.42578125" style="97" customWidth="1"/>
    <col min="12577" max="12577" width="1.5703125" style="97" customWidth="1"/>
    <col min="12578" max="12578" width="14.42578125" style="97" customWidth="1"/>
    <col min="12579" max="12579" width="1.5703125" style="97" customWidth="1"/>
    <col min="12580" max="12580" width="14.42578125" style="97" customWidth="1"/>
    <col min="12581" max="12581" width="2.42578125" style="97" customWidth="1"/>
    <col min="12582" max="12582" width="17.85546875" style="97" customWidth="1"/>
    <col min="12583" max="12583" width="3.28515625" style="97" customWidth="1"/>
    <col min="12584" max="12584" width="9.28515625" style="97" customWidth="1"/>
    <col min="12585" max="12585" width="1.5703125" style="97" customWidth="1"/>
    <col min="12586" max="12586" width="24.5703125" style="97" customWidth="1"/>
    <col min="12587" max="12800" width="12.7109375" style="97"/>
    <col min="12801" max="12801" width="5.85546875" style="97" customWidth="1"/>
    <col min="12802" max="12802" width="3.28515625" style="97" customWidth="1"/>
    <col min="12803" max="12803" width="22.140625" style="97" customWidth="1"/>
    <col min="12804" max="12804" width="2.42578125" style="97" customWidth="1"/>
    <col min="12805" max="12805" width="0" style="97" hidden="1" customWidth="1"/>
    <col min="12806" max="12806" width="3.28515625" style="97" customWidth="1"/>
    <col min="12807" max="12807" width="13.5703125" style="97" customWidth="1"/>
    <col min="12808" max="12808" width="1.5703125" style="97" customWidth="1"/>
    <col min="12809" max="12809" width="13.5703125" style="97" customWidth="1"/>
    <col min="12810" max="12810" width="1.5703125" style="97" customWidth="1"/>
    <col min="12811" max="12811" width="13.5703125" style="97" customWidth="1"/>
    <col min="12812" max="12812" width="1.5703125" style="97" customWidth="1"/>
    <col min="12813" max="12813" width="16.140625" style="97" customWidth="1"/>
    <col min="12814" max="12814" width="1.5703125" style="97" customWidth="1"/>
    <col min="12815" max="12815" width="13.5703125" style="97" customWidth="1"/>
    <col min="12816" max="12816" width="1.5703125" style="97" customWidth="1"/>
    <col min="12817" max="12817" width="13.5703125" style="97" customWidth="1"/>
    <col min="12818" max="12818" width="1.5703125" style="97" customWidth="1"/>
    <col min="12819" max="12819" width="13.5703125" style="97" customWidth="1"/>
    <col min="12820" max="12820" width="2.42578125" style="97" customWidth="1"/>
    <col min="12821" max="12821" width="17.85546875" style="97" customWidth="1"/>
    <col min="12822" max="12822" width="1.28515625" style="97" customWidth="1"/>
    <col min="12823" max="12823" width="1.5703125" style="97" customWidth="1"/>
    <col min="12824" max="12824" width="14.42578125" style="97" customWidth="1"/>
    <col min="12825" max="12825" width="1.5703125" style="97" customWidth="1"/>
    <col min="12826" max="12826" width="14.42578125" style="97" customWidth="1"/>
    <col min="12827" max="12827" width="1.5703125" style="97" customWidth="1"/>
    <col min="12828" max="12828" width="14.42578125" style="97" customWidth="1"/>
    <col min="12829" max="12829" width="2.42578125" style="97" customWidth="1"/>
    <col min="12830" max="12830" width="17.85546875" style="97" customWidth="1"/>
    <col min="12831" max="12831" width="2.42578125" style="97" customWidth="1"/>
    <col min="12832" max="12832" width="14.42578125" style="97" customWidth="1"/>
    <col min="12833" max="12833" width="1.5703125" style="97" customWidth="1"/>
    <col min="12834" max="12834" width="14.42578125" style="97" customWidth="1"/>
    <col min="12835" max="12835" width="1.5703125" style="97" customWidth="1"/>
    <col min="12836" max="12836" width="14.42578125" style="97" customWidth="1"/>
    <col min="12837" max="12837" width="2.42578125" style="97" customWidth="1"/>
    <col min="12838" max="12838" width="17.85546875" style="97" customWidth="1"/>
    <col min="12839" max="12839" width="3.28515625" style="97" customWidth="1"/>
    <col min="12840" max="12840" width="9.28515625" style="97" customWidth="1"/>
    <col min="12841" max="12841" width="1.5703125" style="97" customWidth="1"/>
    <col min="12842" max="12842" width="24.5703125" style="97" customWidth="1"/>
    <col min="12843" max="13056" width="12.7109375" style="97"/>
    <col min="13057" max="13057" width="5.85546875" style="97" customWidth="1"/>
    <col min="13058" max="13058" width="3.28515625" style="97" customWidth="1"/>
    <col min="13059" max="13059" width="22.140625" style="97" customWidth="1"/>
    <col min="13060" max="13060" width="2.42578125" style="97" customWidth="1"/>
    <col min="13061" max="13061" width="0" style="97" hidden="1" customWidth="1"/>
    <col min="13062" max="13062" width="3.28515625" style="97" customWidth="1"/>
    <col min="13063" max="13063" width="13.5703125" style="97" customWidth="1"/>
    <col min="13064" max="13064" width="1.5703125" style="97" customWidth="1"/>
    <col min="13065" max="13065" width="13.5703125" style="97" customWidth="1"/>
    <col min="13066" max="13066" width="1.5703125" style="97" customWidth="1"/>
    <col min="13067" max="13067" width="13.5703125" style="97" customWidth="1"/>
    <col min="13068" max="13068" width="1.5703125" style="97" customWidth="1"/>
    <col min="13069" max="13069" width="16.140625" style="97" customWidth="1"/>
    <col min="13070" max="13070" width="1.5703125" style="97" customWidth="1"/>
    <col min="13071" max="13071" width="13.5703125" style="97" customWidth="1"/>
    <col min="13072" max="13072" width="1.5703125" style="97" customWidth="1"/>
    <col min="13073" max="13073" width="13.5703125" style="97" customWidth="1"/>
    <col min="13074" max="13074" width="1.5703125" style="97" customWidth="1"/>
    <col min="13075" max="13075" width="13.5703125" style="97" customWidth="1"/>
    <col min="13076" max="13076" width="2.42578125" style="97" customWidth="1"/>
    <col min="13077" max="13077" width="17.85546875" style="97" customWidth="1"/>
    <col min="13078" max="13078" width="1.28515625" style="97" customWidth="1"/>
    <col min="13079" max="13079" width="1.5703125" style="97" customWidth="1"/>
    <col min="13080" max="13080" width="14.42578125" style="97" customWidth="1"/>
    <col min="13081" max="13081" width="1.5703125" style="97" customWidth="1"/>
    <col min="13082" max="13082" width="14.42578125" style="97" customWidth="1"/>
    <col min="13083" max="13083" width="1.5703125" style="97" customWidth="1"/>
    <col min="13084" max="13084" width="14.42578125" style="97" customWidth="1"/>
    <col min="13085" max="13085" width="2.42578125" style="97" customWidth="1"/>
    <col min="13086" max="13086" width="17.85546875" style="97" customWidth="1"/>
    <col min="13087" max="13087" width="2.42578125" style="97" customWidth="1"/>
    <col min="13088" max="13088" width="14.42578125" style="97" customWidth="1"/>
    <col min="13089" max="13089" width="1.5703125" style="97" customWidth="1"/>
    <col min="13090" max="13090" width="14.42578125" style="97" customWidth="1"/>
    <col min="13091" max="13091" width="1.5703125" style="97" customWidth="1"/>
    <col min="13092" max="13092" width="14.42578125" style="97" customWidth="1"/>
    <col min="13093" max="13093" width="2.42578125" style="97" customWidth="1"/>
    <col min="13094" max="13094" width="17.85546875" style="97" customWidth="1"/>
    <col min="13095" max="13095" width="3.28515625" style="97" customWidth="1"/>
    <col min="13096" max="13096" width="9.28515625" style="97" customWidth="1"/>
    <col min="13097" max="13097" width="1.5703125" style="97" customWidth="1"/>
    <col min="13098" max="13098" width="24.5703125" style="97" customWidth="1"/>
    <col min="13099" max="13312" width="12.7109375" style="97"/>
    <col min="13313" max="13313" width="5.85546875" style="97" customWidth="1"/>
    <col min="13314" max="13314" width="3.28515625" style="97" customWidth="1"/>
    <col min="13315" max="13315" width="22.140625" style="97" customWidth="1"/>
    <col min="13316" max="13316" width="2.42578125" style="97" customWidth="1"/>
    <col min="13317" max="13317" width="0" style="97" hidden="1" customWidth="1"/>
    <col min="13318" max="13318" width="3.28515625" style="97" customWidth="1"/>
    <col min="13319" max="13319" width="13.5703125" style="97" customWidth="1"/>
    <col min="13320" max="13320" width="1.5703125" style="97" customWidth="1"/>
    <col min="13321" max="13321" width="13.5703125" style="97" customWidth="1"/>
    <col min="13322" max="13322" width="1.5703125" style="97" customWidth="1"/>
    <col min="13323" max="13323" width="13.5703125" style="97" customWidth="1"/>
    <col min="13324" max="13324" width="1.5703125" style="97" customWidth="1"/>
    <col min="13325" max="13325" width="16.140625" style="97" customWidth="1"/>
    <col min="13326" max="13326" width="1.5703125" style="97" customWidth="1"/>
    <col min="13327" max="13327" width="13.5703125" style="97" customWidth="1"/>
    <col min="13328" max="13328" width="1.5703125" style="97" customWidth="1"/>
    <col min="13329" max="13329" width="13.5703125" style="97" customWidth="1"/>
    <col min="13330" max="13330" width="1.5703125" style="97" customWidth="1"/>
    <col min="13331" max="13331" width="13.5703125" style="97" customWidth="1"/>
    <col min="13332" max="13332" width="2.42578125" style="97" customWidth="1"/>
    <col min="13333" max="13333" width="17.85546875" style="97" customWidth="1"/>
    <col min="13334" max="13334" width="1.28515625" style="97" customWidth="1"/>
    <col min="13335" max="13335" width="1.5703125" style="97" customWidth="1"/>
    <col min="13336" max="13336" width="14.42578125" style="97" customWidth="1"/>
    <col min="13337" max="13337" width="1.5703125" style="97" customWidth="1"/>
    <col min="13338" max="13338" width="14.42578125" style="97" customWidth="1"/>
    <col min="13339" max="13339" width="1.5703125" style="97" customWidth="1"/>
    <col min="13340" max="13340" width="14.42578125" style="97" customWidth="1"/>
    <col min="13341" max="13341" width="2.42578125" style="97" customWidth="1"/>
    <col min="13342" max="13342" width="17.85546875" style="97" customWidth="1"/>
    <col min="13343" max="13343" width="2.42578125" style="97" customWidth="1"/>
    <col min="13344" max="13344" width="14.42578125" style="97" customWidth="1"/>
    <col min="13345" max="13345" width="1.5703125" style="97" customWidth="1"/>
    <col min="13346" max="13346" width="14.42578125" style="97" customWidth="1"/>
    <col min="13347" max="13347" width="1.5703125" style="97" customWidth="1"/>
    <col min="13348" max="13348" width="14.42578125" style="97" customWidth="1"/>
    <col min="13349" max="13349" width="2.42578125" style="97" customWidth="1"/>
    <col min="13350" max="13350" width="17.85546875" style="97" customWidth="1"/>
    <col min="13351" max="13351" width="3.28515625" style="97" customWidth="1"/>
    <col min="13352" max="13352" width="9.28515625" style="97" customWidth="1"/>
    <col min="13353" max="13353" width="1.5703125" style="97" customWidth="1"/>
    <col min="13354" max="13354" width="24.5703125" style="97" customWidth="1"/>
    <col min="13355" max="13568" width="12.7109375" style="97"/>
    <col min="13569" max="13569" width="5.85546875" style="97" customWidth="1"/>
    <col min="13570" max="13570" width="3.28515625" style="97" customWidth="1"/>
    <col min="13571" max="13571" width="22.140625" style="97" customWidth="1"/>
    <col min="13572" max="13572" width="2.42578125" style="97" customWidth="1"/>
    <col min="13573" max="13573" width="0" style="97" hidden="1" customWidth="1"/>
    <col min="13574" max="13574" width="3.28515625" style="97" customWidth="1"/>
    <col min="13575" max="13575" width="13.5703125" style="97" customWidth="1"/>
    <col min="13576" max="13576" width="1.5703125" style="97" customWidth="1"/>
    <col min="13577" max="13577" width="13.5703125" style="97" customWidth="1"/>
    <col min="13578" max="13578" width="1.5703125" style="97" customWidth="1"/>
    <col min="13579" max="13579" width="13.5703125" style="97" customWidth="1"/>
    <col min="13580" max="13580" width="1.5703125" style="97" customWidth="1"/>
    <col min="13581" max="13581" width="16.140625" style="97" customWidth="1"/>
    <col min="13582" max="13582" width="1.5703125" style="97" customWidth="1"/>
    <col min="13583" max="13583" width="13.5703125" style="97" customWidth="1"/>
    <col min="13584" max="13584" width="1.5703125" style="97" customWidth="1"/>
    <col min="13585" max="13585" width="13.5703125" style="97" customWidth="1"/>
    <col min="13586" max="13586" width="1.5703125" style="97" customWidth="1"/>
    <col min="13587" max="13587" width="13.5703125" style="97" customWidth="1"/>
    <col min="13588" max="13588" width="2.42578125" style="97" customWidth="1"/>
    <col min="13589" max="13589" width="17.85546875" style="97" customWidth="1"/>
    <col min="13590" max="13590" width="1.28515625" style="97" customWidth="1"/>
    <col min="13591" max="13591" width="1.5703125" style="97" customWidth="1"/>
    <col min="13592" max="13592" width="14.42578125" style="97" customWidth="1"/>
    <col min="13593" max="13593" width="1.5703125" style="97" customWidth="1"/>
    <col min="13594" max="13594" width="14.42578125" style="97" customWidth="1"/>
    <col min="13595" max="13595" width="1.5703125" style="97" customWidth="1"/>
    <col min="13596" max="13596" width="14.42578125" style="97" customWidth="1"/>
    <col min="13597" max="13597" width="2.42578125" style="97" customWidth="1"/>
    <col min="13598" max="13598" width="17.85546875" style="97" customWidth="1"/>
    <col min="13599" max="13599" width="2.42578125" style="97" customWidth="1"/>
    <col min="13600" max="13600" width="14.42578125" style="97" customWidth="1"/>
    <col min="13601" max="13601" width="1.5703125" style="97" customWidth="1"/>
    <col min="13602" max="13602" width="14.42578125" style="97" customWidth="1"/>
    <col min="13603" max="13603" width="1.5703125" style="97" customWidth="1"/>
    <col min="13604" max="13604" width="14.42578125" style="97" customWidth="1"/>
    <col min="13605" max="13605" width="2.42578125" style="97" customWidth="1"/>
    <col min="13606" max="13606" width="17.85546875" style="97" customWidth="1"/>
    <col min="13607" max="13607" width="3.28515625" style="97" customWidth="1"/>
    <col min="13608" max="13608" width="9.28515625" style="97" customWidth="1"/>
    <col min="13609" max="13609" width="1.5703125" style="97" customWidth="1"/>
    <col min="13610" max="13610" width="24.5703125" style="97" customWidth="1"/>
    <col min="13611" max="13824" width="12.7109375" style="97"/>
    <col min="13825" max="13825" width="5.85546875" style="97" customWidth="1"/>
    <col min="13826" max="13826" width="3.28515625" style="97" customWidth="1"/>
    <col min="13827" max="13827" width="22.140625" style="97" customWidth="1"/>
    <col min="13828" max="13828" width="2.42578125" style="97" customWidth="1"/>
    <col min="13829" max="13829" width="0" style="97" hidden="1" customWidth="1"/>
    <col min="13830" max="13830" width="3.28515625" style="97" customWidth="1"/>
    <col min="13831" max="13831" width="13.5703125" style="97" customWidth="1"/>
    <col min="13832" max="13832" width="1.5703125" style="97" customWidth="1"/>
    <col min="13833" max="13833" width="13.5703125" style="97" customWidth="1"/>
    <col min="13834" max="13834" width="1.5703125" style="97" customWidth="1"/>
    <col min="13835" max="13835" width="13.5703125" style="97" customWidth="1"/>
    <col min="13836" max="13836" width="1.5703125" style="97" customWidth="1"/>
    <col min="13837" max="13837" width="16.140625" style="97" customWidth="1"/>
    <col min="13838" max="13838" width="1.5703125" style="97" customWidth="1"/>
    <col min="13839" max="13839" width="13.5703125" style="97" customWidth="1"/>
    <col min="13840" max="13840" width="1.5703125" style="97" customWidth="1"/>
    <col min="13841" max="13841" width="13.5703125" style="97" customWidth="1"/>
    <col min="13842" max="13842" width="1.5703125" style="97" customWidth="1"/>
    <col min="13843" max="13843" width="13.5703125" style="97" customWidth="1"/>
    <col min="13844" max="13844" width="2.42578125" style="97" customWidth="1"/>
    <col min="13845" max="13845" width="17.85546875" style="97" customWidth="1"/>
    <col min="13846" max="13846" width="1.28515625" style="97" customWidth="1"/>
    <col min="13847" max="13847" width="1.5703125" style="97" customWidth="1"/>
    <col min="13848" max="13848" width="14.42578125" style="97" customWidth="1"/>
    <col min="13849" max="13849" width="1.5703125" style="97" customWidth="1"/>
    <col min="13850" max="13850" width="14.42578125" style="97" customWidth="1"/>
    <col min="13851" max="13851" width="1.5703125" style="97" customWidth="1"/>
    <col min="13852" max="13852" width="14.42578125" style="97" customWidth="1"/>
    <col min="13853" max="13853" width="2.42578125" style="97" customWidth="1"/>
    <col min="13854" max="13854" width="17.85546875" style="97" customWidth="1"/>
    <col min="13855" max="13855" width="2.42578125" style="97" customWidth="1"/>
    <col min="13856" max="13856" width="14.42578125" style="97" customWidth="1"/>
    <col min="13857" max="13857" width="1.5703125" style="97" customWidth="1"/>
    <col min="13858" max="13858" width="14.42578125" style="97" customWidth="1"/>
    <col min="13859" max="13859" width="1.5703125" style="97" customWidth="1"/>
    <col min="13860" max="13860" width="14.42578125" style="97" customWidth="1"/>
    <col min="13861" max="13861" width="2.42578125" style="97" customWidth="1"/>
    <col min="13862" max="13862" width="17.85546875" style="97" customWidth="1"/>
    <col min="13863" max="13863" width="3.28515625" style="97" customWidth="1"/>
    <col min="13864" max="13864" width="9.28515625" style="97" customWidth="1"/>
    <col min="13865" max="13865" width="1.5703125" style="97" customWidth="1"/>
    <col min="13866" max="13866" width="24.5703125" style="97" customWidth="1"/>
    <col min="13867" max="14080" width="12.7109375" style="97"/>
    <col min="14081" max="14081" width="5.85546875" style="97" customWidth="1"/>
    <col min="14082" max="14082" width="3.28515625" style="97" customWidth="1"/>
    <col min="14083" max="14083" width="22.140625" style="97" customWidth="1"/>
    <col min="14084" max="14084" width="2.42578125" style="97" customWidth="1"/>
    <col min="14085" max="14085" width="0" style="97" hidden="1" customWidth="1"/>
    <col min="14086" max="14086" width="3.28515625" style="97" customWidth="1"/>
    <col min="14087" max="14087" width="13.5703125" style="97" customWidth="1"/>
    <col min="14088" max="14088" width="1.5703125" style="97" customWidth="1"/>
    <col min="14089" max="14089" width="13.5703125" style="97" customWidth="1"/>
    <col min="14090" max="14090" width="1.5703125" style="97" customWidth="1"/>
    <col min="14091" max="14091" width="13.5703125" style="97" customWidth="1"/>
    <col min="14092" max="14092" width="1.5703125" style="97" customWidth="1"/>
    <col min="14093" max="14093" width="16.140625" style="97" customWidth="1"/>
    <col min="14094" max="14094" width="1.5703125" style="97" customWidth="1"/>
    <col min="14095" max="14095" width="13.5703125" style="97" customWidth="1"/>
    <col min="14096" max="14096" width="1.5703125" style="97" customWidth="1"/>
    <col min="14097" max="14097" width="13.5703125" style="97" customWidth="1"/>
    <col min="14098" max="14098" width="1.5703125" style="97" customWidth="1"/>
    <col min="14099" max="14099" width="13.5703125" style="97" customWidth="1"/>
    <col min="14100" max="14100" width="2.42578125" style="97" customWidth="1"/>
    <col min="14101" max="14101" width="17.85546875" style="97" customWidth="1"/>
    <col min="14102" max="14102" width="1.28515625" style="97" customWidth="1"/>
    <col min="14103" max="14103" width="1.5703125" style="97" customWidth="1"/>
    <col min="14104" max="14104" width="14.42578125" style="97" customWidth="1"/>
    <col min="14105" max="14105" width="1.5703125" style="97" customWidth="1"/>
    <col min="14106" max="14106" width="14.42578125" style="97" customWidth="1"/>
    <col min="14107" max="14107" width="1.5703125" style="97" customWidth="1"/>
    <col min="14108" max="14108" width="14.42578125" style="97" customWidth="1"/>
    <col min="14109" max="14109" width="2.42578125" style="97" customWidth="1"/>
    <col min="14110" max="14110" width="17.85546875" style="97" customWidth="1"/>
    <col min="14111" max="14111" width="2.42578125" style="97" customWidth="1"/>
    <col min="14112" max="14112" width="14.42578125" style="97" customWidth="1"/>
    <col min="14113" max="14113" width="1.5703125" style="97" customWidth="1"/>
    <col min="14114" max="14114" width="14.42578125" style="97" customWidth="1"/>
    <col min="14115" max="14115" width="1.5703125" style="97" customWidth="1"/>
    <col min="14116" max="14116" width="14.42578125" style="97" customWidth="1"/>
    <col min="14117" max="14117" width="2.42578125" style="97" customWidth="1"/>
    <col min="14118" max="14118" width="17.85546875" style="97" customWidth="1"/>
    <col min="14119" max="14119" width="3.28515625" style="97" customWidth="1"/>
    <col min="14120" max="14120" width="9.28515625" style="97" customWidth="1"/>
    <col min="14121" max="14121" width="1.5703125" style="97" customWidth="1"/>
    <col min="14122" max="14122" width="24.5703125" style="97" customWidth="1"/>
    <col min="14123" max="14336" width="12.7109375" style="97"/>
    <col min="14337" max="14337" width="5.85546875" style="97" customWidth="1"/>
    <col min="14338" max="14338" width="3.28515625" style="97" customWidth="1"/>
    <col min="14339" max="14339" width="22.140625" style="97" customWidth="1"/>
    <col min="14340" max="14340" width="2.42578125" style="97" customWidth="1"/>
    <col min="14341" max="14341" width="0" style="97" hidden="1" customWidth="1"/>
    <col min="14342" max="14342" width="3.28515625" style="97" customWidth="1"/>
    <col min="14343" max="14343" width="13.5703125" style="97" customWidth="1"/>
    <col min="14344" max="14344" width="1.5703125" style="97" customWidth="1"/>
    <col min="14345" max="14345" width="13.5703125" style="97" customWidth="1"/>
    <col min="14346" max="14346" width="1.5703125" style="97" customWidth="1"/>
    <col min="14347" max="14347" width="13.5703125" style="97" customWidth="1"/>
    <col min="14348" max="14348" width="1.5703125" style="97" customWidth="1"/>
    <col min="14349" max="14349" width="16.140625" style="97" customWidth="1"/>
    <col min="14350" max="14350" width="1.5703125" style="97" customWidth="1"/>
    <col min="14351" max="14351" width="13.5703125" style="97" customWidth="1"/>
    <col min="14352" max="14352" width="1.5703125" style="97" customWidth="1"/>
    <col min="14353" max="14353" width="13.5703125" style="97" customWidth="1"/>
    <col min="14354" max="14354" width="1.5703125" style="97" customWidth="1"/>
    <col min="14355" max="14355" width="13.5703125" style="97" customWidth="1"/>
    <col min="14356" max="14356" width="2.42578125" style="97" customWidth="1"/>
    <col min="14357" max="14357" width="17.85546875" style="97" customWidth="1"/>
    <col min="14358" max="14358" width="1.28515625" style="97" customWidth="1"/>
    <col min="14359" max="14359" width="1.5703125" style="97" customWidth="1"/>
    <col min="14360" max="14360" width="14.42578125" style="97" customWidth="1"/>
    <col min="14361" max="14361" width="1.5703125" style="97" customWidth="1"/>
    <col min="14362" max="14362" width="14.42578125" style="97" customWidth="1"/>
    <col min="14363" max="14363" width="1.5703125" style="97" customWidth="1"/>
    <col min="14364" max="14364" width="14.42578125" style="97" customWidth="1"/>
    <col min="14365" max="14365" width="2.42578125" style="97" customWidth="1"/>
    <col min="14366" max="14366" width="17.85546875" style="97" customWidth="1"/>
    <col min="14367" max="14367" width="2.42578125" style="97" customWidth="1"/>
    <col min="14368" max="14368" width="14.42578125" style="97" customWidth="1"/>
    <col min="14369" max="14369" width="1.5703125" style="97" customWidth="1"/>
    <col min="14370" max="14370" width="14.42578125" style="97" customWidth="1"/>
    <col min="14371" max="14371" width="1.5703125" style="97" customWidth="1"/>
    <col min="14372" max="14372" width="14.42578125" style="97" customWidth="1"/>
    <col min="14373" max="14373" width="2.42578125" style="97" customWidth="1"/>
    <col min="14374" max="14374" width="17.85546875" style="97" customWidth="1"/>
    <col min="14375" max="14375" width="3.28515625" style="97" customWidth="1"/>
    <col min="14376" max="14376" width="9.28515625" style="97" customWidth="1"/>
    <col min="14377" max="14377" width="1.5703125" style="97" customWidth="1"/>
    <col min="14378" max="14378" width="24.5703125" style="97" customWidth="1"/>
    <col min="14379" max="14592" width="12.7109375" style="97"/>
    <col min="14593" max="14593" width="5.85546875" style="97" customWidth="1"/>
    <col min="14594" max="14594" width="3.28515625" style="97" customWidth="1"/>
    <col min="14595" max="14595" width="22.140625" style="97" customWidth="1"/>
    <col min="14596" max="14596" width="2.42578125" style="97" customWidth="1"/>
    <col min="14597" max="14597" width="0" style="97" hidden="1" customWidth="1"/>
    <col min="14598" max="14598" width="3.28515625" style="97" customWidth="1"/>
    <col min="14599" max="14599" width="13.5703125" style="97" customWidth="1"/>
    <col min="14600" max="14600" width="1.5703125" style="97" customWidth="1"/>
    <col min="14601" max="14601" width="13.5703125" style="97" customWidth="1"/>
    <col min="14602" max="14602" width="1.5703125" style="97" customWidth="1"/>
    <col min="14603" max="14603" width="13.5703125" style="97" customWidth="1"/>
    <col min="14604" max="14604" width="1.5703125" style="97" customWidth="1"/>
    <col min="14605" max="14605" width="16.140625" style="97" customWidth="1"/>
    <col min="14606" max="14606" width="1.5703125" style="97" customWidth="1"/>
    <col min="14607" max="14607" width="13.5703125" style="97" customWidth="1"/>
    <col min="14608" max="14608" width="1.5703125" style="97" customWidth="1"/>
    <col min="14609" max="14609" width="13.5703125" style="97" customWidth="1"/>
    <col min="14610" max="14610" width="1.5703125" style="97" customWidth="1"/>
    <col min="14611" max="14611" width="13.5703125" style="97" customWidth="1"/>
    <col min="14612" max="14612" width="2.42578125" style="97" customWidth="1"/>
    <col min="14613" max="14613" width="17.85546875" style="97" customWidth="1"/>
    <col min="14614" max="14614" width="1.28515625" style="97" customWidth="1"/>
    <col min="14615" max="14615" width="1.5703125" style="97" customWidth="1"/>
    <col min="14616" max="14616" width="14.42578125" style="97" customWidth="1"/>
    <col min="14617" max="14617" width="1.5703125" style="97" customWidth="1"/>
    <col min="14618" max="14618" width="14.42578125" style="97" customWidth="1"/>
    <col min="14619" max="14619" width="1.5703125" style="97" customWidth="1"/>
    <col min="14620" max="14620" width="14.42578125" style="97" customWidth="1"/>
    <col min="14621" max="14621" width="2.42578125" style="97" customWidth="1"/>
    <col min="14622" max="14622" width="17.85546875" style="97" customWidth="1"/>
    <col min="14623" max="14623" width="2.42578125" style="97" customWidth="1"/>
    <col min="14624" max="14624" width="14.42578125" style="97" customWidth="1"/>
    <col min="14625" max="14625" width="1.5703125" style="97" customWidth="1"/>
    <col min="14626" max="14626" width="14.42578125" style="97" customWidth="1"/>
    <col min="14627" max="14627" width="1.5703125" style="97" customWidth="1"/>
    <col min="14628" max="14628" width="14.42578125" style="97" customWidth="1"/>
    <col min="14629" max="14629" width="2.42578125" style="97" customWidth="1"/>
    <col min="14630" max="14630" width="17.85546875" style="97" customWidth="1"/>
    <col min="14631" max="14631" width="3.28515625" style="97" customWidth="1"/>
    <col min="14632" max="14632" width="9.28515625" style="97" customWidth="1"/>
    <col min="14633" max="14633" width="1.5703125" style="97" customWidth="1"/>
    <col min="14634" max="14634" width="24.5703125" style="97" customWidth="1"/>
    <col min="14635" max="14848" width="12.7109375" style="97"/>
    <col min="14849" max="14849" width="5.85546875" style="97" customWidth="1"/>
    <col min="14850" max="14850" width="3.28515625" style="97" customWidth="1"/>
    <col min="14851" max="14851" width="22.140625" style="97" customWidth="1"/>
    <col min="14852" max="14852" width="2.42578125" style="97" customWidth="1"/>
    <col min="14853" max="14853" width="0" style="97" hidden="1" customWidth="1"/>
    <col min="14854" max="14854" width="3.28515625" style="97" customWidth="1"/>
    <col min="14855" max="14855" width="13.5703125" style="97" customWidth="1"/>
    <col min="14856" max="14856" width="1.5703125" style="97" customWidth="1"/>
    <col min="14857" max="14857" width="13.5703125" style="97" customWidth="1"/>
    <col min="14858" max="14858" width="1.5703125" style="97" customWidth="1"/>
    <col min="14859" max="14859" width="13.5703125" style="97" customWidth="1"/>
    <col min="14860" max="14860" width="1.5703125" style="97" customWidth="1"/>
    <col min="14861" max="14861" width="16.140625" style="97" customWidth="1"/>
    <col min="14862" max="14862" width="1.5703125" style="97" customWidth="1"/>
    <col min="14863" max="14863" width="13.5703125" style="97" customWidth="1"/>
    <col min="14864" max="14864" width="1.5703125" style="97" customWidth="1"/>
    <col min="14865" max="14865" width="13.5703125" style="97" customWidth="1"/>
    <col min="14866" max="14866" width="1.5703125" style="97" customWidth="1"/>
    <col min="14867" max="14867" width="13.5703125" style="97" customWidth="1"/>
    <col min="14868" max="14868" width="2.42578125" style="97" customWidth="1"/>
    <col min="14869" max="14869" width="17.85546875" style="97" customWidth="1"/>
    <col min="14870" max="14870" width="1.28515625" style="97" customWidth="1"/>
    <col min="14871" max="14871" width="1.5703125" style="97" customWidth="1"/>
    <col min="14872" max="14872" width="14.42578125" style="97" customWidth="1"/>
    <col min="14873" max="14873" width="1.5703125" style="97" customWidth="1"/>
    <col min="14874" max="14874" width="14.42578125" style="97" customWidth="1"/>
    <col min="14875" max="14875" width="1.5703125" style="97" customWidth="1"/>
    <col min="14876" max="14876" width="14.42578125" style="97" customWidth="1"/>
    <col min="14877" max="14877" width="2.42578125" style="97" customWidth="1"/>
    <col min="14878" max="14878" width="17.85546875" style="97" customWidth="1"/>
    <col min="14879" max="14879" width="2.42578125" style="97" customWidth="1"/>
    <col min="14880" max="14880" width="14.42578125" style="97" customWidth="1"/>
    <col min="14881" max="14881" width="1.5703125" style="97" customWidth="1"/>
    <col min="14882" max="14882" width="14.42578125" style="97" customWidth="1"/>
    <col min="14883" max="14883" width="1.5703125" style="97" customWidth="1"/>
    <col min="14884" max="14884" width="14.42578125" style="97" customWidth="1"/>
    <col min="14885" max="14885" width="2.42578125" style="97" customWidth="1"/>
    <col min="14886" max="14886" width="17.85546875" style="97" customWidth="1"/>
    <col min="14887" max="14887" width="3.28515625" style="97" customWidth="1"/>
    <col min="14888" max="14888" width="9.28515625" style="97" customWidth="1"/>
    <col min="14889" max="14889" width="1.5703125" style="97" customWidth="1"/>
    <col min="14890" max="14890" width="24.5703125" style="97" customWidth="1"/>
    <col min="14891" max="15104" width="12.7109375" style="97"/>
    <col min="15105" max="15105" width="5.85546875" style="97" customWidth="1"/>
    <col min="15106" max="15106" width="3.28515625" style="97" customWidth="1"/>
    <col min="15107" max="15107" width="22.140625" style="97" customWidth="1"/>
    <col min="15108" max="15108" width="2.42578125" style="97" customWidth="1"/>
    <col min="15109" max="15109" width="0" style="97" hidden="1" customWidth="1"/>
    <col min="15110" max="15110" width="3.28515625" style="97" customWidth="1"/>
    <col min="15111" max="15111" width="13.5703125" style="97" customWidth="1"/>
    <col min="15112" max="15112" width="1.5703125" style="97" customWidth="1"/>
    <col min="15113" max="15113" width="13.5703125" style="97" customWidth="1"/>
    <col min="15114" max="15114" width="1.5703125" style="97" customWidth="1"/>
    <col min="15115" max="15115" width="13.5703125" style="97" customWidth="1"/>
    <col min="15116" max="15116" width="1.5703125" style="97" customWidth="1"/>
    <col min="15117" max="15117" width="16.140625" style="97" customWidth="1"/>
    <col min="15118" max="15118" width="1.5703125" style="97" customWidth="1"/>
    <col min="15119" max="15119" width="13.5703125" style="97" customWidth="1"/>
    <col min="15120" max="15120" width="1.5703125" style="97" customWidth="1"/>
    <col min="15121" max="15121" width="13.5703125" style="97" customWidth="1"/>
    <col min="15122" max="15122" width="1.5703125" style="97" customWidth="1"/>
    <col min="15123" max="15123" width="13.5703125" style="97" customWidth="1"/>
    <col min="15124" max="15124" width="2.42578125" style="97" customWidth="1"/>
    <col min="15125" max="15125" width="17.85546875" style="97" customWidth="1"/>
    <col min="15126" max="15126" width="1.28515625" style="97" customWidth="1"/>
    <col min="15127" max="15127" width="1.5703125" style="97" customWidth="1"/>
    <col min="15128" max="15128" width="14.42578125" style="97" customWidth="1"/>
    <col min="15129" max="15129" width="1.5703125" style="97" customWidth="1"/>
    <col min="15130" max="15130" width="14.42578125" style="97" customWidth="1"/>
    <col min="15131" max="15131" width="1.5703125" style="97" customWidth="1"/>
    <col min="15132" max="15132" width="14.42578125" style="97" customWidth="1"/>
    <col min="15133" max="15133" width="2.42578125" style="97" customWidth="1"/>
    <col min="15134" max="15134" width="17.85546875" style="97" customWidth="1"/>
    <col min="15135" max="15135" width="2.42578125" style="97" customWidth="1"/>
    <col min="15136" max="15136" width="14.42578125" style="97" customWidth="1"/>
    <col min="15137" max="15137" width="1.5703125" style="97" customWidth="1"/>
    <col min="15138" max="15138" width="14.42578125" style="97" customWidth="1"/>
    <col min="15139" max="15139" width="1.5703125" style="97" customWidth="1"/>
    <col min="15140" max="15140" width="14.42578125" style="97" customWidth="1"/>
    <col min="15141" max="15141" width="2.42578125" style="97" customWidth="1"/>
    <col min="15142" max="15142" width="17.85546875" style="97" customWidth="1"/>
    <col min="15143" max="15143" width="3.28515625" style="97" customWidth="1"/>
    <col min="15144" max="15144" width="9.28515625" style="97" customWidth="1"/>
    <col min="15145" max="15145" width="1.5703125" style="97" customWidth="1"/>
    <col min="15146" max="15146" width="24.5703125" style="97" customWidth="1"/>
    <col min="15147" max="15360" width="12.7109375" style="97"/>
    <col min="15361" max="15361" width="5.85546875" style="97" customWidth="1"/>
    <col min="15362" max="15362" width="3.28515625" style="97" customWidth="1"/>
    <col min="15363" max="15363" width="22.140625" style="97" customWidth="1"/>
    <col min="15364" max="15364" width="2.42578125" style="97" customWidth="1"/>
    <col min="15365" max="15365" width="0" style="97" hidden="1" customWidth="1"/>
    <col min="15366" max="15366" width="3.28515625" style="97" customWidth="1"/>
    <col min="15367" max="15367" width="13.5703125" style="97" customWidth="1"/>
    <col min="15368" max="15368" width="1.5703125" style="97" customWidth="1"/>
    <col min="15369" max="15369" width="13.5703125" style="97" customWidth="1"/>
    <col min="15370" max="15370" width="1.5703125" style="97" customWidth="1"/>
    <col min="15371" max="15371" width="13.5703125" style="97" customWidth="1"/>
    <col min="15372" max="15372" width="1.5703125" style="97" customWidth="1"/>
    <col min="15373" max="15373" width="16.140625" style="97" customWidth="1"/>
    <col min="15374" max="15374" width="1.5703125" style="97" customWidth="1"/>
    <col min="15375" max="15375" width="13.5703125" style="97" customWidth="1"/>
    <col min="15376" max="15376" width="1.5703125" style="97" customWidth="1"/>
    <col min="15377" max="15377" width="13.5703125" style="97" customWidth="1"/>
    <col min="15378" max="15378" width="1.5703125" style="97" customWidth="1"/>
    <col min="15379" max="15379" width="13.5703125" style="97" customWidth="1"/>
    <col min="15380" max="15380" width="2.42578125" style="97" customWidth="1"/>
    <col min="15381" max="15381" width="17.85546875" style="97" customWidth="1"/>
    <col min="15382" max="15382" width="1.28515625" style="97" customWidth="1"/>
    <col min="15383" max="15383" width="1.5703125" style="97" customWidth="1"/>
    <col min="15384" max="15384" width="14.42578125" style="97" customWidth="1"/>
    <col min="15385" max="15385" width="1.5703125" style="97" customWidth="1"/>
    <col min="15386" max="15386" width="14.42578125" style="97" customWidth="1"/>
    <col min="15387" max="15387" width="1.5703125" style="97" customWidth="1"/>
    <col min="15388" max="15388" width="14.42578125" style="97" customWidth="1"/>
    <col min="15389" max="15389" width="2.42578125" style="97" customWidth="1"/>
    <col min="15390" max="15390" width="17.85546875" style="97" customWidth="1"/>
    <col min="15391" max="15391" width="2.42578125" style="97" customWidth="1"/>
    <col min="15392" max="15392" width="14.42578125" style="97" customWidth="1"/>
    <col min="15393" max="15393" width="1.5703125" style="97" customWidth="1"/>
    <col min="15394" max="15394" width="14.42578125" style="97" customWidth="1"/>
    <col min="15395" max="15395" width="1.5703125" style="97" customWidth="1"/>
    <col min="15396" max="15396" width="14.42578125" style="97" customWidth="1"/>
    <col min="15397" max="15397" width="2.42578125" style="97" customWidth="1"/>
    <col min="15398" max="15398" width="17.85546875" style="97" customWidth="1"/>
    <col min="15399" max="15399" width="3.28515625" style="97" customWidth="1"/>
    <col min="15400" max="15400" width="9.28515625" style="97" customWidth="1"/>
    <col min="15401" max="15401" width="1.5703125" style="97" customWidth="1"/>
    <col min="15402" max="15402" width="24.5703125" style="97" customWidth="1"/>
    <col min="15403" max="15616" width="12.7109375" style="97"/>
    <col min="15617" max="15617" width="5.85546875" style="97" customWidth="1"/>
    <col min="15618" max="15618" width="3.28515625" style="97" customWidth="1"/>
    <col min="15619" max="15619" width="22.140625" style="97" customWidth="1"/>
    <col min="15620" max="15620" width="2.42578125" style="97" customWidth="1"/>
    <col min="15621" max="15621" width="0" style="97" hidden="1" customWidth="1"/>
    <col min="15622" max="15622" width="3.28515625" style="97" customWidth="1"/>
    <col min="15623" max="15623" width="13.5703125" style="97" customWidth="1"/>
    <col min="15624" max="15624" width="1.5703125" style="97" customWidth="1"/>
    <col min="15625" max="15625" width="13.5703125" style="97" customWidth="1"/>
    <col min="15626" max="15626" width="1.5703125" style="97" customWidth="1"/>
    <col min="15627" max="15627" width="13.5703125" style="97" customWidth="1"/>
    <col min="15628" max="15628" width="1.5703125" style="97" customWidth="1"/>
    <col min="15629" max="15629" width="16.140625" style="97" customWidth="1"/>
    <col min="15630" max="15630" width="1.5703125" style="97" customWidth="1"/>
    <col min="15631" max="15631" width="13.5703125" style="97" customWidth="1"/>
    <col min="15632" max="15632" width="1.5703125" style="97" customWidth="1"/>
    <col min="15633" max="15633" width="13.5703125" style="97" customWidth="1"/>
    <col min="15634" max="15634" width="1.5703125" style="97" customWidth="1"/>
    <col min="15635" max="15635" width="13.5703125" style="97" customWidth="1"/>
    <col min="15636" max="15636" width="2.42578125" style="97" customWidth="1"/>
    <col min="15637" max="15637" width="17.85546875" style="97" customWidth="1"/>
    <col min="15638" max="15638" width="1.28515625" style="97" customWidth="1"/>
    <col min="15639" max="15639" width="1.5703125" style="97" customWidth="1"/>
    <col min="15640" max="15640" width="14.42578125" style="97" customWidth="1"/>
    <col min="15641" max="15641" width="1.5703125" style="97" customWidth="1"/>
    <col min="15642" max="15642" width="14.42578125" style="97" customWidth="1"/>
    <col min="15643" max="15643" width="1.5703125" style="97" customWidth="1"/>
    <col min="15644" max="15644" width="14.42578125" style="97" customWidth="1"/>
    <col min="15645" max="15645" width="2.42578125" style="97" customWidth="1"/>
    <col min="15646" max="15646" width="17.85546875" style="97" customWidth="1"/>
    <col min="15647" max="15647" width="2.42578125" style="97" customWidth="1"/>
    <col min="15648" max="15648" width="14.42578125" style="97" customWidth="1"/>
    <col min="15649" max="15649" width="1.5703125" style="97" customWidth="1"/>
    <col min="15650" max="15650" width="14.42578125" style="97" customWidth="1"/>
    <col min="15651" max="15651" width="1.5703125" style="97" customWidth="1"/>
    <col min="15652" max="15652" width="14.42578125" style="97" customWidth="1"/>
    <col min="15653" max="15653" width="2.42578125" style="97" customWidth="1"/>
    <col min="15654" max="15654" width="17.85546875" style="97" customWidth="1"/>
    <col min="15655" max="15655" width="3.28515625" style="97" customWidth="1"/>
    <col min="15656" max="15656" width="9.28515625" style="97" customWidth="1"/>
    <col min="15657" max="15657" width="1.5703125" style="97" customWidth="1"/>
    <col min="15658" max="15658" width="24.5703125" style="97" customWidth="1"/>
    <col min="15659" max="15872" width="12.7109375" style="97"/>
    <col min="15873" max="15873" width="5.85546875" style="97" customWidth="1"/>
    <col min="15874" max="15874" width="3.28515625" style="97" customWidth="1"/>
    <col min="15875" max="15875" width="22.140625" style="97" customWidth="1"/>
    <col min="15876" max="15876" width="2.42578125" style="97" customWidth="1"/>
    <col min="15877" max="15877" width="0" style="97" hidden="1" customWidth="1"/>
    <col min="15878" max="15878" width="3.28515625" style="97" customWidth="1"/>
    <col min="15879" max="15879" width="13.5703125" style="97" customWidth="1"/>
    <col min="15880" max="15880" width="1.5703125" style="97" customWidth="1"/>
    <col min="15881" max="15881" width="13.5703125" style="97" customWidth="1"/>
    <col min="15882" max="15882" width="1.5703125" style="97" customWidth="1"/>
    <col min="15883" max="15883" width="13.5703125" style="97" customWidth="1"/>
    <col min="15884" max="15884" width="1.5703125" style="97" customWidth="1"/>
    <col min="15885" max="15885" width="16.140625" style="97" customWidth="1"/>
    <col min="15886" max="15886" width="1.5703125" style="97" customWidth="1"/>
    <col min="15887" max="15887" width="13.5703125" style="97" customWidth="1"/>
    <col min="15888" max="15888" width="1.5703125" style="97" customWidth="1"/>
    <col min="15889" max="15889" width="13.5703125" style="97" customWidth="1"/>
    <col min="15890" max="15890" width="1.5703125" style="97" customWidth="1"/>
    <col min="15891" max="15891" width="13.5703125" style="97" customWidth="1"/>
    <col min="15892" max="15892" width="2.42578125" style="97" customWidth="1"/>
    <col min="15893" max="15893" width="17.85546875" style="97" customWidth="1"/>
    <col min="15894" max="15894" width="1.28515625" style="97" customWidth="1"/>
    <col min="15895" max="15895" width="1.5703125" style="97" customWidth="1"/>
    <col min="15896" max="15896" width="14.42578125" style="97" customWidth="1"/>
    <col min="15897" max="15897" width="1.5703125" style="97" customWidth="1"/>
    <col min="15898" max="15898" width="14.42578125" style="97" customWidth="1"/>
    <col min="15899" max="15899" width="1.5703125" style="97" customWidth="1"/>
    <col min="15900" max="15900" width="14.42578125" style="97" customWidth="1"/>
    <col min="15901" max="15901" width="2.42578125" style="97" customWidth="1"/>
    <col min="15902" max="15902" width="17.85546875" style="97" customWidth="1"/>
    <col min="15903" max="15903" width="2.42578125" style="97" customWidth="1"/>
    <col min="15904" max="15904" width="14.42578125" style="97" customWidth="1"/>
    <col min="15905" max="15905" width="1.5703125" style="97" customWidth="1"/>
    <col min="15906" max="15906" width="14.42578125" style="97" customWidth="1"/>
    <col min="15907" max="15907" width="1.5703125" style="97" customWidth="1"/>
    <col min="15908" max="15908" width="14.42578125" style="97" customWidth="1"/>
    <col min="15909" max="15909" width="2.42578125" style="97" customWidth="1"/>
    <col min="15910" max="15910" width="17.85546875" style="97" customWidth="1"/>
    <col min="15911" max="15911" width="3.28515625" style="97" customWidth="1"/>
    <col min="15912" max="15912" width="9.28515625" style="97" customWidth="1"/>
    <col min="15913" max="15913" width="1.5703125" style="97" customWidth="1"/>
    <col min="15914" max="15914" width="24.5703125" style="97" customWidth="1"/>
    <col min="15915" max="16128" width="12.7109375" style="97"/>
    <col min="16129" max="16129" width="5.85546875" style="97" customWidth="1"/>
    <col min="16130" max="16130" width="3.28515625" style="97" customWidth="1"/>
    <col min="16131" max="16131" width="22.140625" style="97" customWidth="1"/>
    <col min="16132" max="16132" width="2.42578125" style="97" customWidth="1"/>
    <col min="16133" max="16133" width="0" style="97" hidden="1" customWidth="1"/>
    <col min="16134" max="16134" width="3.28515625" style="97" customWidth="1"/>
    <col min="16135" max="16135" width="13.5703125" style="97" customWidth="1"/>
    <col min="16136" max="16136" width="1.5703125" style="97" customWidth="1"/>
    <col min="16137" max="16137" width="13.5703125" style="97" customWidth="1"/>
    <col min="16138" max="16138" width="1.5703125" style="97" customWidth="1"/>
    <col min="16139" max="16139" width="13.5703125" style="97" customWidth="1"/>
    <col min="16140" max="16140" width="1.5703125" style="97" customWidth="1"/>
    <col min="16141" max="16141" width="16.140625" style="97" customWidth="1"/>
    <col min="16142" max="16142" width="1.5703125" style="97" customWidth="1"/>
    <col min="16143" max="16143" width="13.5703125" style="97" customWidth="1"/>
    <col min="16144" max="16144" width="1.5703125" style="97" customWidth="1"/>
    <col min="16145" max="16145" width="13.5703125" style="97" customWidth="1"/>
    <col min="16146" max="16146" width="1.5703125" style="97" customWidth="1"/>
    <col min="16147" max="16147" width="13.5703125" style="97" customWidth="1"/>
    <col min="16148" max="16148" width="2.42578125" style="97" customWidth="1"/>
    <col min="16149" max="16149" width="17.85546875" style="97" customWidth="1"/>
    <col min="16150" max="16150" width="1.28515625" style="97" customWidth="1"/>
    <col min="16151" max="16151" width="1.5703125" style="97" customWidth="1"/>
    <col min="16152" max="16152" width="14.42578125" style="97" customWidth="1"/>
    <col min="16153" max="16153" width="1.5703125" style="97" customWidth="1"/>
    <col min="16154" max="16154" width="14.42578125" style="97" customWidth="1"/>
    <col min="16155" max="16155" width="1.5703125" style="97" customWidth="1"/>
    <col min="16156" max="16156" width="14.42578125" style="97" customWidth="1"/>
    <col min="16157" max="16157" width="2.42578125" style="97" customWidth="1"/>
    <col min="16158" max="16158" width="17.85546875" style="97" customWidth="1"/>
    <col min="16159" max="16159" width="2.42578125" style="97" customWidth="1"/>
    <col min="16160" max="16160" width="14.42578125" style="97" customWidth="1"/>
    <col min="16161" max="16161" width="1.5703125" style="97" customWidth="1"/>
    <col min="16162" max="16162" width="14.42578125" style="97" customWidth="1"/>
    <col min="16163" max="16163" width="1.5703125" style="97" customWidth="1"/>
    <col min="16164" max="16164" width="14.42578125" style="97" customWidth="1"/>
    <col min="16165" max="16165" width="2.42578125" style="97" customWidth="1"/>
    <col min="16166" max="16166" width="17.85546875" style="97" customWidth="1"/>
    <col min="16167" max="16167" width="3.28515625" style="97" customWidth="1"/>
    <col min="16168" max="16168" width="9.28515625" style="97" customWidth="1"/>
    <col min="16169" max="16169" width="1.5703125" style="97" customWidth="1"/>
    <col min="16170" max="16170" width="24.5703125" style="97" customWidth="1"/>
    <col min="16171" max="16384" width="12.7109375" style="97"/>
  </cols>
  <sheetData>
    <row r="1" spans="1:40" ht="10.5" customHeight="1" x14ac:dyDescent="0.25">
      <c r="A1" s="94"/>
      <c r="B1" s="94"/>
      <c r="C1" s="94"/>
      <c r="D1" s="94"/>
      <c r="E1" s="94"/>
      <c r="F1" s="94"/>
      <c r="G1" s="94"/>
      <c r="H1" s="94"/>
      <c r="I1" s="94"/>
      <c r="J1" s="94"/>
      <c r="K1" s="94"/>
      <c r="L1" s="94"/>
      <c r="M1" s="94"/>
      <c r="N1" s="94"/>
      <c r="O1" s="94"/>
      <c r="P1" s="94"/>
      <c r="Q1" s="94"/>
      <c r="R1" s="94"/>
      <c r="S1" s="94"/>
      <c r="T1" s="94"/>
      <c r="U1" s="96" t="s">
        <v>40</v>
      </c>
      <c r="V1" s="94"/>
      <c r="W1" s="94"/>
      <c r="X1" s="134" t="s">
        <v>41</v>
      </c>
      <c r="Y1" s="94"/>
      <c r="Z1" s="94"/>
      <c r="AA1" s="94"/>
      <c r="AB1" s="94"/>
      <c r="AC1" s="94"/>
      <c r="AD1" s="94"/>
      <c r="AE1" s="94"/>
      <c r="AF1" s="94"/>
      <c r="AG1" s="94"/>
      <c r="AH1" s="94"/>
      <c r="AI1" s="94"/>
      <c r="AJ1" s="94"/>
      <c r="AK1" s="94"/>
      <c r="AL1" s="94"/>
      <c r="AM1" s="94"/>
      <c r="AN1" s="135" t="s">
        <v>615</v>
      </c>
    </row>
    <row r="2" spans="1:40" ht="10.5" customHeight="1" x14ac:dyDescent="0.25">
      <c r="A2" s="146"/>
      <c r="B2" s="94"/>
      <c r="C2" s="94"/>
      <c r="D2" s="94"/>
      <c r="E2" s="94"/>
      <c r="F2" s="94"/>
      <c r="G2" s="94"/>
      <c r="H2" s="94"/>
      <c r="I2" s="94"/>
      <c r="J2" s="94"/>
      <c r="K2" s="94"/>
      <c r="L2" s="94"/>
      <c r="M2" s="94"/>
      <c r="N2" s="94"/>
      <c r="O2" s="94"/>
      <c r="P2" s="94"/>
      <c r="Q2" s="94"/>
      <c r="R2" s="94"/>
      <c r="S2" s="94"/>
      <c r="T2" s="94"/>
      <c r="U2" s="96" t="s">
        <v>616</v>
      </c>
      <c r="V2" s="94"/>
      <c r="W2" s="94"/>
      <c r="X2" s="134" t="s">
        <v>586</v>
      </c>
      <c r="Y2" s="94"/>
      <c r="Z2" s="94"/>
      <c r="AA2" s="94"/>
      <c r="AB2" s="94"/>
      <c r="AC2" s="94"/>
      <c r="AD2" s="94"/>
      <c r="AE2" s="94"/>
      <c r="AF2" s="94"/>
      <c r="AG2" s="94"/>
      <c r="AH2" s="94"/>
      <c r="AI2" s="94"/>
      <c r="AJ2" s="94"/>
      <c r="AK2" s="94"/>
      <c r="AL2" s="94"/>
      <c r="AM2" s="94"/>
      <c r="AN2" s="96" t="s">
        <v>617</v>
      </c>
    </row>
    <row r="3" spans="1:40" ht="10.5" customHeight="1" x14ac:dyDescent="0.25">
      <c r="A3" s="125"/>
      <c r="B3" s="94"/>
      <c r="C3" s="94"/>
      <c r="D3" s="94"/>
      <c r="E3" s="94"/>
      <c r="F3" s="94"/>
      <c r="G3" s="94"/>
      <c r="H3" s="94"/>
      <c r="I3" s="94"/>
      <c r="J3" s="94"/>
      <c r="K3" s="94"/>
      <c r="L3" s="94"/>
      <c r="M3" s="94"/>
      <c r="N3" s="94"/>
      <c r="O3" s="94"/>
      <c r="P3" s="94"/>
      <c r="Q3" s="94"/>
      <c r="R3" s="94"/>
      <c r="S3" s="94"/>
      <c r="T3" s="94"/>
      <c r="U3" s="96" t="s">
        <v>46</v>
      </c>
      <c r="V3" s="94"/>
      <c r="W3" s="94"/>
      <c r="X3" s="118" t="s">
        <v>47</v>
      </c>
      <c r="Y3" s="94"/>
      <c r="Z3" s="94"/>
      <c r="AA3" s="94"/>
      <c r="AB3" s="94"/>
      <c r="AC3" s="94"/>
      <c r="AD3" s="94"/>
      <c r="AE3" s="94"/>
      <c r="AF3" s="94"/>
      <c r="AG3" s="94"/>
      <c r="AH3" s="94"/>
      <c r="AI3" s="94"/>
      <c r="AJ3" s="94"/>
      <c r="AK3" s="94"/>
      <c r="AL3" s="94"/>
      <c r="AM3" s="94"/>
      <c r="AN3" s="94"/>
    </row>
    <row r="4" spans="1:40" ht="9.6" customHeight="1" x14ac:dyDescent="0.25">
      <c r="A4" s="146"/>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row>
    <row r="5" spans="1:40" ht="9.6" customHeight="1" x14ac:dyDescent="0.2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row>
    <row r="6" spans="1:40" ht="9.6" customHeight="1" x14ac:dyDescent="0.25">
      <c r="A6" s="94"/>
      <c r="B6" s="94"/>
      <c r="C6" s="94"/>
      <c r="D6" s="94"/>
      <c r="E6" s="94"/>
      <c r="F6" s="94"/>
      <c r="G6" s="94"/>
      <c r="H6" s="94"/>
      <c r="I6" s="94"/>
      <c r="J6" s="94"/>
      <c r="K6" s="94"/>
      <c r="L6" s="94"/>
      <c r="M6" s="94"/>
      <c r="N6" s="94"/>
      <c r="O6" s="99" t="s">
        <v>618</v>
      </c>
      <c r="P6" s="99"/>
      <c r="Q6" s="99"/>
      <c r="R6" s="99"/>
      <c r="S6" s="99"/>
      <c r="T6" s="99"/>
      <c r="U6" s="99"/>
      <c r="V6" s="119"/>
      <c r="W6" s="119"/>
      <c r="X6" s="99" t="s">
        <v>618</v>
      </c>
      <c r="Y6" s="99"/>
      <c r="Z6" s="99"/>
      <c r="AA6" s="99"/>
      <c r="AB6" s="99"/>
      <c r="AC6" s="99"/>
      <c r="AD6" s="99"/>
      <c r="AE6" s="99"/>
      <c r="AF6" s="99"/>
      <c r="AG6" s="99"/>
      <c r="AH6" s="99"/>
      <c r="AI6" s="99"/>
      <c r="AJ6" s="99"/>
      <c r="AK6" s="99"/>
      <c r="AL6" s="99"/>
      <c r="AM6" s="94"/>
      <c r="AN6" s="94"/>
    </row>
    <row r="7" spans="1:40" ht="9.6" customHeight="1" x14ac:dyDescent="0.25">
      <c r="A7" s="94"/>
      <c r="B7" s="94"/>
      <c r="C7" s="94"/>
      <c r="D7" s="94"/>
      <c r="E7" s="94"/>
      <c r="F7" s="94"/>
      <c r="G7" s="94"/>
      <c r="H7" s="94"/>
      <c r="I7" s="94"/>
      <c r="J7" s="94"/>
      <c r="K7" s="94"/>
      <c r="L7" s="94"/>
      <c r="M7" s="94"/>
      <c r="N7" s="94"/>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94"/>
      <c r="AN7" s="94"/>
    </row>
    <row r="8" spans="1:40" ht="9.6" customHeight="1" x14ac:dyDescent="0.25">
      <c r="A8" s="94"/>
      <c r="B8" s="94"/>
      <c r="C8" s="94"/>
      <c r="D8" s="94"/>
      <c r="E8" s="94"/>
      <c r="F8" s="94"/>
      <c r="G8" s="99" t="s">
        <v>619</v>
      </c>
      <c r="H8" s="99"/>
      <c r="I8" s="99"/>
      <c r="J8" s="99"/>
      <c r="K8" s="99"/>
      <c r="L8" s="99"/>
      <c r="M8" s="99"/>
      <c r="N8" s="94"/>
      <c r="O8" s="99" t="s">
        <v>620</v>
      </c>
      <c r="P8" s="99"/>
      <c r="Q8" s="99"/>
      <c r="R8" s="99"/>
      <c r="S8" s="99"/>
      <c r="T8" s="99"/>
      <c r="U8" s="99"/>
      <c r="V8" s="94"/>
      <c r="W8" s="94"/>
      <c r="X8" s="99" t="s">
        <v>621</v>
      </c>
      <c r="Y8" s="99"/>
      <c r="Z8" s="99"/>
      <c r="AA8" s="99"/>
      <c r="AB8" s="99"/>
      <c r="AC8" s="99"/>
      <c r="AD8" s="99"/>
      <c r="AE8" s="94"/>
      <c r="AF8" s="94"/>
      <c r="AG8" s="94"/>
      <c r="AH8" s="94"/>
      <c r="AI8" s="94"/>
      <c r="AJ8" s="94"/>
      <c r="AK8" s="94"/>
      <c r="AL8" s="94"/>
      <c r="AM8" s="94"/>
      <c r="AN8" s="94"/>
    </row>
    <row r="9" spans="1:40" ht="9.6" customHeight="1" x14ac:dyDescent="0.25">
      <c r="A9" s="94"/>
      <c r="B9" s="94"/>
      <c r="C9" s="94"/>
      <c r="D9" s="94"/>
      <c r="E9" s="94"/>
      <c r="F9" s="94"/>
      <c r="G9" s="94"/>
      <c r="H9" s="94"/>
      <c r="I9" s="94"/>
      <c r="J9" s="94"/>
      <c r="K9" s="95" t="s">
        <v>297</v>
      </c>
      <c r="L9" s="94"/>
      <c r="M9" s="94"/>
      <c r="N9" s="94"/>
      <c r="O9" s="94"/>
      <c r="P9" s="94"/>
      <c r="Q9" s="94"/>
      <c r="R9" s="94"/>
      <c r="S9" s="94"/>
      <c r="T9" s="94"/>
      <c r="U9" s="94"/>
      <c r="V9" s="94"/>
      <c r="W9" s="94"/>
      <c r="X9" s="94"/>
      <c r="Y9" s="94"/>
      <c r="Z9" s="94"/>
      <c r="AA9" s="94"/>
      <c r="AB9" s="94"/>
      <c r="AC9" s="94"/>
      <c r="AD9" s="94"/>
      <c r="AE9" s="94"/>
      <c r="AF9" s="95" t="s">
        <v>297</v>
      </c>
      <c r="AG9" s="94"/>
      <c r="AH9" s="95" t="s">
        <v>593</v>
      </c>
      <c r="AI9" s="94"/>
      <c r="AJ9" s="94"/>
      <c r="AK9" s="94"/>
      <c r="AL9" s="94"/>
      <c r="AM9" s="94"/>
      <c r="AN9" s="94"/>
    </row>
    <row r="10" spans="1:40" ht="9.6" customHeight="1" x14ac:dyDescent="0.25">
      <c r="A10" s="94"/>
      <c r="B10" s="94"/>
      <c r="C10" s="94"/>
      <c r="D10" s="94"/>
      <c r="E10" s="94"/>
      <c r="F10" s="94"/>
      <c r="G10" s="94"/>
      <c r="H10" s="94"/>
      <c r="I10" s="95" t="s">
        <v>622</v>
      </c>
      <c r="J10" s="94"/>
      <c r="K10" s="95" t="s">
        <v>590</v>
      </c>
      <c r="L10" s="94"/>
      <c r="M10" s="95" t="s">
        <v>63</v>
      </c>
      <c r="N10" s="94"/>
      <c r="O10" s="94"/>
      <c r="P10" s="94"/>
      <c r="Q10" s="95" t="s">
        <v>591</v>
      </c>
      <c r="R10" s="94"/>
      <c r="S10" s="95" t="s">
        <v>592</v>
      </c>
      <c r="T10" s="94"/>
      <c r="U10" s="94"/>
      <c r="V10" s="94"/>
      <c r="W10" s="94"/>
      <c r="X10" s="94"/>
      <c r="Y10" s="94"/>
      <c r="Z10" s="95" t="s">
        <v>591</v>
      </c>
      <c r="AA10" s="94"/>
      <c r="AB10" s="95" t="s">
        <v>592</v>
      </c>
      <c r="AC10" s="94"/>
      <c r="AD10" s="94"/>
      <c r="AE10" s="94"/>
      <c r="AF10" s="95" t="s">
        <v>594</v>
      </c>
      <c r="AG10" s="94"/>
      <c r="AH10" s="95" t="s">
        <v>59</v>
      </c>
      <c r="AI10" s="94"/>
      <c r="AJ10" s="94"/>
      <c r="AK10" s="94"/>
      <c r="AL10" s="95" t="s">
        <v>63</v>
      </c>
      <c r="AM10" s="94"/>
      <c r="AN10" s="94"/>
    </row>
    <row r="11" spans="1:40" ht="9.6" customHeight="1" x14ac:dyDescent="0.25">
      <c r="A11" s="100" t="s">
        <v>69</v>
      </c>
      <c r="B11" s="94"/>
      <c r="C11" s="100" t="s">
        <v>71</v>
      </c>
      <c r="D11" s="94"/>
      <c r="E11" s="94"/>
      <c r="F11" s="94"/>
      <c r="G11" s="100" t="s">
        <v>623</v>
      </c>
      <c r="H11" s="94"/>
      <c r="I11" s="100" t="s">
        <v>76</v>
      </c>
      <c r="J11" s="94"/>
      <c r="K11" s="100" t="s">
        <v>600</v>
      </c>
      <c r="L11" s="94"/>
      <c r="M11" s="100" t="s">
        <v>601</v>
      </c>
      <c r="N11" s="94"/>
      <c r="O11" s="100" t="s">
        <v>374</v>
      </c>
      <c r="P11" s="94"/>
      <c r="Q11" s="100" t="s">
        <v>602</v>
      </c>
      <c r="R11" s="94"/>
      <c r="S11" s="100" t="s">
        <v>67</v>
      </c>
      <c r="T11" s="94"/>
      <c r="U11" s="100" t="s">
        <v>63</v>
      </c>
      <c r="V11" s="94"/>
      <c r="W11" s="94"/>
      <c r="X11" s="100" t="s">
        <v>374</v>
      </c>
      <c r="Y11" s="94"/>
      <c r="Z11" s="100" t="s">
        <v>602</v>
      </c>
      <c r="AA11" s="94"/>
      <c r="AB11" s="100" t="s">
        <v>67</v>
      </c>
      <c r="AC11" s="94"/>
      <c r="AD11" s="100" t="s">
        <v>63</v>
      </c>
      <c r="AE11" s="94"/>
      <c r="AF11" s="100" t="s">
        <v>600</v>
      </c>
      <c r="AG11" s="94"/>
      <c r="AH11" s="100" t="s">
        <v>67</v>
      </c>
      <c r="AI11" s="94"/>
      <c r="AJ11" s="100" t="s">
        <v>325</v>
      </c>
      <c r="AK11" s="94"/>
      <c r="AL11" s="100" t="s">
        <v>604</v>
      </c>
      <c r="AM11" s="94"/>
      <c r="AN11" s="100" t="s">
        <v>69</v>
      </c>
    </row>
    <row r="12" spans="1:40" ht="9.75" customHeight="1" x14ac:dyDescent="0.25">
      <c r="A12" s="103"/>
      <c r="B12" s="13" t="s">
        <v>279</v>
      </c>
      <c r="C12" s="103"/>
      <c r="D12" s="103"/>
      <c r="E12" s="103"/>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row>
    <row r="13" spans="1:40" ht="9.75" customHeight="1" x14ac:dyDescent="0.25">
      <c r="A13" s="103">
        <v>1</v>
      </c>
      <c r="B13" s="103"/>
      <c r="C13" s="8" t="s">
        <v>82</v>
      </c>
      <c r="D13" s="103"/>
      <c r="E13" s="103"/>
      <c r="F13" s="94"/>
      <c r="G13" s="104">
        <v>0</v>
      </c>
      <c r="H13" s="94"/>
      <c r="I13" s="104">
        <v>70226846</v>
      </c>
      <c r="J13" s="94"/>
      <c r="K13" s="104">
        <v>0</v>
      </c>
      <c r="L13" s="94"/>
      <c r="M13" s="104">
        <f t="shared" ref="M13:M50" si="0">SUM(G13:K13)</f>
        <v>70226846</v>
      </c>
      <c r="N13" s="94"/>
      <c r="O13" s="104">
        <v>15945357</v>
      </c>
      <c r="P13" s="94"/>
      <c r="Q13" s="104">
        <v>1680198</v>
      </c>
      <c r="R13" s="94"/>
      <c r="S13" s="104">
        <v>28979093</v>
      </c>
      <c r="T13" s="94"/>
      <c r="U13" s="104">
        <f t="shared" ref="U13:U50" si="1">SUM(O13:S13)</f>
        <v>46604648</v>
      </c>
      <c r="V13" s="94"/>
      <c r="W13" s="94"/>
      <c r="X13" s="104">
        <v>7290182</v>
      </c>
      <c r="Y13" s="94"/>
      <c r="Z13" s="104">
        <v>1414093</v>
      </c>
      <c r="AA13" s="94"/>
      <c r="AB13" s="104">
        <v>15917989</v>
      </c>
      <c r="AC13" s="94"/>
      <c r="AD13" s="104">
        <f t="shared" ref="AD13:AD50" si="2">SUM(X13:AB13)</f>
        <v>24622264</v>
      </c>
      <c r="AE13" s="94"/>
      <c r="AF13" s="104">
        <v>0</v>
      </c>
      <c r="AG13" s="94"/>
      <c r="AH13" s="104">
        <v>0</v>
      </c>
      <c r="AI13" s="94"/>
      <c r="AJ13" s="104">
        <v>0</v>
      </c>
      <c r="AK13" s="94"/>
      <c r="AL13" s="104">
        <f t="shared" ref="AL13:AL50" si="3">(U13+AD13+AF13+AH13+AJ13)</f>
        <v>71226912</v>
      </c>
      <c r="AM13" s="94"/>
      <c r="AN13" s="103">
        <v>1</v>
      </c>
    </row>
    <row r="14" spans="1:40" ht="9.75" customHeight="1" x14ac:dyDescent="0.25">
      <c r="A14" s="103">
        <v>2</v>
      </c>
      <c r="B14" s="103"/>
      <c r="C14" s="8" t="s">
        <v>83</v>
      </c>
      <c r="D14" s="103"/>
      <c r="E14" s="103"/>
      <c r="F14" s="94"/>
      <c r="G14" s="106">
        <v>0</v>
      </c>
      <c r="H14" s="94"/>
      <c r="I14" s="106">
        <v>7643569</v>
      </c>
      <c r="J14" s="94"/>
      <c r="K14" s="106">
        <v>0</v>
      </c>
      <c r="L14" s="94"/>
      <c r="M14" s="106">
        <f t="shared" si="0"/>
        <v>7643569</v>
      </c>
      <c r="N14" s="94"/>
      <c r="O14" s="106">
        <v>387731</v>
      </c>
      <c r="P14" s="94"/>
      <c r="Q14" s="106">
        <v>36040</v>
      </c>
      <c r="R14" s="94"/>
      <c r="S14" s="106">
        <v>641877</v>
      </c>
      <c r="T14" s="94"/>
      <c r="U14" s="106">
        <f t="shared" si="1"/>
        <v>1065648</v>
      </c>
      <c r="V14" s="94"/>
      <c r="W14" s="94"/>
      <c r="X14" s="106">
        <v>207051</v>
      </c>
      <c r="Y14" s="94"/>
      <c r="Z14" s="106">
        <v>7153</v>
      </c>
      <c r="AA14" s="94"/>
      <c r="AB14" s="106">
        <v>4310522</v>
      </c>
      <c r="AC14" s="94"/>
      <c r="AD14" s="106">
        <f t="shared" si="2"/>
        <v>4524726</v>
      </c>
      <c r="AE14" s="94"/>
      <c r="AF14" s="106">
        <v>0</v>
      </c>
      <c r="AG14" s="94"/>
      <c r="AH14" s="106">
        <v>0</v>
      </c>
      <c r="AI14" s="94"/>
      <c r="AJ14" s="106">
        <v>2053195</v>
      </c>
      <c r="AK14" s="94"/>
      <c r="AL14" s="106">
        <f t="shared" si="3"/>
        <v>7643569</v>
      </c>
      <c r="AM14" s="94"/>
      <c r="AN14" s="103">
        <v>2</v>
      </c>
    </row>
    <row r="15" spans="1:40" ht="9.75" customHeight="1" x14ac:dyDescent="0.25">
      <c r="A15" s="103">
        <v>3</v>
      </c>
      <c r="B15" s="103"/>
      <c r="C15" s="8" t="s">
        <v>85</v>
      </c>
      <c r="D15" s="103"/>
      <c r="E15" s="103"/>
      <c r="F15" s="94"/>
      <c r="G15" s="106">
        <v>0</v>
      </c>
      <c r="H15" s="94"/>
      <c r="I15" s="106">
        <v>601953</v>
      </c>
      <c r="J15" s="94"/>
      <c r="K15" s="106">
        <v>0</v>
      </c>
      <c r="L15" s="94"/>
      <c r="M15" s="106">
        <f t="shared" si="0"/>
        <v>601953</v>
      </c>
      <c r="N15" s="94"/>
      <c r="O15" s="106">
        <v>540967</v>
      </c>
      <c r="P15" s="94"/>
      <c r="Q15" s="106">
        <v>0</v>
      </c>
      <c r="R15" s="94"/>
      <c r="S15" s="106">
        <v>157774</v>
      </c>
      <c r="T15" s="94"/>
      <c r="U15" s="106">
        <f t="shared" si="1"/>
        <v>698741</v>
      </c>
      <c r="V15" s="94"/>
      <c r="W15" s="94"/>
      <c r="X15" s="106">
        <v>72389</v>
      </c>
      <c r="Y15" s="94"/>
      <c r="Z15" s="106">
        <v>0</v>
      </c>
      <c r="AA15" s="94"/>
      <c r="AB15" s="106">
        <v>641740</v>
      </c>
      <c r="AC15" s="94"/>
      <c r="AD15" s="106">
        <f t="shared" si="2"/>
        <v>714129</v>
      </c>
      <c r="AE15" s="94"/>
      <c r="AF15" s="106">
        <v>0</v>
      </c>
      <c r="AG15" s="94"/>
      <c r="AH15" s="106">
        <v>0</v>
      </c>
      <c r="AI15" s="94"/>
      <c r="AJ15" s="106">
        <v>0</v>
      </c>
      <c r="AK15" s="94"/>
      <c r="AL15" s="106">
        <f t="shared" si="3"/>
        <v>1412870</v>
      </c>
      <c r="AM15" s="94"/>
      <c r="AN15" s="103">
        <v>3</v>
      </c>
    </row>
    <row r="16" spans="1:40" ht="9.75" customHeight="1" x14ac:dyDescent="0.25">
      <c r="A16" s="103">
        <v>4</v>
      </c>
      <c r="B16" s="103"/>
      <c r="C16" s="8" t="s">
        <v>86</v>
      </c>
      <c r="D16" s="103"/>
      <c r="E16" s="103"/>
      <c r="F16" s="94"/>
      <c r="G16" s="106">
        <v>296525</v>
      </c>
      <c r="H16" s="94"/>
      <c r="I16" s="106">
        <v>11534695</v>
      </c>
      <c r="J16" s="94"/>
      <c r="K16" s="106">
        <v>0</v>
      </c>
      <c r="L16" s="94"/>
      <c r="M16" s="106">
        <f t="shared" si="0"/>
        <v>11831220</v>
      </c>
      <c r="N16" s="94"/>
      <c r="O16" s="106">
        <v>1579434</v>
      </c>
      <c r="P16" s="94"/>
      <c r="Q16" s="106">
        <v>2041894</v>
      </c>
      <c r="R16" s="94"/>
      <c r="S16" s="106">
        <v>3904234</v>
      </c>
      <c r="T16" s="94"/>
      <c r="U16" s="106">
        <f t="shared" si="1"/>
        <v>7525562</v>
      </c>
      <c r="V16" s="94"/>
      <c r="W16" s="94"/>
      <c r="X16" s="106">
        <v>508691</v>
      </c>
      <c r="Y16" s="94"/>
      <c r="Z16" s="106">
        <v>869785</v>
      </c>
      <c r="AA16" s="94"/>
      <c r="AB16" s="106">
        <v>1699351</v>
      </c>
      <c r="AC16" s="94"/>
      <c r="AD16" s="106">
        <f t="shared" si="2"/>
        <v>3077827</v>
      </c>
      <c r="AE16" s="94"/>
      <c r="AF16" s="106">
        <v>0</v>
      </c>
      <c r="AG16" s="94"/>
      <c r="AH16" s="106">
        <v>0</v>
      </c>
      <c r="AI16" s="94"/>
      <c r="AJ16" s="106">
        <v>193281</v>
      </c>
      <c r="AK16" s="94"/>
      <c r="AL16" s="106">
        <f t="shared" si="3"/>
        <v>10796670</v>
      </c>
      <c r="AM16" s="94"/>
      <c r="AN16" s="103">
        <v>4</v>
      </c>
    </row>
    <row r="17" spans="1:40" ht="9.75" customHeight="1" x14ac:dyDescent="0.25">
      <c r="A17" s="103">
        <v>5</v>
      </c>
      <c r="B17" s="103"/>
      <c r="C17" s="8" t="s">
        <v>87</v>
      </c>
      <c r="D17" s="103"/>
      <c r="E17" s="103"/>
      <c r="F17" s="94"/>
      <c r="G17" s="106">
        <v>1727702</v>
      </c>
      <c r="H17" s="94"/>
      <c r="I17" s="106">
        <v>39826550</v>
      </c>
      <c r="J17" s="94"/>
      <c r="K17" s="106">
        <v>0</v>
      </c>
      <c r="L17" s="94"/>
      <c r="M17" s="106">
        <f t="shared" si="0"/>
        <v>41554252</v>
      </c>
      <c r="N17" s="94"/>
      <c r="O17" s="106">
        <v>15379009</v>
      </c>
      <c r="P17" s="94"/>
      <c r="Q17" s="106">
        <v>5365384</v>
      </c>
      <c r="R17" s="94"/>
      <c r="S17" s="106">
        <v>8348124</v>
      </c>
      <c r="T17" s="94"/>
      <c r="U17" s="106">
        <f t="shared" si="1"/>
        <v>29092517</v>
      </c>
      <c r="V17" s="94"/>
      <c r="W17" s="94"/>
      <c r="X17" s="106">
        <v>6221724</v>
      </c>
      <c r="Y17" s="94"/>
      <c r="Z17" s="106">
        <v>1202646</v>
      </c>
      <c r="AA17" s="94"/>
      <c r="AB17" s="106">
        <v>5877669</v>
      </c>
      <c r="AC17" s="94"/>
      <c r="AD17" s="106">
        <f t="shared" si="2"/>
        <v>13302039</v>
      </c>
      <c r="AE17" s="94"/>
      <c r="AF17" s="106">
        <v>0</v>
      </c>
      <c r="AG17" s="94"/>
      <c r="AH17" s="106">
        <v>0</v>
      </c>
      <c r="AI17" s="94"/>
      <c r="AJ17" s="106">
        <v>33854</v>
      </c>
      <c r="AK17" s="94"/>
      <c r="AL17" s="106">
        <f t="shared" si="3"/>
        <v>42428410</v>
      </c>
      <c r="AM17" s="94"/>
      <c r="AN17" s="103">
        <v>5</v>
      </c>
    </row>
    <row r="18" spans="1:40" ht="9.75" customHeight="1" x14ac:dyDescent="0.25">
      <c r="A18" s="103">
        <v>6</v>
      </c>
      <c r="B18" s="103"/>
      <c r="C18" s="8" t="s">
        <v>88</v>
      </c>
      <c r="D18" s="103"/>
      <c r="E18" s="103"/>
      <c r="F18" s="94"/>
      <c r="G18" s="106">
        <v>0</v>
      </c>
      <c r="H18" s="94"/>
      <c r="I18" s="106">
        <v>0</v>
      </c>
      <c r="J18" s="94"/>
      <c r="K18" s="106">
        <v>0</v>
      </c>
      <c r="L18" s="94"/>
      <c r="M18" s="106">
        <f t="shared" si="0"/>
        <v>0</v>
      </c>
      <c r="N18" s="94"/>
      <c r="O18" s="106">
        <v>752334</v>
      </c>
      <c r="P18" s="94"/>
      <c r="Q18" s="106">
        <v>0</v>
      </c>
      <c r="R18" s="94"/>
      <c r="S18" s="106">
        <v>1870314</v>
      </c>
      <c r="T18" s="94"/>
      <c r="U18" s="106">
        <f t="shared" si="1"/>
        <v>2622648</v>
      </c>
      <c r="V18" s="94"/>
      <c r="W18" s="94"/>
      <c r="X18" s="106">
        <v>259930</v>
      </c>
      <c r="Y18" s="94"/>
      <c r="Z18" s="106">
        <v>0</v>
      </c>
      <c r="AA18" s="94"/>
      <c r="AB18" s="106">
        <v>902704</v>
      </c>
      <c r="AC18" s="94"/>
      <c r="AD18" s="106">
        <f t="shared" si="2"/>
        <v>1162634</v>
      </c>
      <c r="AE18" s="94"/>
      <c r="AF18" s="106">
        <v>0</v>
      </c>
      <c r="AG18" s="94"/>
      <c r="AH18" s="106">
        <v>0</v>
      </c>
      <c r="AI18" s="94"/>
      <c r="AJ18" s="106">
        <v>2226</v>
      </c>
      <c r="AK18" s="94"/>
      <c r="AL18" s="106">
        <f t="shared" si="3"/>
        <v>3787508</v>
      </c>
      <c r="AM18" s="94"/>
      <c r="AN18" s="103">
        <v>6</v>
      </c>
    </row>
    <row r="19" spans="1:40" ht="9.75" customHeight="1" x14ac:dyDescent="0.25">
      <c r="A19" s="103">
        <v>7</v>
      </c>
      <c r="B19" s="103"/>
      <c r="C19" s="8" t="s">
        <v>89</v>
      </c>
      <c r="D19" s="103"/>
      <c r="E19" s="103"/>
      <c r="F19" s="94"/>
      <c r="G19" s="106">
        <v>0</v>
      </c>
      <c r="H19" s="94"/>
      <c r="I19" s="106">
        <v>2091683</v>
      </c>
      <c r="J19" s="94"/>
      <c r="K19" s="106">
        <v>0</v>
      </c>
      <c r="L19" s="94"/>
      <c r="M19" s="106">
        <f t="shared" si="0"/>
        <v>2091683</v>
      </c>
      <c r="N19" s="94"/>
      <c r="O19" s="106">
        <v>869965</v>
      </c>
      <c r="P19" s="94"/>
      <c r="Q19" s="106">
        <v>0</v>
      </c>
      <c r="R19" s="94"/>
      <c r="S19" s="106">
        <v>477490</v>
      </c>
      <c r="T19" s="94"/>
      <c r="U19" s="106">
        <f t="shared" si="1"/>
        <v>1347455</v>
      </c>
      <c r="V19" s="94"/>
      <c r="W19" s="94"/>
      <c r="X19" s="106">
        <v>653879</v>
      </c>
      <c r="Y19" s="94"/>
      <c r="Z19" s="106">
        <v>0</v>
      </c>
      <c r="AA19" s="94"/>
      <c r="AB19" s="106">
        <v>177407</v>
      </c>
      <c r="AC19" s="94"/>
      <c r="AD19" s="106">
        <f t="shared" si="2"/>
        <v>831286</v>
      </c>
      <c r="AE19" s="94"/>
      <c r="AF19" s="106">
        <v>0</v>
      </c>
      <c r="AG19" s="94"/>
      <c r="AH19" s="106">
        <v>0</v>
      </c>
      <c r="AI19" s="94"/>
      <c r="AJ19" s="106">
        <v>0</v>
      </c>
      <c r="AK19" s="94"/>
      <c r="AL19" s="106">
        <f t="shared" si="3"/>
        <v>2178741</v>
      </c>
      <c r="AM19" s="94"/>
      <c r="AN19" s="103">
        <v>7</v>
      </c>
    </row>
    <row r="20" spans="1:40" ht="9.75" customHeight="1" x14ac:dyDescent="0.25">
      <c r="A20" s="103">
        <v>8</v>
      </c>
      <c r="B20" s="103"/>
      <c r="C20" s="8" t="s">
        <v>90</v>
      </c>
      <c r="D20" s="103"/>
      <c r="E20" s="103"/>
      <c r="F20" s="94"/>
      <c r="G20" s="106">
        <v>417896</v>
      </c>
      <c r="H20" s="94"/>
      <c r="I20" s="106">
        <v>0</v>
      </c>
      <c r="J20" s="94"/>
      <c r="K20" s="106">
        <v>0</v>
      </c>
      <c r="L20" s="94"/>
      <c r="M20" s="106">
        <f t="shared" si="0"/>
        <v>417896</v>
      </c>
      <c r="N20" s="94"/>
      <c r="O20" s="106">
        <v>1627725</v>
      </c>
      <c r="P20" s="94"/>
      <c r="Q20" s="106">
        <v>27134</v>
      </c>
      <c r="R20" s="94"/>
      <c r="S20" s="106">
        <v>2965753</v>
      </c>
      <c r="T20" s="94"/>
      <c r="U20" s="106">
        <f t="shared" si="1"/>
        <v>4620612</v>
      </c>
      <c r="V20" s="94"/>
      <c r="W20" s="94"/>
      <c r="X20" s="106">
        <v>650234</v>
      </c>
      <c r="Y20" s="94"/>
      <c r="Z20" s="106">
        <v>0</v>
      </c>
      <c r="AA20" s="94"/>
      <c r="AB20" s="106">
        <v>1982529</v>
      </c>
      <c r="AC20" s="94"/>
      <c r="AD20" s="106">
        <f t="shared" si="2"/>
        <v>2632763</v>
      </c>
      <c r="AE20" s="94"/>
      <c r="AF20" s="106">
        <v>0</v>
      </c>
      <c r="AG20" s="94"/>
      <c r="AH20" s="106">
        <v>0</v>
      </c>
      <c r="AI20" s="94"/>
      <c r="AJ20" s="106">
        <v>145993</v>
      </c>
      <c r="AK20" s="94"/>
      <c r="AL20" s="106">
        <f t="shared" si="3"/>
        <v>7399368</v>
      </c>
      <c r="AM20" s="94"/>
      <c r="AN20" s="103">
        <v>8</v>
      </c>
    </row>
    <row r="21" spans="1:40" ht="9.75" customHeight="1" x14ac:dyDescent="0.25">
      <c r="A21" s="103">
        <v>9</v>
      </c>
      <c r="B21" s="103"/>
      <c r="C21" s="8" t="s">
        <v>91</v>
      </c>
      <c r="D21" s="103"/>
      <c r="E21" s="103"/>
      <c r="F21" s="94"/>
      <c r="G21" s="106">
        <v>0</v>
      </c>
      <c r="H21" s="94"/>
      <c r="I21" s="106">
        <v>0</v>
      </c>
      <c r="J21" s="94"/>
      <c r="K21" s="106">
        <v>0</v>
      </c>
      <c r="L21" s="94"/>
      <c r="M21" s="106">
        <f t="shared" si="0"/>
        <v>0</v>
      </c>
      <c r="N21" s="94"/>
      <c r="O21" s="106">
        <v>0</v>
      </c>
      <c r="P21" s="94"/>
      <c r="Q21" s="106">
        <v>0</v>
      </c>
      <c r="R21" s="94"/>
      <c r="S21" s="106">
        <v>780306</v>
      </c>
      <c r="T21" s="94"/>
      <c r="U21" s="106">
        <f t="shared" si="1"/>
        <v>780306</v>
      </c>
      <c r="V21" s="94"/>
      <c r="W21" s="94"/>
      <c r="X21" s="106">
        <v>0</v>
      </c>
      <c r="Y21" s="94"/>
      <c r="Z21" s="106">
        <v>0</v>
      </c>
      <c r="AA21" s="94"/>
      <c r="AB21" s="106">
        <v>142492</v>
      </c>
      <c r="AC21" s="94"/>
      <c r="AD21" s="106">
        <f t="shared" si="2"/>
        <v>142492</v>
      </c>
      <c r="AE21" s="94"/>
      <c r="AF21" s="106">
        <v>0</v>
      </c>
      <c r="AG21" s="94"/>
      <c r="AH21" s="106">
        <v>0</v>
      </c>
      <c r="AI21" s="94"/>
      <c r="AJ21" s="106">
        <v>0</v>
      </c>
      <c r="AK21" s="94"/>
      <c r="AL21" s="106">
        <f t="shared" si="3"/>
        <v>922798</v>
      </c>
      <c r="AM21" s="94"/>
      <c r="AN21" s="103">
        <v>9</v>
      </c>
    </row>
    <row r="22" spans="1:40" ht="9.75" customHeight="1" x14ac:dyDescent="0.25">
      <c r="A22" s="103">
        <v>10</v>
      </c>
      <c r="B22" s="103"/>
      <c r="C22" s="8" t="s">
        <v>92</v>
      </c>
      <c r="D22" s="103"/>
      <c r="E22" s="103"/>
      <c r="F22" s="94"/>
      <c r="G22" s="106">
        <v>0</v>
      </c>
      <c r="H22" s="94"/>
      <c r="I22" s="106">
        <v>0</v>
      </c>
      <c r="J22" s="94"/>
      <c r="K22" s="106">
        <v>0</v>
      </c>
      <c r="L22" s="94"/>
      <c r="M22" s="106">
        <f t="shared" si="0"/>
        <v>0</v>
      </c>
      <c r="N22" s="94"/>
      <c r="O22" s="106">
        <v>4096455</v>
      </c>
      <c r="P22" s="94"/>
      <c r="Q22" s="106">
        <v>0</v>
      </c>
      <c r="R22" s="94"/>
      <c r="S22" s="106">
        <v>3860068</v>
      </c>
      <c r="T22" s="94"/>
      <c r="U22" s="106">
        <f t="shared" si="1"/>
        <v>7956523</v>
      </c>
      <c r="V22" s="94"/>
      <c r="W22" s="94"/>
      <c r="X22" s="106">
        <v>1819939</v>
      </c>
      <c r="Y22" s="94"/>
      <c r="Z22" s="106">
        <v>0</v>
      </c>
      <c r="AA22" s="94"/>
      <c r="AB22" s="106">
        <v>2663971</v>
      </c>
      <c r="AC22" s="94"/>
      <c r="AD22" s="106">
        <f t="shared" si="2"/>
        <v>4483910</v>
      </c>
      <c r="AE22" s="94"/>
      <c r="AF22" s="106">
        <v>0</v>
      </c>
      <c r="AG22" s="94"/>
      <c r="AH22" s="106">
        <v>0</v>
      </c>
      <c r="AI22" s="94"/>
      <c r="AJ22" s="106">
        <v>0</v>
      </c>
      <c r="AK22" s="94"/>
      <c r="AL22" s="106">
        <f t="shared" si="3"/>
        <v>12440433</v>
      </c>
      <c r="AM22" s="94"/>
      <c r="AN22" s="103">
        <v>10</v>
      </c>
    </row>
    <row r="23" spans="1:40" ht="9.75" customHeight="1" x14ac:dyDescent="0.25">
      <c r="A23" s="103">
        <v>11</v>
      </c>
      <c r="B23" s="103"/>
      <c r="C23" s="8" t="s">
        <v>93</v>
      </c>
      <c r="D23" s="103"/>
      <c r="E23" s="103"/>
      <c r="F23" s="94"/>
      <c r="G23" s="106">
        <v>119595</v>
      </c>
      <c r="H23" s="94"/>
      <c r="I23" s="106">
        <v>8899165</v>
      </c>
      <c r="J23" s="94"/>
      <c r="K23" s="106">
        <v>0</v>
      </c>
      <c r="L23" s="94"/>
      <c r="M23" s="106">
        <f t="shared" si="0"/>
        <v>9018760</v>
      </c>
      <c r="N23" s="94"/>
      <c r="O23" s="106">
        <v>4367323</v>
      </c>
      <c r="P23" s="94"/>
      <c r="Q23" s="106">
        <v>240247</v>
      </c>
      <c r="R23" s="94"/>
      <c r="S23" s="106">
        <v>2261470</v>
      </c>
      <c r="T23" s="94"/>
      <c r="U23" s="106">
        <f t="shared" si="1"/>
        <v>6869040</v>
      </c>
      <c r="V23" s="94"/>
      <c r="W23" s="94"/>
      <c r="X23" s="106">
        <v>1231603</v>
      </c>
      <c r="Y23" s="94"/>
      <c r="Z23" s="106">
        <v>132911</v>
      </c>
      <c r="AA23" s="94"/>
      <c r="AB23" s="106">
        <v>697771</v>
      </c>
      <c r="AC23" s="94"/>
      <c r="AD23" s="106">
        <f t="shared" si="2"/>
        <v>2062285</v>
      </c>
      <c r="AE23" s="94"/>
      <c r="AF23" s="106">
        <v>0</v>
      </c>
      <c r="AG23" s="94"/>
      <c r="AH23" s="106">
        <v>0</v>
      </c>
      <c r="AI23" s="94"/>
      <c r="AJ23" s="106">
        <v>87435</v>
      </c>
      <c r="AK23" s="94"/>
      <c r="AL23" s="106">
        <f t="shared" si="3"/>
        <v>9018760</v>
      </c>
      <c r="AM23" s="94"/>
      <c r="AN23" s="103">
        <v>11</v>
      </c>
    </row>
    <row r="24" spans="1:40" ht="9.75" customHeight="1" x14ac:dyDescent="0.25">
      <c r="A24" s="103">
        <v>12</v>
      </c>
      <c r="B24" s="103"/>
      <c r="C24" s="8" t="s">
        <v>94</v>
      </c>
      <c r="D24" s="103"/>
      <c r="E24" s="103"/>
      <c r="F24" s="94"/>
      <c r="G24" s="106">
        <v>62832</v>
      </c>
      <c r="H24" s="94"/>
      <c r="I24" s="106">
        <v>1125019</v>
      </c>
      <c r="J24" s="94"/>
      <c r="K24" s="106">
        <v>0</v>
      </c>
      <c r="L24" s="94"/>
      <c r="M24" s="106">
        <f t="shared" si="0"/>
        <v>1187851</v>
      </c>
      <c r="N24" s="94"/>
      <c r="O24" s="106">
        <v>1485515</v>
      </c>
      <c r="P24" s="94"/>
      <c r="Q24" s="106">
        <v>0</v>
      </c>
      <c r="R24" s="94"/>
      <c r="S24" s="106">
        <v>178740</v>
      </c>
      <c r="T24" s="94"/>
      <c r="U24" s="106">
        <f t="shared" si="1"/>
        <v>1664255</v>
      </c>
      <c r="V24" s="94"/>
      <c r="W24" s="94"/>
      <c r="X24" s="106">
        <v>187782</v>
      </c>
      <c r="Y24" s="94"/>
      <c r="Z24" s="106">
        <v>0</v>
      </c>
      <c r="AA24" s="94"/>
      <c r="AB24" s="106">
        <v>254655</v>
      </c>
      <c r="AC24" s="94"/>
      <c r="AD24" s="106">
        <f t="shared" si="2"/>
        <v>442437</v>
      </c>
      <c r="AE24" s="94"/>
      <c r="AF24" s="106">
        <v>0</v>
      </c>
      <c r="AG24" s="94"/>
      <c r="AH24" s="106">
        <v>0</v>
      </c>
      <c r="AI24" s="94"/>
      <c r="AJ24" s="106">
        <v>0</v>
      </c>
      <c r="AK24" s="94"/>
      <c r="AL24" s="106">
        <f t="shared" si="3"/>
        <v>2106692</v>
      </c>
      <c r="AM24" s="94"/>
      <c r="AN24" s="103">
        <v>12</v>
      </c>
    </row>
    <row r="25" spans="1:40" ht="9.75" customHeight="1" x14ac:dyDescent="0.25">
      <c r="A25" s="103">
        <v>13</v>
      </c>
      <c r="B25" s="103"/>
      <c r="C25" s="8" t="s">
        <v>95</v>
      </c>
      <c r="D25" s="103"/>
      <c r="E25" s="103"/>
      <c r="F25" s="94"/>
      <c r="G25" s="106">
        <v>459586</v>
      </c>
      <c r="H25" s="94"/>
      <c r="I25" s="106">
        <v>0</v>
      </c>
      <c r="J25" s="94"/>
      <c r="K25" s="106">
        <v>0</v>
      </c>
      <c r="L25" s="94"/>
      <c r="M25" s="106">
        <f t="shared" si="0"/>
        <v>459586</v>
      </c>
      <c r="N25" s="94"/>
      <c r="O25" s="106">
        <v>2515510</v>
      </c>
      <c r="P25" s="94"/>
      <c r="Q25" s="106">
        <v>0</v>
      </c>
      <c r="R25" s="94"/>
      <c r="S25" s="106">
        <v>2577554</v>
      </c>
      <c r="T25" s="94"/>
      <c r="U25" s="106">
        <f t="shared" si="1"/>
        <v>5093064</v>
      </c>
      <c r="V25" s="94"/>
      <c r="W25" s="94"/>
      <c r="X25" s="106">
        <v>1998898</v>
      </c>
      <c r="Y25" s="94"/>
      <c r="Z25" s="106">
        <v>0</v>
      </c>
      <c r="AA25" s="94"/>
      <c r="AB25" s="106">
        <v>1779338</v>
      </c>
      <c r="AC25" s="94"/>
      <c r="AD25" s="106">
        <f t="shared" si="2"/>
        <v>3778236</v>
      </c>
      <c r="AE25" s="94"/>
      <c r="AF25" s="106">
        <v>0</v>
      </c>
      <c r="AG25" s="94"/>
      <c r="AH25" s="106">
        <v>0</v>
      </c>
      <c r="AI25" s="94"/>
      <c r="AJ25" s="106">
        <v>0</v>
      </c>
      <c r="AK25" s="94"/>
      <c r="AL25" s="106">
        <f t="shared" si="3"/>
        <v>8871300</v>
      </c>
      <c r="AM25" s="94"/>
      <c r="AN25" s="103">
        <v>13</v>
      </c>
    </row>
    <row r="26" spans="1:40" ht="9.75" customHeight="1" x14ac:dyDescent="0.25">
      <c r="A26" s="103">
        <v>14</v>
      </c>
      <c r="B26" s="103"/>
      <c r="C26" s="8" t="s">
        <v>96</v>
      </c>
      <c r="D26" s="103"/>
      <c r="E26" s="103"/>
      <c r="F26" s="94"/>
      <c r="G26" s="106">
        <v>0</v>
      </c>
      <c r="H26" s="94"/>
      <c r="I26" s="106">
        <v>742584</v>
      </c>
      <c r="J26" s="94"/>
      <c r="K26" s="106">
        <v>0</v>
      </c>
      <c r="L26" s="94"/>
      <c r="M26" s="106">
        <f t="shared" si="0"/>
        <v>742584</v>
      </c>
      <c r="N26" s="94"/>
      <c r="O26" s="106">
        <v>238001</v>
      </c>
      <c r="P26" s="94"/>
      <c r="Q26" s="106">
        <v>0</v>
      </c>
      <c r="R26" s="94"/>
      <c r="S26" s="106">
        <v>231171</v>
      </c>
      <c r="T26" s="94"/>
      <c r="U26" s="106">
        <f t="shared" si="1"/>
        <v>469172</v>
      </c>
      <c r="V26" s="94"/>
      <c r="W26" s="94"/>
      <c r="X26" s="106">
        <v>172716</v>
      </c>
      <c r="Y26" s="94"/>
      <c r="Z26" s="106">
        <v>0</v>
      </c>
      <c r="AA26" s="94"/>
      <c r="AB26" s="106">
        <v>100696</v>
      </c>
      <c r="AC26" s="94"/>
      <c r="AD26" s="106">
        <f t="shared" si="2"/>
        <v>273412</v>
      </c>
      <c r="AE26" s="94"/>
      <c r="AF26" s="106">
        <v>0</v>
      </c>
      <c r="AG26" s="94"/>
      <c r="AH26" s="106">
        <v>0</v>
      </c>
      <c r="AI26" s="94"/>
      <c r="AJ26" s="106">
        <v>0</v>
      </c>
      <c r="AK26" s="94"/>
      <c r="AL26" s="106">
        <f t="shared" si="3"/>
        <v>742584</v>
      </c>
      <c r="AM26" s="94"/>
      <c r="AN26" s="103">
        <v>14</v>
      </c>
    </row>
    <row r="27" spans="1:40" ht="9.75" customHeight="1" x14ac:dyDescent="0.25">
      <c r="A27" s="103">
        <v>15</v>
      </c>
      <c r="B27" s="103"/>
      <c r="C27" s="8" t="s">
        <v>97</v>
      </c>
      <c r="D27" s="103"/>
      <c r="E27" s="103"/>
      <c r="F27" s="94"/>
      <c r="G27" s="106">
        <v>24741167</v>
      </c>
      <c r="H27" s="94"/>
      <c r="I27" s="106">
        <v>32202499</v>
      </c>
      <c r="J27" s="94"/>
      <c r="K27" s="106">
        <v>0</v>
      </c>
      <c r="L27" s="94"/>
      <c r="M27" s="106">
        <f t="shared" si="0"/>
        <v>56943666</v>
      </c>
      <c r="N27" s="94"/>
      <c r="O27" s="106">
        <v>8614322</v>
      </c>
      <c r="P27" s="94"/>
      <c r="Q27" s="106">
        <v>0</v>
      </c>
      <c r="R27" s="94"/>
      <c r="S27" s="106">
        <v>37207606</v>
      </c>
      <c r="T27" s="94"/>
      <c r="U27" s="106">
        <f t="shared" si="1"/>
        <v>45821928</v>
      </c>
      <c r="V27" s="94"/>
      <c r="W27" s="94"/>
      <c r="X27" s="106">
        <v>4794834</v>
      </c>
      <c r="Y27" s="94"/>
      <c r="Z27" s="106">
        <v>0</v>
      </c>
      <c r="AA27" s="94"/>
      <c r="AB27" s="106">
        <v>6316266</v>
      </c>
      <c r="AC27" s="94"/>
      <c r="AD27" s="106">
        <f t="shared" si="2"/>
        <v>11111100</v>
      </c>
      <c r="AE27" s="94"/>
      <c r="AF27" s="106">
        <v>0</v>
      </c>
      <c r="AG27" s="94"/>
      <c r="AH27" s="106">
        <v>0</v>
      </c>
      <c r="AI27" s="94"/>
      <c r="AJ27" s="106">
        <v>0</v>
      </c>
      <c r="AK27" s="94"/>
      <c r="AL27" s="106">
        <f t="shared" si="3"/>
        <v>56933028</v>
      </c>
      <c r="AM27" s="94"/>
      <c r="AN27" s="103">
        <v>15</v>
      </c>
    </row>
    <row r="28" spans="1:40" ht="9.75" customHeight="1" x14ac:dyDescent="0.25">
      <c r="A28" s="103">
        <v>16</v>
      </c>
      <c r="B28" s="103"/>
      <c r="C28" s="8" t="s">
        <v>98</v>
      </c>
      <c r="D28" s="103"/>
      <c r="E28" s="103"/>
      <c r="F28" s="94"/>
      <c r="G28" s="106">
        <v>0</v>
      </c>
      <c r="H28" s="94"/>
      <c r="I28" s="106">
        <v>14827061</v>
      </c>
      <c r="J28" s="94"/>
      <c r="K28" s="106">
        <v>654900</v>
      </c>
      <c r="L28" s="94"/>
      <c r="M28" s="106">
        <f t="shared" si="0"/>
        <v>15481961</v>
      </c>
      <c r="N28" s="94"/>
      <c r="O28" s="106">
        <v>4777000</v>
      </c>
      <c r="P28" s="94"/>
      <c r="Q28" s="106">
        <v>1300400</v>
      </c>
      <c r="R28" s="94"/>
      <c r="S28" s="106">
        <v>3673440</v>
      </c>
      <c r="T28" s="94"/>
      <c r="U28" s="106">
        <f t="shared" si="1"/>
        <v>9750840</v>
      </c>
      <c r="V28" s="94"/>
      <c r="W28" s="94"/>
      <c r="X28" s="106">
        <v>3682198</v>
      </c>
      <c r="Y28" s="94"/>
      <c r="Z28" s="106">
        <v>692204</v>
      </c>
      <c r="AA28" s="94"/>
      <c r="AB28" s="106">
        <v>1356719</v>
      </c>
      <c r="AC28" s="94"/>
      <c r="AD28" s="106">
        <f t="shared" si="2"/>
        <v>5731121</v>
      </c>
      <c r="AE28" s="94"/>
      <c r="AF28" s="106">
        <v>0</v>
      </c>
      <c r="AG28" s="94"/>
      <c r="AH28" s="106">
        <v>0</v>
      </c>
      <c r="AI28" s="94"/>
      <c r="AJ28" s="106">
        <v>0</v>
      </c>
      <c r="AK28" s="94"/>
      <c r="AL28" s="106">
        <f t="shared" si="3"/>
        <v>15481961</v>
      </c>
      <c r="AM28" s="94"/>
      <c r="AN28" s="103">
        <v>16</v>
      </c>
    </row>
    <row r="29" spans="1:40" ht="9.75" customHeight="1" x14ac:dyDescent="0.25">
      <c r="A29" s="103">
        <v>17</v>
      </c>
      <c r="B29" s="103"/>
      <c r="C29" s="8" t="s">
        <v>99</v>
      </c>
      <c r="D29" s="103"/>
      <c r="E29" s="103"/>
      <c r="F29" s="94"/>
      <c r="G29" s="106">
        <v>0</v>
      </c>
      <c r="H29" s="94"/>
      <c r="I29" s="106">
        <v>0</v>
      </c>
      <c r="J29" s="94"/>
      <c r="K29" s="106">
        <v>0</v>
      </c>
      <c r="L29" s="94"/>
      <c r="M29" s="106">
        <f t="shared" si="0"/>
        <v>0</v>
      </c>
      <c r="N29" s="94"/>
      <c r="O29" s="106">
        <v>0</v>
      </c>
      <c r="P29" s="94"/>
      <c r="Q29" s="106">
        <v>0</v>
      </c>
      <c r="R29" s="94"/>
      <c r="S29" s="106">
        <v>0</v>
      </c>
      <c r="T29" s="94"/>
      <c r="U29" s="106">
        <f t="shared" si="1"/>
        <v>0</v>
      </c>
      <c r="V29" s="94"/>
      <c r="W29" s="94"/>
      <c r="X29" s="106">
        <v>0</v>
      </c>
      <c r="Y29" s="94"/>
      <c r="Z29" s="106">
        <v>0</v>
      </c>
      <c r="AA29" s="94"/>
      <c r="AB29" s="106">
        <v>0</v>
      </c>
      <c r="AC29" s="94"/>
      <c r="AD29" s="106">
        <f t="shared" si="2"/>
        <v>0</v>
      </c>
      <c r="AE29" s="94"/>
      <c r="AF29" s="106">
        <v>0</v>
      </c>
      <c r="AG29" s="94"/>
      <c r="AH29" s="106">
        <v>0</v>
      </c>
      <c r="AI29" s="94"/>
      <c r="AJ29" s="106">
        <v>0</v>
      </c>
      <c r="AK29" s="94"/>
      <c r="AL29" s="106">
        <f t="shared" si="3"/>
        <v>0</v>
      </c>
      <c r="AM29" s="94"/>
      <c r="AN29" s="103">
        <v>17</v>
      </c>
    </row>
    <row r="30" spans="1:40" ht="9.75" customHeight="1" x14ac:dyDescent="0.25">
      <c r="A30" s="103">
        <v>18</v>
      </c>
      <c r="B30" s="103"/>
      <c r="C30" s="8" t="s">
        <v>100</v>
      </c>
      <c r="D30" s="103"/>
      <c r="E30" s="103"/>
      <c r="F30" s="94"/>
      <c r="G30" s="106">
        <v>0</v>
      </c>
      <c r="H30" s="94"/>
      <c r="I30" s="106">
        <v>2162478</v>
      </c>
      <c r="J30" s="94"/>
      <c r="K30" s="106">
        <v>0</v>
      </c>
      <c r="L30" s="94"/>
      <c r="M30" s="106">
        <f t="shared" si="0"/>
        <v>2162478</v>
      </c>
      <c r="N30" s="94"/>
      <c r="O30" s="106">
        <v>907248</v>
      </c>
      <c r="P30" s="94"/>
      <c r="Q30" s="106">
        <v>0</v>
      </c>
      <c r="R30" s="94"/>
      <c r="S30" s="106">
        <v>434732</v>
      </c>
      <c r="T30" s="94"/>
      <c r="U30" s="106">
        <f t="shared" si="1"/>
        <v>1341980</v>
      </c>
      <c r="V30" s="94"/>
      <c r="W30" s="94"/>
      <c r="X30" s="106">
        <v>407906</v>
      </c>
      <c r="Y30" s="94"/>
      <c r="Z30" s="106">
        <v>0</v>
      </c>
      <c r="AA30" s="94"/>
      <c r="AB30" s="106">
        <v>412592</v>
      </c>
      <c r="AC30" s="94"/>
      <c r="AD30" s="106">
        <f t="shared" si="2"/>
        <v>820498</v>
      </c>
      <c r="AE30" s="94"/>
      <c r="AF30" s="106">
        <v>0</v>
      </c>
      <c r="AG30" s="94"/>
      <c r="AH30" s="106">
        <v>0</v>
      </c>
      <c r="AI30" s="94"/>
      <c r="AJ30" s="106">
        <v>0</v>
      </c>
      <c r="AK30" s="94"/>
      <c r="AL30" s="106">
        <f t="shared" si="3"/>
        <v>2162478</v>
      </c>
      <c r="AM30" s="94"/>
      <c r="AN30" s="103">
        <v>18</v>
      </c>
    </row>
    <row r="31" spans="1:40" ht="9.75" customHeight="1" x14ac:dyDescent="0.25">
      <c r="A31" s="103">
        <v>19</v>
      </c>
      <c r="B31" s="103"/>
      <c r="C31" s="8" t="s">
        <v>101</v>
      </c>
      <c r="D31" s="103"/>
      <c r="E31" s="103"/>
      <c r="F31" s="94"/>
      <c r="G31" s="106">
        <v>274884</v>
      </c>
      <c r="H31" s="94"/>
      <c r="I31" s="106">
        <v>19343707</v>
      </c>
      <c r="J31" s="94"/>
      <c r="K31" s="106">
        <v>0</v>
      </c>
      <c r="L31" s="94"/>
      <c r="M31" s="106">
        <f t="shared" si="0"/>
        <v>19618591</v>
      </c>
      <c r="N31" s="94"/>
      <c r="O31" s="106">
        <v>5048524</v>
      </c>
      <c r="P31" s="94"/>
      <c r="Q31" s="106">
        <v>2129460</v>
      </c>
      <c r="R31" s="94"/>
      <c r="S31" s="106">
        <v>4921549</v>
      </c>
      <c r="T31" s="94"/>
      <c r="U31" s="106">
        <f t="shared" si="1"/>
        <v>12099533</v>
      </c>
      <c r="V31" s="94"/>
      <c r="W31" s="94"/>
      <c r="X31" s="106">
        <v>4375711</v>
      </c>
      <c r="Y31" s="94"/>
      <c r="Z31" s="106">
        <v>1449562</v>
      </c>
      <c r="AA31" s="94"/>
      <c r="AB31" s="106">
        <v>1693785</v>
      </c>
      <c r="AC31" s="94"/>
      <c r="AD31" s="106">
        <f t="shared" si="2"/>
        <v>7519058</v>
      </c>
      <c r="AE31" s="94"/>
      <c r="AF31" s="106">
        <v>0</v>
      </c>
      <c r="AG31" s="94"/>
      <c r="AH31" s="106">
        <v>0</v>
      </c>
      <c r="AI31" s="94"/>
      <c r="AJ31" s="106">
        <v>0</v>
      </c>
      <c r="AK31" s="94"/>
      <c r="AL31" s="106">
        <f t="shared" si="3"/>
        <v>19618591</v>
      </c>
      <c r="AM31" s="94"/>
      <c r="AN31" s="103">
        <v>19</v>
      </c>
    </row>
    <row r="32" spans="1:40" ht="9.75" customHeight="1" x14ac:dyDescent="0.25">
      <c r="A32" s="103">
        <v>20</v>
      </c>
      <c r="B32" s="103"/>
      <c r="C32" s="8" t="s">
        <v>102</v>
      </c>
      <c r="D32" s="103"/>
      <c r="E32" s="103"/>
      <c r="F32" s="94"/>
      <c r="G32" s="106">
        <v>0</v>
      </c>
      <c r="H32" s="94"/>
      <c r="I32" s="106">
        <v>11546390</v>
      </c>
      <c r="J32" s="94"/>
      <c r="K32" s="106">
        <v>0</v>
      </c>
      <c r="L32" s="94"/>
      <c r="M32" s="106">
        <f t="shared" si="0"/>
        <v>11546390</v>
      </c>
      <c r="N32" s="94"/>
      <c r="O32" s="106">
        <v>3985888</v>
      </c>
      <c r="P32" s="94"/>
      <c r="Q32" s="106">
        <v>494183</v>
      </c>
      <c r="R32" s="94"/>
      <c r="S32" s="106">
        <v>978387</v>
      </c>
      <c r="T32" s="94"/>
      <c r="U32" s="106">
        <f t="shared" si="1"/>
        <v>5458458</v>
      </c>
      <c r="V32" s="94"/>
      <c r="W32" s="94"/>
      <c r="X32" s="106">
        <v>2339731</v>
      </c>
      <c r="Y32" s="94"/>
      <c r="Z32" s="106">
        <v>312483</v>
      </c>
      <c r="AA32" s="94"/>
      <c r="AB32" s="106">
        <v>499406</v>
      </c>
      <c r="AC32" s="94"/>
      <c r="AD32" s="106">
        <f t="shared" si="2"/>
        <v>3151620</v>
      </c>
      <c r="AE32" s="94"/>
      <c r="AF32" s="106">
        <v>0</v>
      </c>
      <c r="AG32" s="94"/>
      <c r="AH32" s="106">
        <v>0</v>
      </c>
      <c r="AI32" s="94"/>
      <c r="AJ32" s="106">
        <v>0</v>
      </c>
      <c r="AK32" s="94"/>
      <c r="AL32" s="106">
        <f t="shared" si="3"/>
        <v>8610078</v>
      </c>
      <c r="AM32" s="94"/>
      <c r="AN32" s="103">
        <v>20</v>
      </c>
    </row>
    <row r="33" spans="1:40" ht="9.75" customHeight="1" x14ac:dyDescent="0.25">
      <c r="A33" s="103">
        <v>21</v>
      </c>
      <c r="B33" s="103"/>
      <c r="C33" s="8" t="s">
        <v>103</v>
      </c>
      <c r="D33" s="103"/>
      <c r="E33" s="103"/>
      <c r="F33" s="94"/>
      <c r="G33" s="106">
        <v>976</v>
      </c>
      <c r="H33" s="94"/>
      <c r="I33" s="106">
        <v>430750</v>
      </c>
      <c r="J33" s="94"/>
      <c r="K33" s="106">
        <v>0</v>
      </c>
      <c r="L33" s="94"/>
      <c r="M33" s="106">
        <f t="shared" si="0"/>
        <v>431726</v>
      </c>
      <c r="N33" s="94"/>
      <c r="O33" s="106">
        <v>4818878</v>
      </c>
      <c r="P33" s="94"/>
      <c r="Q33" s="106">
        <v>0</v>
      </c>
      <c r="R33" s="94"/>
      <c r="S33" s="106">
        <v>2621076</v>
      </c>
      <c r="T33" s="94"/>
      <c r="U33" s="106">
        <f t="shared" si="1"/>
        <v>7439954</v>
      </c>
      <c r="V33" s="94"/>
      <c r="W33" s="94"/>
      <c r="X33" s="106">
        <v>2502181</v>
      </c>
      <c r="Y33" s="94"/>
      <c r="Z33" s="106">
        <v>0</v>
      </c>
      <c r="AA33" s="94"/>
      <c r="AB33" s="106">
        <v>1305398</v>
      </c>
      <c r="AC33" s="94"/>
      <c r="AD33" s="106">
        <f t="shared" si="2"/>
        <v>3807579</v>
      </c>
      <c r="AE33" s="94"/>
      <c r="AF33" s="106">
        <v>0</v>
      </c>
      <c r="AG33" s="94"/>
      <c r="AH33" s="106">
        <v>0</v>
      </c>
      <c r="AI33" s="94"/>
      <c r="AJ33" s="106">
        <v>0</v>
      </c>
      <c r="AK33" s="94"/>
      <c r="AL33" s="106">
        <f t="shared" si="3"/>
        <v>11247533</v>
      </c>
      <c r="AM33" s="94"/>
      <c r="AN33" s="103">
        <v>21</v>
      </c>
    </row>
    <row r="34" spans="1:40" ht="9.75" customHeight="1" x14ac:dyDescent="0.25">
      <c r="A34" s="103">
        <v>22</v>
      </c>
      <c r="B34" s="103"/>
      <c r="C34" s="8" t="s">
        <v>104</v>
      </c>
      <c r="D34" s="103"/>
      <c r="E34" s="103"/>
      <c r="F34" s="94"/>
      <c r="G34" s="106">
        <v>370745</v>
      </c>
      <c r="H34" s="94"/>
      <c r="I34" s="106">
        <v>1543188</v>
      </c>
      <c r="J34" s="94"/>
      <c r="K34" s="106">
        <v>0</v>
      </c>
      <c r="L34" s="94"/>
      <c r="M34" s="106">
        <f t="shared" si="0"/>
        <v>1913933</v>
      </c>
      <c r="N34" s="94"/>
      <c r="O34" s="106">
        <v>887124</v>
      </c>
      <c r="P34" s="94"/>
      <c r="Q34" s="106">
        <v>0</v>
      </c>
      <c r="R34" s="94"/>
      <c r="S34" s="106">
        <v>493727</v>
      </c>
      <c r="T34" s="94"/>
      <c r="U34" s="106">
        <f t="shared" si="1"/>
        <v>1380851</v>
      </c>
      <c r="V34" s="94"/>
      <c r="W34" s="94"/>
      <c r="X34" s="106">
        <v>481262</v>
      </c>
      <c r="Y34" s="94"/>
      <c r="Z34" s="106">
        <v>0</v>
      </c>
      <c r="AA34" s="94"/>
      <c r="AB34" s="106">
        <v>51820</v>
      </c>
      <c r="AC34" s="94"/>
      <c r="AD34" s="106">
        <f t="shared" si="2"/>
        <v>533082</v>
      </c>
      <c r="AE34" s="94"/>
      <c r="AF34" s="106">
        <v>0</v>
      </c>
      <c r="AG34" s="94"/>
      <c r="AH34" s="106">
        <v>0</v>
      </c>
      <c r="AI34" s="94"/>
      <c r="AJ34" s="106">
        <v>0</v>
      </c>
      <c r="AK34" s="94"/>
      <c r="AL34" s="106">
        <f t="shared" si="3"/>
        <v>1913933</v>
      </c>
      <c r="AM34" s="94"/>
      <c r="AN34" s="103">
        <v>22</v>
      </c>
    </row>
    <row r="35" spans="1:40" ht="9.75" customHeight="1" x14ac:dyDescent="0.25">
      <c r="A35" s="103">
        <v>23</v>
      </c>
      <c r="B35" s="103"/>
      <c r="C35" s="8" t="s">
        <v>105</v>
      </c>
      <c r="D35" s="103"/>
      <c r="E35" s="103"/>
      <c r="F35" s="94"/>
      <c r="G35" s="106">
        <v>34273</v>
      </c>
      <c r="H35" s="94"/>
      <c r="I35" s="106">
        <v>54143603</v>
      </c>
      <c r="J35" s="94"/>
      <c r="K35" s="106">
        <v>0</v>
      </c>
      <c r="L35" s="94"/>
      <c r="M35" s="106">
        <f t="shared" si="0"/>
        <v>54177876</v>
      </c>
      <c r="N35" s="94"/>
      <c r="O35" s="106">
        <v>9210163</v>
      </c>
      <c r="P35" s="94"/>
      <c r="Q35" s="106">
        <v>3986824</v>
      </c>
      <c r="R35" s="94"/>
      <c r="S35" s="106">
        <v>25204512</v>
      </c>
      <c r="T35" s="94"/>
      <c r="U35" s="106">
        <f t="shared" si="1"/>
        <v>38401499</v>
      </c>
      <c r="V35" s="94"/>
      <c r="W35" s="94"/>
      <c r="X35" s="106">
        <v>2744778</v>
      </c>
      <c r="Y35" s="94"/>
      <c r="Z35" s="106">
        <v>1760975</v>
      </c>
      <c r="AA35" s="94"/>
      <c r="AB35" s="106">
        <v>11703406</v>
      </c>
      <c r="AC35" s="94"/>
      <c r="AD35" s="106">
        <f t="shared" si="2"/>
        <v>16209159</v>
      </c>
      <c r="AE35" s="94"/>
      <c r="AF35" s="106">
        <v>0</v>
      </c>
      <c r="AG35" s="94"/>
      <c r="AH35" s="106">
        <v>0</v>
      </c>
      <c r="AI35" s="94"/>
      <c r="AJ35" s="106">
        <v>383492</v>
      </c>
      <c r="AK35" s="94"/>
      <c r="AL35" s="106">
        <f t="shared" si="3"/>
        <v>54994150</v>
      </c>
      <c r="AM35" s="94"/>
      <c r="AN35" s="103">
        <v>23</v>
      </c>
    </row>
    <row r="36" spans="1:40" ht="9.75" customHeight="1" x14ac:dyDescent="0.25">
      <c r="A36" s="103">
        <v>24</v>
      </c>
      <c r="B36" s="103"/>
      <c r="C36" s="8" t="s">
        <v>106</v>
      </c>
      <c r="D36" s="103"/>
      <c r="E36" s="103"/>
      <c r="F36" s="94"/>
      <c r="G36" s="106">
        <v>0</v>
      </c>
      <c r="H36" s="94"/>
      <c r="I36" s="106">
        <v>81333153</v>
      </c>
      <c r="J36" s="94"/>
      <c r="K36" s="106">
        <v>0</v>
      </c>
      <c r="L36" s="94"/>
      <c r="M36" s="106">
        <f t="shared" si="0"/>
        <v>81333153</v>
      </c>
      <c r="N36" s="94"/>
      <c r="O36" s="106">
        <v>0</v>
      </c>
      <c r="P36" s="94"/>
      <c r="Q36" s="106">
        <v>2431902</v>
      </c>
      <c r="R36" s="94"/>
      <c r="S36" s="106">
        <v>46689640</v>
      </c>
      <c r="T36" s="94"/>
      <c r="U36" s="106">
        <f t="shared" si="1"/>
        <v>49121542</v>
      </c>
      <c r="V36" s="94"/>
      <c r="W36" s="94"/>
      <c r="X36" s="106">
        <v>0</v>
      </c>
      <c r="Y36" s="94"/>
      <c r="Z36" s="106">
        <v>1218163</v>
      </c>
      <c r="AA36" s="94"/>
      <c r="AB36" s="106">
        <v>30993448</v>
      </c>
      <c r="AC36" s="94"/>
      <c r="AD36" s="106">
        <f t="shared" si="2"/>
        <v>32211611</v>
      </c>
      <c r="AE36" s="94"/>
      <c r="AF36" s="106">
        <v>0</v>
      </c>
      <c r="AG36" s="94"/>
      <c r="AH36" s="106">
        <v>0</v>
      </c>
      <c r="AI36" s="94"/>
      <c r="AJ36" s="106">
        <v>0</v>
      </c>
      <c r="AK36" s="94"/>
      <c r="AL36" s="106">
        <f t="shared" si="3"/>
        <v>81333153</v>
      </c>
      <c r="AM36" s="94"/>
      <c r="AN36" s="103">
        <v>24</v>
      </c>
    </row>
    <row r="37" spans="1:40" ht="9.75" customHeight="1" x14ac:dyDescent="0.25">
      <c r="A37" s="103">
        <v>25</v>
      </c>
      <c r="B37" s="103"/>
      <c r="C37" s="8" t="s">
        <v>107</v>
      </c>
      <c r="D37" s="103"/>
      <c r="E37" s="103"/>
      <c r="F37" s="94"/>
      <c r="G37" s="106">
        <v>0</v>
      </c>
      <c r="H37" s="94"/>
      <c r="I37" s="106">
        <v>0</v>
      </c>
      <c r="J37" s="94"/>
      <c r="K37" s="106">
        <v>0</v>
      </c>
      <c r="L37" s="94"/>
      <c r="M37" s="106">
        <f t="shared" si="0"/>
        <v>0</v>
      </c>
      <c r="N37" s="94"/>
      <c r="O37" s="106">
        <v>0</v>
      </c>
      <c r="P37" s="94"/>
      <c r="Q37" s="106">
        <v>0</v>
      </c>
      <c r="R37" s="94"/>
      <c r="S37" s="106">
        <v>0</v>
      </c>
      <c r="T37" s="94"/>
      <c r="U37" s="106">
        <f t="shared" si="1"/>
        <v>0</v>
      </c>
      <c r="V37" s="94"/>
      <c r="W37" s="94"/>
      <c r="X37" s="106">
        <v>0</v>
      </c>
      <c r="Y37" s="94"/>
      <c r="Z37" s="106">
        <v>0</v>
      </c>
      <c r="AA37" s="94"/>
      <c r="AB37" s="106">
        <v>0</v>
      </c>
      <c r="AC37" s="94"/>
      <c r="AD37" s="106">
        <f t="shared" si="2"/>
        <v>0</v>
      </c>
      <c r="AE37" s="94"/>
      <c r="AF37" s="106">
        <v>0</v>
      </c>
      <c r="AG37" s="94"/>
      <c r="AH37" s="106">
        <v>0</v>
      </c>
      <c r="AI37" s="94"/>
      <c r="AJ37" s="106">
        <v>0</v>
      </c>
      <c r="AK37" s="94"/>
      <c r="AL37" s="106">
        <f t="shared" si="3"/>
        <v>0</v>
      </c>
      <c r="AM37" s="94"/>
      <c r="AN37" s="103">
        <v>25</v>
      </c>
    </row>
    <row r="38" spans="1:40" ht="9.75" customHeight="1" x14ac:dyDescent="0.25">
      <c r="A38" s="103">
        <v>26</v>
      </c>
      <c r="B38" s="103"/>
      <c r="C38" s="8" t="s">
        <v>108</v>
      </c>
      <c r="D38" s="103"/>
      <c r="E38" s="103"/>
      <c r="F38" s="94"/>
      <c r="G38" s="106">
        <v>0</v>
      </c>
      <c r="H38" s="94"/>
      <c r="I38" s="106">
        <v>0</v>
      </c>
      <c r="J38" s="94"/>
      <c r="K38" s="106">
        <v>0</v>
      </c>
      <c r="L38" s="94"/>
      <c r="M38" s="106">
        <f t="shared" si="0"/>
        <v>0</v>
      </c>
      <c r="N38" s="94"/>
      <c r="O38" s="106">
        <v>0</v>
      </c>
      <c r="P38" s="94"/>
      <c r="Q38" s="106">
        <v>0</v>
      </c>
      <c r="R38" s="94"/>
      <c r="S38" s="106">
        <v>0</v>
      </c>
      <c r="T38" s="94"/>
      <c r="U38" s="106">
        <f t="shared" si="1"/>
        <v>0</v>
      </c>
      <c r="V38" s="94"/>
      <c r="W38" s="94"/>
      <c r="X38" s="106">
        <v>0</v>
      </c>
      <c r="Y38" s="94"/>
      <c r="Z38" s="106">
        <v>0</v>
      </c>
      <c r="AA38" s="94"/>
      <c r="AB38" s="106">
        <v>0</v>
      </c>
      <c r="AC38" s="94"/>
      <c r="AD38" s="106">
        <f t="shared" si="2"/>
        <v>0</v>
      </c>
      <c r="AE38" s="94"/>
      <c r="AF38" s="106">
        <v>0</v>
      </c>
      <c r="AG38" s="94"/>
      <c r="AH38" s="106">
        <v>0</v>
      </c>
      <c r="AI38" s="94"/>
      <c r="AJ38" s="106">
        <v>0</v>
      </c>
      <c r="AK38" s="94"/>
      <c r="AL38" s="106">
        <f t="shared" si="3"/>
        <v>0</v>
      </c>
      <c r="AM38" s="94"/>
      <c r="AN38" s="103">
        <v>26</v>
      </c>
    </row>
    <row r="39" spans="1:40" ht="9.75" customHeight="1" x14ac:dyDescent="0.25">
      <c r="A39" s="103">
        <v>27</v>
      </c>
      <c r="B39" s="103"/>
      <c r="C39" s="8" t="s">
        <v>109</v>
      </c>
      <c r="D39" s="103"/>
      <c r="E39" s="103"/>
      <c r="F39" s="94"/>
      <c r="G39" s="106">
        <v>933125</v>
      </c>
      <c r="H39" s="94"/>
      <c r="I39" s="106">
        <v>3813627</v>
      </c>
      <c r="J39" s="94"/>
      <c r="K39" s="106">
        <v>0</v>
      </c>
      <c r="L39" s="94"/>
      <c r="M39" s="106">
        <f t="shared" si="0"/>
        <v>4746752</v>
      </c>
      <c r="N39" s="94"/>
      <c r="O39" s="106">
        <v>1520744</v>
      </c>
      <c r="P39" s="94"/>
      <c r="Q39" s="106">
        <v>0</v>
      </c>
      <c r="R39" s="94"/>
      <c r="S39" s="106">
        <v>713559</v>
      </c>
      <c r="T39" s="94"/>
      <c r="U39" s="106">
        <f t="shared" si="1"/>
        <v>2234303</v>
      </c>
      <c r="V39" s="94"/>
      <c r="W39" s="94"/>
      <c r="X39" s="106">
        <v>1091013</v>
      </c>
      <c r="Y39" s="94"/>
      <c r="Z39" s="106">
        <v>0</v>
      </c>
      <c r="AA39" s="94"/>
      <c r="AB39" s="106">
        <v>204052</v>
      </c>
      <c r="AC39" s="94"/>
      <c r="AD39" s="106">
        <f t="shared" si="2"/>
        <v>1295065</v>
      </c>
      <c r="AE39" s="94"/>
      <c r="AF39" s="106">
        <v>0</v>
      </c>
      <c r="AG39" s="94"/>
      <c r="AH39" s="106">
        <v>0</v>
      </c>
      <c r="AI39" s="94"/>
      <c r="AJ39" s="106">
        <v>567951</v>
      </c>
      <c r="AK39" s="94"/>
      <c r="AL39" s="106">
        <f t="shared" si="3"/>
        <v>4097319</v>
      </c>
      <c r="AM39" s="94"/>
      <c r="AN39" s="103">
        <v>27</v>
      </c>
    </row>
    <row r="40" spans="1:40" ht="9.75" customHeight="1" x14ac:dyDescent="0.25">
      <c r="A40" s="103">
        <v>28</v>
      </c>
      <c r="B40" s="103"/>
      <c r="C40" s="8" t="s">
        <v>110</v>
      </c>
      <c r="D40" s="103"/>
      <c r="E40" s="103"/>
      <c r="F40" s="94"/>
      <c r="G40" s="106">
        <v>515545</v>
      </c>
      <c r="H40" s="94"/>
      <c r="I40" s="106">
        <v>0</v>
      </c>
      <c r="J40" s="94"/>
      <c r="K40" s="106">
        <v>0</v>
      </c>
      <c r="L40" s="94"/>
      <c r="M40" s="106">
        <f t="shared" si="0"/>
        <v>515545</v>
      </c>
      <c r="N40" s="94"/>
      <c r="O40" s="106">
        <v>2368181</v>
      </c>
      <c r="P40" s="94"/>
      <c r="Q40" s="106">
        <v>0</v>
      </c>
      <c r="R40" s="94"/>
      <c r="S40" s="106">
        <v>20664508</v>
      </c>
      <c r="T40" s="94"/>
      <c r="U40" s="106">
        <f t="shared" si="1"/>
        <v>23032689</v>
      </c>
      <c r="V40" s="94"/>
      <c r="W40" s="94"/>
      <c r="X40" s="106">
        <v>159569</v>
      </c>
      <c r="Y40" s="94"/>
      <c r="Z40" s="106">
        <v>0</v>
      </c>
      <c r="AA40" s="94"/>
      <c r="AB40" s="106">
        <v>15359342</v>
      </c>
      <c r="AC40" s="94"/>
      <c r="AD40" s="106">
        <f t="shared" si="2"/>
        <v>15518911</v>
      </c>
      <c r="AE40" s="94"/>
      <c r="AF40" s="106">
        <v>0</v>
      </c>
      <c r="AG40" s="94"/>
      <c r="AH40" s="106">
        <v>0</v>
      </c>
      <c r="AI40" s="94"/>
      <c r="AJ40" s="106">
        <v>643936</v>
      </c>
      <c r="AK40" s="94"/>
      <c r="AL40" s="106">
        <f t="shared" si="3"/>
        <v>39195536</v>
      </c>
      <c r="AM40" s="94"/>
      <c r="AN40" s="103">
        <v>28</v>
      </c>
    </row>
    <row r="41" spans="1:40" ht="9.75" customHeight="1" x14ac:dyDescent="0.25">
      <c r="A41" s="103">
        <v>29</v>
      </c>
      <c r="B41" s="103"/>
      <c r="C41" s="8" t="s">
        <v>111</v>
      </c>
      <c r="D41" s="103"/>
      <c r="E41" s="103"/>
      <c r="F41" s="94"/>
      <c r="G41" s="106">
        <v>0</v>
      </c>
      <c r="H41" s="94"/>
      <c r="I41" s="106">
        <v>1753989</v>
      </c>
      <c r="J41" s="94"/>
      <c r="K41" s="106">
        <v>0</v>
      </c>
      <c r="L41" s="94"/>
      <c r="M41" s="106">
        <f t="shared" si="0"/>
        <v>1753989</v>
      </c>
      <c r="N41" s="94"/>
      <c r="O41" s="106">
        <v>536108</v>
      </c>
      <c r="P41" s="94"/>
      <c r="Q41" s="106">
        <v>0</v>
      </c>
      <c r="R41" s="94"/>
      <c r="S41" s="106">
        <v>428985</v>
      </c>
      <c r="T41" s="94"/>
      <c r="U41" s="106">
        <f t="shared" si="1"/>
        <v>965093</v>
      </c>
      <c r="V41" s="94"/>
      <c r="W41" s="94"/>
      <c r="X41" s="106">
        <v>441207</v>
      </c>
      <c r="Y41" s="94"/>
      <c r="Z41" s="106">
        <v>0</v>
      </c>
      <c r="AA41" s="94"/>
      <c r="AB41" s="106">
        <v>347689</v>
      </c>
      <c r="AC41" s="94"/>
      <c r="AD41" s="106">
        <f t="shared" si="2"/>
        <v>788896</v>
      </c>
      <c r="AE41" s="94"/>
      <c r="AF41" s="106">
        <v>0</v>
      </c>
      <c r="AG41" s="94"/>
      <c r="AH41" s="106">
        <v>0</v>
      </c>
      <c r="AI41" s="94"/>
      <c r="AJ41" s="106">
        <v>0</v>
      </c>
      <c r="AK41" s="94"/>
      <c r="AL41" s="106">
        <f t="shared" si="3"/>
        <v>1753989</v>
      </c>
      <c r="AM41" s="94"/>
      <c r="AN41" s="103">
        <v>29</v>
      </c>
    </row>
    <row r="42" spans="1:40" ht="9.75" customHeight="1" x14ac:dyDescent="0.25">
      <c r="A42" s="103">
        <v>30</v>
      </c>
      <c r="B42" s="103"/>
      <c r="C42" s="8" t="s">
        <v>112</v>
      </c>
      <c r="D42" s="103"/>
      <c r="E42" s="103"/>
      <c r="F42" s="94"/>
      <c r="G42" s="106">
        <v>13188224</v>
      </c>
      <c r="H42" s="94"/>
      <c r="I42" s="106">
        <v>68232503</v>
      </c>
      <c r="J42" s="94"/>
      <c r="K42" s="106">
        <v>1833891</v>
      </c>
      <c r="L42" s="94"/>
      <c r="M42" s="106">
        <f t="shared" si="0"/>
        <v>83254618</v>
      </c>
      <c r="N42" s="94"/>
      <c r="O42" s="106">
        <v>10375240</v>
      </c>
      <c r="P42" s="94"/>
      <c r="Q42" s="106">
        <v>5239391</v>
      </c>
      <c r="R42" s="94"/>
      <c r="S42" s="106">
        <v>36725895</v>
      </c>
      <c r="T42" s="94"/>
      <c r="U42" s="106">
        <f t="shared" si="1"/>
        <v>52340526</v>
      </c>
      <c r="V42" s="94"/>
      <c r="W42" s="94"/>
      <c r="X42" s="106">
        <v>8307702</v>
      </c>
      <c r="Y42" s="94"/>
      <c r="Z42" s="106">
        <v>3690508</v>
      </c>
      <c r="AA42" s="94"/>
      <c r="AB42" s="106">
        <v>17898789</v>
      </c>
      <c r="AC42" s="94"/>
      <c r="AD42" s="106">
        <f t="shared" si="2"/>
        <v>29896999</v>
      </c>
      <c r="AE42" s="94"/>
      <c r="AF42" s="106">
        <v>0</v>
      </c>
      <c r="AG42" s="94"/>
      <c r="AH42" s="106">
        <v>0</v>
      </c>
      <c r="AI42" s="94"/>
      <c r="AJ42" s="106">
        <v>736935</v>
      </c>
      <c r="AK42" s="94"/>
      <c r="AL42" s="106">
        <f t="shared" si="3"/>
        <v>82974460</v>
      </c>
      <c r="AM42" s="94"/>
      <c r="AN42" s="103">
        <v>30</v>
      </c>
    </row>
    <row r="43" spans="1:40" ht="9.75" customHeight="1" x14ac:dyDescent="0.25">
      <c r="A43" s="103">
        <v>31</v>
      </c>
      <c r="B43" s="103"/>
      <c r="C43" s="8" t="s">
        <v>113</v>
      </c>
      <c r="D43" s="103"/>
      <c r="E43" s="103"/>
      <c r="F43" s="94"/>
      <c r="G43" s="106">
        <v>257753</v>
      </c>
      <c r="H43" s="94"/>
      <c r="I43" s="106">
        <v>26011082</v>
      </c>
      <c r="J43" s="94"/>
      <c r="K43" s="106">
        <v>1656128</v>
      </c>
      <c r="L43" s="94"/>
      <c r="M43" s="106">
        <f t="shared" si="0"/>
        <v>27924963</v>
      </c>
      <c r="N43" s="94"/>
      <c r="O43" s="106">
        <v>9620505</v>
      </c>
      <c r="P43" s="94"/>
      <c r="Q43" s="106">
        <v>1884304</v>
      </c>
      <c r="R43" s="94"/>
      <c r="S43" s="106">
        <v>8883103</v>
      </c>
      <c r="T43" s="94"/>
      <c r="U43" s="106">
        <f t="shared" si="1"/>
        <v>20387912</v>
      </c>
      <c r="V43" s="94"/>
      <c r="W43" s="94"/>
      <c r="X43" s="106">
        <v>3813503</v>
      </c>
      <c r="Y43" s="94"/>
      <c r="Z43" s="106">
        <v>1064089</v>
      </c>
      <c r="AA43" s="94"/>
      <c r="AB43" s="106">
        <v>3159463</v>
      </c>
      <c r="AC43" s="94"/>
      <c r="AD43" s="106">
        <f t="shared" si="2"/>
        <v>8037055</v>
      </c>
      <c r="AE43" s="94"/>
      <c r="AF43" s="106">
        <v>0</v>
      </c>
      <c r="AG43" s="94"/>
      <c r="AH43" s="106">
        <v>0</v>
      </c>
      <c r="AI43" s="94"/>
      <c r="AJ43" s="106">
        <v>185774</v>
      </c>
      <c r="AK43" s="94"/>
      <c r="AL43" s="106">
        <f t="shared" si="3"/>
        <v>28610741</v>
      </c>
      <c r="AM43" s="94"/>
      <c r="AN43" s="103">
        <v>31</v>
      </c>
    </row>
    <row r="44" spans="1:40" ht="9.75" customHeight="1" x14ac:dyDescent="0.25">
      <c r="A44" s="103">
        <v>32</v>
      </c>
      <c r="B44" s="103"/>
      <c r="C44" s="8" t="s">
        <v>114</v>
      </c>
      <c r="D44" s="103"/>
      <c r="E44" s="103"/>
      <c r="F44" s="94"/>
      <c r="G44" s="106">
        <v>0</v>
      </c>
      <c r="H44" s="94"/>
      <c r="I44" s="106">
        <v>3652371</v>
      </c>
      <c r="J44" s="94"/>
      <c r="K44" s="106">
        <v>235422</v>
      </c>
      <c r="L44" s="94"/>
      <c r="M44" s="106">
        <f t="shared" si="0"/>
        <v>3887793</v>
      </c>
      <c r="N44" s="94"/>
      <c r="O44" s="106">
        <v>1736669</v>
      </c>
      <c r="P44" s="94"/>
      <c r="Q44" s="106">
        <v>14500</v>
      </c>
      <c r="R44" s="94"/>
      <c r="S44" s="106">
        <v>1410110</v>
      </c>
      <c r="T44" s="94"/>
      <c r="U44" s="106">
        <f t="shared" si="1"/>
        <v>3161279</v>
      </c>
      <c r="V44" s="94"/>
      <c r="W44" s="94"/>
      <c r="X44" s="106">
        <v>379682</v>
      </c>
      <c r="Y44" s="94"/>
      <c r="Z44" s="106">
        <v>9368</v>
      </c>
      <c r="AA44" s="94"/>
      <c r="AB44" s="106">
        <v>442232</v>
      </c>
      <c r="AC44" s="94"/>
      <c r="AD44" s="106">
        <f t="shared" si="2"/>
        <v>831282</v>
      </c>
      <c r="AE44" s="94"/>
      <c r="AF44" s="106">
        <v>0</v>
      </c>
      <c r="AG44" s="94"/>
      <c r="AH44" s="106">
        <v>0</v>
      </c>
      <c r="AI44" s="94"/>
      <c r="AJ44" s="106">
        <v>0</v>
      </c>
      <c r="AK44" s="94"/>
      <c r="AL44" s="106">
        <f t="shared" si="3"/>
        <v>3992561</v>
      </c>
      <c r="AM44" s="94"/>
      <c r="AN44" s="103">
        <v>32</v>
      </c>
    </row>
    <row r="45" spans="1:40" ht="9.75" customHeight="1" x14ac:dyDescent="0.25">
      <c r="A45" s="103">
        <v>33</v>
      </c>
      <c r="B45" s="103"/>
      <c r="C45" s="8" t="s">
        <v>115</v>
      </c>
      <c r="D45" s="103"/>
      <c r="E45" s="103"/>
      <c r="F45" s="94"/>
      <c r="G45" s="106">
        <v>7169</v>
      </c>
      <c r="H45" s="94"/>
      <c r="I45" s="106">
        <v>5262258</v>
      </c>
      <c r="J45" s="94"/>
      <c r="K45" s="106">
        <v>0</v>
      </c>
      <c r="L45" s="94"/>
      <c r="M45" s="106">
        <f t="shared" si="0"/>
        <v>5269427</v>
      </c>
      <c r="N45" s="94"/>
      <c r="O45" s="106">
        <v>1055346</v>
      </c>
      <c r="P45" s="94"/>
      <c r="Q45" s="106">
        <v>0</v>
      </c>
      <c r="R45" s="94"/>
      <c r="S45" s="106">
        <v>1542229</v>
      </c>
      <c r="T45" s="94"/>
      <c r="U45" s="106">
        <f t="shared" si="1"/>
        <v>2597575</v>
      </c>
      <c r="V45" s="94"/>
      <c r="W45" s="94"/>
      <c r="X45" s="106">
        <v>307482</v>
      </c>
      <c r="Y45" s="94"/>
      <c r="Z45" s="106">
        <v>0</v>
      </c>
      <c r="AA45" s="94"/>
      <c r="AB45" s="106">
        <v>657328</v>
      </c>
      <c r="AC45" s="94"/>
      <c r="AD45" s="106">
        <f t="shared" si="2"/>
        <v>964810</v>
      </c>
      <c r="AE45" s="94"/>
      <c r="AF45" s="106">
        <v>0</v>
      </c>
      <c r="AG45" s="94"/>
      <c r="AH45" s="106">
        <v>0</v>
      </c>
      <c r="AI45" s="94"/>
      <c r="AJ45" s="106">
        <v>114508</v>
      </c>
      <c r="AK45" s="94"/>
      <c r="AL45" s="106">
        <f t="shared" si="3"/>
        <v>3676893</v>
      </c>
      <c r="AM45" s="94"/>
      <c r="AN45" s="103">
        <v>33</v>
      </c>
    </row>
    <row r="46" spans="1:40" ht="9.75" customHeight="1" x14ac:dyDescent="0.25">
      <c r="A46" s="103">
        <v>34</v>
      </c>
      <c r="B46" s="103"/>
      <c r="C46" s="8" t="s">
        <v>116</v>
      </c>
      <c r="D46" s="103"/>
      <c r="E46" s="103"/>
      <c r="F46" s="94"/>
      <c r="G46" s="106">
        <v>1204855</v>
      </c>
      <c r="H46" s="94"/>
      <c r="I46" s="106">
        <v>27992082</v>
      </c>
      <c r="J46" s="94"/>
      <c r="K46" s="106">
        <v>0</v>
      </c>
      <c r="L46" s="94"/>
      <c r="M46" s="106">
        <f t="shared" si="0"/>
        <v>29196937</v>
      </c>
      <c r="N46" s="94"/>
      <c r="O46" s="106">
        <v>6440822</v>
      </c>
      <c r="P46" s="94"/>
      <c r="Q46" s="106">
        <v>0</v>
      </c>
      <c r="R46" s="94"/>
      <c r="S46" s="106">
        <v>15783127</v>
      </c>
      <c r="T46" s="94"/>
      <c r="U46" s="106">
        <f t="shared" si="1"/>
        <v>22223949</v>
      </c>
      <c r="V46" s="94"/>
      <c r="W46" s="94"/>
      <c r="X46" s="106">
        <v>4571313</v>
      </c>
      <c r="Y46" s="94"/>
      <c r="Z46" s="106">
        <v>0</v>
      </c>
      <c r="AA46" s="94"/>
      <c r="AB46" s="106">
        <v>6489513</v>
      </c>
      <c r="AC46" s="94"/>
      <c r="AD46" s="106">
        <f t="shared" si="2"/>
        <v>11060826</v>
      </c>
      <c r="AE46" s="94"/>
      <c r="AF46" s="106">
        <v>0</v>
      </c>
      <c r="AG46" s="94"/>
      <c r="AH46" s="106">
        <v>0</v>
      </c>
      <c r="AI46" s="94"/>
      <c r="AJ46" s="106">
        <v>126645</v>
      </c>
      <c r="AK46" s="94"/>
      <c r="AL46" s="106">
        <f t="shared" si="3"/>
        <v>33411420</v>
      </c>
      <c r="AM46" s="94"/>
      <c r="AN46" s="103">
        <v>34</v>
      </c>
    </row>
    <row r="47" spans="1:40" ht="9.75" customHeight="1" x14ac:dyDescent="0.25">
      <c r="A47" s="103">
        <v>35</v>
      </c>
      <c r="B47" s="103"/>
      <c r="C47" s="8" t="s">
        <v>117</v>
      </c>
      <c r="D47" s="103"/>
      <c r="E47" s="103"/>
      <c r="F47" s="94"/>
      <c r="G47" s="106">
        <v>4015467</v>
      </c>
      <c r="H47" s="94"/>
      <c r="I47" s="106">
        <v>140702312</v>
      </c>
      <c r="J47" s="94"/>
      <c r="K47" s="106">
        <v>0</v>
      </c>
      <c r="L47" s="94"/>
      <c r="M47" s="106">
        <f t="shared" si="0"/>
        <v>144717779</v>
      </c>
      <c r="N47" s="94"/>
      <c r="O47" s="106">
        <v>28862402</v>
      </c>
      <c r="P47" s="94"/>
      <c r="Q47" s="106">
        <v>19387806</v>
      </c>
      <c r="R47" s="94"/>
      <c r="S47" s="106">
        <v>46196017</v>
      </c>
      <c r="T47" s="94"/>
      <c r="U47" s="106">
        <f t="shared" si="1"/>
        <v>94446225</v>
      </c>
      <c r="V47" s="94"/>
      <c r="W47" s="94"/>
      <c r="X47" s="106">
        <v>13369600</v>
      </c>
      <c r="Y47" s="94"/>
      <c r="Z47" s="106">
        <v>6914662</v>
      </c>
      <c r="AA47" s="94"/>
      <c r="AB47" s="106">
        <v>25240809</v>
      </c>
      <c r="AC47" s="94"/>
      <c r="AD47" s="106">
        <f t="shared" si="2"/>
        <v>45525071</v>
      </c>
      <c r="AE47" s="94"/>
      <c r="AF47" s="106">
        <v>0</v>
      </c>
      <c r="AG47" s="94"/>
      <c r="AH47" s="106">
        <v>0</v>
      </c>
      <c r="AI47" s="94"/>
      <c r="AJ47" s="106">
        <v>450016</v>
      </c>
      <c r="AK47" s="94"/>
      <c r="AL47" s="106">
        <f t="shared" si="3"/>
        <v>140421312</v>
      </c>
      <c r="AM47" s="94"/>
      <c r="AN47" s="103">
        <v>35</v>
      </c>
    </row>
    <row r="48" spans="1:40" ht="9.75" customHeight="1" x14ac:dyDescent="0.25">
      <c r="A48" s="103">
        <v>36</v>
      </c>
      <c r="B48" s="103"/>
      <c r="C48" s="8" t="s">
        <v>118</v>
      </c>
      <c r="D48" s="103"/>
      <c r="E48" s="103"/>
      <c r="F48" s="94"/>
      <c r="G48" s="106">
        <v>0</v>
      </c>
      <c r="H48" s="94"/>
      <c r="I48" s="106">
        <v>3699529</v>
      </c>
      <c r="J48" s="94"/>
      <c r="K48" s="106">
        <v>0</v>
      </c>
      <c r="L48" s="94"/>
      <c r="M48" s="106">
        <f t="shared" si="0"/>
        <v>3699529</v>
      </c>
      <c r="N48" s="94"/>
      <c r="O48" s="106">
        <v>1500948</v>
      </c>
      <c r="P48" s="94"/>
      <c r="Q48" s="106">
        <v>0</v>
      </c>
      <c r="R48" s="94"/>
      <c r="S48" s="106">
        <v>645767</v>
      </c>
      <c r="T48" s="94"/>
      <c r="U48" s="106">
        <f t="shared" si="1"/>
        <v>2146715</v>
      </c>
      <c r="V48" s="94"/>
      <c r="W48" s="94"/>
      <c r="X48" s="106">
        <v>1237396</v>
      </c>
      <c r="Y48" s="94"/>
      <c r="Z48" s="106">
        <v>0</v>
      </c>
      <c r="AA48" s="94"/>
      <c r="AB48" s="106">
        <v>315418</v>
      </c>
      <c r="AC48" s="94"/>
      <c r="AD48" s="106">
        <f t="shared" si="2"/>
        <v>1552814</v>
      </c>
      <c r="AE48" s="94"/>
      <c r="AF48" s="106">
        <v>0</v>
      </c>
      <c r="AG48" s="94"/>
      <c r="AH48" s="106">
        <v>0</v>
      </c>
      <c r="AI48" s="94"/>
      <c r="AJ48" s="106">
        <v>0</v>
      </c>
      <c r="AK48" s="94"/>
      <c r="AL48" s="106">
        <f t="shared" si="3"/>
        <v>3699529</v>
      </c>
      <c r="AM48" s="94"/>
      <c r="AN48" s="103">
        <v>36</v>
      </c>
    </row>
    <row r="49" spans="1:40" ht="9.75" customHeight="1" x14ac:dyDescent="0.25">
      <c r="A49" s="103">
        <v>37</v>
      </c>
      <c r="B49" s="103"/>
      <c r="C49" s="8" t="s">
        <v>119</v>
      </c>
      <c r="D49" s="103"/>
      <c r="E49" s="103"/>
      <c r="F49" s="94"/>
      <c r="G49" s="106">
        <v>0</v>
      </c>
      <c r="H49" s="94"/>
      <c r="I49" s="106">
        <v>0</v>
      </c>
      <c r="J49" s="94"/>
      <c r="K49" s="106">
        <v>0</v>
      </c>
      <c r="L49" s="94"/>
      <c r="M49" s="106">
        <f t="shared" si="0"/>
        <v>0</v>
      </c>
      <c r="N49" s="94"/>
      <c r="O49" s="106">
        <v>0</v>
      </c>
      <c r="P49" s="94"/>
      <c r="Q49" s="106">
        <v>0</v>
      </c>
      <c r="R49" s="94"/>
      <c r="S49" s="106">
        <v>837370</v>
      </c>
      <c r="T49" s="94"/>
      <c r="U49" s="106">
        <f t="shared" si="1"/>
        <v>837370</v>
      </c>
      <c r="V49" s="94"/>
      <c r="W49" s="94"/>
      <c r="X49" s="106">
        <v>0</v>
      </c>
      <c r="Y49" s="94"/>
      <c r="Z49" s="106">
        <v>0</v>
      </c>
      <c r="AA49" s="94"/>
      <c r="AB49" s="106">
        <v>752932</v>
      </c>
      <c r="AC49" s="94"/>
      <c r="AD49" s="106">
        <f t="shared" si="2"/>
        <v>752932</v>
      </c>
      <c r="AE49" s="94"/>
      <c r="AF49" s="106">
        <v>0</v>
      </c>
      <c r="AG49" s="94"/>
      <c r="AH49" s="106">
        <v>0</v>
      </c>
      <c r="AI49" s="94"/>
      <c r="AJ49" s="106">
        <v>0</v>
      </c>
      <c r="AK49" s="94"/>
      <c r="AL49" s="106">
        <f t="shared" si="3"/>
        <v>1590302</v>
      </c>
      <c r="AM49" s="94"/>
      <c r="AN49" s="103">
        <v>37</v>
      </c>
    </row>
    <row r="50" spans="1:40" ht="9.75" customHeight="1" x14ac:dyDescent="0.25">
      <c r="A50" s="109">
        <v>38</v>
      </c>
      <c r="B50" s="103"/>
      <c r="C50" s="8" t="s">
        <v>120</v>
      </c>
      <c r="D50" s="103"/>
      <c r="E50" s="103"/>
      <c r="F50" s="94"/>
      <c r="G50" s="110">
        <v>0</v>
      </c>
      <c r="H50" s="94"/>
      <c r="I50" s="110">
        <v>0</v>
      </c>
      <c r="J50" s="94"/>
      <c r="K50" s="110">
        <v>0</v>
      </c>
      <c r="L50" s="94"/>
      <c r="M50" s="110">
        <f t="shared" si="0"/>
        <v>0</v>
      </c>
      <c r="N50" s="94"/>
      <c r="O50" s="110">
        <v>5194418</v>
      </c>
      <c r="P50" s="94"/>
      <c r="Q50" s="110">
        <v>0</v>
      </c>
      <c r="R50" s="94"/>
      <c r="S50" s="110">
        <v>2294483</v>
      </c>
      <c r="T50" s="94"/>
      <c r="U50" s="110">
        <f t="shared" si="1"/>
        <v>7488901</v>
      </c>
      <c r="V50" s="94"/>
      <c r="W50" s="94"/>
      <c r="X50" s="110">
        <v>2442629</v>
      </c>
      <c r="Y50" s="94"/>
      <c r="Z50" s="110">
        <v>0</v>
      </c>
      <c r="AA50" s="94"/>
      <c r="AB50" s="110">
        <v>825749</v>
      </c>
      <c r="AC50" s="94"/>
      <c r="AD50" s="110">
        <f t="shared" si="2"/>
        <v>3268378</v>
      </c>
      <c r="AE50" s="94"/>
      <c r="AF50" s="110">
        <v>0</v>
      </c>
      <c r="AG50" s="94"/>
      <c r="AH50" s="110">
        <v>0</v>
      </c>
      <c r="AI50" s="94"/>
      <c r="AJ50" s="110">
        <v>750</v>
      </c>
      <c r="AK50" s="94"/>
      <c r="AL50" s="110">
        <f t="shared" si="3"/>
        <v>10758029</v>
      </c>
      <c r="AM50" s="94"/>
      <c r="AN50" s="109">
        <v>38</v>
      </c>
    </row>
    <row r="51" spans="1:40" ht="8.85" customHeight="1" x14ac:dyDescent="0.25">
      <c r="A51" s="103"/>
      <c r="B51" s="103"/>
      <c r="C51" s="103"/>
      <c r="D51" s="103"/>
      <c r="E51" s="103"/>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103"/>
    </row>
    <row r="52" spans="1:40" ht="8.85" customHeight="1" x14ac:dyDescent="0.25">
      <c r="A52" s="109">
        <f>A50</f>
        <v>38</v>
      </c>
      <c r="B52" s="103"/>
      <c r="C52" s="123" t="s">
        <v>63</v>
      </c>
      <c r="D52" s="103"/>
      <c r="E52" s="103"/>
      <c r="F52" s="94"/>
      <c r="G52" s="115">
        <f>SUM(G13:G50)</f>
        <v>48628319</v>
      </c>
      <c r="H52" s="94"/>
      <c r="I52" s="115">
        <f>SUM(I13:I50)</f>
        <v>641344646</v>
      </c>
      <c r="J52" s="94"/>
      <c r="K52" s="115">
        <f>SUM(K13:K50)</f>
        <v>4380341</v>
      </c>
      <c r="L52" s="94"/>
      <c r="M52" s="115">
        <f>SUM(M13:M50)</f>
        <v>694353306</v>
      </c>
      <c r="N52" s="94"/>
      <c r="O52" s="115">
        <f>SUM(O13:O50)</f>
        <v>157245856</v>
      </c>
      <c r="P52" s="94"/>
      <c r="Q52" s="115">
        <f>SUM(Q13:Q50)</f>
        <v>46259667</v>
      </c>
      <c r="R52" s="94"/>
      <c r="S52" s="115">
        <f>SUM(S13:S50)</f>
        <v>315583790</v>
      </c>
      <c r="T52" s="94"/>
      <c r="U52" s="115">
        <f>SUM(U13:U50)</f>
        <v>519089313</v>
      </c>
      <c r="V52" s="94"/>
      <c r="W52" s="94"/>
      <c r="X52" s="115">
        <f>SUM(X13:X50)</f>
        <v>78724715</v>
      </c>
      <c r="Y52" s="94"/>
      <c r="Z52" s="115">
        <f>SUM(Z13:Z50)</f>
        <v>20738602</v>
      </c>
      <c r="AA52" s="94"/>
      <c r="AB52" s="115">
        <f>SUM(AB13:AB50)</f>
        <v>163174990</v>
      </c>
      <c r="AC52" s="94"/>
      <c r="AD52" s="115">
        <f>SUM(AD13:AD50)</f>
        <v>262638307</v>
      </c>
      <c r="AE52" s="94"/>
      <c r="AF52" s="115">
        <f>SUM(AF13:AF50)</f>
        <v>0</v>
      </c>
      <c r="AG52" s="94"/>
      <c r="AH52" s="115">
        <f>SUM(AH13:AH50)</f>
        <v>0</v>
      </c>
      <c r="AI52" s="94"/>
      <c r="AJ52" s="115">
        <f>SUM(AJ13:AJ50)</f>
        <v>5725991</v>
      </c>
      <c r="AK52" s="94"/>
      <c r="AL52" s="115">
        <f>SUM(AL13:AL50)</f>
        <v>787453611</v>
      </c>
      <c r="AM52" s="94"/>
      <c r="AN52" s="109">
        <f>AN50</f>
        <v>38</v>
      </c>
    </row>
    <row r="53" spans="1:40" ht="8.85" customHeight="1"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row>
    <row r="54" spans="1:40" ht="8.85"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row>
    <row r="55" spans="1:40" ht="8.85" customHeight="1"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row>
    <row r="56" spans="1:40" ht="8.85" customHeigh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row>
    <row r="57" spans="1:40" ht="8.85" customHeight="1"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row>
    <row r="58" spans="1:40" ht="8.85" customHeight="1"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row>
    <row r="59" spans="1:40" ht="8.85" customHeigh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row>
    <row r="60" spans="1:40" ht="8.85" customHeigh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row>
    <row r="61" spans="1:40" ht="8.85"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row>
    <row r="62" spans="1:40" ht="10.35" customHeigh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row>
    <row r="63" spans="1:40" ht="8.85" customHeigh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row>
    <row r="64" spans="1:40" ht="8.85"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row>
    <row r="65" spans="1:42" ht="8.85" customHeigh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row>
    <row r="66" spans="1:42" ht="8.85" customHeight="1"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row>
    <row r="67" spans="1:42" ht="10.5" customHeight="1" x14ac:dyDescent="0.25">
      <c r="A67" s="118" t="s">
        <v>624</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P67" s="135" t="s">
        <v>625</v>
      </c>
    </row>
    <row r="68" spans="1:42" ht="10.5" customHeight="1" x14ac:dyDescent="0.25">
      <c r="A68" s="94"/>
      <c r="B68" s="94"/>
      <c r="C68" s="94"/>
      <c r="D68" s="94"/>
      <c r="E68" s="94"/>
      <c r="F68" s="94"/>
      <c r="G68" s="94"/>
      <c r="H68" s="94"/>
      <c r="I68" s="94"/>
      <c r="J68" s="94"/>
      <c r="K68" s="94"/>
      <c r="L68" s="94"/>
      <c r="M68" s="94"/>
      <c r="N68" s="94"/>
      <c r="O68" s="94"/>
      <c r="P68" s="94"/>
      <c r="Q68" s="94"/>
      <c r="R68" s="94"/>
      <c r="S68" s="94"/>
      <c r="T68" s="94"/>
      <c r="U68" s="96" t="s">
        <v>40</v>
      </c>
      <c r="V68" s="94"/>
      <c r="W68" s="94"/>
      <c r="X68" s="134" t="s">
        <v>41</v>
      </c>
      <c r="Y68" s="94"/>
      <c r="Z68" s="94"/>
      <c r="AA68" s="94"/>
      <c r="AB68" s="94"/>
      <c r="AC68" s="94"/>
      <c r="AD68" s="94"/>
      <c r="AE68" s="94"/>
      <c r="AF68" s="94"/>
      <c r="AG68" s="94"/>
      <c r="AH68" s="94"/>
      <c r="AI68" s="94"/>
      <c r="AJ68" s="94"/>
      <c r="AK68" s="94"/>
      <c r="AL68" s="94"/>
      <c r="AM68" s="94"/>
      <c r="AN68" s="135" t="s">
        <v>615</v>
      </c>
    </row>
    <row r="69" spans="1:42" ht="10.5" customHeight="1" x14ac:dyDescent="0.25">
      <c r="A69" s="146"/>
      <c r="B69" s="94"/>
      <c r="C69" s="94"/>
      <c r="D69" s="94"/>
      <c r="E69" s="94"/>
      <c r="F69" s="94"/>
      <c r="G69" s="94"/>
      <c r="H69" s="94"/>
      <c r="I69" s="94"/>
      <c r="J69" s="94"/>
      <c r="K69" s="94"/>
      <c r="L69" s="94"/>
      <c r="M69" s="94"/>
      <c r="N69" s="94"/>
      <c r="O69" s="94"/>
      <c r="P69" s="94"/>
      <c r="Q69" s="94"/>
      <c r="R69" s="94"/>
      <c r="S69" s="94"/>
      <c r="T69" s="94"/>
      <c r="U69" s="96" t="s">
        <v>616</v>
      </c>
      <c r="V69" s="94"/>
      <c r="W69" s="94"/>
      <c r="X69" s="134" t="s">
        <v>586</v>
      </c>
      <c r="Y69" s="94"/>
      <c r="Z69" s="94"/>
      <c r="AA69" s="94"/>
      <c r="AB69" s="94"/>
      <c r="AC69" s="94"/>
      <c r="AD69" s="94"/>
      <c r="AE69" s="94"/>
      <c r="AF69" s="94"/>
      <c r="AG69" s="94"/>
      <c r="AH69" s="94"/>
      <c r="AI69" s="94"/>
      <c r="AJ69" s="94"/>
      <c r="AK69" s="94"/>
      <c r="AL69" s="94"/>
      <c r="AM69" s="94"/>
      <c r="AN69" s="135" t="s">
        <v>626</v>
      </c>
    </row>
    <row r="70" spans="1:42" ht="10.5" customHeight="1" x14ac:dyDescent="0.25">
      <c r="A70" s="125"/>
      <c r="B70" s="94"/>
      <c r="C70" s="94"/>
      <c r="D70" s="94"/>
      <c r="E70" s="94"/>
      <c r="F70" s="94"/>
      <c r="G70" s="94"/>
      <c r="H70" s="94"/>
      <c r="I70" s="94"/>
      <c r="J70" s="94"/>
      <c r="K70" s="94"/>
      <c r="L70" s="94"/>
      <c r="M70" s="94"/>
      <c r="N70" s="94"/>
      <c r="O70" s="94"/>
      <c r="P70" s="94"/>
      <c r="Q70" s="94"/>
      <c r="R70" s="94"/>
      <c r="S70" s="94"/>
      <c r="T70" s="94"/>
      <c r="U70" s="96" t="s">
        <v>46</v>
      </c>
      <c r="V70" s="94"/>
      <c r="W70" s="94"/>
      <c r="X70" s="118" t="s">
        <v>47</v>
      </c>
      <c r="Y70" s="94"/>
      <c r="Z70" s="94"/>
      <c r="AA70" s="94"/>
      <c r="AB70" s="94"/>
      <c r="AC70" s="94"/>
      <c r="AD70" s="94"/>
      <c r="AE70" s="94"/>
      <c r="AF70" s="94"/>
      <c r="AG70" s="94"/>
      <c r="AH70" s="94"/>
      <c r="AI70" s="94"/>
      <c r="AJ70" s="94"/>
      <c r="AK70" s="94"/>
      <c r="AL70" s="94"/>
      <c r="AM70" s="94"/>
      <c r="AN70" s="94"/>
    </row>
    <row r="71" spans="1:42" ht="6.75" customHeight="1" x14ac:dyDescent="0.25">
      <c r="A71" s="146"/>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row>
    <row r="72" spans="1:42" ht="9.6" customHeight="1"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row>
    <row r="73" spans="1:42" ht="9.6" customHeight="1" x14ac:dyDescent="0.25">
      <c r="A73" s="94"/>
      <c r="B73" s="94"/>
      <c r="C73" s="94"/>
      <c r="D73" s="94"/>
      <c r="E73" s="94"/>
      <c r="F73" s="94"/>
      <c r="G73" s="94"/>
      <c r="H73" s="94"/>
      <c r="I73" s="94"/>
      <c r="J73" s="94"/>
      <c r="K73" s="94"/>
      <c r="L73" s="94"/>
      <c r="M73" s="94"/>
      <c r="N73" s="94"/>
      <c r="O73" s="99" t="s">
        <v>618</v>
      </c>
      <c r="P73" s="99"/>
      <c r="Q73" s="99"/>
      <c r="R73" s="99"/>
      <c r="S73" s="99"/>
      <c r="T73" s="99"/>
      <c r="U73" s="99"/>
      <c r="V73" s="119"/>
      <c r="W73" s="119"/>
      <c r="X73" s="99" t="s">
        <v>618</v>
      </c>
      <c r="Y73" s="99"/>
      <c r="Z73" s="99"/>
      <c r="AA73" s="99"/>
      <c r="AB73" s="99"/>
      <c r="AC73" s="99"/>
      <c r="AD73" s="99"/>
      <c r="AE73" s="99"/>
      <c r="AF73" s="99"/>
      <c r="AG73" s="99"/>
      <c r="AH73" s="99"/>
      <c r="AI73" s="99"/>
      <c r="AJ73" s="99"/>
      <c r="AK73" s="99"/>
      <c r="AL73" s="99"/>
      <c r="AM73" s="94"/>
      <c r="AN73" s="94"/>
    </row>
    <row r="74" spans="1:42" ht="7.5" customHeight="1" x14ac:dyDescent="0.25">
      <c r="A74" s="94"/>
      <c r="B74" s="94"/>
      <c r="C74" s="94"/>
      <c r="D74" s="94"/>
      <c r="E74" s="94"/>
      <c r="F74" s="94"/>
      <c r="G74" s="94"/>
      <c r="H74" s="94"/>
      <c r="I74" s="94"/>
      <c r="J74" s="94"/>
      <c r="K74" s="94"/>
      <c r="L74" s="94"/>
      <c r="M74" s="94"/>
      <c r="N74" s="94"/>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94"/>
      <c r="AN74" s="94"/>
    </row>
    <row r="75" spans="1:42" ht="9.6" customHeight="1" x14ac:dyDescent="0.25">
      <c r="A75" s="94"/>
      <c r="B75" s="94"/>
      <c r="C75" s="94"/>
      <c r="D75" s="94"/>
      <c r="E75" s="94"/>
      <c r="F75" s="94"/>
      <c r="G75" s="99" t="s">
        <v>619</v>
      </c>
      <c r="H75" s="99"/>
      <c r="I75" s="99"/>
      <c r="J75" s="99"/>
      <c r="K75" s="99"/>
      <c r="L75" s="99"/>
      <c r="M75" s="99"/>
      <c r="N75" s="94"/>
      <c r="O75" s="99" t="s">
        <v>620</v>
      </c>
      <c r="P75" s="99"/>
      <c r="Q75" s="99"/>
      <c r="R75" s="99"/>
      <c r="S75" s="99"/>
      <c r="T75" s="99"/>
      <c r="U75" s="99"/>
      <c r="V75" s="94"/>
      <c r="W75" s="94"/>
      <c r="X75" s="99" t="s">
        <v>621</v>
      </c>
      <c r="Y75" s="99"/>
      <c r="Z75" s="99"/>
      <c r="AA75" s="99"/>
      <c r="AB75" s="99"/>
      <c r="AC75" s="99"/>
      <c r="AD75" s="99"/>
      <c r="AE75" s="94"/>
      <c r="AF75" s="94"/>
      <c r="AG75" s="94"/>
      <c r="AH75" s="94"/>
      <c r="AI75" s="94"/>
      <c r="AJ75" s="94"/>
      <c r="AK75" s="94"/>
      <c r="AL75" s="94"/>
      <c r="AM75" s="94"/>
      <c r="AN75" s="94"/>
    </row>
    <row r="76" spans="1:42" ht="9.6" customHeight="1" x14ac:dyDescent="0.25">
      <c r="A76" s="94"/>
      <c r="B76" s="94"/>
      <c r="C76" s="94"/>
      <c r="D76" s="94"/>
      <c r="E76" s="94"/>
      <c r="F76" s="94"/>
      <c r="G76" s="94"/>
      <c r="H76" s="94"/>
      <c r="I76" s="94"/>
      <c r="J76" s="94"/>
      <c r="K76" s="95" t="s">
        <v>297</v>
      </c>
      <c r="L76" s="94"/>
      <c r="M76" s="94"/>
      <c r="N76" s="94"/>
      <c r="O76" s="94"/>
      <c r="P76" s="94"/>
      <c r="Q76" s="94"/>
      <c r="R76" s="94"/>
      <c r="S76" s="94"/>
      <c r="T76" s="94"/>
      <c r="U76" s="94"/>
      <c r="V76" s="94"/>
      <c r="W76" s="94"/>
      <c r="X76" s="94"/>
      <c r="Y76" s="94"/>
      <c r="Z76" s="94"/>
      <c r="AA76" s="94"/>
      <c r="AB76" s="94"/>
      <c r="AC76" s="94"/>
      <c r="AD76" s="94"/>
      <c r="AE76" s="94"/>
      <c r="AF76" s="95" t="s">
        <v>297</v>
      </c>
      <c r="AG76" s="94"/>
      <c r="AH76" s="95" t="s">
        <v>593</v>
      </c>
      <c r="AI76" s="94"/>
      <c r="AJ76" s="94"/>
      <c r="AK76" s="94"/>
      <c r="AL76" s="94"/>
      <c r="AM76" s="94"/>
      <c r="AN76" s="94"/>
    </row>
    <row r="77" spans="1:42" ht="9.6" customHeight="1" x14ac:dyDescent="0.25">
      <c r="A77" s="94"/>
      <c r="B77" s="94"/>
      <c r="C77" s="94"/>
      <c r="D77" s="94"/>
      <c r="E77" s="94"/>
      <c r="F77" s="94"/>
      <c r="G77" s="94"/>
      <c r="H77" s="94"/>
      <c r="I77" s="95" t="s">
        <v>622</v>
      </c>
      <c r="J77" s="94"/>
      <c r="K77" s="95" t="s">
        <v>590</v>
      </c>
      <c r="L77" s="94"/>
      <c r="M77" s="95" t="s">
        <v>63</v>
      </c>
      <c r="N77" s="94"/>
      <c r="O77" s="94"/>
      <c r="P77" s="94"/>
      <c r="Q77" s="95" t="s">
        <v>591</v>
      </c>
      <c r="R77" s="94"/>
      <c r="S77" s="95" t="s">
        <v>592</v>
      </c>
      <c r="T77" s="94"/>
      <c r="U77" s="94"/>
      <c r="V77" s="94"/>
      <c r="W77" s="94"/>
      <c r="X77" s="94"/>
      <c r="Y77" s="94"/>
      <c r="Z77" s="95" t="s">
        <v>591</v>
      </c>
      <c r="AA77" s="94"/>
      <c r="AB77" s="95" t="s">
        <v>592</v>
      </c>
      <c r="AC77" s="94"/>
      <c r="AD77" s="94"/>
      <c r="AE77" s="94"/>
      <c r="AF77" s="95" t="s">
        <v>594</v>
      </c>
      <c r="AG77" s="94"/>
      <c r="AH77" s="95" t="s">
        <v>59</v>
      </c>
      <c r="AI77" s="94"/>
      <c r="AJ77" s="94"/>
      <c r="AK77" s="94"/>
      <c r="AL77" s="95" t="s">
        <v>63</v>
      </c>
      <c r="AM77" s="94"/>
      <c r="AN77" s="94"/>
    </row>
    <row r="78" spans="1:42" ht="9.6" customHeight="1" x14ac:dyDescent="0.25">
      <c r="A78" s="100" t="s">
        <v>69</v>
      </c>
      <c r="B78" s="94"/>
      <c r="C78" s="100" t="s">
        <v>71</v>
      </c>
      <c r="D78" s="94"/>
      <c r="E78" s="94"/>
      <c r="F78" s="94"/>
      <c r="G78" s="100" t="s">
        <v>623</v>
      </c>
      <c r="H78" s="94"/>
      <c r="I78" s="100" t="s">
        <v>76</v>
      </c>
      <c r="J78" s="94"/>
      <c r="K78" s="100" t="s">
        <v>600</v>
      </c>
      <c r="L78" s="94"/>
      <c r="M78" s="100" t="s">
        <v>601</v>
      </c>
      <c r="N78" s="94"/>
      <c r="O78" s="100" t="s">
        <v>374</v>
      </c>
      <c r="P78" s="94"/>
      <c r="Q78" s="100" t="s">
        <v>602</v>
      </c>
      <c r="R78" s="94"/>
      <c r="S78" s="100" t="s">
        <v>67</v>
      </c>
      <c r="T78" s="94"/>
      <c r="U78" s="100" t="s">
        <v>63</v>
      </c>
      <c r="V78" s="94"/>
      <c r="W78" s="94"/>
      <c r="X78" s="100" t="s">
        <v>374</v>
      </c>
      <c r="Y78" s="94"/>
      <c r="Z78" s="100" t="s">
        <v>602</v>
      </c>
      <c r="AA78" s="94"/>
      <c r="AB78" s="100" t="s">
        <v>67</v>
      </c>
      <c r="AC78" s="94"/>
      <c r="AD78" s="100" t="s">
        <v>63</v>
      </c>
      <c r="AE78" s="94"/>
      <c r="AF78" s="100" t="s">
        <v>600</v>
      </c>
      <c r="AG78" s="94"/>
      <c r="AH78" s="100" t="s">
        <v>67</v>
      </c>
      <c r="AI78" s="94"/>
      <c r="AJ78" s="100" t="s">
        <v>325</v>
      </c>
      <c r="AK78" s="94"/>
      <c r="AL78" s="100" t="s">
        <v>604</v>
      </c>
      <c r="AM78" s="94"/>
      <c r="AN78" s="100" t="s">
        <v>69</v>
      </c>
    </row>
    <row r="79" spans="1:42" ht="9.75" customHeight="1" x14ac:dyDescent="0.25">
      <c r="A79" s="103"/>
      <c r="B79" s="13" t="s">
        <v>282</v>
      </c>
      <c r="C79" s="103"/>
      <c r="D79" s="103"/>
      <c r="E79" s="103"/>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row>
    <row r="80" spans="1:42" ht="9.75" customHeight="1" x14ac:dyDescent="0.25">
      <c r="A80" s="103">
        <v>1</v>
      </c>
      <c r="B80" s="103"/>
      <c r="C80" s="13" t="s">
        <v>123</v>
      </c>
      <c r="D80" s="103"/>
      <c r="E80" s="103"/>
      <c r="F80" s="94"/>
      <c r="G80" s="104">
        <v>0</v>
      </c>
      <c r="H80" s="94"/>
      <c r="I80" s="104">
        <v>3613242</v>
      </c>
      <c r="J80" s="94"/>
      <c r="K80" s="104">
        <v>0</v>
      </c>
      <c r="L80" s="94"/>
      <c r="M80" s="104">
        <f t="shared" ref="M80:M129" si="4">SUM(G80:K80)</f>
        <v>3613242</v>
      </c>
      <c r="N80" s="94"/>
      <c r="O80" s="104">
        <v>1329454</v>
      </c>
      <c r="P80" s="94"/>
      <c r="Q80" s="104">
        <v>0</v>
      </c>
      <c r="R80" s="94"/>
      <c r="S80" s="104">
        <v>1054438</v>
      </c>
      <c r="T80" s="94"/>
      <c r="U80" s="104">
        <f t="shared" ref="U80:U129" si="5">SUM(O80:S80)</f>
        <v>2383892</v>
      </c>
      <c r="V80" s="94"/>
      <c r="W80" s="94"/>
      <c r="X80" s="104">
        <v>779112</v>
      </c>
      <c r="Y80" s="94"/>
      <c r="Z80" s="104">
        <v>0</v>
      </c>
      <c r="AA80" s="94"/>
      <c r="AB80" s="104">
        <v>340745</v>
      </c>
      <c r="AC80" s="94"/>
      <c r="AD80" s="104">
        <f t="shared" ref="AD80:AD129" si="6">SUM(X80:AB80)</f>
        <v>1119857</v>
      </c>
      <c r="AE80" s="94"/>
      <c r="AF80" s="104">
        <v>0</v>
      </c>
      <c r="AG80" s="94"/>
      <c r="AH80" s="104">
        <v>0</v>
      </c>
      <c r="AI80" s="94"/>
      <c r="AJ80" s="104">
        <v>0</v>
      </c>
      <c r="AK80" s="94"/>
      <c r="AL80" s="104">
        <f t="shared" ref="AL80:AL129" si="7">(U80+AD80+AF80+AH80+AJ80)</f>
        <v>3503749</v>
      </c>
      <c r="AM80" s="94"/>
      <c r="AN80" s="103">
        <v>1</v>
      </c>
    </row>
    <row r="81" spans="1:40" ht="9.75" customHeight="1" x14ac:dyDescent="0.25">
      <c r="A81" s="103">
        <v>2</v>
      </c>
      <c r="B81" s="103"/>
      <c r="C81" s="13" t="s">
        <v>124</v>
      </c>
      <c r="D81" s="103"/>
      <c r="E81" s="103"/>
      <c r="F81" s="94"/>
      <c r="G81" s="106">
        <v>306237</v>
      </c>
      <c r="H81" s="94"/>
      <c r="I81" s="106">
        <v>24309964</v>
      </c>
      <c r="J81" s="94"/>
      <c r="K81" s="106">
        <v>0</v>
      </c>
      <c r="L81" s="94"/>
      <c r="M81" s="106">
        <f t="shared" si="4"/>
        <v>24616201</v>
      </c>
      <c r="N81" s="94"/>
      <c r="O81" s="106">
        <v>9982504</v>
      </c>
      <c r="P81" s="94"/>
      <c r="Q81" s="106">
        <v>0</v>
      </c>
      <c r="R81" s="94"/>
      <c r="S81" s="106">
        <v>6102501</v>
      </c>
      <c r="T81" s="94"/>
      <c r="U81" s="106">
        <f t="shared" si="5"/>
        <v>16085005</v>
      </c>
      <c r="V81" s="94"/>
      <c r="W81" s="94"/>
      <c r="X81" s="106">
        <v>5431039</v>
      </c>
      <c r="Y81" s="94"/>
      <c r="Z81" s="106">
        <v>0</v>
      </c>
      <c r="AA81" s="94"/>
      <c r="AB81" s="106">
        <v>3100157</v>
      </c>
      <c r="AC81" s="94"/>
      <c r="AD81" s="106">
        <f t="shared" si="6"/>
        <v>8531196</v>
      </c>
      <c r="AE81" s="94"/>
      <c r="AF81" s="106">
        <v>0</v>
      </c>
      <c r="AG81" s="94"/>
      <c r="AH81" s="106">
        <v>0</v>
      </c>
      <c r="AI81" s="94"/>
      <c r="AJ81" s="106">
        <v>0</v>
      </c>
      <c r="AK81" s="94"/>
      <c r="AL81" s="106">
        <f t="shared" si="7"/>
        <v>24616201</v>
      </c>
      <c r="AM81" s="94"/>
      <c r="AN81" s="103">
        <v>2</v>
      </c>
    </row>
    <row r="82" spans="1:40" ht="9.75" customHeight="1" x14ac:dyDescent="0.25">
      <c r="A82" s="103">
        <v>3</v>
      </c>
      <c r="B82" s="103"/>
      <c r="C82" s="13" t="s">
        <v>125</v>
      </c>
      <c r="D82" s="103"/>
      <c r="E82" s="103"/>
      <c r="F82" s="94"/>
      <c r="G82" s="106">
        <v>0</v>
      </c>
      <c r="H82" s="94"/>
      <c r="I82" s="106">
        <v>2032742</v>
      </c>
      <c r="J82" s="94"/>
      <c r="K82" s="106">
        <v>0</v>
      </c>
      <c r="L82" s="94"/>
      <c r="M82" s="106">
        <f t="shared" si="4"/>
        <v>2032742</v>
      </c>
      <c r="N82" s="94"/>
      <c r="O82" s="106">
        <v>1645087</v>
      </c>
      <c r="P82" s="94"/>
      <c r="Q82" s="106">
        <v>0</v>
      </c>
      <c r="R82" s="94"/>
      <c r="S82" s="106">
        <v>0</v>
      </c>
      <c r="T82" s="94"/>
      <c r="U82" s="106">
        <f t="shared" si="5"/>
        <v>1645087</v>
      </c>
      <c r="V82" s="94"/>
      <c r="W82" s="94"/>
      <c r="X82" s="106">
        <v>202319</v>
      </c>
      <c r="Y82" s="94"/>
      <c r="Z82" s="106">
        <v>0</v>
      </c>
      <c r="AA82" s="94"/>
      <c r="AB82" s="106">
        <v>185336</v>
      </c>
      <c r="AC82" s="94"/>
      <c r="AD82" s="106">
        <f t="shared" si="6"/>
        <v>387655</v>
      </c>
      <c r="AE82" s="94"/>
      <c r="AF82" s="106">
        <v>0</v>
      </c>
      <c r="AG82" s="94"/>
      <c r="AH82" s="106">
        <v>0</v>
      </c>
      <c r="AI82" s="94"/>
      <c r="AJ82" s="106">
        <v>0</v>
      </c>
      <c r="AK82" s="94"/>
      <c r="AL82" s="106">
        <f t="shared" si="7"/>
        <v>2032742</v>
      </c>
      <c r="AM82" s="94"/>
      <c r="AN82" s="103">
        <v>3</v>
      </c>
    </row>
    <row r="83" spans="1:40" ht="9.75" customHeight="1" x14ac:dyDescent="0.25">
      <c r="A83" s="103">
        <v>4</v>
      </c>
      <c r="B83" s="103"/>
      <c r="C83" s="13" t="s">
        <v>126</v>
      </c>
      <c r="D83" s="103"/>
      <c r="E83" s="103"/>
      <c r="F83" s="94"/>
      <c r="G83" s="106">
        <v>60018</v>
      </c>
      <c r="H83" s="94"/>
      <c r="I83" s="106">
        <v>0</v>
      </c>
      <c r="J83" s="94"/>
      <c r="K83" s="106">
        <v>0</v>
      </c>
      <c r="L83" s="94"/>
      <c r="M83" s="106">
        <f t="shared" si="4"/>
        <v>60018</v>
      </c>
      <c r="N83" s="94"/>
      <c r="O83" s="106">
        <v>469089</v>
      </c>
      <c r="P83" s="94"/>
      <c r="Q83" s="106">
        <v>0</v>
      </c>
      <c r="R83" s="94"/>
      <c r="S83" s="106">
        <v>0</v>
      </c>
      <c r="T83" s="94"/>
      <c r="U83" s="106">
        <f t="shared" si="5"/>
        <v>469089</v>
      </c>
      <c r="V83" s="94"/>
      <c r="W83" s="94"/>
      <c r="X83" s="106">
        <v>201425</v>
      </c>
      <c r="Y83" s="94"/>
      <c r="Z83" s="106">
        <v>0</v>
      </c>
      <c r="AA83" s="94"/>
      <c r="AB83" s="106">
        <v>0</v>
      </c>
      <c r="AC83" s="94"/>
      <c r="AD83" s="106">
        <f t="shared" si="6"/>
        <v>201425</v>
      </c>
      <c r="AE83" s="94"/>
      <c r="AF83" s="106">
        <v>0</v>
      </c>
      <c r="AG83" s="94"/>
      <c r="AH83" s="106">
        <v>0</v>
      </c>
      <c r="AI83" s="94"/>
      <c r="AJ83" s="106">
        <v>0</v>
      </c>
      <c r="AK83" s="94"/>
      <c r="AL83" s="106">
        <f t="shared" si="7"/>
        <v>670514</v>
      </c>
      <c r="AM83" s="94"/>
      <c r="AN83" s="103">
        <v>4</v>
      </c>
    </row>
    <row r="84" spans="1:40" ht="9.75" customHeight="1" x14ac:dyDescent="0.25">
      <c r="A84" s="103">
        <v>5</v>
      </c>
      <c r="B84" s="103"/>
      <c r="C84" s="13" t="s">
        <v>127</v>
      </c>
      <c r="D84" s="103"/>
      <c r="E84" s="103"/>
      <c r="F84" s="94"/>
      <c r="G84" s="106">
        <v>0</v>
      </c>
      <c r="H84" s="94"/>
      <c r="I84" s="106">
        <v>0</v>
      </c>
      <c r="J84" s="94"/>
      <c r="K84" s="106">
        <v>0</v>
      </c>
      <c r="L84" s="94"/>
      <c r="M84" s="106">
        <f t="shared" si="4"/>
        <v>0</v>
      </c>
      <c r="N84" s="94"/>
      <c r="O84" s="106">
        <v>1775120</v>
      </c>
      <c r="P84" s="94"/>
      <c r="Q84" s="106">
        <v>0</v>
      </c>
      <c r="R84" s="94"/>
      <c r="S84" s="106">
        <v>778283</v>
      </c>
      <c r="T84" s="94"/>
      <c r="U84" s="106">
        <f t="shared" si="5"/>
        <v>2553403</v>
      </c>
      <c r="V84" s="94"/>
      <c r="W84" s="94"/>
      <c r="X84" s="106">
        <v>725650</v>
      </c>
      <c r="Y84" s="94"/>
      <c r="Z84" s="106">
        <v>0</v>
      </c>
      <c r="AA84" s="94"/>
      <c r="AB84" s="106">
        <v>303533</v>
      </c>
      <c r="AC84" s="94"/>
      <c r="AD84" s="106">
        <f t="shared" si="6"/>
        <v>1029183</v>
      </c>
      <c r="AE84" s="94"/>
      <c r="AF84" s="106">
        <v>0</v>
      </c>
      <c r="AG84" s="94"/>
      <c r="AH84" s="106">
        <v>0</v>
      </c>
      <c r="AI84" s="94"/>
      <c r="AJ84" s="106">
        <v>0</v>
      </c>
      <c r="AK84" s="94"/>
      <c r="AL84" s="106">
        <f t="shared" si="7"/>
        <v>3582586</v>
      </c>
      <c r="AM84" s="94"/>
      <c r="AN84" s="103">
        <v>5</v>
      </c>
    </row>
    <row r="85" spans="1:40" ht="9.75" customHeight="1" x14ac:dyDescent="0.25">
      <c r="A85" s="103">
        <v>6</v>
      </c>
      <c r="B85" s="103"/>
      <c r="C85" s="13" t="s">
        <v>128</v>
      </c>
      <c r="D85" s="103"/>
      <c r="E85" s="103"/>
      <c r="F85" s="94"/>
      <c r="G85" s="106">
        <v>423667</v>
      </c>
      <c r="H85" s="94"/>
      <c r="I85" s="106">
        <v>0</v>
      </c>
      <c r="J85" s="94"/>
      <c r="K85" s="106">
        <v>0</v>
      </c>
      <c r="L85" s="94"/>
      <c r="M85" s="106">
        <f t="shared" si="4"/>
        <v>423667</v>
      </c>
      <c r="N85" s="94"/>
      <c r="O85" s="106">
        <v>1276431</v>
      </c>
      <c r="P85" s="94"/>
      <c r="Q85" s="106">
        <v>0</v>
      </c>
      <c r="R85" s="94"/>
      <c r="S85" s="106">
        <v>946435</v>
      </c>
      <c r="T85" s="94"/>
      <c r="U85" s="106">
        <f t="shared" si="5"/>
        <v>2222866</v>
      </c>
      <c r="V85" s="94"/>
      <c r="W85" s="94"/>
      <c r="X85" s="106">
        <v>528959</v>
      </c>
      <c r="Y85" s="94"/>
      <c r="Z85" s="106">
        <v>0</v>
      </c>
      <c r="AA85" s="94"/>
      <c r="AB85" s="106">
        <v>325750</v>
      </c>
      <c r="AC85" s="94"/>
      <c r="AD85" s="106">
        <f t="shared" si="6"/>
        <v>854709</v>
      </c>
      <c r="AE85" s="94"/>
      <c r="AF85" s="106">
        <v>0</v>
      </c>
      <c r="AG85" s="94"/>
      <c r="AH85" s="106">
        <v>0</v>
      </c>
      <c r="AI85" s="94"/>
      <c r="AJ85" s="106">
        <v>0</v>
      </c>
      <c r="AK85" s="94"/>
      <c r="AL85" s="106">
        <f t="shared" si="7"/>
        <v>3077575</v>
      </c>
      <c r="AM85" s="94"/>
      <c r="AN85" s="103">
        <v>6</v>
      </c>
    </row>
    <row r="86" spans="1:40" ht="9.75" customHeight="1" x14ac:dyDescent="0.25">
      <c r="A86" s="103">
        <v>7</v>
      </c>
      <c r="B86" s="103"/>
      <c r="C86" s="13" t="s">
        <v>129</v>
      </c>
      <c r="D86" s="103"/>
      <c r="E86" s="103"/>
      <c r="F86" s="94"/>
      <c r="G86" s="106">
        <v>0</v>
      </c>
      <c r="H86" s="94"/>
      <c r="I86" s="106">
        <v>126047790</v>
      </c>
      <c r="J86" s="94"/>
      <c r="K86" s="106">
        <v>0</v>
      </c>
      <c r="L86" s="94"/>
      <c r="M86" s="106">
        <f t="shared" si="4"/>
        <v>126047790</v>
      </c>
      <c r="N86" s="94"/>
      <c r="O86" s="106">
        <v>40309215</v>
      </c>
      <c r="P86" s="94"/>
      <c r="Q86" s="106">
        <v>6327846</v>
      </c>
      <c r="R86" s="94"/>
      <c r="S86" s="106">
        <v>38531324</v>
      </c>
      <c r="T86" s="94"/>
      <c r="U86" s="106">
        <f t="shared" si="5"/>
        <v>85168385</v>
      </c>
      <c r="V86" s="94"/>
      <c r="W86" s="94"/>
      <c r="X86" s="106">
        <v>18052195</v>
      </c>
      <c r="Y86" s="94"/>
      <c r="Z86" s="106">
        <v>221814</v>
      </c>
      <c r="AA86" s="94"/>
      <c r="AB86" s="106">
        <v>22506943</v>
      </c>
      <c r="AC86" s="94"/>
      <c r="AD86" s="106">
        <f t="shared" si="6"/>
        <v>40780952</v>
      </c>
      <c r="AE86" s="94"/>
      <c r="AF86" s="106">
        <v>0</v>
      </c>
      <c r="AG86" s="94"/>
      <c r="AH86" s="106">
        <v>0</v>
      </c>
      <c r="AI86" s="94"/>
      <c r="AJ86" s="106">
        <v>98453</v>
      </c>
      <c r="AK86" s="94"/>
      <c r="AL86" s="106">
        <f t="shared" si="7"/>
        <v>126047790</v>
      </c>
      <c r="AM86" s="94"/>
      <c r="AN86" s="103">
        <v>7</v>
      </c>
    </row>
    <row r="87" spans="1:40" ht="9.75" customHeight="1" x14ac:dyDescent="0.25">
      <c r="A87" s="103">
        <v>8</v>
      </c>
      <c r="B87" s="103"/>
      <c r="C87" s="13" t="s">
        <v>130</v>
      </c>
      <c r="D87" s="103"/>
      <c r="E87" s="103"/>
      <c r="F87" s="94"/>
      <c r="G87" s="106">
        <v>19234</v>
      </c>
      <c r="H87" s="94"/>
      <c r="I87" s="106">
        <v>9406969</v>
      </c>
      <c r="J87" s="94"/>
      <c r="K87" s="106">
        <v>0</v>
      </c>
      <c r="L87" s="94"/>
      <c r="M87" s="106">
        <f t="shared" si="4"/>
        <v>9426203</v>
      </c>
      <c r="N87" s="94"/>
      <c r="O87" s="106">
        <v>5946668</v>
      </c>
      <c r="P87" s="94"/>
      <c r="Q87" s="106">
        <v>250000</v>
      </c>
      <c r="R87" s="94"/>
      <c r="S87" s="106">
        <v>267677</v>
      </c>
      <c r="T87" s="94"/>
      <c r="U87" s="106">
        <f t="shared" si="5"/>
        <v>6464345</v>
      </c>
      <c r="V87" s="94"/>
      <c r="W87" s="94"/>
      <c r="X87" s="106">
        <v>2747305</v>
      </c>
      <c r="Y87" s="94"/>
      <c r="Z87" s="106">
        <v>148075</v>
      </c>
      <c r="AA87" s="94"/>
      <c r="AB87" s="106">
        <v>66478</v>
      </c>
      <c r="AC87" s="94"/>
      <c r="AD87" s="106">
        <f t="shared" si="6"/>
        <v>2961858</v>
      </c>
      <c r="AE87" s="94"/>
      <c r="AF87" s="106">
        <v>0</v>
      </c>
      <c r="AG87" s="94"/>
      <c r="AH87" s="106">
        <v>0</v>
      </c>
      <c r="AI87" s="94"/>
      <c r="AJ87" s="106">
        <v>0</v>
      </c>
      <c r="AK87" s="94"/>
      <c r="AL87" s="106">
        <f t="shared" si="7"/>
        <v>9426203</v>
      </c>
      <c r="AM87" s="94"/>
      <c r="AN87" s="103">
        <v>8</v>
      </c>
    </row>
    <row r="88" spans="1:40" ht="9.75" customHeight="1" x14ac:dyDescent="0.25">
      <c r="A88" s="103">
        <v>9</v>
      </c>
      <c r="B88" s="103"/>
      <c r="C88" s="13" t="s">
        <v>131</v>
      </c>
      <c r="D88" s="103"/>
      <c r="E88" s="103"/>
      <c r="F88" s="94"/>
      <c r="G88" s="106">
        <v>0</v>
      </c>
      <c r="H88" s="94"/>
      <c r="I88" s="106">
        <v>1251840</v>
      </c>
      <c r="J88" s="94"/>
      <c r="K88" s="106">
        <v>0</v>
      </c>
      <c r="L88" s="94"/>
      <c r="M88" s="106">
        <f t="shared" si="4"/>
        <v>1251840</v>
      </c>
      <c r="N88" s="94"/>
      <c r="O88" s="106">
        <v>102369</v>
      </c>
      <c r="P88" s="94"/>
      <c r="Q88" s="106">
        <v>0</v>
      </c>
      <c r="R88" s="94"/>
      <c r="S88" s="106">
        <v>995000</v>
      </c>
      <c r="T88" s="94"/>
      <c r="U88" s="106">
        <f t="shared" si="5"/>
        <v>1097369</v>
      </c>
      <c r="V88" s="94"/>
      <c r="W88" s="94"/>
      <c r="X88" s="106">
        <v>51471</v>
      </c>
      <c r="Y88" s="94"/>
      <c r="Z88" s="106">
        <v>0</v>
      </c>
      <c r="AA88" s="94"/>
      <c r="AB88" s="106">
        <v>103000</v>
      </c>
      <c r="AC88" s="94"/>
      <c r="AD88" s="106">
        <f t="shared" si="6"/>
        <v>154471</v>
      </c>
      <c r="AE88" s="94"/>
      <c r="AF88" s="106">
        <v>0</v>
      </c>
      <c r="AG88" s="94"/>
      <c r="AH88" s="106">
        <v>0</v>
      </c>
      <c r="AI88" s="94"/>
      <c r="AJ88" s="106">
        <v>0</v>
      </c>
      <c r="AK88" s="94"/>
      <c r="AL88" s="106">
        <f t="shared" si="7"/>
        <v>1251840</v>
      </c>
      <c r="AM88" s="94"/>
      <c r="AN88" s="103">
        <v>9</v>
      </c>
    </row>
    <row r="89" spans="1:40" ht="9.75" customHeight="1" x14ac:dyDescent="0.25">
      <c r="A89" s="103">
        <v>10</v>
      </c>
      <c r="B89" s="103"/>
      <c r="C89" s="13" t="s">
        <v>132</v>
      </c>
      <c r="D89" s="103"/>
      <c r="E89" s="103"/>
      <c r="F89" s="94"/>
      <c r="G89" s="106">
        <v>0</v>
      </c>
      <c r="H89" s="94"/>
      <c r="I89" s="106">
        <v>0</v>
      </c>
      <c r="J89" s="94"/>
      <c r="K89" s="106">
        <v>0</v>
      </c>
      <c r="L89" s="94"/>
      <c r="M89" s="106">
        <f t="shared" si="4"/>
        <v>0</v>
      </c>
      <c r="N89" s="94"/>
      <c r="O89" s="106">
        <v>6108296</v>
      </c>
      <c r="P89" s="94"/>
      <c r="Q89" s="106">
        <v>0</v>
      </c>
      <c r="R89" s="94"/>
      <c r="S89" s="106">
        <v>1214218</v>
      </c>
      <c r="T89" s="94"/>
      <c r="U89" s="106">
        <f t="shared" si="5"/>
        <v>7322514</v>
      </c>
      <c r="V89" s="94"/>
      <c r="W89" s="94"/>
      <c r="X89" s="106">
        <v>2979252</v>
      </c>
      <c r="Y89" s="94"/>
      <c r="Z89" s="106">
        <v>0</v>
      </c>
      <c r="AA89" s="94"/>
      <c r="AB89" s="106">
        <v>135698</v>
      </c>
      <c r="AC89" s="94"/>
      <c r="AD89" s="106">
        <f t="shared" si="6"/>
        <v>3114950</v>
      </c>
      <c r="AE89" s="94"/>
      <c r="AF89" s="106">
        <v>0</v>
      </c>
      <c r="AG89" s="94"/>
      <c r="AH89" s="106">
        <v>0</v>
      </c>
      <c r="AI89" s="94"/>
      <c r="AJ89" s="106">
        <v>69556</v>
      </c>
      <c r="AK89" s="94"/>
      <c r="AL89" s="106">
        <f t="shared" si="7"/>
        <v>10507020</v>
      </c>
      <c r="AM89" s="94"/>
      <c r="AN89" s="103">
        <v>10</v>
      </c>
    </row>
    <row r="90" spans="1:40" ht="9.75" customHeight="1" x14ac:dyDescent="0.25">
      <c r="A90" s="103">
        <v>11</v>
      </c>
      <c r="B90" s="103"/>
      <c r="C90" s="13" t="s">
        <v>133</v>
      </c>
      <c r="D90" s="103"/>
      <c r="E90" s="103"/>
      <c r="F90" s="94"/>
      <c r="G90" s="106">
        <v>0</v>
      </c>
      <c r="H90" s="94"/>
      <c r="I90" s="106">
        <v>223000</v>
      </c>
      <c r="J90" s="94"/>
      <c r="K90" s="106">
        <v>0</v>
      </c>
      <c r="L90" s="94"/>
      <c r="M90" s="106">
        <f t="shared" si="4"/>
        <v>223000</v>
      </c>
      <c r="N90" s="94"/>
      <c r="O90" s="106">
        <v>0</v>
      </c>
      <c r="P90" s="94"/>
      <c r="Q90" s="106">
        <v>0</v>
      </c>
      <c r="R90" s="94"/>
      <c r="S90" s="106">
        <v>140000</v>
      </c>
      <c r="T90" s="94"/>
      <c r="U90" s="106">
        <f t="shared" si="5"/>
        <v>140000</v>
      </c>
      <c r="V90" s="94"/>
      <c r="W90" s="94"/>
      <c r="X90" s="106">
        <v>0</v>
      </c>
      <c r="Y90" s="94"/>
      <c r="Z90" s="106">
        <v>0</v>
      </c>
      <c r="AA90" s="94"/>
      <c r="AB90" s="106">
        <v>83000</v>
      </c>
      <c r="AC90" s="94"/>
      <c r="AD90" s="106">
        <f t="shared" si="6"/>
        <v>83000</v>
      </c>
      <c r="AE90" s="94"/>
      <c r="AF90" s="106">
        <v>0</v>
      </c>
      <c r="AG90" s="94"/>
      <c r="AH90" s="106">
        <v>0</v>
      </c>
      <c r="AI90" s="94"/>
      <c r="AJ90" s="106">
        <v>0</v>
      </c>
      <c r="AK90" s="94"/>
      <c r="AL90" s="106">
        <f t="shared" si="7"/>
        <v>223000</v>
      </c>
      <c r="AM90" s="94"/>
      <c r="AN90" s="103">
        <v>11</v>
      </c>
    </row>
    <row r="91" spans="1:40" ht="9.75" customHeight="1" x14ac:dyDescent="0.25">
      <c r="A91" s="103">
        <v>12</v>
      </c>
      <c r="B91" s="103"/>
      <c r="C91" s="13" t="s">
        <v>134</v>
      </c>
      <c r="D91" s="103"/>
      <c r="E91" s="103"/>
      <c r="F91" s="94"/>
      <c r="G91" s="106">
        <v>0</v>
      </c>
      <c r="H91" s="94"/>
      <c r="I91" s="106">
        <v>5027891</v>
      </c>
      <c r="J91" s="94"/>
      <c r="K91" s="106">
        <v>0</v>
      </c>
      <c r="L91" s="94"/>
      <c r="M91" s="106">
        <f t="shared" si="4"/>
        <v>5027891</v>
      </c>
      <c r="N91" s="94"/>
      <c r="O91" s="106">
        <v>2217182</v>
      </c>
      <c r="P91" s="94"/>
      <c r="Q91" s="106">
        <v>0</v>
      </c>
      <c r="R91" s="94"/>
      <c r="S91" s="106">
        <v>877881</v>
      </c>
      <c r="T91" s="94"/>
      <c r="U91" s="106">
        <f t="shared" si="5"/>
        <v>3095063</v>
      </c>
      <c r="V91" s="94"/>
      <c r="W91" s="94"/>
      <c r="X91" s="106">
        <v>1332931</v>
      </c>
      <c r="Y91" s="94"/>
      <c r="Z91" s="106">
        <v>0</v>
      </c>
      <c r="AA91" s="94"/>
      <c r="AB91" s="106">
        <v>599897</v>
      </c>
      <c r="AC91" s="94"/>
      <c r="AD91" s="106">
        <f t="shared" si="6"/>
        <v>1932828</v>
      </c>
      <c r="AE91" s="94"/>
      <c r="AF91" s="106">
        <v>0</v>
      </c>
      <c r="AG91" s="94"/>
      <c r="AH91" s="106">
        <v>0</v>
      </c>
      <c r="AI91" s="94"/>
      <c r="AJ91" s="106">
        <v>0</v>
      </c>
      <c r="AK91" s="94"/>
      <c r="AL91" s="106">
        <f t="shared" si="7"/>
        <v>5027891</v>
      </c>
      <c r="AM91" s="94"/>
      <c r="AN91" s="103">
        <v>12</v>
      </c>
    </row>
    <row r="92" spans="1:40" ht="9.75" customHeight="1" x14ac:dyDescent="0.25">
      <c r="A92" s="103">
        <v>13</v>
      </c>
      <c r="B92" s="103"/>
      <c r="C92" s="13" t="s">
        <v>135</v>
      </c>
      <c r="D92" s="103"/>
      <c r="E92" s="103"/>
      <c r="F92" s="94"/>
      <c r="G92" s="106">
        <v>2097378</v>
      </c>
      <c r="H92" s="94"/>
      <c r="I92" s="106">
        <v>0</v>
      </c>
      <c r="J92" s="94"/>
      <c r="K92" s="106">
        <v>0</v>
      </c>
      <c r="L92" s="94"/>
      <c r="M92" s="106">
        <f t="shared" si="4"/>
        <v>2097378</v>
      </c>
      <c r="N92" s="94"/>
      <c r="O92" s="106">
        <v>1420117</v>
      </c>
      <c r="P92" s="94"/>
      <c r="Q92" s="106">
        <v>0</v>
      </c>
      <c r="R92" s="94"/>
      <c r="S92" s="106">
        <v>2345549</v>
      </c>
      <c r="T92" s="94"/>
      <c r="U92" s="106">
        <f t="shared" si="5"/>
        <v>3765666</v>
      </c>
      <c r="V92" s="94"/>
      <c r="W92" s="94"/>
      <c r="X92" s="106">
        <v>270596</v>
      </c>
      <c r="Y92" s="94"/>
      <c r="Z92" s="106">
        <v>0</v>
      </c>
      <c r="AA92" s="94"/>
      <c r="AB92" s="106">
        <v>383780</v>
      </c>
      <c r="AC92" s="94"/>
      <c r="AD92" s="106">
        <f t="shared" si="6"/>
        <v>654376</v>
      </c>
      <c r="AE92" s="94"/>
      <c r="AF92" s="106">
        <v>0</v>
      </c>
      <c r="AG92" s="94"/>
      <c r="AH92" s="106">
        <v>0</v>
      </c>
      <c r="AI92" s="94"/>
      <c r="AJ92" s="106">
        <v>169436</v>
      </c>
      <c r="AK92" s="94"/>
      <c r="AL92" s="106">
        <f t="shared" si="7"/>
        <v>4589478</v>
      </c>
      <c r="AM92" s="94"/>
      <c r="AN92" s="103">
        <v>13</v>
      </c>
    </row>
    <row r="93" spans="1:40" ht="9.75" customHeight="1" x14ac:dyDescent="0.25">
      <c r="A93" s="103">
        <v>14</v>
      </c>
      <c r="B93" s="103"/>
      <c r="C93" s="13" t="s">
        <v>136</v>
      </c>
      <c r="D93" s="103"/>
      <c r="E93" s="103"/>
      <c r="F93" s="94"/>
      <c r="G93" s="106">
        <v>0</v>
      </c>
      <c r="H93" s="94"/>
      <c r="I93" s="106">
        <v>1598286</v>
      </c>
      <c r="J93" s="94"/>
      <c r="K93" s="106">
        <v>0</v>
      </c>
      <c r="L93" s="94"/>
      <c r="M93" s="106">
        <f t="shared" si="4"/>
        <v>1598286</v>
      </c>
      <c r="N93" s="94"/>
      <c r="O93" s="106">
        <v>1311028</v>
      </c>
      <c r="P93" s="94"/>
      <c r="Q93" s="106">
        <v>0</v>
      </c>
      <c r="R93" s="94"/>
      <c r="S93" s="106">
        <v>16602</v>
      </c>
      <c r="T93" s="94"/>
      <c r="U93" s="106">
        <f t="shared" si="5"/>
        <v>1327630</v>
      </c>
      <c r="V93" s="94"/>
      <c r="W93" s="94"/>
      <c r="X93" s="106">
        <v>270656</v>
      </c>
      <c r="Y93" s="94"/>
      <c r="Z93" s="106">
        <v>0</v>
      </c>
      <c r="AA93" s="94"/>
      <c r="AB93" s="106">
        <v>0</v>
      </c>
      <c r="AC93" s="94"/>
      <c r="AD93" s="106">
        <f t="shared" si="6"/>
        <v>270656</v>
      </c>
      <c r="AE93" s="94"/>
      <c r="AF93" s="106">
        <v>0</v>
      </c>
      <c r="AG93" s="94"/>
      <c r="AH93" s="106">
        <v>0</v>
      </c>
      <c r="AI93" s="94"/>
      <c r="AJ93" s="106">
        <v>0</v>
      </c>
      <c r="AK93" s="94"/>
      <c r="AL93" s="106">
        <f t="shared" si="7"/>
        <v>1598286</v>
      </c>
      <c r="AM93" s="94"/>
      <c r="AN93" s="103">
        <v>14</v>
      </c>
    </row>
    <row r="94" spans="1:40" ht="9.75" customHeight="1" x14ac:dyDescent="0.25">
      <c r="A94" s="103">
        <v>15</v>
      </c>
      <c r="B94" s="103"/>
      <c r="C94" s="13" t="s">
        <v>137</v>
      </c>
      <c r="D94" s="103"/>
      <c r="E94" s="103"/>
      <c r="F94" s="94"/>
      <c r="G94" s="106">
        <v>423667</v>
      </c>
      <c r="H94" s="94"/>
      <c r="I94" s="106">
        <v>0</v>
      </c>
      <c r="J94" s="94"/>
      <c r="K94" s="106">
        <v>0</v>
      </c>
      <c r="L94" s="94"/>
      <c r="M94" s="106">
        <f t="shared" si="4"/>
        <v>423667</v>
      </c>
      <c r="N94" s="94"/>
      <c r="O94" s="106">
        <v>1950521</v>
      </c>
      <c r="P94" s="94"/>
      <c r="Q94" s="106">
        <v>0</v>
      </c>
      <c r="R94" s="94"/>
      <c r="S94" s="106">
        <v>255000</v>
      </c>
      <c r="T94" s="94"/>
      <c r="U94" s="106">
        <f t="shared" si="5"/>
        <v>2205521</v>
      </c>
      <c r="V94" s="94"/>
      <c r="W94" s="94"/>
      <c r="X94" s="106">
        <v>1130129</v>
      </c>
      <c r="Y94" s="94"/>
      <c r="Z94" s="106">
        <v>0</v>
      </c>
      <c r="AA94" s="94"/>
      <c r="AB94" s="106">
        <v>271203</v>
      </c>
      <c r="AC94" s="94"/>
      <c r="AD94" s="106">
        <f t="shared" si="6"/>
        <v>1401332</v>
      </c>
      <c r="AE94" s="94"/>
      <c r="AF94" s="106">
        <v>0</v>
      </c>
      <c r="AG94" s="94"/>
      <c r="AH94" s="106">
        <v>0</v>
      </c>
      <c r="AI94" s="94"/>
      <c r="AJ94" s="106">
        <v>30953</v>
      </c>
      <c r="AK94" s="94"/>
      <c r="AL94" s="106">
        <f t="shared" si="7"/>
        <v>3637806</v>
      </c>
      <c r="AM94" s="94"/>
      <c r="AN94" s="103">
        <v>15</v>
      </c>
    </row>
    <row r="95" spans="1:40" ht="9.75" customHeight="1" x14ac:dyDescent="0.25">
      <c r="A95" s="103">
        <v>16</v>
      </c>
      <c r="B95" s="103"/>
      <c r="C95" s="13" t="s">
        <v>138</v>
      </c>
      <c r="D95" s="103"/>
      <c r="E95" s="103"/>
      <c r="F95" s="94"/>
      <c r="G95" s="106">
        <v>0</v>
      </c>
      <c r="H95" s="94"/>
      <c r="I95" s="106">
        <v>0</v>
      </c>
      <c r="J95" s="94"/>
      <c r="K95" s="106">
        <v>0</v>
      </c>
      <c r="L95" s="94"/>
      <c r="M95" s="106">
        <f t="shared" si="4"/>
        <v>0</v>
      </c>
      <c r="N95" s="94"/>
      <c r="O95" s="106">
        <v>1553566</v>
      </c>
      <c r="P95" s="94"/>
      <c r="Q95" s="106">
        <v>0</v>
      </c>
      <c r="R95" s="94"/>
      <c r="S95" s="106">
        <v>1955000</v>
      </c>
      <c r="T95" s="94"/>
      <c r="U95" s="106">
        <f t="shared" si="5"/>
        <v>3508566</v>
      </c>
      <c r="V95" s="94"/>
      <c r="W95" s="94"/>
      <c r="X95" s="106">
        <v>286417</v>
      </c>
      <c r="Y95" s="94"/>
      <c r="Z95" s="106">
        <v>0</v>
      </c>
      <c r="AA95" s="94"/>
      <c r="AB95" s="106">
        <v>625213</v>
      </c>
      <c r="AC95" s="94"/>
      <c r="AD95" s="106">
        <f t="shared" si="6"/>
        <v>911630</v>
      </c>
      <c r="AE95" s="94"/>
      <c r="AF95" s="106">
        <v>0</v>
      </c>
      <c r="AG95" s="94"/>
      <c r="AH95" s="106">
        <v>0</v>
      </c>
      <c r="AI95" s="94"/>
      <c r="AJ95" s="106">
        <v>0</v>
      </c>
      <c r="AK95" s="94"/>
      <c r="AL95" s="106">
        <f t="shared" si="7"/>
        <v>4420196</v>
      </c>
      <c r="AM95" s="94"/>
      <c r="AN95" s="103">
        <v>16</v>
      </c>
    </row>
    <row r="96" spans="1:40" ht="9.75" customHeight="1" x14ac:dyDescent="0.25">
      <c r="A96" s="103">
        <v>17</v>
      </c>
      <c r="B96" s="103"/>
      <c r="C96" s="13" t="s">
        <v>139</v>
      </c>
      <c r="D96" s="103"/>
      <c r="E96" s="103"/>
      <c r="F96" s="94"/>
      <c r="G96" s="106">
        <v>1449585</v>
      </c>
      <c r="H96" s="94"/>
      <c r="I96" s="106">
        <v>6041105</v>
      </c>
      <c r="J96" s="94"/>
      <c r="K96" s="106">
        <v>0</v>
      </c>
      <c r="L96" s="94"/>
      <c r="M96" s="106">
        <f t="shared" si="4"/>
        <v>7490690</v>
      </c>
      <c r="N96" s="94"/>
      <c r="O96" s="106">
        <v>3251328</v>
      </c>
      <c r="P96" s="94"/>
      <c r="Q96" s="106">
        <v>0</v>
      </c>
      <c r="R96" s="94"/>
      <c r="S96" s="106">
        <v>3572862</v>
      </c>
      <c r="T96" s="94"/>
      <c r="U96" s="106">
        <f t="shared" si="5"/>
        <v>6824190</v>
      </c>
      <c r="V96" s="94"/>
      <c r="W96" s="94"/>
      <c r="X96" s="106">
        <v>1777896</v>
      </c>
      <c r="Y96" s="94"/>
      <c r="Z96" s="106">
        <v>0</v>
      </c>
      <c r="AA96" s="94"/>
      <c r="AB96" s="106">
        <v>1073626</v>
      </c>
      <c r="AC96" s="94"/>
      <c r="AD96" s="106">
        <f t="shared" si="6"/>
        <v>2851522</v>
      </c>
      <c r="AE96" s="94"/>
      <c r="AF96" s="106">
        <v>0</v>
      </c>
      <c r="AG96" s="94"/>
      <c r="AH96" s="106">
        <v>0</v>
      </c>
      <c r="AI96" s="94"/>
      <c r="AJ96" s="106">
        <v>43948</v>
      </c>
      <c r="AK96" s="94"/>
      <c r="AL96" s="106">
        <f t="shared" si="7"/>
        <v>9719660</v>
      </c>
      <c r="AM96" s="94"/>
      <c r="AN96" s="103">
        <v>17</v>
      </c>
    </row>
    <row r="97" spans="1:40" ht="9.75" customHeight="1" x14ac:dyDescent="0.25">
      <c r="A97" s="103">
        <v>18</v>
      </c>
      <c r="B97" s="103"/>
      <c r="C97" s="13" t="s">
        <v>140</v>
      </c>
      <c r="D97" s="103"/>
      <c r="E97" s="103"/>
      <c r="F97" s="94"/>
      <c r="G97" s="106">
        <v>635500</v>
      </c>
      <c r="H97" s="94"/>
      <c r="I97" s="106">
        <v>4942878</v>
      </c>
      <c r="J97" s="94"/>
      <c r="K97" s="106">
        <v>0</v>
      </c>
      <c r="L97" s="94"/>
      <c r="M97" s="106">
        <f t="shared" si="4"/>
        <v>5578378</v>
      </c>
      <c r="N97" s="94"/>
      <c r="O97" s="106">
        <v>3486547</v>
      </c>
      <c r="P97" s="94"/>
      <c r="Q97" s="106">
        <v>0</v>
      </c>
      <c r="R97" s="94"/>
      <c r="S97" s="106">
        <v>230030</v>
      </c>
      <c r="T97" s="94"/>
      <c r="U97" s="106">
        <f t="shared" si="5"/>
        <v>3716577</v>
      </c>
      <c r="V97" s="94"/>
      <c r="W97" s="94"/>
      <c r="X97" s="106">
        <v>1219114</v>
      </c>
      <c r="Y97" s="94"/>
      <c r="Z97" s="106">
        <v>0</v>
      </c>
      <c r="AA97" s="94"/>
      <c r="AB97" s="106">
        <v>642687</v>
      </c>
      <c r="AC97" s="94"/>
      <c r="AD97" s="106">
        <f t="shared" si="6"/>
        <v>1861801</v>
      </c>
      <c r="AE97" s="94"/>
      <c r="AF97" s="106">
        <v>0</v>
      </c>
      <c r="AG97" s="94"/>
      <c r="AH97" s="106">
        <v>0</v>
      </c>
      <c r="AI97" s="94"/>
      <c r="AJ97" s="106">
        <v>0</v>
      </c>
      <c r="AK97" s="94"/>
      <c r="AL97" s="106">
        <f t="shared" si="7"/>
        <v>5578378</v>
      </c>
      <c r="AM97" s="94"/>
      <c r="AN97" s="103">
        <v>18</v>
      </c>
    </row>
    <row r="98" spans="1:40" ht="9.75" customHeight="1" x14ac:dyDescent="0.25">
      <c r="A98" s="103">
        <v>19</v>
      </c>
      <c r="B98" s="103"/>
      <c r="C98" s="13" t="s">
        <v>141</v>
      </c>
      <c r="D98" s="103"/>
      <c r="E98" s="103"/>
      <c r="F98" s="94"/>
      <c r="G98" s="106">
        <v>0</v>
      </c>
      <c r="H98" s="94"/>
      <c r="I98" s="106">
        <v>0</v>
      </c>
      <c r="J98" s="94"/>
      <c r="K98" s="106">
        <v>0</v>
      </c>
      <c r="L98" s="94"/>
      <c r="M98" s="106">
        <f t="shared" si="4"/>
        <v>0</v>
      </c>
      <c r="N98" s="94"/>
      <c r="O98" s="106">
        <v>0</v>
      </c>
      <c r="P98" s="94"/>
      <c r="Q98" s="106">
        <v>0</v>
      </c>
      <c r="R98" s="94"/>
      <c r="S98" s="106">
        <v>459573</v>
      </c>
      <c r="T98" s="94"/>
      <c r="U98" s="106">
        <f t="shared" si="5"/>
        <v>459573</v>
      </c>
      <c r="V98" s="94"/>
      <c r="W98" s="94"/>
      <c r="X98" s="106">
        <v>0</v>
      </c>
      <c r="Y98" s="94"/>
      <c r="Z98" s="106">
        <v>0</v>
      </c>
      <c r="AA98" s="94"/>
      <c r="AB98" s="106">
        <v>62036</v>
      </c>
      <c r="AC98" s="94"/>
      <c r="AD98" s="106">
        <f t="shared" si="6"/>
        <v>62036</v>
      </c>
      <c r="AE98" s="94"/>
      <c r="AF98" s="106">
        <v>0</v>
      </c>
      <c r="AG98" s="94"/>
      <c r="AH98" s="106">
        <v>0</v>
      </c>
      <c r="AI98" s="94"/>
      <c r="AJ98" s="106">
        <v>0</v>
      </c>
      <c r="AK98" s="94"/>
      <c r="AL98" s="106">
        <f t="shared" si="7"/>
        <v>521609</v>
      </c>
      <c r="AM98" s="94"/>
      <c r="AN98" s="103">
        <v>19</v>
      </c>
    </row>
    <row r="99" spans="1:40" ht="9.75" customHeight="1" x14ac:dyDescent="0.25">
      <c r="A99" s="103">
        <v>20</v>
      </c>
      <c r="B99" s="103"/>
      <c r="C99" s="13" t="s">
        <v>142</v>
      </c>
      <c r="D99" s="103"/>
      <c r="E99" s="103"/>
      <c r="F99" s="94"/>
      <c r="G99" s="106">
        <v>0</v>
      </c>
      <c r="H99" s="94"/>
      <c r="I99" s="106">
        <v>0</v>
      </c>
      <c r="J99" s="94"/>
      <c r="K99" s="106">
        <v>0</v>
      </c>
      <c r="L99" s="94"/>
      <c r="M99" s="106">
        <f t="shared" si="4"/>
        <v>0</v>
      </c>
      <c r="N99" s="94"/>
      <c r="O99" s="106">
        <v>194766</v>
      </c>
      <c r="P99" s="94"/>
      <c r="Q99" s="106">
        <v>0</v>
      </c>
      <c r="R99" s="94"/>
      <c r="S99" s="106">
        <v>447000</v>
      </c>
      <c r="T99" s="94"/>
      <c r="U99" s="106">
        <f t="shared" si="5"/>
        <v>641766</v>
      </c>
      <c r="V99" s="94"/>
      <c r="W99" s="94"/>
      <c r="X99" s="106">
        <v>183519</v>
      </c>
      <c r="Y99" s="94"/>
      <c r="Z99" s="106">
        <v>0</v>
      </c>
      <c r="AA99" s="94"/>
      <c r="AB99" s="106">
        <v>548863</v>
      </c>
      <c r="AC99" s="94"/>
      <c r="AD99" s="106">
        <f t="shared" si="6"/>
        <v>732382</v>
      </c>
      <c r="AE99" s="94"/>
      <c r="AF99" s="106">
        <v>0</v>
      </c>
      <c r="AG99" s="94"/>
      <c r="AH99" s="106">
        <v>0</v>
      </c>
      <c r="AI99" s="94"/>
      <c r="AJ99" s="106">
        <v>0</v>
      </c>
      <c r="AK99" s="94"/>
      <c r="AL99" s="106">
        <f t="shared" si="7"/>
        <v>1374148</v>
      </c>
      <c r="AM99" s="94"/>
      <c r="AN99" s="103">
        <v>20</v>
      </c>
    </row>
    <row r="100" spans="1:40" ht="9.75" customHeight="1" x14ac:dyDescent="0.25">
      <c r="A100" s="103">
        <v>21</v>
      </c>
      <c r="B100" s="103"/>
      <c r="C100" s="13" t="s">
        <v>143</v>
      </c>
      <c r="D100" s="103"/>
      <c r="E100" s="103"/>
      <c r="F100" s="94"/>
      <c r="G100" s="106">
        <v>0</v>
      </c>
      <c r="H100" s="94"/>
      <c r="I100" s="106">
        <v>74548241</v>
      </c>
      <c r="J100" s="94"/>
      <c r="K100" s="106">
        <v>0</v>
      </c>
      <c r="L100" s="94"/>
      <c r="M100" s="106">
        <f t="shared" si="4"/>
        <v>74548241</v>
      </c>
      <c r="N100" s="94"/>
      <c r="O100" s="106">
        <v>36711581</v>
      </c>
      <c r="P100" s="94"/>
      <c r="Q100" s="106">
        <v>1636462</v>
      </c>
      <c r="R100" s="94"/>
      <c r="S100" s="106">
        <v>14317100</v>
      </c>
      <c r="T100" s="94"/>
      <c r="U100" s="106">
        <f t="shared" si="5"/>
        <v>52665143</v>
      </c>
      <c r="V100" s="94"/>
      <c r="W100" s="94"/>
      <c r="X100" s="106">
        <v>14021000</v>
      </c>
      <c r="Y100" s="94"/>
      <c r="Z100" s="106">
        <v>716485</v>
      </c>
      <c r="AA100" s="94"/>
      <c r="AB100" s="106">
        <v>6125084</v>
      </c>
      <c r="AC100" s="94"/>
      <c r="AD100" s="106">
        <f t="shared" si="6"/>
        <v>20862569</v>
      </c>
      <c r="AE100" s="94"/>
      <c r="AF100" s="106">
        <v>0</v>
      </c>
      <c r="AG100" s="94"/>
      <c r="AH100" s="106">
        <v>0</v>
      </c>
      <c r="AI100" s="94"/>
      <c r="AJ100" s="106">
        <v>1020529</v>
      </c>
      <c r="AK100" s="94"/>
      <c r="AL100" s="106">
        <f t="shared" si="7"/>
        <v>74548241</v>
      </c>
      <c r="AM100" s="94"/>
      <c r="AN100" s="103">
        <v>21</v>
      </c>
    </row>
    <row r="101" spans="1:40" ht="9.75" customHeight="1" x14ac:dyDescent="0.25">
      <c r="A101" s="103">
        <v>22</v>
      </c>
      <c r="B101" s="103"/>
      <c r="C101" s="13" t="s">
        <v>144</v>
      </c>
      <c r="D101" s="103"/>
      <c r="E101" s="103"/>
      <c r="F101" s="94"/>
      <c r="G101" s="106">
        <v>223421</v>
      </c>
      <c r="H101" s="94"/>
      <c r="I101" s="106">
        <v>2970669</v>
      </c>
      <c r="J101" s="94"/>
      <c r="K101" s="106">
        <v>0</v>
      </c>
      <c r="L101" s="94"/>
      <c r="M101" s="106">
        <f t="shared" si="4"/>
        <v>3194090</v>
      </c>
      <c r="N101" s="94"/>
      <c r="O101" s="106">
        <v>1874579</v>
      </c>
      <c r="P101" s="94"/>
      <c r="Q101" s="106">
        <v>0</v>
      </c>
      <c r="R101" s="94"/>
      <c r="S101" s="106">
        <v>88300</v>
      </c>
      <c r="T101" s="94"/>
      <c r="U101" s="106">
        <f t="shared" si="5"/>
        <v>1962879</v>
      </c>
      <c r="V101" s="94"/>
      <c r="W101" s="94"/>
      <c r="X101" s="106">
        <v>1067811</v>
      </c>
      <c r="Y101" s="94"/>
      <c r="Z101" s="106">
        <v>0</v>
      </c>
      <c r="AA101" s="94"/>
      <c r="AB101" s="106">
        <v>163400</v>
      </c>
      <c r="AC101" s="94"/>
      <c r="AD101" s="106">
        <f t="shared" si="6"/>
        <v>1231211</v>
      </c>
      <c r="AE101" s="94"/>
      <c r="AF101" s="106">
        <v>0</v>
      </c>
      <c r="AG101" s="94"/>
      <c r="AH101" s="106">
        <v>0</v>
      </c>
      <c r="AI101" s="94"/>
      <c r="AJ101" s="106">
        <v>0</v>
      </c>
      <c r="AK101" s="94"/>
      <c r="AL101" s="106">
        <f t="shared" si="7"/>
        <v>3194090</v>
      </c>
      <c r="AM101" s="94"/>
      <c r="AN101" s="103">
        <v>22</v>
      </c>
    </row>
    <row r="102" spans="1:40" ht="9.75" customHeight="1" x14ac:dyDescent="0.25">
      <c r="A102" s="103">
        <v>23</v>
      </c>
      <c r="B102" s="103"/>
      <c r="C102" s="13" t="s">
        <v>145</v>
      </c>
      <c r="D102" s="103"/>
      <c r="E102" s="103"/>
      <c r="F102" s="94"/>
      <c r="G102" s="106">
        <v>0</v>
      </c>
      <c r="H102" s="94"/>
      <c r="I102" s="106">
        <v>563611</v>
      </c>
      <c r="J102" s="94"/>
      <c r="K102" s="106">
        <v>0</v>
      </c>
      <c r="L102" s="94"/>
      <c r="M102" s="106">
        <f t="shared" si="4"/>
        <v>563611</v>
      </c>
      <c r="N102" s="94"/>
      <c r="O102" s="106">
        <v>277226</v>
      </c>
      <c r="P102" s="94"/>
      <c r="Q102" s="106">
        <v>0</v>
      </c>
      <c r="R102" s="94"/>
      <c r="S102" s="106">
        <v>176275</v>
      </c>
      <c r="T102" s="94"/>
      <c r="U102" s="106">
        <f t="shared" si="5"/>
        <v>453501</v>
      </c>
      <c r="V102" s="94"/>
      <c r="W102" s="94"/>
      <c r="X102" s="106">
        <v>63274</v>
      </c>
      <c r="Y102" s="94"/>
      <c r="Z102" s="106">
        <v>0</v>
      </c>
      <c r="AA102" s="94"/>
      <c r="AB102" s="106">
        <v>61836</v>
      </c>
      <c r="AC102" s="94"/>
      <c r="AD102" s="106">
        <f t="shared" si="6"/>
        <v>125110</v>
      </c>
      <c r="AE102" s="94"/>
      <c r="AF102" s="106">
        <v>0</v>
      </c>
      <c r="AG102" s="94"/>
      <c r="AH102" s="106">
        <v>0</v>
      </c>
      <c r="AI102" s="94"/>
      <c r="AJ102" s="106">
        <v>0</v>
      </c>
      <c r="AK102" s="94"/>
      <c r="AL102" s="106">
        <f t="shared" si="7"/>
        <v>578611</v>
      </c>
      <c r="AM102" s="94"/>
      <c r="AN102" s="103">
        <v>23</v>
      </c>
    </row>
    <row r="103" spans="1:40" ht="9.75" customHeight="1" x14ac:dyDescent="0.25">
      <c r="A103" s="103">
        <v>24</v>
      </c>
      <c r="B103" s="103"/>
      <c r="C103" s="13" t="s">
        <v>146</v>
      </c>
      <c r="D103" s="103"/>
      <c r="E103" s="103"/>
      <c r="F103" s="94"/>
      <c r="G103" s="106">
        <v>41973</v>
      </c>
      <c r="H103" s="94"/>
      <c r="I103" s="106">
        <v>8932486</v>
      </c>
      <c r="J103" s="94"/>
      <c r="K103" s="106">
        <v>0</v>
      </c>
      <c r="L103" s="94"/>
      <c r="M103" s="106">
        <f t="shared" si="4"/>
        <v>8974459</v>
      </c>
      <c r="N103" s="94"/>
      <c r="O103" s="106">
        <v>4842862</v>
      </c>
      <c r="P103" s="94"/>
      <c r="Q103" s="106">
        <v>0</v>
      </c>
      <c r="R103" s="94"/>
      <c r="S103" s="106">
        <v>1337513</v>
      </c>
      <c r="T103" s="94"/>
      <c r="U103" s="106">
        <f t="shared" si="5"/>
        <v>6180375</v>
      </c>
      <c r="V103" s="94"/>
      <c r="W103" s="94"/>
      <c r="X103" s="106">
        <v>2414937</v>
      </c>
      <c r="Y103" s="94"/>
      <c r="Z103" s="106">
        <v>0</v>
      </c>
      <c r="AA103" s="94"/>
      <c r="AB103" s="106">
        <v>379147</v>
      </c>
      <c r="AC103" s="94"/>
      <c r="AD103" s="106">
        <f t="shared" si="6"/>
        <v>2794084</v>
      </c>
      <c r="AE103" s="94"/>
      <c r="AF103" s="106">
        <v>0</v>
      </c>
      <c r="AG103" s="94"/>
      <c r="AH103" s="106">
        <v>0</v>
      </c>
      <c r="AI103" s="94"/>
      <c r="AJ103" s="106">
        <v>0</v>
      </c>
      <c r="AK103" s="94"/>
      <c r="AL103" s="106">
        <f t="shared" si="7"/>
        <v>8974459</v>
      </c>
      <c r="AM103" s="94"/>
      <c r="AN103" s="103">
        <v>24</v>
      </c>
    </row>
    <row r="104" spans="1:40" ht="9.75" customHeight="1" x14ac:dyDescent="0.25">
      <c r="A104" s="103">
        <v>25</v>
      </c>
      <c r="B104" s="103"/>
      <c r="C104" s="13" t="s">
        <v>147</v>
      </c>
      <c r="D104" s="103"/>
      <c r="E104" s="103"/>
      <c r="F104" s="94"/>
      <c r="G104" s="106">
        <v>0</v>
      </c>
      <c r="H104" s="94"/>
      <c r="I104" s="106">
        <v>0</v>
      </c>
      <c r="J104" s="94"/>
      <c r="K104" s="106">
        <v>0</v>
      </c>
      <c r="L104" s="94"/>
      <c r="M104" s="106">
        <f t="shared" si="4"/>
        <v>0</v>
      </c>
      <c r="N104" s="94"/>
      <c r="O104" s="106">
        <v>1433215</v>
      </c>
      <c r="P104" s="94"/>
      <c r="Q104" s="106">
        <v>0</v>
      </c>
      <c r="R104" s="94"/>
      <c r="S104" s="106">
        <v>449000</v>
      </c>
      <c r="T104" s="94"/>
      <c r="U104" s="106">
        <f t="shared" si="5"/>
        <v>1882215</v>
      </c>
      <c r="V104" s="94"/>
      <c r="W104" s="94"/>
      <c r="X104" s="106">
        <v>1027456</v>
      </c>
      <c r="Y104" s="94"/>
      <c r="Z104" s="106">
        <v>0</v>
      </c>
      <c r="AA104" s="94"/>
      <c r="AB104" s="106">
        <v>193085</v>
      </c>
      <c r="AC104" s="94"/>
      <c r="AD104" s="106">
        <f t="shared" si="6"/>
        <v>1220541</v>
      </c>
      <c r="AE104" s="94"/>
      <c r="AF104" s="106">
        <v>0</v>
      </c>
      <c r="AG104" s="94"/>
      <c r="AH104" s="106">
        <v>0</v>
      </c>
      <c r="AI104" s="94"/>
      <c r="AJ104" s="106">
        <v>0</v>
      </c>
      <c r="AK104" s="94"/>
      <c r="AL104" s="106">
        <f t="shared" si="7"/>
        <v>3102756</v>
      </c>
      <c r="AM104" s="94"/>
      <c r="AN104" s="103">
        <v>25</v>
      </c>
    </row>
    <row r="105" spans="1:40" ht="9.75" customHeight="1" x14ac:dyDescent="0.25">
      <c r="A105" s="103">
        <v>26</v>
      </c>
      <c r="B105" s="103"/>
      <c r="C105" s="13" t="s">
        <v>148</v>
      </c>
      <c r="D105" s="103"/>
      <c r="E105" s="103"/>
      <c r="F105" s="94"/>
      <c r="G105" s="106">
        <v>398650</v>
      </c>
      <c r="H105" s="94"/>
      <c r="I105" s="106">
        <v>2610902</v>
      </c>
      <c r="J105" s="94"/>
      <c r="K105" s="106">
        <v>0</v>
      </c>
      <c r="L105" s="94"/>
      <c r="M105" s="106">
        <f t="shared" si="4"/>
        <v>3009552</v>
      </c>
      <c r="N105" s="94"/>
      <c r="O105" s="106">
        <v>1214260</v>
      </c>
      <c r="P105" s="94"/>
      <c r="Q105" s="106">
        <v>0</v>
      </c>
      <c r="R105" s="94"/>
      <c r="S105" s="106">
        <v>861161</v>
      </c>
      <c r="T105" s="94"/>
      <c r="U105" s="106">
        <f t="shared" si="5"/>
        <v>2075421</v>
      </c>
      <c r="V105" s="94"/>
      <c r="W105" s="94"/>
      <c r="X105" s="106">
        <v>536589</v>
      </c>
      <c r="Y105" s="94"/>
      <c r="Z105" s="106">
        <v>0</v>
      </c>
      <c r="AA105" s="94"/>
      <c r="AB105" s="106">
        <v>397542</v>
      </c>
      <c r="AC105" s="94"/>
      <c r="AD105" s="106">
        <f t="shared" si="6"/>
        <v>934131</v>
      </c>
      <c r="AE105" s="94"/>
      <c r="AF105" s="106">
        <v>0</v>
      </c>
      <c r="AG105" s="94"/>
      <c r="AH105" s="106">
        <v>0</v>
      </c>
      <c r="AI105" s="94"/>
      <c r="AJ105" s="106">
        <v>0</v>
      </c>
      <c r="AK105" s="94"/>
      <c r="AL105" s="106">
        <f t="shared" si="7"/>
        <v>3009552</v>
      </c>
      <c r="AM105" s="94"/>
      <c r="AN105" s="103">
        <v>26</v>
      </c>
    </row>
    <row r="106" spans="1:40" ht="9.75" customHeight="1" x14ac:dyDescent="0.25">
      <c r="A106" s="103">
        <v>27</v>
      </c>
      <c r="B106" s="103"/>
      <c r="C106" s="13" t="s">
        <v>149</v>
      </c>
      <c r="D106" s="103"/>
      <c r="E106" s="103"/>
      <c r="F106" s="94"/>
      <c r="G106" s="106">
        <v>0</v>
      </c>
      <c r="H106" s="94"/>
      <c r="I106" s="106">
        <v>6490216</v>
      </c>
      <c r="J106" s="94"/>
      <c r="K106" s="106">
        <v>0</v>
      </c>
      <c r="L106" s="94"/>
      <c r="M106" s="106">
        <f t="shared" si="4"/>
        <v>6490216</v>
      </c>
      <c r="N106" s="94"/>
      <c r="O106" s="106">
        <v>2033962</v>
      </c>
      <c r="P106" s="94"/>
      <c r="Q106" s="106">
        <v>0</v>
      </c>
      <c r="R106" s="94"/>
      <c r="S106" s="106">
        <v>1315000</v>
      </c>
      <c r="T106" s="94"/>
      <c r="U106" s="106">
        <f t="shared" si="5"/>
        <v>3348962</v>
      </c>
      <c r="V106" s="94"/>
      <c r="W106" s="94"/>
      <c r="X106" s="106">
        <v>1660742</v>
      </c>
      <c r="Y106" s="94"/>
      <c r="Z106" s="106">
        <v>0</v>
      </c>
      <c r="AA106" s="94"/>
      <c r="AB106" s="106">
        <v>967018</v>
      </c>
      <c r="AC106" s="94"/>
      <c r="AD106" s="106">
        <f t="shared" si="6"/>
        <v>2627760</v>
      </c>
      <c r="AE106" s="94"/>
      <c r="AF106" s="106">
        <v>0</v>
      </c>
      <c r="AG106" s="94"/>
      <c r="AH106" s="106">
        <v>0</v>
      </c>
      <c r="AI106" s="94"/>
      <c r="AJ106" s="106">
        <v>356186</v>
      </c>
      <c r="AK106" s="94"/>
      <c r="AL106" s="106">
        <f t="shared" si="7"/>
        <v>6332908</v>
      </c>
      <c r="AM106" s="94"/>
      <c r="AN106" s="103">
        <v>27</v>
      </c>
    </row>
    <row r="107" spans="1:40" ht="9.75" customHeight="1" x14ac:dyDescent="0.25">
      <c r="A107" s="103">
        <v>28</v>
      </c>
      <c r="B107" s="103"/>
      <c r="C107" s="13" t="s">
        <v>150</v>
      </c>
      <c r="D107" s="103"/>
      <c r="E107" s="103"/>
      <c r="F107" s="94"/>
      <c r="G107" s="106">
        <v>398650</v>
      </c>
      <c r="H107" s="94"/>
      <c r="I107" s="106">
        <v>3917601</v>
      </c>
      <c r="J107" s="94"/>
      <c r="K107" s="106">
        <v>0</v>
      </c>
      <c r="L107" s="94"/>
      <c r="M107" s="106">
        <f t="shared" si="4"/>
        <v>4316251</v>
      </c>
      <c r="N107" s="94"/>
      <c r="O107" s="106">
        <v>2326644</v>
      </c>
      <c r="P107" s="94"/>
      <c r="Q107" s="106">
        <v>0</v>
      </c>
      <c r="R107" s="94"/>
      <c r="S107" s="106">
        <v>526406</v>
      </c>
      <c r="T107" s="94"/>
      <c r="U107" s="106">
        <f t="shared" si="5"/>
        <v>2853050</v>
      </c>
      <c r="V107" s="94"/>
      <c r="W107" s="94"/>
      <c r="X107" s="106">
        <v>986725</v>
      </c>
      <c r="Y107" s="94"/>
      <c r="Z107" s="106">
        <v>0</v>
      </c>
      <c r="AA107" s="94"/>
      <c r="AB107" s="106">
        <v>335662</v>
      </c>
      <c r="AC107" s="94"/>
      <c r="AD107" s="106">
        <f t="shared" si="6"/>
        <v>1322387</v>
      </c>
      <c r="AE107" s="94"/>
      <c r="AF107" s="106">
        <v>0</v>
      </c>
      <c r="AG107" s="94"/>
      <c r="AH107" s="106">
        <v>0</v>
      </c>
      <c r="AI107" s="94"/>
      <c r="AJ107" s="106">
        <v>0</v>
      </c>
      <c r="AK107" s="94"/>
      <c r="AL107" s="106">
        <f t="shared" si="7"/>
        <v>4175437</v>
      </c>
      <c r="AM107" s="94"/>
      <c r="AN107" s="103">
        <v>28</v>
      </c>
    </row>
    <row r="108" spans="1:40" ht="9.75" customHeight="1" x14ac:dyDescent="0.25">
      <c r="A108" s="103">
        <v>29</v>
      </c>
      <c r="B108" s="103"/>
      <c r="C108" s="13" t="s">
        <v>92</v>
      </c>
      <c r="D108" s="103"/>
      <c r="E108" s="103"/>
      <c r="F108" s="94"/>
      <c r="G108" s="106">
        <v>78543933</v>
      </c>
      <c r="H108" s="94"/>
      <c r="I108" s="106">
        <v>428236421</v>
      </c>
      <c r="J108" s="94"/>
      <c r="K108" s="106">
        <v>28767</v>
      </c>
      <c r="L108" s="94"/>
      <c r="M108" s="106">
        <f t="shared" si="4"/>
        <v>506809121</v>
      </c>
      <c r="N108" s="94"/>
      <c r="O108" s="106">
        <v>185601058</v>
      </c>
      <c r="P108" s="94"/>
      <c r="Q108" s="106">
        <v>30777828</v>
      </c>
      <c r="R108" s="94"/>
      <c r="S108" s="106">
        <v>141409229</v>
      </c>
      <c r="T108" s="94"/>
      <c r="U108" s="106">
        <f t="shared" si="5"/>
        <v>357788115</v>
      </c>
      <c r="V108" s="94"/>
      <c r="W108" s="94"/>
      <c r="X108" s="106">
        <v>64281229</v>
      </c>
      <c r="Y108" s="94"/>
      <c r="Z108" s="106">
        <v>13683368</v>
      </c>
      <c r="AA108" s="94"/>
      <c r="AB108" s="106">
        <v>61700428</v>
      </c>
      <c r="AC108" s="94"/>
      <c r="AD108" s="106">
        <f t="shared" si="6"/>
        <v>139665025</v>
      </c>
      <c r="AE108" s="94"/>
      <c r="AF108" s="106">
        <v>0</v>
      </c>
      <c r="AG108" s="94"/>
      <c r="AH108" s="106">
        <v>12100000</v>
      </c>
      <c r="AI108" s="94"/>
      <c r="AJ108" s="106">
        <v>2163983</v>
      </c>
      <c r="AK108" s="94"/>
      <c r="AL108" s="106">
        <f t="shared" si="7"/>
        <v>511717123</v>
      </c>
      <c r="AM108" s="94"/>
      <c r="AN108" s="103">
        <v>29</v>
      </c>
    </row>
    <row r="109" spans="1:40" ht="9.75" customHeight="1" x14ac:dyDescent="0.25">
      <c r="A109" s="103">
        <v>30</v>
      </c>
      <c r="B109" s="103"/>
      <c r="C109" s="13" t="s">
        <v>151</v>
      </c>
      <c r="D109" s="103"/>
      <c r="E109" s="103"/>
      <c r="F109" s="94"/>
      <c r="G109" s="106">
        <v>7740153</v>
      </c>
      <c r="H109" s="94"/>
      <c r="I109" s="106">
        <v>11780083</v>
      </c>
      <c r="J109" s="94"/>
      <c r="K109" s="106">
        <v>0</v>
      </c>
      <c r="L109" s="94"/>
      <c r="M109" s="106">
        <f t="shared" si="4"/>
        <v>19520236</v>
      </c>
      <c r="N109" s="94"/>
      <c r="O109" s="106">
        <v>7362890</v>
      </c>
      <c r="P109" s="94"/>
      <c r="Q109" s="106">
        <v>0</v>
      </c>
      <c r="R109" s="94"/>
      <c r="S109" s="106">
        <v>1333492</v>
      </c>
      <c r="T109" s="94"/>
      <c r="U109" s="106">
        <f t="shared" si="5"/>
        <v>8696382</v>
      </c>
      <c r="V109" s="94"/>
      <c r="W109" s="94"/>
      <c r="X109" s="106">
        <v>2867467</v>
      </c>
      <c r="Y109" s="94"/>
      <c r="Z109" s="106">
        <v>0</v>
      </c>
      <c r="AA109" s="94"/>
      <c r="AB109" s="106">
        <v>811894</v>
      </c>
      <c r="AC109" s="94"/>
      <c r="AD109" s="106">
        <f t="shared" si="6"/>
        <v>3679361</v>
      </c>
      <c r="AE109" s="94"/>
      <c r="AF109" s="106">
        <v>0</v>
      </c>
      <c r="AG109" s="94"/>
      <c r="AH109" s="106">
        <v>0</v>
      </c>
      <c r="AI109" s="94"/>
      <c r="AJ109" s="106">
        <v>7144493</v>
      </c>
      <c r="AK109" s="94"/>
      <c r="AL109" s="106">
        <f t="shared" si="7"/>
        <v>19520236</v>
      </c>
      <c r="AM109" s="94"/>
      <c r="AN109" s="103">
        <v>30</v>
      </c>
    </row>
    <row r="110" spans="1:40" ht="9.75" customHeight="1" x14ac:dyDescent="0.25">
      <c r="A110" s="103">
        <v>31</v>
      </c>
      <c r="B110" s="103"/>
      <c r="C110" s="13" t="s">
        <v>152</v>
      </c>
      <c r="D110" s="103"/>
      <c r="E110" s="103"/>
      <c r="F110" s="94"/>
      <c r="G110" s="106">
        <v>973910</v>
      </c>
      <c r="H110" s="94"/>
      <c r="I110" s="106">
        <v>2318298</v>
      </c>
      <c r="J110" s="94"/>
      <c r="K110" s="106">
        <v>0</v>
      </c>
      <c r="L110" s="94"/>
      <c r="M110" s="106">
        <f t="shared" si="4"/>
        <v>3292208</v>
      </c>
      <c r="N110" s="94"/>
      <c r="O110" s="106">
        <v>1004667</v>
      </c>
      <c r="P110" s="94"/>
      <c r="Q110" s="106">
        <v>0</v>
      </c>
      <c r="R110" s="94"/>
      <c r="S110" s="106">
        <v>1578122</v>
      </c>
      <c r="T110" s="94"/>
      <c r="U110" s="106">
        <f t="shared" si="5"/>
        <v>2582789</v>
      </c>
      <c r="V110" s="94"/>
      <c r="W110" s="94"/>
      <c r="X110" s="106">
        <v>250189</v>
      </c>
      <c r="Y110" s="94"/>
      <c r="Z110" s="106">
        <v>0</v>
      </c>
      <c r="AA110" s="94"/>
      <c r="AB110" s="106">
        <v>459230</v>
      </c>
      <c r="AC110" s="94"/>
      <c r="AD110" s="106">
        <f t="shared" si="6"/>
        <v>709419</v>
      </c>
      <c r="AE110" s="94"/>
      <c r="AF110" s="106">
        <v>0</v>
      </c>
      <c r="AG110" s="94"/>
      <c r="AH110" s="106">
        <v>0</v>
      </c>
      <c r="AI110" s="94"/>
      <c r="AJ110" s="106">
        <v>0</v>
      </c>
      <c r="AK110" s="94"/>
      <c r="AL110" s="106">
        <f t="shared" si="7"/>
        <v>3292208</v>
      </c>
      <c r="AM110" s="94"/>
      <c r="AN110" s="103">
        <v>31</v>
      </c>
    </row>
    <row r="111" spans="1:40" ht="9.75" customHeight="1" x14ac:dyDescent="0.25">
      <c r="A111" s="103">
        <v>32</v>
      </c>
      <c r="B111" s="103"/>
      <c r="C111" s="13" t="s">
        <v>153</v>
      </c>
      <c r="D111" s="103"/>
      <c r="E111" s="103"/>
      <c r="F111" s="94"/>
      <c r="G111" s="106">
        <v>214542</v>
      </c>
      <c r="H111" s="94"/>
      <c r="I111" s="106">
        <v>8893736</v>
      </c>
      <c r="J111" s="94"/>
      <c r="K111" s="106">
        <v>0</v>
      </c>
      <c r="L111" s="94"/>
      <c r="M111" s="106">
        <f t="shared" si="4"/>
        <v>9108278</v>
      </c>
      <c r="N111" s="94"/>
      <c r="O111" s="106">
        <v>4318955</v>
      </c>
      <c r="P111" s="94"/>
      <c r="Q111" s="106">
        <v>0</v>
      </c>
      <c r="R111" s="94"/>
      <c r="S111" s="106">
        <v>1533393</v>
      </c>
      <c r="T111" s="94"/>
      <c r="U111" s="106">
        <f t="shared" si="5"/>
        <v>5852348</v>
      </c>
      <c r="V111" s="94"/>
      <c r="W111" s="94"/>
      <c r="X111" s="106">
        <v>3053839</v>
      </c>
      <c r="Y111" s="94"/>
      <c r="Z111" s="106">
        <v>0</v>
      </c>
      <c r="AA111" s="94"/>
      <c r="AB111" s="106">
        <v>202091</v>
      </c>
      <c r="AC111" s="94"/>
      <c r="AD111" s="106">
        <f t="shared" si="6"/>
        <v>3255930</v>
      </c>
      <c r="AE111" s="94"/>
      <c r="AF111" s="106">
        <v>0</v>
      </c>
      <c r="AG111" s="94"/>
      <c r="AH111" s="106">
        <v>0</v>
      </c>
      <c r="AI111" s="94"/>
      <c r="AJ111" s="106">
        <v>0</v>
      </c>
      <c r="AK111" s="94"/>
      <c r="AL111" s="106">
        <f t="shared" si="7"/>
        <v>9108278</v>
      </c>
      <c r="AM111" s="94"/>
      <c r="AN111" s="103">
        <v>32</v>
      </c>
    </row>
    <row r="112" spans="1:40" ht="9.75" customHeight="1" x14ac:dyDescent="0.25">
      <c r="A112" s="103">
        <v>33</v>
      </c>
      <c r="B112" s="103"/>
      <c r="C112" s="13" t="s">
        <v>94</v>
      </c>
      <c r="D112" s="103"/>
      <c r="E112" s="103"/>
      <c r="F112" s="94"/>
      <c r="G112" s="106">
        <v>16505508</v>
      </c>
      <c r="H112" s="94"/>
      <c r="I112" s="106">
        <v>0</v>
      </c>
      <c r="J112" s="94"/>
      <c r="K112" s="106">
        <v>0</v>
      </c>
      <c r="L112" s="94"/>
      <c r="M112" s="106">
        <f t="shared" si="4"/>
        <v>16505508</v>
      </c>
      <c r="N112" s="94"/>
      <c r="O112" s="106">
        <v>987649</v>
      </c>
      <c r="P112" s="94"/>
      <c r="Q112" s="106">
        <v>0</v>
      </c>
      <c r="R112" s="94"/>
      <c r="S112" s="106">
        <v>3794685</v>
      </c>
      <c r="T112" s="94"/>
      <c r="U112" s="106">
        <f t="shared" si="5"/>
        <v>4782334</v>
      </c>
      <c r="V112" s="94"/>
      <c r="W112" s="94"/>
      <c r="X112" s="106">
        <v>242120</v>
      </c>
      <c r="Y112" s="94"/>
      <c r="Z112" s="106">
        <v>0</v>
      </c>
      <c r="AA112" s="94"/>
      <c r="AB112" s="106">
        <v>1181943</v>
      </c>
      <c r="AC112" s="94"/>
      <c r="AD112" s="106">
        <f t="shared" si="6"/>
        <v>1424063</v>
      </c>
      <c r="AE112" s="94"/>
      <c r="AF112" s="106">
        <v>0</v>
      </c>
      <c r="AG112" s="94"/>
      <c r="AH112" s="106">
        <v>0</v>
      </c>
      <c r="AI112" s="94"/>
      <c r="AJ112" s="106">
        <v>525047</v>
      </c>
      <c r="AK112" s="94"/>
      <c r="AL112" s="106">
        <f t="shared" si="7"/>
        <v>6731444</v>
      </c>
      <c r="AM112" s="94"/>
      <c r="AN112" s="103">
        <v>33</v>
      </c>
    </row>
    <row r="113" spans="1:40" ht="9.75" customHeight="1" x14ac:dyDescent="0.25">
      <c r="A113" s="103">
        <v>34</v>
      </c>
      <c r="B113" s="103"/>
      <c r="C113" s="13" t="s">
        <v>154</v>
      </c>
      <c r="D113" s="103"/>
      <c r="E113" s="103"/>
      <c r="F113" s="94"/>
      <c r="G113" s="106">
        <v>436217</v>
      </c>
      <c r="H113" s="94"/>
      <c r="I113" s="106">
        <v>17631751</v>
      </c>
      <c r="J113" s="94"/>
      <c r="K113" s="106">
        <v>0</v>
      </c>
      <c r="L113" s="94"/>
      <c r="M113" s="106">
        <f t="shared" si="4"/>
        <v>18067968</v>
      </c>
      <c r="N113" s="94"/>
      <c r="O113" s="106">
        <v>10341220</v>
      </c>
      <c r="P113" s="94"/>
      <c r="Q113" s="106">
        <v>0</v>
      </c>
      <c r="R113" s="94"/>
      <c r="S113" s="106">
        <v>1598081</v>
      </c>
      <c r="T113" s="94"/>
      <c r="U113" s="106">
        <f t="shared" si="5"/>
        <v>11939301</v>
      </c>
      <c r="V113" s="94"/>
      <c r="W113" s="94"/>
      <c r="X113" s="106">
        <v>4723728</v>
      </c>
      <c r="Y113" s="94"/>
      <c r="Z113" s="106">
        <v>0</v>
      </c>
      <c r="AA113" s="94"/>
      <c r="AB113" s="106">
        <v>1393867</v>
      </c>
      <c r="AC113" s="94"/>
      <c r="AD113" s="106">
        <f t="shared" si="6"/>
        <v>6117595</v>
      </c>
      <c r="AE113" s="94"/>
      <c r="AF113" s="106">
        <v>0</v>
      </c>
      <c r="AG113" s="94"/>
      <c r="AH113" s="106">
        <v>0</v>
      </c>
      <c r="AI113" s="94"/>
      <c r="AJ113" s="106">
        <v>0</v>
      </c>
      <c r="AK113" s="94"/>
      <c r="AL113" s="106">
        <f t="shared" si="7"/>
        <v>18056896</v>
      </c>
      <c r="AM113" s="94"/>
      <c r="AN113" s="103">
        <v>34</v>
      </c>
    </row>
    <row r="114" spans="1:40" ht="9.75" customHeight="1" x14ac:dyDescent="0.25">
      <c r="A114" s="103">
        <v>35</v>
      </c>
      <c r="B114" s="103"/>
      <c r="C114" s="13" t="s">
        <v>155</v>
      </c>
      <c r="D114" s="103"/>
      <c r="E114" s="103"/>
      <c r="F114" s="94"/>
      <c r="G114" s="106">
        <v>6765603</v>
      </c>
      <c r="H114" s="94"/>
      <c r="I114" s="106">
        <v>1680330</v>
      </c>
      <c r="J114" s="94"/>
      <c r="K114" s="106">
        <v>0</v>
      </c>
      <c r="L114" s="94"/>
      <c r="M114" s="106">
        <f t="shared" si="4"/>
        <v>8445933</v>
      </c>
      <c r="N114" s="94"/>
      <c r="O114" s="106">
        <v>6820610</v>
      </c>
      <c r="P114" s="94"/>
      <c r="Q114" s="106">
        <v>0</v>
      </c>
      <c r="R114" s="94"/>
      <c r="S114" s="106">
        <v>326501</v>
      </c>
      <c r="T114" s="94"/>
      <c r="U114" s="106">
        <f t="shared" si="5"/>
        <v>7147111</v>
      </c>
      <c r="V114" s="94"/>
      <c r="W114" s="94"/>
      <c r="X114" s="106">
        <v>231703</v>
      </c>
      <c r="Y114" s="94"/>
      <c r="Z114" s="106">
        <v>0</v>
      </c>
      <c r="AA114" s="94"/>
      <c r="AB114" s="106">
        <v>447654</v>
      </c>
      <c r="AC114" s="94"/>
      <c r="AD114" s="106">
        <f t="shared" si="6"/>
        <v>679357</v>
      </c>
      <c r="AE114" s="94"/>
      <c r="AF114" s="106">
        <v>0</v>
      </c>
      <c r="AG114" s="94"/>
      <c r="AH114" s="106">
        <v>503391</v>
      </c>
      <c r="AI114" s="94"/>
      <c r="AJ114" s="106">
        <v>116074</v>
      </c>
      <c r="AK114" s="94"/>
      <c r="AL114" s="106">
        <f t="shared" si="7"/>
        <v>8445933</v>
      </c>
      <c r="AM114" s="94"/>
      <c r="AN114" s="103">
        <v>35</v>
      </c>
    </row>
    <row r="115" spans="1:40" ht="9.75" customHeight="1" x14ac:dyDescent="0.25">
      <c r="A115" s="103">
        <v>36</v>
      </c>
      <c r="B115" s="103"/>
      <c r="C115" s="13" t="s">
        <v>156</v>
      </c>
      <c r="D115" s="103"/>
      <c r="E115" s="103"/>
      <c r="F115" s="94"/>
      <c r="G115" s="106">
        <v>272805</v>
      </c>
      <c r="H115" s="94"/>
      <c r="I115" s="106">
        <v>4215160</v>
      </c>
      <c r="J115" s="94"/>
      <c r="K115" s="106">
        <v>0</v>
      </c>
      <c r="L115" s="94"/>
      <c r="M115" s="106">
        <f t="shared" si="4"/>
        <v>4487965</v>
      </c>
      <c r="N115" s="94"/>
      <c r="O115" s="106">
        <v>2483102</v>
      </c>
      <c r="P115" s="94"/>
      <c r="Q115" s="106">
        <v>0</v>
      </c>
      <c r="R115" s="94"/>
      <c r="S115" s="106">
        <v>570216</v>
      </c>
      <c r="T115" s="94"/>
      <c r="U115" s="106">
        <f t="shared" si="5"/>
        <v>3053318</v>
      </c>
      <c r="V115" s="94"/>
      <c r="W115" s="94"/>
      <c r="X115" s="106">
        <v>1263246</v>
      </c>
      <c r="Y115" s="94"/>
      <c r="Z115" s="106">
        <v>0</v>
      </c>
      <c r="AA115" s="94"/>
      <c r="AB115" s="106">
        <v>171401</v>
      </c>
      <c r="AC115" s="94"/>
      <c r="AD115" s="106">
        <f t="shared" si="6"/>
        <v>1434647</v>
      </c>
      <c r="AE115" s="94"/>
      <c r="AF115" s="106">
        <v>0</v>
      </c>
      <c r="AG115" s="94"/>
      <c r="AH115" s="106">
        <v>0</v>
      </c>
      <c r="AI115" s="94"/>
      <c r="AJ115" s="106">
        <v>0</v>
      </c>
      <c r="AK115" s="94"/>
      <c r="AL115" s="106">
        <f t="shared" si="7"/>
        <v>4487965</v>
      </c>
      <c r="AM115" s="94"/>
      <c r="AN115" s="103">
        <v>36</v>
      </c>
    </row>
    <row r="116" spans="1:40" ht="9.75" customHeight="1" x14ac:dyDescent="0.25">
      <c r="A116" s="103">
        <v>37</v>
      </c>
      <c r="B116" s="103"/>
      <c r="C116" s="13" t="s">
        <v>157</v>
      </c>
      <c r="D116" s="103"/>
      <c r="E116" s="103"/>
      <c r="F116" s="94"/>
      <c r="G116" s="106">
        <v>0</v>
      </c>
      <c r="H116" s="94"/>
      <c r="I116" s="106">
        <v>3004489</v>
      </c>
      <c r="J116" s="94"/>
      <c r="K116" s="106">
        <v>0</v>
      </c>
      <c r="L116" s="94"/>
      <c r="M116" s="106">
        <f t="shared" si="4"/>
        <v>3004489</v>
      </c>
      <c r="N116" s="94"/>
      <c r="O116" s="106">
        <v>1975933</v>
      </c>
      <c r="P116" s="94"/>
      <c r="Q116" s="106">
        <v>0</v>
      </c>
      <c r="R116" s="94"/>
      <c r="S116" s="106">
        <v>1028556</v>
      </c>
      <c r="T116" s="94"/>
      <c r="U116" s="106">
        <f t="shared" si="5"/>
        <v>3004489</v>
      </c>
      <c r="V116" s="94"/>
      <c r="W116" s="94"/>
      <c r="X116" s="106">
        <v>288523</v>
      </c>
      <c r="Y116" s="94"/>
      <c r="Z116" s="106">
        <v>0</v>
      </c>
      <c r="AA116" s="94"/>
      <c r="AB116" s="106">
        <v>163539</v>
      </c>
      <c r="AC116" s="94"/>
      <c r="AD116" s="106">
        <f t="shared" si="6"/>
        <v>452062</v>
      </c>
      <c r="AE116" s="94"/>
      <c r="AF116" s="106">
        <v>0</v>
      </c>
      <c r="AG116" s="94"/>
      <c r="AH116" s="106">
        <v>0</v>
      </c>
      <c r="AI116" s="94"/>
      <c r="AJ116" s="106">
        <v>0</v>
      </c>
      <c r="AK116" s="94"/>
      <c r="AL116" s="106">
        <f t="shared" si="7"/>
        <v>3456551</v>
      </c>
      <c r="AM116" s="94"/>
      <c r="AN116" s="103">
        <v>37</v>
      </c>
    </row>
    <row r="117" spans="1:40" ht="9.75" customHeight="1" x14ac:dyDescent="0.25">
      <c r="A117" s="103">
        <v>38</v>
      </c>
      <c r="B117" s="103"/>
      <c r="C117" s="13" t="s">
        <v>158</v>
      </c>
      <c r="D117" s="103"/>
      <c r="E117" s="103"/>
      <c r="F117" s="94"/>
      <c r="G117" s="106">
        <v>0</v>
      </c>
      <c r="H117" s="94"/>
      <c r="I117" s="106">
        <v>1905027</v>
      </c>
      <c r="J117" s="94"/>
      <c r="K117" s="106">
        <v>0</v>
      </c>
      <c r="L117" s="94"/>
      <c r="M117" s="106">
        <f t="shared" si="4"/>
        <v>1905027</v>
      </c>
      <c r="N117" s="94"/>
      <c r="O117" s="106">
        <v>1055759</v>
      </c>
      <c r="P117" s="94"/>
      <c r="Q117" s="106">
        <v>0</v>
      </c>
      <c r="R117" s="94"/>
      <c r="S117" s="106">
        <v>4252</v>
      </c>
      <c r="T117" s="94"/>
      <c r="U117" s="106">
        <f t="shared" si="5"/>
        <v>1060011</v>
      </c>
      <c r="V117" s="94"/>
      <c r="W117" s="94"/>
      <c r="X117" s="106">
        <v>843473</v>
      </c>
      <c r="Y117" s="94"/>
      <c r="Z117" s="106">
        <v>0</v>
      </c>
      <c r="AA117" s="94"/>
      <c r="AB117" s="106">
        <v>1543</v>
      </c>
      <c r="AC117" s="94"/>
      <c r="AD117" s="106">
        <f t="shared" si="6"/>
        <v>845016</v>
      </c>
      <c r="AE117" s="94"/>
      <c r="AF117" s="106">
        <v>0</v>
      </c>
      <c r="AG117" s="94"/>
      <c r="AH117" s="106">
        <v>0</v>
      </c>
      <c r="AI117" s="94"/>
      <c r="AJ117" s="106">
        <v>0</v>
      </c>
      <c r="AK117" s="94"/>
      <c r="AL117" s="106">
        <f t="shared" si="7"/>
        <v>1905027</v>
      </c>
      <c r="AM117" s="94"/>
      <c r="AN117" s="103">
        <v>38</v>
      </c>
    </row>
    <row r="118" spans="1:40" ht="9.75" customHeight="1" x14ac:dyDescent="0.25">
      <c r="A118" s="103">
        <v>39</v>
      </c>
      <c r="B118" s="103"/>
      <c r="C118" s="13" t="s">
        <v>159</v>
      </c>
      <c r="D118" s="103"/>
      <c r="E118" s="103"/>
      <c r="F118" s="94"/>
      <c r="G118" s="106">
        <v>995141</v>
      </c>
      <c r="H118" s="94"/>
      <c r="I118" s="106">
        <v>2132908</v>
      </c>
      <c r="J118" s="94"/>
      <c r="K118" s="106">
        <v>0</v>
      </c>
      <c r="L118" s="94"/>
      <c r="M118" s="106">
        <f t="shared" si="4"/>
        <v>3128049</v>
      </c>
      <c r="N118" s="94"/>
      <c r="O118" s="106">
        <v>1466247</v>
      </c>
      <c r="P118" s="94"/>
      <c r="Q118" s="106">
        <v>0</v>
      </c>
      <c r="R118" s="94"/>
      <c r="S118" s="106">
        <v>2027875</v>
      </c>
      <c r="T118" s="94"/>
      <c r="U118" s="106">
        <f t="shared" si="5"/>
        <v>3494122</v>
      </c>
      <c r="V118" s="94"/>
      <c r="W118" s="94"/>
      <c r="X118" s="106">
        <v>1673648</v>
      </c>
      <c r="Y118" s="94"/>
      <c r="Z118" s="106">
        <v>0</v>
      </c>
      <c r="AA118" s="94"/>
      <c r="AB118" s="106">
        <v>1129133</v>
      </c>
      <c r="AC118" s="94"/>
      <c r="AD118" s="106">
        <f t="shared" si="6"/>
        <v>2802781</v>
      </c>
      <c r="AE118" s="94"/>
      <c r="AF118" s="106">
        <v>0</v>
      </c>
      <c r="AG118" s="94"/>
      <c r="AH118" s="106">
        <v>0</v>
      </c>
      <c r="AI118" s="94"/>
      <c r="AJ118" s="106">
        <v>0</v>
      </c>
      <c r="AK118" s="94"/>
      <c r="AL118" s="106">
        <f t="shared" si="7"/>
        <v>6296903</v>
      </c>
      <c r="AM118" s="94"/>
      <c r="AN118" s="103">
        <v>39</v>
      </c>
    </row>
    <row r="119" spans="1:40" ht="9.75" customHeight="1" x14ac:dyDescent="0.25">
      <c r="A119" s="103">
        <v>40</v>
      </c>
      <c r="B119" s="103"/>
      <c r="C119" s="13" t="s">
        <v>160</v>
      </c>
      <c r="D119" s="103"/>
      <c r="E119" s="103"/>
      <c r="F119" s="94"/>
      <c r="G119" s="113">
        <v>0</v>
      </c>
      <c r="H119" s="94"/>
      <c r="I119" s="113">
        <v>3300000</v>
      </c>
      <c r="J119" s="94"/>
      <c r="K119" s="113">
        <v>0</v>
      </c>
      <c r="L119" s="94"/>
      <c r="M119" s="113">
        <f t="shared" si="4"/>
        <v>3300000</v>
      </c>
      <c r="N119" s="94"/>
      <c r="O119" s="113">
        <v>904000</v>
      </c>
      <c r="P119" s="94"/>
      <c r="Q119" s="113">
        <v>0</v>
      </c>
      <c r="R119" s="94"/>
      <c r="S119" s="113">
        <v>3848271</v>
      </c>
      <c r="T119" s="94"/>
      <c r="U119" s="113">
        <f t="shared" si="5"/>
        <v>4752271</v>
      </c>
      <c r="V119" s="94"/>
      <c r="W119" s="119"/>
      <c r="X119" s="113">
        <v>263646</v>
      </c>
      <c r="Y119" s="94"/>
      <c r="Z119" s="113">
        <v>0</v>
      </c>
      <c r="AA119" s="94"/>
      <c r="AB119" s="113">
        <v>854659</v>
      </c>
      <c r="AC119" s="94"/>
      <c r="AD119" s="113">
        <f t="shared" si="6"/>
        <v>1118305</v>
      </c>
      <c r="AE119" s="94"/>
      <c r="AF119" s="113">
        <v>0</v>
      </c>
      <c r="AG119" s="94"/>
      <c r="AH119" s="113">
        <v>0</v>
      </c>
      <c r="AI119" s="94"/>
      <c r="AJ119" s="113">
        <v>0</v>
      </c>
      <c r="AK119" s="94"/>
      <c r="AL119" s="113">
        <f t="shared" si="7"/>
        <v>5870576</v>
      </c>
      <c r="AM119" s="94"/>
      <c r="AN119" s="103">
        <v>40</v>
      </c>
    </row>
    <row r="120" spans="1:40" ht="9.75" customHeight="1" x14ac:dyDescent="0.25">
      <c r="A120" s="103">
        <v>41</v>
      </c>
      <c r="B120" s="103"/>
      <c r="C120" s="13" t="s">
        <v>161</v>
      </c>
      <c r="D120" s="103"/>
      <c r="E120" s="103"/>
      <c r="F120" s="94"/>
      <c r="G120" s="106">
        <v>0</v>
      </c>
      <c r="H120" s="94"/>
      <c r="I120" s="106">
        <v>0</v>
      </c>
      <c r="J120" s="94"/>
      <c r="K120" s="106">
        <v>0</v>
      </c>
      <c r="L120" s="94"/>
      <c r="M120" s="106">
        <f t="shared" si="4"/>
        <v>0</v>
      </c>
      <c r="N120" s="94"/>
      <c r="O120" s="106">
        <v>3626758</v>
      </c>
      <c r="P120" s="94"/>
      <c r="Q120" s="106">
        <v>0</v>
      </c>
      <c r="R120" s="94"/>
      <c r="S120" s="106">
        <v>798829</v>
      </c>
      <c r="T120" s="94"/>
      <c r="U120" s="106">
        <f t="shared" si="5"/>
        <v>4425587</v>
      </c>
      <c r="V120" s="94"/>
      <c r="W120" s="94"/>
      <c r="X120" s="106">
        <v>1349566</v>
      </c>
      <c r="Y120" s="94"/>
      <c r="Z120" s="106">
        <v>0</v>
      </c>
      <c r="AA120" s="94"/>
      <c r="AB120" s="106">
        <v>783967</v>
      </c>
      <c r="AC120" s="94"/>
      <c r="AD120" s="106">
        <f t="shared" si="6"/>
        <v>2133533</v>
      </c>
      <c r="AE120" s="94"/>
      <c r="AF120" s="106">
        <v>0</v>
      </c>
      <c r="AG120" s="94"/>
      <c r="AH120" s="106">
        <v>0</v>
      </c>
      <c r="AI120" s="94"/>
      <c r="AJ120" s="106">
        <v>0</v>
      </c>
      <c r="AK120" s="94"/>
      <c r="AL120" s="106">
        <f t="shared" si="7"/>
        <v>6559120</v>
      </c>
      <c r="AM120" s="94"/>
      <c r="AN120" s="103">
        <v>41</v>
      </c>
    </row>
    <row r="121" spans="1:40" ht="9.75" customHeight="1" x14ac:dyDescent="0.25">
      <c r="A121" s="103">
        <v>42</v>
      </c>
      <c r="B121" s="103"/>
      <c r="C121" s="13" t="s">
        <v>162</v>
      </c>
      <c r="D121" s="103"/>
      <c r="E121" s="103"/>
      <c r="F121" s="94"/>
      <c r="G121" s="106">
        <v>608437</v>
      </c>
      <c r="H121" s="94"/>
      <c r="I121" s="106">
        <v>0</v>
      </c>
      <c r="J121" s="94"/>
      <c r="K121" s="106">
        <v>0</v>
      </c>
      <c r="L121" s="94"/>
      <c r="M121" s="106">
        <f t="shared" si="4"/>
        <v>608437</v>
      </c>
      <c r="N121" s="94"/>
      <c r="O121" s="106">
        <v>10016399</v>
      </c>
      <c r="P121" s="94"/>
      <c r="Q121" s="106">
        <v>0</v>
      </c>
      <c r="R121" s="94"/>
      <c r="S121" s="106">
        <v>3390936</v>
      </c>
      <c r="T121" s="94"/>
      <c r="U121" s="106">
        <f t="shared" si="5"/>
        <v>13407335</v>
      </c>
      <c r="V121" s="94"/>
      <c r="W121" s="94"/>
      <c r="X121" s="106">
        <v>3117657</v>
      </c>
      <c r="Y121" s="94"/>
      <c r="Z121" s="106">
        <v>0</v>
      </c>
      <c r="AA121" s="94"/>
      <c r="AB121" s="106">
        <v>3207131</v>
      </c>
      <c r="AC121" s="94"/>
      <c r="AD121" s="106">
        <f t="shared" si="6"/>
        <v>6324788</v>
      </c>
      <c r="AE121" s="94"/>
      <c r="AF121" s="106">
        <v>0</v>
      </c>
      <c r="AG121" s="94"/>
      <c r="AH121" s="106">
        <v>0</v>
      </c>
      <c r="AI121" s="94"/>
      <c r="AJ121" s="106">
        <v>235953</v>
      </c>
      <c r="AK121" s="94"/>
      <c r="AL121" s="106">
        <f t="shared" si="7"/>
        <v>19968076</v>
      </c>
      <c r="AM121" s="94"/>
      <c r="AN121" s="103">
        <v>42</v>
      </c>
    </row>
    <row r="122" spans="1:40" ht="9.75" customHeight="1" x14ac:dyDescent="0.25">
      <c r="A122" s="103">
        <v>43</v>
      </c>
      <c r="B122" s="103"/>
      <c r="C122" s="13" t="s">
        <v>163</v>
      </c>
      <c r="D122" s="103"/>
      <c r="E122" s="103"/>
      <c r="F122" s="94"/>
      <c r="G122" s="106">
        <v>0</v>
      </c>
      <c r="H122" s="94"/>
      <c r="I122" s="106">
        <v>73839479</v>
      </c>
      <c r="J122" s="94"/>
      <c r="K122" s="106">
        <v>0</v>
      </c>
      <c r="L122" s="94"/>
      <c r="M122" s="106">
        <f t="shared" si="4"/>
        <v>73839479</v>
      </c>
      <c r="N122" s="94"/>
      <c r="O122" s="106">
        <v>9410725</v>
      </c>
      <c r="P122" s="94"/>
      <c r="Q122" s="106">
        <v>2962537</v>
      </c>
      <c r="R122" s="94"/>
      <c r="S122" s="106">
        <v>41530618</v>
      </c>
      <c r="T122" s="94"/>
      <c r="U122" s="106">
        <f t="shared" si="5"/>
        <v>53903880</v>
      </c>
      <c r="V122" s="94"/>
      <c r="W122" s="94"/>
      <c r="X122" s="106">
        <v>146111</v>
      </c>
      <c r="Y122" s="94"/>
      <c r="Z122" s="106">
        <v>783745</v>
      </c>
      <c r="AA122" s="94"/>
      <c r="AB122" s="106">
        <v>18944672</v>
      </c>
      <c r="AC122" s="94"/>
      <c r="AD122" s="106">
        <f t="shared" si="6"/>
        <v>19874528</v>
      </c>
      <c r="AE122" s="94"/>
      <c r="AF122" s="106">
        <v>0</v>
      </c>
      <c r="AG122" s="94"/>
      <c r="AH122" s="106">
        <v>0</v>
      </c>
      <c r="AI122" s="94"/>
      <c r="AJ122" s="106">
        <v>997625</v>
      </c>
      <c r="AK122" s="94"/>
      <c r="AL122" s="106">
        <f t="shared" si="7"/>
        <v>74776033</v>
      </c>
      <c r="AM122" s="94"/>
      <c r="AN122" s="103">
        <v>43</v>
      </c>
    </row>
    <row r="123" spans="1:40" ht="9.75" customHeight="1" x14ac:dyDescent="0.25">
      <c r="A123" s="103">
        <v>44</v>
      </c>
      <c r="B123" s="103"/>
      <c r="C123" s="13" t="s">
        <v>164</v>
      </c>
      <c r="D123" s="103"/>
      <c r="E123" s="103"/>
      <c r="F123" s="94"/>
      <c r="G123" s="106">
        <v>0</v>
      </c>
      <c r="H123" s="94"/>
      <c r="I123" s="106">
        <v>8578785</v>
      </c>
      <c r="J123" s="94"/>
      <c r="K123" s="106">
        <v>0</v>
      </c>
      <c r="L123" s="94"/>
      <c r="M123" s="106">
        <f t="shared" si="4"/>
        <v>8578785</v>
      </c>
      <c r="N123" s="94"/>
      <c r="O123" s="106">
        <v>2398979</v>
      </c>
      <c r="P123" s="94"/>
      <c r="Q123" s="106">
        <v>0</v>
      </c>
      <c r="R123" s="94"/>
      <c r="S123" s="106">
        <v>2734676</v>
      </c>
      <c r="T123" s="94"/>
      <c r="U123" s="106">
        <f t="shared" si="5"/>
        <v>5133655</v>
      </c>
      <c r="V123" s="94"/>
      <c r="W123" s="94"/>
      <c r="X123" s="106">
        <v>961795</v>
      </c>
      <c r="Y123" s="94"/>
      <c r="Z123" s="106">
        <v>0</v>
      </c>
      <c r="AA123" s="94"/>
      <c r="AB123" s="106">
        <v>2483335</v>
      </c>
      <c r="AC123" s="94"/>
      <c r="AD123" s="106">
        <f t="shared" si="6"/>
        <v>3445130</v>
      </c>
      <c r="AE123" s="94"/>
      <c r="AF123" s="106">
        <v>0</v>
      </c>
      <c r="AG123" s="94"/>
      <c r="AH123" s="106">
        <v>0</v>
      </c>
      <c r="AI123" s="94"/>
      <c r="AJ123" s="106">
        <v>0</v>
      </c>
      <c r="AK123" s="94"/>
      <c r="AL123" s="106">
        <f t="shared" si="7"/>
        <v>8578785</v>
      </c>
      <c r="AM123" s="94"/>
      <c r="AN123" s="103">
        <v>44</v>
      </c>
    </row>
    <row r="124" spans="1:40" ht="9.75" customHeight="1" x14ac:dyDescent="0.25">
      <c r="A124" s="103">
        <v>45</v>
      </c>
      <c r="B124" s="103"/>
      <c r="C124" s="13" t="s">
        <v>165</v>
      </c>
      <c r="D124" s="103"/>
      <c r="E124" s="103"/>
      <c r="F124" s="94"/>
      <c r="G124" s="106">
        <v>0</v>
      </c>
      <c r="H124" s="94"/>
      <c r="I124" s="106">
        <v>52187</v>
      </c>
      <c r="J124" s="94"/>
      <c r="K124" s="106">
        <v>0</v>
      </c>
      <c r="L124" s="94"/>
      <c r="M124" s="106">
        <f t="shared" si="4"/>
        <v>52187</v>
      </c>
      <c r="N124" s="94"/>
      <c r="O124" s="106">
        <v>32014</v>
      </c>
      <c r="P124" s="94"/>
      <c r="Q124" s="106">
        <v>0</v>
      </c>
      <c r="R124" s="94"/>
      <c r="S124" s="106">
        <v>17201</v>
      </c>
      <c r="T124" s="94"/>
      <c r="U124" s="106">
        <f t="shared" si="5"/>
        <v>49215</v>
      </c>
      <c r="V124" s="94"/>
      <c r="W124" s="94"/>
      <c r="X124" s="106">
        <v>2100</v>
      </c>
      <c r="Y124" s="94"/>
      <c r="Z124" s="106">
        <v>0</v>
      </c>
      <c r="AA124" s="94"/>
      <c r="AB124" s="106">
        <v>872</v>
      </c>
      <c r="AC124" s="94"/>
      <c r="AD124" s="106">
        <f t="shared" si="6"/>
        <v>2972</v>
      </c>
      <c r="AE124" s="94"/>
      <c r="AF124" s="106">
        <v>0</v>
      </c>
      <c r="AG124" s="94"/>
      <c r="AH124" s="106">
        <v>0</v>
      </c>
      <c r="AI124" s="94"/>
      <c r="AJ124" s="106">
        <v>0</v>
      </c>
      <c r="AK124" s="94"/>
      <c r="AL124" s="106">
        <f t="shared" si="7"/>
        <v>52187</v>
      </c>
      <c r="AM124" s="94"/>
      <c r="AN124" s="103">
        <v>45</v>
      </c>
    </row>
    <row r="125" spans="1:40" ht="9.75" customHeight="1" x14ac:dyDescent="0.25">
      <c r="A125" s="103">
        <v>46</v>
      </c>
      <c r="B125" s="103"/>
      <c r="C125" s="13" t="s">
        <v>166</v>
      </c>
      <c r="D125" s="103"/>
      <c r="E125" s="103"/>
      <c r="F125" s="94"/>
      <c r="G125" s="106">
        <v>534376</v>
      </c>
      <c r="H125" s="94"/>
      <c r="I125" s="106">
        <v>0</v>
      </c>
      <c r="J125" s="94"/>
      <c r="K125" s="106">
        <v>0</v>
      </c>
      <c r="L125" s="94"/>
      <c r="M125" s="106">
        <f t="shared" si="4"/>
        <v>534376</v>
      </c>
      <c r="N125" s="94"/>
      <c r="O125" s="106">
        <v>3673692</v>
      </c>
      <c r="P125" s="94"/>
      <c r="Q125" s="106">
        <v>0</v>
      </c>
      <c r="R125" s="94"/>
      <c r="S125" s="106">
        <v>3555925</v>
      </c>
      <c r="T125" s="94"/>
      <c r="U125" s="106">
        <f t="shared" si="5"/>
        <v>7229617</v>
      </c>
      <c r="V125" s="94"/>
      <c r="W125" s="94"/>
      <c r="X125" s="106">
        <v>2031338</v>
      </c>
      <c r="Y125" s="94"/>
      <c r="Z125" s="106">
        <v>0</v>
      </c>
      <c r="AA125" s="94"/>
      <c r="AB125" s="106">
        <v>2605733</v>
      </c>
      <c r="AC125" s="94"/>
      <c r="AD125" s="106">
        <f t="shared" si="6"/>
        <v>4637071</v>
      </c>
      <c r="AE125" s="94"/>
      <c r="AF125" s="106">
        <v>0</v>
      </c>
      <c r="AG125" s="94"/>
      <c r="AH125" s="106">
        <v>0</v>
      </c>
      <c r="AI125" s="94"/>
      <c r="AJ125" s="106">
        <v>20033</v>
      </c>
      <c r="AK125" s="94"/>
      <c r="AL125" s="106">
        <f t="shared" si="7"/>
        <v>11886721</v>
      </c>
      <c r="AM125" s="94"/>
      <c r="AN125" s="103">
        <v>46</v>
      </c>
    </row>
    <row r="126" spans="1:40" ht="9.75" customHeight="1" x14ac:dyDescent="0.25">
      <c r="A126" s="103">
        <v>47</v>
      </c>
      <c r="B126" s="103"/>
      <c r="C126" s="13" t="s">
        <v>167</v>
      </c>
      <c r="D126" s="103"/>
      <c r="E126" s="103"/>
      <c r="F126" s="94"/>
      <c r="G126" s="106">
        <v>7893832</v>
      </c>
      <c r="H126" s="94"/>
      <c r="I126" s="106">
        <v>22502575</v>
      </c>
      <c r="J126" s="94"/>
      <c r="K126" s="106">
        <v>0</v>
      </c>
      <c r="L126" s="94"/>
      <c r="M126" s="106">
        <f t="shared" si="4"/>
        <v>30396407</v>
      </c>
      <c r="N126" s="94"/>
      <c r="O126" s="106">
        <v>17869740</v>
      </c>
      <c r="P126" s="94"/>
      <c r="Q126" s="106">
        <v>0</v>
      </c>
      <c r="R126" s="94"/>
      <c r="S126" s="106">
        <v>6253354</v>
      </c>
      <c r="T126" s="94"/>
      <c r="U126" s="106">
        <f t="shared" si="5"/>
        <v>24123094</v>
      </c>
      <c r="V126" s="94"/>
      <c r="W126" s="94"/>
      <c r="X126" s="106">
        <v>4346054</v>
      </c>
      <c r="Y126" s="94"/>
      <c r="Z126" s="106">
        <v>0</v>
      </c>
      <c r="AA126" s="94"/>
      <c r="AB126" s="106">
        <v>1502432</v>
      </c>
      <c r="AC126" s="94"/>
      <c r="AD126" s="106">
        <f t="shared" si="6"/>
        <v>5848486</v>
      </c>
      <c r="AE126" s="94"/>
      <c r="AF126" s="106">
        <v>0</v>
      </c>
      <c r="AG126" s="94"/>
      <c r="AH126" s="106">
        <v>0</v>
      </c>
      <c r="AI126" s="94"/>
      <c r="AJ126" s="106">
        <v>424828</v>
      </c>
      <c r="AK126" s="94"/>
      <c r="AL126" s="106">
        <f t="shared" si="7"/>
        <v>30396408</v>
      </c>
      <c r="AM126" s="94"/>
      <c r="AN126" s="103">
        <v>47</v>
      </c>
    </row>
    <row r="127" spans="1:40" ht="9.75" customHeight="1" x14ac:dyDescent="0.25">
      <c r="A127" s="103">
        <v>48</v>
      </c>
      <c r="B127" s="103"/>
      <c r="C127" s="13" t="s">
        <v>168</v>
      </c>
      <c r="D127" s="103"/>
      <c r="E127" s="103"/>
      <c r="F127" s="94"/>
      <c r="G127" s="106">
        <v>0</v>
      </c>
      <c r="H127" s="94"/>
      <c r="I127" s="106">
        <v>0</v>
      </c>
      <c r="J127" s="94"/>
      <c r="K127" s="106">
        <v>0</v>
      </c>
      <c r="L127" s="94"/>
      <c r="M127" s="106">
        <f t="shared" si="4"/>
        <v>0</v>
      </c>
      <c r="N127" s="94"/>
      <c r="O127" s="106">
        <v>66945</v>
      </c>
      <c r="P127" s="94"/>
      <c r="Q127" s="106">
        <v>0</v>
      </c>
      <c r="R127" s="94"/>
      <c r="S127" s="106">
        <v>0</v>
      </c>
      <c r="T127" s="94"/>
      <c r="U127" s="106">
        <f t="shared" si="5"/>
        <v>66945</v>
      </c>
      <c r="V127" s="94"/>
      <c r="W127" s="94"/>
      <c r="X127" s="106">
        <v>39889</v>
      </c>
      <c r="Y127" s="94"/>
      <c r="Z127" s="106">
        <v>0</v>
      </c>
      <c r="AA127" s="94"/>
      <c r="AB127" s="106">
        <v>0</v>
      </c>
      <c r="AC127" s="94"/>
      <c r="AD127" s="106">
        <f t="shared" si="6"/>
        <v>39889</v>
      </c>
      <c r="AE127" s="94"/>
      <c r="AF127" s="106">
        <v>0</v>
      </c>
      <c r="AG127" s="94"/>
      <c r="AH127" s="106">
        <v>0</v>
      </c>
      <c r="AI127" s="94"/>
      <c r="AJ127" s="106">
        <v>0</v>
      </c>
      <c r="AK127" s="94"/>
      <c r="AL127" s="106">
        <f t="shared" si="7"/>
        <v>106834</v>
      </c>
      <c r="AM127" s="94"/>
      <c r="AN127" s="103">
        <v>48</v>
      </c>
    </row>
    <row r="128" spans="1:40" ht="9.75" customHeight="1" x14ac:dyDescent="0.25">
      <c r="A128" s="103">
        <v>49</v>
      </c>
      <c r="B128" s="103"/>
      <c r="C128" s="13" t="s">
        <v>169</v>
      </c>
      <c r="D128" s="103"/>
      <c r="E128" s="103"/>
      <c r="F128" s="94"/>
      <c r="G128" s="106">
        <v>0</v>
      </c>
      <c r="H128" s="94"/>
      <c r="I128" s="106">
        <v>6968507</v>
      </c>
      <c r="J128" s="94"/>
      <c r="K128" s="106">
        <v>0</v>
      </c>
      <c r="L128" s="94"/>
      <c r="M128" s="106">
        <f t="shared" si="4"/>
        <v>6968507</v>
      </c>
      <c r="N128" s="94"/>
      <c r="O128" s="106">
        <v>2352117</v>
      </c>
      <c r="P128" s="94"/>
      <c r="Q128" s="106">
        <v>0</v>
      </c>
      <c r="R128" s="94"/>
      <c r="S128" s="106">
        <v>4077129</v>
      </c>
      <c r="T128" s="94"/>
      <c r="U128" s="106">
        <f t="shared" si="5"/>
        <v>6429246</v>
      </c>
      <c r="V128" s="94"/>
      <c r="W128" s="94"/>
      <c r="X128" s="106">
        <v>2541299</v>
      </c>
      <c r="Y128" s="94"/>
      <c r="Z128" s="106">
        <v>0</v>
      </c>
      <c r="AA128" s="94"/>
      <c r="AB128" s="106">
        <v>877664</v>
      </c>
      <c r="AC128" s="94"/>
      <c r="AD128" s="106">
        <f t="shared" si="6"/>
        <v>3418963</v>
      </c>
      <c r="AE128" s="94"/>
      <c r="AF128" s="106">
        <v>0</v>
      </c>
      <c r="AG128" s="94"/>
      <c r="AH128" s="106">
        <v>0</v>
      </c>
      <c r="AI128" s="94"/>
      <c r="AJ128" s="106">
        <v>69190</v>
      </c>
      <c r="AK128" s="94"/>
      <c r="AL128" s="106">
        <f t="shared" si="7"/>
        <v>9917399</v>
      </c>
      <c r="AM128" s="94"/>
      <c r="AN128" s="103">
        <v>49</v>
      </c>
    </row>
    <row r="129" spans="1:42" ht="9.75" customHeight="1" x14ac:dyDescent="0.25">
      <c r="A129" s="103">
        <v>50</v>
      </c>
      <c r="B129" s="103"/>
      <c r="C129" s="13" t="s">
        <v>170</v>
      </c>
      <c r="D129" s="103"/>
      <c r="E129" s="103"/>
      <c r="F129" s="94"/>
      <c r="G129" s="113">
        <v>6724</v>
      </c>
      <c r="H129" s="94"/>
      <c r="I129" s="113">
        <v>6408638</v>
      </c>
      <c r="J129" s="94"/>
      <c r="K129" s="113">
        <v>0</v>
      </c>
      <c r="L129" s="94"/>
      <c r="M129" s="113">
        <f t="shared" si="4"/>
        <v>6415362</v>
      </c>
      <c r="N129" s="94"/>
      <c r="O129" s="113">
        <v>4578810</v>
      </c>
      <c r="P129" s="94"/>
      <c r="Q129" s="113">
        <v>0</v>
      </c>
      <c r="R129" s="94"/>
      <c r="S129" s="113">
        <v>508600</v>
      </c>
      <c r="T129" s="94"/>
      <c r="U129" s="113">
        <f t="shared" si="5"/>
        <v>5087410</v>
      </c>
      <c r="V129" s="94"/>
      <c r="W129" s="119"/>
      <c r="X129" s="113">
        <v>986352</v>
      </c>
      <c r="Y129" s="94"/>
      <c r="Z129" s="113">
        <v>0</v>
      </c>
      <c r="AA129" s="94"/>
      <c r="AB129" s="113">
        <v>237367</v>
      </c>
      <c r="AC129" s="94"/>
      <c r="AD129" s="113">
        <f t="shared" si="6"/>
        <v>1223719</v>
      </c>
      <c r="AE129" s="94"/>
      <c r="AF129" s="113">
        <v>0</v>
      </c>
      <c r="AG129" s="94"/>
      <c r="AH129" s="113">
        <v>0</v>
      </c>
      <c r="AI129" s="94"/>
      <c r="AJ129" s="113">
        <v>0</v>
      </c>
      <c r="AK129" s="94"/>
      <c r="AL129" s="113">
        <f t="shared" si="7"/>
        <v>6311129</v>
      </c>
      <c r="AM129" s="94"/>
      <c r="AN129" s="103">
        <v>50</v>
      </c>
    </row>
    <row r="130" spans="1:42" ht="8.85"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146"/>
      <c r="AM130" s="94"/>
      <c r="AN130" s="94"/>
    </row>
    <row r="131" spans="1:42" ht="8.85"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row>
    <row r="132" spans="1:42" ht="8.85"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row>
    <row r="133" spans="1:42" ht="9.6" customHeight="1" x14ac:dyDescent="0.25">
      <c r="A133" s="118" t="s">
        <v>627</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P133" s="135" t="s">
        <v>628</v>
      </c>
    </row>
    <row r="134" spans="1:42" ht="10.5"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6" t="s">
        <v>40</v>
      </c>
      <c r="V134" s="94"/>
      <c r="W134" s="94"/>
      <c r="X134" s="134" t="s">
        <v>41</v>
      </c>
      <c r="Y134" s="94"/>
      <c r="Z134" s="94"/>
      <c r="AA134" s="94"/>
      <c r="AB134" s="94"/>
      <c r="AC134" s="94"/>
      <c r="AD134" s="94"/>
      <c r="AE134" s="94"/>
      <c r="AF134" s="94"/>
      <c r="AG134" s="94"/>
      <c r="AH134" s="94"/>
      <c r="AI134" s="94"/>
      <c r="AJ134" s="94"/>
      <c r="AK134" s="94"/>
      <c r="AL134" s="94"/>
      <c r="AM134" s="94"/>
      <c r="AN134" s="135" t="s">
        <v>615</v>
      </c>
    </row>
    <row r="135" spans="1:42" ht="8.85" customHeight="1" x14ac:dyDescent="0.25">
      <c r="A135" s="146"/>
      <c r="B135" s="94"/>
      <c r="C135" s="94"/>
      <c r="D135" s="94"/>
      <c r="E135" s="94"/>
      <c r="F135" s="94"/>
      <c r="G135" s="94"/>
      <c r="H135" s="94"/>
      <c r="I135" s="94"/>
      <c r="J135" s="94"/>
      <c r="K135" s="94"/>
      <c r="L135" s="94"/>
      <c r="M135" s="94"/>
      <c r="N135" s="94"/>
      <c r="O135" s="94"/>
      <c r="P135" s="94"/>
      <c r="Q135" s="94"/>
      <c r="R135" s="94"/>
      <c r="S135" s="94"/>
      <c r="T135" s="94"/>
      <c r="U135" s="96" t="s">
        <v>616</v>
      </c>
      <c r="V135" s="94"/>
      <c r="W135" s="94"/>
      <c r="X135" s="134" t="s">
        <v>586</v>
      </c>
      <c r="Y135" s="94"/>
      <c r="Z135" s="94"/>
      <c r="AA135" s="94"/>
      <c r="AB135" s="94"/>
      <c r="AC135" s="94"/>
      <c r="AD135" s="94"/>
      <c r="AE135" s="94"/>
      <c r="AF135" s="94"/>
      <c r="AG135" s="94"/>
      <c r="AH135" s="94"/>
      <c r="AI135" s="94"/>
      <c r="AJ135" s="94"/>
      <c r="AK135" s="94"/>
      <c r="AL135" s="94"/>
      <c r="AM135" s="94"/>
      <c r="AN135" s="135" t="s">
        <v>629</v>
      </c>
    </row>
    <row r="136" spans="1:42" ht="8.85" customHeight="1" x14ac:dyDescent="0.25">
      <c r="A136" s="125"/>
      <c r="B136" s="94"/>
      <c r="C136" s="94"/>
      <c r="D136" s="94"/>
      <c r="E136" s="94"/>
      <c r="F136" s="94"/>
      <c r="G136" s="94"/>
      <c r="H136" s="94"/>
      <c r="I136" s="94"/>
      <c r="J136" s="94"/>
      <c r="K136" s="94"/>
      <c r="L136" s="94"/>
      <c r="M136" s="94"/>
      <c r="N136" s="94"/>
      <c r="O136" s="94"/>
      <c r="P136" s="94"/>
      <c r="Q136" s="94"/>
      <c r="R136" s="94"/>
      <c r="S136" s="94"/>
      <c r="T136" s="94"/>
      <c r="U136" s="96" t="s">
        <v>46</v>
      </c>
      <c r="V136" s="94"/>
      <c r="W136" s="94"/>
      <c r="X136" s="118" t="s">
        <v>47</v>
      </c>
      <c r="Y136" s="94"/>
      <c r="Z136" s="94"/>
      <c r="AA136" s="94"/>
      <c r="AB136" s="94"/>
      <c r="AC136" s="94"/>
      <c r="AD136" s="94"/>
      <c r="AE136" s="94"/>
      <c r="AF136" s="94"/>
      <c r="AG136" s="94"/>
      <c r="AH136" s="94"/>
      <c r="AI136" s="94"/>
      <c r="AJ136" s="94"/>
      <c r="AK136" s="94"/>
      <c r="AL136" s="94"/>
      <c r="AM136" s="94"/>
      <c r="AN136" s="94"/>
    </row>
    <row r="137" spans="1:42" ht="8.85" customHeight="1" x14ac:dyDescent="0.25">
      <c r="A137" s="146"/>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row>
    <row r="138" spans="1:42" ht="8.85"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row>
    <row r="139" spans="1:42" ht="8.85" customHeight="1" x14ac:dyDescent="0.25">
      <c r="A139" s="94"/>
      <c r="B139" s="94"/>
      <c r="C139" s="94"/>
      <c r="D139" s="94"/>
      <c r="E139" s="94"/>
      <c r="F139" s="94"/>
      <c r="G139" s="94"/>
      <c r="H139" s="94"/>
      <c r="I139" s="94"/>
      <c r="J139" s="94"/>
      <c r="K139" s="94"/>
      <c r="L139" s="94"/>
      <c r="M139" s="94"/>
      <c r="N139" s="94"/>
      <c r="O139" s="99" t="s">
        <v>618</v>
      </c>
      <c r="P139" s="99"/>
      <c r="Q139" s="99"/>
      <c r="R139" s="99"/>
      <c r="S139" s="99"/>
      <c r="T139" s="99"/>
      <c r="U139" s="99"/>
      <c r="V139" s="119"/>
      <c r="W139" s="119"/>
      <c r="X139" s="99" t="s">
        <v>618</v>
      </c>
      <c r="Y139" s="99"/>
      <c r="Z139" s="99"/>
      <c r="AA139" s="99"/>
      <c r="AB139" s="99"/>
      <c r="AC139" s="99"/>
      <c r="AD139" s="99"/>
      <c r="AE139" s="99"/>
      <c r="AF139" s="99"/>
      <c r="AG139" s="99"/>
      <c r="AH139" s="99"/>
      <c r="AI139" s="99"/>
      <c r="AJ139" s="99"/>
      <c r="AK139" s="99"/>
      <c r="AL139" s="99"/>
      <c r="AM139" s="94"/>
      <c r="AN139" s="94"/>
    </row>
    <row r="140" spans="1:42" ht="8.85" customHeight="1" x14ac:dyDescent="0.25">
      <c r="A140" s="94"/>
      <c r="B140" s="94"/>
      <c r="C140" s="94"/>
      <c r="D140" s="94"/>
      <c r="E140" s="94"/>
      <c r="F140" s="94"/>
      <c r="G140" s="94"/>
      <c r="H140" s="94"/>
      <c r="I140" s="94"/>
      <c r="J140" s="94"/>
      <c r="K140" s="94"/>
      <c r="L140" s="94"/>
      <c r="M140" s="94"/>
      <c r="N140" s="94"/>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94"/>
      <c r="AN140" s="94"/>
    </row>
    <row r="141" spans="1:42" ht="8.85" customHeight="1" x14ac:dyDescent="0.25">
      <c r="A141" s="94"/>
      <c r="B141" s="94"/>
      <c r="C141" s="94"/>
      <c r="D141" s="94"/>
      <c r="E141" s="94"/>
      <c r="F141" s="94"/>
      <c r="G141" s="99" t="s">
        <v>619</v>
      </c>
      <c r="H141" s="99"/>
      <c r="I141" s="99"/>
      <c r="J141" s="99"/>
      <c r="K141" s="99"/>
      <c r="L141" s="99"/>
      <c r="M141" s="99"/>
      <c r="N141" s="94"/>
      <c r="O141" s="99" t="s">
        <v>620</v>
      </c>
      <c r="P141" s="99"/>
      <c r="Q141" s="99"/>
      <c r="R141" s="99"/>
      <c r="S141" s="99"/>
      <c r="T141" s="99"/>
      <c r="U141" s="99"/>
      <c r="V141" s="94"/>
      <c r="W141" s="94"/>
      <c r="X141" s="99" t="s">
        <v>621</v>
      </c>
      <c r="Y141" s="99"/>
      <c r="Z141" s="99"/>
      <c r="AA141" s="99"/>
      <c r="AB141" s="99"/>
      <c r="AC141" s="99"/>
      <c r="AD141" s="99"/>
      <c r="AE141" s="94"/>
      <c r="AF141" s="94"/>
      <c r="AG141" s="94"/>
      <c r="AH141" s="94"/>
      <c r="AI141" s="94"/>
      <c r="AJ141" s="94"/>
      <c r="AK141" s="94"/>
      <c r="AL141" s="94"/>
      <c r="AM141" s="94"/>
      <c r="AN141" s="94"/>
    </row>
    <row r="142" spans="1:42" ht="8.85" customHeight="1" x14ac:dyDescent="0.25">
      <c r="A142" s="94"/>
      <c r="B142" s="94"/>
      <c r="C142" s="94"/>
      <c r="D142" s="94"/>
      <c r="E142" s="94"/>
      <c r="F142" s="94"/>
      <c r="G142" s="94"/>
      <c r="H142" s="94"/>
      <c r="I142" s="94"/>
      <c r="J142" s="94"/>
      <c r="K142" s="95" t="s">
        <v>297</v>
      </c>
      <c r="L142" s="94"/>
      <c r="M142" s="94"/>
      <c r="N142" s="94"/>
      <c r="O142" s="94"/>
      <c r="P142" s="94"/>
      <c r="Q142" s="94"/>
      <c r="R142" s="94"/>
      <c r="S142" s="94"/>
      <c r="T142" s="94"/>
      <c r="U142" s="94"/>
      <c r="V142" s="94"/>
      <c r="W142" s="94"/>
      <c r="X142" s="94"/>
      <c r="Y142" s="94"/>
      <c r="Z142" s="94"/>
      <c r="AA142" s="94"/>
      <c r="AB142" s="94"/>
      <c r="AC142" s="94"/>
      <c r="AD142" s="94"/>
      <c r="AE142" s="94"/>
      <c r="AF142" s="95" t="s">
        <v>297</v>
      </c>
      <c r="AG142" s="94"/>
      <c r="AH142" s="95" t="s">
        <v>593</v>
      </c>
      <c r="AI142" s="94"/>
      <c r="AJ142" s="94"/>
      <c r="AK142" s="94"/>
      <c r="AL142" s="94"/>
      <c r="AM142" s="94"/>
      <c r="AN142" s="94"/>
    </row>
    <row r="143" spans="1:42" ht="8.85" customHeight="1" x14ac:dyDescent="0.25">
      <c r="A143" s="94"/>
      <c r="B143" s="94"/>
      <c r="C143" s="94"/>
      <c r="D143" s="94"/>
      <c r="E143" s="94"/>
      <c r="F143" s="94"/>
      <c r="G143" s="94"/>
      <c r="H143" s="94"/>
      <c r="I143" s="95" t="s">
        <v>622</v>
      </c>
      <c r="J143" s="94"/>
      <c r="K143" s="95" t="s">
        <v>590</v>
      </c>
      <c r="L143" s="94"/>
      <c r="M143" s="95" t="s">
        <v>63</v>
      </c>
      <c r="N143" s="94"/>
      <c r="O143" s="94"/>
      <c r="P143" s="94"/>
      <c r="Q143" s="95" t="s">
        <v>591</v>
      </c>
      <c r="R143" s="94"/>
      <c r="S143" s="95" t="s">
        <v>592</v>
      </c>
      <c r="T143" s="94"/>
      <c r="U143" s="94"/>
      <c r="V143" s="94"/>
      <c r="W143" s="94"/>
      <c r="X143" s="94"/>
      <c r="Y143" s="94"/>
      <c r="Z143" s="95" t="s">
        <v>591</v>
      </c>
      <c r="AA143" s="94"/>
      <c r="AB143" s="95" t="s">
        <v>592</v>
      </c>
      <c r="AC143" s="94"/>
      <c r="AD143" s="94"/>
      <c r="AE143" s="94"/>
      <c r="AF143" s="95" t="s">
        <v>594</v>
      </c>
      <c r="AG143" s="94"/>
      <c r="AH143" s="95" t="s">
        <v>59</v>
      </c>
      <c r="AI143" s="94"/>
      <c r="AJ143" s="94"/>
      <c r="AK143" s="94"/>
      <c r="AL143" s="95" t="s">
        <v>63</v>
      </c>
      <c r="AM143" s="94"/>
      <c r="AN143" s="94"/>
    </row>
    <row r="144" spans="1:42" ht="8.85" customHeight="1" x14ac:dyDescent="0.25">
      <c r="A144" s="100" t="s">
        <v>69</v>
      </c>
      <c r="B144" s="94"/>
      <c r="C144" s="100" t="s">
        <v>71</v>
      </c>
      <c r="D144" s="94"/>
      <c r="E144" s="94"/>
      <c r="F144" s="94"/>
      <c r="G144" s="100" t="s">
        <v>623</v>
      </c>
      <c r="H144" s="94"/>
      <c r="I144" s="100" t="s">
        <v>76</v>
      </c>
      <c r="J144" s="94"/>
      <c r="K144" s="100" t="s">
        <v>600</v>
      </c>
      <c r="L144" s="94"/>
      <c r="M144" s="100" t="s">
        <v>601</v>
      </c>
      <c r="N144" s="94"/>
      <c r="O144" s="100" t="s">
        <v>374</v>
      </c>
      <c r="P144" s="94"/>
      <c r="Q144" s="100" t="s">
        <v>602</v>
      </c>
      <c r="R144" s="94"/>
      <c r="S144" s="100" t="s">
        <v>67</v>
      </c>
      <c r="T144" s="94"/>
      <c r="U144" s="100" t="s">
        <v>63</v>
      </c>
      <c r="V144" s="94"/>
      <c r="W144" s="94"/>
      <c r="X144" s="100" t="s">
        <v>374</v>
      </c>
      <c r="Y144" s="94"/>
      <c r="Z144" s="100" t="s">
        <v>602</v>
      </c>
      <c r="AA144" s="94"/>
      <c r="AB144" s="100" t="s">
        <v>67</v>
      </c>
      <c r="AC144" s="94"/>
      <c r="AD144" s="100" t="s">
        <v>63</v>
      </c>
      <c r="AE144" s="94"/>
      <c r="AF144" s="100" t="s">
        <v>600</v>
      </c>
      <c r="AG144" s="94"/>
      <c r="AH144" s="100" t="s">
        <v>67</v>
      </c>
      <c r="AI144" s="94"/>
      <c r="AJ144" s="100" t="s">
        <v>325</v>
      </c>
      <c r="AK144" s="94"/>
      <c r="AL144" s="100" t="s">
        <v>604</v>
      </c>
      <c r="AM144" s="94"/>
      <c r="AN144" s="100" t="s">
        <v>69</v>
      </c>
    </row>
    <row r="145" spans="1:40" ht="9.75" customHeight="1" x14ac:dyDescent="0.25">
      <c r="A145" s="103"/>
      <c r="B145" s="13" t="s">
        <v>282</v>
      </c>
      <c r="C145" s="13"/>
      <c r="D145" s="103"/>
      <c r="E145" s="103"/>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row>
    <row r="146" spans="1:40" ht="9.75" customHeight="1" x14ac:dyDescent="0.25">
      <c r="A146" s="103">
        <v>51</v>
      </c>
      <c r="B146" s="103"/>
      <c r="C146" s="13" t="s">
        <v>172</v>
      </c>
      <c r="D146" s="103"/>
      <c r="E146" s="103"/>
      <c r="F146" s="94"/>
      <c r="G146" s="104">
        <v>14956</v>
      </c>
      <c r="H146" s="94"/>
      <c r="I146" s="104">
        <v>1773483</v>
      </c>
      <c r="J146" s="94"/>
      <c r="K146" s="104">
        <v>0</v>
      </c>
      <c r="L146" s="94"/>
      <c r="M146" s="104">
        <f t="shared" ref="M146:M185" si="8">SUM(G146:K146)</f>
        <v>1788439</v>
      </c>
      <c r="N146" s="94"/>
      <c r="O146" s="104">
        <v>150000</v>
      </c>
      <c r="P146" s="94"/>
      <c r="Q146" s="104">
        <v>0</v>
      </c>
      <c r="R146" s="94"/>
      <c r="S146" s="104">
        <v>1325460</v>
      </c>
      <c r="T146" s="94"/>
      <c r="U146" s="104">
        <f t="shared" ref="U146:U185" si="9">SUM(O146:S146)</f>
        <v>1475460</v>
      </c>
      <c r="V146" s="94"/>
      <c r="W146" s="94"/>
      <c r="X146" s="104">
        <v>68314</v>
      </c>
      <c r="Y146" s="94"/>
      <c r="Z146" s="104">
        <v>0</v>
      </c>
      <c r="AA146" s="94"/>
      <c r="AB146" s="104">
        <v>145605</v>
      </c>
      <c r="AC146" s="94"/>
      <c r="AD146" s="104">
        <f t="shared" ref="AD146:AD185" si="10">SUM(X146:AB146)</f>
        <v>213919</v>
      </c>
      <c r="AE146" s="94"/>
      <c r="AF146" s="104">
        <v>0</v>
      </c>
      <c r="AG146" s="94"/>
      <c r="AH146" s="104">
        <v>0</v>
      </c>
      <c r="AI146" s="94"/>
      <c r="AJ146" s="104">
        <v>99060</v>
      </c>
      <c r="AK146" s="94"/>
      <c r="AL146" s="104">
        <f t="shared" ref="AL146:AL185" si="11">(U146+AD146+AF146+AH146+AJ146)</f>
        <v>1788439</v>
      </c>
      <c r="AM146" s="94"/>
      <c r="AN146" s="103">
        <v>51</v>
      </c>
    </row>
    <row r="147" spans="1:40" ht="9.75" customHeight="1" x14ac:dyDescent="0.25">
      <c r="A147" s="103">
        <v>52</v>
      </c>
      <c r="B147" s="103"/>
      <c r="C147" s="13" t="s">
        <v>173</v>
      </c>
      <c r="D147" s="103"/>
      <c r="E147" s="103"/>
      <c r="F147" s="94"/>
      <c r="G147" s="106">
        <v>0</v>
      </c>
      <c r="H147" s="94"/>
      <c r="I147" s="106">
        <v>0</v>
      </c>
      <c r="J147" s="94"/>
      <c r="K147" s="106">
        <v>0</v>
      </c>
      <c r="L147" s="94"/>
      <c r="M147" s="106">
        <f t="shared" si="8"/>
        <v>0</v>
      </c>
      <c r="N147" s="94"/>
      <c r="O147" s="106">
        <v>0</v>
      </c>
      <c r="P147" s="94"/>
      <c r="Q147" s="106">
        <v>0</v>
      </c>
      <c r="R147" s="94"/>
      <c r="S147" s="106">
        <v>0</v>
      </c>
      <c r="T147" s="94"/>
      <c r="U147" s="106">
        <f t="shared" si="9"/>
        <v>0</v>
      </c>
      <c r="V147" s="94"/>
      <c r="W147" s="94"/>
      <c r="X147" s="106">
        <v>0</v>
      </c>
      <c r="Y147" s="94"/>
      <c r="Z147" s="106">
        <v>0</v>
      </c>
      <c r="AA147" s="94"/>
      <c r="AB147" s="106">
        <v>0</v>
      </c>
      <c r="AC147" s="94"/>
      <c r="AD147" s="106">
        <f t="shared" si="10"/>
        <v>0</v>
      </c>
      <c r="AE147" s="94"/>
      <c r="AF147" s="106">
        <v>0</v>
      </c>
      <c r="AG147" s="94"/>
      <c r="AH147" s="106">
        <v>0</v>
      </c>
      <c r="AI147" s="94"/>
      <c r="AJ147" s="106">
        <v>0</v>
      </c>
      <c r="AK147" s="94"/>
      <c r="AL147" s="106">
        <f t="shared" si="11"/>
        <v>0</v>
      </c>
      <c r="AM147" s="94"/>
      <c r="AN147" s="103">
        <v>52</v>
      </c>
    </row>
    <row r="148" spans="1:40" ht="9.75" customHeight="1" x14ac:dyDescent="0.25">
      <c r="A148" s="103">
        <v>53</v>
      </c>
      <c r="B148" s="103"/>
      <c r="C148" s="13" t="s">
        <v>174</v>
      </c>
      <c r="D148" s="103"/>
      <c r="E148" s="103"/>
      <c r="F148" s="94"/>
      <c r="G148" s="106">
        <v>5614630</v>
      </c>
      <c r="H148" s="94"/>
      <c r="I148" s="106">
        <v>175725505</v>
      </c>
      <c r="J148" s="94"/>
      <c r="K148" s="106">
        <v>0</v>
      </c>
      <c r="L148" s="94"/>
      <c r="M148" s="106">
        <f t="shared" si="8"/>
        <v>181340135</v>
      </c>
      <c r="N148" s="94"/>
      <c r="O148" s="106">
        <v>100261653</v>
      </c>
      <c r="P148" s="94"/>
      <c r="Q148" s="106">
        <v>4532510</v>
      </c>
      <c r="R148" s="94"/>
      <c r="S148" s="106">
        <v>27956744</v>
      </c>
      <c r="T148" s="94"/>
      <c r="U148" s="106">
        <f t="shared" si="9"/>
        <v>132750907</v>
      </c>
      <c r="V148" s="94"/>
      <c r="W148" s="94"/>
      <c r="X148" s="106">
        <v>35787229</v>
      </c>
      <c r="Y148" s="94"/>
      <c r="Z148" s="106">
        <v>3144076</v>
      </c>
      <c r="AA148" s="94"/>
      <c r="AB148" s="106">
        <v>13180626</v>
      </c>
      <c r="AC148" s="94"/>
      <c r="AD148" s="106">
        <f t="shared" si="10"/>
        <v>52111931</v>
      </c>
      <c r="AE148" s="94"/>
      <c r="AF148" s="106">
        <v>0</v>
      </c>
      <c r="AG148" s="94"/>
      <c r="AH148" s="106">
        <v>137151</v>
      </c>
      <c r="AI148" s="94"/>
      <c r="AJ148" s="106">
        <v>1806883</v>
      </c>
      <c r="AK148" s="94"/>
      <c r="AL148" s="106">
        <f t="shared" si="11"/>
        <v>186806872</v>
      </c>
      <c r="AM148" s="94"/>
      <c r="AN148" s="103">
        <v>53</v>
      </c>
    </row>
    <row r="149" spans="1:40" ht="9.75" customHeight="1" x14ac:dyDescent="0.25">
      <c r="A149" s="103">
        <v>54</v>
      </c>
      <c r="B149" s="103"/>
      <c r="C149" s="13" t="s">
        <v>175</v>
      </c>
      <c r="D149" s="103"/>
      <c r="E149" s="103"/>
      <c r="F149" s="94"/>
      <c r="G149" s="106">
        <v>0</v>
      </c>
      <c r="H149" s="94"/>
      <c r="I149" s="106">
        <v>0</v>
      </c>
      <c r="J149" s="94"/>
      <c r="K149" s="106">
        <v>0</v>
      </c>
      <c r="L149" s="94"/>
      <c r="M149" s="106">
        <f t="shared" si="8"/>
        <v>0</v>
      </c>
      <c r="N149" s="94"/>
      <c r="O149" s="106">
        <v>1935442</v>
      </c>
      <c r="P149" s="94"/>
      <c r="Q149" s="106">
        <v>0</v>
      </c>
      <c r="R149" s="94"/>
      <c r="S149" s="106">
        <v>665000</v>
      </c>
      <c r="T149" s="94"/>
      <c r="U149" s="106">
        <f t="shared" si="9"/>
        <v>2600442</v>
      </c>
      <c r="V149" s="94"/>
      <c r="W149" s="94"/>
      <c r="X149" s="106">
        <v>1071403</v>
      </c>
      <c r="Y149" s="94"/>
      <c r="Z149" s="106">
        <v>0</v>
      </c>
      <c r="AA149" s="94"/>
      <c r="AB149" s="106">
        <v>1544559</v>
      </c>
      <c r="AC149" s="94"/>
      <c r="AD149" s="106">
        <f t="shared" si="10"/>
        <v>2615962</v>
      </c>
      <c r="AE149" s="94"/>
      <c r="AF149" s="106">
        <v>0</v>
      </c>
      <c r="AG149" s="94"/>
      <c r="AH149" s="106">
        <v>0</v>
      </c>
      <c r="AI149" s="94"/>
      <c r="AJ149" s="106">
        <v>0</v>
      </c>
      <c r="AK149" s="94"/>
      <c r="AL149" s="106">
        <f t="shared" si="11"/>
        <v>5216404</v>
      </c>
      <c r="AM149" s="94"/>
      <c r="AN149" s="103">
        <v>54</v>
      </c>
    </row>
    <row r="150" spans="1:40" ht="9.75" customHeight="1" x14ac:dyDescent="0.25">
      <c r="A150" s="103">
        <v>55</v>
      </c>
      <c r="B150" s="103"/>
      <c r="C150" s="13" t="s">
        <v>176</v>
      </c>
      <c r="D150" s="103"/>
      <c r="E150" s="103"/>
      <c r="F150" s="94"/>
      <c r="G150" s="106">
        <v>142241</v>
      </c>
      <c r="H150" s="94"/>
      <c r="I150" s="106">
        <v>0</v>
      </c>
      <c r="J150" s="94"/>
      <c r="K150" s="106">
        <v>0</v>
      </c>
      <c r="L150" s="94"/>
      <c r="M150" s="106">
        <f t="shared" si="8"/>
        <v>142241</v>
      </c>
      <c r="N150" s="94"/>
      <c r="O150" s="106">
        <v>747757</v>
      </c>
      <c r="P150" s="94"/>
      <c r="Q150" s="106">
        <v>0</v>
      </c>
      <c r="R150" s="94"/>
      <c r="S150" s="106">
        <v>449000</v>
      </c>
      <c r="T150" s="94"/>
      <c r="U150" s="106">
        <f t="shared" si="9"/>
        <v>1196757</v>
      </c>
      <c r="V150" s="94"/>
      <c r="W150" s="94"/>
      <c r="X150" s="106">
        <v>327191</v>
      </c>
      <c r="Y150" s="94"/>
      <c r="Z150" s="106">
        <v>0</v>
      </c>
      <c r="AA150" s="94"/>
      <c r="AB150" s="106">
        <v>66128</v>
      </c>
      <c r="AC150" s="94"/>
      <c r="AD150" s="106">
        <f t="shared" si="10"/>
        <v>393319</v>
      </c>
      <c r="AE150" s="94"/>
      <c r="AF150" s="106">
        <v>0</v>
      </c>
      <c r="AG150" s="94"/>
      <c r="AH150" s="106">
        <v>0</v>
      </c>
      <c r="AI150" s="94"/>
      <c r="AJ150" s="106">
        <v>0</v>
      </c>
      <c r="AK150" s="94"/>
      <c r="AL150" s="106">
        <f t="shared" si="11"/>
        <v>1590076</v>
      </c>
      <c r="AM150" s="94"/>
      <c r="AN150" s="103">
        <v>55</v>
      </c>
    </row>
    <row r="151" spans="1:40" ht="9.75" customHeight="1" x14ac:dyDescent="0.25">
      <c r="A151" s="103">
        <v>56</v>
      </c>
      <c r="B151" s="103"/>
      <c r="C151" s="13" t="s">
        <v>177</v>
      </c>
      <c r="D151" s="103"/>
      <c r="E151" s="103"/>
      <c r="F151" s="94"/>
      <c r="G151" s="106">
        <v>0</v>
      </c>
      <c r="H151" s="94"/>
      <c r="I151" s="106">
        <v>1488661</v>
      </c>
      <c r="J151" s="94"/>
      <c r="K151" s="106">
        <v>0</v>
      </c>
      <c r="L151" s="94"/>
      <c r="M151" s="106">
        <f t="shared" si="8"/>
        <v>1488661</v>
      </c>
      <c r="N151" s="94"/>
      <c r="O151" s="106">
        <v>310000</v>
      </c>
      <c r="P151" s="94"/>
      <c r="Q151" s="106">
        <v>0</v>
      </c>
      <c r="R151" s="94"/>
      <c r="S151" s="106">
        <v>931178</v>
      </c>
      <c r="T151" s="94"/>
      <c r="U151" s="106">
        <f t="shared" si="9"/>
        <v>1241178</v>
      </c>
      <c r="V151" s="94"/>
      <c r="W151" s="94"/>
      <c r="X151" s="106">
        <v>27900</v>
      </c>
      <c r="Y151" s="94"/>
      <c r="Z151" s="106">
        <v>0</v>
      </c>
      <c r="AA151" s="94"/>
      <c r="AB151" s="106">
        <v>219583</v>
      </c>
      <c r="AC151" s="94"/>
      <c r="AD151" s="106">
        <f t="shared" si="10"/>
        <v>247483</v>
      </c>
      <c r="AE151" s="94"/>
      <c r="AF151" s="106">
        <v>0</v>
      </c>
      <c r="AG151" s="94"/>
      <c r="AH151" s="106">
        <v>0</v>
      </c>
      <c r="AI151" s="94"/>
      <c r="AJ151" s="106">
        <v>0</v>
      </c>
      <c r="AK151" s="94"/>
      <c r="AL151" s="106">
        <f t="shared" si="11"/>
        <v>1488661</v>
      </c>
      <c r="AM151" s="94"/>
      <c r="AN151" s="103">
        <v>56</v>
      </c>
    </row>
    <row r="152" spans="1:40" ht="9.75" customHeight="1" x14ac:dyDescent="0.25">
      <c r="A152" s="103">
        <v>57</v>
      </c>
      <c r="B152" s="103"/>
      <c r="C152" s="13" t="s">
        <v>178</v>
      </c>
      <c r="D152" s="103"/>
      <c r="E152" s="103"/>
      <c r="F152" s="94"/>
      <c r="G152" s="106">
        <v>0</v>
      </c>
      <c r="H152" s="94"/>
      <c r="I152" s="106">
        <v>0</v>
      </c>
      <c r="J152" s="94"/>
      <c r="K152" s="106">
        <v>0</v>
      </c>
      <c r="L152" s="94"/>
      <c r="M152" s="106">
        <f t="shared" si="8"/>
        <v>0</v>
      </c>
      <c r="N152" s="94"/>
      <c r="O152" s="106">
        <v>480300</v>
      </c>
      <c r="P152" s="94"/>
      <c r="Q152" s="106">
        <v>0</v>
      </c>
      <c r="R152" s="94"/>
      <c r="S152" s="106">
        <v>490000</v>
      </c>
      <c r="T152" s="94"/>
      <c r="U152" s="106">
        <f t="shared" si="9"/>
        <v>970300</v>
      </c>
      <c r="V152" s="94"/>
      <c r="W152" s="94"/>
      <c r="X152" s="106">
        <v>24690</v>
      </c>
      <c r="Y152" s="94"/>
      <c r="Z152" s="106">
        <v>0</v>
      </c>
      <c r="AA152" s="94"/>
      <c r="AB152" s="106">
        <v>113600</v>
      </c>
      <c r="AC152" s="94"/>
      <c r="AD152" s="106">
        <f t="shared" si="10"/>
        <v>138290</v>
      </c>
      <c r="AE152" s="94"/>
      <c r="AF152" s="106">
        <v>0</v>
      </c>
      <c r="AG152" s="94"/>
      <c r="AH152" s="106">
        <v>0</v>
      </c>
      <c r="AI152" s="94"/>
      <c r="AJ152" s="106">
        <v>0</v>
      </c>
      <c r="AK152" s="94"/>
      <c r="AL152" s="106">
        <f t="shared" si="11"/>
        <v>1108590</v>
      </c>
      <c r="AM152" s="94"/>
      <c r="AN152" s="103">
        <v>57</v>
      </c>
    </row>
    <row r="153" spans="1:40" ht="9.75" customHeight="1" x14ac:dyDescent="0.25">
      <c r="A153" s="103">
        <v>58</v>
      </c>
      <c r="B153" s="103"/>
      <c r="C153" s="13" t="s">
        <v>179</v>
      </c>
      <c r="D153" s="103"/>
      <c r="E153" s="103"/>
      <c r="F153" s="94"/>
      <c r="G153" s="106">
        <v>0</v>
      </c>
      <c r="H153" s="94"/>
      <c r="I153" s="106">
        <v>0</v>
      </c>
      <c r="J153" s="94"/>
      <c r="K153" s="106">
        <v>0</v>
      </c>
      <c r="L153" s="94"/>
      <c r="M153" s="106">
        <f t="shared" si="8"/>
        <v>0</v>
      </c>
      <c r="N153" s="94"/>
      <c r="O153" s="106">
        <v>1979978</v>
      </c>
      <c r="P153" s="94"/>
      <c r="Q153" s="106">
        <v>0</v>
      </c>
      <c r="R153" s="94"/>
      <c r="S153" s="106">
        <v>0</v>
      </c>
      <c r="T153" s="94"/>
      <c r="U153" s="106">
        <f t="shared" si="9"/>
        <v>1979978</v>
      </c>
      <c r="V153" s="94"/>
      <c r="W153" s="94"/>
      <c r="X153" s="106">
        <v>2444974</v>
      </c>
      <c r="Y153" s="94"/>
      <c r="Z153" s="106">
        <v>0</v>
      </c>
      <c r="AA153" s="94"/>
      <c r="AB153" s="106">
        <v>0</v>
      </c>
      <c r="AC153" s="94"/>
      <c r="AD153" s="106">
        <f t="shared" si="10"/>
        <v>2444974</v>
      </c>
      <c r="AE153" s="94"/>
      <c r="AF153" s="106">
        <v>0</v>
      </c>
      <c r="AG153" s="94"/>
      <c r="AH153" s="106">
        <v>0</v>
      </c>
      <c r="AI153" s="94"/>
      <c r="AJ153" s="106">
        <v>0</v>
      </c>
      <c r="AK153" s="94"/>
      <c r="AL153" s="106">
        <f t="shared" si="11"/>
        <v>4424952</v>
      </c>
      <c r="AM153" s="94"/>
      <c r="AN153" s="103">
        <v>58</v>
      </c>
    </row>
    <row r="154" spans="1:40" ht="9.75" customHeight="1" x14ac:dyDescent="0.25">
      <c r="A154" s="103">
        <v>59</v>
      </c>
      <c r="B154" s="103"/>
      <c r="C154" s="13" t="s">
        <v>180</v>
      </c>
      <c r="D154" s="103"/>
      <c r="E154" s="103"/>
      <c r="F154" s="94"/>
      <c r="G154" s="106">
        <v>0</v>
      </c>
      <c r="H154" s="94"/>
      <c r="I154" s="106">
        <v>0</v>
      </c>
      <c r="J154" s="94"/>
      <c r="K154" s="106">
        <v>0</v>
      </c>
      <c r="L154" s="94"/>
      <c r="M154" s="106">
        <f t="shared" si="8"/>
        <v>0</v>
      </c>
      <c r="N154" s="94"/>
      <c r="O154" s="106">
        <v>1004668</v>
      </c>
      <c r="P154" s="94"/>
      <c r="Q154" s="106">
        <v>0</v>
      </c>
      <c r="R154" s="94"/>
      <c r="S154" s="106">
        <v>1108502</v>
      </c>
      <c r="T154" s="94"/>
      <c r="U154" s="106">
        <f t="shared" si="9"/>
        <v>2113170</v>
      </c>
      <c r="V154" s="94"/>
      <c r="W154" s="94"/>
      <c r="X154" s="106">
        <v>365909</v>
      </c>
      <c r="Y154" s="94"/>
      <c r="Z154" s="106">
        <v>0</v>
      </c>
      <c r="AA154" s="94"/>
      <c r="AB154" s="106">
        <v>259794</v>
      </c>
      <c r="AC154" s="94"/>
      <c r="AD154" s="106">
        <f t="shared" si="10"/>
        <v>625703</v>
      </c>
      <c r="AE154" s="94"/>
      <c r="AF154" s="106">
        <v>0</v>
      </c>
      <c r="AG154" s="94"/>
      <c r="AH154" s="106">
        <v>0</v>
      </c>
      <c r="AI154" s="94"/>
      <c r="AJ154" s="106">
        <v>0</v>
      </c>
      <c r="AK154" s="94"/>
      <c r="AL154" s="106">
        <f t="shared" si="11"/>
        <v>2738873</v>
      </c>
      <c r="AM154" s="94"/>
      <c r="AN154" s="103">
        <v>59</v>
      </c>
    </row>
    <row r="155" spans="1:40" ht="9.75" customHeight="1" x14ac:dyDescent="0.25">
      <c r="A155" s="103">
        <v>60</v>
      </c>
      <c r="B155" s="103"/>
      <c r="C155" s="13" t="s">
        <v>181</v>
      </c>
      <c r="D155" s="103"/>
      <c r="E155" s="103"/>
      <c r="F155" s="94"/>
      <c r="G155" s="106">
        <v>0</v>
      </c>
      <c r="H155" s="94"/>
      <c r="I155" s="106">
        <v>0</v>
      </c>
      <c r="J155" s="94"/>
      <c r="K155" s="106">
        <v>0</v>
      </c>
      <c r="L155" s="94"/>
      <c r="M155" s="106">
        <f t="shared" si="8"/>
        <v>0</v>
      </c>
      <c r="N155" s="94"/>
      <c r="O155" s="106">
        <v>10916122</v>
      </c>
      <c r="P155" s="94"/>
      <c r="Q155" s="106">
        <v>0</v>
      </c>
      <c r="R155" s="94"/>
      <c r="S155" s="106">
        <v>4326821</v>
      </c>
      <c r="T155" s="94"/>
      <c r="U155" s="106">
        <f t="shared" si="9"/>
        <v>15242943</v>
      </c>
      <c r="V155" s="94"/>
      <c r="W155" s="94"/>
      <c r="X155" s="106">
        <v>6245425</v>
      </c>
      <c r="Y155" s="94"/>
      <c r="Z155" s="106">
        <v>0</v>
      </c>
      <c r="AA155" s="94"/>
      <c r="AB155" s="106">
        <v>1201279</v>
      </c>
      <c r="AC155" s="94"/>
      <c r="AD155" s="106">
        <f t="shared" si="10"/>
        <v>7446704</v>
      </c>
      <c r="AE155" s="94"/>
      <c r="AF155" s="106">
        <v>0</v>
      </c>
      <c r="AG155" s="94"/>
      <c r="AH155" s="106">
        <v>0</v>
      </c>
      <c r="AI155" s="94"/>
      <c r="AJ155" s="106">
        <v>12030</v>
      </c>
      <c r="AK155" s="94"/>
      <c r="AL155" s="106">
        <f t="shared" si="11"/>
        <v>22701677</v>
      </c>
      <c r="AM155" s="94"/>
      <c r="AN155" s="103">
        <v>60</v>
      </c>
    </row>
    <row r="156" spans="1:40" ht="9.75" customHeight="1" x14ac:dyDescent="0.25">
      <c r="A156" s="103">
        <v>61</v>
      </c>
      <c r="B156" s="103"/>
      <c r="C156" s="13" t="s">
        <v>182</v>
      </c>
      <c r="D156" s="103"/>
      <c r="E156" s="103"/>
      <c r="F156" s="94"/>
      <c r="G156" s="106">
        <v>0</v>
      </c>
      <c r="H156" s="94"/>
      <c r="I156" s="106">
        <v>0</v>
      </c>
      <c r="J156" s="94"/>
      <c r="K156" s="106">
        <v>0</v>
      </c>
      <c r="L156" s="94"/>
      <c r="M156" s="106">
        <f t="shared" si="8"/>
        <v>0</v>
      </c>
      <c r="N156" s="94"/>
      <c r="O156" s="106">
        <v>1581868</v>
      </c>
      <c r="P156" s="94"/>
      <c r="Q156" s="106">
        <v>0</v>
      </c>
      <c r="R156" s="94"/>
      <c r="S156" s="106">
        <v>880000</v>
      </c>
      <c r="T156" s="94"/>
      <c r="U156" s="106">
        <f t="shared" si="9"/>
        <v>2461868</v>
      </c>
      <c r="V156" s="94"/>
      <c r="W156" s="94"/>
      <c r="X156" s="106">
        <v>493362</v>
      </c>
      <c r="Y156" s="94"/>
      <c r="Z156" s="106">
        <v>0</v>
      </c>
      <c r="AA156" s="94"/>
      <c r="AB156" s="106">
        <v>410471</v>
      </c>
      <c r="AC156" s="94"/>
      <c r="AD156" s="106">
        <f t="shared" si="10"/>
        <v>903833</v>
      </c>
      <c r="AE156" s="94"/>
      <c r="AF156" s="106">
        <v>0</v>
      </c>
      <c r="AG156" s="94"/>
      <c r="AH156" s="106">
        <v>0</v>
      </c>
      <c r="AI156" s="94"/>
      <c r="AJ156" s="106">
        <v>0</v>
      </c>
      <c r="AK156" s="94"/>
      <c r="AL156" s="106">
        <f t="shared" si="11"/>
        <v>3365701</v>
      </c>
      <c r="AM156" s="94"/>
      <c r="AN156" s="103">
        <v>61</v>
      </c>
    </row>
    <row r="157" spans="1:40" ht="9.75" customHeight="1" x14ac:dyDescent="0.25">
      <c r="A157" s="103">
        <v>62</v>
      </c>
      <c r="B157" s="103"/>
      <c r="C157" s="13" t="s">
        <v>183</v>
      </c>
      <c r="D157" s="103"/>
      <c r="E157" s="103"/>
      <c r="F157" s="94"/>
      <c r="G157" s="106">
        <v>0</v>
      </c>
      <c r="H157" s="94"/>
      <c r="I157" s="106">
        <v>0</v>
      </c>
      <c r="J157" s="94"/>
      <c r="K157" s="106">
        <v>0</v>
      </c>
      <c r="L157" s="94"/>
      <c r="M157" s="106">
        <f t="shared" si="8"/>
        <v>0</v>
      </c>
      <c r="N157" s="94"/>
      <c r="O157" s="106">
        <v>3447897</v>
      </c>
      <c r="P157" s="94"/>
      <c r="Q157" s="106">
        <v>0</v>
      </c>
      <c r="R157" s="94"/>
      <c r="S157" s="106">
        <v>975818</v>
      </c>
      <c r="T157" s="94"/>
      <c r="U157" s="106">
        <f t="shared" si="9"/>
        <v>4423715</v>
      </c>
      <c r="V157" s="94"/>
      <c r="W157" s="94"/>
      <c r="X157" s="106">
        <v>1761126</v>
      </c>
      <c r="Y157" s="94"/>
      <c r="Z157" s="106">
        <v>0</v>
      </c>
      <c r="AA157" s="94"/>
      <c r="AB157" s="106">
        <v>166290</v>
      </c>
      <c r="AC157" s="94"/>
      <c r="AD157" s="106">
        <f t="shared" si="10"/>
        <v>1927416</v>
      </c>
      <c r="AE157" s="94"/>
      <c r="AF157" s="106">
        <v>0</v>
      </c>
      <c r="AG157" s="94"/>
      <c r="AH157" s="106">
        <v>0</v>
      </c>
      <c r="AI157" s="94"/>
      <c r="AJ157" s="106">
        <v>0</v>
      </c>
      <c r="AK157" s="94"/>
      <c r="AL157" s="106">
        <f t="shared" si="11"/>
        <v>6351131</v>
      </c>
      <c r="AM157" s="94"/>
      <c r="AN157" s="103">
        <v>62</v>
      </c>
    </row>
    <row r="158" spans="1:40" ht="9.75" customHeight="1" x14ac:dyDescent="0.25">
      <c r="A158" s="103">
        <v>63</v>
      </c>
      <c r="B158" s="103"/>
      <c r="C158" s="13" t="s">
        <v>184</v>
      </c>
      <c r="D158" s="103"/>
      <c r="E158" s="103"/>
      <c r="F158" s="94"/>
      <c r="G158" s="106">
        <v>228116</v>
      </c>
      <c r="H158" s="94"/>
      <c r="I158" s="106">
        <v>2942530</v>
      </c>
      <c r="J158" s="94"/>
      <c r="K158" s="106">
        <v>0</v>
      </c>
      <c r="L158" s="94"/>
      <c r="M158" s="106">
        <f t="shared" si="8"/>
        <v>3170646</v>
      </c>
      <c r="N158" s="94"/>
      <c r="O158" s="106">
        <v>2434985</v>
      </c>
      <c r="P158" s="94"/>
      <c r="Q158" s="106">
        <v>0</v>
      </c>
      <c r="R158" s="94"/>
      <c r="S158" s="106">
        <v>1920000</v>
      </c>
      <c r="T158" s="94"/>
      <c r="U158" s="106">
        <f t="shared" si="9"/>
        <v>4354985</v>
      </c>
      <c r="V158" s="94"/>
      <c r="W158" s="94"/>
      <c r="X158" s="106">
        <v>46875</v>
      </c>
      <c r="Y158" s="94"/>
      <c r="Z158" s="106">
        <v>0</v>
      </c>
      <c r="AA158" s="94"/>
      <c r="AB158" s="106">
        <v>839522</v>
      </c>
      <c r="AC158" s="94"/>
      <c r="AD158" s="106">
        <f t="shared" si="10"/>
        <v>886397</v>
      </c>
      <c r="AE158" s="94"/>
      <c r="AF158" s="106">
        <v>0</v>
      </c>
      <c r="AG158" s="94"/>
      <c r="AH158" s="106">
        <v>0</v>
      </c>
      <c r="AI158" s="94"/>
      <c r="AJ158" s="106">
        <v>0</v>
      </c>
      <c r="AK158" s="94"/>
      <c r="AL158" s="106">
        <f t="shared" si="11"/>
        <v>5241382</v>
      </c>
      <c r="AM158" s="94"/>
      <c r="AN158" s="103">
        <v>63</v>
      </c>
    </row>
    <row r="159" spans="1:40" ht="9.75" customHeight="1" x14ac:dyDescent="0.25">
      <c r="A159" s="103">
        <v>64</v>
      </c>
      <c r="B159" s="103"/>
      <c r="C159" s="13" t="s">
        <v>185</v>
      </c>
      <c r="D159" s="103"/>
      <c r="E159" s="103"/>
      <c r="F159" s="94"/>
      <c r="G159" s="106">
        <v>0</v>
      </c>
      <c r="H159" s="94"/>
      <c r="I159" s="106">
        <v>0</v>
      </c>
      <c r="J159" s="94"/>
      <c r="K159" s="106">
        <v>0</v>
      </c>
      <c r="L159" s="94"/>
      <c r="M159" s="106">
        <f t="shared" si="8"/>
        <v>0</v>
      </c>
      <c r="N159" s="94"/>
      <c r="O159" s="106">
        <v>1000000</v>
      </c>
      <c r="P159" s="94"/>
      <c r="Q159" s="106">
        <v>0</v>
      </c>
      <c r="R159" s="94"/>
      <c r="S159" s="106">
        <v>0</v>
      </c>
      <c r="T159" s="94"/>
      <c r="U159" s="106">
        <f t="shared" si="9"/>
        <v>1000000</v>
      </c>
      <c r="V159" s="94"/>
      <c r="W159" s="94"/>
      <c r="X159" s="106">
        <v>1029378</v>
      </c>
      <c r="Y159" s="94"/>
      <c r="Z159" s="106">
        <v>0</v>
      </c>
      <c r="AA159" s="94"/>
      <c r="AB159" s="106">
        <v>0</v>
      </c>
      <c r="AC159" s="94"/>
      <c r="AD159" s="106">
        <f t="shared" si="10"/>
        <v>1029378</v>
      </c>
      <c r="AE159" s="94"/>
      <c r="AF159" s="106">
        <v>0</v>
      </c>
      <c r="AG159" s="94"/>
      <c r="AH159" s="106">
        <v>0</v>
      </c>
      <c r="AI159" s="94"/>
      <c r="AJ159" s="106">
        <v>0</v>
      </c>
      <c r="AK159" s="94"/>
      <c r="AL159" s="106">
        <f t="shared" si="11"/>
        <v>2029378</v>
      </c>
      <c r="AM159" s="94"/>
      <c r="AN159" s="103">
        <v>64</v>
      </c>
    </row>
    <row r="160" spans="1:40" ht="9.75" customHeight="1" x14ac:dyDescent="0.25">
      <c r="A160" s="103">
        <v>65</v>
      </c>
      <c r="B160" s="103"/>
      <c r="C160" s="13" t="s">
        <v>186</v>
      </c>
      <c r="D160" s="103"/>
      <c r="E160" s="103"/>
      <c r="F160" s="94"/>
      <c r="G160" s="106">
        <v>0</v>
      </c>
      <c r="H160" s="94"/>
      <c r="I160" s="106">
        <v>0</v>
      </c>
      <c r="J160" s="94"/>
      <c r="K160" s="106">
        <v>0</v>
      </c>
      <c r="L160" s="94"/>
      <c r="M160" s="106">
        <f t="shared" si="8"/>
        <v>0</v>
      </c>
      <c r="N160" s="94"/>
      <c r="O160" s="106">
        <v>336417</v>
      </c>
      <c r="P160" s="94"/>
      <c r="Q160" s="106">
        <v>0</v>
      </c>
      <c r="R160" s="94"/>
      <c r="S160" s="106">
        <v>0</v>
      </c>
      <c r="T160" s="94"/>
      <c r="U160" s="106">
        <f t="shared" si="9"/>
        <v>336417</v>
      </c>
      <c r="V160" s="94"/>
      <c r="W160" s="94"/>
      <c r="X160" s="106">
        <v>93087</v>
      </c>
      <c r="Y160" s="94"/>
      <c r="Z160" s="106">
        <v>0</v>
      </c>
      <c r="AA160" s="94"/>
      <c r="AB160" s="106">
        <v>0</v>
      </c>
      <c r="AC160" s="94"/>
      <c r="AD160" s="106">
        <f t="shared" si="10"/>
        <v>93087</v>
      </c>
      <c r="AE160" s="94"/>
      <c r="AF160" s="106">
        <v>0</v>
      </c>
      <c r="AG160" s="94"/>
      <c r="AH160" s="106">
        <v>0</v>
      </c>
      <c r="AI160" s="94"/>
      <c r="AJ160" s="106">
        <v>0</v>
      </c>
      <c r="AK160" s="94"/>
      <c r="AL160" s="106">
        <f t="shared" si="11"/>
        <v>429504</v>
      </c>
      <c r="AM160" s="94"/>
      <c r="AN160" s="103">
        <v>65</v>
      </c>
    </row>
    <row r="161" spans="1:40" ht="9.75" customHeight="1" x14ac:dyDescent="0.25">
      <c r="A161" s="103">
        <v>66</v>
      </c>
      <c r="B161" s="103"/>
      <c r="C161" s="13" t="s">
        <v>187</v>
      </c>
      <c r="D161" s="103"/>
      <c r="E161" s="103"/>
      <c r="F161" s="94"/>
      <c r="G161" s="106">
        <v>705430</v>
      </c>
      <c r="H161" s="94"/>
      <c r="I161" s="106">
        <v>9390274</v>
      </c>
      <c r="J161" s="94"/>
      <c r="K161" s="106">
        <v>0</v>
      </c>
      <c r="L161" s="94"/>
      <c r="M161" s="106">
        <f t="shared" si="8"/>
        <v>10095704</v>
      </c>
      <c r="N161" s="94"/>
      <c r="O161" s="106">
        <v>5288761</v>
      </c>
      <c r="P161" s="94"/>
      <c r="Q161" s="106">
        <v>-10465</v>
      </c>
      <c r="R161" s="94"/>
      <c r="S161" s="106">
        <v>1449031</v>
      </c>
      <c r="T161" s="94"/>
      <c r="U161" s="106">
        <f t="shared" si="9"/>
        <v>6727327</v>
      </c>
      <c r="V161" s="94"/>
      <c r="W161" s="94"/>
      <c r="X161" s="106">
        <v>1812309</v>
      </c>
      <c r="Y161" s="94"/>
      <c r="Z161" s="106">
        <v>0</v>
      </c>
      <c r="AA161" s="94"/>
      <c r="AB161" s="106">
        <v>2070538</v>
      </c>
      <c r="AC161" s="94"/>
      <c r="AD161" s="106">
        <f t="shared" si="10"/>
        <v>3882847</v>
      </c>
      <c r="AE161" s="94"/>
      <c r="AF161" s="106">
        <v>0</v>
      </c>
      <c r="AG161" s="94"/>
      <c r="AH161" s="106">
        <v>0</v>
      </c>
      <c r="AI161" s="94"/>
      <c r="AJ161" s="106">
        <v>0</v>
      </c>
      <c r="AK161" s="94"/>
      <c r="AL161" s="106">
        <f t="shared" si="11"/>
        <v>10610174</v>
      </c>
      <c r="AM161" s="94"/>
      <c r="AN161" s="103">
        <v>66</v>
      </c>
    </row>
    <row r="162" spans="1:40" ht="9.75" customHeight="1" x14ac:dyDescent="0.25">
      <c r="A162" s="103">
        <v>67</v>
      </c>
      <c r="B162" s="103"/>
      <c r="C162" s="13" t="s">
        <v>188</v>
      </c>
      <c r="D162" s="103"/>
      <c r="E162" s="103"/>
      <c r="F162" s="94"/>
      <c r="G162" s="106">
        <v>0</v>
      </c>
      <c r="H162" s="94"/>
      <c r="I162" s="106">
        <v>5951081</v>
      </c>
      <c r="J162" s="94"/>
      <c r="K162" s="106">
        <v>0</v>
      </c>
      <c r="L162" s="94"/>
      <c r="M162" s="106">
        <f t="shared" si="8"/>
        <v>5951081</v>
      </c>
      <c r="N162" s="94"/>
      <c r="O162" s="106">
        <v>2575431</v>
      </c>
      <c r="P162" s="94"/>
      <c r="Q162" s="106">
        <v>0</v>
      </c>
      <c r="R162" s="94"/>
      <c r="S162" s="106">
        <v>813464</v>
      </c>
      <c r="T162" s="94"/>
      <c r="U162" s="106">
        <f t="shared" si="9"/>
        <v>3388895</v>
      </c>
      <c r="V162" s="94"/>
      <c r="W162" s="94"/>
      <c r="X162" s="106">
        <v>2002710</v>
      </c>
      <c r="Y162" s="94"/>
      <c r="Z162" s="106">
        <v>0</v>
      </c>
      <c r="AA162" s="94"/>
      <c r="AB162" s="106">
        <v>559476</v>
      </c>
      <c r="AC162" s="94"/>
      <c r="AD162" s="106">
        <f t="shared" si="10"/>
        <v>2562186</v>
      </c>
      <c r="AE162" s="94"/>
      <c r="AF162" s="106">
        <v>0</v>
      </c>
      <c r="AG162" s="94"/>
      <c r="AH162" s="106">
        <v>0</v>
      </c>
      <c r="AI162" s="94"/>
      <c r="AJ162" s="106">
        <v>0</v>
      </c>
      <c r="AK162" s="94"/>
      <c r="AL162" s="106">
        <f t="shared" si="11"/>
        <v>5951081</v>
      </c>
      <c r="AM162" s="94"/>
      <c r="AN162" s="103">
        <v>67</v>
      </c>
    </row>
    <row r="163" spans="1:40" ht="9.75" customHeight="1" x14ac:dyDescent="0.25">
      <c r="A163" s="103">
        <v>68</v>
      </c>
      <c r="B163" s="103"/>
      <c r="C163" s="13" t="s">
        <v>189</v>
      </c>
      <c r="D163" s="103"/>
      <c r="E163" s="103"/>
      <c r="F163" s="94"/>
      <c r="G163" s="106">
        <v>6964107</v>
      </c>
      <c r="H163" s="94"/>
      <c r="I163" s="106">
        <v>2311585</v>
      </c>
      <c r="J163" s="94"/>
      <c r="K163" s="106">
        <v>0</v>
      </c>
      <c r="L163" s="94"/>
      <c r="M163" s="106">
        <f t="shared" si="8"/>
        <v>9275692</v>
      </c>
      <c r="N163" s="94"/>
      <c r="O163" s="106">
        <v>3721788</v>
      </c>
      <c r="P163" s="94"/>
      <c r="Q163" s="106">
        <v>0</v>
      </c>
      <c r="R163" s="94"/>
      <c r="S163" s="106">
        <v>1328908</v>
      </c>
      <c r="T163" s="94"/>
      <c r="U163" s="106">
        <f t="shared" si="9"/>
        <v>5050696</v>
      </c>
      <c r="V163" s="94"/>
      <c r="W163" s="94"/>
      <c r="X163" s="106">
        <v>1136613</v>
      </c>
      <c r="Y163" s="94"/>
      <c r="Z163" s="106">
        <v>0</v>
      </c>
      <c r="AA163" s="94"/>
      <c r="AB163" s="106">
        <v>421091</v>
      </c>
      <c r="AC163" s="94"/>
      <c r="AD163" s="106">
        <f t="shared" si="10"/>
        <v>1557704</v>
      </c>
      <c r="AE163" s="94"/>
      <c r="AF163" s="106">
        <v>0</v>
      </c>
      <c r="AG163" s="94"/>
      <c r="AH163" s="106">
        <v>2488544</v>
      </c>
      <c r="AI163" s="94"/>
      <c r="AJ163" s="106">
        <v>178748</v>
      </c>
      <c r="AK163" s="94"/>
      <c r="AL163" s="106">
        <f t="shared" si="11"/>
        <v>9275692</v>
      </c>
      <c r="AM163" s="94"/>
      <c r="AN163" s="103">
        <v>68</v>
      </c>
    </row>
    <row r="164" spans="1:40" ht="9.75" customHeight="1" x14ac:dyDescent="0.25">
      <c r="A164" s="103">
        <v>69</v>
      </c>
      <c r="B164" s="103"/>
      <c r="C164" s="13" t="s">
        <v>190</v>
      </c>
      <c r="D164" s="103"/>
      <c r="E164" s="103"/>
      <c r="F164" s="94"/>
      <c r="G164" s="106">
        <v>87339</v>
      </c>
      <c r="H164" s="94"/>
      <c r="I164" s="106">
        <v>11037045</v>
      </c>
      <c r="J164" s="94"/>
      <c r="K164" s="106">
        <v>0</v>
      </c>
      <c r="L164" s="94"/>
      <c r="M164" s="106">
        <f t="shared" si="8"/>
        <v>11124384</v>
      </c>
      <c r="N164" s="94"/>
      <c r="O164" s="106">
        <v>6497027</v>
      </c>
      <c r="P164" s="94"/>
      <c r="Q164" s="106">
        <v>0</v>
      </c>
      <c r="R164" s="94"/>
      <c r="S164" s="106">
        <v>1993355</v>
      </c>
      <c r="T164" s="94"/>
      <c r="U164" s="106">
        <f t="shared" si="9"/>
        <v>8490382</v>
      </c>
      <c r="V164" s="94"/>
      <c r="W164" s="94"/>
      <c r="X164" s="106">
        <v>2734411</v>
      </c>
      <c r="Y164" s="94"/>
      <c r="Z164" s="106">
        <v>0</v>
      </c>
      <c r="AA164" s="94"/>
      <c r="AB164" s="106">
        <v>345794</v>
      </c>
      <c r="AC164" s="94"/>
      <c r="AD164" s="106">
        <f t="shared" si="10"/>
        <v>3080205</v>
      </c>
      <c r="AE164" s="94"/>
      <c r="AF164" s="106">
        <v>0</v>
      </c>
      <c r="AG164" s="94"/>
      <c r="AH164" s="106">
        <v>0</v>
      </c>
      <c r="AI164" s="94"/>
      <c r="AJ164" s="106">
        <v>0</v>
      </c>
      <c r="AK164" s="94"/>
      <c r="AL164" s="106">
        <f t="shared" si="11"/>
        <v>11570587</v>
      </c>
      <c r="AM164" s="94"/>
      <c r="AN164" s="103">
        <v>69</v>
      </c>
    </row>
    <row r="165" spans="1:40" ht="9.75" customHeight="1" x14ac:dyDescent="0.25">
      <c r="A165" s="103">
        <v>70</v>
      </c>
      <c r="B165" s="103"/>
      <c r="C165" s="13" t="s">
        <v>191</v>
      </c>
      <c r="D165" s="103"/>
      <c r="E165" s="103"/>
      <c r="F165" s="94"/>
      <c r="G165" s="106">
        <v>0</v>
      </c>
      <c r="H165" s="94"/>
      <c r="I165" s="106">
        <v>0</v>
      </c>
      <c r="J165" s="94"/>
      <c r="K165" s="106">
        <v>0</v>
      </c>
      <c r="L165" s="94"/>
      <c r="M165" s="106">
        <f t="shared" si="8"/>
        <v>0</v>
      </c>
      <c r="N165" s="94"/>
      <c r="O165" s="106">
        <v>3636933</v>
      </c>
      <c r="P165" s="94"/>
      <c r="Q165" s="106">
        <v>1485216</v>
      </c>
      <c r="R165" s="94"/>
      <c r="S165" s="106">
        <v>109232</v>
      </c>
      <c r="T165" s="94"/>
      <c r="U165" s="106">
        <f t="shared" si="9"/>
        <v>5231381</v>
      </c>
      <c r="V165" s="94"/>
      <c r="W165" s="94"/>
      <c r="X165" s="106">
        <v>2842477</v>
      </c>
      <c r="Y165" s="94"/>
      <c r="Z165" s="106">
        <v>0</v>
      </c>
      <c r="AA165" s="94"/>
      <c r="AB165" s="106">
        <v>1012346</v>
      </c>
      <c r="AC165" s="94"/>
      <c r="AD165" s="106">
        <f t="shared" si="10"/>
        <v>3854823</v>
      </c>
      <c r="AE165" s="94"/>
      <c r="AF165" s="106">
        <v>0</v>
      </c>
      <c r="AG165" s="94"/>
      <c r="AH165" s="106">
        <v>0</v>
      </c>
      <c r="AI165" s="94"/>
      <c r="AJ165" s="106">
        <v>12230</v>
      </c>
      <c r="AK165" s="94"/>
      <c r="AL165" s="106">
        <f t="shared" si="11"/>
        <v>9098434</v>
      </c>
      <c r="AM165" s="94"/>
      <c r="AN165" s="103">
        <v>70</v>
      </c>
    </row>
    <row r="166" spans="1:40" ht="9.75" customHeight="1" x14ac:dyDescent="0.25">
      <c r="A166" s="103">
        <v>71</v>
      </c>
      <c r="B166" s="103"/>
      <c r="C166" s="13" t="s">
        <v>192</v>
      </c>
      <c r="D166" s="103"/>
      <c r="E166" s="103"/>
      <c r="F166" s="94"/>
      <c r="G166" s="106">
        <v>0</v>
      </c>
      <c r="H166" s="94"/>
      <c r="I166" s="106">
        <v>0</v>
      </c>
      <c r="J166" s="94"/>
      <c r="K166" s="106">
        <v>0</v>
      </c>
      <c r="L166" s="94"/>
      <c r="M166" s="106">
        <f t="shared" si="8"/>
        <v>0</v>
      </c>
      <c r="N166" s="94"/>
      <c r="O166" s="106">
        <v>0</v>
      </c>
      <c r="P166" s="94"/>
      <c r="Q166" s="106">
        <v>0</v>
      </c>
      <c r="R166" s="94"/>
      <c r="S166" s="106">
        <v>0</v>
      </c>
      <c r="T166" s="94"/>
      <c r="U166" s="106">
        <f t="shared" si="9"/>
        <v>0</v>
      </c>
      <c r="V166" s="94"/>
      <c r="W166" s="94"/>
      <c r="X166" s="106">
        <v>0</v>
      </c>
      <c r="Y166" s="94"/>
      <c r="Z166" s="106">
        <v>0</v>
      </c>
      <c r="AA166" s="94"/>
      <c r="AB166" s="106">
        <v>0</v>
      </c>
      <c r="AC166" s="94"/>
      <c r="AD166" s="106">
        <f t="shared" si="10"/>
        <v>0</v>
      </c>
      <c r="AE166" s="94"/>
      <c r="AF166" s="106">
        <v>0</v>
      </c>
      <c r="AG166" s="94"/>
      <c r="AH166" s="106">
        <v>0</v>
      </c>
      <c r="AI166" s="94"/>
      <c r="AJ166" s="106">
        <v>0</v>
      </c>
      <c r="AK166" s="94"/>
      <c r="AL166" s="106">
        <f t="shared" si="11"/>
        <v>0</v>
      </c>
      <c r="AM166" s="94"/>
      <c r="AN166" s="103">
        <v>71</v>
      </c>
    </row>
    <row r="167" spans="1:40" ht="9.75" customHeight="1" x14ac:dyDescent="0.25">
      <c r="A167" s="103">
        <v>72</v>
      </c>
      <c r="B167" s="103"/>
      <c r="C167" s="13" t="s">
        <v>193</v>
      </c>
      <c r="D167" s="103"/>
      <c r="E167" s="103"/>
      <c r="F167" s="94"/>
      <c r="G167" s="106">
        <v>0</v>
      </c>
      <c r="H167" s="94"/>
      <c r="I167" s="106">
        <v>0</v>
      </c>
      <c r="J167" s="94"/>
      <c r="K167" s="106">
        <v>0</v>
      </c>
      <c r="L167" s="94"/>
      <c r="M167" s="106">
        <f t="shared" si="8"/>
        <v>0</v>
      </c>
      <c r="N167" s="94"/>
      <c r="O167" s="106">
        <v>2160498</v>
      </c>
      <c r="P167" s="94"/>
      <c r="Q167" s="106">
        <v>0</v>
      </c>
      <c r="R167" s="94"/>
      <c r="S167" s="106">
        <v>4532937</v>
      </c>
      <c r="T167" s="94"/>
      <c r="U167" s="106">
        <f t="shared" si="9"/>
        <v>6693435</v>
      </c>
      <c r="V167" s="94"/>
      <c r="W167" s="94"/>
      <c r="X167" s="106">
        <v>502113</v>
      </c>
      <c r="Y167" s="94"/>
      <c r="Z167" s="106">
        <v>0</v>
      </c>
      <c r="AA167" s="94"/>
      <c r="AB167" s="106">
        <v>823123</v>
      </c>
      <c r="AC167" s="94"/>
      <c r="AD167" s="106">
        <f t="shared" si="10"/>
        <v>1325236</v>
      </c>
      <c r="AE167" s="94"/>
      <c r="AF167" s="106">
        <v>0</v>
      </c>
      <c r="AG167" s="94"/>
      <c r="AH167" s="106">
        <v>0</v>
      </c>
      <c r="AI167" s="94"/>
      <c r="AJ167" s="106">
        <v>112691</v>
      </c>
      <c r="AK167" s="94"/>
      <c r="AL167" s="106">
        <f t="shared" si="11"/>
        <v>8131362</v>
      </c>
      <c r="AM167" s="94"/>
      <c r="AN167" s="103">
        <v>72</v>
      </c>
    </row>
    <row r="168" spans="1:40" ht="9.75" customHeight="1" x14ac:dyDescent="0.25">
      <c r="A168" s="103">
        <v>73</v>
      </c>
      <c r="B168" s="103"/>
      <c r="C168" s="13" t="s">
        <v>194</v>
      </c>
      <c r="D168" s="103"/>
      <c r="E168" s="103"/>
      <c r="F168" s="94"/>
      <c r="G168" s="106">
        <v>0</v>
      </c>
      <c r="H168" s="94"/>
      <c r="I168" s="106">
        <v>149164000</v>
      </c>
      <c r="J168" s="94"/>
      <c r="K168" s="106">
        <v>0</v>
      </c>
      <c r="L168" s="94"/>
      <c r="M168" s="106">
        <f t="shared" si="8"/>
        <v>149164000</v>
      </c>
      <c r="N168" s="94"/>
      <c r="O168" s="106">
        <v>68750000</v>
      </c>
      <c r="P168" s="94"/>
      <c r="Q168" s="106">
        <v>15557000</v>
      </c>
      <c r="R168" s="94"/>
      <c r="S168" s="106">
        <v>16013000</v>
      </c>
      <c r="T168" s="94"/>
      <c r="U168" s="106">
        <f t="shared" si="9"/>
        <v>100320000</v>
      </c>
      <c r="V168" s="94"/>
      <c r="W168" s="94"/>
      <c r="X168" s="106">
        <v>36494000</v>
      </c>
      <c r="Y168" s="94"/>
      <c r="Z168" s="106">
        <v>5410000</v>
      </c>
      <c r="AA168" s="94"/>
      <c r="AB168" s="106">
        <v>6940000</v>
      </c>
      <c r="AC168" s="94"/>
      <c r="AD168" s="106">
        <f t="shared" si="10"/>
        <v>48844000</v>
      </c>
      <c r="AE168" s="94"/>
      <c r="AF168" s="106">
        <v>0</v>
      </c>
      <c r="AG168" s="94"/>
      <c r="AH168" s="106">
        <v>0</v>
      </c>
      <c r="AI168" s="94"/>
      <c r="AJ168" s="106">
        <v>0</v>
      </c>
      <c r="AK168" s="94"/>
      <c r="AL168" s="106">
        <f t="shared" si="11"/>
        <v>149164000</v>
      </c>
      <c r="AM168" s="94"/>
      <c r="AN168" s="103">
        <v>73</v>
      </c>
    </row>
    <row r="169" spans="1:40" ht="9.75" customHeight="1" x14ac:dyDescent="0.25">
      <c r="A169" s="103">
        <v>74</v>
      </c>
      <c r="B169" s="103"/>
      <c r="C169" s="13" t="s">
        <v>195</v>
      </c>
      <c r="D169" s="103"/>
      <c r="E169" s="103"/>
      <c r="F169" s="94"/>
      <c r="G169" s="106">
        <v>0</v>
      </c>
      <c r="H169" s="94"/>
      <c r="I169" s="106">
        <v>6368340</v>
      </c>
      <c r="J169" s="94"/>
      <c r="K169" s="106">
        <v>0</v>
      </c>
      <c r="L169" s="94"/>
      <c r="M169" s="106">
        <f t="shared" si="8"/>
        <v>6368340</v>
      </c>
      <c r="N169" s="94"/>
      <c r="O169" s="106">
        <v>3974980</v>
      </c>
      <c r="P169" s="94"/>
      <c r="Q169" s="106">
        <v>0</v>
      </c>
      <c r="R169" s="94"/>
      <c r="S169" s="106">
        <v>202685</v>
      </c>
      <c r="T169" s="94"/>
      <c r="U169" s="106">
        <f t="shared" si="9"/>
        <v>4177665</v>
      </c>
      <c r="V169" s="94"/>
      <c r="W169" s="94"/>
      <c r="X169" s="106">
        <v>2181220</v>
      </c>
      <c r="Y169" s="94"/>
      <c r="Z169" s="106">
        <v>0</v>
      </c>
      <c r="AA169" s="94"/>
      <c r="AB169" s="106">
        <v>9455</v>
      </c>
      <c r="AC169" s="94"/>
      <c r="AD169" s="106">
        <f t="shared" si="10"/>
        <v>2190675</v>
      </c>
      <c r="AE169" s="94"/>
      <c r="AF169" s="106">
        <v>0</v>
      </c>
      <c r="AG169" s="94"/>
      <c r="AH169" s="106">
        <v>0</v>
      </c>
      <c r="AI169" s="94"/>
      <c r="AJ169" s="106">
        <v>0</v>
      </c>
      <c r="AK169" s="94"/>
      <c r="AL169" s="106">
        <f t="shared" si="11"/>
        <v>6368340</v>
      </c>
      <c r="AM169" s="94"/>
      <c r="AN169" s="103">
        <v>74</v>
      </c>
    </row>
    <row r="170" spans="1:40" ht="9.75" customHeight="1" x14ac:dyDescent="0.25">
      <c r="A170" s="103">
        <v>75</v>
      </c>
      <c r="B170" s="103"/>
      <c r="C170" s="13" t="s">
        <v>196</v>
      </c>
      <c r="D170" s="103"/>
      <c r="E170" s="103"/>
      <c r="F170" s="94"/>
      <c r="G170" s="106">
        <v>0</v>
      </c>
      <c r="H170" s="94"/>
      <c r="I170" s="106">
        <v>627066</v>
      </c>
      <c r="J170" s="94"/>
      <c r="K170" s="106">
        <v>0</v>
      </c>
      <c r="L170" s="94"/>
      <c r="M170" s="106">
        <f t="shared" si="8"/>
        <v>627066</v>
      </c>
      <c r="N170" s="94"/>
      <c r="O170" s="106">
        <v>541092</v>
      </c>
      <c r="P170" s="94"/>
      <c r="Q170" s="106">
        <v>0</v>
      </c>
      <c r="R170" s="94"/>
      <c r="S170" s="106">
        <v>0</v>
      </c>
      <c r="T170" s="94"/>
      <c r="U170" s="106">
        <f t="shared" si="9"/>
        <v>541092</v>
      </c>
      <c r="V170" s="94"/>
      <c r="W170" s="94"/>
      <c r="X170" s="106">
        <v>85974</v>
      </c>
      <c r="Y170" s="94"/>
      <c r="Z170" s="106">
        <v>0</v>
      </c>
      <c r="AA170" s="94"/>
      <c r="AB170" s="106">
        <v>0</v>
      </c>
      <c r="AC170" s="94"/>
      <c r="AD170" s="106">
        <f t="shared" si="10"/>
        <v>85974</v>
      </c>
      <c r="AE170" s="94"/>
      <c r="AF170" s="106">
        <v>0</v>
      </c>
      <c r="AG170" s="94"/>
      <c r="AH170" s="106">
        <v>0</v>
      </c>
      <c r="AI170" s="94"/>
      <c r="AJ170" s="106">
        <v>0</v>
      </c>
      <c r="AK170" s="94"/>
      <c r="AL170" s="106">
        <f t="shared" si="11"/>
        <v>627066</v>
      </c>
      <c r="AM170" s="94"/>
      <c r="AN170" s="103">
        <v>75</v>
      </c>
    </row>
    <row r="171" spans="1:40" ht="9.75" customHeight="1" x14ac:dyDescent="0.25">
      <c r="A171" s="103">
        <v>76</v>
      </c>
      <c r="B171" s="103"/>
      <c r="C171" s="13" t="s">
        <v>112</v>
      </c>
      <c r="D171" s="103"/>
      <c r="E171" s="103"/>
      <c r="F171" s="94"/>
      <c r="G171" s="106">
        <v>224681</v>
      </c>
      <c r="H171" s="94"/>
      <c r="I171" s="106">
        <v>0</v>
      </c>
      <c r="J171" s="94"/>
      <c r="K171" s="106">
        <v>0</v>
      </c>
      <c r="L171" s="94"/>
      <c r="M171" s="106">
        <f t="shared" si="8"/>
        <v>224681</v>
      </c>
      <c r="N171" s="94"/>
      <c r="O171" s="106">
        <v>737410</v>
      </c>
      <c r="P171" s="94"/>
      <c r="Q171" s="106">
        <v>0</v>
      </c>
      <c r="R171" s="94"/>
      <c r="S171" s="106">
        <v>403546</v>
      </c>
      <c r="T171" s="94"/>
      <c r="U171" s="106">
        <f t="shared" si="9"/>
        <v>1140956</v>
      </c>
      <c r="V171" s="94"/>
      <c r="W171" s="94"/>
      <c r="X171" s="106">
        <v>500210</v>
      </c>
      <c r="Y171" s="94"/>
      <c r="Z171" s="106">
        <v>0</v>
      </c>
      <c r="AA171" s="94"/>
      <c r="AB171" s="106">
        <v>168996</v>
      </c>
      <c r="AC171" s="94"/>
      <c r="AD171" s="106">
        <f t="shared" si="10"/>
        <v>669206</v>
      </c>
      <c r="AE171" s="94"/>
      <c r="AF171" s="106">
        <v>0</v>
      </c>
      <c r="AG171" s="94"/>
      <c r="AH171" s="106">
        <v>0</v>
      </c>
      <c r="AI171" s="94"/>
      <c r="AJ171" s="106">
        <v>0</v>
      </c>
      <c r="AK171" s="94"/>
      <c r="AL171" s="106">
        <f t="shared" si="11"/>
        <v>1810162</v>
      </c>
      <c r="AM171" s="94"/>
      <c r="AN171" s="103">
        <v>76</v>
      </c>
    </row>
    <row r="172" spans="1:40" ht="9.75" customHeight="1" x14ac:dyDescent="0.25">
      <c r="A172" s="103">
        <v>77</v>
      </c>
      <c r="B172" s="103"/>
      <c r="C172" s="13" t="s">
        <v>113</v>
      </c>
      <c r="D172" s="103"/>
      <c r="E172" s="103"/>
      <c r="F172" s="94"/>
      <c r="G172" s="106">
        <v>159347</v>
      </c>
      <c r="H172" s="94"/>
      <c r="I172" s="106">
        <v>18348653</v>
      </c>
      <c r="J172" s="94"/>
      <c r="K172" s="106">
        <v>124894</v>
      </c>
      <c r="L172" s="94"/>
      <c r="M172" s="106">
        <f t="shared" si="8"/>
        <v>18632894</v>
      </c>
      <c r="N172" s="94"/>
      <c r="O172" s="106">
        <v>8121855</v>
      </c>
      <c r="P172" s="94"/>
      <c r="Q172" s="106">
        <v>0</v>
      </c>
      <c r="R172" s="94"/>
      <c r="S172" s="106">
        <v>3833188</v>
      </c>
      <c r="T172" s="94"/>
      <c r="U172" s="106">
        <f t="shared" si="9"/>
        <v>11955043</v>
      </c>
      <c r="V172" s="94"/>
      <c r="W172" s="94"/>
      <c r="X172" s="106">
        <v>3226472</v>
      </c>
      <c r="Y172" s="94"/>
      <c r="Z172" s="106">
        <v>0</v>
      </c>
      <c r="AA172" s="94"/>
      <c r="AB172" s="106">
        <v>3213180</v>
      </c>
      <c r="AC172" s="94"/>
      <c r="AD172" s="106">
        <f t="shared" si="10"/>
        <v>6439652</v>
      </c>
      <c r="AE172" s="94"/>
      <c r="AF172" s="106">
        <v>0</v>
      </c>
      <c r="AG172" s="94"/>
      <c r="AH172" s="106">
        <v>164186</v>
      </c>
      <c r="AI172" s="94"/>
      <c r="AJ172" s="106">
        <v>31223</v>
      </c>
      <c r="AK172" s="94"/>
      <c r="AL172" s="106">
        <f t="shared" si="11"/>
        <v>18590104</v>
      </c>
      <c r="AM172" s="94"/>
      <c r="AN172" s="103">
        <v>77</v>
      </c>
    </row>
    <row r="173" spans="1:40" ht="9.75" customHeight="1" x14ac:dyDescent="0.25">
      <c r="A173" s="103">
        <v>78</v>
      </c>
      <c r="B173" s="103"/>
      <c r="C173" s="13" t="s">
        <v>197</v>
      </c>
      <c r="D173" s="103"/>
      <c r="E173" s="103"/>
      <c r="F173" s="94"/>
      <c r="G173" s="106">
        <v>0</v>
      </c>
      <c r="H173" s="94"/>
      <c r="I173" s="106">
        <v>5338616</v>
      </c>
      <c r="J173" s="94"/>
      <c r="K173" s="106">
        <v>0</v>
      </c>
      <c r="L173" s="94"/>
      <c r="M173" s="106">
        <f t="shared" si="8"/>
        <v>5338616</v>
      </c>
      <c r="N173" s="94"/>
      <c r="O173" s="106">
        <v>2441909</v>
      </c>
      <c r="P173" s="94"/>
      <c r="Q173" s="106">
        <v>0</v>
      </c>
      <c r="R173" s="94"/>
      <c r="S173" s="106">
        <v>435000</v>
      </c>
      <c r="T173" s="94"/>
      <c r="U173" s="106">
        <f t="shared" si="9"/>
        <v>2876909</v>
      </c>
      <c r="V173" s="94"/>
      <c r="W173" s="94"/>
      <c r="X173" s="106">
        <v>1577642</v>
      </c>
      <c r="Y173" s="94"/>
      <c r="Z173" s="106">
        <v>0</v>
      </c>
      <c r="AA173" s="94"/>
      <c r="AB173" s="106">
        <v>884065</v>
      </c>
      <c r="AC173" s="94"/>
      <c r="AD173" s="106">
        <f t="shared" si="10"/>
        <v>2461707</v>
      </c>
      <c r="AE173" s="94"/>
      <c r="AF173" s="106">
        <v>0</v>
      </c>
      <c r="AG173" s="94"/>
      <c r="AH173" s="106">
        <v>0</v>
      </c>
      <c r="AI173" s="94"/>
      <c r="AJ173" s="106">
        <v>0</v>
      </c>
      <c r="AK173" s="94"/>
      <c r="AL173" s="106">
        <f t="shared" si="11"/>
        <v>5338616</v>
      </c>
      <c r="AM173" s="94"/>
      <c r="AN173" s="103">
        <v>78</v>
      </c>
    </row>
    <row r="174" spans="1:40" ht="9.75" customHeight="1" x14ac:dyDescent="0.25">
      <c r="A174" s="103">
        <v>79</v>
      </c>
      <c r="B174" s="103"/>
      <c r="C174" s="13" t="s">
        <v>198</v>
      </c>
      <c r="D174" s="103"/>
      <c r="E174" s="103"/>
      <c r="F174" s="94"/>
      <c r="G174" s="106">
        <v>0</v>
      </c>
      <c r="H174" s="94"/>
      <c r="I174" s="106">
        <v>11675214</v>
      </c>
      <c r="J174" s="94"/>
      <c r="K174" s="106">
        <v>0</v>
      </c>
      <c r="L174" s="94"/>
      <c r="M174" s="106">
        <f t="shared" si="8"/>
        <v>11675214</v>
      </c>
      <c r="N174" s="94"/>
      <c r="O174" s="106">
        <v>5771477</v>
      </c>
      <c r="P174" s="94"/>
      <c r="Q174" s="106">
        <v>0</v>
      </c>
      <c r="R174" s="94"/>
      <c r="S174" s="106">
        <v>1897218</v>
      </c>
      <c r="T174" s="94"/>
      <c r="U174" s="106">
        <f t="shared" si="9"/>
        <v>7668695</v>
      </c>
      <c r="V174" s="94"/>
      <c r="W174" s="94"/>
      <c r="X174" s="106">
        <v>3739322</v>
      </c>
      <c r="Y174" s="94"/>
      <c r="Z174" s="106">
        <v>0</v>
      </c>
      <c r="AA174" s="94"/>
      <c r="AB174" s="106">
        <v>260271</v>
      </c>
      <c r="AC174" s="94"/>
      <c r="AD174" s="106">
        <f t="shared" si="10"/>
        <v>3999593</v>
      </c>
      <c r="AE174" s="94"/>
      <c r="AF174" s="106">
        <v>0</v>
      </c>
      <c r="AG174" s="94"/>
      <c r="AH174" s="106">
        <v>0</v>
      </c>
      <c r="AI174" s="94"/>
      <c r="AJ174" s="106">
        <v>6925</v>
      </c>
      <c r="AK174" s="94"/>
      <c r="AL174" s="106">
        <f t="shared" si="11"/>
        <v>11675213</v>
      </c>
      <c r="AM174" s="94"/>
      <c r="AN174" s="103">
        <v>79</v>
      </c>
    </row>
    <row r="175" spans="1:40" ht="9.75" customHeight="1" x14ac:dyDescent="0.25">
      <c r="A175" s="103">
        <v>80</v>
      </c>
      <c r="B175" s="103"/>
      <c r="C175" s="13" t="s">
        <v>199</v>
      </c>
      <c r="D175" s="103"/>
      <c r="E175" s="103"/>
      <c r="F175" s="94"/>
      <c r="G175" s="106">
        <v>0</v>
      </c>
      <c r="H175" s="94"/>
      <c r="I175" s="106">
        <v>2186031</v>
      </c>
      <c r="J175" s="94"/>
      <c r="K175" s="106">
        <v>0</v>
      </c>
      <c r="L175" s="94"/>
      <c r="M175" s="106">
        <f t="shared" si="8"/>
        <v>2186031</v>
      </c>
      <c r="N175" s="94"/>
      <c r="O175" s="106">
        <v>1257650</v>
      </c>
      <c r="P175" s="94"/>
      <c r="Q175" s="106">
        <v>0</v>
      </c>
      <c r="R175" s="94"/>
      <c r="S175" s="106">
        <v>259898</v>
      </c>
      <c r="T175" s="94"/>
      <c r="U175" s="106">
        <f t="shared" si="9"/>
        <v>1517548</v>
      </c>
      <c r="V175" s="94"/>
      <c r="W175" s="94"/>
      <c r="X175" s="106">
        <v>528175</v>
      </c>
      <c r="Y175" s="94"/>
      <c r="Z175" s="106">
        <v>0</v>
      </c>
      <c r="AA175" s="94"/>
      <c r="AB175" s="106">
        <v>140308</v>
      </c>
      <c r="AC175" s="94"/>
      <c r="AD175" s="106">
        <f t="shared" si="10"/>
        <v>668483</v>
      </c>
      <c r="AE175" s="94"/>
      <c r="AF175" s="106">
        <v>0</v>
      </c>
      <c r="AG175" s="94"/>
      <c r="AH175" s="106">
        <v>0</v>
      </c>
      <c r="AI175" s="94"/>
      <c r="AJ175" s="106">
        <v>0</v>
      </c>
      <c r="AK175" s="94"/>
      <c r="AL175" s="106">
        <f t="shared" si="11"/>
        <v>2186031</v>
      </c>
      <c r="AM175" s="94"/>
      <c r="AN175" s="103">
        <v>80</v>
      </c>
    </row>
    <row r="176" spans="1:40" ht="9.75" customHeight="1" x14ac:dyDescent="0.25">
      <c r="A176" s="103">
        <v>81</v>
      </c>
      <c r="B176" s="103"/>
      <c r="C176" s="13" t="s">
        <v>200</v>
      </c>
      <c r="D176" s="103"/>
      <c r="E176" s="103"/>
      <c r="F176" s="94"/>
      <c r="G176" s="106">
        <v>0</v>
      </c>
      <c r="H176" s="94"/>
      <c r="I176" s="106">
        <v>779387</v>
      </c>
      <c r="J176" s="94"/>
      <c r="K176" s="106">
        <v>0</v>
      </c>
      <c r="L176" s="94"/>
      <c r="M176" s="106">
        <f t="shared" si="8"/>
        <v>779387</v>
      </c>
      <c r="N176" s="94"/>
      <c r="O176" s="106">
        <v>0</v>
      </c>
      <c r="P176" s="94"/>
      <c r="Q176" s="106">
        <v>0</v>
      </c>
      <c r="R176" s="94"/>
      <c r="S176" s="106">
        <v>605156</v>
      </c>
      <c r="T176" s="94"/>
      <c r="U176" s="106">
        <f t="shared" si="9"/>
        <v>605156</v>
      </c>
      <c r="V176" s="94"/>
      <c r="W176" s="94"/>
      <c r="X176" s="106">
        <v>0</v>
      </c>
      <c r="Y176" s="94"/>
      <c r="Z176" s="106">
        <v>0</v>
      </c>
      <c r="AA176" s="94"/>
      <c r="AB176" s="106">
        <v>174231</v>
      </c>
      <c r="AC176" s="94"/>
      <c r="AD176" s="106">
        <f t="shared" si="10"/>
        <v>174231</v>
      </c>
      <c r="AE176" s="94"/>
      <c r="AF176" s="106">
        <v>0</v>
      </c>
      <c r="AG176" s="94"/>
      <c r="AH176" s="106">
        <v>0</v>
      </c>
      <c r="AI176" s="94"/>
      <c r="AJ176" s="106">
        <v>0</v>
      </c>
      <c r="AK176" s="94"/>
      <c r="AL176" s="106">
        <f t="shared" si="11"/>
        <v>779387</v>
      </c>
      <c r="AM176" s="94"/>
      <c r="AN176" s="103">
        <v>81</v>
      </c>
    </row>
    <row r="177" spans="1:40" ht="9.75" customHeight="1" x14ac:dyDescent="0.25">
      <c r="A177" s="103">
        <v>82</v>
      </c>
      <c r="B177" s="103"/>
      <c r="C177" s="13" t="s">
        <v>201</v>
      </c>
      <c r="D177" s="103"/>
      <c r="E177" s="103"/>
      <c r="F177" s="94"/>
      <c r="G177" s="106">
        <v>518011</v>
      </c>
      <c r="H177" s="94"/>
      <c r="I177" s="106">
        <v>6178437</v>
      </c>
      <c r="J177" s="94"/>
      <c r="K177" s="106">
        <v>0</v>
      </c>
      <c r="L177" s="94"/>
      <c r="M177" s="106">
        <f t="shared" si="8"/>
        <v>6696448</v>
      </c>
      <c r="N177" s="94"/>
      <c r="O177" s="106">
        <v>2931572</v>
      </c>
      <c r="P177" s="94"/>
      <c r="Q177" s="106">
        <v>0</v>
      </c>
      <c r="R177" s="94"/>
      <c r="S177" s="106">
        <v>1552454</v>
      </c>
      <c r="T177" s="94"/>
      <c r="U177" s="106">
        <f t="shared" si="9"/>
        <v>4484026</v>
      </c>
      <c r="V177" s="94"/>
      <c r="W177" s="94"/>
      <c r="X177" s="106">
        <v>930527</v>
      </c>
      <c r="Y177" s="94"/>
      <c r="Z177" s="106">
        <v>0</v>
      </c>
      <c r="AA177" s="94"/>
      <c r="AB177" s="106">
        <v>1163838</v>
      </c>
      <c r="AC177" s="94"/>
      <c r="AD177" s="106">
        <f t="shared" si="10"/>
        <v>2094365</v>
      </c>
      <c r="AE177" s="94"/>
      <c r="AF177" s="106">
        <v>0</v>
      </c>
      <c r="AG177" s="94"/>
      <c r="AH177" s="106">
        <v>0</v>
      </c>
      <c r="AI177" s="94"/>
      <c r="AJ177" s="106">
        <v>118057</v>
      </c>
      <c r="AK177" s="94"/>
      <c r="AL177" s="106">
        <f t="shared" si="11"/>
        <v>6696448</v>
      </c>
      <c r="AM177" s="94"/>
      <c r="AN177" s="103">
        <v>82</v>
      </c>
    </row>
    <row r="178" spans="1:40" ht="9.75" customHeight="1" x14ac:dyDescent="0.25">
      <c r="A178" s="103">
        <v>83</v>
      </c>
      <c r="B178" s="103"/>
      <c r="C178" s="13" t="s">
        <v>202</v>
      </c>
      <c r="D178" s="103"/>
      <c r="E178" s="103"/>
      <c r="F178" s="94"/>
      <c r="G178" s="106">
        <v>447668</v>
      </c>
      <c r="H178" s="94"/>
      <c r="I178" s="106">
        <v>3621955</v>
      </c>
      <c r="J178" s="94"/>
      <c r="K178" s="106">
        <v>0</v>
      </c>
      <c r="L178" s="94"/>
      <c r="M178" s="106">
        <f t="shared" si="8"/>
        <v>4069623</v>
      </c>
      <c r="N178" s="94"/>
      <c r="O178" s="106">
        <v>781376</v>
      </c>
      <c r="P178" s="94"/>
      <c r="Q178" s="106">
        <v>0</v>
      </c>
      <c r="R178" s="94"/>
      <c r="S178" s="106">
        <v>1546000</v>
      </c>
      <c r="T178" s="94"/>
      <c r="U178" s="106">
        <f t="shared" si="9"/>
        <v>2327376</v>
      </c>
      <c r="V178" s="94"/>
      <c r="W178" s="94"/>
      <c r="X178" s="106">
        <v>503888</v>
      </c>
      <c r="Y178" s="94"/>
      <c r="Z178" s="106">
        <v>0</v>
      </c>
      <c r="AA178" s="94"/>
      <c r="AB178" s="106">
        <v>1238359</v>
      </c>
      <c r="AC178" s="94"/>
      <c r="AD178" s="106">
        <f t="shared" si="10"/>
        <v>1742247</v>
      </c>
      <c r="AE178" s="94"/>
      <c r="AF178" s="106">
        <v>0</v>
      </c>
      <c r="AG178" s="94"/>
      <c r="AH178" s="106">
        <v>0</v>
      </c>
      <c r="AI178" s="94"/>
      <c r="AJ178" s="106">
        <v>0</v>
      </c>
      <c r="AK178" s="94"/>
      <c r="AL178" s="106">
        <f t="shared" si="11"/>
        <v>4069623</v>
      </c>
      <c r="AM178" s="94"/>
      <c r="AN178" s="103">
        <v>83</v>
      </c>
    </row>
    <row r="179" spans="1:40" ht="9.75" customHeight="1" x14ac:dyDescent="0.25">
      <c r="A179" s="103">
        <v>84</v>
      </c>
      <c r="B179" s="103"/>
      <c r="C179" s="13" t="s">
        <v>203</v>
      </c>
      <c r="D179" s="103"/>
      <c r="E179" s="103"/>
      <c r="F179" s="94"/>
      <c r="G179" s="106">
        <v>0</v>
      </c>
      <c r="H179" s="94"/>
      <c r="I179" s="106">
        <v>3837742</v>
      </c>
      <c r="J179" s="94"/>
      <c r="K179" s="106">
        <v>0</v>
      </c>
      <c r="L179" s="94"/>
      <c r="M179" s="106">
        <f t="shared" si="8"/>
        <v>3837742</v>
      </c>
      <c r="N179" s="94"/>
      <c r="O179" s="106">
        <v>2227174</v>
      </c>
      <c r="P179" s="94"/>
      <c r="Q179" s="106">
        <v>0</v>
      </c>
      <c r="R179" s="94"/>
      <c r="S179" s="106">
        <v>753399</v>
      </c>
      <c r="T179" s="94"/>
      <c r="U179" s="106">
        <f t="shared" si="9"/>
        <v>2980573</v>
      </c>
      <c r="V179" s="94"/>
      <c r="W179" s="94"/>
      <c r="X179" s="106">
        <v>551522</v>
      </c>
      <c r="Y179" s="94"/>
      <c r="Z179" s="106">
        <v>0</v>
      </c>
      <c r="AA179" s="94"/>
      <c r="AB179" s="106">
        <v>305647</v>
      </c>
      <c r="AC179" s="94"/>
      <c r="AD179" s="106">
        <f t="shared" si="10"/>
        <v>857169</v>
      </c>
      <c r="AE179" s="94"/>
      <c r="AF179" s="106">
        <v>0</v>
      </c>
      <c r="AG179" s="94"/>
      <c r="AH179" s="106">
        <v>0</v>
      </c>
      <c r="AI179" s="94"/>
      <c r="AJ179" s="106">
        <v>0</v>
      </c>
      <c r="AK179" s="94"/>
      <c r="AL179" s="106">
        <f t="shared" si="11"/>
        <v>3837742</v>
      </c>
      <c r="AM179" s="94"/>
      <c r="AN179" s="103">
        <v>84</v>
      </c>
    </row>
    <row r="180" spans="1:40" ht="9.75" customHeight="1" x14ac:dyDescent="0.25">
      <c r="A180" s="103">
        <v>85</v>
      </c>
      <c r="B180" s="103"/>
      <c r="C180" s="13" t="s">
        <v>204</v>
      </c>
      <c r="D180" s="103"/>
      <c r="E180" s="103"/>
      <c r="F180" s="94"/>
      <c r="G180" s="106">
        <v>459264</v>
      </c>
      <c r="H180" s="94"/>
      <c r="I180" s="106">
        <v>39068967</v>
      </c>
      <c r="J180" s="94"/>
      <c r="K180" s="106">
        <v>0</v>
      </c>
      <c r="L180" s="94"/>
      <c r="M180" s="106">
        <f t="shared" si="8"/>
        <v>39528231</v>
      </c>
      <c r="N180" s="94"/>
      <c r="O180" s="106">
        <v>17708263</v>
      </c>
      <c r="P180" s="94"/>
      <c r="Q180" s="106">
        <v>3043033</v>
      </c>
      <c r="R180" s="94"/>
      <c r="S180" s="106">
        <v>6806292</v>
      </c>
      <c r="T180" s="94"/>
      <c r="U180" s="106">
        <f t="shared" si="9"/>
        <v>27557588</v>
      </c>
      <c r="V180" s="94"/>
      <c r="W180" s="94"/>
      <c r="X180" s="106">
        <v>6766424</v>
      </c>
      <c r="Y180" s="94"/>
      <c r="Z180" s="106">
        <v>1690510</v>
      </c>
      <c r="AA180" s="94"/>
      <c r="AB180" s="106">
        <v>3210204</v>
      </c>
      <c r="AC180" s="94"/>
      <c r="AD180" s="106">
        <f t="shared" si="10"/>
        <v>11667138</v>
      </c>
      <c r="AE180" s="94"/>
      <c r="AF180" s="106">
        <v>0</v>
      </c>
      <c r="AG180" s="94"/>
      <c r="AH180" s="106">
        <v>0</v>
      </c>
      <c r="AI180" s="94"/>
      <c r="AJ180" s="106">
        <v>303505</v>
      </c>
      <c r="AK180" s="94"/>
      <c r="AL180" s="106">
        <f t="shared" si="11"/>
        <v>39528231</v>
      </c>
      <c r="AM180" s="94"/>
      <c r="AN180" s="103">
        <v>85</v>
      </c>
    </row>
    <row r="181" spans="1:40" ht="9.75" customHeight="1" x14ac:dyDescent="0.25">
      <c r="A181" s="103">
        <v>86</v>
      </c>
      <c r="B181" s="103"/>
      <c r="C181" s="13" t="s">
        <v>205</v>
      </c>
      <c r="D181" s="103"/>
      <c r="E181" s="103"/>
      <c r="F181" s="94"/>
      <c r="G181" s="106">
        <v>0</v>
      </c>
      <c r="H181" s="94"/>
      <c r="I181" s="106">
        <v>0</v>
      </c>
      <c r="J181" s="94"/>
      <c r="K181" s="106">
        <v>0</v>
      </c>
      <c r="L181" s="94"/>
      <c r="M181" s="106">
        <f t="shared" si="8"/>
        <v>0</v>
      </c>
      <c r="N181" s="94"/>
      <c r="O181" s="106">
        <v>19575474</v>
      </c>
      <c r="P181" s="94"/>
      <c r="Q181" s="106">
        <v>0</v>
      </c>
      <c r="R181" s="94"/>
      <c r="S181" s="106">
        <v>10269547</v>
      </c>
      <c r="T181" s="94"/>
      <c r="U181" s="106">
        <f t="shared" si="9"/>
        <v>29845021</v>
      </c>
      <c r="V181" s="94"/>
      <c r="W181" s="94"/>
      <c r="X181" s="106">
        <v>12018087</v>
      </c>
      <c r="Y181" s="94"/>
      <c r="Z181" s="106">
        <v>0</v>
      </c>
      <c r="AA181" s="94"/>
      <c r="AB181" s="106">
        <v>5514921</v>
      </c>
      <c r="AC181" s="94"/>
      <c r="AD181" s="106">
        <f t="shared" si="10"/>
        <v>17533008</v>
      </c>
      <c r="AE181" s="94"/>
      <c r="AF181" s="106">
        <v>0</v>
      </c>
      <c r="AG181" s="94"/>
      <c r="AH181" s="106">
        <v>0</v>
      </c>
      <c r="AI181" s="94"/>
      <c r="AJ181" s="106">
        <v>0</v>
      </c>
      <c r="AK181" s="94"/>
      <c r="AL181" s="106">
        <f t="shared" si="11"/>
        <v>47378029</v>
      </c>
      <c r="AM181" s="94"/>
      <c r="AN181" s="103">
        <v>86</v>
      </c>
    </row>
    <row r="182" spans="1:40" ht="9.75" customHeight="1" x14ac:dyDescent="0.25">
      <c r="A182" s="103">
        <v>87</v>
      </c>
      <c r="B182" s="103"/>
      <c r="C182" s="13" t="s">
        <v>206</v>
      </c>
      <c r="D182" s="103"/>
      <c r="E182" s="103"/>
      <c r="F182" s="94"/>
      <c r="G182" s="106">
        <v>0</v>
      </c>
      <c r="H182" s="94"/>
      <c r="I182" s="106">
        <v>0</v>
      </c>
      <c r="J182" s="94"/>
      <c r="K182" s="106">
        <v>0</v>
      </c>
      <c r="L182" s="94"/>
      <c r="M182" s="106">
        <f t="shared" si="8"/>
        <v>0</v>
      </c>
      <c r="N182" s="94"/>
      <c r="O182" s="106">
        <v>135000</v>
      </c>
      <c r="P182" s="94"/>
      <c r="Q182" s="106">
        <v>0</v>
      </c>
      <c r="R182" s="94"/>
      <c r="S182" s="106">
        <v>920000</v>
      </c>
      <c r="T182" s="94"/>
      <c r="U182" s="106">
        <f t="shared" si="9"/>
        <v>1055000</v>
      </c>
      <c r="V182" s="94"/>
      <c r="W182" s="94"/>
      <c r="X182" s="106">
        <v>100768</v>
      </c>
      <c r="Y182" s="94"/>
      <c r="Z182" s="106">
        <v>0</v>
      </c>
      <c r="AA182" s="94"/>
      <c r="AB182" s="106">
        <v>739480</v>
      </c>
      <c r="AC182" s="94"/>
      <c r="AD182" s="106">
        <f t="shared" si="10"/>
        <v>840248</v>
      </c>
      <c r="AE182" s="94"/>
      <c r="AF182" s="106">
        <v>0</v>
      </c>
      <c r="AG182" s="94"/>
      <c r="AH182" s="106">
        <v>0</v>
      </c>
      <c r="AI182" s="94"/>
      <c r="AJ182" s="106">
        <v>0</v>
      </c>
      <c r="AK182" s="94"/>
      <c r="AL182" s="106">
        <f t="shared" si="11"/>
        <v>1895248</v>
      </c>
      <c r="AM182" s="94"/>
      <c r="AN182" s="103">
        <v>87</v>
      </c>
    </row>
    <row r="183" spans="1:40" ht="9.75" customHeight="1" x14ac:dyDescent="0.25">
      <c r="A183" s="103">
        <v>88</v>
      </c>
      <c r="B183" s="103"/>
      <c r="C183" s="13" t="s">
        <v>207</v>
      </c>
      <c r="D183" s="103"/>
      <c r="E183" s="103"/>
      <c r="F183" s="94"/>
      <c r="G183" s="106">
        <v>0</v>
      </c>
      <c r="H183" s="94"/>
      <c r="I183" s="106">
        <v>0</v>
      </c>
      <c r="J183" s="94"/>
      <c r="K183" s="106">
        <v>0</v>
      </c>
      <c r="L183" s="94"/>
      <c r="M183" s="106">
        <f t="shared" si="8"/>
        <v>0</v>
      </c>
      <c r="N183" s="94"/>
      <c r="O183" s="106">
        <v>1416988</v>
      </c>
      <c r="P183" s="94"/>
      <c r="Q183" s="106">
        <v>0</v>
      </c>
      <c r="R183" s="94"/>
      <c r="S183" s="106">
        <v>73000</v>
      </c>
      <c r="T183" s="94"/>
      <c r="U183" s="106">
        <f t="shared" si="9"/>
        <v>1489988</v>
      </c>
      <c r="V183" s="94"/>
      <c r="W183" s="94"/>
      <c r="X183" s="106">
        <v>422397</v>
      </c>
      <c r="Y183" s="94"/>
      <c r="Z183" s="106">
        <v>0</v>
      </c>
      <c r="AA183" s="94"/>
      <c r="AB183" s="106">
        <v>0</v>
      </c>
      <c r="AC183" s="94"/>
      <c r="AD183" s="106">
        <f t="shared" si="10"/>
        <v>422397</v>
      </c>
      <c r="AE183" s="94"/>
      <c r="AF183" s="106">
        <v>0</v>
      </c>
      <c r="AG183" s="94"/>
      <c r="AH183" s="106">
        <v>0</v>
      </c>
      <c r="AI183" s="94"/>
      <c r="AJ183" s="106">
        <v>0</v>
      </c>
      <c r="AK183" s="94"/>
      <c r="AL183" s="106">
        <f t="shared" si="11"/>
        <v>1912385</v>
      </c>
      <c r="AM183" s="94"/>
      <c r="AN183" s="103">
        <v>88</v>
      </c>
    </row>
    <row r="184" spans="1:40" ht="9.75" customHeight="1" x14ac:dyDescent="0.25">
      <c r="A184" s="103">
        <v>89</v>
      </c>
      <c r="B184" s="103"/>
      <c r="C184" s="13" t="s">
        <v>208</v>
      </c>
      <c r="D184" s="103"/>
      <c r="E184" s="103"/>
      <c r="F184" s="94"/>
      <c r="G184" s="106">
        <v>0</v>
      </c>
      <c r="H184" s="94"/>
      <c r="I184" s="106">
        <v>3649331</v>
      </c>
      <c r="J184" s="94"/>
      <c r="K184" s="106">
        <v>0</v>
      </c>
      <c r="L184" s="94"/>
      <c r="M184" s="106">
        <f t="shared" si="8"/>
        <v>3649331</v>
      </c>
      <c r="N184" s="94"/>
      <c r="O184" s="106">
        <v>1485605</v>
      </c>
      <c r="P184" s="94"/>
      <c r="Q184" s="106">
        <v>0</v>
      </c>
      <c r="R184" s="94"/>
      <c r="S184" s="106">
        <v>1312257</v>
      </c>
      <c r="T184" s="94"/>
      <c r="U184" s="106">
        <f t="shared" si="9"/>
        <v>2797862</v>
      </c>
      <c r="V184" s="94"/>
      <c r="W184" s="94"/>
      <c r="X184" s="106">
        <v>117306</v>
      </c>
      <c r="Y184" s="94"/>
      <c r="Z184" s="106">
        <v>0</v>
      </c>
      <c r="AA184" s="94"/>
      <c r="AB184" s="106">
        <v>734163</v>
      </c>
      <c r="AC184" s="94"/>
      <c r="AD184" s="106">
        <f t="shared" si="10"/>
        <v>851469</v>
      </c>
      <c r="AE184" s="94"/>
      <c r="AF184" s="106">
        <v>0</v>
      </c>
      <c r="AG184" s="94"/>
      <c r="AH184" s="106">
        <v>0</v>
      </c>
      <c r="AI184" s="94"/>
      <c r="AJ184" s="106">
        <v>0</v>
      </c>
      <c r="AK184" s="94"/>
      <c r="AL184" s="106">
        <f t="shared" si="11"/>
        <v>3649331</v>
      </c>
      <c r="AM184" s="94"/>
      <c r="AN184" s="103">
        <v>89</v>
      </c>
    </row>
    <row r="185" spans="1:40" ht="9.75" customHeight="1" x14ac:dyDescent="0.25">
      <c r="A185" s="103">
        <v>90</v>
      </c>
      <c r="B185" s="103"/>
      <c r="C185" s="13" t="s">
        <v>209</v>
      </c>
      <c r="D185" s="103"/>
      <c r="E185" s="103"/>
      <c r="F185" s="94"/>
      <c r="G185" s="113">
        <v>0</v>
      </c>
      <c r="H185" s="94"/>
      <c r="I185" s="113">
        <v>0</v>
      </c>
      <c r="J185" s="94"/>
      <c r="K185" s="113">
        <v>0</v>
      </c>
      <c r="L185" s="94"/>
      <c r="M185" s="113">
        <f t="shared" si="8"/>
        <v>0</v>
      </c>
      <c r="N185" s="94"/>
      <c r="O185" s="113">
        <v>11185466</v>
      </c>
      <c r="P185" s="94"/>
      <c r="Q185" s="113">
        <v>205000</v>
      </c>
      <c r="R185" s="94"/>
      <c r="S185" s="113">
        <v>2798817</v>
      </c>
      <c r="T185" s="94"/>
      <c r="U185" s="113">
        <f t="shared" si="9"/>
        <v>14189283</v>
      </c>
      <c r="V185" s="94"/>
      <c r="W185" s="119"/>
      <c r="X185" s="113">
        <v>5549412</v>
      </c>
      <c r="Y185" s="94"/>
      <c r="Z185" s="113">
        <v>228972</v>
      </c>
      <c r="AA185" s="94"/>
      <c r="AB185" s="113">
        <v>267757</v>
      </c>
      <c r="AC185" s="94"/>
      <c r="AD185" s="113">
        <f t="shared" si="10"/>
        <v>6046141</v>
      </c>
      <c r="AE185" s="94"/>
      <c r="AF185" s="113">
        <v>0</v>
      </c>
      <c r="AG185" s="94"/>
      <c r="AH185" s="113">
        <v>0</v>
      </c>
      <c r="AI185" s="94"/>
      <c r="AJ185" s="113">
        <v>0</v>
      </c>
      <c r="AK185" s="94"/>
      <c r="AL185" s="113">
        <f t="shared" si="11"/>
        <v>20235424</v>
      </c>
      <c r="AM185" s="94"/>
      <c r="AN185" s="103">
        <v>90</v>
      </c>
    </row>
    <row r="186" spans="1:40" ht="9.75" customHeight="1" x14ac:dyDescent="0.25">
      <c r="A186" s="103">
        <v>91</v>
      </c>
      <c r="B186" s="103"/>
      <c r="C186" s="13" t="s">
        <v>210</v>
      </c>
      <c r="D186" s="103"/>
      <c r="E186" s="103"/>
      <c r="F186" s="94"/>
      <c r="G186" s="106">
        <v>0</v>
      </c>
      <c r="H186" s="94"/>
      <c r="I186" s="106">
        <v>3271046</v>
      </c>
      <c r="J186" s="94"/>
      <c r="K186" s="106">
        <v>0</v>
      </c>
      <c r="L186" s="94"/>
      <c r="M186" s="106">
        <f>SUM(G186:K186)</f>
        <v>3271046</v>
      </c>
      <c r="N186" s="94"/>
      <c r="O186" s="106">
        <v>1735488</v>
      </c>
      <c r="P186" s="94"/>
      <c r="Q186" s="106">
        <v>0</v>
      </c>
      <c r="R186" s="94"/>
      <c r="S186" s="106">
        <v>713965</v>
      </c>
      <c r="T186" s="94"/>
      <c r="U186" s="106">
        <f>SUM(O186:S186)</f>
        <v>2449453</v>
      </c>
      <c r="V186" s="94"/>
      <c r="W186" s="94"/>
      <c r="X186" s="106">
        <v>244065</v>
      </c>
      <c r="Y186" s="94"/>
      <c r="Z186" s="106">
        <v>0</v>
      </c>
      <c r="AA186" s="94"/>
      <c r="AB186" s="106">
        <v>577528</v>
      </c>
      <c r="AC186" s="94"/>
      <c r="AD186" s="106">
        <f>SUM(X186:AB186)</f>
        <v>821593</v>
      </c>
      <c r="AE186" s="94"/>
      <c r="AF186" s="106">
        <v>0</v>
      </c>
      <c r="AG186" s="94"/>
      <c r="AH186" s="106">
        <v>0</v>
      </c>
      <c r="AI186" s="94"/>
      <c r="AJ186" s="106">
        <v>0</v>
      </c>
      <c r="AK186" s="94"/>
      <c r="AL186" s="106">
        <f>(U186+AD186+AF186+AH186+AJ186)</f>
        <v>3271046</v>
      </c>
      <c r="AM186" s="94"/>
      <c r="AN186" s="103">
        <v>91</v>
      </c>
    </row>
    <row r="187" spans="1:40" ht="9.75" customHeight="1" x14ac:dyDescent="0.25">
      <c r="A187" s="103">
        <v>92</v>
      </c>
      <c r="B187" s="103"/>
      <c r="C187" s="13" t="s">
        <v>211</v>
      </c>
      <c r="D187" s="103"/>
      <c r="E187" s="103"/>
      <c r="F187" s="94"/>
      <c r="G187" s="106">
        <v>138867</v>
      </c>
      <c r="H187" s="94"/>
      <c r="I187" s="106">
        <v>0</v>
      </c>
      <c r="J187" s="94"/>
      <c r="K187" s="106">
        <v>0</v>
      </c>
      <c r="L187" s="94"/>
      <c r="M187" s="106">
        <f>SUM(G187:K187)</f>
        <v>138867</v>
      </c>
      <c r="N187" s="94"/>
      <c r="O187" s="106">
        <v>452816</v>
      </c>
      <c r="P187" s="94"/>
      <c r="Q187" s="106">
        <v>0</v>
      </c>
      <c r="R187" s="94"/>
      <c r="S187" s="106">
        <v>1010788</v>
      </c>
      <c r="T187" s="94"/>
      <c r="U187" s="106">
        <f>SUM(O187:S187)</f>
        <v>1463604</v>
      </c>
      <c r="V187" s="94"/>
      <c r="W187" s="94"/>
      <c r="X187" s="106">
        <v>147728</v>
      </c>
      <c r="Y187" s="94"/>
      <c r="Z187" s="106">
        <v>0</v>
      </c>
      <c r="AA187" s="94"/>
      <c r="AB187" s="106">
        <v>417174</v>
      </c>
      <c r="AC187" s="94"/>
      <c r="AD187" s="106">
        <f>SUM(X187:AB187)</f>
        <v>564902</v>
      </c>
      <c r="AE187" s="94"/>
      <c r="AF187" s="106">
        <v>0</v>
      </c>
      <c r="AG187" s="94"/>
      <c r="AH187" s="106">
        <v>0</v>
      </c>
      <c r="AI187" s="94"/>
      <c r="AJ187" s="106">
        <v>0</v>
      </c>
      <c r="AK187" s="94"/>
      <c r="AL187" s="106">
        <f>(U187+AD187+AF187+AH187+AJ187)</f>
        <v>2028506</v>
      </c>
      <c r="AM187" s="94"/>
      <c r="AN187" s="103">
        <v>92</v>
      </c>
    </row>
    <row r="188" spans="1:40" ht="9.75" customHeight="1" x14ac:dyDescent="0.25">
      <c r="A188" s="103">
        <v>93</v>
      </c>
      <c r="B188" s="103"/>
      <c r="C188" s="13" t="s">
        <v>212</v>
      </c>
      <c r="D188" s="103"/>
      <c r="E188" s="103"/>
      <c r="F188" s="94"/>
      <c r="G188" s="106">
        <v>0</v>
      </c>
      <c r="H188" s="94"/>
      <c r="I188" s="106">
        <v>0</v>
      </c>
      <c r="J188" s="94"/>
      <c r="K188" s="106">
        <v>0</v>
      </c>
      <c r="L188" s="94"/>
      <c r="M188" s="106">
        <f>SUM(G188:K188)</f>
        <v>0</v>
      </c>
      <c r="N188" s="94"/>
      <c r="O188" s="106">
        <v>0</v>
      </c>
      <c r="P188" s="94"/>
      <c r="Q188" s="106">
        <v>0</v>
      </c>
      <c r="R188" s="94"/>
      <c r="S188" s="106">
        <v>0</v>
      </c>
      <c r="T188" s="94"/>
      <c r="U188" s="106">
        <f>SUM(O188:S188)</f>
        <v>0</v>
      </c>
      <c r="V188" s="94"/>
      <c r="W188" s="94"/>
      <c r="X188" s="106">
        <v>0</v>
      </c>
      <c r="Y188" s="94"/>
      <c r="Z188" s="106">
        <v>0</v>
      </c>
      <c r="AA188" s="94"/>
      <c r="AB188" s="106">
        <v>0</v>
      </c>
      <c r="AC188" s="94"/>
      <c r="AD188" s="106">
        <f>SUM(X188:AB188)</f>
        <v>0</v>
      </c>
      <c r="AE188" s="94"/>
      <c r="AF188" s="106">
        <v>0</v>
      </c>
      <c r="AG188" s="94"/>
      <c r="AH188" s="106">
        <v>0</v>
      </c>
      <c r="AI188" s="94"/>
      <c r="AJ188" s="106">
        <v>0</v>
      </c>
      <c r="AK188" s="94"/>
      <c r="AL188" s="106">
        <f>(U188+AD188+AF188+AH188+AJ188)</f>
        <v>0</v>
      </c>
      <c r="AM188" s="94"/>
      <c r="AN188" s="103">
        <v>93</v>
      </c>
    </row>
    <row r="189" spans="1:40" ht="9.75" customHeight="1" x14ac:dyDescent="0.25">
      <c r="A189" s="103">
        <v>94</v>
      </c>
      <c r="B189" s="103"/>
      <c r="C189" s="13" t="s">
        <v>213</v>
      </c>
      <c r="D189" s="103"/>
      <c r="E189" s="103"/>
      <c r="F189" s="94"/>
      <c r="G189" s="106">
        <v>7500000</v>
      </c>
      <c r="H189" s="94"/>
      <c r="I189" s="106">
        <v>4123782</v>
      </c>
      <c r="J189" s="94"/>
      <c r="K189" s="106">
        <v>0</v>
      </c>
      <c r="L189" s="94"/>
      <c r="M189" s="106">
        <f>SUM(G189:K189)</f>
        <v>11623782</v>
      </c>
      <c r="N189" s="94"/>
      <c r="O189" s="106">
        <v>9385047</v>
      </c>
      <c r="P189" s="94"/>
      <c r="Q189" s="106">
        <v>0</v>
      </c>
      <c r="R189" s="94"/>
      <c r="S189" s="106">
        <v>848977</v>
      </c>
      <c r="T189" s="94"/>
      <c r="U189" s="106">
        <f>SUM(O189:S189)</f>
        <v>10234024</v>
      </c>
      <c r="V189" s="94"/>
      <c r="W189" s="94"/>
      <c r="X189" s="106">
        <v>896181</v>
      </c>
      <c r="Y189" s="94"/>
      <c r="Z189" s="106">
        <v>0</v>
      </c>
      <c r="AA189" s="94"/>
      <c r="AB189" s="106">
        <v>493577</v>
      </c>
      <c r="AC189" s="94"/>
      <c r="AD189" s="106">
        <f>SUM(X189:AB189)</f>
        <v>1389758</v>
      </c>
      <c r="AE189" s="94"/>
      <c r="AF189" s="106">
        <v>0</v>
      </c>
      <c r="AG189" s="94"/>
      <c r="AH189" s="106">
        <v>0</v>
      </c>
      <c r="AI189" s="94"/>
      <c r="AJ189" s="106">
        <v>0</v>
      </c>
      <c r="AK189" s="94"/>
      <c r="AL189" s="106">
        <f>(U189+AD189+AF189+AH189+AJ189)</f>
        <v>11623782</v>
      </c>
      <c r="AM189" s="94"/>
      <c r="AN189" s="103">
        <v>94</v>
      </c>
    </row>
    <row r="190" spans="1:40" ht="9.75" customHeight="1" x14ac:dyDescent="0.25">
      <c r="A190" s="109">
        <v>95</v>
      </c>
      <c r="B190" s="103"/>
      <c r="C190" s="13" t="s">
        <v>214</v>
      </c>
      <c r="D190" s="103"/>
      <c r="E190" s="103"/>
      <c r="F190" s="94"/>
      <c r="G190" s="110">
        <v>3717802</v>
      </c>
      <c r="H190" s="94"/>
      <c r="I190" s="110">
        <v>10991415</v>
      </c>
      <c r="J190" s="94"/>
      <c r="K190" s="110">
        <v>0</v>
      </c>
      <c r="L190" s="94"/>
      <c r="M190" s="110">
        <f>SUM(G190:K190)</f>
        <v>14709217</v>
      </c>
      <c r="N190" s="94"/>
      <c r="O190" s="110">
        <v>7370000</v>
      </c>
      <c r="P190" s="94"/>
      <c r="Q190" s="110">
        <v>0</v>
      </c>
      <c r="R190" s="94"/>
      <c r="S190" s="110">
        <v>3261646</v>
      </c>
      <c r="T190" s="119"/>
      <c r="U190" s="110">
        <f>SUM(O190:S190)</f>
        <v>10631646</v>
      </c>
      <c r="V190" s="94"/>
      <c r="W190" s="94"/>
      <c r="X190" s="110">
        <v>2702910</v>
      </c>
      <c r="Y190" s="94"/>
      <c r="Z190" s="110">
        <v>0</v>
      </c>
      <c r="AA190" s="94"/>
      <c r="AB190" s="110">
        <v>1140740</v>
      </c>
      <c r="AC190" s="94"/>
      <c r="AD190" s="110">
        <f>SUM(X190:AB190)</f>
        <v>3843650</v>
      </c>
      <c r="AE190" s="94"/>
      <c r="AF190" s="110">
        <v>0</v>
      </c>
      <c r="AG190" s="94"/>
      <c r="AH190" s="110">
        <v>0</v>
      </c>
      <c r="AI190" s="94"/>
      <c r="AJ190" s="110">
        <v>43418</v>
      </c>
      <c r="AK190" s="94"/>
      <c r="AL190" s="110">
        <f>(U190+AD190+AF190+AH190+AJ190)</f>
        <v>14518714</v>
      </c>
      <c r="AM190" s="94"/>
      <c r="AN190" s="109">
        <v>95</v>
      </c>
    </row>
    <row r="191" spans="1:40" ht="8.85" customHeight="1" x14ac:dyDescent="0.25">
      <c r="A191" s="103"/>
      <c r="B191" s="103"/>
      <c r="C191" s="103"/>
      <c r="D191" s="103"/>
      <c r="E191" s="103"/>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103"/>
    </row>
    <row r="192" spans="1:40" ht="8.85" customHeight="1" x14ac:dyDescent="0.25">
      <c r="A192" s="109">
        <f>A190</f>
        <v>95</v>
      </c>
      <c r="B192" s="103"/>
      <c r="C192" s="123" t="s">
        <v>63</v>
      </c>
      <c r="D192" s="103"/>
      <c r="E192" s="103"/>
      <c r="F192" s="94"/>
      <c r="G192" s="115">
        <f>SUM(G80:G190)</f>
        <v>154891620</v>
      </c>
      <c r="H192" s="94"/>
      <c r="I192" s="115">
        <f>SUM(I80:I190)</f>
        <v>1367827953</v>
      </c>
      <c r="J192" s="94"/>
      <c r="K192" s="115">
        <f>SUM(K80:K190)</f>
        <v>153661</v>
      </c>
      <c r="L192" s="94"/>
      <c r="M192" s="115">
        <f>SUM(M80:M190)</f>
        <v>1522873234</v>
      </c>
      <c r="N192" s="94"/>
      <c r="O192" s="115">
        <f>SUM(O80:O190)</f>
        <v>731846053</v>
      </c>
      <c r="P192" s="94"/>
      <c r="Q192" s="115">
        <f>SUM(Q80:Q190)</f>
        <v>66766967</v>
      </c>
      <c r="R192" s="94"/>
      <c r="S192" s="115">
        <f>SUM(S80:S190)</f>
        <v>407952352</v>
      </c>
      <c r="T192" s="94"/>
      <c r="U192" s="115">
        <f>SUM(U80:U190)</f>
        <v>1206565372</v>
      </c>
      <c r="V192" s="94"/>
      <c r="W192" s="94"/>
      <c r="X192" s="115">
        <f>SUM(X80:X190)</f>
        <v>295555217</v>
      </c>
      <c r="Y192" s="94"/>
      <c r="Z192" s="115">
        <f>SUM(Z80:Z190)</f>
        <v>26027045</v>
      </c>
      <c r="AA192" s="94"/>
      <c r="AB192" s="115">
        <f>SUM(AB80:AB190)</f>
        <v>190114993</v>
      </c>
      <c r="AC192" s="94"/>
      <c r="AD192" s="115">
        <f>SUM(AD80:AD190)</f>
        <v>511697255</v>
      </c>
      <c r="AE192" s="94"/>
      <c r="AF192" s="115">
        <f>SUM(AF80:AF190)</f>
        <v>0</v>
      </c>
      <c r="AG192" s="94"/>
      <c r="AH192" s="115">
        <f>SUM(AH80:AH190)</f>
        <v>15393272</v>
      </c>
      <c r="AI192" s="94"/>
      <c r="AJ192" s="115">
        <f>SUM(AJ80:AJ190)</f>
        <v>16211057</v>
      </c>
      <c r="AK192" s="94"/>
      <c r="AL192" s="115">
        <f>SUM(AL80:AL190)</f>
        <v>1749866956</v>
      </c>
      <c r="AM192" s="94"/>
      <c r="AN192" s="109">
        <f>AN190</f>
        <v>95</v>
      </c>
    </row>
    <row r="193" spans="1:42" ht="8.85"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row>
    <row r="194" spans="1:42" ht="8.85"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row>
    <row r="195" spans="1:42" ht="8.85"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row>
    <row r="196" spans="1:42" ht="8.85"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row>
    <row r="197" spans="1:42" ht="8.85"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row>
    <row r="198" spans="1:42" ht="12.2" hidden="1"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row>
    <row r="199" spans="1:42" ht="10.35"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row>
    <row r="200" spans="1:42" ht="11.45" customHeight="1" x14ac:dyDescent="0.25">
      <c r="A200" s="118" t="s">
        <v>630</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P200" s="135" t="s">
        <v>631</v>
      </c>
    </row>
    <row r="201" spans="1:42" ht="10.5"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96" t="s">
        <v>40</v>
      </c>
      <c r="V201" s="94"/>
      <c r="W201" s="94"/>
      <c r="X201" s="134" t="s">
        <v>41</v>
      </c>
      <c r="Y201" s="94"/>
      <c r="Z201" s="94"/>
      <c r="AA201" s="94"/>
      <c r="AB201" s="94"/>
      <c r="AC201" s="94"/>
      <c r="AD201" s="94"/>
      <c r="AE201" s="94"/>
      <c r="AF201" s="94"/>
      <c r="AG201" s="94"/>
      <c r="AH201" s="94"/>
      <c r="AI201" s="94"/>
      <c r="AJ201" s="94"/>
      <c r="AK201" s="94"/>
      <c r="AL201" s="94"/>
      <c r="AM201" s="94"/>
      <c r="AN201" s="135" t="s">
        <v>615</v>
      </c>
    </row>
    <row r="202" spans="1:42" ht="10.5" customHeight="1" x14ac:dyDescent="0.25">
      <c r="A202" s="146"/>
      <c r="B202" s="94"/>
      <c r="C202" s="94"/>
      <c r="D202" s="94"/>
      <c r="E202" s="94"/>
      <c r="F202" s="94"/>
      <c r="G202" s="94"/>
      <c r="H202" s="94"/>
      <c r="I202" s="94"/>
      <c r="J202" s="94"/>
      <c r="K202" s="94"/>
      <c r="L202" s="94"/>
      <c r="M202" s="94"/>
      <c r="N202" s="94"/>
      <c r="O202" s="94"/>
      <c r="P202" s="94"/>
      <c r="Q202" s="94"/>
      <c r="R202" s="94"/>
      <c r="S202" s="94"/>
      <c r="T202" s="94"/>
      <c r="U202" s="96" t="s">
        <v>616</v>
      </c>
      <c r="V202" s="94"/>
      <c r="W202" s="94"/>
      <c r="X202" s="134" t="s">
        <v>586</v>
      </c>
      <c r="Y202" s="94"/>
      <c r="Z202" s="94"/>
      <c r="AA202" s="94"/>
      <c r="AB202" s="94"/>
      <c r="AC202" s="94"/>
      <c r="AD202" s="94"/>
      <c r="AE202" s="94"/>
      <c r="AF202" s="94"/>
      <c r="AG202" s="94"/>
      <c r="AH202" s="94"/>
      <c r="AI202" s="94"/>
      <c r="AJ202" s="94"/>
      <c r="AK202" s="94"/>
      <c r="AL202" s="94"/>
      <c r="AM202" s="94"/>
      <c r="AN202" s="135" t="s">
        <v>632</v>
      </c>
    </row>
    <row r="203" spans="1:42" ht="10.5" customHeight="1" x14ac:dyDescent="0.25">
      <c r="A203" s="125"/>
      <c r="B203" s="94"/>
      <c r="C203" s="94"/>
      <c r="D203" s="94"/>
      <c r="E203" s="94"/>
      <c r="F203" s="94"/>
      <c r="G203" s="94"/>
      <c r="H203" s="94"/>
      <c r="I203" s="94"/>
      <c r="J203" s="94"/>
      <c r="K203" s="94"/>
      <c r="L203" s="94"/>
      <c r="M203" s="94"/>
      <c r="N203" s="94"/>
      <c r="O203" s="94"/>
      <c r="P203" s="94"/>
      <c r="Q203" s="94"/>
      <c r="R203" s="94"/>
      <c r="S203" s="94"/>
      <c r="T203" s="94"/>
      <c r="U203" s="96" t="s">
        <v>46</v>
      </c>
      <c r="V203" s="94"/>
      <c r="W203" s="94"/>
      <c r="X203" s="118" t="s">
        <v>47</v>
      </c>
      <c r="Y203" s="94"/>
      <c r="Z203" s="94"/>
      <c r="AA203" s="94"/>
      <c r="AB203" s="94"/>
      <c r="AC203" s="94"/>
      <c r="AD203" s="94"/>
      <c r="AE203" s="94"/>
      <c r="AF203" s="94"/>
      <c r="AG203" s="94"/>
      <c r="AH203" s="94"/>
      <c r="AI203" s="94"/>
      <c r="AJ203" s="94"/>
      <c r="AK203" s="94"/>
      <c r="AL203" s="94"/>
      <c r="AM203" s="94"/>
      <c r="AN203" s="94"/>
    </row>
    <row r="204" spans="1:42" ht="9.6" customHeight="1" x14ac:dyDescent="0.25">
      <c r="A204" s="146"/>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row>
    <row r="205" spans="1:42" ht="9.6"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row>
    <row r="206" spans="1:42" ht="9.6" customHeight="1" x14ac:dyDescent="0.25">
      <c r="A206" s="94"/>
      <c r="B206" s="94"/>
      <c r="C206" s="94"/>
      <c r="D206" s="94"/>
      <c r="E206" s="94"/>
      <c r="F206" s="94"/>
      <c r="G206" s="94"/>
      <c r="H206" s="94"/>
      <c r="I206" s="94"/>
      <c r="J206" s="94"/>
      <c r="K206" s="94"/>
      <c r="L206" s="94"/>
      <c r="M206" s="94"/>
      <c r="N206" s="94"/>
      <c r="O206" s="99" t="s">
        <v>618</v>
      </c>
      <c r="P206" s="99"/>
      <c r="Q206" s="99"/>
      <c r="R206" s="99"/>
      <c r="S206" s="99"/>
      <c r="T206" s="99"/>
      <c r="U206" s="99"/>
      <c r="V206" s="119"/>
      <c r="W206" s="119"/>
      <c r="X206" s="99" t="s">
        <v>618</v>
      </c>
      <c r="Y206" s="99"/>
      <c r="Z206" s="99"/>
      <c r="AA206" s="99"/>
      <c r="AB206" s="99"/>
      <c r="AC206" s="99"/>
      <c r="AD206" s="99"/>
      <c r="AE206" s="99"/>
      <c r="AF206" s="99"/>
      <c r="AG206" s="99"/>
      <c r="AH206" s="99"/>
      <c r="AI206" s="99"/>
      <c r="AJ206" s="99"/>
      <c r="AK206" s="99"/>
      <c r="AL206" s="99"/>
      <c r="AM206" s="94"/>
      <c r="AN206" s="94"/>
    </row>
    <row r="207" spans="1:42" ht="9.6" customHeight="1" x14ac:dyDescent="0.25">
      <c r="A207" s="94"/>
      <c r="B207" s="94"/>
      <c r="C207" s="94"/>
      <c r="D207" s="94"/>
      <c r="E207" s="94"/>
      <c r="F207" s="94"/>
      <c r="G207" s="94"/>
      <c r="H207" s="94"/>
      <c r="I207" s="94"/>
      <c r="J207" s="94"/>
      <c r="K207" s="94"/>
      <c r="L207" s="94"/>
      <c r="M207" s="94"/>
      <c r="N207" s="94"/>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94"/>
      <c r="AN207" s="94"/>
    </row>
    <row r="208" spans="1:42" ht="9.6" customHeight="1" x14ac:dyDescent="0.25">
      <c r="A208" s="94"/>
      <c r="B208" s="94"/>
      <c r="C208" s="94"/>
      <c r="D208" s="94"/>
      <c r="E208" s="94"/>
      <c r="F208" s="94"/>
      <c r="G208" s="99" t="s">
        <v>619</v>
      </c>
      <c r="H208" s="99"/>
      <c r="I208" s="99"/>
      <c r="J208" s="99"/>
      <c r="K208" s="99"/>
      <c r="L208" s="99"/>
      <c r="M208" s="99"/>
      <c r="N208" s="94"/>
      <c r="O208" s="99" t="s">
        <v>620</v>
      </c>
      <c r="P208" s="99"/>
      <c r="Q208" s="99"/>
      <c r="R208" s="99"/>
      <c r="S208" s="99"/>
      <c r="T208" s="99"/>
      <c r="U208" s="99"/>
      <c r="V208" s="94"/>
      <c r="W208" s="94"/>
      <c r="X208" s="99" t="s">
        <v>621</v>
      </c>
      <c r="Y208" s="99"/>
      <c r="Z208" s="99"/>
      <c r="AA208" s="99"/>
      <c r="AB208" s="99"/>
      <c r="AC208" s="99"/>
      <c r="AD208" s="99"/>
      <c r="AE208" s="94"/>
      <c r="AF208" s="94"/>
      <c r="AG208" s="94"/>
      <c r="AH208" s="94"/>
      <c r="AI208" s="94"/>
      <c r="AJ208" s="94"/>
      <c r="AK208" s="94"/>
      <c r="AL208" s="94"/>
      <c r="AM208" s="94"/>
      <c r="AN208" s="94"/>
    </row>
    <row r="209" spans="1:40" ht="9.6" customHeight="1" x14ac:dyDescent="0.25">
      <c r="A209" s="94"/>
      <c r="B209" s="94"/>
      <c r="C209" s="94"/>
      <c r="D209" s="94"/>
      <c r="E209" s="94"/>
      <c r="F209" s="94"/>
      <c r="G209" s="94"/>
      <c r="H209" s="94"/>
      <c r="I209" s="94"/>
      <c r="J209" s="94"/>
      <c r="K209" s="95" t="s">
        <v>297</v>
      </c>
      <c r="L209" s="94"/>
      <c r="M209" s="94"/>
      <c r="N209" s="94"/>
      <c r="O209" s="94"/>
      <c r="P209" s="94"/>
      <c r="Q209" s="94"/>
      <c r="R209" s="94"/>
      <c r="S209" s="94"/>
      <c r="T209" s="94"/>
      <c r="U209" s="94"/>
      <c r="V209" s="94"/>
      <c r="W209" s="94"/>
      <c r="X209" s="94"/>
      <c r="Y209" s="94"/>
      <c r="Z209" s="94"/>
      <c r="AA209" s="94"/>
      <c r="AB209" s="94"/>
      <c r="AC209" s="94"/>
      <c r="AD209" s="94"/>
      <c r="AE209" s="94"/>
      <c r="AF209" s="95" t="s">
        <v>297</v>
      </c>
      <c r="AG209" s="94"/>
      <c r="AH209" s="95" t="s">
        <v>593</v>
      </c>
      <c r="AI209" s="94"/>
      <c r="AJ209" s="94"/>
      <c r="AK209" s="94"/>
      <c r="AL209" s="94"/>
      <c r="AM209" s="94"/>
      <c r="AN209" s="94"/>
    </row>
    <row r="210" spans="1:40" ht="9.6" customHeight="1" x14ac:dyDescent="0.25">
      <c r="A210" s="94"/>
      <c r="B210" s="94"/>
      <c r="C210" s="94"/>
      <c r="D210" s="94"/>
      <c r="E210" s="94"/>
      <c r="F210" s="94"/>
      <c r="G210" s="94"/>
      <c r="H210" s="94"/>
      <c r="I210" s="95" t="s">
        <v>622</v>
      </c>
      <c r="J210" s="94"/>
      <c r="K210" s="95" t="s">
        <v>590</v>
      </c>
      <c r="L210" s="94"/>
      <c r="M210" s="95" t="s">
        <v>63</v>
      </c>
      <c r="N210" s="94"/>
      <c r="O210" s="94"/>
      <c r="P210" s="94"/>
      <c r="Q210" s="95" t="s">
        <v>591</v>
      </c>
      <c r="R210" s="94"/>
      <c r="S210" s="95" t="s">
        <v>592</v>
      </c>
      <c r="T210" s="94"/>
      <c r="U210" s="94"/>
      <c r="V210" s="94"/>
      <c r="W210" s="94"/>
      <c r="X210" s="94"/>
      <c r="Y210" s="94"/>
      <c r="Z210" s="95" t="s">
        <v>591</v>
      </c>
      <c r="AA210" s="94"/>
      <c r="AB210" s="95" t="s">
        <v>592</v>
      </c>
      <c r="AC210" s="94"/>
      <c r="AD210" s="94"/>
      <c r="AE210" s="94"/>
      <c r="AF210" s="95" t="s">
        <v>594</v>
      </c>
      <c r="AG210" s="94"/>
      <c r="AH210" s="95" t="s">
        <v>59</v>
      </c>
      <c r="AI210" s="94"/>
      <c r="AJ210" s="94"/>
      <c r="AK210" s="94"/>
      <c r="AL210" s="95" t="s">
        <v>63</v>
      </c>
      <c r="AM210" s="94"/>
      <c r="AN210" s="94"/>
    </row>
    <row r="211" spans="1:40" ht="9.6" customHeight="1" x14ac:dyDescent="0.25">
      <c r="A211" s="100" t="s">
        <v>69</v>
      </c>
      <c r="B211" s="94"/>
      <c r="C211" s="100" t="s">
        <v>71</v>
      </c>
      <c r="D211" s="94"/>
      <c r="E211" s="94"/>
      <c r="F211" s="94"/>
      <c r="G211" s="100" t="s">
        <v>623</v>
      </c>
      <c r="H211" s="94"/>
      <c r="I211" s="100" t="s">
        <v>76</v>
      </c>
      <c r="J211" s="94"/>
      <c r="K211" s="100" t="s">
        <v>600</v>
      </c>
      <c r="L211" s="94"/>
      <c r="M211" s="100" t="s">
        <v>601</v>
      </c>
      <c r="N211" s="94"/>
      <c r="O211" s="100" t="s">
        <v>374</v>
      </c>
      <c r="P211" s="94"/>
      <c r="Q211" s="100" t="s">
        <v>602</v>
      </c>
      <c r="R211" s="94"/>
      <c r="S211" s="100" t="s">
        <v>67</v>
      </c>
      <c r="T211" s="94"/>
      <c r="U211" s="100" t="s">
        <v>63</v>
      </c>
      <c r="V211" s="94"/>
      <c r="W211" s="94"/>
      <c r="X211" s="100" t="s">
        <v>374</v>
      </c>
      <c r="Y211" s="94"/>
      <c r="Z211" s="100" t="s">
        <v>602</v>
      </c>
      <c r="AA211" s="94"/>
      <c r="AB211" s="100" t="s">
        <v>67</v>
      </c>
      <c r="AC211" s="94"/>
      <c r="AD211" s="100" t="s">
        <v>63</v>
      </c>
      <c r="AE211" s="94"/>
      <c r="AF211" s="100" t="s">
        <v>600</v>
      </c>
      <c r="AG211" s="94"/>
      <c r="AH211" s="100" t="s">
        <v>67</v>
      </c>
      <c r="AI211" s="94"/>
      <c r="AJ211" s="100" t="s">
        <v>325</v>
      </c>
      <c r="AK211" s="94"/>
      <c r="AL211" s="100" t="s">
        <v>604</v>
      </c>
      <c r="AM211" s="94"/>
      <c r="AN211" s="100" t="s">
        <v>69</v>
      </c>
    </row>
    <row r="212" spans="1:40" ht="9.75" customHeight="1" x14ac:dyDescent="0.25">
      <c r="A212" s="103"/>
      <c r="B212" s="13" t="s">
        <v>287</v>
      </c>
      <c r="C212" s="103"/>
      <c r="D212" s="103"/>
      <c r="E212" s="103"/>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row>
    <row r="213" spans="1:40" ht="9.75" customHeight="1" x14ac:dyDescent="0.25">
      <c r="A213" s="94">
        <v>1</v>
      </c>
      <c r="B213" s="95"/>
      <c r="C213" s="8" t="s">
        <v>216</v>
      </c>
      <c r="D213" s="103"/>
      <c r="E213" s="103"/>
      <c r="F213" s="94"/>
      <c r="G213" s="104">
        <v>0</v>
      </c>
      <c r="H213" s="94"/>
      <c r="I213" s="104">
        <v>710773</v>
      </c>
      <c r="J213" s="94"/>
      <c r="K213" s="104">
        <v>0</v>
      </c>
      <c r="L213" s="94"/>
      <c r="M213" s="104">
        <f t="shared" ref="M213:M239" si="12">SUM(G213:K213)</f>
        <v>710773</v>
      </c>
      <c r="N213" s="94"/>
      <c r="O213" s="104">
        <v>0</v>
      </c>
      <c r="P213" s="94"/>
      <c r="Q213" s="104">
        <v>0</v>
      </c>
      <c r="R213" s="94"/>
      <c r="S213" s="104">
        <v>588699</v>
      </c>
      <c r="T213" s="94"/>
      <c r="U213" s="104">
        <f t="shared" ref="U213:U239" si="13">SUM(O213:S213)</f>
        <v>588699</v>
      </c>
      <c r="V213" s="94"/>
      <c r="W213" s="94"/>
      <c r="X213" s="104">
        <v>0</v>
      </c>
      <c r="Y213" s="94"/>
      <c r="Z213" s="104">
        <v>0</v>
      </c>
      <c r="AA213" s="94"/>
      <c r="AB213" s="104">
        <v>122074</v>
      </c>
      <c r="AC213" s="94"/>
      <c r="AD213" s="104">
        <f t="shared" ref="AD213:AD239" si="14">SUM(X213:AB213)</f>
        <v>122074</v>
      </c>
      <c r="AE213" s="94"/>
      <c r="AF213" s="104">
        <v>0</v>
      </c>
      <c r="AG213" s="94"/>
      <c r="AH213" s="104">
        <v>0</v>
      </c>
      <c r="AI213" s="94"/>
      <c r="AJ213" s="104">
        <v>0</v>
      </c>
      <c r="AK213" s="94"/>
      <c r="AL213" s="104">
        <f t="shared" ref="AL213:AL239" si="15">(U213+AD213+AF213+AH213+AJ213)</f>
        <v>710773</v>
      </c>
      <c r="AM213" s="94"/>
      <c r="AN213" s="103">
        <v>1</v>
      </c>
    </row>
    <row r="214" spans="1:40" ht="9.75" customHeight="1" x14ac:dyDescent="0.25">
      <c r="A214" s="94">
        <v>2</v>
      </c>
      <c r="B214" s="95"/>
      <c r="C214" s="8" t="s">
        <v>217</v>
      </c>
      <c r="D214" s="103"/>
      <c r="E214" s="103"/>
      <c r="F214" s="94"/>
      <c r="G214" s="106">
        <v>0</v>
      </c>
      <c r="H214" s="94"/>
      <c r="I214" s="106">
        <v>0</v>
      </c>
      <c r="J214" s="94"/>
      <c r="K214" s="106">
        <v>0</v>
      </c>
      <c r="L214" s="94"/>
      <c r="M214" s="106">
        <f t="shared" si="12"/>
        <v>0</v>
      </c>
      <c r="N214" s="94"/>
      <c r="O214" s="106">
        <v>0</v>
      </c>
      <c r="P214" s="94"/>
      <c r="Q214" s="106">
        <v>0</v>
      </c>
      <c r="R214" s="94"/>
      <c r="S214" s="106">
        <v>467000</v>
      </c>
      <c r="T214" s="94"/>
      <c r="U214" s="106">
        <f t="shared" si="13"/>
        <v>467000</v>
      </c>
      <c r="V214" s="94"/>
      <c r="W214" s="94"/>
      <c r="X214" s="106">
        <v>0</v>
      </c>
      <c r="Y214" s="94"/>
      <c r="Z214" s="106">
        <v>0</v>
      </c>
      <c r="AA214" s="94"/>
      <c r="AB214" s="106">
        <v>153506</v>
      </c>
      <c r="AC214" s="94"/>
      <c r="AD214" s="106">
        <f t="shared" si="14"/>
        <v>153506</v>
      </c>
      <c r="AE214" s="94"/>
      <c r="AF214" s="106">
        <v>0</v>
      </c>
      <c r="AG214" s="94"/>
      <c r="AH214" s="106">
        <v>0</v>
      </c>
      <c r="AI214" s="94"/>
      <c r="AJ214" s="106">
        <v>0</v>
      </c>
      <c r="AK214" s="94"/>
      <c r="AL214" s="106">
        <f t="shared" si="15"/>
        <v>620506</v>
      </c>
      <c r="AM214" s="94"/>
      <c r="AN214" s="103">
        <v>2</v>
      </c>
    </row>
    <row r="215" spans="1:40" ht="9.75" customHeight="1" x14ac:dyDescent="0.25">
      <c r="A215" s="94">
        <v>3</v>
      </c>
      <c r="B215" s="95"/>
      <c r="C215" s="9" t="s">
        <v>132</v>
      </c>
      <c r="D215" s="103"/>
      <c r="E215" s="103"/>
      <c r="F215" s="94"/>
      <c r="G215" s="106">
        <v>746231</v>
      </c>
      <c r="H215" s="94"/>
      <c r="I215" s="106">
        <v>0</v>
      </c>
      <c r="J215" s="94"/>
      <c r="K215" s="106">
        <v>0</v>
      </c>
      <c r="L215" s="94"/>
      <c r="M215" s="106">
        <f t="shared" si="12"/>
        <v>746231</v>
      </c>
      <c r="N215" s="94"/>
      <c r="O215" s="106">
        <v>0</v>
      </c>
      <c r="P215" s="94"/>
      <c r="Q215" s="106">
        <v>0</v>
      </c>
      <c r="R215" s="94"/>
      <c r="S215" s="106">
        <v>802707</v>
      </c>
      <c r="T215" s="94"/>
      <c r="U215" s="106">
        <f t="shared" si="13"/>
        <v>802707</v>
      </c>
      <c r="V215" s="94"/>
      <c r="W215" s="94"/>
      <c r="X215" s="106">
        <v>0</v>
      </c>
      <c r="Y215" s="94"/>
      <c r="Z215" s="106">
        <v>0</v>
      </c>
      <c r="AA215" s="94"/>
      <c r="AB215" s="106">
        <v>137834</v>
      </c>
      <c r="AC215" s="94"/>
      <c r="AD215" s="106">
        <f t="shared" si="14"/>
        <v>137834</v>
      </c>
      <c r="AE215" s="94"/>
      <c r="AF215" s="106">
        <v>0</v>
      </c>
      <c r="AG215" s="94"/>
      <c r="AH215" s="106">
        <v>0</v>
      </c>
      <c r="AI215" s="94"/>
      <c r="AJ215" s="106">
        <v>0</v>
      </c>
      <c r="AK215" s="94"/>
      <c r="AL215" s="106">
        <f t="shared" si="15"/>
        <v>940541</v>
      </c>
      <c r="AM215" s="94"/>
      <c r="AN215" s="103">
        <v>3</v>
      </c>
    </row>
    <row r="216" spans="1:40" ht="9.75" customHeight="1" x14ac:dyDescent="0.25">
      <c r="A216" s="94">
        <v>4</v>
      </c>
      <c r="B216" s="95"/>
      <c r="C216" s="9" t="s">
        <v>218</v>
      </c>
      <c r="D216" s="103"/>
      <c r="E216" s="103"/>
      <c r="F216" s="94"/>
      <c r="G216" s="106">
        <v>0</v>
      </c>
      <c r="H216" s="94"/>
      <c r="I216" s="106">
        <v>121476</v>
      </c>
      <c r="J216" s="94"/>
      <c r="K216" s="106">
        <v>0</v>
      </c>
      <c r="L216" s="94"/>
      <c r="M216" s="106">
        <f t="shared" si="12"/>
        <v>121476</v>
      </c>
      <c r="N216" s="94"/>
      <c r="O216" s="106">
        <v>0</v>
      </c>
      <c r="P216" s="94"/>
      <c r="Q216" s="106">
        <v>0</v>
      </c>
      <c r="R216" s="94"/>
      <c r="S216" s="106">
        <v>37748</v>
      </c>
      <c r="T216" s="94"/>
      <c r="U216" s="106">
        <f t="shared" si="13"/>
        <v>37748</v>
      </c>
      <c r="V216" s="94"/>
      <c r="W216" s="94"/>
      <c r="X216" s="106">
        <v>0</v>
      </c>
      <c r="Y216" s="94"/>
      <c r="Z216" s="106">
        <v>0</v>
      </c>
      <c r="AA216" s="94"/>
      <c r="AB216" s="106">
        <v>83728</v>
      </c>
      <c r="AC216" s="94"/>
      <c r="AD216" s="106">
        <f t="shared" si="14"/>
        <v>83728</v>
      </c>
      <c r="AE216" s="94"/>
      <c r="AF216" s="106">
        <v>0</v>
      </c>
      <c r="AG216" s="94"/>
      <c r="AH216" s="106">
        <v>0</v>
      </c>
      <c r="AI216" s="94"/>
      <c r="AJ216" s="106">
        <v>0</v>
      </c>
      <c r="AK216" s="94"/>
      <c r="AL216" s="106">
        <f t="shared" si="15"/>
        <v>121476</v>
      </c>
      <c r="AM216" s="94"/>
      <c r="AN216" s="103">
        <v>4</v>
      </c>
    </row>
    <row r="217" spans="1:40" ht="9.75" customHeight="1" x14ac:dyDescent="0.25">
      <c r="A217" s="94">
        <v>5</v>
      </c>
      <c r="B217" s="95"/>
      <c r="C217" s="8" t="s">
        <v>219</v>
      </c>
      <c r="D217" s="103"/>
      <c r="E217" s="103"/>
      <c r="F217" s="94"/>
      <c r="G217" s="106">
        <v>73100</v>
      </c>
      <c r="H217" s="94"/>
      <c r="I217" s="106">
        <v>161407</v>
      </c>
      <c r="J217" s="94"/>
      <c r="K217" s="106">
        <v>0</v>
      </c>
      <c r="L217" s="94"/>
      <c r="M217" s="106">
        <f t="shared" si="12"/>
        <v>234507</v>
      </c>
      <c r="N217" s="94"/>
      <c r="O217" s="106">
        <v>0</v>
      </c>
      <c r="P217" s="94"/>
      <c r="Q217" s="106">
        <v>0</v>
      </c>
      <c r="R217" s="94"/>
      <c r="S217" s="106">
        <v>125036</v>
      </c>
      <c r="T217" s="94"/>
      <c r="U217" s="106">
        <f t="shared" si="13"/>
        <v>125036</v>
      </c>
      <c r="V217" s="94"/>
      <c r="W217" s="94"/>
      <c r="X217" s="106">
        <v>0</v>
      </c>
      <c r="Y217" s="94"/>
      <c r="Z217" s="106">
        <v>0</v>
      </c>
      <c r="AA217" s="94"/>
      <c r="AB217" s="106">
        <v>36371</v>
      </c>
      <c r="AC217" s="94"/>
      <c r="AD217" s="106">
        <f t="shared" si="14"/>
        <v>36371</v>
      </c>
      <c r="AE217" s="94"/>
      <c r="AF217" s="106">
        <v>0</v>
      </c>
      <c r="AG217" s="94"/>
      <c r="AH217" s="106">
        <v>73100</v>
      </c>
      <c r="AI217" s="94"/>
      <c r="AJ217" s="106">
        <v>0</v>
      </c>
      <c r="AK217" s="94"/>
      <c r="AL217" s="106">
        <f t="shared" si="15"/>
        <v>234507</v>
      </c>
      <c r="AM217" s="94"/>
      <c r="AN217" s="103">
        <v>5</v>
      </c>
    </row>
    <row r="218" spans="1:40" ht="9.75" customHeight="1" x14ac:dyDescent="0.25">
      <c r="A218" s="94">
        <v>6</v>
      </c>
      <c r="B218" s="95"/>
      <c r="C218" s="8" t="s">
        <v>220</v>
      </c>
      <c r="D218" s="103"/>
      <c r="E218" s="103"/>
      <c r="F218" s="94"/>
      <c r="G218" s="106">
        <v>0</v>
      </c>
      <c r="H218" s="94"/>
      <c r="I218" s="106">
        <v>2511883</v>
      </c>
      <c r="J218" s="94"/>
      <c r="K218" s="106">
        <v>0</v>
      </c>
      <c r="L218" s="94"/>
      <c r="M218" s="106">
        <f t="shared" si="12"/>
        <v>2511883</v>
      </c>
      <c r="N218" s="94"/>
      <c r="O218" s="106">
        <v>0</v>
      </c>
      <c r="P218" s="94"/>
      <c r="Q218" s="106">
        <v>0</v>
      </c>
      <c r="R218" s="94"/>
      <c r="S218" s="106">
        <v>1795092</v>
      </c>
      <c r="T218" s="94"/>
      <c r="U218" s="106">
        <f t="shared" si="13"/>
        <v>1795092</v>
      </c>
      <c r="V218" s="94"/>
      <c r="W218" s="94"/>
      <c r="X218" s="106">
        <v>0</v>
      </c>
      <c r="Y218" s="94"/>
      <c r="Z218" s="106">
        <v>0</v>
      </c>
      <c r="AA218" s="94"/>
      <c r="AB218" s="106">
        <v>716791</v>
      </c>
      <c r="AC218" s="94"/>
      <c r="AD218" s="106">
        <f t="shared" si="14"/>
        <v>716791</v>
      </c>
      <c r="AE218" s="94"/>
      <c r="AF218" s="106">
        <v>0</v>
      </c>
      <c r="AG218" s="94"/>
      <c r="AH218" s="106">
        <v>0</v>
      </c>
      <c r="AI218" s="94"/>
      <c r="AJ218" s="106">
        <v>0</v>
      </c>
      <c r="AK218" s="94"/>
      <c r="AL218" s="106">
        <f t="shared" si="15"/>
        <v>2511883</v>
      </c>
      <c r="AM218" s="94"/>
      <c r="AN218" s="103">
        <v>6</v>
      </c>
    </row>
    <row r="219" spans="1:40" ht="9.75" customHeight="1" x14ac:dyDescent="0.25">
      <c r="A219" s="94">
        <v>7</v>
      </c>
      <c r="B219" s="95"/>
      <c r="C219" s="8" t="s">
        <v>221</v>
      </c>
      <c r="D219" s="103"/>
      <c r="E219" s="103"/>
      <c r="F219" s="94"/>
      <c r="G219" s="106">
        <v>0</v>
      </c>
      <c r="H219" s="94"/>
      <c r="I219" s="106">
        <v>0</v>
      </c>
      <c r="J219" s="94"/>
      <c r="K219" s="106">
        <v>0</v>
      </c>
      <c r="L219" s="94"/>
      <c r="M219" s="106">
        <f t="shared" si="12"/>
        <v>0</v>
      </c>
      <c r="N219" s="94"/>
      <c r="O219" s="106">
        <v>0</v>
      </c>
      <c r="P219" s="94"/>
      <c r="Q219" s="106">
        <v>0</v>
      </c>
      <c r="R219" s="94"/>
      <c r="S219" s="106">
        <v>304309</v>
      </c>
      <c r="T219" s="94"/>
      <c r="U219" s="106">
        <f t="shared" si="13"/>
        <v>304309</v>
      </c>
      <c r="V219" s="94"/>
      <c r="W219" s="94"/>
      <c r="X219" s="106">
        <v>0</v>
      </c>
      <c r="Y219" s="94"/>
      <c r="Z219" s="106">
        <v>0</v>
      </c>
      <c r="AA219" s="94"/>
      <c r="AB219" s="106">
        <v>5505</v>
      </c>
      <c r="AC219" s="94"/>
      <c r="AD219" s="106">
        <f t="shared" si="14"/>
        <v>5505</v>
      </c>
      <c r="AE219" s="94"/>
      <c r="AF219" s="106">
        <v>0</v>
      </c>
      <c r="AG219" s="94"/>
      <c r="AH219" s="106">
        <v>0</v>
      </c>
      <c r="AI219" s="94"/>
      <c r="AJ219" s="106">
        <v>0</v>
      </c>
      <c r="AK219" s="94"/>
      <c r="AL219" s="106">
        <f t="shared" si="15"/>
        <v>309814</v>
      </c>
      <c r="AM219" s="94"/>
      <c r="AN219" s="103">
        <v>7</v>
      </c>
    </row>
    <row r="220" spans="1:40" ht="9.75" customHeight="1" x14ac:dyDescent="0.25">
      <c r="A220" s="94">
        <v>8</v>
      </c>
      <c r="B220" s="95"/>
      <c r="C220" s="8" t="s">
        <v>222</v>
      </c>
      <c r="D220" s="103"/>
      <c r="E220" s="103"/>
      <c r="F220" s="94"/>
      <c r="G220" s="106">
        <v>0</v>
      </c>
      <c r="H220" s="94"/>
      <c r="I220" s="106">
        <v>476884</v>
      </c>
      <c r="J220" s="94"/>
      <c r="K220" s="106">
        <v>0</v>
      </c>
      <c r="L220" s="94"/>
      <c r="M220" s="106">
        <f t="shared" si="12"/>
        <v>476884</v>
      </c>
      <c r="N220" s="94"/>
      <c r="O220" s="106">
        <v>0</v>
      </c>
      <c r="P220" s="94"/>
      <c r="Q220" s="106">
        <v>51625</v>
      </c>
      <c r="R220" s="94"/>
      <c r="S220" s="106">
        <v>329732</v>
      </c>
      <c r="T220" s="94"/>
      <c r="U220" s="106">
        <f t="shared" si="13"/>
        <v>381357</v>
      </c>
      <c r="V220" s="94"/>
      <c r="W220" s="94"/>
      <c r="X220" s="106">
        <v>0</v>
      </c>
      <c r="Y220" s="94"/>
      <c r="Z220" s="106">
        <v>19412</v>
      </c>
      <c r="AA220" s="94"/>
      <c r="AB220" s="106">
        <v>76115</v>
      </c>
      <c r="AC220" s="94"/>
      <c r="AD220" s="106">
        <f t="shared" si="14"/>
        <v>95527</v>
      </c>
      <c r="AE220" s="94"/>
      <c r="AF220" s="106">
        <v>0</v>
      </c>
      <c r="AG220" s="94"/>
      <c r="AH220" s="106">
        <v>0</v>
      </c>
      <c r="AI220" s="94"/>
      <c r="AJ220" s="106">
        <v>0</v>
      </c>
      <c r="AK220" s="94"/>
      <c r="AL220" s="106">
        <f t="shared" si="15"/>
        <v>476884</v>
      </c>
      <c r="AM220" s="94"/>
      <c r="AN220" s="103">
        <v>8</v>
      </c>
    </row>
    <row r="221" spans="1:40" ht="9.75" customHeight="1" x14ac:dyDescent="0.25">
      <c r="A221" s="94">
        <v>9</v>
      </c>
      <c r="B221" s="95"/>
      <c r="C221" s="8" t="s">
        <v>223</v>
      </c>
      <c r="D221" s="103"/>
      <c r="E221" s="103"/>
      <c r="F221" s="94"/>
      <c r="G221" s="106">
        <v>0</v>
      </c>
      <c r="H221" s="94"/>
      <c r="I221" s="106">
        <v>435177</v>
      </c>
      <c r="J221" s="94"/>
      <c r="K221" s="106">
        <v>0</v>
      </c>
      <c r="L221" s="94"/>
      <c r="M221" s="106">
        <f t="shared" si="12"/>
        <v>435177</v>
      </c>
      <c r="N221" s="94"/>
      <c r="O221" s="106">
        <v>0</v>
      </c>
      <c r="P221" s="94"/>
      <c r="Q221" s="106">
        <v>0</v>
      </c>
      <c r="R221" s="94"/>
      <c r="S221" s="106">
        <v>340755</v>
      </c>
      <c r="T221" s="94"/>
      <c r="U221" s="106">
        <f t="shared" si="13"/>
        <v>340755</v>
      </c>
      <c r="V221" s="94"/>
      <c r="W221" s="94"/>
      <c r="X221" s="106">
        <v>0</v>
      </c>
      <c r="Y221" s="94"/>
      <c r="Z221" s="106">
        <v>0</v>
      </c>
      <c r="AA221" s="94"/>
      <c r="AB221" s="106">
        <v>94422</v>
      </c>
      <c r="AC221" s="94"/>
      <c r="AD221" s="106">
        <f t="shared" si="14"/>
        <v>94422</v>
      </c>
      <c r="AE221" s="94"/>
      <c r="AF221" s="106">
        <v>0</v>
      </c>
      <c r="AG221" s="94"/>
      <c r="AH221" s="106">
        <v>0</v>
      </c>
      <c r="AI221" s="94"/>
      <c r="AJ221" s="106">
        <v>0</v>
      </c>
      <c r="AK221" s="94"/>
      <c r="AL221" s="106">
        <f t="shared" si="15"/>
        <v>435177</v>
      </c>
      <c r="AM221" s="94"/>
      <c r="AN221" s="103">
        <v>9</v>
      </c>
    </row>
    <row r="222" spans="1:40" ht="9.75" customHeight="1" x14ac:dyDescent="0.25">
      <c r="A222" s="94">
        <v>10</v>
      </c>
      <c r="B222" s="95"/>
      <c r="C222" s="8" t="s">
        <v>224</v>
      </c>
      <c r="D222" s="103"/>
      <c r="E222" s="103"/>
      <c r="F222" s="94"/>
      <c r="G222" s="106">
        <v>0</v>
      </c>
      <c r="H222" s="94"/>
      <c r="I222" s="106">
        <v>0</v>
      </c>
      <c r="J222" s="94"/>
      <c r="K222" s="106">
        <v>0</v>
      </c>
      <c r="L222" s="94"/>
      <c r="M222" s="106">
        <f t="shared" si="12"/>
        <v>0</v>
      </c>
      <c r="N222" s="94"/>
      <c r="O222" s="106">
        <v>0</v>
      </c>
      <c r="P222" s="94"/>
      <c r="Q222" s="106">
        <v>0</v>
      </c>
      <c r="R222" s="94"/>
      <c r="S222" s="106">
        <v>20815</v>
      </c>
      <c r="T222" s="94"/>
      <c r="U222" s="106">
        <f t="shared" si="13"/>
        <v>20815</v>
      </c>
      <c r="V222" s="94"/>
      <c r="W222" s="94"/>
      <c r="X222" s="106">
        <v>0</v>
      </c>
      <c r="Y222" s="94"/>
      <c r="Z222" s="106">
        <v>0</v>
      </c>
      <c r="AA222" s="94"/>
      <c r="AB222" s="106">
        <v>7585</v>
      </c>
      <c r="AC222" s="94"/>
      <c r="AD222" s="106">
        <f t="shared" si="14"/>
        <v>7585</v>
      </c>
      <c r="AE222" s="94"/>
      <c r="AF222" s="106">
        <v>0</v>
      </c>
      <c r="AG222" s="94"/>
      <c r="AH222" s="106">
        <v>0</v>
      </c>
      <c r="AI222" s="94"/>
      <c r="AJ222" s="106">
        <v>0</v>
      </c>
      <c r="AK222" s="94"/>
      <c r="AL222" s="106">
        <f t="shared" si="15"/>
        <v>28400</v>
      </c>
      <c r="AM222" s="94"/>
      <c r="AN222" s="103">
        <v>10</v>
      </c>
    </row>
    <row r="223" spans="1:40" ht="9.75" customHeight="1" x14ac:dyDescent="0.25">
      <c r="A223" s="94">
        <v>11</v>
      </c>
      <c r="B223" s="95"/>
      <c r="C223" s="8" t="s">
        <v>225</v>
      </c>
      <c r="D223" s="103"/>
      <c r="E223" s="103"/>
      <c r="F223" s="94"/>
      <c r="G223" s="106">
        <v>0</v>
      </c>
      <c r="H223" s="94"/>
      <c r="I223" s="106">
        <v>1019581</v>
      </c>
      <c r="J223" s="94"/>
      <c r="K223" s="106">
        <v>0</v>
      </c>
      <c r="L223" s="94"/>
      <c r="M223" s="106">
        <f t="shared" si="12"/>
        <v>1019581</v>
      </c>
      <c r="N223" s="94"/>
      <c r="O223" s="106">
        <v>0</v>
      </c>
      <c r="P223" s="94"/>
      <c r="Q223" s="106">
        <v>0</v>
      </c>
      <c r="R223" s="94"/>
      <c r="S223" s="106">
        <v>807980</v>
      </c>
      <c r="T223" s="94"/>
      <c r="U223" s="106">
        <f t="shared" si="13"/>
        <v>807980</v>
      </c>
      <c r="V223" s="94"/>
      <c r="W223" s="94"/>
      <c r="X223" s="106">
        <v>0</v>
      </c>
      <c r="Y223" s="94"/>
      <c r="Z223" s="106">
        <v>0</v>
      </c>
      <c r="AA223" s="94"/>
      <c r="AB223" s="106">
        <v>211601</v>
      </c>
      <c r="AC223" s="94"/>
      <c r="AD223" s="106">
        <f t="shared" si="14"/>
        <v>211601</v>
      </c>
      <c r="AE223" s="94"/>
      <c r="AF223" s="106">
        <v>0</v>
      </c>
      <c r="AG223" s="94"/>
      <c r="AH223" s="106">
        <v>0</v>
      </c>
      <c r="AI223" s="94"/>
      <c r="AJ223" s="106">
        <v>0</v>
      </c>
      <c r="AK223" s="94"/>
      <c r="AL223" s="106">
        <f t="shared" si="15"/>
        <v>1019581</v>
      </c>
      <c r="AM223" s="94"/>
      <c r="AN223" s="103">
        <v>11</v>
      </c>
    </row>
    <row r="224" spans="1:40" ht="9.75" customHeight="1" x14ac:dyDescent="0.25">
      <c r="A224" s="94">
        <v>12</v>
      </c>
      <c r="B224" s="95"/>
      <c r="C224" s="9" t="s">
        <v>226</v>
      </c>
      <c r="D224" s="103"/>
      <c r="E224" s="103"/>
      <c r="F224" s="94"/>
      <c r="G224" s="106">
        <v>0</v>
      </c>
      <c r="H224" s="94"/>
      <c r="I224" s="106">
        <v>150419</v>
      </c>
      <c r="J224" s="94"/>
      <c r="K224" s="106">
        <v>0</v>
      </c>
      <c r="L224" s="94"/>
      <c r="M224" s="106">
        <f t="shared" si="12"/>
        <v>150419</v>
      </c>
      <c r="N224" s="94"/>
      <c r="O224" s="106">
        <v>0</v>
      </c>
      <c r="P224" s="94"/>
      <c r="Q224" s="106">
        <v>0</v>
      </c>
      <c r="R224" s="94"/>
      <c r="S224" s="106">
        <v>121998</v>
      </c>
      <c r="T224" s="94"/>
      <c r="U224" s="106">
        <f t="shared" si="13"/>
        <v>121998</v>
      </c>
      <c r="V224" s="94"/>
      <c r="W224" s="94"/>
      <c r="X224" s="106">
        <v>0</v>
      </c>
      <c r="Y224" s="94"/>
      <c r="Z224" s="106">
        <v>0</v>
      </c>
      <c r="AA224" s="94"/>
      <c r="AB224" s="106">
        <v>28421</v>
      </c>
      <c r="AC224" s="94"/>
      <c r="AD224" s="106">
        <f t="shared" si="14"/>
        <v>28421</v>
      </c>
      <c r="AE224" s="94"/>
      <c r="AF224" s="106">
        <v>0</v>
      </c>
      <c r="AG224" s="94"/>
      <c r="AH224" s="106">
        <v>0</v>
      </c>
      <c r="AI224" s="94"/>
      <c r="AJ224" s="106">
        <v>0</v>
      </c>
      <c r="AK224" s="94"/>
      <c r="AL224" s="106">
        <f t="shared" si="15"/>
        <v>150419</v>
      </c>
      <c r="AM224" s="94"/>
      <c r="AN224" s="103">
        <v>12</v>
      </c>
    </row>
    <row r="225" spans="1:40" ht="9.75" customHeight="1" x14ac:dyDescent="0.25">
      <c r="A225" s="94">
        <v>13</v>
      </c>
      <c r="B225" s="95"/>
      <c r="C225" s="8" t="s">
        <v>227</v>
      </c>
      <c r="D225" s="103"/>
      <c r="E225" s="103"/>
      <c r="F225" s="94"/>
      <c r="G225" s="106">
        <v>0</v>
      </c>
      <c r="H225" s="94"/>
      <c r="I225" s="106">
        <v>0</v>
      </c>
      <c r="J225" s="94"/>
      <c r="K225" s="106">
        <v>0</v>
      </c>
      <c r="L225" s="94"/>
      <c r="M225" s="106">
        <f t="shared" si="12"/>
        <v>0</v>
      </c>
      <c r="N225" s="94"/>
      <c r="O225" s="106">
        <v>20380</v>
      </c>
      <c r="P225" s="94"/>
      <c r="Q225" s="106">
        <v>0</v>
      </c>
      <c r="R225" s="94"/>
      <c r="S225" s="106">
        <v>303062</v>
      </c>
      <c r="T225" s="94"/>
      <c r="U225" s="106">
        <f t="shared" si="13"/>
        <v>323442</v>
      </c>
      <c r="V225" s="94"/>
      <c r="W225" s="94"/>
      <c r="X225" s="106">
        <v>612</v>
      </c>
      <c r="Y225" s="94"/>
      <c r="Z225" s="106">
        <v>0</v>
      </c>
      <c r="AA225" s="94"/>
      <c r="AB225" s="106">
        <v>369052</v>
      </c>
      <c r="AC225" s="94"/>
      <c r="AD225" s="106">
        <f t="shared" si="14"/>
        <v>369664</v>
      </c>
      <c r="AE225" s="94"/>
      <c r="AF225" s="106">
        <v>0</v>
      </c>
      <c r="AG225" s="94"/>
      <c r="AH225" s="106">
        <v>0</v>
      </c>
      <c r="AI225" s="94"/>
      <c r="AJ225" s="106">
        <v>0</v>
      </c>
      <c r="AK225" s="94"/>
      <c r="AL225" s="106">
        <f t="shared" si="15"/>
        <v>693106</v>
      </c>
      <c r="AM225" s="94"/>
      <c r="AN225" s="103">
        <v>13</v>
      </c>
    </row>
    <row r="226" spans="1:40" ht="9.75" customHeight="1" x14ac:dyDescent="0.25">
      <c r="A226" s="94">
        <v>14</v>
      </c>
      <c r="B226" s="95"/>
      <c r="C226" s="8" t="s">
        <v>146</v>
      </c>
      <c r="D226" s="103"/>
      <c r="E226" s="103"/>
      <c r="F226" s="94"/>
      <c r="G226" s="106">
        <v>0</v>
      </c>
      <c r="H226" s="94"/>
      <c r="I226" s="106">
        <v>1726615</v>
      </c>
      <c r="J226" s="94"/>
      <c r="K226" s="106">
        <v>0</v>
      </c>
      <c r="L226" s="94"/>
      <c r="M226" s="106">
        <f t="shared" si="12"/>
        <v>1726615</v>
      </c>
      <c r="N226" s="94"/>
      <c r="O226" s="106">
        <v>0</v>
      </c>
      <c r="P226" s="94"/>
      <c r="Q226" s="106">
        <v>0</v>
      </c>
      <c r="R226" s="94"/>
      <c r="S226" s="106">
        <v>1284036</v>
      </c>
      <c r="T226" s="94"/>
      <c r="U226" s="106">
        <f t="shared" si="13"/>
        <v>1284036</v>
      </c>
      <c r="V226" s="94"/>
      <c r="W226" s="94"/>
      <c r="X226" s="106">
        <v>0</v>
      </c>
      <c r="Y226" s="94"/>
      <c r="Z226" s="106">
        <v>0</v>
      </c>
      <c r="AA226" s="94"/>
      <c r="AB226" s="106">
        <v>442579</v>
      </c>
      <c r="AC226" s="94"/>
      <c r="AD226" s="106">
        <f t="shared" si="14"/>
        <v>442579</v>
      </c>
      <c r="AE226" s="94"/>
      <c r="AF226" s="106">
        <v>0</v>
      </c>
      <c r="AG226" s="94"/>
      <c r="AH226" s="106">
        <v>0</v>
      </c>
      <c r="AI226" s="94"/>
      <c r="AJ226" s="106">
        <v>0</v>
      </c>
      <c r="AK226" s="94"/>
      <c r="AL226" s="106">
        <f t="shared" si="15"/>
        <v>1726615</v>
      </c>
      <c r="AM226" s="94"/>
      <c r="AN226" s="103">
        <v>14</v>
      </c>
    </row>
    <row r="227" spans="1:40" ht="9.75" customHeight="1" x14ac:dyDescent="0.25">
      <c r="A227" s="94">
        <v>15</v>
      </c>
      <c r="B227" s="95"/>
      <c r="C227" s="8" t="s">
        <v>228</v>
      </c>
      <c r="D227" s="103"/>
      <c r="E227" s="103"/>
      <c r="F227" s="94"/>
      <c r="G227" s="106">
        <v>0</v>
      </c>
      <c r="H227" s="94"/>
      <c r="I227" s="106">
        <v>0</v>
      </c>
      <c r="J227" s="94"/>
      <c r="K227" s="106">
        <v>0</v>
      </c>
      <c r="L227" s="94"/>
      <c r="M227" s="106">
        <f t="shared" si="12"/>
        <v>0</v>
      </c>
      <c r="N227" s="94"/>
      <c r="O227" s="106">
        <v>0</v>
      </c>
      <c r="P227" s="94"/>
      <c r="Q227" s="106">
        <v>0</v>
      </c>
      <c r="R227" s="94"/>
      <c r="S227" s="106">
        <v>341263</v>
      </c>
      <c r="T227" s="94"/>
      <c r="U227" s="106">
        <f t="shared" si="13"/>
        <v>341263</v>
      </c>
      <c r="V227" s="94"/>
      <c r="W227" s="94"/>
      <c r="X227" s="106">
        <v>0</v>
      </c>
      <c r="Y227" s="94"/>
      <c r="Z227" s="106">
        <v>0</v>
      </c>
      <c r="AA227" s="94"/>
      <c r="AB227" s="106">
        <v>404703</v>
      </c>
      <c r="AC227" s="94"/>
      <c r="AD227" s="106">
        <f t="shared" si="14"/>
        <v>404703</v>
      </c>
      <c r="AE227" s="94"/>
      <c r="AF227" s="106">
        <v>0</v>
      </c>
      <c r="AG227" s="94"/>
      <c r="AH227" s="106">
        <v>0</v>
      </c>
      <c r="AI227" s="94"/>
      <c r="AJ227" s="106">
        <v>0</v>
      </c>
      <c r="AK227" s="94"/>
      <c r="AL227" s="106">
        <f t="shared" si="15"/>
        <v>745966</v>
      </c>
      <c r="AM227" s="94"/>
      <c r="AN227" s="103">
        <v>15</v>
      </c>
    </row>
    <row r="228" spans="1:40" ht="9.75" customHeight="1" x14ac:dyDescent="0.25">
      <c r="A228" s="94">
        <v>16</v>
      </c>
      <c r="B228" s="95"/>
      <c r="C228" s="8" t="s">
        <v>229</v>
      </c>
      <c r="D228" s="103"/>
      <c r="E228" s="103"/>
      <c r="F228" s="94"/>
      <c r="G228" s="106">
        <v>0</v>
      </c>
      <c r="H228" s="94"/>
      <c r="I228" s="106">
        <v>0</v>
      </c>
      <c r="J228" s="94"/>
      <c r="K228" s="106">
        <v>0</v>
      </c>
      <c r="L228" s="94"/>
      <c r="M228" s="106">
        <f t="shared" si="12"/>
        <v>0</v>
      </c>
      <c r="N228" s="94"/>
      <c r="O228" s="106">
        <v>0</v>
      </c>
      <c r="P228" s="94"/>
      <c r="Q228" s="106">
        <v>0</v>
      </c>
      <c r="R228" s="94"/>
      <c r="S228" s="106">
        <v>1320982</v>
      </c>
      <c r="T228" s="94"/>
      <c r="U228" s="106">
        <f t="shared" si="13"/>
        <v>1320982</v>
      </c>
      <c r="V228" s="94"/>
      <c r="W228" s="94"/>
      <c r="X228" s="106">
        <v>0</v>
      </c>
      <c r="Y228" s="94"/>
      <c r="Z228" s="106">
        <v>0</v>
      </c>
      <c r="AA228" s="94"/>
      <c r="AB228" s="106">
        <v>439610</v>
      </c>
      <c r="AC228" s="94"/>
      <c r="AD228" s="106">
        <f t="shared" si="14"/>
        <v>439610</v>
      </c>
      <c r="AE228" s="94"/>
      <c r="AF228" s="106">
        <v>0</v>
      </c>
      <c r="AG228" s="94"/>
      <c r="AH228" s="106">
        <v>0</v>
      </c>
      <c r="AI228" s="94"/>
      <c r="AJ228" s="106">
        <v>0</v>
      </c>
      <c r="AK228" s="94"/>
      <c r="AL228" s="106">
        <f t="shared" si="15"/>
        <v>1760592</v>
      </c>
      <c r="AM228" s="94"/>
      <c r="AN228" s="103">
        <v>16</v>
      </c>
    </row>
    <row r="229" spans="1:40" ht="9.75" customHeight="1" x14ac:dyDescent="0.25">
      <c r="A229" s="94">
        <v>17</v>
      </c>
      <c r="B229" s="95"/>
      <c r="C229" s="8" t="s">
        <v>230</v>
      </c>
      <c r="D229" s="103"/>
      <c r="E229" s="103"/>
      <c r="F229" s="94"/>
      <c r="G229" s="106">
        <v>0</v>
      </c>
      <c r="H229" s="94"/>
      <c r="I229" s="106">
        <v>0</v>
      </c>
      <c r="J229" s="94"/>
      <c r="K229" s="106">
        <v>0</v>
      </c>
      <c r="L229" s="94"/>
      <c r="M229" s="106">
        <f t="shared" si="12"/>
        <v>0</v>
      </c>
      <c r="N229" s="94"/>
      <c r="O229" s="106">
        <v>0</v>
      </c>
      <c r="P229" s="94"/>
      <c r="Q229" s="106">
        <v>0</v>
      </c>
      <c r="R229" s="94"/>
      <c r="S229" s="106">
        <v>0</v>
      </c>
      <c r="T229" s="94"/>
      <c r="U229" s="106">
        <f t="shared" si="13"/>
        <v>0</v>
      </c>
      <c r="V229" s="94"/>
      <c r="W229" s="94"/>
      <c r="X229" s="106">
        <v>0</v>
      </c>
      <c r="Y229" s="94"/>
      <c r="Z229" s="106">
        <v>0</v>
      </c>
      <c r="AA229" s="94"/>
      <c r="AB229" s="106">
        <v>0</v>
      </c>
      <c r="AC229" s="94"/>
      <c r="AD229" s="106">
        <f t="shared" si="14"/>
        <v>0</v>
      </c>
      <c r="AE229" s="94"/>
      <c r="AF229" s="106">
        <v>0</v>
      </c>
      <c r="AG229" s="94"/>
      <c r="AH229" s="106">
        <v>0</v>
      </c>
      <c r="AI229" s="94"/>
      <c r="AJ229" s="106">
        <v>0</v>
      </c>
      <c r="AK229" s="94"/>
      <c r="AL229" s="106">
        <f t="shared" si="15"/>
        <v>0</v>
      </c>
      <c r="AM229" s="94"/>
      <c r="AN229" s="103">
        <v>17</v>
      </c>
    </row>
    <row r="230" spans="1:40" ht="9.75" customHeight="1" x14ac:dyDescent="0.25">
      <c r="A230" s="94">
        <v>18</v>
      </c>
      <c r="B230" s="95"/>
      <c r="C230" s="8" t="s">
        <v>231</v>
      </c>
      <c r="D230" s="103"/>
      <c r="E230" s="103"/>
      <c r="F230" s="94"/>
      <c r="G230" s="106">
        <v>0</v>
      </c>
      <c r="H230" s="94"/>
      <c r="I230" s="106">
        <v>2122558</v>
      </c>
      <c r="J230" s="94"/>
      <c r="K230" s="106">
        <v>0</v>
      </c>
      <c r="L230" s="94"/>
      <c r="M230" s="106">
        <f t="shared" si="12"/>
        <v>2122558</v>
      </c>
      <c r="N230" s="94"/>
      <c r="O230" s="106">
        <v>0</v>
      </c>
      <c r="P230" s="94"/>
      <c r="Q230" s="106">
        <v>0</v>
      </c>
      <c r="R230" s="94"/>
      <c r="S230" s="106">
        <v>1611000</v>
      </c>
      <c r="T230" s="94"/>
      <c r="U230" s="106">
        <f t="shared" si="13"/>
        <v>1611000</v>
      </c>
      <c r="V230" s="94"/>
      <c r="W230" s="94"/>
      <c r="X230" s="106">
        <v>0</v>
      </c>
      <c r="Y230" s="94"/>
      <c r="Z230" s="106">
        <v>0</v>
      </c>
      <c r="AA230" s="94"/>
      <c r="AB230" s="106">
        <v>511558</v>
      </c>
      <c r="AC230" s="94"/>
      <c r="AD230" s="106">
        <f t="shared" si="14"/>
        <v>511558</v>
      </c>
      <c r="AE230" s="94"/>
      <c r="AF230" s="106">
        <v>0</v>
      </c>
      <c r="AG230" s="94"/>
      <c r="AH230" s="106">
        <v>0</v>
      </c>
      <c r="AI230" s="94"/>
      <c r="AJ230" s="106">
        <v>0</v>
      </c>
      <c r="AK230" s="94"/>
      <c r="AL230" s="106">
        <f t="shared" si="15"/>
        <v>2122558</v>
      </c>
      <c r="AM230" s="94"/>
      <c r="AN230" s="103">
        <v>18</v>
      </c>
    </row>
    <row r="231" spans="1:40" ht="9.75" customHeight="1" x14ac:dyDescent="0.25">
      <c r="A231" s="94">
        <v>19</v>
      </c>
      <c r="B231" s="95"/>
      <c r="C231" s="8" t="s">
        <v>232</v>
      </c>
      <c r="D231" s="103"/>
      <c r="E231" s="103"/>
      <c r="F231" s="94"/>
      <c r="G231" s="106">
        <v>0</v>
      </c>
      <c r="H231" s="94"/>
      <c r="I231" s="106">
        <v>8066276</v>
      </c>
      <c r="J231" s="94"/>
      <c r="K231" s="106">
        <v>0</v>
      </c>
      <c r="L231" s="94"/>
      <c r="M231" s="106">
        <f t="shared" si="12"/>
        <v>8066276</v>
      </c>
      <c r="N231" s="94"/>
      <c r="O231" s="106">
        <v>0</v>
      </c>
      <c r="P231" s="94"/>
      <c r="Q231" s="106">
        <v>0</v>
      </c>
      <c r="R231" s="94"/>
      <c r="S231" s="106">
        <v>5582241</v>
      </c>
      <c r="T231" s="94"/>
      <c r="U231" s="106">
        <f t="shared" si="13"/>
        <v>5582241</v>
      </c>
      <c r="V231" s="94"/>
      <c r="W231" s="94"/>
      <c r="X231" s="106">
        <v>0</v>
      </c>
      <c r="Y231" s="94"/>
      <c r="Z231" s="106">
        <v>0</v>
      </c>
      <c r="AA231" s="94"/>
      <c r="AB231" s="106">
        <v>2484035</v>
      </c>
      <c r="AC231" s="94"/>
      <c r="AD231" s="106">
        <f t="shared" si="14"/>
        <v>2484035</v>
      </c>
      <c r="AE231" s="94"/>
      <c r="AF231" s="106">
        <v>0</v>
      </c>
      <c r="AG231" s="94"/>
      <c r="AH231" s="106">
        <v>0</v>
      </c>
      <c r="AI231" s="94"/>
      <c r="AJ231" s="106">
        <v>0</v>
      </c>
      <c r="AK231" s="94"/>
      <c r="AL231" s="106">
        <f t="shared" si="15"/>
        <v>8066276</v>
      </c>
      <c r="AM231" s="94"/>
      <c r="AN231" s="103">
        <v>19</v>
      </c>
    </row>
    <row r="232" spans="1:40" ht="9.75" customHeight="1" x14ac:dyDescent="0.25">
      <c r="A232" s="94">
        <v>20</v>
      </c>
      <c r="B232" s="95"/>
      <c r="C232" s="8" t="s">
        <v>233</v>
      </c>
      <c r="D232" s="103"/>
      <c r="E232" s="103"/>
      <c r="F232" s="94"/>
      <c r="G232" s="106">
        <v>0</v>
      </c>
      <c r="H232" s="94"/>
      <c r="I232" s="106">
        <v>3539408</v>
      </c>
      <c r="J232" s="94"/>
      <c r="K232" s="106">
        <v>0</v>
      </c>
      <c r="L232" s="94"/>
      <c r="M232" s="106">
        <f t="shared" si="12"/>
        <v>3539408</v>
      </c>
      <c r="N232" s="94"/>
      <c r="O232" s="106">
        <v>0</v>
      </c>
      <c r="P232" s="94"/>
      <c r="Q232" s="106">
        <v>3293633</v>
      </c>
      <c r="R232" s="94"/>
      <c r="S232" s="106">
        <v>186420</v>
      </c>
      <c r="T232" s="94"/>
      <c r="U232" s="106">
        <f t="shared" si="13"/>
        <v>3480053</v>
      </c>
      <c r="V232" s="94"/>
      <c r="W232" s="94"/>
      <c r="X232" s="106">
        <v>0</v>
      </c>
      <c r="Y232" s="94"/>
      <c r="Z232" s="106">
        <v>19743</v>
      </c>
      <c r="AA232" s="94"/>
      <c r="AB232" s="106">
        <v>39612</v>
      </c>
      <c r="AC232" s="94"/>
      <c r="AD232" s="106">
        <f t="shared" si="14"/>
        <v>59355</v>
      </c>
      <c r="AE232" s="94"/>
      <c r="AF232" s="106">
        <v>0</v>
      </c>
      <c r="AG232" s="94"/>
      <c r="AH232" s="106">
        <v>0</v>
      </c>
      <c r="AI232" s="94"/>
      <c r="AJ232" s="106">
        <v>0</v>
      </c>
      <c r="AK232" s="94"/>
      <c r="AL232" s="106">
        <f t="shared" si="15"/>
        <v>3539408</v>
      </c>
      <c r="AM232" s="94"/>
      <c r="AN232" s="103">
        <v>20</v>
      </c>
    </row>
    <row r="233" spans="1:40" ht="9.75" customHeight="1" x14ac:dyDescent="0.25">
      <c r="A233" s="94">
        <v>21</v>
      </c>
      <c r="B233" s="95"/>
      <c r="C233" s="8" t="s">
        <v>234</v>
      </c>
      <c r="D233" s="103"/>
      <c r="E233" s="103"/>
      <c r="F233" s="94"/>
      <c r="G233" s="106">
        <v>8680000</v>
      </c>
      <c r="H233" s="94"/>
      <c r="I233" s="106">
        <v>225975</v>
      </c>
      <c r="J233" s="94"/>
      <c r="K233" s="106">
        <v>0</v>
      </c>
      <c r="L233" s="94"/>
      <c r="M233" s="106">
        <f t="shared" si="12"/>
        <v>8905975</v>
      </c>
      <c r="N233" s="94"/>
      <c r="O233" s="106">
        <v>0</v>
      </c>
      <c r="P233" s="94"/>
      <c r="Q233" s="106">
        <v>0</v>
      </c>
      <c r="R233" s="94"/>
      <c r="S233" s="106">
        <v>8785730</v>
      </c>
      <c r="T233" s="94"/>
      <c r="U233" s="106">
        <f t="shared" si="13"/>
        <v>8785730</v>
      </c>
      <c r="V233" s="94"/>
      <c r="W233" s="94"/>
      <c r="X233" s="106">
        <v>0</v>
      </c>
      <c r="Y233" s="94"/>
      <c r="Z233" s="106">
        <v>0</v>
      </c>
      <c r="AA233" s="94"/>
      <c r="AB233" s="106">
        <v>120245</v>
      </c>
      <c r="AC233" s="94"/>
      <c r="AD233" s="106">
        <f t="shared" si="14"/>
        <v>120245</v>
      </c>
      <c r="AE233" s="94"/>
      <c r="AF233" s="106">
        <v>0</v>
      </c>
      <c r="AG233" s="94"/>
      <c r="AH233" s="106">
        <v>0</v>
      </c>
      <c r="AI233" s="94"/>
      <c r="AJ233" s="106">
        <v>0</v>
      </c>
      <c r="AK233" s="94"/>
      <c r="AL233" s="106">
        <f t="shared" si="15"/>
        <v>8905975</v>
      </c>
      <c r="AM233" s="94"/>
      <c r="AN233" s="103">
        <v>21</v>
      </c>
    </row>
    <row r="234" spans="1:40" ht="9.75" customHeight="1" x14ac:dyDescent="0.25">
      <c r="A234" s="94">
        <v>22</v>
      </c>
      <c r="B234" s="95"/>
      <c r="C234" s="9" t="s">
        <v>187</v>
      </c>
      <c r="D234" s="103"/>
      <c r="E234" s="103"/>
      <c r="F234" s="94"/>
      <c r="G234" s="106">
        <v>0</v>
      </c>
      <c r="H234" s="94"/>
      <c r="I234" s="106">
        <v>0</v>
      </c>
      <c r="J234" s="94"/>
      <c r="K234" s="106">
        <v>0</v>
      </c>
      <c r="L234" s="94"/>
      <c r="M234" s="106">
        <f t="shared" si="12"/>
        <v>0</v>
      </c>
      <c r="N234" s="94"/>
      <c r="O234" s="106">
        <v>0</v>
      </c>
      <c r="P234" s="94"/>
      <c r="Q234" s="106">
        <v>0</v>
      </c>
      <c r="R234" s="94"/>
      <c r="S234" s="106">
        <v>156762</v>
      </c>
      <c r="T234" s="94"/>
      <c r="U234" s="106">
        <f t="shared" si="13"/>
        <v>156762</v>
      </c>
      <c r="V234" s="94"/>
      <c r="W234" s="94"/>
      <c r="X234" s="106">
        <v>0</v>
      </c>
      <c r="Y234" s="94"/>
      <c r="Z234" s="106">
        <v>0</v>
      </c>
      <c r="AA234" s="94"/>
      <c r="AB234" s="106">
        <v>19631</v>
      </c>
      <c r="AC234" s="94"/>
      <c r="AD234" s="106">
        <f t="shared" si="14"/>
        <v>19631</v>
      </c>
      <c r="AE234" s="94"/>
      <c r="AF234" s="106">
        <v>0</v>
      </c>
      <c r="AG234" s="94"/>
      <c r="AH234" s="106">
        <v>0</v>
      </c>
      <c r="AI234" s="94"/>
      <c r="AJ234" s="106">
        <v>0</v>
      </c>
      <c r="AK234" s="94"/>
      <c r="AL234" s="106">
        <f t="shared" si="15"/>
        <v>176393</v>
      </c>
      <c r="AM234" s="94"/>
      <c r="AN234" s="103">
        <v>22</v>
      </c>
    </row>
    <row r="235" spans="1:40" ht="9.75" customHeight="1" x14ac:dyDescent="0.25">
      <c r="A235" s="94">
        <v>23</v>
      </c>
      <c r="B235" s="95"/>
      <c r="C235" s="8" t="s">
        <v>195</v>
      </c>
      <c r="D235" s="103"/>
      <c r="E235" s="103"/>
      <c r="F235" s="94"/>
      <c r="G235" s="106">
        <v>0</v>
      </c>
      <c r="H235" s="94"/>
      <c r="I235" s="106">
        <v>754572</v>
      </c>
      <c r="J235" s="94"/>
      <c r="K235" s="106">
        <v>0</v>
      </c>
      <c r="L235" s="94"/>
      <c r="M235" s="106">
        <f t="shared" si="12"/>
        <v>754572</v>
      </c>
      <c r="N235" s="94"/>
      <c r="O235" s="106">
        <v>0</v>
      </c>
      <c r="P235" s="94"/>
      <c r="Q235" s="106">
        <v>0</v>
      </c>
      <c r="R235" s="94"/>
      <c r="S235" s="106">
        <v>699886</v>
      </c>
      <c r="T235" s="94"/>
      <c r="U235" s="106">
        <f t="shared" si="13"/>
        <v>699886</v>
      </c>
      <c r="V235" s="94"/>
      <c r="W235" s="94"/>
      <c r="X235" s="106">
        <v>0</v>
      </c>
      <c r="Y235" s="94"/>
      <c r="Z235" s="106">
        <v>0</v>
      </c>
      <c r="AA235" s="94"/>
      <c r="AB235" s="106">
        <v>54686</v>
      </c>
      <c r="AC235" s="94"/>
      <c r="AD235" s="106">
        <f t="shared" si="14"/>
        <v>54686</v>
      </c>
      <c r="AE235" s="94"/>
      <c r="AF235" s="106">
        <v>0</v>
      </c>
      <c r="AG235" s="94"/>
      <c r="AH235" s="106">
        <v>0</v>
      </c>
      <c r="AI235" s="94"/>
      <c r="AJ235" s="106">
        <v>0</v>
      </c>
      <c r="AK235" s="94"/>
      <c r="AL235" s="106">
        <f t="shared" si="15"/>
        <v>754572</v>
      </c>
      <c r="AM235" s="94"/>
      <c r="AN235" s="103">
        <v>23</v>
      </c>
    </row>
    <row r="236" spans="1:40" ht="9.75" customHeight="1" x14ac:dyDescent="0.25">
      <c r="A236" s="94">
        <v>24</v>
      </c>
      <c r="B236" s="95"/>
      <c r="C236" s="272" t="s">
        <v>235</v>
      </c>
      <c r="D236" s="103"/>
      <c r="E236" s="103"/>
      <c r="F236" s="94"/>
      <c r="G236" s="106">
        <v>0</v>
      </c>
      <c r="H236" s="94"/>
      <c r="I236" s="106">
        <v>0</v>
      </c>
      <c r="J236" s="94"/>
      <c r="K236" s="106">
        <v>0</v>
      </c>
      <c r="L236" s="94"/>
      <c r="M236" s="106">
        <f t="shared" si="12"/>
        <v>0</v>
      </c>
      <c r="N236" s="94"/>
      <c r="O236" s="106">
        <v>0</v>
      </c>
      <c r="P236" s="94"/>
      <c r="Q236" s="106">
        <v>0</v>
      </c>
      <c r="R236" s="94"/>
      <c r="S236" s="106">
        <v>742353</v>
      </c>
      <c r="T236" s="94"/>
      <c r="U236" s="106">
        <f t="shared" si="13"/>
        <v>742353</v>
      </c>
      <c r="V236" s="94"/>
      <c r="W236" s="94"/>
      <c r="X236" s="106">
        <v>0</v>
      </c>
      <c r="Y236" s="94"/>
      <c r="Z236" s="106">
        <v>0</v>
      </c>
      <c r="AA236" s="94"/>
      <c r="AB236" s="106">
        <v>558819</v>
      </c>
      <c r="AC236" s="94"/>
      <c r="AD236" s="106">
        <f t="shared" si="14"/>
        <v>558819</v>
      </c>
      <c r="AE236" s="94"/>
      <c r="AF236" s="106">
        <v>0</v>
      </c>
      <c r="AG236" s="94"/>
      <c r="AH236" s="106">
        <v>0</v>
      </c>
      <c r="AI236" s="94"/>
      <c r="AJ236" s="106">
        <v>0</v>
      </c>
      <c r="AK236" s="94"/>
      <c r="AL236" s="106">
        <f t="shared" si="15"/>
        <v>1301172</v>
      </c>
      <c r="AM236" s="94"/>
      <c r="AN236" s="103">
        <v>24</v>
      </c>
    </row>
    <row r="237" spans="1:40" ht="9.75" customHeight="1" x14ac:dyDescent="0.25">
      <c r="A237" s="94">
        <v>25</v>
      </c>
      <c r="B237" s="95"/>
      <c r="C237" s="8" t="s">
        <v>236</v>
      </c>
      <c r="D237" s="103"/>
      <c r="E237" s="103"/>
      <c r="F237" s="94"/>
      <c r="G237" s="106">
        <v>0</v>
      </c>
      <c r="H237" s="94"/>
      <c r="I237" s="106">
        <v>7260</v>
      </c>
      <c r="J237" s="94"/>
      <c r="K237" s="106">
        <v>0</v>
      </c>
      <c r="L237" s="94"/>
      <c r="M237" s="106">
        <f t="shared" si="12"/>
        <v>7260</v>
      </c>
      <c r="N237" s="94"/>
      <c r="O237" s="106">
        <v>0</v>
      </c>
      <c r="P237" s="94"/>
      <c r="Q237" s="106">
        <v>0</v>
      </c>
      <c r="R237" s="94"/>
      <c r="S237" s="106">
        <v>7260</v>
      </c>
      <c r="T237" s="94"/>
      <c r="U237" s="106">
        <f t="shared" si="13"/>
        <v>7260</v>
      </c>
      <c r="V237" s="94"/>
      <c r="W237" s="94"/>
      <c r="X237" s="106">
        <v>0</v>
      </c>
      <c r="Y237" s="94"/>
      <c r="Z237" s="106">
        <v>0</v>
      </c>
      <c r="AA237" s="94"/>
      <c r="AB237" s="106">
        <v>0</v>
      </c>
      <c r="AC237" s="94"/>
      <c r="AD237" s="106">
        <f t="shared" si="14"/>
        <v>0</v>
      </c>
      <c r="AE237" s="94"/>
      <c r="AF237" s="106">
        <v>0</v>
      </c>
      <c r="AG237" s="94"/>
      <c r="AH237" s="106">
        <v>0</v>
      </c>
      <c r="AI237" s="94"/>
      <c r="AJ237" s="106">
        <v>0</v>
      </c>
      <c r="AK237" s="94"/>
      <c r="AL237" s="106">
        <f t="shared" si="15"/>
        <v>7260</v>
      </c>
      <c r="AM237" s="94"/>
      <c r="AN237" s="103">
        <v>25</v>
      </c>
    </row>
    <row r="238" spans="1:40" ht="9.75" customHeight="1" x14ac:dyDescent="0.25">
      <c r="A238" s="94">
        <v>26</v>
      </c>
      <c r="B238" s="95"/>
      <c r="C238" s="8" t="s">
        <v>237</v>
      </c>
      <c r="D238" s="103"/>
      <c r="E238" s="103"/>
      <c r="F238" s="94"/>
      <c r="G238" s="106">
        <v>0</v>
      </c>
      <c r="H238" s="94"/>
      <c r="I238" s="106">
        <v>340079</v>
      </c>
      <c r="J238" s="94"/>
      <c r="K238" s="106">
        <v>0</v>
      </c>
      <c r="L238" s="94"/>
      <c r="M238" s="106">
        <f t="shared" si="12"/>
        <v>340079</v>
      </c>
      <c r="N238" s="94"/>
      <c r="O238" s="106">
        <v>0</v>
      </c>
      <c r="P238" s="94"/>
      <c r="Q238" s="106">
        <v>0</v>
      </c>
      <c r="R238" s="94"/>
      <c r="S238" s="106">
        <v>290000</v>
      </c>
      <c r="T238" s="94"/>
      <c r="U238" s="106">
        <f t="shared" si="13"/>
        <v>290000</v>
      </c>
      <c r="V238" s="94"/>
      <c r="W238" s="94"/>
      <c r="X238" s="106">
        <v>0</v>
      </c>
      <c r="Y238" s="94"/>
      <c r="Z238" s="106">
        <v>0</v>
      </c>
      <c r="AA238" s="94"/>
      <c r="AB238" s="106">
        <v>50079</v>
      </c>
      <c r="AC238" s="94"/>
      <c r="AD238" s="106">
        <f t="shared" si="14"/>
        <v>50079</v>
      </c>
      <c r="AE238" s="94"/>
      <c r="AF238" s="106">
        <v>0</v>
      </c>
      <c r="AG238" s="94"/>
      <c r="AH238" s="106">
        <v>0</v>
      </c>
      <c r="AI238" s="94"/>
      <c r="AJ238" s="106">
        <v>0</v>
      </c>
      <c r="AK238" s="94"/>
      <c r="AL238" s="106">
        <f t="shared" si="15"/>
        <v>340079</v>
      </c>
      <c r="AM238" s="94"/>
      <c r="AN238" s="103">
        <v>26</v>
      </c>
    </row>
    <row r="239" spans="1:40" ht="9.75" customHeight="1" x14ac:dyDescent="0.25">
      <c r="A239" s="94">
        <v>27</v>
      </c>
      <c r="B239" s="95"/>
      <c r="C239" s="8" t="s">
        <v>238</v>
      </c>
      <c r="D239" s="103"/>
      <c r="E239" s="103"/>
      <c r="F239" s="94"/>
      <c r="G239" s="106">
        <v>0</v>
      </c>
      <c r="H239" s="94"/>
      <c r="I239" s="106">
        <v>0</v>
      </c>
      <c r="J239" s="94"/>
      <c r="K239" s="106">
        <v>0</v>
      </c>
      <c r="L239" s="94"/>
      <c r="M239" s="106">
        <f t="shared" si="12"/>
        <v>0</v>
      </c>
      <c r="N239" s="94"/>
      <c r="O239" s="106">
        <v>0</v>
      </c>
      <c r="P239" s="94"/>
      <c r="Q239" s="106">
        <v>0</v>
      </c>
      <c r="R239" s="94"/>
      <c r="S239" s="106">
        <v>882258</v>
      </c>
      <c r="T239" s="94"/>
      <c r="U239" s="106">
        <f t="shared" si="13"/>
        <v>882258</v>
      </c>
      <c r="V239" s="94"/>
      <c r="W239" s="94"/>
      <c r="X239" s="106">
        <v>0</v>
      </c>
      <c r="Y239" s="94"/>
      <c r="Z239" s="106">
        <v>0</v>
      </c>
      <c r="AA239" s="94"/>
      <c r="AB239" s="106">
        <v>105400</v>
      </c>
      <c r="AC239" s="94"/>
      <c r="AD239" s="106">
        <f t="shared" si="14"/>
        <v>105400</v>
      </c>
      <c r="AE239" s="94"/>
      <c r="AF239" s="106">
        <v>0</v>
      </c>
      <c r="AG239" s="94"/>
      <c r="AH239" s="106">
        <v>0</v>
      </c>
      <c r="AI239" s="94"/>
      <c r="AJ239" s="106">
        <v>0</v>
      </c>
      <c r="AK239" s="94"/>
      <c r="AL239" s="106">
        <f t="shared" si="15"/>
        <v>987658</v>
      </c>
      <c r="AM239" s="94"/>
      <c r="AN239" s="103">
        <v>27</v>
      </c>
    </row>
    <row r="240" spans="1:40" ht="9.75" customHeight="1" x14ac:dyDescent="0.25">
      <c r="A240" s="94">
        <v>28</v>
      </c>
      <c r="B240" s="95"/>
      <c r="C240" s="8" t="s">
        <v>239</v>
      </c>
      <c r="D240" s="103"/>
      <c r="E240" s="103"/>
      <c r="F240" s="94"/>
      <c r="G240" s="106">
        <v>1226714</v>
      </c>
      <c r="H240" s="94"/>
      <c r="I240" s="106">
        <v>0</v>
      </c>
      <c r="J240" s="94"/>
      <c r="K240" s="106">
        <v>540198</v>
      </c>
      <c r="L240" s="94"/>
      <c r="M240" s="106">
        <f t="shared" ref="M240:M250" si="16">SUM(G240:K240)</f>
        <v>1766912</v>
      </c>
      <c r="N240" s="94"/>
      <c r="O240" s="106">
        <v>0</v>
      </c>
      <c r="P240" s="94"/>
      <c r="Q240" s="106">
        <v>0</v>
      </c>
      <c r="R240" s="94"/>
      <c r="S240" s="106">
        <v>2867896</v>
      </c>
      <c r="T240" s="94"/>
      <c r="U240" s="106">
        <f t="shared" ref="U240:U250" si="17">SUM(O240:S240)</f>
        <v>2867896</v>
      </c>
      <c r="V240" s="94"/>
      <c r="W240" s="94"/>
      <c r="X240" s="106">
        <v>0</v>
      </c>
      <c r="Y240" s="94"/>
      <c r="Z240" s="106">
        <v>0</v>
      </c>
      <c r="AA240" s="94"/>
      <c r="AB240" s="106">
        <v>194193</v>
      </c>
      <c r="AC240" s="94"/>
      <c r="AD240" s="106">
        <f t="shared" ref="AD240:AD250" si="18">SUM(X240:AB240)</f>
        <v>194193</v>
      </c>
      <c r="AE240" s="94"/>
      <c r="AF240" s="106">
        <v>0</v>
      </c>
      <c r="AG240" s="94"/>
      <c r="AH240" s="106">
        <v>0</v>
      </c>
      <c r="AI240" s="94"/>
      <c r="AJ240" s="106">
        <v>0</v>
      </c>
      <c r="AK240" s="94"/>
      <c r="AL240" s="106">
        <f t="shared" ref="AL240:AL250" si="19">(U240+AD240+AF240+AH240+AJ240)</f>
        <v>3062089</v>
      </c>
      <c r="AM240" s="94"/>
      <c r="AN240" s="103">
        <v>28</v>
      </c>
    </row>
    <row r="241" spans="1:40" ht="9.75" customHeight="1" x14ac:dyDescent="0.25">
      <c r="A241" s="94">
        <v>29</v>
      </c>
      <c r="B241" s="95"/>
      <c r="C241" s="8" t="s">
        <v>240</v>
      </c>
      <c r="D241" s="103"/>
      <c r="E241" s="103"/>
      <c r="F241" s="94"/>
      <c r="G241" s="106">
        <v>0</v>
      </c>
      <c r="H241" s="94"/>
      <c r="I241" s="106">
        <v>0</v>
      </c>
      <c r="J241" s="94"/>
      <c r="K241" s="106">
        <v>0</v>
      </c>
      <c r="L241" s="94"/>
      <c r="M241" s="106">
        <f t="shared" si="16"/>
        <v>0</v>
      </c>
      <c r="N241" s="94"/>
      <c r="O241" s="106">
        <v>0</v>
      </c>
      <c r="P241" s="94"/>
      <c r="Q241" s="106">
        <v>0</v>
      </c>
      <c r="R241" s="94"/>
      <c r="S241" s="106">
        <v>115552</v>
      </c>
      <c r="T241" s="94"/>
      <c r="U241" s="106">
        <f t="shared" si="17"/>
        <v>115552</v>
      </c>
      <c r="V241" s="94"/>
      <c r="W241" s="94"/>
      <c r="X241" s="106">
        <v>0</v>
      </c>
      <c r="Y241" s="94"/>
      <c r="Z241" s="106">
        <v>0</v>
      </c>
      <c r="AA241" s="94"/>
      <c r="AB241" s="106">
        <v>0</v>
      </c>
      <c r="AC241" s="94"/>
      <c r="AD241" s="106">
        <f t="shared" si="18"/>
        <v>0</v>
      </c>
      <c r="AE241" s="94"/>
      <c r="AF241" s="106">
        <v>0</v>
      </c>
      <c r="AG241" s="94"/>
      <c r="AH241" s="106">
        <v>0</v>
      </c>
      <c r="AI241" s="94"/>
      <c r="AJ241" s="106">
        <v>0</v>
      </c>
      <c r="AK241" s="94"/>
      <c r="AL241" s="106">
        <f t="shared" si="19"/>
        <v>115552</v>
      </c>
      <c r="AM241" s="94"/>
      <c r="AN241" s="103">
        <v>29</v>
      </c>
    </row>
    <row r="242" spans="1:40" ht="9.75" customHeight="1" x14ac:dyDescent="0.25">
      <c r="A242" s="94">
        <v>30</v>
      </c>
      <c r="B242" s="95"/>
      <c r="C242" s="8" t="s">
        <v>241</v>
      </c>
      <c r="D242" s="103"/>
      <c r="E242" s="103"/>
      <c r="F242" s="94"/>
      <c r="G242" s="106">
        <v>0</v>
      </c>
      <c r="H242" s="94"/>
      <c r="I242" s="106">
        <v>258264</v>
      </c>
      <c r="J242" s="94"/>
      <c r="K242" s="106">
        <v>0</v>
      </c>
      <c r="L242" s="94"/>
      <c r="M242" s="106">
        <f t="shared" si="16"/>
        <v>258264</v>
      </c>
      <c r="N242" s="94"/>
      <c r="O242" s="106">
        <v>0</v>
      </c>
      <c r="P242" s="94"/>
      <c r="Q242" s="106">
        <v>0</v>
      </c>
      <c r="R242" s="94"/>
      <c r="S242" s="106">
        <v>227225</v>
      </c>
      <c r="T242" s="94"/>
      <c r="U242" s="106">
        <f t="shared" si="17"/>
        <v>227225</v>
      </c>
      <c r="V242" s="94"/>
      <c r="W242" s="94"/>
      <c r="X242" s="106">
        <v>0</v>
      </c>
      <c r="Y242" s="94"/>
      <c r="Z242" s="106">
        <v>0</v>
      </c>
      <c r="AA242" s="94"/>
      <c r="AB242" s="106">
        <v>31039</v>
      </c>
      <c r="AC242" s="94"/>
      <c r="AD242" s="106">
        <f t="shared" si="18"/>
        <v>31039</v>
      </c>
      <c r="AE242" s="94"/>
      <c r="AF242" s="106">
        <v>0</v>
      </c>
      <c r="AG242" s="94"/>
      <c r="AH242" s="106">
        <v>0</v>
      </c>
      <c r="AI242" s="94"/>
      <c r="AJ242" s="106">
        <v>0</v>
      </c>
      <c r="AK242" s="94"/>
      <c r="AL242" s="106">
        <f t="shared" si="19"/>
        <v>258264</v>
      </c>
      <c r="AM242" s="94"/>
      <c r="AN242" s="103">
        <v>30</v>
      </c>
    </row>
    <row r="243" spans="1:40" ht="9.75" customHeight="1" x14ac:dyDescent="0.25">
      <c r="A243" s="94">
        <v>31</v>
      </c>
      <c r="B243" s="95"/>
      <c r="C243" s="8" t="s">
        <v>208</v>
      </c>
      <c r="D243" s="103"/>
      <c r="E243" s="103"/>
      <c r="F243" s="94"/>
      <c r="G243" s="106">
        <v>0</v>
      </c>
      <c r="H243" s="94"/>
      <c r="I243" s="106">
        <v>0</v>
      </c>
      <c r="J243" s="94"/>
      <c r="K243" s="106">
        <v>0</v>
      </c>
      <c r="L243" s="94"/>
      <c r="M243" s="106">
        <f t="shared" si="16"/>
        <v>0</v>
      </c>
      <c r="N243" s="94"/>
      <c r="O243" s="106">
        <v>0</v>
      </c>
      <c r="P243" s="94"/>
      <c r="Q243" s="106">
        <v>0</v>
      </c>
      <c r="R243" s="94"/>
      <c r="S243" s="106">
        <v>53084</v>
      </c>
      <c r="T243" s="94"/>
      <c r="U243" s="106">
        <f t="shared" si="17"/>
        <v>53084</v>
      </c>
      <c r="V243" s="94"/>
      <c r="W243" s="94"/>
      <c r="X243" s="106">
        <v>0</v>
      </c>
      <c r="Y243" s="94"/>
      <c r="Z243" s="106">
        <v>0</v>
      </c>
      <c r="AA243" s="94"/>
      <c r="AB243" s="106">
        <v>9014</v>
      </c>
      <c r="AC243" s="94"/>
      <c r="AD243" s="106">
        <f t="shared" si="18"/>
        <v>9014</v>
      </c>
      <c r="AE243" s="94"/>
      <c r="AF243" s="106">
        <v>0</v>
      </c>
      <c r="AG243" s="94"/>
      <c r="AH243" s="106">
        <v>237902</v>
      </c>
      <c r="AI243" s="94"/>
      <c r="AJ243" s="106">
        <v>0</v>
      </c>
      <c r="AK243" s="94"/>
      <c r="AL243" s="106">
        <f t="shared" si="19"/>
        <v>300000</v>
      </c>
      <c r="AM243" s="94"/>
      <c r="AN243" s="103">
        <v>31</v>
      </c>
    </row>
    <row r="244" spans="1:40" ht="9.75" customHeight="1" x14ac:dyDescent="0.25">
      <c r="A244" s="94">
        <v>32</v>
      </c>
      <c r="B244" s="95"/>
      <c r="C244" s="8" t="s">
        <v>242</v>
      </c>
      <c r="D244" s="103"/>
      <c r="E244" s="103"/>
      <c r="F244" s="94"/>
      <c r="G244" s="106">
        <v>199793</v>
      </c>
      <c r="H244" s="94"/>
      <c r="I244" s="106">
        <v>0</v>
      </c>
      <c r="J244" s="94"/>
      <c r="K244" s="106">
        <v>0</v>
      </c>
      <c r="L244" s="94"/>
      <c r="M244" s="106">
        <f t="shared" si="16"/>
        <v>199793</v>
      </c>
      <c r="N244" s="94"/>
      <c r="O244" s="106">
        <v>0</v>
      </c>
      <c r="P244" s="94"/>
      <c r="Q244" s="106">
        <v>0</v>
      </c>
      <c r="R244" s="94"/>
      <c r="S244" s="106">
        <v>3057558</v>
      </c>
      <c r="T244" s="94"/>
      <c r="U244" s="106">
        <f t="shared" si="17"/>
        <v>3057558</v>
      </c>
      <c r="V244" s="94"/>
      <c r="W244" s="94"/>
      <c r="X244" s="106">
        <v>0</v>
      </c>
      <c r="Y244" s="94"/>
      <c r="Z244" s="106">
        <v>0</v>
      </c>
      <c r="AA244" s="94"/>
      <c r="AB244" s="106">
        <v>886805</v>
      </c>
      <c r="AC244" s="94"/>
      <c r="AD244" s="106">
        <f t="shared" si="18"/>
        <v>886805</v>
      </c>
      <c r="AE244" s="94"/>
      <c r="AF244" s="106">
        <v>0</v>
      </c>
      <c r="AG244" s="94"/>
      <c r="AH244" s="106">
        <v>0</v>
      </c>
      <c r="AI244" s="94"/>
      <c r="AJ244" s="106">
        <v>0</v>
      </c>
      <c r="AK244" s="94"/>
      <c r="AL244" s="106">
        <f t="shared" si="19"/>
        <v>3944363</v>
      </c>
      <c r="AM244" s="94"/>
      <c r="AN244" s="103">
        <v>32</v>
      </c>
    </row>
    <row r="245" spans="1:40" ht="9.75" customHeight="1" x14ac:dyDescent="0.25">
      <c r="A245" s="94">
        <v>33</v>
      </c>
      <c r="B245" s="95"/>
      <c r="C245" s="8" t="s">
        <v>243</v>
      </c>
      <c r="D245" s="103"/>
      <c r="E245" s="103"/>
      <c r="F245" s="94"/>
      <c r="G245" s="106">
        <v>0</v>
      </c>
      <c r="H245" s="94"/>
      <c r="I245" s="106">
        <v>0</v>
      </c>
      <c r="J245" s="94"/>
      <c r="K245" s="106">
        <v>0</v>
      </c>
      <c r="L245" s="94"/>
      <c r="M245" s="106">
        <f t="shared" si="16"/>
        <v>0</v>
      </c>
      <c r="N245" s="94"/>
      <c r="O245" s="106">
        <v>0</v>
      </c>
      <c r="P245" s="94"/>
      <c r="Q245" s="106">
        <v>0</v>
      </c>
      <c r="R245" s="94"/>
      <c r="S245" s="106">
        <v>350793</v>
      </c>
      <c r="T245" s="94"/>
      <c r="U245" s="106">
        <f t="shared" si="17"/>
        <v>350793</v>
      </c>
      <c r="V245" s="94"/>
      <c r="W245" s="94"/>
      <c r="X245" s="106">
        <v>0</v>
      </c>
      <c r="Y245" s="94"/>
      <c r="Z245" s="106">
        <v>0</v>
      </c>
      <c r="AA245" s="94"/>
      <c r="AB245" s="106">
        <v>71077</v>
      </c>
      <c r="AC245" s="94"/>
      <c r="AD245" s="106">
        <f t="shared" si="18"/>
        <v>71077</v>
      </c>
      <c r="AE245" s="94"/>
      <c r="AF245" s="106">
        <v>70230</v>
      </c>
      <c r="AG245" s="94"/>
      <c r="AH245" s="106">
        <v>0</v>
      </c>
      <c r="AI245" s="94"/>
      <c r="AJ245" s="106">
        <v>0</v>
      </c>
      <c r="AK245" s="94"/>
      <c r="AL245" s="106">
        <f t="shared" si="19"/>
        <v>492100</v>
      </c>
      <c r="AM245" s="94"/>
      <c r="AN245" s="103">
        <v>33</v>
      </c>
    </row>
    <row r="246" spans="1:40" ht="9.75" customHeight="1" x14ac:dyDescent="0.25">
      <c r="A246" s="94">
        <v>34</v>
      </c>
      <c r="B246" s="95"/>
      <c r="C246" s="8" t="s">
        <v>244</v>
      </c>
      <c r="D246" s="103"/>
      <c r="E246" s="103"/>
      <c r="F246" s="94"/>
      <c r="G246" s="106">
        <v>0</v>
      </c>
      <c r="H246" s="94"/>
      <c r="I246" s="106">
        <v>717632</v>
      </c>
      <c r="J246" s="94"/>
      <c r="K246" s="106">
        <v>0</v>
      </c>
      <c r="L246" s="94"/>
      <c r="M246" s="106">
        <f t="shared" si="16"/>
        <v>717632</v>
      </c>
      <c r="N246" s="94"/>
      <c r="O246" s="106">
        <v>0</v>
      </c>
      <c r="P246" s="94"/>
      <c r="Q246" s="106">
        <v>0</v>
      </c>
      <c r="R246" s="94"/>
      <c r="S246" s="106">
        <v>527040</v>
      </c>
      <c r="T246" s="94"/>
      <c r="U246" s="106">
        <f t="shared" si="17"/>
        <v>527040</v>
      </c>
      <c r="V246" s="94"/>
      <c r="W246" s="94"/>
      <c r="X246" s="106">
        <v>0</v>
      </c>
      <c r="Y246" s="94"/>
      <c r="Z246" s="106">
        <v>0</v>
      </c>
      <c r="AA246" s="94"/>
      <c r="AB246" s="106">
        <v>190592</v>
      </c>
      <c r="AC246" s="94"/>
      <c r="AD246" s="106">
        <f t="shared" si="18"/>
        <v>190592</v>
      </c>
      <c r="AE246" s="94"/>
      <c r="AF246" s="106">
        <v>0</v>
      </c>
      <c r="AG246" s="94"/>
      <c r="AH246" s="106">
        <v>0</v>
      </c>
      <c r="AI246" s="94"/>
      <c r="AJ246" s="106">
        <v>0</v>
      </c>
      <c r="AK246" s="94"/>
      <c r="AL246" s="106">
        <f t="shared" si="19"/>
        <v>717632</v>
      </c>
      <c r="AM246" s="94"/>
      <c r="AN246" s="103">
        <v>34</v>
      </c>
    </row>
    <row r="247" spans="1:40" ht="9.75" customHeight="1" x14ac:dyDescent="0.25">
      <c r="A247" s="94">
        <v>35</v>
      </c>
      <c r="B247" s="95"/>
      <c r="C247" s="8" t="s">
        <v>245</v>
      </c>
      <c r="D247" s="103"/>
      <c r="E247" s="103"/>
      <c r="F247" s="94"/>
      <c r="G247" s="106">
        <v>0</v>
      </c>
      <c r="H247" s="94"/>
      <c r="I247" s="106">
        <v>714917</v>
      </c>
      <c r="J247" s="94"/>
      <c r="K247" s="106">
        <v>0</v>
      </c>
      <c r="L247" s="94"/>
      <c r="M247" s="106">
        <f t="shared" si="16"/>
        <v>714917</v>
      </c>
      <c r="N247" s="94"/>
      <c r="O247" s="106">
        <v>176128</v>
      </c>
      <c r="P247" s="94"/>
      <c r="Q247" s="106">
        <v>0</v>
      </c>
      <c r="R247" s="94"/>
      <c r="S247" s="106">
        <v>367181</v>
      </c>
      <c r="T247" s="94"/>
      <c r="U247" s="106">
        <f t="shared" si="17"/>
        <v>543309</v>
      </c>
      <c r="V247" s="94"/>
      <c r="W247" s="94"/>
      <c r="X247" s="106">
        <v>21653</v>
      </c>
      <c r="Y247" s="94"/>
      <c r="Z247" s="106">
        <v>0</v>
      </c>
      <c r="AA247" s="94"/>
      <c r="AB247" s="106">
        <v>149955</v>
      </c>
      <c r="AC247" s="94"/>
      <c r="AD247" s="106">
        <f t="shared" si="18"/>
        <v>171608</v>
      </c>
      <c r="AE247" s="94"/>
      <c r="AF247" s="106">
        <v>0</v>
      </c>
      <c r="AG247" s="94"/>
      <c r="AH247" s="106">
        <v>0</v>
      </c>
      <c r="AI247" s="94"/>
      <c r="AJ247" s="106">
        <v>0</v>
      </c>
      <c r="AK247" s="94"/>
      <c r="AL247" s="106">
        <f t="shared" si="19"/>
        <v>714917</v>
      </c>
      <c r="AM247" s="94"/>
      <c r="AN247" s="103">
        <v>35</v>
      </c>
    </row>
    <row r="248" spans="1:40" ht="9.75" customHeight="1" x14ac:dyDescent="0.25">
      <c r="A248" s="94">
        <v>36</v>
      </c>
      <c r="B248" s="95"/>
      <c r="C248" s="8" t="s">
        <v>212</v>
      </c>
      <c r="D248" s="103"/>
      <c r="E248" s="103"/>
      <c r="F248" s="94"/>
      <c r="G248" s="106">
        <v>0</v>
      </c>
      <c r="H248" s="94"/>
      <c r="I248" s="106">
        <v>0</v>
      </c>
      <c r="J248" s="94"/>
      <c r="K248" s="106">
        <v>0</v>
      </c>
      <c r="L248" s="94"/>
      <c r="M248" s="106">
        <f t="shared" si="16"/>
        <v>0</v>
      </c>
      <c r="N248" s="94"/>
      <c r="O248" s="106">
        <v>0</v>
      </c>
      <c r="P248" s="94"/>
      <c r="Q248" s="106">
        <v>0</v>
      </c>
      <c r="R248" s="94"/>
      <c r="S248" s="106">
        <v>0</v>
      </c>
      <c r="T248" s="94"/>
      <c r="U248" s="106">
        <f t="shared" si="17"/>
        <v>0</v>
      </c>
      <c r="V248" s="94"/>
      <c r="W248" s="94"/>
      <c r="X248" s="106">
        <v>0</v>
      </c>
      <c r="Y248" s="94"/>
      <c r="Z248" s="106">
        <v>0</v>
      </c>
      <c r="AA248" s="94"/>
      <c r="AB248" s="106">
        <v>0</v>
      </c>
      <c r="AC248" s="94"/>
      <c r="AD248" s="106">
        <f t="shared" si="18"/>
        <v>0</v>
      </c>
      <c r="AE248" s="94"/>
      <c r="AF248" s="106">
        <v>0</v>
      </c>
      <c r="AG248" s="94"/>
      <c r="AH248" s="106">
        <v>0</v>
      </c>
      <c r="AI248" s="94"/>
      <c r="AJ248" s="106">
        <v>0</v>
      </c>
      <c r="AK248" s="94"/>
      <c r="AL248" s="106">
        <f t="shared" si="19"/>
        <v>0</v>
      </c>
      <c r="AM248" s="94"/>
      <c r="AN248" s="103">
        <v>36</v>
      </c>
    </row>
    <row r="249" spans="1:40" ht="9.75" customHeight="1" x14ac:dyDescent="0.25">
      <c r="A249" s="94">
        <v>37</v>
      </c>
      <c r="B249" s="95"/>
      <c r="C249" s="8" t="s">
        <v>246</v>
      </c>
      <c r="D249" s="103"/>
      <c r="E249" s="103"/>
      <c r="F249" s="94"/>
      <c r="G249" s="106">
        <v>0</v>
      </c>
      <c r="H249" s="94"/>
      <c r="I249" s="106">
        <v>207112</v>
      </c>
      <c r="J249" s="94"/>
      <c r="K249" s="106">
        <v>0</v>
      </c>
      <c r="L249" s="94"/>
      <c r="M249" s="106">
        <f t="shared" si="16"/>
        <v>207112</v>
      </c>
      <c r="N249" s="94"/>
      <c r="O249" s="106">
        <v>0</v>
      </c>
      <c r="P249" s="94"/>
      <c r="Q249" s="106">
        <v>0</v>
      </c>
      <c r="R249" s="94"/>
      <c r="S249" s="106">
        <v>165545</v>
      </c>
      <c r="T249" s="94"/>
      <c r="U249" s="106">
        <f t="shared" si="17"/>
        <v>165545</v>
      </c>
      <c r="V249" s="94"/>
      <c r="W249" s="94"/>
      <c r="X249" s="106">
        <v>0</v>
      </c>
      <c r="Y249" s="94"/>
      <c r="Z249" s="106">
        <v>0</v>
      </c>
      <c r="AA249" s="94"/>
      <c r="AB249" s="106">
        <v>41567</v>
      </c>
      <c r="AC249" s="94"/>
      <c r="AD249" s="106">
        <f t="shared" si="18"/>
        <v>41567</v>
      </c>
      <c r="AE249" s="94"/>
      <c r="AF249" s="106">
        <v>0</v>
      </c>
      <c r="AG249" s="94"/>
      <c r="AH249" s="106">
        <v>0</v>
      </c>
      <c r="AI249" s="94"/>
      <c r="AJ249" s="106">
        <v>0</v>
      </c>
      <c r="AK249" s="94"/>
      <c r="AL249" s="106">
        <f t="shared" si="19"/>
        <v>207112</v>
      </c>
      <c r="AM249" s="94"/>
      <c r="AN249" s="103">
        <v>37</v>
      </c>
    </row>
    <row r="250" spans="1:40" ht="9.75" customHeight="1" x14ac:dyDescent="0.25">
      <c r="A250" s="126">
        <v>38</v>
      </c>
      <c r="B250" s="95"/>
      <c r="C250" s="9" t="s">
        <v>247</v>
      </c>
      <c r="D250" s="103"/>
      <c r="E250" s="103"/>
      <c r="F250" s="94"/>
      <c r="G250" s="110">
        <v>0</v>
      </c>
      <c r="H250" s="94"/>
      <c r="I250" s="110">
        <v>1054266</v>
      </c>
      <c r="J250" s="94"/>
      <c r="K250" s="110">
        <v>0</v>
      </c>
      <c r="L250" s="94"/>
      <c r="M250" s="110">
        <f t="shared" si="16"/>
        <v>1054266</v>
      </c>
      <c r="N250" s="94"/>
      <c r="O250" s="110">
        <v>0</v>
      </c>
      <c r="P250" s="94"/>
      <c r="Q250" s="110">
        <v>0</v>
      </c>
      <c r="R250" s="94"/>
      <c r="S250" s="110">
        <v>790267</v>
      </c>
      <c r="T250" s="94"/>
      <c r="U250" s="110">
        <f t="shared" si="17"/>
        <v>790267</v>
      </c>
      <c r="V250" s="94"/>
      <c r="W250" s="94"/>
      <c r="X250" s="110">
        <v>0</v>
      </c>
      <c r="Y250" s="94"/>
      <c r="Z250" s="110">
        <v>0</v>
      </c>
      <c r="AA250" s="94"/>
      <c r="AB250" s="110">
        <v>263999</v>
      </c>
      <c r="AC250" s="94"/>
      <c r="AD250" s="110">
        <f t="shared" si="18"/>
        <v>263999</v>
      </c>
      <c r="AE250" s="94"/>
      <c r="AF250" s="110">
        <v>0</v>
      </c>
      <c r="AG250" s="94"/>
      <c r="AH250" s="110">
        <v>0</v>
      </c>
      <c r="AI250" s="94"/>
      <c r="AJ250" s="110">
        <v>0</v>
      </c>
      <c r="AK250" s="94"/>
      <c r="AL250" s="110">
        <f t="shared" si="19"/>
        <v>1054266</v>
      </c>
      <c r="AM250" s="94"/>
      <c r="AN250" s="109">
        <v>38</v>
      </c>
    </row>
    <row r="251" spans="1:40" ht="8.85" customHeight="1" x14ac:dyDescent="0.25">
      <c r="A251" s="103"/>
      <c r="B251" s="103"/>
      <c r="C251" s="103"/>
      <c r="D251" s="103"/>
      <c r="E251" s="103"/>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103"/>
    </row>
    <row r="252" spans="1:40" ht="8.85" customHeight="1" x14ac:dyDescent="0.25">
      <c r="A252" s="109">
        <f>A250</f>
        <v>38</v>
      </c>
      <c r="B252" s="103"/>
      <c r="C252" s="123" t="s">
        <v>63</v>
      </c>
      <c r="D252" s="103"/>
      <c r="E252" s="103"/>
      <c r="F252" s="94"/>
      <c r="G252" s="115">
        <f>SUM(G213:G250)</f>
        <v>10925838</v>
      </c>
      <c r="H252" s="94"/>
      <c r="I252" s="115">
        <f>SUM(I213:I250)</f>
        <v>25322534</v>
      </c>
      <c r="J252" s="94"/>
      <c r="K252" s="115">
        <f>SUM(K213:K250)</f>
        <v>540198</v>
      </c>
      <c r="L252" s="94"/>
      <c r="M252" s="115">
        <f>SUM(M213:M250)</f>
        <v>36788570</v>
      </c>
      <c r="N252" s="94"/>
      <c r="O252" s="115">
        <f>SUM(O213:O250)</f>
        <v>196508</v>
      </c>
      <c r="P252" s="94"/>
      <c r="Q252" s="115">
        <f>SUM(Q213:Q250)</f>
        <v>3345258</v>
      </c>
      <c r="R252" s="94"/>
      <c r="S252" s="115">
        <f>SUM(S213:S250)</f>
        <v>36457265</v>
      </c>
      <c r="T252" s="94"/>
      <c r="U252" s="115">
        <f>SUM(U213:U250)</f>
        <v>39999031</v>
      </c>
      <c r="V252" s="94"/>
      <c r="W252" s="94"/>
      <c r="X252" s="115">
        <f>SUM(X213:X250)</f>
        <v>22265</v>
      </c>
      <c r="Y252" s="94"/>
      <c r="Z252" s="115">
        <f>SUM(Z213:Z250)</f>
        <v>39155</v>
      </c>
      <c r="AA252" s="94"/>
      <c r="AB252" s="115">
        <f>SUM(AB213:AB250)</f>
        <v>9112203</v>
      </c>
      <c r="AC252" s="94"/>
      <c r="AD252" s="115">
        <f>SUM(AD213:AD250)</f>
        <v>9173623</v>
      </c>
      <c r="AE252" s="94"/>
      <c r="AF252" s="115">
        <f>SUM(AF213:AF250)</f>
        <v>70230</v>
      </c>
      <c r="AG252" s="94"/>
      <c r="AH252" s="115">
        <f>SUM(AH213:AH250)</f>
        <v>311002</v>
      </c>
      <c r="AI252" s="94"/>
      <c r="AJ252" s="115">
        <f>SUM(AJ213:AJ250)</f>
        <v>0</v>
      </c>
      <c r="AK252" s="94"/>
      <c r="AL252" s="115">
        <f>SUM(AL213:AL250)</f>
        <v>49553886</v>
      </c>
      <c r="AM252" s="94"/>
      <c r="AN252" s="109">
        <f>AN250</f>
        <v>38</v>
      </c>
    </row>
    <row r="253" spans="1:40" ht="8.85" customHeight="1" x14ac:dyDescent="0.25">
      <c r="A253" s="147"/>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147"/>
    </row>
    <row r="254" spans="1:40" ht="14.25" customHeight="1" thickBot="1" x14ac:dyDescent="0.3">
      <c r="A254" s="130">
        <f>(A52+A192+A252)</f>
        <v>171</v>
      </c>
      <c r="B254" s="103"/>
      <c r="C254" s="123" t="s">
        <v>248</v>
      </c>
      <c r="D254" s="103"/>
      <c r="E254" s="103"/>
      <c r="F254" s="94"/>
      <c r="G254" s="131">
        <f>(G52+G192+G252)</f>
        <v>214445777</v>
      </c>
      <c r="H254" s="94"/>
      <c r="I254" s="131">
        <f>(I52+I192+I252)</f>
        <v>2034495133</v>
      </c>
      <c r="J254" s="94"/>
      <c r="K254" s="131">
        <f>(K52+K192+K252)</f>
        <v>5074200</v>
      </c>
      <c r="L254" s="94"/>
      <c r="M254" s="131">
        <f>(M52+M192+M252)</f>
        <v>2254015110</v>
      </c>
      <c r="N254" s="94"/>
      <c r="O254" s="131">
        <f>(O52+O192+O252)</f>
        <v>889288417</v>
      </c>
      <c r="P254" s="94"/>
      <c r="Q254" s="131">
        <f>(Q52+Q192+Q252)</f>
        <v>116371892</v>
      </c>
      <c r="R254" s="94"/>
      <c r="S254" s="131">
        <f>(S52+S192+S252)</f>
        <v>759993407</v>
      </c>
      <c r="T254" s="94"/>
      <c r="U254" s="131">
        <f>(U52+U192+U252)</f>
        <v>1765653716</v>
      </c>
      <c r="V254" s="94"/>
      <c r="W254" s="94"/>
      <c r="X254" s="131">
        <f>(X52+X192+X252)</f>
        <v>374302197</v>
      </c>
      <c r="Y254" s="94"/>
      <c r="Z254" s="131">
        <f>(Z52+Z192+Z252)</f>
        <v>46804802</v>
      </c>
      <c r="AA254" s="94"/>
      <c r="AB254" s="131">
        <f>(AB52+AB192+AB252)</f>
        <v>362402186</v>
      </c>
      <c r="AC254" s="94"/>
      <c r="AD254" s="131">
        <f>(AD52+AD192+AD252)</f>
        <v>783509185</v>
      </c>
      <c r="AE254" s="94"/>
      <c r="AF254" s="131">
        <f>(AF52+AF192+AF252)</f>
        <v>70230</v>
      </c>
      <c r="AG254" s="94"/>
      <c r="AH254" s="131">
        <f>(AH52+AH192+AH252)</f>
        <v>15704274</v>
      </c>
      <c r="AI254" s="94"/>
      <c r="AJ254" s="131">
        <f>(AJ52+AJ192+AJ252)</f>
        <v>21937048</v>
      </c>
      <c r="AK254" s="94"/>
      <c r="AL254" s="131">
        <f>(AL52+AL192+AL252)</f>
        <v>2586874453</v>
      </c>
      <c r="AM254" s="94"/>
      <c r="AN254" s="130">
        <f>(AN52+AN192+AN252)</f>
        <v>171</v>
      </c>
    </row>
    <row r="255" spans="1:40" ht="6.75" customHeight="1" thickTop="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row>
    <row r="256" spans="1:40" ht="9.6" customHeight="1"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row>
    <row r="257" spans="1:42" ht="11.1" customHeight="1" x14ac:dyDescent="0.25">
      <c r="A257" s="94"/>
      <c r="B257" s="94"/>
      <c r="C257" s="94" t="s">
        <v>249</v>
      </c>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row>
    <row r="258" spans="1:42" ht="6.6"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row>
    <row r="259" spans="1:42" ht="9.6"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row>
    <row r="260" spans="1:42" ht="9.6"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row>
    <row r="261" spans="1:42" ht="9.6"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row>
    <row r="262" spans="1:42" ht="9.6"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row>
    <row r="263" spans="1:42" ht="9.6"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row>
    <row r="264" spans="1:42" ht="1.7"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row>
    <row r="265" spans="1:42" ht="9.4" hidden="1"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row>
    <row r="266" spans="1:42" ht="9.4" hidden="1"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row>
    <row r="267" spans="1:42" ht="9.4" hidden="1"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row>
    <row r="268" spans="1:42" ht="9.6"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row>
    <row r="269" spans="1:42" ht="6.75" customHeight="1" x14ac:dyDescent="0.2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row>
    <row r="270" spans="1:42" ht="12" customHeight="1" x14ac:dyDescent="0.25">
      <c r="A270" s="118" t="s">
        <v>633</v>
      </c>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P270" s="135" t="s">
        <v>634</v>
      </c>
    </row>
  </sheetData>
  <printOptions gridLinesSet="0"/>
  <pageMargins left="3.75" right="0.25" top="0.5" bottom="0.25" header="0" footer="0"/>
  <pageSetup paperSize="17" pageOrder="overThenDown" orientation="landscape" r:id="rId1"/>
  <headerFooter alignWithMargins="0"/>
  <rowBreaks count="3" manualBreakCount="3">
    <brk id="67" max="16383" man="1"/>
    <brk id="133" max="16383" man="1"/>
    <brk id="200" max="16383" man="1"/>
  </rowBreaks>
  <colBreaks count="1" manualBreakCount="1">
    <brk id="22" max="1048575" man="1"/>
  </colBreaks>
  <ignoredErrors>
    <ignoredError sqref="A67 AP67 A133 AP133 A200 AP200 A270 AP270"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O269"/>
  <sheetViews>
    <sheetView showGridLines="0" zoomScaleNormal="100" workbookViewId="0">
      <pane xSplit="3" ySplit="11" topLeftCell="D12" activePane="bottomRight" state="frozen"/>
      <selection pane="topRight" activeCell="D1" sqref="D1"/>
      <selection pane="bottomLeft" activeCell="A12" sqref="A12"/>
      <selection pane="bottomRight"/>
    </sheetView>
  </sheetViews>
  <sheetFormatPr defaultColWidth="12.7109375" defaultRowHeight="9.75" customHeight="1" x14ac:dyDescent="0.25"/>
  <cols>
    <col min="1" max="1" width="4.5703125" style="97" bestFit="1" customWidth="1"/>
    <col min="2" max="2" width="1.85546875" style="97" customWidth="1"/>
    <col min="3" max="3" width="15.7109375" style="97" bestFit="1" customWidth="1"/>
    <col min="4" max="4" width="1.5703125" style="97" customWidth="1"/>
    <col min="5" max="5" width="13.5703125" style="97" customWidth="1"/>
    <col min="6" max="6" width="1.28515625" style="97" customWidth="1"/>
    <col min="7" max="7" width="11" style="97" bestFit="1" customWidth="1"/>
    <col min="8" max="8" width="1.5703125" style="97" customWidth="1"/>
    <col min="9" max="9" width="15.5703125" style="97" bestFit="1" customWidth="1"/>
    <col min="10" max="10" width="1.28515625" style="97" customWidth="1"/>
    <col min="11" max="11" width="11.5703125" style="97" customWidth="1"/>
    <col min="12" max="12" width="1.5703125" style="97" customWidth="1"/>
    <col min="13" max="13" width="14.5703125" style="97" bestFit="1" customWidth="1"/>
    <col min="14" max="14" width="1.28515625" style="97" customWidth="1"/>
    <col min="15" max="15" width="15.7109375" style="97" bestFit="1" customWidth="1"/>
    <col min="16" max="16" width="1.5703125" style="97" customWidth="1"/>
    <col min="17" max="17" width="14.5703125" style="97" bestFit="1" customWidth="1"/>
    <col min="18" max="18" width="1.5703125" style="97" customWidth="1"/>
    <col min="19" max="19" width="13.28515625" style="97" bestFit="1" customWidth="1"/>
    <col min="20" max="20" width="1.28515625" style="97" customWidth="1"/>
    <col min="21" max="21" width="12" style="97" bestFit="1" customWidth="1"/>
    <col min="22" max="22" width="1" style="97" customWidth="1"/>
    <col min="23" max="23" width="13.140625" style="97" bestFit="1" customWidth="1"/>
    <col min="24" max="24" width="1.5703125" style="97" customWidth="1"/>
    <col min="25" max="25" width="14.42578125" style="97" customWidth="1"/>
    <col min="26" max="26" width="1.28515625" style="97" customWidth="1"/>
    <col min="27" max="27" width="16.28515625" style="97" customWidth="1"/>
    <col min="28" max="28" width="0.7109375" style="97" customWidth="1"/>
    <col min="29" max="29" width="13.140625" style="97" bestFit="1" customWidth="1"/>
    <col min="30" max="30" width="0.5703125" style="97" customWidth="1"/>
    <col min="31" max="31" width="15.140625" style="97" customWidth="1"/>
    <col min="32" max="32" width="0.7109375" style="97" customWidth="1"/>
    <col min="33" max="33" width="13" style="97" customWidth="1"/>
    <col min="34" max="34" width="0.5703125" style="97" customWidth="1"/>
    <col min="35" max="35" width="14.5703125" style="97" bestFit="1" customWidth="1"/>
    <col min="36" max="36" width="0.85546875" style="97" customWidth="1"/>
    <col min="37" max="37" width="15.5703125" style="97" customWidth="1"/>
    <col min="38" max="38" width="0.85546875" style="97" customWidth="1"/>
    <col min="39" max="39" width="1.5703125" style="97" customWidth="1"/>
    <col min="40" max="40" width="5.28515625" style="145" customWidth="1"/>
    <col min="41" max="41" width="4.5703125" style="97" bestFit="1" customWidth="1"/>
    <col min="42" max="42" width="17.85546875" style="97" customWidth="1"/>
    <col min="43" max="256" width="12.7109375" style="97"/>
    <col min="257" max="257" width="5" style="97" customWidth="1"/>
    <col min="258" max="258" width="1.85546875" style="97" customWidth="1"/>
    <col min="259" max="259" width="15.7109375" style="97" bestFit="1" customWidth="1"/>
    <col min="260" max="260" width="1.5703125" style="97" customWidth="1"/>
    <col min="261" max="261" width="13.5703125" style="97" customWidth="1"/>
    <col min="262" max="262" width="1.28515625" style="97" customWidth="1"/>
    <col min="263" max="263" width="11.42578125" style="97" customWidth="1"/>
    <col min="264" max="264" width="1.5703125" style="97" customWidth="1"/>
    <col min="265" max="265" width="13" style="97" customWidth="1"/>
    <col min="266" max="266" width="1.28515625" style="97" customWidth="1"/>
    <col min="267" max="267" width="11.5703125" style="97" customWidth="1"/>
    <col min="268" max="268" width="1.5703125" style="97" customWidth="1"/>
    <col min="269" max="269" width="13.85546875" style="97" customWidth="1"/>
    <col min="270" max="270" width="1.28515625" style="97" customWidth="1"/>
    <col min="271" max="271" width="13.5703125" style="97" customWidth="1"/>
    <col min="272" max="272" width="1.5703125" style="97" customWidth="1"/>
    <col min="273" max="273" width="12.42578125" style="97" customWidth="1"/>
    <col min="274" max="274" width="1.5703125" style="97" customWidth="1"/>
    <col min="275" max="275" width="12.28515625" style="97" customWidth="1"/>
    <col min="276" max="276" width="1.28515625" style="97" customWidth="1"/>
    <col min="277" max="277" width="11.85546875" style="97" customWidth="1"/>
    <col min="278" max="278" width="1" style="97" customWidth="1"/>
    <col min="279" max="279" width="13" style="97" customWidth="1"/>
    <col min="280" max="280" width="1.5703125" style="97" customWidth="1"/>
    <col min="281" max="281" width="14.42578125" style="97" customWidth="1"/>
    <col min="282" max="282" width="1.28515625" style="97" customWidth="1"/>
    <col min="283" max="283" width="14.85546875" style="97" customWidth="1"/>
    <col min="284" max="284" width="0.7109375" style="97" customWidth="1"/>
    <col min="285" max="285" width="14.7109375" style="97" customWidth="1"/>
    <col min="286" max="286" width="0.5703125" style="97" customWidth="1"/>
    <col min="287" max="287" width="15.140625" style="97" customWidth="1"/>
    <col min="288" max="288" width="0.7109375" style="97" customWidth="1"/>
    <col min="289" max="289" width="13" style="97" customWidth="1"/>
    <col min="290" max="290" width="0.5703125" style="97" customWidth="1"/>
    <col min="291" max="291" width="15.42578125" style="97" customWidth="1"/>
    <col min="292" max="292" width="0.85546875" style="97" customWidth="1"/>
    <col min="293" max="293" width="15.5703125" style="97" customWidth="1"/>
    <col min="294" max="294" width="0.85546875" style="97" customWidth="1"/>
    <col min="295" max="295" width="1.5703125" style="97" customWidth="1"/>
    <col min="296" max="296" width="5.28515625" style="97" customWidth="1"/>
    <col min="297" max="297" width="78.7109375" style="97" customWidth="1"/>
    <col min="298" max="298" width="17.85546875" style="97" customWidth="1"/>
    <col min="299" max="512" width="12.7109375" style="97"/>
    <col min="513" max="513" width="5" style="97" customWidth="1"/>
    <col min="514" max="514" width="1.85546875" style="97" customWidth="1"/>
    <col min="515" max="515" width="15.7109375" style="97" bestFit="1" customWidth="1"/>
    <col min="516" max="516" width="1.5703125" style="97" customWidth="1"/>
    <col min="517" max="517" width="13.5703125" style="97" customWidth="1"/>
    <col min="518" max="518" width="1.28515625" style="97" customWidth="1"/>
    <col min="519" max="519" width="11.42578125" style="97" customWidth="1"/>
    <col min="520" max="520" width="1.5703125" style="97" customWidth="1"/>
    <col min="521" max="521" width="13" style="97" customWidth="1"/>
    <col min="522" max="522" width="1.28515625" style="97" customWidth="1"/>
    <col min="523" max="523" width="11.5703125" style="97" customWidth="1"/>
    <col min="524" max="524" width="1.5703125" style="97" customWidth="1"/>
    <col min="525" max="525" width="13.85546875" style="97" customWidth="1"/>
    <col min="526" max="526" width="1.28515625" style="97" customWidth="1"/>
    <col min="527" max="527" width="13.5703125" style="97" customWidth="1"/>
    <col min="528" max="528" width="1.5703125" style="97" customWidth="1"/>
    <col min="529" max="529" width="12.42578125" style="97" customWidth="1"/>
    <col min="530" max="530" width="1.5703125" style="97" customWidth="1"/>
    <col min="531" max="531" width="12.28515625" style="97" customWidth="1"/>
    <col min="532" max="532" width="1.28515625" style="97" customWidth="1"/>
    <col min="533" max="533" width="11.85546875" style="97" customWidth="1"/>
    <col min="534" max="534" width="1" style="97" customWidth="1"/>
    <col min="535" max="535" width="13" style="97" customWidth="1"/>
    <col min="536" max="536" width="1.5703125" style="97" customWidth="1"/>
    <col min="537" max="537" width="14.42578125" style="97" customWidth="1"/>
    <col min="538" max="538" width="1.28515625" style="97" customWidth="1"/>
    <col min="539" max="539" width="14.85546875" style="97" customWidth="1"/>
    <col min="540" max="540" width="0.7109375" style="97" customWidth="1"/>
    <col min="541" max="541" width="14.7109375" style="97" customWidth="1"/>
    <col min="542" max="542" width="0.5703125" style="97" customWidth="1"/>
    <col min="543" max="543" width="15.140625" style="97" customWidth="1"/>
    <col min="544" max="544" width="0.7109375" style="97" customWidth="1"/>
    <col min="545" max="545" width="13" style="97" customWidth="1"/>
    <col min="546" max="546" width="0.5703125" style="97" customWidth="1"/>
    <col min="547" max="547" width="15.42578125" style="97" customWidth="1"/>
    <col min="548" max="548" width="0.85546875" style="97" customWidth="1"/>
    <col min="549" max="549" width="15.5703125" style="97" customWidth="1"/>
    <col min="550" max="550" width="0.85546875" style="97" customWidth="1"/>
    <col min="551" max="551" width="1.5703125" style="97" customWidth="1"/>
    <col min="552" max="552" width="5.28515625" style="97" customWidth="1"/>
    <col min="553" max="553" width="78.7109375" style="97" customWidth="1"/>
    <col min="554" max="554" width="17.85546875" style="97" customWidth="1"/>
    <col min="555" max="768" width="12.7109375" style="97"/>
    <col min="769" max="769" width="5" style="97" customWidth="1"/>
    <col min="770" max="770" width="1.85546875" style="97" customWidth="1"/>
    <col min="771" max="771" width="15.7109375" style="97" bestFit="1" customWidth="1"/>
    <col min="772" max="772" width="1.5703125" style="97" customWidth="1"/>
    <col min="773" max="773" width="13.5703125" style="97" customWidth="1"/>
    <col min="774" max="774" width="1.28515625" style="97" customWidth="1"/>
    <col min="775" max="775" width="11.42578125" style="97" customWidth="1"/>
    <col min="776" max="776" width="1.5703125" style="97" customWidth="1"/>
    <col min="777" max="777" width="13" style="97" customWidth="1"/>
    <col min="778" max="778" width="1.28515625" style="97" customWidth="1"/>
    <col min="779" max="779" width="11.5703125" style="97" customWidth="1"/>
    <col min="780" max="780" width="1.5703125" style="97" customWidth="1"/>
    <col min="781" max="781" width="13.85546875" style="97" customWidth="1"/>
    <col min="782" max="782" width="1.28515625" style="97" customWidth="1"/>
    <col min="783" max="783" width="13.5703125" style="97" customWidth="1"/>
    <col min="784" max="784" width="1.5703125" style="97" customWidth="1"/>
    <col min="785" max="785" width="12.42578125" style="97" customWidth="1"/>
    <col min="786" max="786" width="1.5703125" style="97" customWidth="1"/>
    <col min="787" max="787" width="12.28515625" style="97" customWidth="1"/>
    <col min="788" max="788" width="1.28515625" style="97" customWidth="1"/>
    <col min="789" max="789" width="11.85546875" style="97" customWidth="1"/>
    <col min="790" max="790" width="1" style="97" customWidth="1"/>
    <col min="791" max="791" width="13" style="97" customWidth="1"/>
    <col min="792" max="792" width="1.5703125" style="97" customWidth="1"/>
    <col min="793" max="793" width="14.42578125" style="97" customWidth="1"/>
    <col min="794" max="794" width="1.28515625" style="97" customWidth="1"/>
    <col min="795" max="795" width="14.85546875" style="97" customWidth="1"/>
    <col min="796" max="796" width="0.7109375" style="97" customWidth="1"/>
    <col min="797" max="797" width="14.7109375" style="97" customWidth="1"/>
    <col min="798" max="798" width="0.5703125" style="97" customWidth="1"/>
    <col min="799" max="799" width="15.140625" style="97" customWidth="1"/>
    <col min="800" max="800" width="0.7109375" style="97" customWidth="1"/>
    <col min="801" max="801" width="13" style="97" customWidth="1"/>
    <col min="802" max="802" width="0.5703125" style="97" customWidth="1"/>
    <col min="803" max="803" width="15.42578125" style="97" customWidth="1"/>
    <col min="804" max="804" width="0.85546875" style="97" customWidth="1"/>
    <col min="805" max="805" width="15.5703125" style="97" customWidth="1"/>
    <col min="806" max="806" width="0.85546875" style="97" customWidth="1"/>
    <col min="807" max="807" width="1.5703125" style="97" customWidth="1"/>
    <col min="808" max="808" width="5.28515625" style="97" customWidth="1"/>
    <col min="809" max="809" width="78.7109375" style="97" customWidth="1"/>
    <col min="810" max="810" width="17.85546875" style="97" customWidth="1"/>
    <col min="811" max="1024" width="12.7109375" style="97"/>
    <col min="1025" max="1025" width="5" style="97" customWidth="1"/>
    <col min="1026" max="1026" width="1.85546875" style="97" customWidth="1"/>
    <col min="1027" max="1027" width="15.7109375" style="97" bestFit="1" customWidth="1"/>
    <col min="1028" max="1028" width="1.5703125" style="97" customWidth="1"/>
    <col min="1029" max="1029" width="13.5703125" style="97" customWidth="1"/>
    <col min="1030" max="1030" width="1.28515625" style="97" customWidth="1"/>
    <col min="1031" max="1031" width="11.42578125" style="97" customWidth="1"/>
    <col min="1032" max="1032" width="1.5703125" style="97" customWidth="1"/>
    <col min="1033" max="1033" width="13" style="97" customWidth="1"/>
    <col min="1034" max="1034" width="1.28515625" style="97" customWidth="1"/>
    <col min="1035" max="1035" width="11.5703125" style="97" customWidth="1"/>
    <col min="1036" max="1036" width="1.5703125" style="97" customWidth="1"/>
    <col min="1037" max="1037" width="13.85546875" style="97" customWidth="1"/>
    <col min="1038" max="1038" width="1.28515625" style="97" customWidth="1"/>
    <col min="1039" max="1039" width="13.5703125" style="97" customWidth="1"/>
    <col min="1040" max="1040" width="1.5703125" style="97" customWidth="1"/>
    <col min="1041" max="1041" width="12.42578125" style="97" customWidth="1"/>
    <col min="1042" max="1042" width="1.5703125" style="97" customWidth="1"/>
    <col min="1043" max="1043" width="12.28515625" style="97" customWidth="1"/>
    <col min="1044" max="1044" width="1.28515625" style="97" customWidth="1"/>
    <col min="1045" max="1045" width="11.85546875" style="97" customWidth="1"/>
    <col min="1046" max="1046" width="1" style="97" customWidth="1"/>
    <col min="1047" max="1047" width="13" style="97" customWidth="1"/>
    <col min="1048" max="1048" width="1.5703125" style="97" customWidth="1"/>
    <col min="1049" max="1049" width="14.42578125" style="97" customWidth="1"/>
    <col min="1050" max="1050" width="1.28515625" style="97" customWidth="1"/>
    <col min="1051" max="1051" width="14.85546875" style="97" customWidth="1"/>
    <col min="1052" max="1052" width="0.7109375" style="97" customWidth="1"/>
    <col min="1053" max="1053" width="14.7109375" style="97" customWidth="1"/>
    <col min="1054" max="1054" width="0.5703125" style="97" customWidth="1"/>
    <col min="1055" max="1055" width="15.140625" style="97" customWidth="1"/>
    <col min="1056" max="1056" width="0.7109375" style="97" customWidth="1"/>
    <col min="1057" max="1057" width="13" style="97" customWidth="1"/>
    <col min="1058" max="1058" width="0.5703125" style="97" customWidth="1"/>
    <col min="1059" max="1059" width="15.42578125" style="97" customWidth="1"/>
    <col min="1060" max="1060" width="0.85546875" style="97" customWidth="1"/>
    <col min="1061" max="1061" width="15.5703125" style="97" customWidth="1"/>
    <col min="1062" max="1062" width="0.85546875" style="97" customWidth="1"/>
    <col min="1063" max="1063" width="1.5703125" style="97" customWidth="1"/>
    <col min="1064" max="1064" width="5.28515625" style="97" customWidth="1"/>
    <col min="1065" max="1065" width="78.7109375" style="97" customWidth="1"/>
    <col min="1066" max="1066" width="17.85546875" style="97" customWidth="1"/>
    <col min="1067" max="1280" width="12.7109375" style="97"/>
    <col min="1281" max="1281" width="5" style="97" customWidth="1"/>
    <col min="1282" max="1282" width="1.85546875" style="97" customWidth="1"/>
    <col min="1283" max="1283" width="15.7109375" style="97" bestFit="1" customWidth="1"/>
    <col min="1284" max="1284" width="1.5703125" style="97" customWidth="1"/>
    <col min="1285" max="1285" width="13.5703125" style="97" customWidth="1"/>
    <col min="1286" max="1286" width="1.28515625" style="97" customWidth="1"/>
    <col min="1287" max="1287" width="11.42578125" style="97" customWidth="1"/>
    <col min="1288" max="1288" width="1.5703125" style="97" customWidth="1"/>
    <col min="1289" max="1289" width="13" style="97" customWidth="1"/>
    <col min="1290" max="1290" width="1.28515625" style="97" customWidth="1"/>
    <col min="1291" max="1291" width="11.5703125" style="97" customWidth="1"/>
    <col min="1292" max="1292" width="1.5703125" style="97" customWidth="1"/>
    <col min="1293" max="1293" width="13.85546875" style="97" customWidth="1"/>
    <col min="1294" max="1294" width="1.28515625" style="97" customWidth="1"/>
    <col min="1295" max="1295" width="13.5703125" style="97" customWidth="1"/>
    <col min="1296" max="1296" width="1.5703125" style="97" customWidth="1"/>
    <col min="1297" max="1297" width="12.42578125" style="97" customWidth="1"/>
    <col min="1298" max="1298" width="1.5703125" style="97" customWidth="1"/>
    <col min="1299" max="1299" width="12.28515625" style="97" customWidth="1"/>
    <col min="1300" max="1300" width="1.28515625" style="97" customWidth="1"/>
    <col min="1301" max="1301" width="11.85546875" style="97" customWidth="1"/>
    <col min="1302" max="1302" width="1" style="97" customWidth="1"/>
    <col min="1303" max="1303" width="13" style="97" customWidth="1"/>
    <col min="1304" max="1304" width="1.5703125" style="97" customWidth="1"/>
    <col min="1305" max="1305" width="14.42578125" style="97" customWidth="1"/>
    <col min="1306" max="1306" width="1.28515625" style="97" customWidth="1"/>
    <col min="1307" max="1307" width="14.85546875" style="97" customWidth="1"/>
    <col min="1308" max="1308" width="0.7109375" style="97" customWidth="1"/>
    <col min="1309" max="1309" width="14.7109375" style="97" customWidth="1"/>
    <col min="1310" max="1310" width="0.5703125" style="97" customWidth="1"/>
    <col min="1311" max="1311" width="15.140625" style="97" customWidth="1"/>
    <col min="1312" max="1312" width="0.7109375" style="97" customWidth="1"/>
    <col min="1313" max="1313" width="13" style="97" customWidth="1"/>
    <col min="1314" max="1314" width="0.5703125" style="97" customWidth="1"/>
    <col min="1315" max="1315" width="15.42578125" style="97" customWidth="1"/>
    <col min="1316" max="1316" width="0.85546875" style="97" customWidth="1"/>
    <col min="1317" max="1317" width="15.5703125" style="97" customWidth="1"/>
    <col min="1318" max="1318" width="0.85546875" style="97" customWidth="1"/>
    <col min="1319" max="1319" width="1.5703125" style="97" customWidth="1"/>
    <col min="1320" max="1320" width="5.28515625" style="97" customWidth="1"/>
    <col min="1321" max="1321" width="78.7109375" style="97" customWidth="1"/>
    <col min="1322" max="1322" width="17.85546875" style="97" customWidth="1"/>
    <col min="1323" max="1536" width="12.7109375" style="97"/>
    <col min="1537" max="1537" width="5" style="97" customWidth="1"/>
    <col min="1538" max="1538" width="1.85546875" style="97" customWidth="1"/>
    <col min="1539" max="1539" width="15.7109375" style="97" bestFit="1" customWidth="1"/>
    <col min="1540" max="1540" width="1.5703125" style="97" customWidth="1"/>
    <col min="1541" max="1541" width="13.5703125" style="97" customWidth="1"/>
    <col min="1542" max="1542" width="1.28515625" style="97" customWidth="1"/>
    <col min="1543" max="1543" width="11.42578125" style="97" customWidth="1"/>
    <col min="1544" max="1544" width="1.5703125" style="97" customWidth="1"/>
    <col min="1545" max="1545" width="13" style="97" customWidth="1"/>
    <col min="1546" max="1546" width="1.28515625" style="97" customWidth="1"/>
    <col min="1547" max="1547" width="11.5703125" style="97" customWidth="1"/>
    <col min="1548" max="1548" width="1.5703125" style="97" customWidth="1"/>
    <col min="1549" max="1549" width="13.85546875" style="97" customWidth="1"/>
    <col min="1550" max="1550" width="1.28515625" style="97" customWidth="1"/>
    <col min="1551" max="1551" width="13.5703125" style="97" customWidth="1"/>
    <col min="1552" max="1552" width="1.5703125" style="97" customWidth="1"/>
    <col min="1553" max="1553" width="12.42578125" style="97" customWidth="1"/>
    <col min="1554" max="1554" width="1.5703125" style="97" customWidth="1"/>
    <col min="1555" max="1555" width="12.28515625" style="97" customWidth="1"/>
    <col min="1556" max="1556" width="1.28515625" style="97" customWidth="1"/>
    <col min="1557" max="1557" width="11.85546875" style="97" customWidth="1"/>
    <col min="1558" max="1558" width="1" style="97" customWidth="1"/>
    <col min="1559" max="1559" width="13" style="97" customWidth="1"/>
    <col min="1560" max="1560" width="1.5703125" style="97" customWidth="1"/>
    <col min="1561" max="1561" width="14.42578125" style="97" customWidth="1"/>
    <col min="1562" max="1562" width="1.28515625" style="97" customWidth="1"/>
    <col min="1563" max="1563" width="14.85546875" style="97" customWidth="1"/>
    <col min="1564" max="1564" width="0.7109375" style="97" customWidth="1"/>
    <col min="1565" max="1565" width="14.7109375" style="97" customWidth="1"/>
    <col min="1566" max="1566" width="0.5703125" style="97" customWidth="1"/>
    <col min="1567" max="1567" width="15.140625" style="97" customWidth="1"/>
    <col min="1568" max="1568" width="0.7109375" style="97" customWidth="1"/>
    <col min="1569" max="1569" width="13" style="97" customWidth="1"/>
    <col min="1570" max="1570" width="0.5703125" style="97" customWidth="1"/>
    <col min="1571" max="1571" width="15.42578125" style="97" customWidth="1"/>
    <col min="1572" max="1572" width="0.85546875" style="97" customWidth="1"/>
    <col min="1573" max="1573" width="15.5703125" style="97" customWidth="1"/>
    <col min="1574" max="1574" width="0.85546875" style="97" customWidth="1"/>
    <col min="1575" max="1575" width="1.5703125" style="97" customWidth="1"/>
    <col min="1576" max="1576" width="5.28515625" style="97" customWidth="1"/>
    <col min="1577" max="1577" width="78.7109375" style="97" customWidth="1"/>
    <col min="1578" max="1578" width="17.85546875" style="97" customWidth="1"/>
    <col min="1579" max="1792" width="12.7109375" style="97"/>
    <col min="1793" max="1793" width="5" style="97" customWidth="1"/>
    <col min="1794" max="1794" width="1.85546875" style="97" customWidth="1"/>
    <col min="1795" max="1795" width="15.7109375" style="97" bestFit="1" customWidth="1"/>
    <col min="1796" max="1796" width="1.5703125" style="97" customWidth="1"/>
    <col min="1797" max="1797" width="13.5703125" style="97" customWidth="1"/>
    <col min="1798" max="1798" width="1.28515625" style="97" customWidth="1"/>
    <col min="1799" max="1799" width="11.42578125" style="97" customWidth="1"/>
    <col min="1800" max="1800" width="1.5703125" style="97" customWidth="1"/>
    <col min="1801" max="1801" width="13" style="97" customWidth="1"/>
    <col min="1802" max="1802" width="1.28515625" style="97" customWidth="1"/>
    <col min="1803" max="1803" width="11.5703125" style="97" customWidth="1"/>
    <col min="1804" max="1804" width="1.5703125" style="97" customWidth="1"/>
    <col min="1805" max="1805" width="13.85546875" style="97" customWidth="1"/>
    <col min="1806" max="1806" width="1.28515625" style="97" customWidth="1"/>
    <col min="1807" max="1807" width="13.5703125" style="97" customWidth="1"/>
    <col min="1808" max="1808" width="1.5703125" style="97" customWidth="1"/>
    <col min="1809" max="1809" width="12.42578125" style="97" customWidth="1"/>
    <col min="1810" max="1810" width="1.5703125" style="97" customWidth="1"/>
    <col min="1811" max="1811" width="12.28515625" style="97" customWidth="1"/>
    <col min="1812" max="1812" width="1.28515625" style="97" customWidth="1"/>
    <col min="1813" max="1813" width="11.85546875" style="97" customWidth="1"/>
    <col min="1814" max="1814" width="1" style="97" customWidth="1"/>
    <col min="1815" max="1815" width="13" style="97" customWidth="1"/>
    <col min="1816" max="1816" width="1.5703125" style="97" customWidth="1"/>
    <col min="1817" max="1817" width="14.42578125" style="97" customWidth="1"/>
    <col min="1818" max="1818" width="1.28515625" style="97" customWidth="1"/>
    <col min="1819" max="1819" width="14.85546875" style="97" customWidth="1"/>
    <col min="1820" max="1820" width="0.7109375" style="97" customWidth="1"/>
    <col min="1821" max="1821" width="14.7109375" style="97" customWidth="1"/>
    <col min="1822" max="1822" width="0.5703125" style="97" customWidth="1"/>
    <col min="1823" max="1823" width="15.140625" style="97" customWidth="1"/>
    <col min="1824" max="1824" width="0.7109375" style="97" customWidth="1"/>
    <col min="1825" max="1825" width="13" style="97" customWidth="1"/>
    <col min="1826" max="1826" width="0.5703125" style="97" customWidth="1"/>
    <col min="1827" max="1827" width="15.42578125" style="97" customWidth="1"/>
    <col min="1828" max="1828" width="0.85546875" style="97" customWidth="1"/>
    <col min="1829" max="1829" width="15.5703125" style="97" customWidth="1"/>
    <col min="1830" max="1830" width="0.85546875" style="97" customWidth="1"/>
    <col min="1831" max="1831" width="1.5703125" style="97" customWidth="1"/>
    <col min="1832" max="1832" width="5.28515625" style="97" customWidth="1"/>
    <col min="1833" max="1833" width="78.7109375" style="97" customWidth="1"/>
    <col min="1834" max="1834" width="17.85546875" style="97" customWidth="1"/>
    <col min="1835" max="2048" width="12.7109375" style="97"/>
    <col min="2049" max="2049" width="5" style="97" customWidth="1"/>
    <col min="2050" max="2050" width="1.85546875" style="97" customWidth="1"/>
    <col min="2051" max="2051" width="15.7109375" style="97" bestFit="1" customWidth="1"/>
    <col min="2052" max="2052" width="1.5703125" style="97" customWidth="1"/>
    <col min="2053" max="2053" width="13.5703125" style="97" customWidth="1"/>
    <col min="2054" max="2054" width="1.28515625" style="97" customWidth="1"/>
    <col min="2055" max="2055" width="11.42578125" style="97" customWidth="1"/>
    <col min="2056" max="2056" width="1.5703125" style="97" customWidth="1"/>
    <col min="2057" max="2057" width="13" style="97" customWidth="1"/>
    <col min="2058" max="2058" width="1.28515625" style="97" customWidth="1"/>
    <col min="2059" max="2059" width="11.5703125" style="97" customWidth="1"/>
    <col min="2060" max="2060" width="1.5703125" style="97" customWidth="1"/>
    <col min="2061" max="2061" width="13.85546875" style="97" customWidth="1"/>
    <col min="2062" max="2062" width="1.28515625" style="97" customWidth="1"/>
    <col min="2063" max="2063" width="13.5703125" style="97" customWidth="1"/>
    <col min="2064" max="2064" width="1.5703125" style="97" customWidth="1"/>
    <col min="2065" max="2065" width="12.42578125" style="97" customWidth="1"/>
    <col min="2066" max="2066" width="1.5703125" style="97" customWidth="1"/>
    <col min="2067" max="2067" width="12.28515625" style="97" customWidth="1"/>
    <col min="2068" max="2068" width="1.28515625" style="97" customWidth="1"/>
    <col min="2069" max="2069" width="11.85546875" style="97" customWidth="1"/>
    <col min="2070" max="2070" width="1" style="97" customWidth="1"/>
    <col min="2071" max="2071" width="13" style="97" customWidth="1"/>
    <col min="2072" max="2072" width="1.5703125" style="97" customWidth="1"/>
    <col min="2073" max="2073" width="14.42578125" style="97" customWidth="1"/>
    <col min="2074" max="2074" width="1.28515625" style="97" customWidth="1"/>
    <col min="2075" max="2075" width="14.85546875" style="97" customWidth="1"/>
    <col min="2076" max="2076" width="0.7109375" style="97" customWidth="1"/>
    <col min="2077" max="2077" width="14.7109375" style="97" customWidth="1"/>
    <col min="2078" max="2078" width="0.5703125" style="97" customWidth="1"/>
    <col min="2079" max="2079" width="15.140625" style="97" customWidth="1"/>
    <col min="2080" max="2080" width="0.7109375" style="97" customWidth="1"/>
    <col min="2081" max="2081" width="13" style="97" customWidth="1"/>
    <col min="2082" max="2082" width="0.5703125" style="97" customWidth="1"/>
    <col min="2083" max="2083" width="15.42578125" style="97" customWidth="1"/>
    <col min="2084" max="2084" width="0.85546875" style="97" customWidth="1"/>
    <col min="2085" max="2085" width="15.5703125" style="97" customWidth="1"/>
    <col min="2086" max="2086" width="0.85546875" style="97" customWidth="1"/>
    <col min="2087" max="2087" width="1.5703125" style="97" customWidth="1"/>
    <col min="2088" max="2088" width="5.28515625" style="97" customWidth="1"/>
    <col min="2089" max="2089" width="78.7109375" style="97" customWidth="1"/>
    <col min="2090" max="2090" width="17.85546875" style="97" customWidth="1"/>
    <col min="2091" max="2304" width="12.7109375" style="97"/>
    <col min="2305" max="2305" width="5" style="97" customWidth="1"/>
    <col min="2306" max="2306" width="1.85546875" style="97" customWidth="1"/>
    <col min="2307" max="2307" width="15.7109375" style="97" bestFit="1" customWidth="1"/>
    <col min="2308" max="2308" width="1.5703125" style="97" customWidth="1"/>
    <col min="2309" max="2309" width="13.5703125" style="97" customWidth="1"/>
    <col min="2310" max="2310" width="1.28515625" style="97" customWidth="1"/>
    <col min="2311" max="2311" width="11.42578125" style="97" customWidth="1"/>
    <col min="2312" max="2312" width="1.5703125" style="97" customWidth="1"/>
    <col min="2313" max="2313" width="13" style="97" customWidth="1"/>
    <col min="2314" max="2314" width="1.28515625" style="97" customWidth="1"/>
    <col min="2315" max="2315" width="11.5703125" style="97" customWidth="1"/>
    <col min="2316" max="2316" width="1.5703125" style="97" customWidth="1"/>
    <col min="2317" max="2317" width="13.85546875" style="97" customWidth="1"/>
    <col min="2318" max="2318" width="1.28515625" style="97" customWidth="1"/>
    <col min="2319" max="2319" width="13.5703125" style="97" customWidth="1"/>
    <col min="2320" max="2320" width="1.5703125" style="97" customWidth="1"/>
    <col min="2321" max="2321" width="12.42578125" style="97" customWidth="1"/>
    <col min="2322" max="2322" width="1.5703125" style="97" customWidth="1"/>
    <col min="2323" max="2323" width="12.28515625" style="97" customWidth="1"/>
    <col min="2324" max="2324" width="1.28515625" style="97" customWidth="1"/>
    <col min="2325" max="2325" width="11.85546875" style="97" customWidth="1"/>
    <col min="2326" max="2326" width="1" style="97" customWidth="1"/>
    <col min="2327" max="2327" width="13" style="97" customWidth="1"/>
    <col min="2328" max="2328" width="1.5703125" style="97" customWidth="1"/>
    <col min="2329" max="2329" width="14.42578125" style="97" customWidth="1"/>
    <col min="2330" max="2330" width="1.28515625" style="97" customWidth="1"/>
    <col min="2331" max="2331" width="14.85546875" style="97" customWidth="1"/>
    <col min="2332" max="2332" width="0.7109375" style="97" customWidth="1"/>
    <col min="2333" max="2333" width="14.7109375" style="97" customWidth="1"/>
    <col min="2334" max="2334" width="0.5703125" style="97" customWidth="1"/>
    <col min="2335" max="2335" width="15.140625" style="97" customWidth="1"/>
    <col min="2336" max="2336" width="0.7109375" style="97" customWidth="1"/>
    <col min="2337" max="2337" width="13" style="97" customWidth="1"/>
    <col min="2338" max="2338" width="0.5703125" style="97" customWidth="1"/>
    <col min="2339" max="2339" width="15.42578125" style="97" customWidth="1"/>
    <col min="2340" max="2340" width="0.85546875" style="97" customWidth="1"/>
    <col min="2341" max="2341" width="15.5703125" style="97" customWidth="1"/>
    <col min="2342" max="2342" width="0.85546875" style="97" customWidth="1"/>
    <col min="2343" max="2343" width="1.5703125" style="97" customWidth="1"/>
    <col min="2344" max="2344" width="5.28515625" style="97" customWidth="1"/>
    <col min="2345" max="2345" width="78.7109375" style="97" customWidth="1"/>
    <col min="2346" max="2346" width="17.85546875" style="97" customWidth="1"/>
    <col min="2347" max="2560" width="12.7109375" style="97"/>
    <col min="2561" max="2561" width="5" style="97" customWidth="1"/>
    <col min="2562" max="2562" width="1.85546875" style="97" customWidth="1"/>
    <col min="2563" max="2563" width="15.7109375" style="97" bestFit="1" customWidth="1"/>
    <col min="2564" max="2564" width="1.5703125" style="97" customWidth="1"/>
    <col min="2565" max="2565" width="13.5703125" style="97" customWidth="1"/>
    <col min="2566" max="2566" width="1.28515625" style="97" customWidth="1"/>
    <col min="2567" max="2567" width="11.42578125" style="97" customWidth="1"/>
    <col min="2568" max="2568" width="1.5703125" style="97" customWidth="1"/>
    <col min="2569" max="2569" width="13" style="97" customWidth="1"/>
    <col min="2570" max="2570" width="1.28515625" style="97" customWidth="1"/>
    <col min="2571" max="2571" width="11.5703125" style="97" customWidth="1"/>
    <col min="2572" max="2572" width="1.5703125" style="97" customWidth="1"/>
    <col min="2573" max="2573" width="13.85546875" style="97" customWidth="1"/>
    <col min="2574" max="2574" width="1.28515625" style="97" customWidth="1"/>
    <col min="2575" max="2575" width="13.5703125" style="97" customWidth="1"/>
    <col min="2576" max="2576" width="1.5703125" style="97" customWidth="1"/>
    <col min="2577" max="2577" width="12.42578125" style="97" customWidth="1"/>
    <col min="2578" max="2578" width="1.5703125" style="97" customWidth="1"/>
    <col min="2579" max="2579" width="12.28515625" style="97" customWidth="1"/>
    <col min="2580" max="2580" width="1.28515625" style="97" customWidth="1"/>
    <col min="2581" max="2581" width="11.85546875" style="97" customWidth="1"/>
    <col min="2582" max="2582" width="1" style="97" customWidth="1"/>
    <col min="2583" max="2583" width="13" style="97" customWidth="1"/>
    <col min="2584" max="2584" width="1.5703125" style="97" customWidth="1"/>
    <col min="2585" max="2585" width="14.42578125" style="97" customWidth="1"/>
    <col min="2586" max="2586" width="1.28515625" style="97" customWidth="1"/>
    <col min="2587" max="2587" width="14.85546875" style="97" customWidth="1"/>
    <col min="2588" max="2588" width="0.7109375" style="97" customWidth="1"/>
    <col min="2589" max="2589" width="14.7109375" style="97" customWidth="1"/>
    <col min="2590" max="2590" width="0.5703125" style="97" customWidth="1"/>
    <col min="2591" max="2591" width="15.140625" style="97" customWidth="1"/>
    <col min="2592" max="2592" width="0.7109375" style="97" customWidth="1"/>
    <col min="2593" max="2593" width="13" style="97" customWidth="1"/>
    <col min="2594" max="2594" width="0.5703125" style="97" customWidth="1"/>
    <col min="2595" max="2595" width="15.42578125" style="97" customWidth="1"/>
    <col min="2596" max="2596" width="0.85546875" style="97" customWidth="1"/>
    <col min="2597" max="2597" width="15.5703125" style="97" customWidth="1"/>
    <col min="2598" max="2598" width="0.85546875" style="97" customWidth="1"/>
    <col min="2599" max="2599" width="1.5703125" style="97" customWidth="1"/>
    <col min="2600" max="2600" width="5.28515625" style="97" customWidth="1"/>
    <col min="2601" max="2601" width="78.7109375" style="97" customWidth="1"/>
    <col min="2602" max="2602" width="17.85546875" style="97" customWidth="1"/>
    <col min="2603" max="2816" width="12.7109375" style="97"/>
    <col min="2817" max="2817" width="5" style="97" customWidth="1"/>
    <col min="2818" max="2818" width="1.85546875" style="97" customWidth="1"/>
    <col min="2819" max="2819" width="15.7109375" style="97" bestFit="1" customWidth="1"/>
    <col min="2820" max="2820" width="1.5703125" style="97" customWidth="1"/>
    <col min="2821" max="2821" width="13.5703125" style="97" customWidth="1"/>
    <col min="2822" max="2822" width="1.28515625" style="97" customWidth="1"/>
    <col min="2823" max="2823" width="11.42578125" style="97" customWidth="1"/>
    <col min="2824" max="2824" width="1.5703125" style="97" customWidth="1"/>
    <col min="2825" max="2825" width="13" style="97" customWidth="1"/>
    <col min="2826" max="2826" width="1.28515625" style="97" customWidth="1"/>
    <col min="2827" max="2827" width="11.5703125" style="97" customWidth="1"/>
    <col min="2828" max="2828" width="1.5703125" style="97" customWidth="1"/>
    <col min="2829" max="2829" width="13.85546875" style="97" customWidth="1"/>
    <col min="2830" max="2830" width="1.28515625" style="97" customWidth="1"/>
    <col min="2831" max="2831" width="13.5703125" style="97" customWidth="1"/>
    <col min="2832" max="2832" width="1.5703125" style="97" customWidth="1"/>
    <col min="2833" max="2833" width="12.42578125" style="97" customWidth="1"/>
    <col min="2834" max="2834" width="1.5703125" style="97" customWidth="1"/>
    <col min="2835" max="2835" width="12.28515625" style="97" customWidth="1"/>
    <col min="2836" max="2836" width="1.28515625" style="97" customWidth="1"/>
    <col min="2837" max="2837" width="11.85546875" style="97" customWidth="1"/>
    <col min="2838" max="2838" width="1" style="97" customWidth="1"/>
    <col min="2839" max="2839" width="13" style="97" customWidth="1"/>
    <col min="2840" max="2840" width="1.5703125" style="97" customWidth="1"/>
    <col min="2841" max="2841" width="14.42578125" style="97" customWidth="1"/>
    <col min="2842" max="2842" width="1.28515625" style="97" customWidth="1"/>
    <col min="2843" max="2843" width="14.85546875" style="97" customWidth="1"/>
    <col min="2844" max="2844" width="0.7109375" style="97" customWidth="1"/>
    <col min="2845" max="2845" width="14.7109375" style="97" customWidth="1"/>
    <col min="2846" max="2846" width="0.5703125" style="97" customWidth="1"/>
    <col min="2847" max="2847" width="15.140625" style="97" customWidth="1"/>
    <col min="2848" max="2848" width="0.7109375" style="97" customWidth="1"/>
    <col min="2849" max="2849" width="13" style="97" customWidth="1"/>
    <col min="2850" max="2850" width="0.5703125" style="97" customWidth="1"/>
    <col min="2851" max="2851" width="15.42578125" style="97" customWidth="1"/>
    <col min="2852" max="2852" width="0.85546875" style="97" customWidth="1"/>
    <col min="2853" max="2853" width="15.5703125" style="97" customWidth="1"/>
    <col min="2854" max="2854" width="0.85546875" style="97" customWidth="1"/>
    <col min="2855" max="2855" width="1.5703125" style="97" customWidth="1"/>
    <col min="2856" max="2856" width="5.28515625" style="97" customWidth="1"/>
    <col min="2857" max="2857" width="78.7109375" style="97" customWidth="1"/>
    <col min="2858" max="2858" width="17.85546875" style="97" customWidth="1"/>
    <col min="2859" max="3072" width="12.7109375" style="97"/>
    <col min="3073" max="3073" width="5" style="97" customWidth="1"/>
    <col min="3074" max="3074" width="1.85546875" style="97" customWidth="1"/>
    <col min="3075" max="3075" width="15.7109375" style="97" bestFit="1" customWidth="1"/>
    <col min="3076" max="3076" width="1.5703125" style="97" customWidth="1"/>
    <col min="3077" max="3077" width="13.5703125" style="97" customWidth="1"/>
    <col min="3078" max="3078" width="1.28515625" style="97" customWidth="1"/>
    <col min="3079" max="3079" width="11.42578125" style="97" customWidth="1"/>
    <col min="3080" max="3080" width="1.5703125" style="97" customWidth="1"/>
    <col min="3081" max="3081" width="13" style="97" customWidth="1"/>
    <col min="3082" max="3082" width="1.28515625" style="97" customWidth="1"/>
    <col min="3083" max="3083" width="11.5703125" style="97" customWidth="1"/>
    <col min="3084" max="3084" width="1.5703125" style="97" customWidth="1"/>
    <col min="3085" max="3085" width="13.85546875" style="97" customWidth="1"/>
    <col min="3086" max="3086" width="1.28515625" style="97" customWidth="1"/>
    <col min="3087" max="3087" width="13.5703125" style="97" customWidth="1"/>
    <col min="3088" max="3088" width="1.5703125" style="97" customWidth="1"/>
    <col min="3089" max="3089" width="12.42578125" style="97" customWidth="1"/>
    <col min="3090" max="3090" width="1.5703125" style="97" customWidth="1"/>
    <col min="3091" max="3091" width="12.28515625" style="97" customWidth="1"/>
    <col min="3092" max="3092" width="1.28515625" style="97" customWidth="1"/>
    <col min="3093" max="3093" width="11.85546875" style="97" customWidth="1"/>
    <col min="3094" max="3094" width="1" style="97" customWidth="1"/>
    <col min="3095" max="3095" width="13" style="97" customWidth="1"/>
    <col min="3096" max="3096" width="1.5703125" style="97" customWidth="1"/>
    <col min="3097" max="3097" width="14.42578125" style="97" customWidth="1"/>
    <col min="3098" max="3098" width="1.28515625" style="97" customWidth="1"/>
    <col min="3099" max="3099" width="14.85546875" style="97" customWidth="1"/>
    <col min="3100" max="3100" width="0.7109375" style="97" customWidth="1"/>
    <col min="3101" max="3101" width="14.7109375" style="97" customWidth="1"/>
    <col min="3102" max="3102" width="0.5703125" style="97" customWidth="1"/>
    <col min="3103" max="3103" width="15.140625" style="97" customWidth="1"/>
    <col min="3104" max="3104" width="0.7109375" style="97" customWidth="1"/>
    <col min="3105" max="3105" width="13" style="97" customWidth="1"/>
    <col min="3106" max="3106" width="0.5703125" style="97" customWidth="1"/>
    <col min="3107" max="3107" width="15.42578125" style="97" customWidth="1"/>
    <col min="3108" max="3108" width="0.85546875" style="97" customWidth="1"/>
    <col min="3109" max="3109" width="15.5703125" style="97" customWidth="1"/>
    <col min="3110" max="3110" width="0.85546875" style="97" customWidth="1"/>
    <col min="3111" max="3111" width="1.5703125" style="97" customWidth="1"/>
    <col min="3112" max="3112" width="5.28515625" style="97" customWidth="1"/>
    <col min="3113" max="3113" width="78.7109375" style="97" customWidth="1"/>
    <col min="3114" max="3114" width="17.85546875" style="97" customWidth="1"/>
    <col min="3115" max="3328" width="12.7109375" style="97"/>
    <col min="3329" max="3329" width="5" style="97" customWidth="1"/>
    <col min="3330" max="3330" width="1.85546875" style="97" customWidth="1"/>
    <col min="3331" max="3331" width="15.7109375" style="97" bestFit="1" customWidth="1"/>
    <col min="3332" max="3332" width="1.5703125" style="97" customWidth="1"/>
    <col min="3333" max="3333" width="13.5703125" style="97" customWidth="1"/>
    <col min="3334" max="3334" width="1.28515625" style="97" customWidth="1"/>
    <col min="3335" max="3335" width="11.42578125" style="97" customWidth="1"/>
    <col min="3336" max="3336" width="1.5703125" style="97" customWidth="1"/>
    <col min="3337" max="3337" width="13" style="97" customWidth="1"/>
    <col min="3338" max="3338" width="1.28515625" style="97" customWidth="1"/>
    <col min="3339" max="3339" width="11.5703125" style="97" customWidth="1"/>
    <col min="3340" max="3340" width="1.5703125" style="97" customWidth="1"/>
    <col min="3341" max="3341" width="13.85546875" style="97" customWidth="1"/>
    <col min="3342" max="3342" width="1.28515625" style="97" customWidth="1"/>
    <col min="3343" max="3343" width="13.5703125" style="97" customWidth="1"/>
    <col min="3344" max="3344" width="1.5703125" style="97" customWidth="1"/>
    <col min="3345" max="3345" width="12.42578125" style="97" customWidth="1"/>
    <col min="3346" max="3346" width="1.5703125" style="97" customWidth="1"/>
    <col min="3347" max="3347" width="12.28515625" style="97" customWidth="1"/>
    <col min="3348" max="3348" width="1.28515625" style="97" customWidth="1"/>
    <col min="3349" max="3349" width="11.85546875" style="97" customWidth="1"/>
    <col min="3350" max="3350" width="1" style="97" customWidth="1"/>
    <col min="3351" max="3351" width="13" style="97" customWidth="1"/>
    <col min="3352" max="3352" width="1.5703125" style="97" customWidth="1"/>
    <col min="3353" max="3353" width="14.42578125" style="97" customWidth="1"/>
    <col min="3354" max="3354" width="1.28515625" style="97" customWidth="1"/>
    <col min="3355" max="3355" width="14.85546875" style="97" customWidth="1"/>
    <col min="3356" max="3356" width="0.7109375" style="97" customWidth="1"/>
    <col min="3357" max="3357" width="14.7109375" style="97" customWidth="1"/>
    <col min="3358" max="3358" width="0.5703125" style="97" customWidth="1"/>
    <col min="3359" max="3359" width="15.140625" style="97" customWidth="1"/>
    <col min="3360" max="3360" width="0.7109375" style="97" customWidth="1"/>
    <col min="3361" max="3361" width="13" style="97" customWidth="1"/>
    <col min="3362" max="3362" width="0.5703125" style="97" customWidth="1"/>
    <col min="3363" max="3363" width="15.42578125" style="97" customWidth="1"/>
    <col min="3364" max="3364" width="0.85546875" style="97" customWidth="1"/>
    <col min="3365" max="3365" width="15.5703125" style="97" customWidth="1"/>
    <col min="3366" max="3366" width="0.85546875" style="97" customWidth="1"/>
    <col min="3367" max="3367" width="1.5703125" style="97" customWidth="1"/>
    <col min="3368" max="3368" width="5.28515625" style="97" customWidth="1"/>
    <col min="3369" max="3369" width="78.7109375" style="97" customWidth="1"/>
    <col min="3370" max="3370" width="17.85546875" style="97" customWidth="1"/>
    <col min="3371" max="3584" width="12.7109375" style="97"/>
    <col min="3585" max="3585" width="5" style="97" customWidth="1"/>
    <col min="3586" max="3586" width="1.85546875" style="97" customWidth="1"/>
    <col min="3587" max="3587" width="15.7109375" style="97" bestFit="1" customWidth="1"/>
    <col min="3588" max="3588" width="1.5703125" style="97" customWidth="1"/>
    <col min="3589" max="3589" width="13.5703125" style="97" customWidth="1"/>
    <col min="3590" max="3590" width="1.28515625" style="97" customWidth="1"/>
    <col min="3591" max="3591" width="11.42578125" style="97" customWidth="1"/>
    <col min="3592" max="3592" width="1.5703125" style="97" customWidth="1"/>
    <col min="3593" max="3593" width="13" style="97" customWidth="1"/>
    <col min="3594" max="3594" width="1.28515625" style="97" customWidth="1"/>
    <col min="3595" max="3595" width="11.5703125" style="97" customWidth="1"/>
    <col min="3596" max="3596" width="1.5703125" style="97" customWidth="1"/>
    <col min="3597" max="3597" width="13.85546875" style="97" customWidth="1"/>
    <col min="3598" max="3598" width="1.28515625" style="97" customWidth="1"/>
    <col min="3599" max="3599" width="13.5703125" style="97" customWidth="1"/>
    <col min="3600" max="3600" width="1.5703125" style="97" customWidth="1"/>
    <col min="3601" max="3601" width="12.42578125" style="97" customWidth="1"/>
    <col min="3602" max="3602" width="1.5703125" style="97" customWidth="1"/>
    <col min="3603" max="3603" width="12.28515625" style="97" customWidth="1"/>
    <col min="3604" max="3604" width="1.28515625" style="97" customWidth="1"/>
    <col min="3605" max="3605" width="11.85546875" style="97" customWidth="1"/>
    <col min="3606" max="3606" width="1" style="97" customWidth="1"/>
    <col min="3607" max="3607" width="13" style="97" customWidth="1"/>
    <col min="3608" max="3608" width="1.5703125" style="97" customWidth="1"/>
    <col min="3609" max="3609" width="14.42578125" style="97" customWidth="1"/>
    <col min="3610" max="3610" width="1.28515625" style="97" customWidth="1"/>
    <col min="3611" max="3611" width="14.85546875" style="97" customWidth="1"/>
    <col min="3612" max="3612" width="0.7109375" style="97" customWidth="1"/>
    <col min="3613" max="3613" width="14.7109375" style="97" customWidth="1"/>
    <col min="3614" max="3614" width="0.5703125" style="97" customWidth="1"/>
    <col min="3615" max="3615" width="15.140625" style="97" customWidth="1"/>
    <col min="3616" max="3616" width="0.7109375" style="97" customWidth="1"/>
    <col min="3617" max="3617" width="13" style="97" customWidth="1"/>
    <col min="3618" max="3618" width="0.5703125" style="97" customWidth="1"/>
    <col min="3619" max="3619" width="15.42578125" style="97" customWidth="1"/>
    <col min="3620" max="3620" width="0.85546875" style="97" customWidth="1"/>
    <col min="3621" max="3621" width="15.5703125" style="97" customWidth="1"/>
    <col min="3622" max="3622" width="0.85546875" style="97" customWidth="1"/>
    <col min="3623" max="3623" width="1.5703125" style="97" customWidth="1"/>
    <col min="3624" max="3624" width="5.28515625" style="97" customWidth="1"/>
    <col min="3625" max="3625" width="78.7109375" style="97" customWidth="1"/>
    <col min="3626" max="3626" width="17.85546875" style="97" customWidth="1"/>
    <col min="3627" max="3840" width="12.7109375" style="97"/>
    <col min="3841" max="3841" width="5" style="97" customWidth="1"/>
    <col min="3842" max="3842" width="1.85546875" style="97" customWidth="1"/>
    <col min="3843" max="3843" width="15.7109375" style="97" bestFit="1" customWidth="1"/>
    <col min="3844" max="3844" width="1.5703125" style="97" customWidth="1"/>
    <col min="3845" max="3845" width="13.5703125" style="97" customWidth="1"/>
    <col min="3846" max="3846" width="1.28515625" style="97" customWidth="1"/>
    <col min="3847" max="3847" width="11.42578125" style="97" customWidth="1"/>
    <col min="3848" max="3848" width="1.5703125" style="97" customWidth="1"/>
    <col min="3849" max="3849" width="13" style="97" customWidth="1"/>
    <col min="3850" max="3850" width="1.28515625" style="97" customWidth="1"/>
    <col min="3851" max="3851" width="11.5703125" style="97" customWidth="1"/>
    <col min="3852" max="3852" width="1.5703125" style="97" customWidth="1"/>
    <col min="3853" max="3853" width="13.85546875" style="97" customWidth="1"/>
    <col min="3854" max="3854" width="1.28515625" style="97" customWidth="1"/>
    <col min="3855" max="3855" width="13.5703125" style="97" customWidth="1"/>
    <col min="3856" max="3856" width="1.5703125" style="97" customWidth="1"/>
    <col min="3857" max="3857" width="12.42578125" style="97" customWidth="1"/>
    <col min="3858" max="3858" width="1.5703125" style="97" customWidth="1"/>
    <col min="3859" max="3859" width="12.28515625" style="97" customWidth="1"/>
    <col min="3860" max="3860" width="1.28515625" style="97" customWidth="1"/>
    <col min="3861" max="3861" width="11.85546875" style="97" customWidth="1"/>
    <col min="3862" max="3862" width="1" style="97" customWidth="1"/>
    <col min="3863" max="3863" width="13" style="97" customWidth="1"/>
    <col min="3864" max="3864" width="1.5703125" style="97" customWidth="1"/>
    <col min="3865" max="3865" width="14.42578125" style="97" customWidth="1"/>
    <col min="3866" max="3866" width="1.28515625" style="97" customWidth="1"/>
    <col min="3867" max="3867" width="14.85546875" style="97" customWidth="1"/>
    <col min="3868" max="3868" width="0.7109375" style="97" customWidth="1"/>
    <col min="3869" max="3869" width="14.7109375" style="97" customWidth="1"/>
    <col min="3870" max="3870" width="0.5703125" style="97" customWidth="1"/>
    <col min="3871" max="3871" width="15.140625" style="97" customWidth="1"/>
    <col min="3872" max="3872" width="0.7109375" style="97" customWidth="1"/>
    <col min="3873" max="3873" width="13" style="97" customWidth="1"/>
    <col min="3874" max="3874" width="0.5703125" style="97" customWidth="1"/>
    <col min="3875" max="3875" width="15.42578125" style="97" customWidth="1"/>
    <col min="3876" max="3876" width="0.85546875" style="97" customWidth="1"/>
    <col min="3877" max="3877" width="15.5703125" style="97" customWidth="1"/>
    <col min="3878" max="3878" width="0.85546875" style="97" customWidth="1"/>
    <col min="3879" max="3879" width="1.5703125" style="97" customWidth="1"/>
    <col min="3880" max="3880" width="5.28515625" style="97" customWidth="1"/>
    <col min="3881" max="3881" width="78.7109375" style="97" customWidth="1"/>
    <col min="3882" max="3882" width="17.85546875" style="97" customWidth="1"/>
    <col min="3883" max="4096" width="12.7109375" style="97"/>
    <col min="4097" max="4097" width="5" style="97" customWidth="1"/>
    <col min="4098" max="4098" width="1.85546875" style="97" customWidth="1"/>
    <col min="4099" max="4099" width="15.7109375" style="97" bestFit="1" customWidth="1"/>
    <col min="4100" max="4100" width="1.5703125" style="97" customWidth="1"/>
    <col min="4101" max="4101" width="13.5703125" style="97" customWidth="1"/>
    <col min="4102" max="4102" width="1.28515625" style="97" customWidth="1"/>
    <col min="4103" max="4103" width="11.42578125" style="97" customWidth="1"/>
    <col min="4104" max="4104" width="1.5703125" style="97" customWidth="1"/>
    <col min="4105" max="4105" width="13" style="97" customWidth="1"/>
    <col min="4106" max="4106" width="1.28515625" style="97" customWidth="1"/>
    <col min="4107" max="4107" width="11.5703125" style="97" customWidth="1"/>
    <col min="4108" max="4108" width="1.5703125" style="97" customWidth="1"/>
    <col min="4109" max="4109" width="13.85546875" style="97" customWidth="1"/>
    <col min="4110" max="4110" width="1.28515625" style="97" customWidth="1"/>
    <col min="4111" max="4111" width="13.5703125" style="97" customWidth="1"/>
    <col min="4112" max="4112" width="1.5703125" style="97" customWidth="1"/>
    <col min="4113" max="4113" width="12.42578125" style="97" customWidth="1"/>
    <col min="4114" max="4114" width="1.5703125" style="97" customWidth="1"/>
    <col min="4115" max="4115" width="12.28515625" style="97" customWidth="1"/>
    <col min="4116" max="4116" width="1.28515625" style="97" customWidth="1"/>
    <col min="4117" max="4117" width="11.85546875" style="97" customWidth="1"/>
    <col min="4118" max="4118" width="1" style="97" customWidth="1"/>
    <col min="4119" max="4119" width="13" style="97" customWidth="1"/>
    <col min="4120" max="4120" width="1.5703125" style="97" customWidth="1"/>
    <col min="4121" max="4121" width="14.42578125" style="97" customWidth="1"/>
    <col min="4122" max="4122" width="1.28515625" style="97" customWidth="1"/>
    <col min="4123" max="4123" width="14.85546875" style="97" customWidth="1"/>
    <col min="4124" max="4124" width="0.7109375" style="97" customWidth="1"/>
    <col min="4125" max="4125" width="14.7109375" style="97" customWidth="1"/>
    <col min="4126" max="4126" width="0.5703125" style="97" customWidth="1"/>
    <col min="4127" max="4127" width="15.140625" style="97" customWidth="1"/>
    <col min="4128" max="4128" width="0.7109375" style="97" customWidth="1"/>
    <col min="4129" max="4129" width="13" style="97" customWidth="1"/>
    <col min="4130" max="4130" width="0.5703125" style="97" customWidth="1"/>
    <col min="4131" max="4131" width="15.42578125" style="97" customWidth="1"/>
    <col min="4132" max="4132" width="0.85546875" style="97" customWidth="1"/>
    <col min="4133" max="4133" width="15.5703125" style="97" customWidth="1"/>
    <col min="4134" max="4134" width="0.85546875" style="97" customWidth="1"/>
    <col min="4135" max="4135" width="1.5703125" style="97" customWidth="1"/>
    <col min="4136" max="4136" width="5.28515625" style="97" customWidth="1"/>
    <col min="4137" max="4137" width="78.7109375" style="97" customWidth="1"/>
    <col min="4138" max="4138" width="17.85546875" style="97" customWidth="1"/>
    <col min="4139" max="4352" width="12.7109375" style="97"/>
    <col min="4353" max="4353" width="5" style="97" customWidth="1"/>
    <col min="4354" max="4354" width="1.85546875" style="97" customWidth="1"/>
    <col min="4355" max="4355" width="15.7109375" style="97" bestFit="1" customWidth="1"/>
    <col min="4356" max="4356" width="1.5703125" style="97" customWidth="1"/>
    <col min="4357" max="4357" width="13.5703125" style="97" customWidth="1"/>
    <col min="4358" max="4358" width="1.28515625" style="97" customWidth="1"/>
    <col min="4359" max="4359" width="11.42578125" style="97" customWidth="1"/>
    <col min="4360" max="4360" width="1.5703125" style="97" customWidth="1"/>
    <col min="4361" max="4361" width="13" style="97" customWidth="1"/>
    <col min="4362" max="4362" width="1.28515625" style="97" customWidth="1"/>
    <col min="4363" max="4363" width="11.5703125" style="97" customWidth="1"/>
    <col min="4364" max="4364" width="1.5703125" style="97" customWidth="1"/>
    <col min="4365" max="4365" width="13.85546875" style="97" customWidth="1"/>
    <col min="4366" max="4366" width="1.28515625" style="97" customWidth="1"/>
    <col min="4367" max="4367" width="13.5703125" style="97" customWidth="1"/>
    <col min="4368" max="4368" width="1.5703125" style="97" customWidth="1"/>
    <col min="4369" max="4369" width="12.42578125" style="97" customWidth="1"/>
    <col min="4370" max="4370" width="1.5703125" style="97" customWidth="1"/>
    <col min="4371" max="4371" width="12.28515625" style="97" customWidth="1"/>
    <col min="4372" max="4372" width="1.28515625" style="97" customWidth="1"/>
    <col min="4373" max="4373" width="11.85546875" style="97" customWidth="1"/>
    <col min="4374" max="4374" width="1" style="97" customWidth="1"/>
    <col min="4375" max="4375" width="13" style="97" customWidth="1"/>
    <col min="4376" max="4376" width="1.5703125" style="97" customWidth="1"/>
    <col min="4377" max="4377" width="14.42578125" style="97" customWidth="1"/>
    <col min="4378" max="4378" width="1.28515625" style="97" customWidth="1"/>
    <col min="4379" max="4379" width="14.85546875" style="97" customWidth="1"/>
    <col min="4380" max="4380" width="0.7109375" style="97" customWidth="1"/>
    <col min="4381" max="4381" width="14.7109375" style="97" customWidth="1"/>
    <col min="4382" max="4382" width="0.5703125" style="97" customWidth="1"/>
    <col min="4383" max="4383" width="15.140625" style="97" customWidth="1"/>
    <col min="4384" max="4384" width="0.7109375" style="97" customWidth="1"/>
    <col min="4385" max="4385" width="13" style="97" customWidth="1"/>
    <col min="4386" max="4386" width="0.5703125" style="97" customWidth="1"/>
    <col min="4387" max="4387" width="15.42578125" style="97" customWidth="1"/>
    <col min="4388" max="4388" width="0.85546875" style="97" customWidth="1"/>
    <col min="4389" max="4389" width="15.5703125" style="97" customWidth="1"/>
    <col min="4390" max="4390" width="0.85546875" style="97" customWidth="1"/>
    <col min="4391" max="4391" width="1.5703125" style="97" customWidth="1"/>
    <col min="4392" max="4392" width="5.28515625" style="97" customWidth="1"/>
    <col min="4393" max="4393" width="78.7109375" style="97" customWidth="1"/>
    <col min="4394" max="4394" width="17.85546875" style="97" customWidth="1"/>
    <col min="4395" max="4608" width="12.7109375" style="97"/>
    <col min="4609" max="4609" width="5" style="97" customWidth="1"/>
    <col min="4610" max="4610" width="1.85546875" style="97" customWidth="1"/>
    <col min="4611" max="4611" width="15.7109375" style="97" bestFit="1" customWidth="1"/>
    <col min="4612" max="4612" width="1.5703125" style="97" customWidth="1"/>
    <col min="4613" max="4613" width="13.5703125" style="97" customWidth="1"/>
    <col min="4614" max="4614" width="1.28515625" style="97" customWidth="1"/>
    <col min="4615" max="4615" width="11.42578125" style="97" customWidth="1"/>
    <col min="4616" max="4616" width="1.5703125" style="97" customWidth="1"/>
    <col min="4617" max="4617" width="13" style="97" customWidth="1"/>
    <col min="4618" max="4618" width="1.28515625" style="97" customWidth="1"/>
    <col min="4619" max="4619" width="11.5703125" style="97" customWidth="1"/>
    <col min="4620" max="4620" width="1.5703125" style="97" customWidth="1"/>
    <col min="4621" max="4621" width="13.85546875" style="97" customWidth="1"/>
    <col min="4622" max="4622" width="1.28515625" style="97" customWidth="1"/>
    <col min="4623" max="4623" width="13.5703125" style="97" customWidth="1"/>
    <col min="4624" max="4624" width="1.5703125" style="97" customWidth="1"/>
    <col min="4625" max="4625" width="12.42578125" style="97" customWidth="1"/>
    <col min="4626" max="4626" width="1.5703125" style="97" customWidth="1"/>
    <col min="4627" max="4627" width="12.28515625" style="97" customWidth="1"/>
    <col min="4628" max="4628" width="1.28515625" style="97" customWidth="1"/>
    <col min="4629" max="4629" width="11.85546875" style="97" customWidth="1"/>
    <col min="4630" max="4630" width="1" style="97" customWidth="1"/>
    <col min="4631" max="4631" width="13" style="97" customWidth="1"/>
    <col min="4632" max="4632" width="1.5703125" style="97" customWidth="1"/>
    <col min="4633" max="4633" width="14.42578125" style="97" customWidth="1"/>
    <col min="4634" max="4634" width="1.28515625" style="97" customWidth="1"/>
    <col min="4635" max="4635" width="14.85546875" style="97" customWidth="1"/>
    <col min="4636" max="4636" width="0.7109375" style="97" customWidth="1"/>
    <col min="4637" max="4637" width="14.7109375" style="97" customWidth="1"/>
    <col min="4638" max="4638" width="0.5703125" style="97" customWidth="1"/>
    <col min="4639" max="4639" width="15.140625" style="97" customWidth="1"/>
    <col min="4640" max="4640" width="0.7109375" style="97" customWidth="1"/>
    <col min="4641" max="4641" width="13" style="97" customWidth="1"/>
    <col min="4642" max="4642" width="0.5703125" style="97" customWidth="1"/>
    <col min="4643" max="4643" width="15.42578125" style="97" customWidth="1"/>
    <col min="4644" max="4644" width="0.85546875" style="97" customWidth="1"/>
    <col min="4645" max="4645" width="15.5703125" style="97" customWidth="1"/>
    <col min="4646" max="4646" width="0.85546875" style="97" customWidth="1"/>
    <col min="4647" max="4647" width="1.5703125" style="97" customWidth="1"/>
    <col min="4648" max="4648" width="5.28515625" style="97" customWidth="1"/>
    <col min="4649" max="4649" width="78.7109375" style="97" customWidth="1"/>
    <col min="4650" max="4650" width="17.85546875" style="97" customWidth="1"/>
    <col min="4651" max="4864" width="12.7109375" style="97"/>
    <col min="4865" max="4865" width="5" style="97" customWidth="1"/>
    <col min="4866" max="4866" width="1.85546875" style="97" customWidth="1"/>
    <col min="4867" max="4867" width="15.7109375" style="97" bestFit="1" customWidth="1"/>
    <col min="4868" max="4868" width="1.5703125" style="97" customWidth="1"/>
    <col min="4869" max="4869" width="13.5703125" style="97" customWidth="1"/>
    <col min="4870" max="4870" width="1.28515625" style="97" customWidth="1"/>
    <col min="4871" max="4871" width="11.42578125" style="97" customWidth="1"/>
    <col min="4872" max="4872" width="1.5703125" style="97" customWidth="1"/>
    <col min="4873" max="4873" width="13" style="97" customWidth="1"/>
    <col min="4874" max="4874" width="1.28515625" style="97" customWidth="1"/>
    <col min="4875" max="4875" width="11.5703125" style="97" customWidth="1"/>
    <col min="4876" max="4876" width="1.5703125" style="97" customWidth="1"/>
    <col min="4877" max="4877" width="13.85546875" style="97" customWidth="1"/>
    <col min="4878" max="4878" width="1.28515625" style="97" customWidth="1"/>
    <col min="4879" max="4879" width="13.5703125" style="97" customWidth="1"/>
    <col min="4880" max="4880" width="1.5703125" style="97" customWidth="1"/>
    <col min="4881" max="4881" width="12.42578125" style="97" customWidth="1"/>
    <col min="4882" max="4882" width="1.5703125" style="97" customWidth="1"/>
    <col min="4883" max="4883" width="12.28515625" style="97" customWidth="1"/>
    <col min="4884" max="4884" width="1.28515625" style="97" customWidth="1"/>
    <col min="4885" max="4885" width="11.85546875" style="97" customWidth="1"/>
    <col min="4886" max="4886" width="1" style="97" customWidth="1"/>
    <col min="4887" max="4887" width="13" style="97" customWidth="1"/>
    <col min="4888" max="4888" width="1.5703125" style="97" customWidth="1"/>
    <col min="4889" max="4889" width="14.42578125" style="97" customWidth="1"/>
    <col min="4890" max="4890" width="1.28515625" style="97" customWidth="1"/>
    <col min="4891" max="4891" width="14.85546875" style="97" customWidth="1"/>
    <col min="4892" max="4892" width="0.7109375" style="97" customWidth="1"/>
    <col min="4893" max="4893" width="14.7109375" style="97" customWidth="1"/>
    <col min="4894" max="4894" width="0.5703125" style="97" customWidth="1"/>
    <col min="4895" max="4895" width="15.140625" style="97" customWidth="1"/>
    <col min="4896" max="4896" width="0.7109375" style="97" customWidth="1"/>
    <col min="4897" max="4897" width="13" style="97" customWidth="1"/>
    <col min="4898" max="4898" width="0.5703125" style="97" customWidth="1"/>
    <col min="4899" max="4899" width="15.42578125" style="97" customWidth="1"/>
    <col min="4900" max="4900" width="0.85546875" style="97" customWidth="1"/>
    <col min="4901" max="4901" width="15.5703125" style="97" customWidth="1"/>
    <col min="4902" max="4902" width="0.85546875" style="97" customWidth="1"/>
    <col min="4903" max="4903" width="1.5703125" style="97" customWidth="1"/>
    <col min="4904" max="4904" width="5.28515625" style="97" customWidth="1"/>
    <col min="4905" max="4905" width="78.7109375" style="97" customWidth="1"/>
    <col min="4906" max="4906" width="17.85546875" style="97" customWidth="1"/>
    <col min="4907" max="5120" width="12.7109375" style="97"/>
    <col min="5121" max="5121" width="5" style="97" customWidth="1"/>
    <col min="5122" max="5122" width="1.85546875" style="97" customWidth="1"/>
    <col min="5123" max="5123" width="15.7109375" style="97" bestFit="1" customWidth="1"/>
    <col min="5124" max="5124" width="1.5703125" style="97" customWidth="1"/>
    <col min="5125" max="5125" width="13.5703125" style="97" customWidth="1"/>
    <col min="5126" max="5126" width="1.28515625" style="97" customWidth="1"/>
    <col min="5127" max="5127" width="11.42578125" style="97" customWidth="1"/>
    <col min="5128" max="5128" width="1.5703125" style="97" customWidth="1"/>
    <col min="5129" max="5129" width="13" style="97" customWidth="1"/>
    <col min="5130" max="5130" width="1.28515625" style="97" customWidth="1"/>
    <col min="5131" max="5131" width="11.5703125" style="97" customWidth="1"/>
    <col min="5132" max="5132" width="1.5703125" style="97" customWidth="1"/>
    <col min="5133" max="5133" width="13.85546875" style="97" customWidth="1"/>
    <col min="5134" max="5134" width="1.28515625" style="97" customWidth="1"/>
    <col min="5135" max="5135" width="13.5703125" style="97" customWidth="1"/>
    <col min="5136" max="5136" width="1.5703125" style="97" customWidth="1"/>
    <col min="5137" max="5137" width="12.42578125" style="97" customWidth="1"/>
    <col min="5138" max="5138" width="1.5703125" style="97" customWidth="1"/>
    <col min="5139" max="5139" width="12.28515625" style="97" customWidth="1"/>
    <col min="5140" max="5140" width="1.28515625" style="97" customWidth="1"/>
    <col min="5141" max="5141" width="11.85546875" style="97" customWidth="1"/>
    <col min="5142" max="5142" width="1" style="97" customWidth="1"/>
    <col min="5143" max="5143" width="13" style="97" customWidth="1"/>
    <col min="5144" max="5144" width="1.5703125" style="97" customWidth="1"/>
    <col min="5145" max="5145" width="14.42578125" style="97" customWidth="1"/>
    <col min="5146" max="5146" width="1.28515625" style="97" customWidth="1"/>
    <col min="5147" max="5147" width="14.85546875" style="97" customWidth="1"/>
    <col min="5148" max="5148" width="0.7109375" style="97" customWidth="1"/>
    <col min="5149" max="5149" width="14.7109375" style="97" customWidth="1"/>
    <col min="5150" max="5150" width="0.5703125" style="97" customWidth="1"/>
    <col min="5151" max="5151" width="15.140625" style="97" customWidth="1"/>
    <col min="5152" max="5152" width="0.7109375" style="97" customWidth="1"/>
    <col min="5153" max="5153" width="13" style="97" customWidth="1"/>
    <col min="5154" max="5154" width="0.5703125" style="97" customWidth="1"/>
    <col min="5155" max="5155" width="15.42578125" style="97" customWidth="1"/>
    <col min="5156" max="5156" width="0.85546875" style="97" customWidth="1"/>
    <col min="5157" max="5157" width="15.5703125" style="97" customWidth="1"/>
    <col min="5158" max="5158" width="0.85546875" style="97" customWidth="1"/>
    <col min="5159" max="5159" width="1.5703125" style="97" customWidth="1"/>
    <col min="5160" max="5160" width="5.28515625" style="97" customWidth="1"/>
    <col min="5161" max="5161" width="78.7109375" style="97" customWidth="1"/>
    <col min="5162" max="5162" width="17.85546875" style="97" customWidth="1"/>
    <col min="5163" max="5376" width="12.7109375" style="97"/>
    <col min="5377" max="5377" width="5" style="97" customWidth="1"/>
    <col min="5378" max="5378" width="1.85546875" style="97" customWidth="1"/>
    <col min="5379" max="5379" width="15.7109375" style="97" bestFit="1" customWidth="1"/>
    <col min="5380" max="5380" width="1.5703125" style="97" customWidth="1"/>
    <col min="5381" max="5381" width="13.5703125" style="97" customWidth="1"/>
    <col min="5382" max="5382" width="1.28515625" style="97" customWidth="1"/>
    <col min="5383" max="5383" width="11.42578125" style="97" customWidth="1"/>
    <col min="5384" max="5384" width="1.5703125" style="97" customWidth="1"/>
    <col min="5385" max="5385" width="13" style="97" customWidth="1"/>
    <col min="5386" max="5386" width="1.28515625" style="97" customWidth="1"/>
    <col min="5387" max="5387" width="11.5703125" style="97" customWidth="1"/>
    <col min="5388" max="5388" width="1.5703125" style="97" customWidth="1"/>
    <col min="5389" max="5389" width="13.85546875" style="97" customWidth="1"/>
    <col min="5390" max="5390" width="1.28515625" style="97" customWidth="1"/>
    <col min="5391" max="5391" width="13.5703125" style="97" customWidth="1"/>
    <col min="5392" max="5392" width="1.5703125" style="97" customWidth="1"/>
    <col min="5393" max="5393" width="12.42578125" style="97" customWidth="1"/>
    <col min="5394" max="5394" width="1.5703125" style="97" customWidth="1"/>
    <col min="5395" max="5395" width="12.28515625" style="97" customWidth="1"/>
    <col min="5396" max="5396" width="1.28515625" style="97" customWidth="1"/>
    <col min="5397" max="5397" width="11.85546875" style="97" customWidth="1"/>
    <col min="5398" max="5398" width="1" style="97" customWidth="1"/>
    <col min="5399" max="5399" width="13" style="97" customWidth="1"/>
    <col min="5400" max="5400" width="1.5703125" style="97" customWidth="1"/>
    <col min="5401" max="5401" width="14.42578125" style="97" customWidth="1"/>
    <col min="5402" max="5402" width="1.28515625" style="97" customWidth="1"/>
    <col min="5403" max="5403" width="14.85546875" style="97" customWidth="1"/>
    <col min="5404" max="5404" width="0.7109375" style="97" customWidth="1"/>
    <col min="5405" max="5405" width="14.7109375" style="97" customWidth="1"/>
    <col min="5406" max="5406" width="0.5703125" style="97" customWidth="1"/>
    <col min="5407" max="5407" width="15.140625" style="97" customWidth="1"/>
    <col min="5408" max="5408" width="0.7109375" style="97" customWidth="1"/>
    <col min="5409" max="5409" width="13" style="97" customWidth="1"/>
    <col min="5410" max="5410" width="0.5703125" style="97" customWidth="1"/>
    <col min="5411" max="5411" width="15.42578125" style="97" customWidth="1"/>
    <col min="5412" max="5412" width="0.85546875" style="97" customWidth="1"/>
    <col min="5413" max="5413" width="15.5703125" style="97" customWidth="1"/>
    <col min="5414" max="5414" width="0.85546875" style="97" customWidth="1"/>
    <col min="5415" max="5415" width="1.5703125" style="97" customWidth="1"/>
    <col min="5416" max="5416" width="5.28515625" style="97" customWidth="1"/>
    <col min="5417" max="5417" width="78.7109375" style="97" customWidth="1"/>
    <col min="5418" max="5418" width="17.85546875" style="97" customWidth="1"/>
    <col min="5419" max="5632" width="12.7109375" style="97"/>
    <col min="5633" max="5633" width="5" style="97" customWidth="1"/>
    <col min="5634" max="5634" width="1.85546875" style="97" customWidth="1"/>
    <col min="5635" max="5635" width="15.7109375" style="97" bestFit="1" customWidth="1"/>
    <col min="5636" max="5636" width="1.5703125" style="97" customWidth="1"/>
    <col min="5637" max="5637" width="13.5703125" style="97" customWidth="1"/>
    <col min="5638" max="5638" width="1.28515625" style="97" customWidth="1"/>
    <col min="5639" max="5639" width="11.42578125" style="97" customWidth="1"/>
    <col min="5640" max="5640" width="1.5703125" style="97" customWidth="1"/>
    <col min="5641" max="5641" width="13" style="97" customWidth="1"/>
    <col min="5642" max="5642" width="1.28515625" style="97" customWidth="1"/>
    <col min="5643" max="5643" width="11.5703125" style="97" customWidth="1"/>
    <col min="5644" max="5644" width="1.5703125" style="97" customWidth="1"/>
    <col min="5645" max="5645" width="13.85546875" style="97" customWidth="1"/>
    <col min="5646" max="5646" width="1.28515625" style="97" customWidth="1"/>
    <col min="5647" max="5647" width="13.5703125" style="97" customWidth="1"/>
    <col min="5648" max="5648" width="1.5703125" style="97" customWidth="1"/>
    <col min="5649" max="5649" width="12.42578125" style="97" customWidth="1"/>
    <col min="5650" max="5650" width="1.5703125" style="97" customWidth="1"/>
    <col min="5651" max="5651" width="12.28515625" style="97" customWidth="1"/>
    <col min="5652" max="5652" width="1.28515625" style="97" customWidth="1"/>
    <col min="5653" max="5653" width="11.85546875" style="97" customWidth="1"/>
    <col min="5654" max="5654" width="1" style="97" customWidth="1"/>
    <col min="5655" max="5655" width="13" style="97" customWidth="1"/>
    <col min="5656" max="5656" width="1.5703125" style="97" customWidth="1"/>
    <col min="5657" max="5657" width="14.42578125" style="97" customWidth="1"/>
    <col min="5658" max="5658" width="1.28515625" style="97" customWidth="1"/>
    <col min="5659" max="5659" width="14.85546875" style="97" customWidth="1"/>
    <col min="5660" max="5660" width="0.7109375" style="97" customWidth="1"/>
    <col min="5661" max="5661" width="14.7109375" style="97" customWidth="1"/>
    <col min="5662" max="5662" width="0.5703125" style="97" customWidth="1"/>
    <col min="5663" max="5663" width="15.140625" style="97" customWidth="1"/>
    <col min="5664" max="5664" width="0.7109375" style="97" customWidth="1"/>
    <col min="5665" max="5665" width="13" style="97" customWidth="1"/>
    <col min="5666" max="5666" width="0.5703125" style="97" customWidth="1"/>
    <col min="5667" max="5667" width="15.42578125" style="97" customWidth="1"/>
    <col min="5668" max="5668" width="0.85546875" style="97" customWidth="1"/>
    <col min="5669" max="5669" width="15.5703125" style="97" customWidth="1"/>
    <col min="5670" max="5670" width="0.85546875" style="97" customWidth="1"/>
    <col min="5671" max="5671" width="1.5703125" style="97" customWidth="1"/>
    <col min="5672" max="5672" width="5.28515625" style="97" customWidth="1"/>
    <col min="5673" max="5673" width="78.7109375" style="97" customWidth="1"/>
    <col min="5674" max="5674" width="17.85546875" style="97" customWidth="1"/>
    <col min="5675" max="5888" width="12.7109375" style="97"/>
    <col min="5889" max="5889" width="5" style="97" customWidth="1"/>
    <col min="5890" max="5890" width="1.85546875" style="97" customWidth="1"/>
    <col min="5891" max="5891" width="15.7109375" style="97" bestFit="1" customWidth="1"/>
    <col min="5892" max="5892" width="1.5703125" style="97" customWidth="1"/>
    <col min="5893" max="5893" width="13.5703125" style="97" customWidth="1"/>
    <col min="5894" max="5894" width="1.28515625" style="97" customWidth="1"/>
    <col min="5895" max="5895" width="11.42578125" style="97" customWidth="1"/>
    <col min="5896" max="5896" width="1.5703125" style="97" customWidth="1"/>
    <col min="5897" max="5897" width="13" style="97" customWidth="1"/>
    <col min="5898" max="5898" width="1.28515625" style="97" customWidth="1"/>
    <col min="5899" max="5899" width="11.5703125" style="97" customWidth="1"/>
    <col min="5900" max="5900" width="1.5703125" style="97" customWidth="1"/>
    <col min="5901" max="5901" width="13.85546875" style="97" customWidth="1"/>
    <col min="5902" max="5902" width="1.28515625" style="97" customWidth="1"/>
    <col min="5903" max="5903" width="13.5703125" style="97" customWidth="1"/>
    <col min="5904" max="5904" width="1.5703125" style="97" customWidth="1"/>
    <col min="5905" max="5905" width="12.42578125" style="97" customWidth="1"/>
    <col min="5906" max="5906" width="1.5703125" style="97" customWidth="1"/>
    <col min="5907" max="5907" width="12.28515625" style="97" customWidth="1"/>
    <col min="5908" max="5908" width="1.28515625" style="97" customWidth="1"/>
    <col min="5909" max="5909" width="11.85546875" style="97" customWidth="1"/>
    <col min="5910" max="5910" width="1" style="97" customWidth="1"/>
    <col min="5911" max="5911" width="13" style="97" customWidth="1"/>
    <col min="5912" max="5912" width="1.5703125" style="97" customWidth="1"/>
    <col min="5913" max="5913" width="14.42578125" style="97" customWidth="1"/>
    <col min="5914" max="5914" width="1.28515625" style="97" customWidth="1"/>
    <col min="5915" max="5915" width="14.85546875" style="97" customWidth="1"/>
    <col min="5916" max="5916" width="0.7109375" style="97" customWidth="1"/>
    <col min="5917" max="5917" width="14.7109375" style="97" customWidth="1"/>
    <col min="5918" max="5918" width="0.5703125" style="97" customWidth="1"/>
    <col min="5919" max="5919" width="15.140625" style="97" customWidth="1"/>
    <col min="5920" max="5920" width="0.7109375" style="97" customWidth="1"/>
    <col min="5921" max="5921" width="13" style="97" customWidth="1"/>
    <col min="5922" max="5922" width="0.5703125" style="97" customWidth="1"/>
    <col min="5923" max="5923" width="15.42578125" style="97" customWidth="1"/>
    <col min="5924" max="5924" width="0.85546875" style="97" customWidth="1"/>
    <col min="5925" max="5925" width="15.5703125" style="97" customWidth="1"/>
    <col min="5926" max="5926" width="0.85546875" style="97" customWidth="1"/>
    <col min="5927" max="5927" width="1.5703125" style="97" customWidth="1"/>
    <col min="5928" max="5928" width="5.28515625" style="97" customWidth="1"/>
    <col min="5929" max="5929" width="78.7109375" style="97" customWidth="1"/>
    <col min="5930" max="5930" width="17.85546875" style="97" customWidth="1"/>
    <col min="5931" max="6144" width="12.7109375" style="97"/>
    <col min="6145" max="6145" width="5" style="97" customWidth="1"/>
    <col min="6146" max="6146" width="1.85546875" style="97" customWidth="1"/>
    <col min="6147" max="6147" width="15.7109375" style="97" bestFit="1" customWidth="1"/>
    <col min="6148" max="6148" width="1.5703125" style="97" customWidth="1"/>
    <col min="6149" max="6149" width="13.5703125" style="97" customWidth="1"/>
    <col min="6150" max="6150" width="1.28515625" style="97" customWidth="1"/>
    <col min="6151" max="6151" width="11.42578125" style="97" customWidth="1"/>
    <col min="6152" max="6152" width="1.5703125" style="97" customWidth="1"/>
    <col min="6153" max="6153" width="13" style="97" customWidth="1"/>
    <col min="6154" max="6154" width="1.28515625" style="97" customWidth="1"/>
    <col min="6155" max="6155" width="11.5703125" style="97" customWidth="1"/>
    <col min="6156" max="6156" width="1.5703125" style="97" customWidth="1"/>
    <col min="6157" max="6157" width="13.85546875" style="97" customWidth="1"/>
    <col min="6158" max="6158" width="1.28515625" style="97" customWidth="1"/>
    <col min="6159" max="6159" width="13.5703125" style="97" customWidth="1"/>
    <col min="6160" max="6160" width="1.5703125" style="97" customWidth="1"/>
    <col min="6161" max="6161" width="12.42578125" style="97" customWidth="1"/>
    <col min="6162" max="6162" width="1.5703125" style="97" customWidth="1"/>
    <col min="6163" max="6163" width="12.28515625" style="97" customWidth="1"/>
    <col min="6164" max="6164" width="1.28515625" style="97" customWidth="1"/>
    <col min="6165" max="6165" width="11.85546875" style="97" customWidth="1"/>
    <col min="6166" max="6166" width="1" style="97" customWidth="1"/>
    <col min="6167" max="6167" width="13" style="97" customWidth="1"/>
    <col min="6168" max="6168" width="1.5703125" style="97" customWidth="1"/>
    <col min="6169" max="6169" width="14.42578125" style="97" customWidth="1"/>
    <col min="6170" max="6170" width="1.28515625" style="97" customWidth="1"/>
    <col min="6171" max="6171" width="14.85546875" style="97" customWidth="1"/>
    <col min="6172" max="6172" width="0.7109375" style="97" customWidth="1"/>
    <col min="6173" max="6173" width="14.7109375" style="97" customWidth="1"/>
    <col min="6174" max="6174" width="0.5703125" style="97" customWidth="1"/>
    <col min="6175" max="6175" width="15.140625" style="97" customWidth="1"/>
    <col min="6176" max="6176" width="0.7109375" style="97" customWidth="1"/>
    <col min="6177" max="6177" width="13" style="97" customWidth="1"/>
    <col min="6178" max="6178" width="0.5703125" style="97" customWidth="1"/>
    <col min="6179" max="6179" width="15.42578125" style="97" customWidth="1"/>
    <col min="6180" max="6180" width="0.85546875" style="97" customWidth="1"/>
    <col min="6181" max="6181" width="15.5703125" style="97" customWidth="1"/>
    <col min="6182" max="6182" width="0.85546875" style="97" customWidth="1"/>
    <col min="6183" max="6183" width="1.5703125" style="97" customWidth="1"/>
    <col min="6184" max="6184" width="5.28515625" style="97" customWidth="1"/>
    <col min="6185" max="6185" width="78.7109375" style="97" customWidth="1"/>
    <col min="6186" max="6186" width="17.85546875" style="97" customWidth="1"/>
    <col min="6187" max="6400" width="12.7109375" style="97"/>
    <col min="6401" max="6401" width="5" style="97" customWidth="1"/>
    <col min="6402" max="6402" width="1.85546875" style="97" customWidth="1"/>
    <col min="6403" max="6403" width="15.7109375" style="97" bestFit="1" customWidth="1"/>
    <col min="6404" max="6404" width="1.5703125" style="97" customWidth="1"/>
    <col min="6405" max="6405" width="13.5703125" style="97" customWidth="1"/>
    <col min="6406" max="6406" width="1.28515625" style="97" customWidth="1"/>
    <col min="6407" max="6407" width="11.42578125" style="97" customWidth="1"/>
    <col min="6408" max="6408" width="1.5703125" style="97" customWidth="1"/>
    <col min="6409" max="6409" width="13" style="97" customWidth="1"/>
    <col min="6410" max="6410" width="1.28515625" style="97" customWidth="1"/>
    <col min="6411" max="6411" width="11.5703125" style="97" customWidth="1"/>
    <col min="6412" max="6412" width="1.5703125" style="97" customWidth="1"/>
    <col min="6413" max="6413" width="13.85546875" style="97" customWidth="1"/>
    <col min="6414" max="6414" width="1.28515625" style="97" customWidth="1"/>
    <col min="6415" max="6415" width="13.5703125" style="97" customWidth="1"/>
    <col min="6416" max="6416" width="1.5703125" style="97" customWidth="1"/>
    <col min="6417" max="6417" width="12.42578125" style="97" customWidth="1"/>
    <col min="6418" max="6418" width="1.5703125" style="97" customWidth="1"/>
    <col min="6419" max="6419" width="12.28515625" style="97" customWidth="1"/>
    <col min="6420" max="6420" width="1.28515625" style="97" customWidth="1"/>
    <col min="6421" max="6421" width="11.85546875" style="97" customWidth="1"/>
    <col min="6422" max="6422" width="1" style="97" customWidth="1"/>
    <col min="6423" max="6423" width="13" style="97" customWidth="1"/>
    <col min="6424" max="6424" width="1.5703125" style="97" customWidth="1"/>
    <col min="6425" max="6425" width="14.42578125" style="97" customWidth="1"/>
    <col min="6426" max="6426" width="1.28515625" style="97" customWidth="1"/>
    <col min="6427" max="6427" width="14.85546875" style="97" customWidth="1"/>
    <col min="6428" max="6428" width="0.7109375" style="97" customWidth="1"/>
    <col min="6429" max="6429" width="14.7109375" style="97" customWidth="1"/>
    <col min="6430" max="6430" width="0.5703125" style="97" customWidth="1"/>
    <col min="6431" max="6431" width="15.140625" style="97" customWidth="1"/>
    <col min="6432" max="6432" width="0.7109375" style="97" customWidth="1"/>
    <col min="6433" max="6433" width="13" style="97" customWidth="1"/>
    <col min="6434" max="6434" width="0.5703125" style="97" customWidth="1"/>
    <col min="6435" max="6435" width="15.42578125" style="97" customWidth="1"/>
    <col min="6436" max="6436" width="0.85546875" style="97" customWidth="1"/>
    <col min="6437" max="6437" width="15.5703125" style="97" customWidth="1"/>
    <col min="6438" max="6438" width="0.85546875" style="97" customWidth="1"/>
    <col min="6439" max="6439" width="1.5703125" style="97" customWidth="1"/>
    <col min="6440" max="6440" width="5.28515625" style="97" customWidth="1"/>
    <col min="6441" max="6441" width="78.7109375" style="97" customWidth="1"/>
    <col min="6442" max="6442" width="17.85546875" style="97" customWidth="1"/>
    <col min="6443" max="6656" width="12.7109375" style="97"/>
    <col min="6657" max="6657" width="5" style="97" customWidth="1"/>
    <col min="6658" max="6658" width="1.85546875" style="97" customWidth="1"/>
    <col min="6659" max="6659" width="15.7109375" style="97" bestFit="1" customWidth="1"/>
    <col min="6660" max="6660" width="1.5703125" style="97" customWidth="1"/>
    <col min="6661" max="6661" width="13.5703125" style="97" customWidth="1"/>
    <col min="6662" max="6662" width="1.28515625" style="97" customWidth="1"/>
    <col min="6663" max="6663" width="11.42578125" style="97" customWidth="1"/>
    <col min="6664" max="6664" width="1.5703125" style="97" customWidth="1"/>
    <col min="6665" max="6665" width="13" style="97" customWidth="1"/>
    <col min="6666" max="6666" width="1.28515625" style="97" customWidth="1"/>
    <col min="6667" max="6667" width="11.5703125" style="97" customWidth="1"/>
    <col min="6668" max="6668" width="1.5703125" style="97" customWidth="1"/>
    <col min="6669" max="6669" width="13.85546875" style="97" customWidth="1"/>
    <col min="6670" max="6670" width="1.28515625" style="97" customWidth="1"/>
    <col min="6671" max="6671" width="13.5703125" style="97" customWidth="1"/>
    <col min="6672" max="6672" width="1.5703125" style="97" customWidth="1"/>
    <col min="6673" max="6673" width="12.42578125" style="97" customWidth="1"/>
    <col min="6674" max="6674" width="1.5703125" style="97" customWidth="1"/>
    <col min="6675" max="6675" width="12.28515625" style="97" customWidth="1"/>
    <col min="6676" max="6676" width="1.28515625" style="97" customWidth="1"/>
    <col min="6677" max="6677" width="11.85546875" style="97" customWidth="1"/>
    <col min="6678" max="6678" width="1" style="97" customWidth="1"/>
    <col min="6679" max="6679" width="13" style="97" customWidth="1"/>
    <col min="6680" max="6680" width="1.5703125" style="97" customWidth="1"/>
    <col min="6681" max="6681" width="14.42578125" style="97" customWidth="1"/>
    <col min="6682" max="6682" width="1.28515625" style="97" customWidth="1"/>
    <col min="6683" max="6683" width="14.85546875" style="97" customWidth="1"/>
    <col min="6684" max="6684" width="0.7109375" style="97" customWidth="1"/>
    <col min="6685" max="6685" width="14.7109375" style="97" customWidth="1"/>
    <col min="6686" max="6686" width="0.5703125" style="97" customWidth="1"/>
    <col min="6687" max="6687" width="15.140625" style="97" customWidth="1"/>
    <col min="6688" max="6688" width="0.7109375" style="97" customWidth="1"/>
    <col min="6689" max="6689" width="13" style="97" customWidth="1"/>
    <col min="6690" max="6690" width="0.5703125" style="97" customWidth="1"/>
    <col min="6691" max="6691" width="15.42578125" style="97" customWidth="1"/>
    <col min="6692" max="6692" width="0.85546875" style="97" customWidth="1"/>
    <col min="6693" max="6693" width="15.5703125" style="97" customWidth="1"/>
    <col min="6694" max="6694" width="0.85546875" style="97" customWidth="1"/>
    <col min="6695" max="6695" width="1.5703125" style="97" customWidth="1"/>
    <col min="6696" max="6696" width="5.28515625" style="97" customWidth="1"/>
    <col min="6697" max="6697" width="78.7109375" style="97" customWidth="1"/>
    <col min="6698" max="6698" width="17.85546875" style="97" customWidth="1"/>
    <col min="6699" max="6912" width="12.7109375" style="97"/>
    <col min="6913" max="6913" width="5" style="97" customWidth="1"/>
    <col min="6914" max="6914" width="1.85546875" style="97" customWidth="1"/>
    <col min="6915" max="6915" width="15.7109375" style="97" bestFit="1" customWidth="1"/>
    <col min="6916" max="6916" width="1.5703125" style="97" customWidth="1"/>
    <col min="6917" max="6917" width="13.5703125" style="97" customWidth="1"/>
    <col min="6918" max="6918" width="1.28515625" style="97" customWidth="1"/>
    <col min="6919" max="6919" width="11.42578125" style="97" customWidth="1"/>
    <col min="6920" max="6920" width="1.5703125" style="97" customWidth="1"/>
    <col min="6921" max="6921" width="13" style="97" customWidth="1"/>
    <col min="6922" max="6922" width="1.28515625" style="97" customWidth="1"/>
    <col min="6923" max="6923" width="11.5703125" style="97" customWidth="1"/>
    <col min="6924" max="6924" width="1.5703125" style="97" customWidth="1"/>
    <col min="6925" max="6925" width="13.85546875" style="97" customWidth="1"/>
    <col min="6926" max="6926" width="1.28515625" style="97" customWidth="1"/>
    <col min="6927" max="6927" width="13.5703125" style="97" customWidth="1"/>
    <col min="6928" max="6928" width="1.5703125" style="97" customWidth="1"/>
    <col min="6929" max="6929" width="12.42578125" style="97" customWidth="1"/>
    <col min="6930" max="6930" width="1.5703125" style="97" customWidth="1"/>
    <col min="6931" max="6931" width="12.28515625" style="97" customWidth="1"/>
    <col min="6932" max="6932" width="1.28515625" style="97" customWidth="1"/>
    <col min="6933" max="6933" width="11.85546875" style="97" customWidth="1"/>
    <col min="6934" max="6934" width="1" style="97" customWidth="1"/>
    <col min="6935" max="6935" width="13" style="97" customWidth="1"/>
    <col min="6936" max="6936" width="1.5703125" style="97" customWidth="1"/>
    <col min="6937" max="6937" width="14.42578125" style="97" customWidth="1"/>
    <col min="6938" max="6938" width="1.28515625" style="97" customWidth="1"/>
    <col min="6939" max="6939" width="14.85546875" style="97" customWidth="1"/>
    <col min="6940" max="6940" width="0.7109375" style="97" customWidth="1"/>
    <col min="6941" max="6941" width="14.7109375" style="97" customWidth="1"/>
    <col min="6942" max="6942" width="0.5703125" style="97" customWidth="1"/>
    <col min="6943" max="6943" width="15.140625" style="97" customWidth="1"/>
    <col min="6944" max="6944" width="0.7109375" style="97" customWidth="1"/>
    <col min="6945" max="6945" width="13" style="97" customWidth="1"/>
    <col min="6946" max="6946" width="0.5703125" style="97" customWidth="1"/>
    <col min="6947" max="6947" width="15.42578125" style="97" customWidth="1"/>
    <col min="6948" max="6948" width="0.85546875" style="97" customWidth="1"/>
    <col min="6949" max="6949" width="15.5703125" style="97" customWidth="1"/>
    <col min="6950" max="6950" width="0.85546875" style="97" customWidth="1"/>
    <col min="6951" max="6951" width="1.5703125" style="97" customWidth="1"/>
    <col min="6952" max="6952" width="5.28515625" style="97" customWidth="1"/>
    <col min="6953" max="6953" width="78.7109375" style="97" customWidth="1"/>
    <col min="6954" max="6954" width="17.85546875" style="97" customWidth="1"/>
    <col min="6955" max="7168" width="12.7109375" style="97"/>
    <col min="7169" max="7169" width="5" style="97" customWidth="1"/>
    <col min="7170" max="7170" width="1.85546875" style="97" customWidth="1"/>
    <col min="7171" max="7171" width="15.7109375" style="97" bestFit="1" customWidth="1"/>
    <col min="7172" max="7172" width="1.5703125" style="97" customWidth="1"/>
    <col min="7173" max="7173" width="13.5703125" style="97" customWidth="1"/>
    <col min="7174" max="7174" width="1.28515625" style="97" customWidth="1"/>
    <col min="7175" max="7175" width="11.42578125" style="97" customWidth="1"/>
    <col min="7176" max="7176" width="1.5703125" style="97" customWidth="1"/>
    <col min="7177" max="7177" width="13" style="97" customWidth="1"/>
    <col min="7178" max="7178" width="1.28515625" style="97" customWidth="1"/>
    <col min="7179" max="7179" width="11.5703125" style="97" customWidth="1"/>
    <col min="7180" max="7180" width="1.5703125" style="97" customWidth="1"/>
    <col min="7181" max="7181" width="13.85546875" style="97" customWidth="1"/>
    <col min="7182" max="7182" width="1.28515625" style="97" customWidth="1"/>
    <col min="7183" max="7183" width="13.5703125" style="97" customWidth="1"/>
    <col min="7184" max="7184" width="1.5703125" style="97" customWidth="1"/>
    <col min="7185" max="7185" width="12.42578125" style="97" customWidth="1"/>
    <col min="7186" max="7186" width="1.5703125" style="97" customWidth="1"/>
    <col min="7187" max="7187" width="12.28515625" style="97" customWidth="1"/>
    <col min="7188" max="7188" width="1.28515625" style="97" customWidth="1"/>
    <col min="7189" max="7189" width="11.85546875" style="97" customWidth="1"/>
    <col min="7190" max="7190" width="1" style="97" customWidth="1"/>
    <col min="7191" max="7191" width="13" style="97" customWidth="1"/>
    <col min="7192" max="7192" width="1.5703125" style="97" customWidth="1"/>
    <col min="7193" max="7193" width="14.42578125" style="97" customWidth="1"/>
    <col min="7194" max="7194" width="1.28515625" style="97" customWidth="1"/>
    <col min="7195" max="7195" width="14.85546875" style="97" customWidth="1"/>
    <col min="7196" max="7196" width="0.7109375" style="97" customWidth="1"/>
    <col min="7197" max="7197" width="14.7109375" style="97" customWidth="1"/>
    <col min="7198" max="7198" width="0.5703125" style="97" customWidth="1"/>
    <col min="7199" max="7199" width="15.140625" style="97" customWidth="1"/>
    <col min="7200" max="7200" width="0.7109375" style="97" customWidth="1"/>
    <col min="7201" max="7201" width="13" style="97" customWidth="1"/>
    <col min="7202" max="7202" width="0.5703125" style="97" customWidth="1"/>
    <col min="7203" max="7203" width="15.42578125" style="97" customWidth="1"/>
    <col min="7204" max="7204" width="0.85546875" style="97" customWidth="1"/>
    <col min="7205" max="7205" width="15.5703125" style="97" customWidth="1"/>
    <col min="7206" max="7206" width="0.85546875" style="97" customWidth="1"/>
    <col min="7207" max="7207" width="1.5703125" style="97" customWidth="1"/>
    <col min="7208" max="7208" width="5.28515625" style="97" customWidth="1"/>
    <col min="7209" max="7209" width="78.7109375" style="97" customWidth="1"/>
    <col min="7210" max="7210" width="17.85546875" style="97" customWidth="1"/>
    <col min="7211" max="7424" width="12.7109375" style="97"/>
    <col min="7425" max="7425" width="5" style="97" customWidth="1"/>
    <col min="7426" max="7426" width="1.85546875" style="97" customWidth="1"/>
    <col min="7427" max="7427" width="15.7109375" style="97" bestFit="1" customWidth="1"/>
    <col min="7428" max="7428" width="1.5703125" style="97" customWidth="1"/>
    <col min="7429" max="7429" width="13.5703125" style="97" customWidth="1"/>
    <col min="7430" max="7430" width="1.28515625" style="97" customWidth="1"/>
    <col min="7431" max="7431" width="11.42578125" style="97" customWidth="1"/>
    <col min="7432" max="7432" width="1.5703125" style="97" customWidth="1"/>
    <col min="7433" max="7433" width="13" style="97" customWidth="1"/>
    <col min="7434" max="7434" width="1.28515625" style="97" customWidth="1"/>
    <col min="7435" max="7435" width="11.5703125" style="97" customWidth="1"/>
    <col min="7436" max="7436" width="1.5703125" style="97" customWidth="1"/>
    <col min="7437" max="7437" width="13.85546875" style="97" customWidth="1"/>
    <col min="7438" max="7438" width="1.28515625" style="97" customWidth="1"/>
    <col min="7439" max="7439" width="13.5703125" style="97" customWidth="1"/>
    <col min="7440" max="7440" width="1.5703125" style="97" customWidth="1"/>
    <col min="7441" max="7441" width="12.42578125" style="97" customWidth="1"/>
    <col min="7442" max="7442" width="1.5703125" style="97" customWidth="1"/>
    <col min="7443" max="7443" width="12.28515625" style="97" customWidth="1"/>
    <col min="7444" max="7444" width="1.28515625" style="97" customWidth="1"/>
    <col min="7445" max="7445" width="11.85546875" style="97" customWidth="1"/>
    <col min="7446" max="7446" width="1" style="97" customWidth="1"/>
    <col min="7447" max="7447" width="13" style="97" customWidth="1"/>
    <col min="7448" max="7448" width="1.5703125" style="97" customWidth="1"/>
    <col min="7449" max="7449" width="14.42578125" style="97" customWidth="1"/>
    <col min="7450" max="7450" width="1.28515625" style="97" customWidth="1"/>
    <col min="7451" max="7451" width="14.85546875" style="97" customWidth="1"/>
    <col min="7452" max="7452" width="0.7109375" style="97" customWidth="1"/>
    <col min="7453" max="7453" width="14.7109375" style="97" customWidth="1"/>
    <col min="7454" max="7454" width="0.5703125" style="97" customWidth="1"/>
    <col min="7455" max="7455" width="15.140625" style="97" customWidth="1"/>
    <col min="7456" max="7456" width="0.7109375" style="97" customWidth="1"/>
    <col min="7457" max="7457" width="13" style="97" customWidth="1"/>
    <col min="7458" max="7458" width="0.5703125" style="97" customWidth="1"/>
    <col min="7459" max="7459" width="15.42578125" style="97" customWidth="1"/>
    <col min="7460" max="7460" width="0.85546875" style="97" customWidth="1"/>
    <col min="7461" max="7461" width="15.5703125" style="97" customWidth="1"/>
    <col min="7462" max="7462" width="0.85546875" style="97" customWidth="1"/>
    <col min="7463" max="7463" width="1.5703125" style="97" customWidth="1"/>
    <col min="7464" max="7464" width="5.28515625" style="97" customWidth="1"/>
    <col min="7465" max="7465" width="78.7109375" style="97" customWidth="1"/>
    <col min="7466" max="7466" width="17.85546875" style="97" customWidth="1"/>
    <col min="7467" max="7680" width="12.7109375" style="97"/>
    <col min="7681" max="7681" width="5" style="97" customWidth="1"/>
    <col min="7682" max="7682" width="1.85546875" style="97" customWidth="1"/>
    <col min="7683" max="7683" width="15.7109375" style="97" bestFit="1" customWidth="1"/>
    <col min="7684" max="7684" width="1.5703125" style="97" customWidth="1"/>
    <col min="7685" max="7685" width="13.5703125" style="97" customWidth="1"/>
    <col min="7686" max="7686" width="1.28515625" style="97" customWidth="1"/>
    <col min="7687" max="7687" width="11.42578125" style="97" customWidth="1"/>
    <col min="7688" max="7688" width="1.5703125" style="97" customWidth="1"/>
    <col min="7689" max="7689" width="13" style="97" customWidth="1"/>
    <col min="7690" max="7690" width="1.28515625" style="97" customWidth="1"/>
    <col min="7691" max="7691" width="11.5703125" style="97" customWidth="1"/>
    <col min="7692" max="7692" width="1.5703125" style="97" customWidth="1"/>
    <col min="7693" max="7693" width="13.85546875" style="97" customWidth="1"/>
    <col min="7694" max="7694" width="1.28515625" style="97" customWidth="1"/>
    <col min="7695" max="7695" width="13.5703125" style="97" customWidth="1"/>
    <col min="7696" max="7696" width="1.5703125" style="97" customWidth="1"/>
    <col min="7697" max="7697" width="12.42578125" style="97" customWidth="1"/>
    <col min="7698" max="7698" width="1.5703125" style="97" customWidth="1"/>
    <col min="7699" max="7699" width="12.28515625" style="97" customWidth="1"/>
    <col min="7700" max="7700" width="1.28515625" style="97" customWidth="1"/>
    <col min="7701" max="7701" width="11.85546875" style="97" customWidth="1"/>
    <col min="7702" max="7702" width="1" style="97" customWidth="1"/>
    <col min="7703" max="7703" width="13" style="97" customWidth="1"/>
    <col min="7704" max="7704" width="1.5703125" style="97" customWidth="1"/>
    <col min="7705" max="7705" width="14.42578125" style="97" customWidth="1"/>
    <col min="7706" max="7706" width="1.28515625" style="97" customWidth="1"/>
    <col min="7707" max="7707" width="14.85546875" style="97" customWidth="1"/>
    <col min="7708" max="7708" width="0.7109375" style="97" customWidth="1"/>
    <col min="7709" max="7709" width="14.7109375" style="97" customWidth="1"/>
    <col min="7710" max="7710" width="0.5703125" style="97" customWidth="1"/>
    <col min="7711" max="7711" width="15.140625" style="97" customWidth="1"/>
    <col min="7712" max="7712" width="0.7109375" style="97" customWidth="1"/>
    <col min="7713" max="7713" width="13" style="97" customWidth="1"/>
    <col min="7714" max="7714" width="0.5703125" style="97" customWidth="1"/>
    <col min="7715" max="7715" width="15.42578125" style="97" customWidth="1"/>
    <col min="7716" max="7716" width="0.85546875" style="97" customWidth="1"/>
    <col min="7717" max="7717" width="15.5703125" style="97" customWidth="1"/>
    <col min="7718" max="7718" width="0.85546875" style="97" customWidth="1"/>
    <col min="7719" max="7719" width="1.5703125" style="97" customWidth="1"/>
    <col min="7720" max="7720" width="5.28515625" style="97" customWidth="1"/>
    <col min="7721" max="7721" width="78.7109375" style="97" customWidth="1"/>
    <col min="7722" max="7722" width="17.85546875" style="97" customWidth="1"/>
    <col min="7723" max="7936" width="12.7109375" style="97"/>
    <col min="7937" max="7937" width="5" style="97" customWidth="1"/>
    <col min="7938" max="7938" width="1.85546875" style="97" customWidth="1"/>
    <col min="7939" max="7939" width="15.7109375" style="97" bestFit="1" customWidth="1"/>
    <col min="7940" max="7940" width="1.5703125" style="97" customWidth="1"/>
    <col min="7941" max="7941" width="13.5703125" style="97" customWidth="1"/>
    <col min="7942" max="7942" width="1.28515625" style="97" customWidth="1"/>
    <col min="7943" max="7943" width="11.42578125" style="97" customWidth="1"/>
    <col min="7944" max="7944" width="1.5703125" style="97" customWidth="1"/>
    <col min="7945" max="7945" width="13" style="97" customWidth="1"/>
    <col min="7946" max="7946" width="1.28515625" style="97" customWidth="1"/>
    <col min="7947" max="7947" width="11.5703125" style="97" customWidth="1"/>
    <col min="7948" max="7948" width="1.5703125" style="97" customWidth="1"/>
    <col min="7949" max="7949" width="13.85546875" style="97" customWidth="1"/>
    <col min="7950" max="7950" width="1.28515625" style="97" customWidth="1"/>
    <col min="7951" max="7951" width="13.5703125" style="97" customWidth="1"/>
    <col min="7952" max="7952" width="1.5703125" style="97" customWidth="1"/>
    <col min="7953" max="7953" width="12.42578125" style="97" customWidth="1"/>
    <col min="7954" max="7954" width="1.5703125" style="97" customWidth="1"/>
    <col min="7955" max="7955" width="12.28515625" style="97" customWidth="1"/>
    <col min="7956" max="7956" width="1.28515625" style="97" customWidth="1"/>
    <col min="7957" max="7957" width="11.85546875" style="97" customWidth="1"/>
    <col min="7958" max="7958" width="1" style="97" customWidth="1"/>
    <col min="7959" max="7959" width="13" style="97" customWidth="1"/>
    <col min="7960" max="7960" width="1.5703125" style="97" customWidth="1"/>
    <col min="7961" max="7961" width="14.42578125" style="97" customWidth="1"/>
    <col min="7962" max="7962" width="1.28515625" style="97" customWidth="1"/>
    <col min="7963" max="7963" width="14.85546875" style="97" customWidth="1"/>
    <col min="7964" max="7964" width="0.7109375" style="97" customWidth="1"/>
    <col min="7965" max="7965" width="14.7109375" style="97" customWidth="1"/>
    <col min="7966" max="7966" width="0.5703125" style="97" customWidth="1"/>
    <col min="7967" max="7967" width="15.140625" style="97" customWidth="1"/>
    <col min="7968" max="7968" width="0.7109375" style="97" customWidth="1"/>
    <col min="7969" max="7969" width="13" style="97" customWidth="1"/>
    <col min="7970" max="7970" width="0.5703125" style="97" customWidth="1"/>
    <col min="7971" max="7971" width="15.42578125" style="97" customWidth="1"/>
    <col min="7972" max="7972" width="0.85546875" style="97" customWidth="1"/>
    <col min="7973" max="7973" width="15.5703125" style="97" customWidth="1"/>
    <col min="7974" max="7974" width="0.85546875" style="97" customWidth="1"/>
    <col min="7975" max="7975" width="1.5703125" style="97" customWidth="1"/>
    <col min="7976" max="7976" width="5.28515625" style="97" customWidth="1"/>
    <col min="7977" max="7977" width="78.7109375" style="97" customWidth="1"/>
    <col min="7978" max="7978" width="17.85546875" style="97" customWidth="1"/>
    <col min="7979" max="8192" width="12.7109375" style="97"/>
    <col min="8193" max="8193" width="5" style="97" customWidth="1"/>
    <col min="8194" max="8194" width="1.85546875" style="97" customWidth="1"/>
    <col min="8195" max="8195" width="15.7109375" style="97" bestFit="1" customWidth="1"/>
    <col min="8196" max="8196" width="1.5703125" style="97" customWidth="1"/>
    <col min="8197" max="8197" width="13.5703125" style="97" customWidth="1"/>
    <col min="8198" max="8198" width="1.28515625" style="97" customWidth="1"/>
    <col min="8199" max="8199" width="11.42578125" style="97" customWidth="1"/>
    <col min="8200" max="8200" width="1.5703125" style="97" customWidth="1"/>
    <col min="8201" max="8201" width="13" style="97" customWidth="1"/>
    <col min="8202" max="8202" width="1.28515625" style="97" customWidth="1"/>
    <col min="8203" max="8203" width="11.5703125" style="97" customWidth="1"/>
    <col min="8204" max="8204" width="1.5703125" style="97" customWidth="1"/>
    <col min="8205" max="8205" width="13.85546875" style="97" customWidth="1"/>
    <col min="8206" max="8206" width="1.28515625" style="97" customWidth="1"/>
    <col min="8207" max="8207" width="13.5703125" style="97" customWidth="1"/>
    <col min="8208" max="8208" width="1.5703125" style="97" customWidth="1"/>
    <col min="8209" max="8209" width="12.42578125" style="97" customWidth="1"/>
    <col min="8210" max="8210" width="1.5703125" style="97" customWidth="1"/>
    <col min="8211" max="8211" width="12.28515625" style="97" customWidth="1"/>
    <col min="8212" max="8212" width="1.28515625" style="97" customWidth="1"/>
    <col min="8213" max="8213" width="11.85546875" style="97" customWidth="1"/>
    <col min="8214" max="8214" width="1" style="97" customWidth="1"/>
    <col min="8215" max="8215" width="13" style="97" customWidth="1"/>
    <col min="8216" max="8216" width="1.5703125" style="97" customWidth="1"/>
    <col min="8217" max="8217" width="14.42578125" style="97" customWidth="1"/>
    <col min="8218" max="8218" width="1.28515625" style="97" customWidth="1"/>
    <col min="8219" max="8219" width="14.85546875" style="97" customWidth="1"/>
    <col min="8220" max="8220" width="0.7109375" style="97" customWidth="1"/>
    <col min="8221" max="8221" width="14.7109375" style="97" customWidth="1"/>
    <col min="8222" max="8222" width="0.5703125" style="97" customWidth="1"/>
    <col min="8223" max="8223" width="15.140625" style="97" customWidth="1"/>
    <col min="8224" max="8224" width="0.7109375" style="97" customWidth="1"/>
    <col min="8225" max="8225" width="13" style="97" customWidth="1"/>
    <col min="8226" max="8226" width="0.5703125" style="97" customWidth="1"/>
    <col min="8227" max="8227" width="15.42578125" style="97" customWidth="1"/>
    <col min="8228" max="8228" width="0.85546875" style="97" customWidth="1"/>
    <col min="8229" max="8229" width="15.5703125" style="97" customWidth="1"/>
    <col min="8230" max="8230" width="0.85546875" style="97" customWidth="1"/>
    <col min="8231" max="8231" width="1.5703125" style="97" customWidth="1"/>
    <col min="8232" max="8232" width="5.28515625" style="97" customWidth="1"/>
    <col min="8233" max="8233" width="78.7109375" style="97" customWidth="1"/>
    <col min="8234" max="8234" width="17.85546875" style="97" customWidth="1"/>
    <col min="8235" max="8448" width="12.7109375" style="97"/>
    <col min="8449" max="8449" width="5" style="97" customWidth="1"/>
    <col min="8450" max="8450" width="1.85546875" style="97" customWidth="1"/>
    <col min="8451" max="8451" width="15.7109375" style="97" bestFit="1" customWidth="1"/>
    <col min="8452" max="8452" width="1.5703125" style="97" customWidth="1"/>
    <col min="8453" max="8453" width="13.5703125" style="97" customWidth="1"/>
    <col min="8454" max="8454" width="1.28515625" style="97" customWidth="1"/>
    <col min="8455" max="8455" width="11.42578125" style="97" customWidth="1"/>
    <col min="8456" max="8456" width="1.5703125" style="97" customWidth="1"/>
    <col min="8457" max="8457" width="13" style="97" customWidth="1"/>
    <col min="8458" max="8458" width="1.28515625" style="97" customWidth="1"/>
    <col min="8459" max="8459" width="11.5703125" style="97" customWidth="1"/>
    <col min="8460" max="8460" width="1.5703125" style="97" customWidth="1"/>
    <col min="8461" max="8461" width="13.85546875" style="97" customWidth="1"/>
    <col min="8462" max="8462" width="1.28515625" style="97" customWidth="1"/>
    <col min="8463" max="8463" width="13.5703125" style="97" customWidth="1"/>
    <col min="8464" max="8464" width="1.5703125" style="97" customWidth="1"/>
    <col min="8465" max="8465" width="12.42578125" style="97" customWidth="1"/>
    <col min="8466" max="8466" width="1.5703125" style="97" customWidth="1"/>
    <col min="8467" max="8467" width="12.28515625" style="97" customWidth="1"/>
    <col min="8468" max="8468" width="1.28515625" style="97" customWidth="1"/>
    <col min="8469" max="8469" width="11.85546875" style="97" customWidth="1"/>
    <col min="8470" max="8470" width="1" style="97" customWidth="1"/>
    <col min="8471" max="8471" width="13" style="97" customWidth="1"/>
    <col min="8472" max="8472" width="1.5703125" style="97" customWidth="1"/>
    <col min="8473" max="8473" width="14.42578125" style="97" customWidth="1"/>
    <col min="8474" max="8474" width="1.28515625" style="97" customWidth="1"/>
    <col min="8475" max="8475" width="14.85546875" style="97" customWidth="1"/>
    <col min="8476" max="8476" width="0.7109375" style="97" customWidth="1"/>
    <col min="8477" max="8477" width="14.7109375" style="97" customWidth="1"/>
    <col min="8478" max="8478" width="0.5703125" style="97" customWidth="1"/>
    <col min="8479" max="8479" width="15.140625" style="97" customWidth="1"/>
    <col min="8480" max="8480" width="0.7109375" style="97" customWidth="1"/>
    <col min="8481" max="8481" width="13" style="97" customWidth="1"/>
    <col min="8482" max="8482" width="0.5703125" style="97" customWidth="1"/>
    <col min="8483" max="8483" width="15.42578125" style="97" customWidth="1"/>
    <col min="8484" max="8484" width="0.85546875" style="97" customWidth="1"/>
    <col min="8485" max="8485" width="15.5703125" style="97" customWidth="1"/>
    <col min="8486" max="8486" width="0.85546875" style="97" customWidth="1"/>
    <col min="8487" max="8487" width="1.5703125" style="97" customWidth="1"/>
    <col min="8488" max="8488" width="5.28515625" style="97" customWidth="1"/>
    <col min="8489" max="8489" width="78.7109375" style="97" customWidth="1"/>
    <col min="8490" max="8490" width="17.85546875" style="97" customWidth="1"/>
    <col min="8491" max="8704" width="12.7109375" style="97"/>
    <col min="8705" max="8705" width="5" style="97" customWidth="1"/>
    <col min="8706" max="8706" width="1.85546875" style="97" customWidth="1"/>
    <col min="8707" max="8707" width="15.7109375" style="97" bestFit="1" customWidth="1"/>
    <col min="8708" max="8708" width="1.5703125" style="97" customWidth="1"/>
    <col min="8709" max="8709" width="13.5703125" style="97" customWidth="1"/>
    <col min="8710" max="8710" width="1.28515625" style="97" customWidth="1"/>
    <col min="8711" max="8711" width="11.42578125" style="97" customWidth="1"/>
    <col min="8712" max="8712" width="1.5703125" style="97" customWidth="1"/>
    <col min="8713" max="8713" width="13" style="97" customWidth="1"/>
    <col min="8714" max="8714" width="1.28515625" style="97" customWidth="1"/>
    <col min="8715" max="8715" width="11.5703125" style="97" customWidth="1"/>
    <col min="8716" max="8716" width="1.5703125" style="97" customWidth="1"/>
    <col min="8717" max="8717" width="13.85546875" style="97" customWidth="1"/>
    <col min="8718" max="8718" width="1.28515625" style="97" customWidth="1"/>
    <col min="8719" max="8719" width="13.5703125" style="97" customWidth="1"/>
    <col min="8720" max="8720" width="1.5703125" style="97" customWidth="1"/>
    <col min="8721" max="8721" width="12.42578125" style="97" customWidth="1"/>
    <col min="8722" max="8722" width="1.5703125" style="97" customWidth="1"/>
    <col min="8723" max="8723" width="12.28515625" style="97" customWidth="1"/>
    <col min="8724" max="8724" width="1.28515625" style="97" customWidth="1"/>
    <col min="8725" max="8725" width="11.85546875" style="97" customWidth="1"/>
    <col min="8726" max="8726" width="1" style="97" customWidth="1"/>
    <col min="8727" max="8727" width="13" style="97" customWidth="1"/>
    <col min="8728" max="8728" width="1.5703125" style="97" customWidth="1"/>
    <col min="8729" max="8729" width="14.42578125" style="97" customWidth="1"/>
    <col min="8730" max="8730" width="1.28515625" style="97" customWidth="1"/>
    <col min="8731" max="8731" width="14.85546875" style="97" customWidth="1"/>
    <col min="8732" max="8732" width="0.7109375" style="97" customWidth="1"/>
    <col min="8733" max="8733" width="14.7109375" style="97" customWidth="1"/>
    <col min="8734" max="8734" width="0.5703125" style="97" customWidth="1"/>
    <col min="8735" max="8735" width="15.140625" style="97" customWidth="1"/>
    <col min="8736" max="8736" width="0.7109375" style="97" customWidth="1"/>
    <col min="8737" max="8737" width="13" style="97" customWidth="1"/>
    <col min="8738" max="8738" width="0.5703125" style="97" customWidth="1"/>
    <col min="8739" max="8739" width="15.42578125" style="97" customWidth="1"/>
    <col min="8740" max="8740" width="0.85546875" style="97" customWidth="1"/>
    <col min="8741" max="8741" width="15.5703125" style="97" customWidth="1"/>
    <col min="8742" max="8742" width="0.85546875" style="97" customWidth="1"/>
    <col min="8743" max="8743" width="1.5703125" style="97" customWidth="1"/>
    <col min="8744" max="8744" width="5.28515625" style="97" customWidth="1"/>
    <col min="8745" max="8745" width="78.7109375" style="97" customWidth="1"/>
    <col min="8746" max="8746" width="17.85546875" style="97" customWidth="1"/>
    <col min="8747" max="8960" width="12.7109375" style="97"/>
    <col min="8961" max="8961" width="5" style="97" customWidth="1"/>
    <col min="8962" max="8962" width="1.85546875" style="97" customWidth="1"/>
    <col min="8963" max="8963" width="15.7109375" style="97" bestFit="1" customWidth="1"/>
    <col min="8964" max="8964" width="1.5703125" style="97" customWidth="1"/>
    <col min="8965" max="8965" width="13.5703125" style="97" customWidth="1"/>
    <col min="8966" max="8966" width="1.28515625" style="97" customWidth="1"/>
    <col min="8967" max="8967" width="11.42578125" style="97" customWidth="1"/>
    <col min="8968" max="8968" width="1.5703125" style="97" customWidth="1"/>
    <col min="8969" max="8969" width="13" style="97" customWidth="1"/>
    <col min="8970" max="8970" width="1.28515625" style="97" customWidth="1"/>
    <col min="8971" max="8971" width="11.5703125" style="97" customWidth="1"/>
    <col min="8972" max="8972" width="1.5703125" style="97" customWidth="1"/>
    <col min="8973" max="8973" width="13.85546875" style="97" customWidth="1"/>
    <col min="8974" max="8974" width="1.28515625" style="97" customWidth="1"/>
    <col min="8975" max="8975" width="13.5703125" style="97" customWidth="1"/>
    <col min="8976" max="8976" width="1.5703125" style="97" customWidth="1"/>
    <col min="8977" max="8977" width="12.42578125" style="97" customWidth="1"/>
    <col min="8978" max="8978" width="1.5703125" style="97" customWidth="1"/>
    <col min="8979" max="8979" width="12.28515625" style="97" customWidth="1"/>
    <col min="8980" max="8980" width="1.28515625" style="97" customWidth="1"/>
    <col min="8981" max="8981" width="11.85546875" style="97" customWidth="1"/>
    <col min="8982" max="8982" width="1" style="97" customWidth="1"/>
    <col min="8983" max="8983" width="13" style="97" customWidth="1"/>
    <col min="8984" max="8984" width="1.5703125" style="97" customWidth="1"/>
    <col min="8985" max="8985" width="14.42578125" style="97" customWidth="1"/>
    <col min="8986" max="8986" width="1.28515625" style="97" customWidth="1"/>
    <col min="8987" max="8987" width="14.85546875" style="97" customWidth="1"/>
    <col min="8988" max="8988" width="0.7109375" style="97" customWidth="1"/>
    <col min="8989" max="8989" width="14.7109375" style="97" customWidth="1"/>
    <col min="8990" max="8990" width="0.5703125" style="97" customWidth="1"/>
    <col min="8991" max="8991" width="15.140625" style="97" customWidth="1"/>
    <col min="8992" max="8992" width="0.7109375" style="97" customWidth="1"/>
    <col min="8993" max="8993" width="13" style="97" customWidth="1"/>
    <col min="8994" max="8994" width="0.5703125" style="97" customWidth="1"/>
    <col min="8995" max="8995" width="15.42578125" style="97" customWidth="1"/>
    <col min="8996" max="8996" width="0.85546875" style="97" customWidth="1"/>
    <col min="8997" max="8997" width="15.5703125" style="97" customWidth="1"/>
    <col min="8998" max="8998" width="0.85546875" style="97" customWidth="1"/>
    <col min="8999" max="8999" width="1.5703125" style="97" customWidth="1"/>
    <col min="9000" max="9000" width="5.28515625" style="97" customWidth="1"/>
    <col min="9001" max="9001" width="78.7109375" style="97" customWidth="1"/>
    <col min="9002" max="9002" width="17.85546875" style="97" customWidth="1"/>
    <col min="9003" max="9216" width="12.7109375" style="97"/>
    <col min="9217" max="9217" width="5" style="97" customWidth="1"/>
    <col min="9218" max="9218" width="1.85546875" style="97" customWidth="1"/>
    <col min="9219" max="9219" width="15.7109375" style="97" bestFit="1" customWidth="1"/>
    <col min="9220" max="9220" width="1.5703125" style="97" customWidth="1"/>
    <col min="9221" max="9221" width="13.5703125" style="97" customWidth="1"/>
    <col min="9222" max="9222" width="1.28515625" style="97" customWidth="1"/>
    <col min="9223" max="9223" width="11.42578125" style="97" customWidth="1"/>
    <col min="9224" max="9224" width="1.5703125" style="97" customWidth="1"/>
    <col min="9225" max="9225" width="13" style="97" customWidth="1"/>
    <col min="9226" max="9226" width="1.28515625" style="97" customWidth="1"/>
    <col min="9227" max="9227" width="11.5703125" style="97" customWidth="1"/>
    <col min="9228" max="9228" width="1.5703125" style="97" customWidth="1"/>
    <col min="9229" max="9229" width="13.85546875" style="97" customWidth="1"/>
    <col min="9230" max="9230" width="1.28515625" style="97" customWidth="1"/>
    <col min="9231" max="9231" width="13.5703125" style="97" customWidth="1"/>
    <col min="9232" max="9232" width="1.5703125" style="97" customWidth="1"/>
    <col min="9233" max="9233" width="12.42578125" style="97" customWidth="1"/>
    <col min="9234" max="9234" width="1.5703125" style="97" customWidth="1"/>
    <col min="9235" max="9235" width="12.28515625" style="97" customWidth="1"/>
    <col min="9236" max="9236" width="1.28515625" style="97" customWidth="1"/>
    <col min="9237" max="9237" width="11.85546875" style="97" customWidth="1"/>
    <col min="9238" max="9238" width="1" style="97" customWidth="1"/>
    <col min="9239" max="9239" width="13" style="97" customWidth="1"/>
    <col min="9240" max="9240" width="1.5703125" style="97" customWidth="1"/>
    <col min="9241" max="9241" width="14.42578125" style="97" customWidth="1"/>
    <col min="9242" max="9242" width="1.28515625" style="97" customWidth="1"/>
    <col min="9243" max="9243" width="14.85546875" style="97" customWidth="1"/>
    <col min="9244" max="9244" width="0.7109375" style="97" customWidth="1"/>
    <col min="9245" max="9245" width="14.7109375" style="97" customWidth="1"/>
    <col min="9246" max="9246" width="0.5703125" style="97" customWidth="1"/>
    <col min="9247" max="9247" width="15.140625" style="97" customWidth="1"/>
    <col min="9248" max="9248" width="0.7109375" style="97" customWidth="1"/>
    <col min="9249" max="9249" width="13" style="97" customWidth="1"/>
    <col min="9250" max="9250" width="0.5703125" style="97" customWidth="1"/>
    <col min="9251" max="9251" width="15.42578125" style="97" customWidth="1"/>
    <col min="9252" max="9252" width="0.85546875" style="97" customWidth="1"/>
    <col min="9253" max="9253" width="15.5703125" style="97" customWidth="1"/>
    <col min="9254" max="9254" width="0.85546875" style="97" customWidth="1"/>
    <col min="9255" max="9255" width="1.5703125" style="97" customWidth="1"/>
    <col min="9256" max="9256" width="5.28515625" style="97" customWidth="1"/>
    <col min="9257" max="9257" width="78.7109375" style="97" customWidth="1"/>
    <col min="9258" max="9258" width="17.85546875" style="97" customWidth="1"/>
    <col min="9259" max="9472" width="12.7109375" style="97"/>
    <col min="9473" max="9473" width="5" style="97" customWidth="1"/>
    <col min="9474" max="9474" width="1.85546875" style="97" customWidth="1"/>
    <col min="9475" max="9475" width="15.7109375" style="97" bestFit="1" customWidth="1"/>
    <col min="9476" max="9476" width="1.5703125" style="97" customWidth="1"/>
    <col min="9477" max="9477" width="13.5703125" style="97" customWidth="1"/>
    <col min="9478" max="9478" width="1.28515625" style="97" customWidth="1"/>
    <col min="9479" max="9479" width="11.42578125" style="97" customWidth="1"/>
    <col min="9480" max="9480" width="1.5703125" style="97" customWidth="1"/>
    <col min="9481" max="9481" width="13" style="97" customWidth="1"/>
    <col min="9482" max="9482" width="1.28515625" style="97" customWidth="1"/>
    <col min="9483" max="9483" width="11.5703125" style="97" customWidth="1"/>
    <col min="9484" max="9484" width="1.5703125" style="97" customWidth="1"/>
    <col min="9485" max="9485" width="13.85546875" style="97" customWidth="1"/>
    <col min="9486" max="9486" width="1.28515625" style="97" customWidth="1"/>
    <col min="9487" max="9487" width="13.5703125" style="97" customWidth="1"/>
    <col min="9488" max="9488" width="1.5703125" style="97" customWidth="1"/>
    <col min="9489" max="9489" width="12.42578125" style="97" customWidth="1"/>
    <col min="9490" max="9490" width="1.5703125" style="97" customWidth="1"/>
    <col min="9491" max="9491" width="12.28515625" style="97" customWidth="1"/>
    <col min="9492" max="9492" width="1.28515625" style="97" customWidth="1"/>
    <col min="9493" max="9493" width="11.85546875" style="97" customWidth="1"/>
    <col min="9494" max="9494" width="1" style="97" customWidth="1"/>
    <col min="9495" max="9495" width="13" style="97" customWidth="1"/>
    <col min="9496" max="9496" width="1.5703125" style="97" customWidth="1"/>
    <col min="9497" max="9497" width="14.42578125" style="97" customWidth="1"/>
    <col min="9498" max="9498" width="1.28515625" style="97" customWidth="1"/>
    <col min="9499" max="9499" width="14.85546875" style="97" customWidth="1"/>
    <col min="9500" max="9500" width="0.7109375" style="97" customWidth="1"/>
    <col min="9501" max="9501" width="14.7109375" style="97" customWidth="1"/>
    <col min="9502" max="9502" width="0.5703125" style="97" customWidth="1"/>
    <col min="9503" max="9503" width="15.140625" style="97" customWidth="1"/>
    <col min="9504" max="9504" width="0.7109375" style="97" customWidth="1"/>
    <col min="9505" max="9505" width="13" style="97" customWidth="1"/>
    <col min="9506" max="9506" width="0.5703125" style="97" customWidth="1"/>
    <col min="9507" max="9507" width="15.42578125" style="97" customWidth="1"/>
    <col min="9508" max="9508" width="0.85546875" style="97" customWidth="1"/>
    <col min="9509" max="9509" width="15.5703125" style="97" customWidth="1"/>
    <col min="9510" max="9510" width="0.85546875" style="97" customWidth="1"/>
    <col min="9511" max="9511" width="1.5703125" style="97" customWidth="1"/>
    <col min="9512" max="9512" width="5.28515625" style="97" customWidth="1"/>
    <col min="9513" max="9513" width="78.7109375" style="97" customWidth="1"/>
    <col min="9514" max="9514" width="17.85546875" style="97" customWidth="1"/>
    <col min="9515" max="9728" width="12.7109375" style="97"/>
    <col min="9729" max="9729" width="5" style="97" customWidth="1"/>
    <col min="9730" max="9730" width="1.85546875" style="97" customWidth="1"/>
    <col min="9731" max="9731" width="15.7109375" style="97" bestFit="1" customWidth="1"/>
    <col min="9732" max="9732" width="1.5703125" style="97" customWidth="1"/>
    <col min="9733" max="9733" width="13.5703125" style="97" customWidth="1"/>
    <col min="9734" max="9734" width="1.28515625" style="97" customWidth="1"/>
    <col min="9735" max="9735" width="11.42578125" style="97" customWidth="1"/>
    <col min="9736" max="9736" width="1.5703125" style="97" customWidth="1"/>
    <col min="9737" max="9737" width="13" style="97" customWidth="1"/>
    <col min="9738" max="9738" width="1.28515625" style="97" customWidth="1"/>
    <col min="9739" max="9739" width="11.5703125" style="97" customWidth="1"/>
    <col min="9740" max="9740" width="1.5703125" style="97" customWidth="1"/>
    <col min="9741" max="9741" width="13.85546875" style="97" customWidth="1"/>
    <col min="9742" max="9742" width="1.28515625" style="97" customWidth="1"/>
    <col min="9743" max="9743" width="13.5703125" style="97" customWidth="1"/>
    <col min="9744" max="9744" width="1.5703125" style="97" customWidth="1"/>
    <col min="9745" max="9745" width="12.42578125" style="97" customWidth="1"/>
    <col min="9746" max="9746" width="1.5703125" style="97" customWidth="1"/>
    <col min="9747" max="9747" width="12.28515625" style="97" customWidth="1"/>
    <col min="9748" max="9748" width="1.28515625" style="97" customWidth="1"/>
    <col min="9749" max="9749" width="11.85546875" style="97" customWidth="1"/>
    <col min="9750" max="9750" width="1" style="97" customWidth="1"/>
    <col min="9751" max="9751" width="13" style="97" customWidth="1"/>
    <col min="9752" max="9752" width="1.5703125" style="97" customWidth="1"/>
    <col min="9753" max="9753" width="14.42578125" style="97" customWidth="1"/>
    <col min="9754" max="9754" width="1.28515625" style="97" customWidth="1"/>
    <col min="9755" max="9755" width="14.85546875" style="97" customWidth="1"/>
    <col min="9756" max="9756" width="0.7109375" style="97" customWidth="1"/>
    <col min="9757" max="9757" width="14.7109375" style="97" customWidth="1"/>
    <col min="9758" max="9758" width="0.5703125" style="97" customWidth="1"/>
    <col min="9759" max="9759" width="15.140625" style="97" customWidth="1"/>
    <col min="9760" max="9760" width="0.7109375" style="97" customWidth="1"/>
    <col min="9761" max="9761" width="13" style="97" customWidth="1"/>
    <col min="9762" max="9762" width="0.5703125" style="97" customWidth="1"/>
    <col min="9763" max="9763" width="15.42578125" style="97" customWidth="1"/>
    <col min="9764" max="9764" width="0.85546875" style="97" customWidth="1"/>
    <col min="9765" max="9765" width="15.5703125" style="97" customWidth="1"/>
    <col min="9766" max="9766" width="0.85546875" style="97" customWidth="1"/>
    <col min="9767" max="9767" width="1.5703125" style="97" customWidth="1"/>
    <col min="9768" max="9768" width="5.28515625" style="97" customWidth="1"/>
    <col min="9769" max="9769" width="78.7109375" style="97" customWidth="1"/>
    <col min="9770" max="9770" width="17.85546875" style="97" customWidth="1"/>
    <col min="9771" max="9984" width="12.7109375" style="97"/>
    <col min="9985" max="9985" width="5" style="97" customWidth="1"/>
    <col min="9986" max="9986" width="1.85546875" style="97" customWidth="1"/>
    <col min="9987" max="9987" width="15.7109375" style="97" bestFit="1" customWidth="1"/>
    <col min="9988" max="9988" width="1.5703125" style="97" customWidth="1"/>
    <col min="9989" max="9989" width="13.5703125" style="97" customWidth="1"/>
    <col min="9990" max="9990" width="1.28515625" style="97" customWidth="1"/>
    <col min="9991" max="9991" width="11.42578125" style="97" customWidth="1"/>
    <col min="9992" max="9992" width="1.5703125" style="97" customWidth="1"/>
    <col min="9993" max="9993" width="13" style="97" customWidth="1"/>
    <col min="9994" max="9994" width="1.28515625" style="97" customWidth="1"/>
    <col min="9995" max="9995" width="11.5703125" style="97" customWidth="1"/>
    <col min="9996" max="9996" width="1.5703125" style="97" customWidth="1"/>
    <col min="9997" max="9997" width="13.85546875" style="97" customWidth="1"/>
    <col min="9998" max="9998" width="1.28515625" style="97" customWidth="1"/>
    <col min="9999" max="9999" width="13.5703125" style="97" customWidth="1"/>
    <col min="10000" max="10000" width="1.5703125" style="97" customWidth="1"/>
    <col min="10001" max="10001" width="12.42578125" style="97" customWidth="1"/>
    <col min="10002" max="10002" width="1.5703125" style="97" customWidth="1"/>
    <col min="10003" max="10003" width="12.28515625" style="97" customWidth="1"/>
    <col min="10004" max="10004" width="1.28515625" style="97" customWidth="1"/>
    <col min="10005" max="10005" width="11.85546875" style="97" customWidth="1"/>
    <col min="10006" max="10006" width="1" style="97" customWidth="1"/>
    <col min="10007" max="10007" width="13" style="97" customWidth="1"/>
    <col min="10008" max="10008" width="1.5703125" style="97" customWidth="1"/>
    <col min="10009" max="10009" width="14.42578125" style="97" customWidth="1"/>
    <col min="10010" max="10010" width="1.28515625" style="97" customWidth="1"/>
    <col min="10011" max="10011" width="14.85546875" style="97" customWidth="1"/>
    <col min="10012" max="10012" width="0.7109375" style="97" customWidth="1"/>
    <col min="10013" max="10013" width="14.7109375" style="97" customWidth="1"/>
    <col min="10014" max="10014" width="0.5703125" style="97" customWidth="1"/>
    <col min="10015" max="10015" width="15.140625" style="97" customWidth="1"/>
    <col min="10016" max="10016" width="0.7109375" style="97" customWidth="1"/>
    <col min="10017" max="10017" width="13" style="97" customWidth="1"/>
    <col min="10018" max="10018" width="0.5703125" style="97" customWidth="1"/>
    <col min="10019" max="10019" width="15.42578125" style="97" customWidth="1"/>
    <col min="10020" max="10020" width="0.85546875" style="97" customWidth="1"/>
    <col min="10021" max="10021" width="15.5703125" style="97" customWidth="1"/>
    <col min="10022" max="10022" width="0.85546875" style="97" customWidth="1"/>
    <col min="10023" max="10023" width="1.5703125" style="97" customWidth="1"/>
    <col min="10024" max="10024" width="5.28515625" style="97" customWidth="1"/>
    <col min="10025" max="10025" width="78.7109375" style="97" customWidth="1"/>
    <col min="10026" max="10026" width="17.85546875" style="97" customWidth="1"/>
    <col min="10027" max="10240" width="12.7109375" style="97"/>
    <col min="10241" max="10241" width="5" style="97" customWidth="1"/>
    <col min="10242" max="10242" width="1.85546875" style="97" customWidth="1"/>
    <col min="10243" max="10243" width="15.7109375" style="97" bestFit="1" customWidth="1"/>
    <col min="10244" max="10244" width="1.5703125" style="97" customWidth="1"/>
    <col min="10245" max="10245" width="13.5703125" style="97" customWidth="1"/>
    <col min="10246" max="10246" width="1.28515625" style="97" customWidth="1"/>
    <col min="10247" max="10247" width="11.42578125" style="97" customWidth="1"/>
    <col min="10248" max="10248" width="1.5703125" style="97" customWidth="1"/>
    <col min="10249" max="10249" width="13" style="97" customWidth="1"/>
    <col min="10250" max="10250" width="1.28515625" style="97" customWidth="1"/>
    <col min="10251" max="10251" width="11.5703125" style="97" customWidth="1"/>
    <col min="10252" max="10252" width="1.5703125" style="97" customWidth="1"/>
    <col min="10253" max="10253" width="13.85546875" style="97" customWidth="1"/>
    <col min="10254" max="10254" width="1.28515625" style="97" customWidth="1"/>
    <col min="10255" max="10255" width="13.5703125" style="97" customWidth="1"/>
    <col min="10256" max="10256" width="1.5703125" style="97" customWidth="1"/>
    <col min="10257" max="10257" width="12.42578125" style="97" customWidth="1"/>
    <col min="10258" max="10258" width="1.5703125" style="97" customWidth="1"/>
    <col min="10259" max="10259" width="12.28515625" style="97" customWidth="1"/>
    <col min="10260" max="10260" width="1.28515625" style="97" customWidth="1"/>
    <col min="10261" max="10261" width="11.85546875" style="97" customWidth="1"/>
    <col min="10262" max="10262" width="1" style="97" customWidth="1"/>
    <col min="10263" max="10263" width="13" style="97" customWidth="1"/>
    <col min="10264" max="10264" width="1.5703125" style="97" customWidth="1"/>
    <col min="10265" max="10265" width="14.42578125" style="97" customWidth="1"/>
    <col min="10266" max="10266" width="1.28515625" style="97" customWidth="1"/>
    <col min="10267" max="10267" width="14.85546875" style="97" customWidth="1"/>
    <col min="10268" max="10268" width="0.7109375" style="97" customWidth="1"/>
    <col min="10269" max="10269" width="14.7109375" style="97" customWidth="1"/>
    <col min="10270" max="10270" width="0.5703125" style="97" customWidth="1"/>
    <col min="10271" max="10271" width="15.140625" style="97" customWidth="1"/>
    <col min="10272" max="10272" width="0.7109375" style="97" customWidth="1"/>
    <col min="10273" max="10273" width="13" style="97" customWidth="1"/>
    <col min="10274" max="10274" width="0.5703125" style="97" customWidth="1"/>
    <col min="10275" max="10275" width="15.42578125" style="97" customWidth="1"/>
    <col min="10276" max="10276" width="0.85546875" style="97" customWidth="1"/>
    <col min="10277" max="10277" width="15.5703125" style="97" customWidth="1"/>
    <col min="10278" max="10278" width="0.85546875" style="97" customWidth="1"/>
    <col min="10279" max="10279" width="1.5703125" style="97" customWidth="1"/>
    <col min="10280" max="10280" width="5.28515625" style="97" customWidth="1"/>
    <col min="10281" max="10281" width="78.7109375" style="97" customWidth="1"/>
    <col min="10282" max="10282" width="17.85546875" style="97" customWidth="1"/>
    <col min="10283" max="10496" width="12.7109375" style="97"/>
    <col min="10497" max="10497" width="5" style="97" customWidth="1"/>
    <col min="10498" max="10498" width="1.85546875" style="97" customWidth="1"/>
    <col min="10499" max="10499" width="15.7109375" style="97" bestFit="1" customWidth="1"/>
    <col min="10500" max="10500" width="1.5703125" style="97" customWidth="1"/>
    <col min="10501" max="10501" width="13.5703125" style="97" customWidth="1"/>
    <col min="10502" max="10502" width="1.28515625" style="97" customWidth="1"/>
    <col min="10503" max="10503" width="11.42578125" style="97" customWidth="1"/>
    <col min="10504" max="10504" width="1.5703125" style="97" customWidth="1"/>
    <col min="10505" max="10505" width="13" style="97" customWidth="1"/>
    <col min="10506" max="10506" width="1.28515625" style="97" customWidth="1"/>
    <col min="10507" max="10507" width="11.5703125" style="97" customWidth="1"/>
    <col min="10508" max="10508" width="1.5703125" style="97" customWidth="1"/>
    <col min="10509" max="10509" width="13.85546875" style="97" customWidth="1"/>
    <col min="10510" max="10510" width="1.28515625" style="97" customWidth="1"/>
    <col min="10511" max="10511" width="13.5703125" style="97" customWidth="1"/>
    <col min="10512" max="10512" width="1.5703125" style="97" customWidth="1"/>
    <col min="10513" max="10513" width="12.42578125" style="97" customWidth="1"/>
    <col min="10514" max="10514" width="1.5703125" style="97" customWidth="1"/>
    <col min="10515" max="10515" width="12.28515625" style="97" customWidth="1"/>
    <col min="10516" max="10516" width="1.28515625" style="97" customWidth="1"/>
    <col min="10517" max="10517" width="11.85546875" style="97" customWidth="1"/>
    <col min="10518" max="10518" width="1" style="97" customWidth="1"/>
    <col min="10519" max="10519" width="13" style="97" customWidth="1"/>
    <col min="10520" max="10520" width="1.5703125" style="97" customWidth="1"/>
    <col min="10521" max="10521" width="14.42578125" style="97" customWidth="1"/>
    <col min="10522" max="10522" width="1.28515625" style="97" customWidth="1"/>
    <col min="10523" max="10523" width="14.85546875" style="97" customWidth="1"/>
    <col min="10524" max="10524" width="0.7109375" style="97" customWidth="1"/>
    <col min="10525" max="10525" width="14.7109375" style="97" customWidth="1"/>
    <col min="10526" max="10526" width="0.5703125" style="97" customWidth="1"/>
    <col min="10527" max="10527" width="15.140625" style="97" customWidth="1"/>
    <col min="10528" max="10528" width="0.7109375" style="97" customWidth="1"/>
    <col min="10529" max="10529" width="13" style="97" customWidth="1"/>
    <col min="10530" max="10530" width="0.5703125" style="97" customWidth="1"/>
    <col min="10531" max="10531" width="15.42578125" style="97" customWidth="1"/>
    <col min="10532" max="10532" width="0.85546875" style="97" customWidth="1"/>
    <col min="10533" max="10533" width="15.5703125" style="97" customWidth="1"/>
    <col min="10534" max="10534" width="0.85546875" style="97" customWidth="1"/>
    <col min="10535" max="10535" width="1.5703125" style="97" customWidth="1"/>
    <col min="10536" max="10536" width="5.28515625" style="97" customWidth="1"/>
    <col min="10537" max="10537" width="78.7109375" style="97" customWidth="1"/>
    <col min="10538" max="10538" width="17.85546875" style="97" customWidth="1"/>
    <col min="10539" max="10752" width="12.7109375" style="97"/>
    <col min="10753" max="10753" width="5" style="97" customWidth="1"/>
    <col min="10754" max="10754" width="1.85546875" style="97" customWidth="1"/>
    <col min="10755" max="10755" width="15.7109375" style="97" bestFit="1" customWidth="1"/>
    <col min="10756" max="10756" width="1.5703125" style="97" customWidth="1"/>
    <col min="10757" max="10757" width="13.5703125" style="97" customWidth="1"/>
    <col min="10758" max="10758" width="1.28515625" style="97" customWidth="1"/>
    <col min="10759" max="10759" width="11.42578125" style="97" customWidth="1"/>
    <col min="10760" max="10760" width="1.5703125" style="97" customWidth="1"/>
    <col min="10761" max="10761" width="13" style="97" customWidth="1"/>
    <col min="10762" max="10762" width="1.28515625" style="97" customWidth="1"/>
    <col min="10763" max="10763" width="11.5703125" style="97" customWidth="1"/>
    <col min="10764" max="10764" width="1.5703125" style="97" customWidth="1"/>
    <col min="10765" max="10765" width="13.85546875" style="97" customWidth="1"/>
    <col min="10766" max="10766" width="1.28515625" style="97" customWidth="1"/>
    <col min="10767" max="10767" width="13.5703125" style="97" customWidth="1"/>
    <col min="10768" max="10768" width="1.5703125" style="97" customWidth="1"/>
    <col min="10769" max="10769" width="12.42578125" style="97" customWidth="1"/>
    <col min="10770" max="10770" width="1.5703125" style="97" customWidth="1"/>
    <col min="10771" max="10771" width="12.28515625" style="97" customWidth="1"/>
    <col min="10772" max="10772" width="1.28515625" style="97" customWidth="1"/>
    <col min="10773" max="10773" width="11.85546875" style="97" customWidth="1"/>
    <col min="10774" max="10774" width="1" style="97" customWidth="1"/>
    <col min="10775" max="10775" width="13" style="97" customWidth="1"/>
    <col min="10776" max="10776" width="1.5703125" style="97" customWidth="1"/>
    <col min="10777" max="10777" width="14.42578125" style="97" customWidth="1"/>
    <col min="10778" max="10778" width="1.28515625" style="97" customWidth="1"/>
    <col min="10779" max="10779" width="14.85546875" style="97" customWidth="1"/>
    <col min="10780" max="10780" width="0.7109375" style="97" customWidth="1"/>
    <col min="10781" max="10781" width="14.7109375" style="97" customWidth="1"/>
    <col min="10782" max="10782" width="0.5703125" style="97" customWidth="1"/>
    <col min="10783" max="10783" width="15.140625" style="97" customWidth="1"/>
    <col min="10784" max="10784" width="0.7109375" style="97" customWidth="1"/>
    <col min="10785" max="10785" width="13" style="97" customWidth="1"/>
    <col min="10786" max="10786" width="0.5703125" style="97" customWidth="1"/>
    <col min="10787" max="10787" width="15.42578125" style="97" customWidth="1"/>
    <col min="10788" max="10788" width="0.85546875" style="97" customWidth="1"/>
    <col min="10789" max="10789" width="15.5703125" style="97" customWidth="1"/>
    <col min="10790" max="10790" width="0.85546875" style="97" customWidth="1"/>
    <col min="10791" max="10791" width="1.5703125" style="97" customWidth="1"/>
    <col min="10792" max="10792" width="5.28515625" style="97" customWidth="1"/>
    <col min="10793" max="10793" width="78.7109375" style="97" customWidth="1"/>
    <col min="10794" max="10794" width="17.85546875" style="97" customWidth="1"/>
    <col min="10795" max="11008" width="12.7109375" style="97"/>
    <col min="11009" max="11009" width="5" style="97" customWidth="1"/>
    <col min="11010" max="11010" width="1.85546875" style="97" customWidth="1"/>
    <col min="11011" max="11011" width="15.7109375" style="97" bestFit="1" customWidth="1"/>
    <col min="11012" max="11012" width="1.5703125" style="97" customWidth="1"/>
    <col min="11013" max="11013" width="13.5703125" style="97" customWidth="1"/>
    <col min="11014" max="11014" width="1.28515625" style="97" customWidth="1"/>
    <col min="11015" max="11015" width="11.42578125" style="97" customWidth="1"/>
    <col min="11016" max="11016" width="1.5703125" style="97" customWidth="1"/>
    <col min="11017" max="11017" width="13" style="97" customWidth="1"/>
    <col min="11018" max="11018" width="1.28515625" style="97" customWidth="1"/>
    <col min="11019" max="11019" width="11.5703125" style="97" customWidth="1"/>
    <col min="11020" max="11020" width="1.5703125" style="97" customWidth="1"/>
    <col min="11021" max="11021" width="13.85546875" style="97" customWidth="1"/>
    <col min="11022" max="11022" width="1.28515625" style="97" customWidth="1"/>
    <col min="11023" max="11023" width="13.5703125" style="97" customWidth="1"/>
    <col min="11024" max="11024" width="1.5703125" style="97" customWidth="1"/>
    <col min="11025" max="11025" width="12.42578125" style="97" customWidth="1"/>
    <col min="11026" max="11026" width="1.5703125" style="97" customWidth="1"/>
    <col min="11027" max="11027" width="12.28515625" style="97" customWidth="1"/>
    <col min="11028" max="11028" width="1.28515625" style="97" customWidth="1"/>
    <col min="11029" max="11029" width="11.85546875" style="97" customWidth="1"/>
    <col min="11030" max="11030" width="1" style="97" customWidth="1"/>
    <col min="11031" max="11031" width="13" style="97" customWidth="1"/>
    <col min="11032" max="11032" width="1.5703125" style="97" customWidth="1"/>
    <col min="11033" max="11033" width="14.42578125" style="97" customWidth="1"/>
    <col min="11034" max="11034" width="1.28515625" style="97" customWidth="1"/>
    <col min="11035" max="11035" width="14.85546875" style="97" customWidth="1"/>
    <col min="11036" max="11036" width="0.7109375" style="97" customWidth="1"/>
    <col min="11037" max="11037" width="14.7109375" style="97" customWidth="1"/>
    <col min="11038" max="11038" width="0.5703125" style="97" customWidth="1"/>
    <col min="11039" max="11039" width="15.140625" style="97" customWidth="1"/>
    <col min="11040" max="11040" width="0.7109375" style="97" customWidth="1"/>
    <col min="11041" max="11041" width="13" style="97" customWidth="1"/>
    <col min="11042" max="11042" width="0.5703125" style="97" customWidth="1"/>
    <col min="11043" max="11043" width="15.42578125" style="97" customWidth="1"/>
    <col min="11044" max="11044" width="0.85546875" style="97" customWidth="1"/>
    <col min="11045" max="11045" width="15.5703125" style="97" customWidth="1"/>
    <col min="11046" max="11046" width="0.85546875" style="97" customWidth="1"/>
    <col min="11047" max="11047" width="1.5703125" style="97" customWidth="1"/>
    <col min="11048" max="11048" width="5.28515625" style="97" customWidth="1"/>
    <col min="11049" max="11049" width="78.7109375" style="97" customWidth="1"/>
    <col min="11050" max="11050" width="17.85546875" style="97" customWidth="1"/>
    <col min="11051" max="11264" width="12.7109375" style="97"/>
    <col min="11265" max="11265" width="5" style="97" customWidth="1"/>
    <col min="11266" max="11266" width="1.85546875" style="97" customWidth="1"/>
    <col min="11267" max="11267" width="15.7109375" style="97" bestFit="1" customWidth="1"/>
    <col min="11268" max="11268" width="1.5703125" style="97" customWidth="1"/>
    <col min="11269" max="11269" width="13.5703125" style="97" customWidth="1"/>
    <col min="11270" max="11270" width="1.28515625" style="97" customWidth="1"/>
    <col min="11271" max="11271" width="11.42578125" style="97" customWidth="1"/>
    <col min="11272" max="11272" width="1.5703125" style="97" customWidth="1"/>
    <col min="11273" max="11273" width="13" style="97" customWidth="1"/>
    <col min="11274" max="11274" width="1.28515625" style="97" customWidth="1"/>
    <col min="11275" max="11275" width="11.5703125" style="97" customWidth="1"/>
    <col min="11276" max="11276" width="1.5703125" style="97" customWidth="1"/>
    <col min="11277" max="11277" width="13.85546875" style="97" customWidth="1"/>
    <col min="11278" max="11278" width="1.28515625" style="97" customWidth="1"/>
    <col min="11279" max="11279" width="13.5703125" style="97" customWidth="1"/>
    <col min="11280" max="11280" width="1.5703125" style="97" customWidth="1"/>
    <col min="11281" max="11281" width="12.42578125" style="97" customWidth="1"/>
    <col min="11282" max="11282" width="1.5703125" style="97" customWidth="1"/>
    <col min="11283" max="11283" width="12.28515625" style="97" customWidth="1"/>
    <col min="11284" max="11284" width="1.28515625" style="97" customWidth="1"/>
    <col min="11285" max="11285" width="11.85546875" style="97" customWidth="1"/>
    <col min="11286" max="11286" width="1" style="97" customWidth="1"/>
    <col min="11287" max="11287" width="13" style="97" customWidth="1"/>
    <col min="11288" max="11288" width="1.5703125" style="97" customWidth="1"/>
    <col min="11289" max="11289" width="14.42578125" style="97" customWidth="1"/>
    <col min="11290" max="11290" width="1.28515625" style="97" customWidth="1"/>
    <col min="11291" max="11291" width="14.85546875" style="97" customWidth="1"/>
    <col min="11292" max="11292" width="0.7109375" style="97" customWidth="1"/>
    <col min="11293" max="11293" width="14.7109375" style="97" customWidth="1"/>
    <col min="11294" max="11294" width="0.5703125" style="97" customWidth="1"/>
    <col min="11295" max="11295" width="15.140625" style="97" customWidth="1"/>
    <col min="11296" max="11296" width="0.7109375" style="97" customWidth="1"/>
    <col min="11297" max="11297" width="13" style="97" customWidth="1"/>
    <col min="11298" max="11298" width="0.5703125" style="97" customWidth="1"/>
    <col min="11299" max="11299" width="15.42578125" style="97" customWidth="1"/>
    <col min="11300" max="11300" width="0.85546875" style="97" customWidth="1"/>
    <col min="11301" max="11301" width="15.5703125" style="97" customWidth="1"/>
    <col min="11302" max="11302" width="0.85546875" style="97" customWidth="1"/>
    <col min="11303" max="11303" width="1.5703125" style="97" customWidth="1"/>
    <col min="11304" max="11304" width="5.28515625" style="97" customWidth="1"/>
    <col min="11305" max="11305" width="78.7109375" style="97" customWidth="1"/>
    <col min="11306" max="11306" width="17.85546875" style="97" customWidth="1"/>
    <col min="11307" max="11520" width="12.7109375" style="97"/>
    <col min="11521" max="11521" width="5" style="97" customWidth="1"/>
    <col min="11522" max="11522" width="1.85546875" style="97" customWidth="1"/>
    <col min="11523" max="11523" width="15.7109375" style="97" bestFit="1" customWidth="1"/>
    <col min="11524" max="11524" width="1.5703125" style="97" customWidth="1"/>
    <col min="11525" max="11525" width="13.5703125" style="97" customWidth="1"/>
    <col min="11526" max="11526" width="1.28515625" style="97" customWidth="1"/>
    <col min="11527" max="11527" width="11.42578125" style="97" customWidth="1"/>
    <col min="11528" max="11528" width="1.5703125" style="97" customWidth="1"/>
    <col min="11529" max="11529" width="13" style="97" customWidth="1"/>
    <col min="11530" max="11530" width="1.28515625" style="97" customWidth="1"/>
    <col min="11531" max="11531" width="11.5703125" style="97" customWidth="1"/>
    <col min="11532" max="11532" width="1.5703125" style="97" customWidth="1"/>
    <col min="11533" max="11533" width="13.85546875" style="97" customWidth="1"/>
    <col min="11534" max="11534" width="1.28515625" style="97" customWidth="1"/>
    <col min="11535" max="11535" width="13.5703125" style="97" customWidth="1"/>
    <col min="11536" max="11536" width="1.5703125" style="97" customWidth="1"/>
    <col min="11537" max="11537" width="12.42578125" style="97" customWidth="1"/>
    <col min="11538" max="11538" width="1.5703125" style="97" customWidth="1"/>
    <col min="11539" max="11539" width="12.28515625" style="97" customWidth="1"/>
    <col min="11540" max="11540" width="1.28515625" style="97" customWidth="1"/>
    <col min="11541" max="11541" width="11.85546875" style="97" customWidth="1"/>
    <col min="11542" max="11542" width="1" style="97" customWidth="1"/>
    <col min="11543" max="11543" width="13" style="97" customWidth="1"/>
    <col min="11544" max="11544" width="1.5703125" style="97" customWidth="1"/>
    <col min="11545" max="11545" width="14.42578125" style="97" customWidth="1"/>
    <col min="11546" max="11546" width="1.28515625" style="97" customWidth="1"/>
    <col min="11547" max="11547" width="14.85546875" style="97" customWidth="1"/>
    <col min="11548" max="11548" width="0.7109375" style="97" customWidth="1"/>
    <col min="11549" max="11549" width="14.7109375" style="97" customWidth="1"/>
    <col min="11550" max="11550" width="0.5703125" style="97" customWidth="1"/>
    <col min="11551" max="11551" width="15.140625" style="97" customWidth="1"/>
    <col min="11552" max="11552" width="0.7109375" style="97" customWidth="1"/>
    <col min="11553" max="11553" width="13" style="97" customWidth="1"/>
    <col min="11554" max="11554" width="0.5703125" style="97" customWidth="1"/>
    <col min="11555" max="11555" width="15.42578125" style="97" customWidth="1"/>
    <col min="11556" max="11556" width="0.85546875" style="97" customWidth="1"/>
    <col min="11557" max="11557" width="15.5703125" style="97" customWidth="1"/>
    <col min="11558" max="11558" width="0.85546875" style="97" customWidth="1"/>
    <col min="11559" max="11559" width="1.5703125" style="97" customWidth="1"/>
    <col min="11560" max="11560" width="5.28515625" style="97" customWidth="1"/>
    <col min="11561" max="11561" width="78.7109375" style="97" customWidth="1"/>
    <col min="11562" max="11562" width="17.85546875" style="97" customWidth="1"/>
    <col min="11563" max="11776" width="12.7109375" style="97"/>
    <col min="11777" max="11777" width="5" style="97" customWidth="1"/>
    <col min="11778" max="11778" width="1.85546875" style="97" customWidth="1"/>
    <col min="11779" max="11779" width="15.7109375" style="97" bestFit="1" customWidth="1"/>
    <col min="11780" max="11780" width="1.5703125" style="97" customWidth="1"/>
    <col min="11781" max="11781" width="13.5703125" style="97" customWidth="1"/>
    <col min="11782" max="11782" width="1.28515625" style="97" customWidth="1"/>
    <col min="11783" max="11783" width="11.42578125" style="97" customWidth="1"/>
    <col min="11784" max="11784" width="1.5703125" style="97" customWidth="1"/>
    <col min="11785" max="11785" width="13" style="97" customWidth="1"/>
    <col min="11786" max="11786" width="1.28515625" style="97" customWidth="1"/>
    <col min="11787" max="11787" width="11.5703125" style="97" customWidth="1"/>
    <col min="11788" max="11788" width="1.5703125" style="97" customWidth="1"/>
    <col min="11789" max="11789" width="13.85546875" style="97" customWidth="1"/>
    <col min="11790" max="11790" width="1.28515625" style="97" customWidth="1"/>
    <col min="11791" max="11791" width="13.5703125" style="97" customWidth="1"/>
    <col min="11792" max="11792" width="1.5703125" style="97" customWidth="1"/>
    <col min="11793" max="11793" width="12.42578125" style="97" customWidth="1"/>
    <col min="11794" max="11794" width="1.5703125" style="97" customWidth="1"/>
    <col min="11795" max="11795" width="12.28515625" style="97" customWidth="1"/>
    <col min="11796" max="11796" width="1.28515625" style="97" customWidth="1"/>
    <col min="11797" max="11797" width="11.85546875" style="97" customWidth="1"/>
    <col min="11798" max="11798" width="1" style="97" customWidth="1"/>
    <col min="11799" max="11799" width="13" style="97" customWidth="1"/>
    <col min="11800" max="11800" width="1.5703125" style="97" customWidth="1"/>
    <col min="11801" max="11801" width="14.42578125" style="97" customWidth="1"/>
    <col min="11802" max="11802" width="1.28515625" style="97" customWidth="1"/>
    <col min="11803" max="11803" width="14.85546875" style="97" customWidth="1"/>
    <col min="11804" max="11804" width="0.7109375" style="97" customWidth="1"/>
    <col min="11805" max="11805" width="14.7109375" style="97" customWidth="1"/>
    <col min="11806" max="11806" width="0.5703125" style="97" customWidth="1"/>
    <col min="11807" max="11807" width="15.140625" style="97" customWidth="1"/>
    <col min="11808" max="11808" width="0.7109375" style="97" customWidth="1"/>
    <col min="11809" max="11809" width="13" style="97" customWidth="1"/>
    <col min="11810" max="11810" width="0.5703125" style="97" customWidth="1"/>
    <col min="11811" max="11811" width="15.42578125" style="97" customWidth="1"/>
    <col min="11812" max="11812" width="0.85546875" style="97" customWidth="1"/>
    <col min="11813" max="11813" width="15.5703125" style="97" customWidth="1"/>
    <col min="11814" max="11814" width="0.85546875" style="97" customWidth="1"/>
    <col min="11815" max="11815" width="1.5703125" style="97" customWidth="1"/>
    <col min="11816" max="11816" width="5.28515625" style="97" customWidth="1"/>
    <col min="11817" max="11817" width="78.7109375" style="97" customWidth="1"/>
    <col min="11818" max="11818" width="17.85546875" style="97" customWidth="1"/>
    <col min="11819" max="12032" width="12.7109375" style="97"/>
    <col min="12033" max="12033" width="5" style="97" customWidth="1"/>
    <col min="12034" max="12034" width="1.85546875" style="97" customWidth="1"/>
    <col min="12035" max="12035" width="15.7109375" style="97" bestFit="1" customWidth="1"/>
    <col min="12036" max="12036" width="1.5703125" style="97" customWidth="1"/>
    <col min="12037" max="12037" width="13.5703125" style="97" customWidth="1"/>
    <col min="12038" max="12038" width="1.28515625" style="97" customWidth="1"/>
    <col min="12039" max="12039" width="11.42578125" style="97" customWidth="1"/>
    <col min="12040" max="12040" width="1.5703125" style="97" customWidth="1"/>
    <col min="12041" max="12041" width="13" style="97" customWidth="1"/>
    <col min="12042" max="12042" width="1.28515625" style="97" customWidth="1"/>
    <col min="12043" max="12043" width="11.5703125" style="97" customWidth="1"/>
    <col min="12044" max="12044" width="1.5703125" style="97" customWidth="1"/>
    <col min="12045" max="12045" width="13.85546875" style="97" customWidth="1"/>
    <col min="12046" max="12046" width="1.28515625" style="97" customWidth="1"/>
    <col min="12047" max="12047" width="13.5703125" style="97" customWidth="1"/>
    <col min="12048" max="12048" width="1.5703125" style="97" customWidth="1"/>
    <col min="12049" max="12049" width="12.42578125" style="97" customWidth="1"/>
    <col min="12050" max="12050" width="1.5703125" style="97" customWidth="1"/>
    <col min="12051" max="12051" width="12.28515625" style="97" customWidth="1"/>
    <col min="12052" max="12052" width="1.28515625" style="97" customWidth="1"/>
    <col min="12053" max="12053" width="11.85546875" style="97" customWidth="1"/>
    <col min="12054" max="12054" width="1" style="97" customWidth="1"/>
    <col min="12055" max="12055" width="13" style="97" customWidth="1"/>
    <col min="12056" max="12056" width="1.5703125" style="97" customWidth="1"/>
    <col min="12057" max="12057" width="14.42578125" style="97" customWidth="1"/>
    <col min="12058" max="12058" width="1.28515625" style="97" customWidth="1"/>
    <col min="12059" max="12059" width="14.85546875" style="97" customWidth="1"/>
    <col min="12060" max="12060" width="0.7109375" style="97" customWidth="1"/>
    <col min="12061" max="12061" width="14.7109375" style="97" customWidth="1"/>
    <col min="12062" max="12062" width="0.5703125" style="97" customWidth="1"/>
    <col min="12063" max="12063" width="15.140625" style="97" customWidth="1"/>
    <col min="12064" max="12064" width="0.7109375" style="97" customWidth="1"/>
    <col min="12065" max="12065" width="13" style="97" customWidth="1"/>
    <col min="12066" max="12066" width="0.5703125" style="97" customWidth="1"/>
    <col min="12067" max="12067" width="15.42578125" style="97" customWidth="1"/>
    <col min="12068" max="12068" width="0.85546875" style="97" customWidth="1"/>
    <col min="12069" max="12069" width="15.5703125" style="97" customWidth="1"/>
    <col min="12070" max="12070" width="0.85546875" style="97" customWidth="1"/>
    <col min="12071" max="12071" width="1.5703125" style="97" customWidth="1"/>
    <col min="12072" max="12072" width="5.28515625" style="97" customWidth="1"/>
    <col min="12073" max="12073" width="78.7109375" style="97" customWidth="1"/>
    <col min="12074" max="12074" width="17.85546875" style="97" customWidth="1"/>
    <col min="12075" max="12288" width="12.7109375" style="97"/>
    <col min="12289" max="12289" width="5" style="97" customWidth="1"/>
    <col min="12290" max="12290" width="1.85546875" style="97" customWidth="1"/>
    <col min="12291" max="12291" width="15.7109375" style="97" bestFit="1" customWidth="1"/>
    <col min="12292" max="12292" width="1.5703125" style="97" customWidth="1"/>
    <col min="12293" max="12293" width="13.5703125" style="97" customWidth="1"/>
    <col min="12294" max="12294" width="1.28515625" style="97" customWidth="1"/>
    <col min="12295" max="12295" width="11.42578125" style="97" customWidth="1"/>
    <col min="12296" max="12296" width="1.5703125" style="97" customWidth="1"/>
    <col min="12297" max="12297" width="13" style="97" customWidth="1"/>
    <col min="12298" max="12298" width="1.28515625" style="97" customWidth="1"/>
    <col min="12299" max="12299" width="11.5703125" style="97" customWidth="1"/>
    <col min="12300" max="12300" width="1.5703125" style="97" customWidth="1"/>
    <col min="12301" max="12301" width="13.85546875" style="97" customWidth="1"/>
    <col min="12302" max="12302" width="1.28515625" style="97" customWidth="1"/>
    <col min="12303" max="12303" width="13.5703125" style="97" customWidth="1"/>
    <col min="12304" max="12304" width="1.5703125" style="97" customWidth="1"/>
    <col min="12305" max="12305" width="12.42578125" style="97" customWidth="1"/>
    <col min="12306" max="12306" width="1.5703125" style="97" customWidth="1"/>
    <col min="12307" max="12307" width="12.28515625" style="97" customWidth="1"/>
    <col min="12308" max="12308" width="1.28515625" style="97" customWidth="1"/>
    <col min="12309" max="12309" width="11.85546875" style="97" customWidth="1"/>
    <col min="12310" max="12310" width="1" style="97" customWidth="1"/>
    <col min="12311" max="12311" width="13" style="97" customWidth="1"/>
    <col min="12312" max="12312" width="1.5703125" style="97" customWidth="1"/>
    <col min="12313" max="12313" width="14.42578125" style="97" customWidth="1"/>
    <col min="12314" max="12314" width="1.28515625" style="97" customWidth="1"/>
    <col min="12315" max="12315" width="14.85546875" style="97" customWidth="1"/>
    <col min="12316" max="12316" width="0.7109375" style="97" customWidth="1"/>
    <col min="12317" max="12317" width="14.7109375" style="97" customWidth="1"/>
    <col min="12318" max="12318" width="0.5703125" style="97" customWidth="1"/>
    <col min="12319" max="12319" width="15.140625" style="97" customWidth="1"/>
    <col min="12320" max="12320" width="0.7109375" style="97" customWidth="1"/>
    <col min="12321" max="12321" width="13" style="97" customWidth="1"/>
    <col min="12322" max="12322" width="0.5703125" style="97" customWidth="1"/>
    <col min="12323" max="12323" width="15.42578125" style="97" customWidth="1"/>
    <col min="12324" max="12324" width="0.85546875" style="97" customWidth="1"/>
    <col min="12325" max="12325" width="15.5703125" style="97" customWidth="1"/>
    <col min="12326" max="12326" width="0.85546875" style="97" customWidth="1"/>
    <col min="12327" max="12327" width="1.5703125" style="97" customWidth="1"/>
    <col min="12328" max="12328" width="5.28515625" style="97" customWidth="1"/>
    <col min="12329" max="12329" width="78.7109375" style="97" customWidth="1"/>
    <col min="12330" max="12330" width="17.85546875" style="97" customWidth="1"/>
    <col min="12331" max="12544" width="12.7109375" style="97"/>
    <col min="12545" max="12545" width="5" style="97" customWidth="1"/>
    <col min="12546" max="12546" width="1.85546875" style="97" customWidth="1"/>
    <col min="12547" max="12547" width="15.7109375" style="97" bestFit="1" customWidth="1"/>
    <col min="12548" max="12548" width="1.5703125" style="97" customWidth="1"/>
    <col min="12549" max="12549" width="13.5703125" style="97" customWidth="1"/>
    <col min="12550" max="12550" width="1.28515625" style="97" customWidth="1"/>
    <col min="12551" max="12551" width="11.42578125" style="97" customWidth="1"/>
    <col min="12552" max="12552" width="1.5703125" style="97" customWidth="1"/>
    <col min="12553" max="12553" width="13" style="97" customWidth="1"/>
    <col min="12554" max="12554" width="1.28515625" style="97" customWidth="1"/>
    <col min="12555" max="12555" width="11.5703125" style="97" customWidth="1"/>
    <col min="12556" max="12556" width="1.5703125" style="97" customWidth="1"/>
    <col min="12557" max="12557" width="13.85546875" style="97" customWidth="1"/>
    <col min="12558" max="12558" width="1.28515625" style="97" customWidth="1"/>
    <col min="12559" max="12559" width="13.5703125" style="97" customWidth="1"/>
    <col min="12560" max="12560" width="1.5703125" style="97" customWidth="1"/>
    <col min="12561" max="12561" width="12.42578125" style="97" customWidth="1"/>
    <col min="12562" max="12562" width="1.5703125" style="97" customWidth="1"/>
    <col min="12563" max="12563" width="12.28515625" style="97" customWidth="1"/>
    <col min="12564" max="12564" width="1.28515625" style="97" customWidth="1"/>
    <col min="12565" max="12565" width="11.85546875" style="97" customWidth="1"/>
    <col min="12566" max="12566" width="1" style="97" customWidth="1"/>
    <col min="12567" max="12567" width="13" style="97" customWidth="1"/>
    <col min="12568" max="12568" width="1.5703125" style="97" customWidth="1"/>
    <col min="12569" max="12569" width="14.42578125" style="97" customWidth="1"/>
    <col min="12570" max="12570" width="1.28515625" style="97" customWidth="1"/>
    <col min="12571" max="12571" width="14.85546875" style="97" customWidth="1"/>
    <col min="12572" max="12572" width="0.7109375" style="97" customWidth="1"/>
    <col min="12573" max="12573" width="14.7109375" style="97" customWidth="1"/>
    <col min="12574" max="12574" width="0.5703125" style="97" customWidth="1"/>
    <col min="12575" max="12575" width="15.140625" style="97" customWidth="1"/>
    <col min="12576" max="12576" width="0.7109375" style="97" customWidth="1"/>
    <col min="12577" max="12577" width="13" style="97" customWidth="1"/>
    <col min="12578" max="12578" width="0.5703125" style="97" customWidth="1"/>
    <col min="12579" max="12579" width="15.42578125" style="97" customWidth="1"/>
    <col min="12580" max="12580" width="0.85546875" style="97" customWidth="1"/>
    <col min="12581" max="12581" width="15.5703125" style="97" customWidth="1"/>
    <col min="12582" max="12582" width="0.85546875" style="97" customWidth="1"/>
    <col min="12583" max="12583" width="1.5703125" style="97" customWidth="1"/>
    <col min="12584" max="12584" width="5.28515625" style="97" customWidth="1"/>
    <col min="12585" max="12585" width="78.7109375" style="97" customWidth="1"/>
    <col min="12586" max="12586" width="17.85546875" style="97" customWidth="1"/>
    <col min="12587" max="12800" width="12.7109375" style="97"/>
    <col min="12801" max="12801" width="5" style="97" customWidth="1"/>
    <col min="12802" max="12802" width="1.85546875" style="97" customWidth="1"/>
    <col min="12803" max="12803" width="15.7109375" style="97" bestFit="1" customWidth="1"/>
    <col min="12804" max="12804" width="1.5703125" style="97" customWidth="1"/>
    <col min="12805" max="12805" width="13.5703125" style="97" customWidth="1"/>
    <col min="12806" max="12806" width="1.28515625" style="97" customWidth="1"/>
    <col min="12807" max="12807" width="11.42578125" style="97" customWidth="1"/>
    <col min="12808" max="12808" width="1.5703125" style="97" customWidth="1"/>
    <col min="12809" max="12809" width="13" style="97" customWidth="1"/>
    <col min="12810" max="12810" width="1.28515625" style="97" customWidth="1"/>
    <col min="12811" max="12811" width="11.5703125" style="97" customWidth="1"/>
    <col min="12812" max="12812" width="1.5703125" style="97" customWidth="1"/>
    <col min="12813" max="12813" width="13.85546875" style="97" customWidth="1"/>
    <col min="12814" max="12814" width="1.28515625" style="97" customWidth="1"/>
    <col min="12815" max="12815" width="13.5703125" style="97" customWidth="1"/>
    <col min="12816" max="12816" width="1.5703125" style="97" customWidth="1"/>
    <col min="12817" max="12817" width="12.42578125" style="97" customWidth="1"/>
    <col min="12818" max="12818" width="1.5703125" style="97" customWidth="1"/>
    <col min="12819" max="12819" width="12.28515625" style="97" customWidth="1"/>
    <col min="12820" max="12820" width="1.28515625" style="97" customWidth="1"/>
    <col min="12821" max="12821" width="11.85546875" style="97" customWidth="1"/>
    <col min="12822" max="12822" width="1" style="97" customWidth="1"/>
    <col min="12823" max="12823" width="13" style="97" customWidth="1"/>
    <col min="12824" max="12824" width="1.5703125" style="97" customWidth="1"/>
    <col min="12825" max="12825" width="14.42578125" style="97" customWidth="1"/>
    <col min="12826" max="12826" width="1.28515625" style="97" customWidth="1"/>
    <col min="12827" max="12827" width="14.85546875" style="97" customWidth="1"/>
    <col min="12828" max="12828" width="0.7109375" style="97" customWidth="1"/>
    <col min="12829" max="12829" width="14.7109375" style="97" customWidth="1"/>
    <col min="12830" max="12830" width="0.5703125" style="97" customWidth="1"/>
    <col min="12831" max="12831" width="15.140625" style="97" customWidth="1"/>
    <col min="12832" max="12832" width="0.7109375" style="97" customWidth="1"/>
    <col min="12833" max="12833" width="13" style="97" customWidth="1"/>
    <col min="12834" max="12834" width="0.5703125" style="97" customWidth="1"/>
    <col min="12835" max="12835" width="15.42578125" style="97" customWidth="1"/>
    <col min="12836" max="12836" width="0.85546875" style="97" customWidth="1"/>
    <col min="12837" max="12837" width="15.5703125" style="97" customWidth="1"/>
    <col min="12838" max="12838" width="0.85546875" style="97" customWidth="1"/>
    <col min="12839" max="12839" width="1.5703125" style="97" customWidth="1"/>
    <col min="12840" max="12840" width="5.28515625" style="97" customWidth="1"/>
    <col min="12841" max="12841" width="78.7109375" style="97" customWidth="1"/>
    <col min="12842" max="12842" width="17.85546875" style="97" customWidth="1"/>
    <col min="12843" max="13056" width="12.7109375" style="97"/>
    <col min="13057" max="13057" width="5" style="97" customWidth="1"/>
    <col min="13058" max="13058" width="1.85546875" style="97" customWidth="1"/>
    <col min="13059" max="13059" width="15.7109375" style="97" bestFit="1" customWidth="1"/>
    <col min="13060" max="13060" width="1.5703125" style="97" customWidth="1"/>
    <col min="13061" max="13061" width="13.5703125" style="97" customWidth="1"/>
    <col min="13062" max="13062" width="1.28515625" style="97" customWidth="1"/>
    <col min="13063" max="13063" width="11.42578125" style="97" customWidth="1"/>
    <col min="13064" max="13064" width="1.5703125" style="97" customWidth="1"/>
    <col min="13065" max="13065" width="13" style="97" customWidth="1"/>
    <col min="13066" max="13066" width="1.28515625" style="97" customWidth="1"/>
    <col min="13067" max="13067" width="11.5703125" style="97" customWidth="1"/>
    <col min="13068" max="13068" width="1.5703125" style="97" customWidth="1"/>
    <col min="13069" max="13069" width="13.85546875" style="97" customWidth="1"/>
    <col min="13070" max="13070" width="1.28515625" style="97" customWidth="1"/>
    <col min="13071" max="13071" width="13.5703125" style="97" customWidth="1"/>
    <col min="13072" max="13072" width="1.5703125" style="97" customWidth="1"/>
    <col min="13073" max="13073" width="12.42578125" style="97" customWidth="1"/>
    <col min="13074" max="13074" width="1.5703125" style="97" customWidth="1"/>
    <col min="13075" max="13075" width="12.28515625" style="97" customWidth="1"/>
    <col min="13076" max="13076" width="1.28515625" style="97" customWidth="1"/>
    <col min="13077" max="13077" width="11.85546875" style="97" customWidth="1"/>
    <col min="13078" max="13078" width="1" style="97" customWidth="1"/>
    <col min="13079" max="13079" width="13" style="97" customWidth="1"/>
    <col min="13080" max="13080" width="1.5703125" style="97" customWidth="1"/>
    <col min="13081" max="13081" width="14.42578125" style="97" customWidth="1"/>
    <col min="13082" max="13082" width="1.28515625" style="97" customWidth="1"/>
    <col min="13083" max="13083" width="14.85546875" style="97" customWidth="1"/>
    <col min="13084" max="13084" width="0.7109375" style="97" customWidth="1"/>
    <col min="13085" max="13085" width="14.7109375" style="97" customWidth="1"/>
    <col min="13086" max="13086" width="0.5703125" style="97" customWidth="1"/>
    <col min="13087" max="13087" width="15.140625" style="97" customWidth="1"/>
    <col min="13088" max="13088" width="0.7109375" style="97" customWidth="1"/>
    <col min="13089" max="13089" width="13" style="97" customWidth="1"/>
    <col min="13090" max="13090" width="0.5703125" style="97" customWidth="1"/>
    <col min="13091" max="13091" width="15.42578125" style="97" customWidth="1"/>
    <col min="13092" max="13092" width="0.85546875" style="97" customWidth="1"/>
    <col min="13093" max="13093" width="15.5703125" style="97" customWidth="1"/>
    <col min="13094" max="13094" width="0.85546875" style="97" customWidth="1"/>
    <col min="13095" max="13095" width="1.5703125" style="97" customWidth="1"/>
    <col min="13096" max="13096" width="5.28515625" style="97" customWidth="1"/>
    <col min="13097" max="13097" width="78.7109375" style="97" customWidth="1"/>
    <col min="13098" max="13098" width="17.85546875" style="97" customWidth="1"/>
    <col min="13099" max="13312" width="12.7109375" style="97"/>
    <col min="13313" max="13313" width="5" style="97" customWidth="1"/>
    <col min="13314" max="13314" width="1.85546875" style="97" customWidth="1"/>
    <col min="13315" max="13315" width="15.7109375" style="97" bestFit="1" customWidth="1"/>
    <col min="13316" max="13316" width="1.5703125" style="97" customWidth="1"/>
    <col min="13317" max="13317" width="13.5703125" style="97" customWidth="1"/>
    <col min="13318" max="13318" width="1.28515625" style="97" customWidth="1"/>
    <col min="13319" max="13319" width="11.42578125" style="97" customWidth="1"/>
    <col min="13320" max="13320" width="1.5703125" style="97" customWidth="1"/>
    <col min="13321" max="13321" width="13" style="97" customWidth="1"/>
    <col min="13322" max="13322" width="1.28515625" style="97" customWidth="1"/>
    <col min="13323" max="13323" width="11.5703125" style="97" customWidth="1"/>
    <col min="13324" max="13324" width="1.5703125" style="97" customWidth="1"/>
    <col min="13325" max="13325" width="13.85546875" style="97" customWidth="1"/>
    <col min="13326" max="13326" width="1.28515625" style="97" customWidth="1"/>
    <col min="13327" max="13327" width="13.5703125" style="97" customWidth="1"/>
    <col min="13328" max="13328" width="1.5703125" style="97" customWidth="1"/>
    <col min="13329" max="13329" width="12.42578125" style="97" customWidth="1"/>
    <col min="13330" max="13330" width="1.5703125" style="97" customWidth="1"/>
    <col min="13331" max="13331" width="12.28515625" style="97" customWidth="1"/>
    <col min="13332" max="13332" width="1.28515625" style="97" customWidth="1"/>
    <col min="13333" max="13333" width="11.85546875" style="97" customWidth="1"/>
    <col min="13334" max="13334" width="1" style="97" customWidth="1"/>
    <col min="13335" max="13335" width="13" style="97" customWidth="1"/>
    <col min="13336" max="13336" width="1.5703125" style="97" customWidth="1"/>
    <col min="13337" max="13337" width="14.42578125" style="97" customWidth="1"/>
    <col min="13338" max="13338" width="1.28515625" style="97" customWidth="1"/>
    <col min="13339" max="13339" width="14.85546875" style="97" customWidth="1"/>
    <col min="13340" max="13340" width="0.7109375" style="97" customWidth="1"/>
    <col min="13341" max="13341" width="14.7109375" style="97" customWidth="1"/>
    <col min="13342" max="13342" width="0.5703125" style="97" customWidth="1"/>
    <col min="13343" max="13343" width="15.140625" style="97" customWidth="1"/>
    <col min="13344" max="13344" width="0.7109375" style="97" customWidth="1"/>
    <col min="13345" max="13345" width="13" style="97" customWidth="1"/>
    <col min="13346" max="13346" width="0.5703125" style="97" customWidth="1"/>
    <col min="13347" max="13347" width="15.42578125" style="97" customWidth="1"/>
    <col min="13348" max="13348" width="0.85546875" style="97" customWidth="1"/>
    <col min="13349" max="13349" width="15.5703125" style="97" customWidth="1"/>
    <col min="13350" max="13350" width="0.85546875" style="97" customWidth="1"/>
    <col min="13351" max="13351" width="1.5703125" style="97" customWidth="1"/>
    <col min="13352" max="13352" width="5.28515625" style="97" customWidth="1"/>
    <col min="13353" max="13353" width="78.7109375" style="97" customWidth="1"/>
    <col min="13354" max="13354" width="17.85546875" style="97" customWidth="1"/>
    <col min="13355" max="13568" width="12.7109375" style="97"/>
    <col min="13569" max="13569" width="5" style="97" customWidth="1"/>
    <col min="13570" max="13570" width="1.85546875" style="97" customWidth="1"/>
    <col min="13571" max="13571" width="15.7109375" style="97" bestFit="1" customWidth="1"/>
    <col min="13572" max="13572" width="1.5703125" style="97" customWidth="1"/>
    <col min="13573" max="13573" width="13.5703125" style="97" customWidth="1"/>
    <col min="13574" max="13574" width="1.28515625" style="97" customWidth="1"/>
    <col min="13575" max="13575" width="11.42578125" style="97" customWidth="1"/>
    <col min="13576" max="13576" width="1.5703125" style="97" customWidth="1"/>
    <col min="13577" max="13577" width="13" style="97" customWidth="1"/>
    <col min="13578" max="13578" width="1.28515625" style="97" customWidth="1"/>
    <col min="13579" max="13579" width="11.5703125" style="97" customWidth="1"/>
    <col min="13580" max="13580" width="1.5703125" style="97" customWidth="1"/>
    <col min="13581" max="13581" width="13.85546875" style="97" customWidth="1"/>
    <col min="13582" max="13582" width="1.28515625" style="97" customWidth="1"/>
    <col min="13583" max="13583" width="13.5703125" style="97" customWidth="1"/>
    <col min="13584" max="13584" width="1.5703125" style="97" customWidth="1"/>
    <col min="13585" max="13585" width="12.42578125" style="97" customWidth="1"/>
    <col min="13586" max="13586" width="1.5703125" style="97" customWidth="1"/>
    <col min="13587" max="13587" width="12.28515625" style="97" customWidth="1"/>
    <col min="13588" max="13588" width="1.28515625" style="97" customWidth="1"/>
    <col min="13589" max="13589" width="11.85546875" style="97" customWidth="1"/>
    <col min="13590" max="13590" width="1" style="97" customWidth="1"/>
    <col min="13591" max="13591" width="13" style="97" customWidth="1"/>
    <col min="13592" max="13592" width="1.5703125" style="97" customWidth="1"/>
    <col min="13593" max="13593" width="14.42578125" style="97" customWidth="1"/>
    <col min="13594" max="13594" width="1.28515625" style="97" customWidth="1"/>
    <col min="13595" max="13595" width="14.85546875" style="97" customWidth="1"/>
    <col min="13596" max="13596" width="0.7109375" style="97" customWidth="1"/>
    <col min="13597" max="13597" width="14.7109375" style="97" customWidth="1"/>
    <col min="13598" max="13598" width="0.5703125" style="97" customWidth="1"/>
    <col min="13599" max="13599" width="15.140625" style="97" customWidth="1"/>
    <col min="13600" max="13600" width="0.7109375" style="97" customWidth="1"/>
    <col min="13601" max="13601" width="13" style="97" customWidth="1"/>
    <col min="13602" max="13602" width="0.5703125" style="97" customWidth="1"/>
    <col min="13603" max="13603" width="15.42578125" style="97" customWidth="1"/>
    <col min="13604" max="13604" width="0.85546875" style="97" customWidth="1"/>
    <col min="13605" max="13605" width="15.5703125" style="97" customWidth="1"/>
    <col min="13606" max="13606" width="0.85546875" style="97" customWidth="1"/>
    <col min="13607" max="13607" width="1.5703125" style="97" customWidth="1"/>
    <col min="13608" max="13608" width="5.28515625" style="97" customWidth="1"/>
    <col min="13609" max="13609" width="78.7109375" style="97" customWidth="1"/>
    <col min="13610" max="13610" width="17.85546875" style="97" customWidth="1"/>
    <col min="13611" max="13824" width="12.7109375" style="97"/>
    <col min="13825" max="13825" width="5" style="97" customWidth="1"/>
    <col min="13826" max="13826" width="1.85546875" style="97" customWidth="1"/>
    <col min="13827" max="13827" width="15.7109375" style="97" bestFit="1" customWidth="1"/>
    <col min="13828" max="13828" width="1.5703125" style="97" customWidth="1"/>
    <col min="13829" max="13829" width="13.5703125" style="97" customWidth="1"/>
    <col min="13830" max="13830" width="1.28515625" style="97" customWidth="1"/>
    <col min="13831" max="13831" width="11.42578125" style="97" customWidth="1"/>
    <col min="13832" max="13832" width="1.5703125" style="97" customWidth="1"/>
    <col min="13833" max="13833" width="13" style="97" customWidth="1"/>
    <col min="13834" max="13834" width="1.28515625" style="97" customWidth="1"/>
    <col min="13835" max="13835" width="11.5703125" style="97" customWidth="1"/>
    <col min="13836" max="13836" width="1.5703125" style="97" customWidth="1"/>
    <col min="13837" max="13837" width="13.85546875" style="97" customWidth="1"/>
    <col min="13838" max="13838" width="1.28515625" style="97" customWidth="1"/>
    <col min="13839" max="13839" width="13.5703125" style="97" customWidth="1"/>
    <col min="13840" max="13840" width="1.5703125" style="97" customWidth="1"/>
    <col min="13841" max="13841" width="12.42578125" style="97" customWidth="1"/>
    <col min="13842" max="13842" width="1.5703125" style="97" customWidth="1"/>
    <col min="13843" max="13843" width="12.28515625" style="97" customWidth="1"/>
    <col min="13844" max="13844" width="1.28515625" style="97" customWidth="1"/>
    <col min="13845" max="13845" width="11.85546875" style="97" customWidth="1"/>
    <col min="13846" max="13846" width="1" style="97" customWidth="1"/>
    <col min="13847" max="13847" width="13" style="97" customWidth="1"/>
    <col min="13848" max="13848" width="1.5703125" style="97" customWidth="1"/>
    <col min="13849" max="13849" width="14.42578125" style="97" customWidth="1"/>
    <col min="13850" max="13850" width="1.28515625" style="97" customWidth="1"/>
    <col min="13851" max="13851" width="14.85546875" style="97" customWidth="1"/>
    <col min="13852" max="13852" width="0.7109375" style="97" customWidth="1"/>
    <col min="13853" max="13853" width="14.7109375" style="97" customWidth="1"/>
    <col min="13854" max="13854" width="0.5703125" style="97" customWidth="1"/>
    <col min="13855" max="13855" width="15.140625" style="97" customWidth="1"/>
    <col min="13856" max="13856" width="0.7109375" style="97" customWidth="1"/>
    <col min="13857" max="13857" width="13" style="97" customWidth="1"/>
    <col min="13858" max="13858" width="0.5703125" style="97" customWidth="1"/>
    <col min="13859" max="13859" width="15.42578125" style="97" customWidth="1"/>
    <col min="13860" max="13860" width="0.85546875" style="97" customWidth="1"/>
    <col min="13861" max="13861" width="15.5703125" style="97" customWidth="1"/>
    <col min="13862" max="13862" width="0.85546875" style="97" customWidth="1"/>
    <col min="13863" max="13863" width="1.5703125" style="97" customWidth="1"/>
    <col min="13864" max="13864" width="5.28515625" style="97" customWidth="1"/>
    <col min="13865" max="13865" width="78.7109375" style="97" customWidth="1"/>
    <col min="13866" max="13866" width="17.85546875" style="97" customWidth="1"/>
    <col min="13867" max="14080" width="12.7109375" style="97"/>
    <col min="14081" max="14081" width="5" style="97" customWidth="1"/>
    <col min="14082" max="14082" width="1.85546875" style="97" customWidth="1"/>
    <col min="14083" max="14083" width="15.7109375" style="97" bestFit="1" customWidth="1"/>
    <col min="14084" max="14084" width="1.5703125" style="97" customWidth="1"/>
    <col min="14085" max="14085" width="13.5703125" style="97" customWidth="1"/>
    <col min="14086" max="14086" width="1.28515625" style="97" customWidth="1"/>
    <col min="14087" max="14087" width="11.42578125" style="97" customWidth="1"/>
    <col min="14088" max="14088" width="1.5703125" style="97" customWidth="1"/>
    <col min="14089" max="14089" width="13" style="97" customWidth="1"/>
    <col min="14090" max="14090" width="1.28515625" style="97" customWidth="1"/>
    <col min="14091" max="14091" width="11.5703125" style="97" customWidth="1"/>
    <col min="14092" max="14092" width="1.5703125" style="97" customWidth="1"/>
    <col min="14093" max="14093" width="13.85546875" style="97" customWidth="1"/>
    <col min="14094" max="14094" width="1.28515625" style="97" customWidth="1"/>
    <col min="14095" max="14095" width="13.5703125" style="97" customWidth="1"/>
    <col min="14096" max="14096" width="1.5703125" style="97" customWidth="1"/>
    <col min="14097" max="14097" width="12.42578125" style="97" customWidth="1"/>
    <col min="14098" max="14098" width="1.5703125" style="97" customWidth="1"/>
    <col min="14099" max="14099" width="12.28515625" style="97" customWidth="1"/>
    <col min="14100" max="14100" width="1.28515625" style="97" customWidth="1"/>
    <col min="14101" max="14101" width="11.85546875" style="97" customWidth="1"/>
    <col min="14102" max="14102" width="1" style="97" customWidth="1"/>
    <col min="14103" max="14103" width="13" style="97" customWidth="1"/>
    <col min="14104" max="14104" width="1.5703125" style="97" customWidth="1"/>
    <col min="14105" max="14105" width="14.42578125" style="97" customWidth="1"/>
    <col min="14106" max="14106" width="1.28515625" style="97" customWidth="1"/>
    <col min="14107" max="14107" width="14.85546875" style="97" customWidth="1"/>
    <col min="14108" max="14108" width="0.7109375" style="97" customWidth="1"/>
    <col min="14109" max="14109" width="14.7109375" style="97" customWidth="1"/>
    <col min="14110" max="14110" width="0.5703125" style="97" customWidth="1"/>
    <col min="14111" max="14111" width="15.140625" style="97" customWidth="1"/>
    <col min="14112" max="14112" width="0.7109375" style="97" customWidth="1"/>
    <col min="14113" max="14113" width="13" style="97" customWidth="1"/>
    <col min="14114" max="14114" width="0.5703125" style="97" customWidth="1"/>
    <col min="14115" max="14115" width="15.42578125" style="97" customWidth="1"/>
    <col min="14116" max="14116" width="0.85546875" style="97" customWidth="1"/>
    <col min="14117" max="14117" width="15.5703125" style="97" customWidth="1"/>
    <col min="14118" max="14118" width="0.85546875" style="97" customWidth="1"/>
    <col min="14119" max="14119" width="1.5703125" style="97" customWidth="1"/>
    <col min="14120" max="14120" width="5.28515625" style="97" customWidth="1"/>
    <col min="14121" max="14121" width="78.7109375" style="97" customWidth="1"/>
    <col min="14122" max="14122" width="17.85546875" style="97" customWidth="1"/>
    <col min="14123" max="14336" width="12.7109375" style="97"/>
    <col min="14337" max="14337" width="5" style="97" customWidth="1"/>
    <col min="14338" max="14338" width="1.85546875" style="97" customWidth="1"/>
    <col min="14339" max="14339" width="15.7109375" style="97" bestFit="1" customWidth="1"/>
    <col min="14340" max="14340" width="1.5703125" style="97" customWidth="1"/>
    <col min="14341" max="14341" width="13.5703125" style="97" customWidth="1"/>
    <col min="14342" max="14342" width="1.28515625" style="97" customWidth="1"/>
    <col min="14343" max="14343" width="11.42578125" style="97" customWidth="1"/>
    <col min="14344" max="14344" width="1.5703125" style="97" customWidth="1"/>
    <col min="14345" max="14345" width="13" style="97" customWidth="1"/>
    <col min="14346" max="14346" width="1.28515625" style="97" customWidth="1"/>
    <col min="14347" max="14347" width="11.5703125" style="97" customWidth="1"/>
    <col min="14348" max="14348" width="1.5703125" style="97" customWidth="1"/>
    <col min="14349" max="14349" width="13.85546875" style="97" customWidth="1"/>
    <col min="14350" max="14350" width="1.28515625" style="97" customWidth="1"/>
    <col min="14351" max="14351" width="13.5703125" style="97" customWidth="1"/>
    <col min="14352" max="14352" width="1.5703125" style="97" customWidth="1"/>
    <col min="14353" max="14353" width="12.42578125" style="97" customWidth="1"/>
    <col min="14354" max="14354" width="1.5703125" style="97" customWidth="1"/>
    <col min="14355" max="14355" width="12.28515625" style="97" customWidth="1"/>
    <col min="14356" max="14356" width="1.28515625" style="97" customWidth="1"/>
    <col min="14357" max="14357" width="11.85546875" style="97" customWidth="1"/>
    <col min="14358" max="14358" width="1" style="97" customWidth="1"/>
    <col min="14359" max="14359" width="13" style="97" customWidth="1"/>
    <col min="14360" max="14360" width="1.5703125" style="97" customWidth="1"/>
    <col min="14361" max="14361" width="14.42578125" style="97" customWidth="1"/>
    <col min="14362" max="14362" width="1.28515625" style="97" customWidth="1"/>
    <col min="14363" max="14363" width="14.85546875" style="97" customWidth="1"/>
    <col min="14364" max="14364" width="0.7109375" style="97" customWidth="1"/>
    <col min="14365" max="14365" width="14.7109375" style="97" customWidth="1"/>
    <col min="14366" max="14366" width="0.5703125" style="97" customWidth="1"/>
    <col min="14367" max="14367" width="15.140625" style="97" customWidth="1"/>
    <col min="14368" max="14368" width="0.7109375" style="97" customWidth="1"/>
    <col min="14369" max="14369" width="13" style="97" customWidth="1"/>
    <col min="14370" max="14370" width="0.5703125" style="97" customWidth="1"/>
    <col min="14371" max="14371" width="15.42578125" style="97" customWidth="1"/>
    <col min="14372" max="14372" width="0.85546875" style="97" customWidth="1"/>
    <col min="14373" max="14373" width="15.5703125" style="97" customWidth="1"/>
    <col min="14374" max="14374" width="0.85546875" style="97" customWidth="1"/>
    <col min="14375" max="14375" width="1.5703125" style="97" customWidth="1"/>
    <col min="14376" max="14376" width="5.28515625" style="97" customWidth="1"/>
    <col min="14377" max="14377" width="78.7109375" style="97" customWidth="1"/>
    <col min="14378" max="14378" width="17.85546875" style="97" customWidth="1"/>
    <col min="14379" max="14592" width="12.7109375" style="97"/>
    <col min="14593" max="14593" width="5" style="97" customWidth="1"/>
    <col min="14594" max="14594" width="1.85546875" style="97" customWidth="1"/>
    <col min="14595" max="14595" width="15.7109375" style="97" bestFit="1" customWidth="1"/>
    <col min="14596" max="14596" width="1.5703125" style="97" customWidth="1"/>
    <col min="14597" max="14597" width="13.5703125" style="97" customWidth="1"/>
    <col min="14598" max="14598" width="1.28515625" style="97" customWidth="1"/>
    <col min="14599" max="14599" width="11.42578125" style="97" customWidth="1"/>
    <col min="14600" max="14600" width="1.5703125" style="97" customWidth="1"/>
    <col min="14601" max="14601" width="13" style="97" customWidth="1"/>
    <col min="14602" max="14602" width="1.28515625" style="97" customWidth="1"/>
    <col min="14603" max="14603" width="11.5703125" style="97" customWidth="1"/>
    <col min="14604" max="14604" width="1.5703125" style="97" customWidth="1"/>
    <col min="14605" max="14605" width="13.85546875" style="97" customWidth="1"/>
    <col min="14606" max="14606" width="1.28515625" style="97" customWidth="1"/>
    <col min="14607" max="14607" width="13.5703125" style="97" customWidth="1"/>
    <col min="14608" max="14608" width="1.5703125" style="97" customWidth="1"/>
    <col min="14609" max="14609" width="12.42578125" style="97" customWidth="1"/>
    <col min="14610" max="14610" width="1.5703125" style="97" customWidth="1"/>
    <col min="14611" max="14611" width="12.28515625" style="97" customWidth="1"/>
    <col min="14612" max="14612" width="1.28515625" style="97" customWidth="1"/>
    <col min="14613" max="14613" width="11.85546875" style="97" customWidth="1"/>
    <col min="14614" max="14614" width="1" style="97" customWidth="1"/>
    <col min="14615" max="14615" width="13" style="97" customWidth="1"/>
    <col min="14616" max="14616" width="1.5703125" style="97" customWidth="1"/>
    <col min="14617" max="14617" width="14.42578125" style="97" customWidth="1"/>
    <col min="14618" max="14618" width="1.28515625" style="97" customWidth="1"/>
    <col min="14619" max="14619" width="14.85546875" style="97" customWidth="1"/>
    <col min="14620" max="14620" width="0.7109375" style="97" customWidth="1"/>
    <col min="14621" max="14621" width="14.7109375" style="97" customWidth="1"/>
    <col min="14622" max="14622" width="0.5703125" style="97" customWidth="1"/>
    <col min="14623" max="14623" width="15.140625" style="97" customWidth="1"/>
    <col min="14624" max="14624" width="0.7109375" style="97" customWidth="1"/>
    <col min="14625" max="14625" width="13" style="97" customWidth="1"/>
    <col min="14626" max="14626" width="0.5703125" style="97" customWidth="1"/>
    <col min="14627" max="14627" width="15.42578125" style="97" customWidth="1"/>
    <col min="14628" max="14628" width="0.85546875" style="97" customWidth="1"/>
    <col min="14629" max="14629" width="15.5703125" style="97" customWidth="1"/>
    <col min="14630" max="14630" width="0.85546875" style="97" customWidth="1"/>
    <col min="14631" max="14631" width="1.5703125" style="97" customWidth="1"/>
    <col min="14632" max="14632" width="5.28515625" style="97" customWidth="1"/>
    <col min="14633" max="14633" width="78.7109375" style="97" customWidth="1"/>
    <col min="14634" max="14634" width="17.85546875" style="97" customWidth="1"/>
    <col min="14635" max="14848" width="12.7109375" style="97"/>
    <col min="14849" max="14849" width="5" style="97" customWidth="1"/>
    <col min="14850" max="14850" width="1.85546875" style="97" customWidth="1"/>
    <col min="14851" max="14851" width="15.7109375" style="97" bestFit="1" customWidth="1"/>
    <col min="14852" max="14852" width="1.5703125" style="97" customWidth="1"/>
    <col min="14853" max="14853" width="13.5703125" style="97" customWidth="1"/>
    <col min="14854" max="14854" width="1.28515625" style="97" customWidth="1"/>
    <col min="14855" max="14855" width="11.42578125" style="97" customWidth="1"/>
    <col min="14856" max="14856" width="1.5703125" style="97" customWidth="1"/>
    <col min="14857" max="14857" width="13" style="97" customWidth="1"/>
    <col min="14858" max="14858" width="1.28515625" style="97" customWidth="1"/>
    <col min="14859" max="14859" width="11.5703125" style="97" customWidth="1"/>
    <col min="14860" max="14860" width="1.5703125" style="97" customWidth="1"/>
    <col min="14861" max="14861" width="13.85546875" style="97" customWidth="1"/>
    <col min="14862" max="14862" width="1.28515625" style="97" customWidth="1"/>
    <col min="14863" max="14863" width="13.5703125" style="97" customWidth="1"/>
    <col min="14864" max="14864" width="1.5703125" style="97" customWidth="1"/>
    <col min="14865" max="14865" width="12.42578125" style="97" customWidth="1"/>
    <col min="14866" max="14866" width="1.5703125" style="97" customWidth="1"/>
    <col min="14867" max="14867" width="12.28515625" style="97" customWidth="1"/>
    <col min="14868" max="14868" width="1.28515625" style="97" customWidth="1"/>
    <col min="14869" max="14869" width="11.85546875" style="97" customWidth="1"/>
    <col min="14870" max="14870" width="1" style="97" customWidth="1"/>
    <col min="14871" max="14871" width="13" style="97" customWidth="1"/>
    <col min="14872" max="14872" width="1.5703125" style="97" customWidth="1"/>
    <col min="14873" max="14873" width="14.42578125" style="97" customWidth="1"/>
    <col min="14874" max="14874" width="1.28515625" style="97" customWidth="1"/>
    <col min="14875" max="14875" width="14.85546875" style="97" customWidth="1"/>
    <col min="14876" max="14876" width="0.7109375" style="97" customWidth="1"/>
    <col min="14877" max="14877" width="14.7109375" style="97" customWidth="1"/>
    <col min="14878" max="14878" width="0.5703125" style="97" customWidth="1"/>
    <col min="14879" max="14879" width="15.140625" style="97" customWidth="1"/>
    <col min="14880" max="14880" width="0.7109375" style="97" customWidth="1"/>
    <col min="14881" max="14881" width="13" style="97" customWidth="1"/>
    <col min="14882" max="14882" width="0.5703125" style="97" customWidth="1"/>
    <col min="14883" max="14883" width="15.42578125" style="97" customWidth="1"/>
    <col min="14884" max="14884" width="0.85546875" style="97" customWidth="1"/>
    <col min="14885" max="14885" width="15.5703125" style="97" customWidth="1"/>
    <col min="14886" max="14886" width="0.85546875" style="97" customWidth="1"/>
    <col min="14887" max="14887" width="1.5703125" style="97" customWidth="1"/>
    <col min="14888" max="14888" width="5.28515625" style="97" customWidth="1"/>
    <col min="14889" max="14889" width="78.7109375" style="97" customWidth="1"/>
    <col min="14890" max="14890" width="17.85546875" style="97" customWidth="1"/>
    <col min="14891" max="15104" width="12.7109375" style="97"/>
    <col min="15105" max="15105" width="5" style="97" customWidth="1"/>
    <col min="15106" max="15106" width="1.85546875" style="97" customWidth="1"/>
    <col min="15107" max="15107" width="15.7109375" style="97" bestFit="1" customWidth="1"/>
    <col min="15108" max="15108" width="1.5703125" style="97" customWidth="1"/>
    <col min="15109" max="15109" width="13.5703125" style="97" customWidth="1"/>
    <col min="15110" max="15110" width="1.28515625" style="97" customWidth="1"/>
    <col min="15111" max="15111" width="11.42578125" style="97" customWidth="1"/>
    <col min="15112" max="15112" width="1.5703125" style="97" customWidth="1"/>
    <col min="15113" max="15113" width="13" style="97" customWidth="1"/>
    <col min="15114" max="15114" width="1.28515625" style="97" customWidth="1"/>
    <col min="15115" max="15115" width="11.5703125" style="97" customWidth="1"/>
    <col min="15116" max="15116" width="1.5703125" style="97" customWidth="1"/>
    <col min="15117" max="15117" width="13.85546875" style="97" customWidth="1"/>
    <col min="15118" max="15118" width="1.28515625" style="97" customWidth="1"/>
    <col min="15119" max="15119" width="13.5703125" style="97" customWidth="1"/>
    <col min="15120" max="15120" width="1.5703125" style="97" customWidth="1"/>
    <col min="15121" max="15121" width="12.42578125" style="97" customWidth="1"/>
    <col min="15122" max="15122" width="1.5703125" style="97" customWidth="1"/>
    <col min="15123" max="15123" width="12.28515625" style="97" customWidth="1"/>
    <col min="15124" max="15124" width="1.28515625" style="97" customWidth="1"/>
    <col min="15125" max="15125" width="11.85546875" style="97" customWidth="1"/>
    <col min="15126" max="15126" width="1" style="97" customWidth="1"/>
    <col min="15127" max="15127" width="13" style="97" customWidth="1"/>
    <col min="15128" max="15128" width="1.5703125" style="97" customWidth="1"/>
    <col min="15129" max="15129" width="14.42578125" style="97" customWidth="1"/>
    <col min="15130" max="15130" width="1.28515625" style="97" customWidth="1"/>
    <col min="15131" max="15131" width="14.85546875" style="97" customWidth="1"/>
    <col min="15132" max="15132" width="0.7109375" style="97" customWidth="1"/>
    <col min="15133" max="15133" width="14.7109375" style="97" customWidth="1"/>
    <col min="15134" max="15134" width="0.5703125" style="97" customWidth="1"/>
    <col min="15135" max="15135" width="15.140625" style="97" customWidth="1"/>
    <col min="15136" max="15136" width="0.7109375" style="97" customWidth="1"/>
    <col min="15137" max="15137" width="13" style="97" customWidth="1"/>
    <col min="15138" max="15138" width="0.5703125" style="97" customWidth="1"/>
    <col min="15139" max="15139" width="15.42578125" style="97" customWidth="1"/>
    <col min="15140" max="15140" width="0.85546875" style="97" customWidth="1"/>
    <col min="15141" max="15141" width="15.5703125" style="97" customWidth="1"/>
    <col min="15142" max="15142" width="0.85546875" style="97" customWidth="1"/>
    <col min="15143" max="15143" width="1.5703125" style="97" customWidth="1"/>
    <col min="15144" max="15144" width="5.28515625" style="97" customWidth="1"/>
    <col min="15145" max="15145" width="78.7109375" style="97" customWidth="1"/>
    <col min="15146" max="15146" width="17.85546875" style="97" customWidth="1"/>
    <col min="15147" max="15360" width="12.7109375" style="97"/>
    <col min="15361" max="15361" width="5" style="97" customWidth="1"/>
    <col min="15362" max="15362" width="1.85546875" style="97" customWidth="1"/>
    <col min="15363" max="15363" width="15.7109375" style="97" bestFit="1" customWidth="1"/>
    <col min="15364" max="15364" width="1.5703125" style="97" customWidth="1"/>
    <col min="15365" max="15365" width="13.5703125" style="97" customWidth="1"/>
    <col min="15366" max="15366" width="1.28515625" style="97" customWidth="1"/>
    <col min="15367" max="15367" width="11.42578125" style="97" customWidth="1"/>
    <col min="15368" max="15368" width="1.5703125" style="97" customWidth="1"/>
    <col min="15369" max="15369" width="13" style="97" customWidth="1"/>
    <col min="15370" max="15370" width="1.28515625" style="97" customWidth="1"/>
    <col min="15371" max="15371" width="11.5703125" style="97" customWidth="1"/>
    <col min="15372" max="15372" width="1.5703125" style="97" customWidth="1"/>
    <col min="15373" max="15373" width="13.85546875" style="97" customWidth="1"/>
    <col min="15374" max="15374" width="1.28515625" style="97" customWidth="1"/>
    <col min="15375" max="15375" width="13.5703125" style="97" customWidth="1"/>
    <col min="15376" max="15376" width="1.5703125" style="97" customWidth="1"/>
    <col min="15377" max="15377" width="12.42578125" style="97" customWidth="1"/>
    <col min="15378" max="15378" width="1.5703125" style="97" customWidth="1"/>
    <col min="15379" max="15379" width="12.28515625" style="97" customWidth="1"/>
    <col min="15380" max="15380" width="1.28515625" style="97" customWidth="1"/>
    <col min="15381" max="15381" width="11.85546875" style="97" customWidth="1"/>
    <col min="15382" max="15382" width="1" style="97" customWidth="1"/>
    <col min="15383" max="15383" width="13" style="97" customWidth="1"/>
    <col min="15384" max="15384" width="1.5703125" style="97" customWidth="1"/>
    <col min="15385" max="15385" width="14.42578125" style="97" customWidth="1"/>
    <col min="15386" max="15386" width="1.28515625" style="97" customWidth="1"/>
    <col min="15387" max="15387" width="14.85546875" style="97" customWidth="1"/>
    <col min="15388" max="15388" width="0.7109375" style="97" customWidth="1"/>
    <col min="15389" max="15389" width="14.7109375" style="97" customWidth="1"/>
    <col min="15390" max="15390" width="0.5703125" style="97" customWidth="1"/>
    <col min="15391" max="15391" width="15.140625" style="97" customWidth="1"/>
    <col min="15392" max="15392" width="0.7109375" style="97" customWidth="1"/>
    <col min="15393" max="15393" width="13" style="97" customWidth="1"/>
    <col min="15394" max="15394" width="0.5703125" style="97" customWidth="1"/>
    <col min="15395" max="15395" width="15.42578125" style="97" customWidth="1"/>
    <col min="15396" max="15396" width="0.85546875" style="97" customWidth="1"/>
    <col min="15397" max="15397" width="15.5703125" style="97" customWidth="1"/>
    <col min="15398" max="15398" width="0.85546875" style="97" customWidth="1"/>
    <col min="15399" max="15399" width="1.5703125" style="97" customWidth="1"/>
    <col min="15400" max="15400" width="5.28515625" style="97" customWidth="1"/>
    <col min="15401" max="15401" width="78.7109375" style="97" customWidth="1"/>
    <col min="15402" max="15402" width="17.85546875" style="97" customWidth="1"/>
    <col min="15403" max="15616" width="12.7109375" style="97"/>
    <col min="15617" max="15617" width="5" style="97" customWidth="1"/>
    <col min="15618" max="15618" width="1.85546875" style="97" customWidth="1"/>
    <col min="15619" max="15619" width="15.7109375" style="97" bestFit="1" customWidth="1"/>
    <col min="15620" max="15620" width="1.5703125" style="97" customWidth="1"/>
    <col min="15621" max="15621" width="13.5703125" style="97" customWidth="1"/>
    <col min="15622" max="15622" width="1.28515625" style="97" customWidth="1"/>
    <col min="15623" max="15623" width="11.42578125" style="97" customWidth="1"/>
    <col min="15624" max="15624" width="1.5703125" style="97" customWidth="1"/>
    <col min="15625" max="15625" width="13" style="97" customWidth="1"/>
    <col min="15626" max="15626" width="1.28515625" style="97" customWidth="1"/>
    <col min="15627" max="15627" width="11.5703125" style="97" customWidth="1"/>
    <col min="15628" max="15628" width="1.5703125" style="97" customWidth="1"/>
    <col min="15629" max="15629" width="13.85546875" style="97" customWidth="1"/>
    <col min="15630" max="15630" width="1.28515625" style="97" customWidth="1"/>
    <col min="15631" max="15631" width="13.5703125" style="97" customWidth="1"/>
    <col min="15632" max="15632" width="1.5703125" style="97" customWidth="1"/>
    <col min="15633" max="15633" width="12.42578125" style="97" customWidth="1"/>
    <col min="15634" max="15634" width="1.5703125" style="97" customWidth="1"/>
    <col min="15635" max="15635" width="12.28515625" style="97" customWidth="1"/>
    <col min="15636" max="15636" width="1.28515625" style="97" customWidth="1"/>
    <col min="15637" max="15637" width="11.85546875" style="97" customWidth="1"/>
    <col min="15638" max="15638" width="1" style="97" customWidth="1"/>
    <col min="15639" max="15639" width="13" style="97" customWidth="1"/>
    <col min="15640" max="15640" width="1.5703125" style="97" customWidth="1"/>
    <col min="15641" max="15641" width="14.42578125" style="97" customWidth="1"/>
    <col min="15642" max="15642" width="1.28515625" style="97" customWidth="1"/>
    <col min="15643" max="15643" width="14.85546875" style="97" customWidth="1"/>
    <col min="15644" max="15644" width="0.7109375" style="97" customWidth="1"/>
    <col min="15645" max="15645" width="14.7109375" style="97" customWidth="1"/>
    <col min="15646" max="15646" width="0.5703125" style="97" customWidth="1"/>
    <col min="15647" max="15647" width="15.140625" style="97" customWidth="1"/>
    <col min="15648" max="15648" width="0.7109375" style="97" customWidth="1"/>
    <col min="15649" max="15649" width="13" style="97" customWidth="1"/>
    <col min="15650" max="15650" width="0.5703125" style="97" customWidth="1"/>
    <col min="15651" max="15651" width="15.42578125" style="97" customWidth="1"/>
    <col min="15652" max="15652" width="0.85546875" style="97" customWidth="1"/>
    <col min="15653" max="15653" width="15.5703125" style="97" customWidth="1"/>
    <col min="15654" max="15654" width="0.85546875" style="97" customWidth="1"/>
    <col min="15655" max="15655" width="1.5703125" style="97" customWidth="1"/>
    <col min="15656" max="15656" width="5.28515625" style="97" customWidth="1"/>
    <col min="15657" max="15657" width="78.7109375" style="97" customWidth="1"/>
    <col min="15658" max="15658" width="17.85546875" style="97" customWidth="1"/>
    <col min="15659" max="15872" width="12.7109375" style="97"/>
    <col min="15873" max="15873" width="5" style="97" customWidth="1"/>
    <col min="15874" max="15874" width="1.85546875" style="97" customWidth="1"/>
    <col min="15875" max="15875" width="15.7109375" style="97" bestFit="1" customWidth="1"/>
    <col min="15876" max="15876" width="1.5703125" style="97" customWidth="1"/>
    <col min="15877" max="15877" width="13.5703125" style="97" customWidth="1"/>
    <col min="15878" max="15878" width="1.28515625" style="97" customWidth="1"/>
    <col min="15879" max="15879" width="11.42578125" style="97" customWidth="1"/>
    <col min="15880" max="15880" width="1.5703125" style="97" customWidth="1"/>
    <col min="15881" max="15881" width="13" style="97" customWidth="1"/>
    <col min="15882" max="15882" width="1.28515625" style="97" customWidth="1"/>
    <col min="15883" max="15883" width="11.5703125" style="97" customWidth="1"/>
    <col min="15884" max="15884" width="1.5703125" style="97" customWidth="1"/>
    <col min="15885" max="15885" width="13.85546875" style="97" customWidth="1"/>
    <col min="15886" max="15886" width="1.28515625" style="97" customWidth="1"/>
    <col min="15887" max="15887" width="13.5703125" style="97" customWidth="1"/>
    <col min="15888" max="15888" width="1.5703125" style="97" customWidth="1"/>
    <col min="15889" max="15889" width="12.42578125" style="97" customWidth="1"/>
    <col min="15890" max="15890" width="1.5703125" style="97" customWidth="1"/>
    <col min="15891" max="15891" width="12.28515625" style="97" customWidth="1"/>
    <col min="15892" max="15892" width="1.28515625" style="97" customWidth="1"/>
    <col min="15893" max="15893" width="11.85546875" style="97" customWidth="1"/>
    <col min="15894" max="15894" width="1" style="97" customWidth="1"/>
    <col min="15895" max="15895" width="13" style="97" customWidth="1"/>
    <col min="15896" max="15896" width="1.5703125" style="97" customWidth="1"/>
    <col min="15897" max="15897" width="14.42578125" style="97" customWidth="1"/>
    <col min="15898" max="15898" width="1.28515625" style="97" customWidth="1"/>
    <col min="15899" max="15899" width="14.85546875" style="97" customWidth="1"/>
    <col min="15900" max="15900" width="0.7109375" style="97" customWidth="1"/>
    <col min="15901" max="15901" width="14.7109375" style="97" customWidth="1"/>
    <col min="15902" max="15902" width="0.5703125" style="97" customWidth="1"/>
    <col min="15903" max="15903" width="15.140625" style="97" customWidth="1"/>
    <col min="15904" max="15904" width="0.7109375" style="97" customWidth="1"/>
    <col min="15905" max="15905" width="13" style="97" customWidth="1"/>
    <col min="15906" max="15906" width="0.5703125" style="97" customWidth="1"/>
    <col min="15907" max="15907" width="15.42578125" style="97" customWidth="1"/>
    <col min="15908" max="15908" width="0.85546875" style="97" customWidth="1"/>
    <col min="15909" max="15909" width="15.5703125" style="97" customWidth="1"/>
    <col min="15910" max="15910" width="0.85546875" style="97" customWidth="1"/>
    <col min="15911" max="15911" width="1.5703125" style="97" customWidth="1"/>
    <col min="15912" max="15912" width="5.28515625" style="97" customWidth="1"/>
    <col min="15913" max="15913" width="78.7109375" style="97" customWidth="1"/>
    <col min="15914" max="15914" width="17.85546875" style="97" customWidth="1"/>
    <col min="15915" max="16128" width="12.7109375" style="97"/>
    <col min="16129" max="16129" width="5" style="97" customWidth="1"/>
    <col min="16130" max="16130" width="1.85546875" style="97" customWidth="1"/>
    <col min="16131" max="16131" width="15.7109375" style="97" bestFit="1" customWidth="1"/>
    <col min="16132" max="16132" width="1.5703125" style="97" customWidth="1"/>
    <col min="16133" max="16133" width="13.5703125" style="97" customWidth="1"/>
    <col min="16134" max="16134" width="1.28515625" style="97" customWidth="1"/>
    <col min="16135" max="16135" width="11.42578125" style="97" customWidth="1"/>
    <col min="16136" max="16136" width="1.5703125" style="97" customWidth="1"/>
    <col min="16137" max="16137" width="13" style="97" customWidth="1"/>
    <col min="16138" max="16138" width="1.28515625" style="97" customWidth="1"/>
    <col min="16139" max="16139" width="11.5703125" style="97" customWidth="1"/>
    <col min="16140" max="16140" width="1.5703125" style="97" customWidth="1"/>
    <col min="16141" max="16141" width="13.85546875" style="97" customWidth="1"/>
    <col min="16142" max="16142" width="1.28515625" style="97" customWidth="1"/>
    <col min="16143" max="16143" width="13.5703125" style="97" customWidth="1"/>
    <col min="16144" max="16144" width="1.5703125" style="97" customWidth="1"/>
    <col min="16145" max="16145" width="12.42578125" style="97" customWidth="1"/>
    <col min="16146" max="16146" width="1.5703125" style="97" customWidth="1"/>
    <col min="16147" max="16147" width="12.28515625" style="97" customWidth="1"/>
    <col min="16148" max="16148" width="1.28515625" style="97" customWidth="1"/>
    <col min="16149" max="16149" width="11.85546875" style="97" customWidth="1"/>
    <col min="16150" max="16150" width="1" style="97" customWidth="1"/>
    <col min="16151" max="16151" width="13" style="97" customWidth="1"/>
    <col min="16152" max="16152" width="1.5703125" style="97" customWidth="1"/>
    <col min="16153" max="16153" width="14.42578125" style="97" customWidth="1"/>
    <col min="16154" max="16154" width="1.28515625" style="97" customWidth="1"/>
    <col min="16155" max="16155" width="14.85546875" style="97" customWidth="1"/>
    <col min="16156" max="16156" width="0.7109375" style="97" customWidth="1"/>
    <col min="16157" max="16157" width="14.7109375" style="97" customWidth="1"/>
    <col min="16158" max="16158" width="0.5703125" style="97" customWidth="1"/>
    <col min="16159" max="16159" width="15.140625" style="97" customWidth="1"/>
    <col min="16160" max="16160" width="0.7109375" style="97" customWidth="1"/>
    <col min="16161" max="16161" width="13" style="97" customWidth="1"/>
    <col min="16162" max="16162" width="0.5703125" style="97" customWidth="1"/>
    <col min="16163" max="16163" width="15.42578125" style="97" customWidth="1"/>
    <col min="16164" max="16164" width="0.85546875" style="97" customWidth="1"/>
    <col min="16165" max="16165" width="15.5703125" style="97" customWidth="1"/>
    <col min="16166" max="16166" width="0.85546875" style="97" customWidth="1"/>
    <col min="16167" max="16167" width="1.5703125" style="97" customWidth="1"/>
    <col min="16168" max="16168" width="5.28515625" style="97" customWidth="1"/>
    <col min="16169" max="16169" width="78.7109375" style="97" customWidth="1"/>
    <col min="16170" max="16170" width="17.85546875" style="97" customWidth="1"/>
    <col min="16171" max="16384" width="12.7109375" style="97"/>
  </cols>
  <sheetData>
    <row r="1" spans="1:40" ht="10.7" customHeight="1" x14ac:dyDescent="0.25">
      <c r="A1" s="94"/>
      <c r="B1" s="94"/>
      <c r="C1" s="94"/>
      <c r="D1" s="94"/>
      <c r="E1" s="94"/>
      <c r="F1" s="94"/>
      <c r="G1" s="94"/>
      <c r="H1" s="94"/>
      <c r="I1" s="94"/>
      <c r="J1" s="94"/>
      <c r="K1" s="94"/>
      <c r="L1" s="94"/>
      <c r="M1" s="94"/>
      <c r="N1" s="94"/>
      <c r="O1" s="94"/>
      <c r="P1" s="94"/>
      <c r="Q1" s="94"/>
      <c r="R1" s="94"/>
      <c r="S1" s="94"/>
      <c r="T1" s="94"/>
      <c r="U1" s="94"/>
      <c r="V1" s="94"/>
      <c r="W1" s="94"/>
      <c r="X1" s="94"/>
      <c r="Y1" s="96" t="s">
        <v>40</v>
      </c>
      <c r="Z1" s="94"/>
      <c r="AA1" s="134" t="s">
        <v>475</v>
      </c>
      <c r="AB1" s="94"/>
      <c r="AC1" s="94"/>
      <c r="AD1" s="94"/>
      <c r="AE1" s="94"/>
      <c r="AF1" s="94"/>
      <c r="AG1" s="94"/>
      <c r="AH1" s="94"/>
      <c r="AI1" s="94"/>
      <c r="AJ1" s="94"/>
      <c r="AK1" s="94"/>
      <c r="AL1" s="94"/>
      <c r="AM1" s="96"/>
      <c r="AN1" s="135" t="s">
        <v>635</v>
      </c>
    </row>
    <row r="2" spans="1:40" ht="10.7" customHeight="1" x14ac:dyDescent="0.25">
      <c r="A2" s="94"/>
      <c r="B2" s="94"/>
      <c r="C2" s="94"/>
      <c r="D2" s="94"/>
      <c r="E2" s="94"/>
      <c r="F2" s="94"/>
      <c r="G2" s="94"/>
      <c r="H2" s="94"/>
      <c r="I2" s="94"/>
      <c r="J2" s="94"/>
      <c r="K2" s="94"/>
      <c r="L2" s="94"/>
      <c r="M2" s="94"/>
      <c r="N2" s="94"/>
      <c r="O2" s="94"/>
      <c r="P2" s="94"/>
      <c r="Q2" s="94"/>
      <c r="R2" s="94"/>
      <c r="S2" s="94"/>
      <c r="T2" s="94"/>
      <c r="U2" s="94"/>
      <c r="V2" s="94"/>
      <c r="W2" s="94"/>
      <c r="X2" s="94"/>
      <c r="Y2" s="96" t="s">
        <v>636</v>
      </c>
      <c r="Z2" s="94"/>
      <c r="AA2" s="134" t="s">
        <v>637</v>
      </c>
      <c r="AB2" s="94"/>
      <c r="AC2" s="94"/>
      <c r="AD2" s="94"/>
      <c r="AE2" s="94"/>
      <c r="AF2" s="94"/>
      <c r="AG2" s="94"/>
      <c r="AH2" s="94"/>
      <c r="AI2" s="94"/>
      <c r="AJ2" s="94"/>
      <c r="AK2" s="94"/>
      <c r="AL2" s="94"/>
      <c r="AM2" s="96"/>
      <c r="AN2" s="96" t="s">
        <v>617</v>
      </c>
    </row>
    <row r="3" spans="1:40" ht="10.7" customHeight="1" x14ac:dyDescent="0.25">
      <c r="A3" s="94"/>
      <c r="B3" s="94"/>
      <c r="C3" s="94"/>
      <c r="D3" s="94"/>
      <c r="E3" s="94"/>
      <c r="F3" s="94"/>
      <c r="G3" s="94"/>
      <c r="H3" s="94"/>
      <c r="I3" s="94"/>
      <c r="J3" s="94"/>
      <c r="K3" s="94"/>
      <c r="L3" s="94"/>
      <c r="M3" s="94"/>
      <c r="N3" s="94"/>
      <c r="O3" s="94"/>
      <c r="P3" s="94"/>
      <c r="Q3" s="94"/>
      <c r="R3" s="94"/>
      <c r="S3" s="94"/>
      <c r="T3" s="94"/>
      <c r="U3" s="94"/>
      <c r="V3" s="94"/>
      <c r="W3" s="94"/>
      <c r="X3" s="94"/>
      <c r="Y3" s="96" t="s">
        <v>46</v>
      </c>
      <c r="Z3" s="94"/>
      <c r="AA3" s="136" t="s">
        <v>47</v>
      </c>
      <c r="AB3" s="94"/>
      <c r="AC3" s="94"/>
      <c r="AD3" s="94"/>
      <c r="AE3" s="94"/>
      <c r="AF3" s="94"/>
      <c r="AG3" s="94"/>
      <c r="AH3" s="94"/>
      <c r="AI3" s="94"/>
      <c r="AJ3" s="94"/>
      <c r="AK3" s="94"/>
      <c r="AL3" s="94"/>
      <c r="AM3" s="94"/>
      <c r="AN3" s="95"/>
    </row>
    <row r="4" spans="1:40" ht="10.15" customHeight="1" x14ac:dyDescent="0.2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5"/>
    </row>
    <row r="5" spans="1:40" ht="9.6" customHeight="1" x14ac:dyDescent="0.25">
      <c r="A5" s="94"/>
      <c r="B5" s="94"/>
      <c r="C5" s="94"/>
      <c r="D5" s="94"/>
      <c r="E5" s="94"/>
      <c r="F5" s="94"/>
      <c r="G5" s="94"/>
      <c r="H5" s="94"/>
      <c r="I5" s="94"/>
      <c r="J5" s="94"/>
      <c r="K5" s="94"/>
      <c r="L5" s="94"/>
      <c r="M5" s="99" t="s">
        <v>638</v>
      </c>
      <c r="N5" s="99"/>
      <c r="O5" s="99"/>
      <c r="P5" s="99"/>
      <c r="Q5" s="99"/>
      <c r="R5" s="99"/>
      <c r="S5" s="99"/>
      <c r="T5" s="99"/>
      <c r="U5" s="99"/>
      <c r="V5" s="99"/>
      <c r="W5" s="99"/>
      <c r="X5" s="94"/>
      <c r="Y5" s="94"/>
      <c r="Z5" s="94"/>
      <c r="AA5" s="99" t="s">
        <v>639</v>
      </c>
      <c r="AB5" s="99"/>
      <c r="AC5" s="99"/>
      <c r="AD5" s="99"/>
      <c r="AE5" s="99"/>
      <c r="AF5" s="99"/>
      <c r="AG5" s="99"/>
      <c r="AH5" s="99"/>
      <c r="AI5" s="99"/>
      <c r="AJ5" s="94"/>
      <c r="AK5" s="94"/>
      <c r="AL5" s="94"/>
      <c r="AM5" s="94"/>
      <c r="AN5" s="95"/>
    </row>
    <row r="6" spans="1:40" ht="9.6" customHeight="1" x14ac:dyDescent="0.25">
      <c r="A6" s="94"/>
      <c r="B6" s="94"/>
      <c r="C6" s="94"/>
      <c r="D6" s="94"/>
      <c r="E6" s="94"/>
      <c r="F6" s="94"/>
      <c r="G6" s="94"/>
      <c r="H6" s="94"/>
      <c r="I6" s="119"/>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5"/>
    </row>
    <row r="7" spans="1:40" ht="9.6" customHeight="1" x14ac:dyDescent="0.25">
      <c r="A7" s="94"/>
      <c r="B7" s="94"/>
      <c r="C7" s="94"/>
      <c r="D7" s="94"/>
      <c r="E7" s="137" t="s">
        <v>640</v>
      </c>
      <c r="F7" s="137"/>
      <c r="G7" s="137"/>
      <c r="H7" s="94"/>
      <c r="I7" s="137" t="s">
        <v>641</v>
      </c>
      <c r="J7" s="137"/>
      <c r="K7" s="137"/>
      <c r="L7" s="137"/>
      <c r="M7" s="94"/>
      <c r="N7" s="94"/>
      <c r="O7" s="137" t="s">
        <v>642</v>
      </c>
      <c r="P7" s="137"/>
      <c r="Q7" s="137"/>
      <c r="R7" s="137"/>
      <c r="S7" s="137"/>
      <c r="T7" s="137"/>
      <c r="U7" s="137"/>
      <c r="V7" s="94"/>
      <c r="W7" s="94"/>
      <c r="X7" s="94"/>
      <c r="Y7" s="94"/>
      <c r="Z7" s="94"/>
      <c r="AA7" s="94"/>
      <c r="AB7" s="94"/>
      <c r="AC7" s="94"/>
      <c r="AD7" s="94"/>
      <c r="AE7" s="94"/>
      <c r="AF7" s="94"/>
      <c r="AG7" s="94"/>
      <c r="AH7" s="94"/>
      <c r="AI7" s="94"/>
      <c r="AJ7" s="94"/>
      <c r="AK7" s="94"/>
      <c r="AL7" s="94"/>
      <c r="AM7" s="94"/>
      <c r="AN7" s="95"/>
    </row>
    <row r="8" spans="1:40" ht="9.6" customHeight="1" x14ac:dyDescent="0.25">
      <c r="A8" s="94"/>
      <c r="B8" s="94"/>
      <c r="C8" s="94"/>
      <c r="D8" s="94"/>
      <c r="E8" s="99" t="s">
        <v>643</v>
      </c>
      <c r="F8" s="99"/>
      <c r="G8" s="99"/>
      <c r="H8" s="94"/>
      <c r="I8" s="99" t="s">
        <v>644</v>
      </c>
      <c r="J8" s="99"/>
      <c r="K8" s="99"/>
      <c r="L8" s="138"/>
      <c r="M8" s="94"/>
      <c r="N8" s="94"/>
      <c r="O8" s="99" t="s">
        <v>645</v>
      </c>
      <c r="P8" s="99"/>
      <c r="Q8" s="99"/>
      <c r="R8" s="99"/>
      <c r="S8" s="99"/>
      <c r="T8" s="99"/>
      <c r="U8" s="99"/>
      <c r="V8" s="94"/>
      <c r="W8" s="94"/>
      <c r="X8" s="94"/>
      <c r="Y8" s="94"/>
      <c r="Z8" s="94"/>
      <c r="AA8" s="94"/>
      <c r="AB8" s="94"/>
      <c r="AC8" s="94"/>
      <c r="AD8" s="94"/>
      <c r="AE8" s="94"/>
      <c r="AF8" s="94"/>
      <c r="AG8" s="94"/>
      <c r="AH8" s="94"/>
      <c r="AI8" s="94"/>
      <c r="AJ8" s="94"/>
      <c r="AK8" s="94"/>
      <c r="AL8" s="94"/>
      <c r="AM8" s="94"/>
      <c r="AN8" s="95"/>
    </row>
    <row r="9" spans="1:40" ht="9.6" customHeight="1" x14ac:dyDescent="0.25">
      <c r="A9" s="94"/>
      <c r="B9" s="94"/>
      <c r="C9" s="94"/>
      <c r="D9" s="94"/>
      <c r="E9" s="94"/>
      <c r="F9" s="94"/>
      <c r="G9" s="94"/>
      <c r="H9" s="94"/>
      <c r="I9" s="94"/>
      <c r="J9" s="94"/>
      <c r="K9" s="94"/>
      <c r="L9" s="94"/>
      <c r="M9" s="94"/>
      <c r="N9" s="94"/>
      <c r="O9" s="95" t="s">
        <v>646</v>
      </c>
      <c r="P9" s="94"/>
      <c r="Q9" s="95"/>
      <c r="R9" s="94"/>
      <c r="S9" s="95"/>
      <c r="T9" s="94"/>
      <c r="U9" s="95" t="s">
        <v>647</v>
      </c>
      <c r="V9" s="94"/>
      <c r="W9" s="94"/>
      <c r="X9" s="94"/>
      <c r="Y9" s="94"/>
      <c r="Z9" s="94"/>
      <c r="AA9" s="95" t="s">
        <v>59</v>
      </c>
      <c r="AB9" s="94"/>
      <c r="AC9" s="94"/>
      <c r="AD9" s="94"/>
      <c r="AE9" s="94"/>
      <c r="AF9" s="94"/>
      <c r="AG9" s="94"/>
      <c r="AH9" s="94"/>
      <c r="AI9" s="94"/>
      <c r="AJ9" s="94"/>
      <c r="AK9" s="94"/>
      <c r="AL9" s="94"/>
      <c r="AM9" s="94"/>
      <c r="AN9" s="95"/>
    </row>
    <row r="10" spans="1:40" ht="9.6" customHeight="1" x14ac:dyDescent="0.25">
      <c r="A10" s="94"/>
      <c r="B10" s="94"/>
      <c r="C10" s="94"/>
      <c r="D10" s="94"/>
      <c r="E10" s="95" t="s">
        <v>648</v>
      </c>
      <c r="F10" s="94"/>
      <c r="G10" s="94"/>
      <c r="H10" s="94"/>
      <c r="I10" s="95" t="s">
        <v>648</v>
      </c>
      <c r="J10" s="94"/>
      <c r="K10" s="94"/>
      <c r="L10" s="94"/>
      <c r="M10" s="94"/>
      <c r="N10" s="94"/>
      <c r="O10" s="95" t="s">
        <v>649</v>
      </c>
      <c r="P10" s="94"/>
      <c r="Q10" s="95" t="s">
        <v>650</v>
      </c>
      <c r="R10" s="94"/>
      <c r="S10" s="95" t="s">
        <v>647</v>
      </c>
      <c r="T10" s="94"/>
      <c r="U10" s="95" t="s">
        <v>308</v>
      </c>
      <c r="V10" s="94"/>
      <c r="W10" s="95" t="s">
        <v>260</v>
      </c>
      <c r="X10" s="94"/>
      <c r="Y10" s="95" t="s">
        <v>651</v>
      </c>
      <c r="Z10" s="94"/>
      <c r="AA10" s="95" t="s">
        <v>652</v>
      </c>
      <c r="AB10" s="94"/>
      <c r="AC10" s="94"/>
      <c r="AD10" s="94"/>
      <c r="AE10" s="95" t="s">
        <v>653</v>
      </c>
      <c r="AF10" s="94"/>
      <c r="AG10" s="95" t="s">
        <v>325</v>
      </c>
      <c r="AH10" s="94"/>
      <c r="AI10" s="95" t="s">
        <v>63</v>
      </c>
      <c r="AJ10" s="94"/>
      <c r="AK10" s="95" t="s">
        <v>651</v>
      </c>
      <c r="AL10" s="94"/>
      <c r="AM10" s="94"/>
      <c r="AN10" s="95"/>
    </row>
    <row r="11" spans="1:40" ht="9.6" customHeight="1" x14ac:dyDescent="0.25">
      <c r="A11" s="100" t="s">
        <v>69</v>
      </c>
      <c r="B11" s="94"/>
      <c r="C11" s="100" t="s">
        <v>71</v>
      </c>
      <c r="D11" s="94"/>
      <c r="E11" s="100" t="s">
        <v>654</v>
      </c>
      <c r="F11" s="94"/>
      <c r="G11" s="100" t="s">
        <v>276</v>
      </c>
      <c r="H11" s="94"/>
      <c r="I11" s="100" t="s">
        <v>654</v>
      </c>
      <c r="J11" s="94"/>
      <c r="K11" s="100" t="s">
        <v>276</v>
      </c>
      <c r="L11" s="94"/>
      <c r="M11" s="100" t="s">
        <v>655</v>
      </c>
      <c r="N11" s="94"/>
      <c r="O11" s="100" t="s">
        <v>656</v>
      </c>
      <c r="P11" s="94"/>
      <c r="Q11" s="100" t="s">
        <v>600</v>
      </c>
      <c r="R11" s="94"/>
      <c r="S11" s="100" t="s">
        <v>394</v>
      </c>
      <c r="T11" s="94"/>
      <c r="U11" s="100" t="s">
        <v>67</v>
      </c>
      <c r="V11" s="94"/>
      <c r="W11" s="100" t="s">
        <v>48</v>
      </c>
      <c r="X11" s="94"/>
      <c r="Y11" s="100" t="s">
        <v>657</v>
      </c>
      <c r="Z11" s="94"/>
      <c r="AA11" s="100" t="s">
        <v>302</v>
      </c>
      <c r="AB11" s="94"/>
      <c r="AC11" s="100" t="s">
        <v>658</v>
      </c>
      <c r="AD11" s="94"/>
      <c r="AE11" s="100" t="s">
        <v>302</v>
      </c>
      <c r="AF11" s="94"/>
      <c r="AG11" s="100" t="s">
        <v>302</v>
      </c>
      <c r="AH11" s="94"/>
      <c r="AI11" s="100" t="s">
        <v>302</v>
      </c>
      <c r="AJ11" s="94"/>
      <c r="AK11" s="100" t="s">
        <v>659</v>
      </c>
      <c r="AL11" s="94"/>
      <c r="AM11" s="94"/>
      <c r="AN11" s="100" t="s">
        <v>69</v>
      </c>
    </row>
    <row r="12" spans="1:40" ht="9.75" customHeight="1" x14ac:dyDescent="0.25">
      <c r="A12" s="94"/>
      <c r="B12" s="8" t="s">
        <v>279</v>
      </c>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5"/>
    </row>
    <row r="13" spans="1:40" ht="9.75" customHeight="1" x14ac:dyDescent="0.25">
      <c r="A13" s="94">
        <v>1</v>
      </c>
      <c r="B13" s="95"/>
      <c r="C13" s="8" t="s">
        <v>82</v>
      </c>
      <c r="D13" s="94"/>
      <c r="E13" s="104">
        <v>0</v>
      </c>
      <c r="F13" s="94"/>
      <c r="G13" s="104">
        <v>0</v>
      </c>
      <c r="H13" s="94"/>
      <c r="I13" s="104">
        <v>26272941</v>
      </c>
      <c r="J13" s="94"/>
      <c r="K13" s="104">
        <v>0</v>
      </c>
      <c r="L13" s="94"/>
      <c r="M13" s="104">
        <v>29540377</v>
      </c>
      <c r="N13" s="94"/>
      <c r="O13" s="104">
        <v>12788584</v>
      </c>
      <c r="P13" s="94"/>
      <c r="Q13" s="104">
        <v>0</v>
      </c>
      <c r="R13" s="94"/>
      <c r="S13" s="104">
        <v>622837</v>
      </c>
      <c r="T13" s="94"/>
      <c r="U13" s="104">
        <v>0</v>
      </c>
      <c r="V13" s="94"/>
      <c r="W13" s="104">
        <v>56036</v>
      </c>
      <c r="X13" s="94"/>
      <c r="Y13" s="104">
        <f t="shared" ref="Y13:Y26" si="0">SUM(M13:W13)</f>
        <v>43007834</v>
      </c>
      <c r="Z13" s="94"/>
      <c r="AA13" s="104">
        <v>28455969</v>
      </c>
      <c r="AB13" s="94"/>
      <c r="AC13" s="104">
        <v>3835792</v>
      </c>
      <c r="AD13" s="94"/>
      <c r="AE13" s="104">
        <v>0</v>
      </c>
      <c r="AF13" s="94"/>
      <c r="AG13" s="104">
        <v>0</v>
      </c>
      <c r="AH13" s="94"/>
      <c r="AI13" s="104">
        <f t="shared" ref="AI13:AI26" si="1">SUM(AA13:AG13)</f>
        <v>32291761</v>
      </c>
      <c r="AJ13" s="94"/>
      <c r="AK13" s="104">
        <f t="shared" ref="AK13:AK50" si="2">(Y13-AI13)</f>
        <v>10716073</v>
      </c>
      <c r="AL13" s="94"/>
      <c r="AM13" s="94"/>
      <c r="AN13" s="95">
        <v>1</v>
      </c>
    </row>
    <row r="14" spans="1:40" ht="9.75" customHeight="1" x14ac:dyDescent="0.25">
      <c r="A14" s="94">
        <v>2</v>
      </c>
      <c r="B14" s="95"/>
      <c r="C14" s="8" t="s">
        <v>83</v>
      </c>
      <c r="D14" s="94"/>
      <c r="E14" s="106">
        <v>0</v>
      </c>
      <c r="F14" s="94"/>
      <c r="G14" s="106">
        <v>0</v>
      </c>
      <c r="H14" s="94"/>
      <c r="I14" s="106">
        <v>0</v>
      </c>
      <c r="J14" s="94"/>
      <c r="K14" s="106">
        <v>0</v>
      </c>
      <c r="L14" s="94"/>
      <c r="M14" s="106">
        <v>43384</v>
      </c>
      <c r="N14" s="94"/>
      <c r="O14" s="106">
        <v>0</v>
      </c>
      <c r="P14" s="94"/>
      <c r="Q14" s="106">
        <v>0</v>
      </c>
      <c r="R14" s="94"/>
      <c r="S14" s="106">
        <v>90117</v>
      </c>
      <c r="T14" s="94"/>
      <c r="U14" s="106">
        <v>222643</v>
      </c>
      <c r="V14" s="94"/>
      <c r="W14" s="106">
        <v>0</v>
      </c>
      <c r="X14" s="94"/>
      <c r="Y14" s="106">
        <f t="shared" si="0"/>
        <v>356144</v>
      </c>
      <c r="Z14" s="94"/>
      <c r="AA14" s="106">
        <v>505113</v>
      </c>
      <c r="AB14" s="94"/>
      <c r="AC14" s="106">
        <v>0</v>
      </c>
      <c r="AD14" s="94"/>
      <c r="AE14" s="106">
        <v>0</v>
      </c>
      <c r="AF14" s="94"/>
      <c r="AG14" s="106">
        <v>0</v>
      </c>
      <c r="AH14" s="94"/>
      <c r="AI14" s="106">
        <f t="shared" si="1"/>
        <v>505113</v>
      </c>
      <c r="AJ14" s="94"/>
      <c r="AK14" s="106">
        <f t="shared" si="2"/>
        <v>-148969</v>
      </c>
      <c r="AL14" s="94"/>
      <c r="AM14" s="94"/>
      <c r="AN14" s="95">
        <v>2</v>
      </c>
    </row>
    <row r="15" spans="1:40" ht="9.75" customHeight="1" x14ac:dyDescent="0.25">
      <c r="A15" s="94">
        <v>3</v>
      </c>
      <c r="B15" s="98"/>
      <c r="C15" s="8" t="s">
        <v>85</v>
      </c>
      <c r="D15" s="94"/>
      <c r="E15" s="106">
        <v>0</v>
      </c>
      <c r="F15" s="94"/>
      <c r="G15" s="106">
        <v>0</v>
      </c>
      <c r="H15" s="94"/>
      <c r="I15" s="106">
        <v>0</v>
      </c>
      <c r="J15" s="94"/>
      <c r="K15" s="106">
        <v>0</v>
      </c>
      <c r="L15" s="94"/>
      <c r="M15" s="106">
        <v>2024132</v>
      </c>
      <c r="N15" s="94"/>
      <c r="O15" s="106">
        <v>0</v>
      </c>
      <c r="P15" s="94"/>
      <c r="Q15" s="106">
        <v>0</v>
      </c>
      <c r="R15" s="94"/>
      <c r="S15" s="106">
        <v>0</v>
      </c>
      <c r="T15" s="94"/>
      <c r="U15" s="106">
        <v>0</v>
      </c>
      <c r="V15" s="94"/>
      <c r="W15" s="106">
        <v>15970</v>
      </c>
      <c r="X15" s="94"/>
      <c r="Y15" s="106">
        <f t="shared" si="0"/>
        <v>2040102</v>
      </c>
      <c r="Z15" s="94"/>
      <c r="AA15" s="106">
        <v>1674122</v>
      </c>
      <c r="AB15" s="94"/>
      <c r="AC15" s="106">
        <v>439516</v>
      </c>
      <c r="AD15" s="94"/>
      <c r="AE15" s="106">
        <v>314476</v>
      </c>
      <c r="AF15" s="94"/>
      <c r="AG15" s="106">
        <v>49283</v>
      </c>
      <c r="AH15" s="94"/>
      <c r="AI15" s="106">
        <f t="shared" si="1"/>
        <v>2477397</v>
      </c>
      <c r="AJ15" s="94"/>
      <c r="AK15" s="106">
        <f t="shared" si="2"/>
        <v>-437295</v>
      </c>
      <c r="AL15" s="94"/>
      <c r="AM15" s="94"/>
      <c r="AN15" s="95">
        <v>3</v>
      </c>
    </row>
    <row r="16" spans="1:40" ht="9.75" customHeight="1" x14ac:dyDescent="0.25">
      <c r="A16" s="94">
        <v>4</v>
      </c>
      <c r="B16" s="95"/>
      <c r="C16" s="8" t="s">
        <v>86</v>
      </c>
      <c r="D16" s="94"/>
      <c r="E16" s="106">
        <v>0</v>
      </c>
      <c r="F16" s="94"/>
      <c r="G16" s="106">
        <v>0</v>
      </c>
      <c r="H16" s="94"/>
      <c r="I16" s="106">
        <v>1377047</v>
      </c>
      <c r="J16" s="94"/>
      <c r="K16" s="106">
        <v>0</v>
      </c>
      <c r="L16" s="94"/>
      <c r="M16" s="106">
        <v>57088749</v>
      </c>
      <c r="N16" s="94"/>
      <c r="O16" s="106">
        <v>-2458615</v>
      </c>
      <c r="P16" s="94"/>
      <c r="Q16" s="106">
        <v>1432382</v>
      </c>
      <c r="R16" s="94"/>
      <c r="S16" s="106">
        <v>2053364</v>
      </c>
      <c r="T16" s="94"/>
      <c r="U16" s="106">
        <v>2670697</v>
      </c>
      <c r="V16" s="94"/>
      <c r="W16" s="106">
        <v>995276</v>
      </c>
      <c r="X16" s="94"/>
      <c r="Y16" s="106">
        <f t="shared" si="0"/>
        <v>61781853</v>
      </c>
      <c r="Z16" s="94"/>
      <c r="AA16" s="106">
        <v>54717148</v>
      </c>
      <c r="AB16" s="94"/>
      <c r="AC16" s="106">
        <v>3504303</v>
      </c>
      <c r="AD16" s="94"/>
      <c r="AE16" s="106">
        <v>1184190</v>
      </c>
      <c r="AF16" s="94"/>
      <c r="AG16" s="106">
        <v>70981</v>
      </c>
      <c r="AH16" s="94"/>
      <c r="AI16" s="106">
        <f t="shared" si="1"/>
        <v>59476622</v>
      </c>
      <c r="AJ16" s="94"/>
      <c r="AK16" s="106">
        <f t="shared" si="2"/>
        <v>2305231</v>
      </c>
      <c r="AL16" s="94"/>
      <c r="AM16" s="94"/>
      <c r="AN16" s="95">
        <v>4</v>
      </c>
    </row>
    <row r="17" spans="1:40" ht="9.75" customHeight="1" x14ac:dyDescent="0.25">
      <c r="A17" s="94">
        <v>5</v>
      </c>
      <c r="B17" s="98"/>
      <c r="C17" s="8" t="s">
        <v>87</v>
      </c>
      <c r="D17" s="94"/>
      <c r="E17" s="106">
        <v>2712759</v>
      </c>
      <c r="F17" s="94"/>
      <c r="G17" s="106">
        <v>0</v>
      </c>
      <c r="H17" s="94"/>
      <c r="I17" s="106">
        <v>294050</v>
      </c>
      <c r="J17" s="94"/>
      <c r="K17" s="106">
        <v>0</v>
      </c>
      <c r="L17" s="94"/>
      <c r="M17" s="106">
        <v>101642469</v>
      </c>
      <c r="N17" s="94"/>
      <c r="O17" s="106">
        <v>3100000</v>
      </c>
      <c r="P17" s="94"/>
      <c r="Q17" s="106">
        <v>470557</v>
      </c>
      <c r="R17" s="94"/>
      <c r="S17" s="106">
        <v>446792</v>
      </c>
      <c r="T17" s="94"/>
      <c r="U17" s="106">
        <v>0</v>
      </c>
      <c r="V17" s="94"/>
      <c r="W17" s="106">
        <v>5123410</v>
      </c>
      <c r="X17" s="94"/>
      <c r="Y17" s="106">
        <f t="shared" si="0"/>
        <v>110783228</v>
      </c>
      <c r="Z17" s="94"/>
      <c r="AA17" s="106">
        <v>53091537</v>
      </c>
      <c r="AB17" s="94"/>
      <c r="AC17" s="106">
        <v>30593049</v>
      </c>
      <c r="AD17" s="94"/>
      <c r="AE17" s="106">
        <v>17513122</v>
      </c>
      <c r="AF17" s="94"/>
      <c r="AG17" s="106">
        <v>1951911</v>
      </c>
      <c r="AH17" s="94"/>
      <c r="AI17" s="106">
        <f t="shared" si="1"/>
        <v>103149619</v>
      </c>
      <c r="AJ17" s="94"/>
      <c r="AK17" s="106">
        <f t="shared" si="2"/>
        <v>7633609</v>
      </c>
      <c r="AL17" s="94"/>
      <c r="AM17" s="94"/>
      <c r="AN17" s="95">
        <v>5</v>
      </c>
    </row>
    <row r="18" spans="1:40" ht="9.75" customHeight="1" x14ac:dyDescent="0.25">
      <c r="A18" s="94">
        <v>6</v>
      </c>
      <c r="B18" s="98"/>
      <c r="C18" s="8" t="s">
        <v>88</v>
      </c>
      <c r="D18" s="94"/>
      <c r="E18" s="106">
        <v>0</v>
      </c>
      <c r="F18" s="94"/>
      <c r="G18" s="106">
        <v>0</v>
      </c>
      <c r="H18" s="94"/>
      <c r="I18" s="106">
        <v>629043</v>
      </c>
      <c r="J18" s="94"/>
      <c r="K18" s="106">
        <v>0</v>
      </c>
      <c r="L18" s="94"/>
      <c r="M18" s="106">
        <v>4723131</v>
      </c>
      <c r="N18" s="94"/>
      <c r="O18" s="106">
        <v>0</v>
      </c>
      <c r="P18" s="94"/>
      <c r="Q18" s="106">
        <v>0</v>
      </c>
      <c r="R18" s="94"/>
      <c r="S18" s="106">
        <v>0</v>
      </c>
      <c r="T18" s="94"/>
      <c r="U18" s="106">
        <v>0</v>
      </c>
      <c r="V18" s="94"/>
      <c r="W18" s="106">
        <v>610691</v>
      </c>
      <c r="X18" s="94"/>
      <c r="Y18" s="106">
        <f t="shared" si="0"/>
        <v>5333822</v>
      </c>
      <c r="Z18" s="94"/>
      <c r="AA18" s="106">
        <v>3031498</v>
      </c>
      <c r="AB18" s="94"/>
      <c r="AC18" s="106">
        <v>845212</v>
      </c>
      <c r="AD18" s="94"/>
      <c r="AE18" s="106">
        <v>79481</v>
      </c>
      <c r="AF18" s="94"/>
      <c r="AG18" s="106">
        <v>539776</v>
      </c>
      <c r="AH18" s="94"/>
      <c r="AI18" s="106">
        <f t="shared" si="1"/>
        <v>4495967</v>
      </c>
      <c r="AJ18" s="94"/>
      <c r="AK18" s="106">
        <f t="shared" si="2"/>
        <v>837855</v>
      </c>
      <c r="AL18" s="94"/>
      <c r="AM18" s="94"/>
      <c r="AN18" s="95">
        <v>6</v>
      </c>
    </row>
    <row r="19" spans="1:40" ht="9.75" customHeight="1" x14ac:dyDescent="0.25">
      <c r="A19" s="94">
        <v>7</v>
      </c>
      <c r="B19" s="98"/>
      <c r="C19" s="8" t="s">
        <v>89</v>
      </c>
      <c r="D19" s="94"/>
      <c r="E19" s="106">
        <v>0</v>
      </c>
      <c r="F19" s="94"/>
      <c r="G19" s="106">
        <v>0</v>
      </c>
      <c r="H19" s="94"/>
      <c r="I19" s="106">
        <v>0</v>
      </c>
      <c r="J19" s="94"/>
      <c r="K19" s="106">
        <v>0</v>
      </c>
      <c r="L19" s="94"/>
      <c r="M19" s="106">
        <v>4261438</v>
      </c>
      <c r="N19" s="94"/>
      <c r="O19" s="106">
        <v>-428873</v>
      </c>
      <c r="P19" s="94"/>
      <c r="Q19" s="106">
        <v>0</v>
      </c>
      <c r="R19" s="94"/>
      <c r="S19" s="106">
        <v>0</v>
      </c>
      <c r="T19" s="94"/>
      <c r="U19" s="106">
        <v>0</v>
      </c>
      <c r="V19" s="94"/>
      <c r="W19" s="106">
        <v>29122</v>
      </c>
      <c r="X19" s="94"/>
      <c r="Y19" s="106">
        <f t="shared" si="0"/>
        <v>3861687</v>
      </c>
      <c r="Z19" s="94"/>
      <c r="AA19" s="106">
        <v>2322585</v>
      </c>
      <c r="AB19" s="94"/>
      <c r="AC19" s="106">
        <v>767181</v>
      </c>
      <c r="AD19" s="94"/>
      <c r="AE19" s="106">
        <v>182711</v>
      </c>
      <c r="AF19" s="94"/>
      <c r="AG19" s="106">
        <v>10736</v>
      </c>
      <c r="AH19" s="94"/>
      <c r="AI19" s="106">
        <f t="shared" si="1"/>
        <v>3283213</v>
      </c>
      <c r="AJ19" s="94"/>
      <c r="AK19" s="106">
        <f t="shared" si="2"/>
        <v>578474</v>
      </c>
      <c r="AL19" s="94"/>
      <c r="AM19" s="94"/>
      <c r="AN19" s="95">
        <v>7</v>
      </c>
    </row>
    <row r="20" spans="1:40" ht="9.75" customHeight="1" x14ac:dyDescent="0.25">
      <c r="A20" s="94">
        <v>8</v>
      </c>
      <c r="B20" s="95"/>
      <c r="C20" s="8" t="s">
        <v>90</v>
      </c>
      <c r="D20" s="94"/>
      <c r="E20" s="106">
        <v>0</v>
      </c>
      <c r="F20" s="94"/>
      <c r="G20" s="106">
        <v>0</v>
      </c>
      <c r="H20" s="94"/>
      <c r="I20" s="106">
        <v>0</v>
      </c>
      <c r="J20" s="94"/>
      <c r="K20" s="106">
        <v>0</v>
      </c>
      <c r="L20" s="94"/>
      <c r="M20" s="106">
        <v>161252705</v>
      </c>
      <c r="N20" s="94"/>
      <c r="O20" s="106">
        <v>-17484100</v>
      </c>
      <c r="P20" s="94"/>
      <c r="Q20" s="106">
        <v>0</v>
      </c>
      <c r="R20" s="94"/>
      <c r="S20" s="106">
        <v>39686</v>
      </c>
      <c r="T20" s="94"/>
      <c r="U20" s="106">
        <v>2287063</v>
      </c>
      <c r="V20" s="94"/>
      <c r="W20" s="106">
        <v>3514312</v>
      </c>
      <c r="X20" s="94"/>
      <c r="Y20" s="106">
        <f t="shared" si="0"/>
        <v>149609666</v>
      </c>
      <c r="Z20" s="94"/>
      <c r="AA20" s="106">
        <v>134870601</v>
      </c>
      <c r="AB20" s="94"/>
      <c r="AC20" s="106">
        <v>14278417</v>
      </c>
      <c r="AD20" s="94"/>
      <c r="AE20" s="106">
        <v>1862438</v>
      </c>
      <c r="AF20" s="94"/>
      <c r="AG20" s="106">
        <v>674252</v>
      </c>
      <c r="AH20" s="94"/>
      <c r="AI20" s="106">
        <f t="shared" si="1"/>
        <v>151685708</v>
      </c>
      <c r="AJ20" s="94"/>
      <c r="AK20" s="106">
        <f t="shared" si="2"/>
        <v>-2076042</v>
      </c>
      <c r="AL20" s="94"/>
      <c r="AM20" s="94"/>
      <c r="AN20" s="95">
        <v>8</v>
      </c>
    </row>
    <row r="21" spans="1:40" ht="9.75" customHeight="1" x14ac:dyDescent="0.25">
      <c r="A21" s="94">
        <v>9</v>
      </c>
      <c r="B21" s="98"/>
      <c r="C21" s="8" t="s">
        <v>91</v>
      </c>
      <c r="D21" s="94"/>
      <c r="E21" s="106">
        <v>0</v>
      </c>
      <c r="F21" s="94"/>
      <c r="G21" s="106">
        <v>0</v>
      </c>
      <c r="H21" s="94"/>
      <c r="I21" s="106">
        <v>60000</v>
      </c>
      <c r="J21" s="94"/>
      <c r="K21" s="106">
        <v>0</v>
      </c>
      <c r="L21" s="94"/>
      <c r="M21" s="106">
        <v>3646035</v>
      </c>
      <c r="N21" s="94"/>
      <c r="O21" s="106">
        <v>0</v>
      </c>
      <c r="P21" s="94"/>
      <c r="Q21" s="106">
        <v>0</v>
      </c>
      <c r="R21" s="94"/>
      <c r="S21" s="106">
        <v>0</v>
      </c>
      <c r="T21" s="94"/>
      <c r="U21" s="106">
        <v>0</v>
      </c>
      <c r="V21" s="94"/>
      <c r="W21" s="106">
        <v>92894</v>
      </c>
      <c r="X21" s="94"/>
      <c r="Y21" s="106">
        <f t="shared" si="0"/>
        <v>3738929</v>
      </c>
      <c r="Z21" s="94"/>
      <c r="AA21" s="106">
        <v>2178419</v>
      </c>
      <c r="AB21" s="94"/>
      <c r="AC21" s="106">
        <v>663648</v>
      </c>
      <c r="AD21" s="94"/>
      <c r="AE21" s="106">
        <v>763327</v>
      </c>
      <c r="AF21" s="94"/>
      <c r="AG21" s="106">
        <v>0</v>
      </c>
      <c r="AH21" s="94"/>
      <c r="AI21" s="106">
        <f t="shared" si="1"/>
        <v>3605394</v>
      </c>
      <c r="AJ21" s="94"/>
      <c r="AK21" s="106">
        <f t="shared" si="2"/>
        <v>133535</v>
      </c>
      <c r="AL21" s="94"/>
      <c r="AM21" s="94"/>
      <c r="AN21" s="95">
        <v>9</v>
      </c>
    </row>
    <row r="22" spans="1:40" ht="9.75" customHeight="1" x14ac:dyDescent="0.25">
      <c r="A22" s="94">
        <v>10</v>
      </c>
      <c r="B22" s="95"/>
      <c r="C22" s="8" t="s">
        <v>92</v>
      </c>
      <c r="D22" s="94"/>
      <c r="E22" s="106">
        <v>0</v>
      </c>
      <c r="F22" s="94"/>
      <c r="G22" s="106">
        <v>0</v>
      </c>
      <c r="H22" s="94"/>
      <c r="I22" s="106">
        <v>0</v>
      </c>
      <c r="J22" s="94"/>
      <c r="K22" s="106">
        <v>0</v>
      </c>
      <c r="L22" s="94"/>
      <c r="M22" s="106">
        <v>10542273</v>
      </c>
      <c r="N22" s="94"/>
      <c r="O22" s="106">
        <v>2483667</v>
      </c>
      <c r="P22" s="94"/>
      <c r="Q22" s="106">
        <v>628000</v>
      </c>
      <c r="R22" s="94"/>
      <c r="S22" s="106">
        <v>0</v>
      </c>
      <c r="T22" s="94"/>
      <c r="U22" s="106">
        <v>0</v>
      </c>
      <c r="V22" s="94"/>
      <c r="W22" s="106">
        <v>21892353</v>
      </c>
      <c r="X22" s="94"/>
      <c r="Y22" s="106">
        <f t="shared" si="0"/>
        <v>35546293</v>
      </c>
      <c r="Z22" s="94"/>
      <c r="AA22" s="106">
        <v>8155147</v>
      </c>
      <c r="AB22" s="94"/>
      <c r="AC22" s="106">
        <v>1742460</v>
      </c>
      <c r="AD22" s="94"/>
      <c r="AE22" s="106">
        <v>1227999</v>
      </c>
      <c r="AF22" s="94"/>
      <c r="AG22" s="106">
        <v>0</v>
      </c>
      <c r="AH22" s="94"/>
      <c r="AI22" s="106">
        <f t="shared" si="1"/>
        <v>11125606</v>
      </c>
      <c r="AJ22" s="94"/>
      <c r="AK22" s="106">
        <f t="shared" si="2"/>
        <v>24420687</v>
      </c>
      <c r="AL22" s="94"/>
      <c r="AM22" s="94"/>
      <c r="AN22" s="95">
        <v>10</v>
      </c>
    </row>
    <row r="23" spans="1:40" ht="9.75" customHeight="1" x14ac:dyDescent="0.25">
      <c r="A23" s="94">
        <v>11</v>
      </c>
      <c r="B23" s="95"/>
      <c r="C23" s="8" t="s">
        <v>93</v>
      </c>
      <c r="D23" s="94"/>
      <c r="E23" s="106">
        <v>0</v>
      </c>
      <c r="F23" s="94"/>
      <c r="G23" s="106">
        <v>254505</v>
      </c>
      <c r="H23" s="94"/>
      <c r="I23" s="106">
        <v>1306960</v>
      </c>
      <c r="J23" s="94"/>
      <c r="K23" s="106">
        <v>0</v>
      </c>
      <c r="L23" s="94"/>
      <c r="M23" s="106">
        <v>4377024</v>
      </c>
      <c r="N23" s="94"/>
      <c r="O23" s="106">
        <v>0</v>
      </c>
      <c r="P23" s="94"/>
      <c r="Q23" s="106">
        <v>0</v>
      </c>
      <c r="R23" s="94"/>
      <c r="S23" s="106">
        <v>0</v>
      </c>
      <c r="T23" s="94"/>
      <c r="U23" s="106">
        <v>0</v>
      </c>
      <c r="V23" s="94"/>
      <c r="W23" s="106">
        <v>337548</v>
      </c>
      <c r="X23" s="94"/>
      <c r="Y23" s="106">
        <f t="shared" si="0"/>
        <v>4714572</v>
      </c>
      <c r="Z23" s="94"/>
      <c r="AA23" s="106">
        <v>1960400</v>
      </c>
      <c r="AB23" s="94"/>
      <c r="AC23" s="106">
        <v>1031196</v>
      </c>
      <c r="AD23" s="94"/>
      <c r="AE23" s="106">
        <v>266507</v>
      </c>
      <c r="AF23" s="94"/>
      <c r="AG23" s="106">
        <v>0</v>
      </c>
      <c r="AH23" s="94"/>
      <c r="AI23" s="106">
        <f t="shared" si="1"/>
        <v>3258103</v>
      </c>
      <c r="AJ23" s="94"/>
      <c r="AK23" s="106">
        <f t="shared" si="2"/>
        <v>1456469</v>
      </c>
      <c r="AL23" s="94"/>
      <c r="AM23" s="94"/>
      <c r="AN23" s="95">
        <v>11</v>
      </c>
    </row>
    <row r="24" spans="1:40" ht="9.75" customHeight="1" x14ac:dyDescent="0.25">
      <c r="A24" s="94">
        <v>12</v>
      </c>
      <c r="B24" s="98"/>
      <c r="C24" s="8" t="s">
        <v>94</v>
      </c>
      <c r="D24" s="94"/>
      <c r="E24" s="106">
        <v>0</v>
      </c>
      <c r="F24" s="94"/>
      <c r="G24" s="106">
        <v>0</v>
      </c>
      <c r="H24" s="94"/>
      <c r="I24" s="106">
        <v>0</v>
      </c>
      <c r="J24" s="94"/>
      <c r="K24" s="106">
        <v>0</v>
      </c>
      <c r="L24" s="94"/>
      <c r="M24" s="106">
        <v>19158573</v>
      </c>
      <c r="N24" s="94"/>
      <c r="O24" s="106">
        <v>-1482236</v>
      </c>
      <c r="P24" s="94"/>
      <c r="Q24" s="106">
        <v>0</v>
      </c>
      <c r="R24" s="94"/>
      <c r="S24" s="106">
        <v>17142</v>
      </c>
      <c r="T24" s="94"/>
      <c r="U24" s="106">
        <v>312579</v>
      </c>
      <c r="V24" s="94"/>
      <c r="W24" s="106">
        <v>45018</v>
      </c>
      <c r="X24" s="94"/>
      <c r="Y24" s="106">
        <f t="shared" si="0"/>
        <v>18051076</v>
      </c>
      <c r="Z24" s="94"/>
      <c r="AA24" s="106">
        <v>14979471</v>
      </c>
      <c r="AB24" s="94"/>
      <c r="AC24" s="106">
        <v>1189987</v>
      </c>
      <c r="AD24" s="94"/>
      <c r="AE24" s="106">
        <v>99810</v>
      </c>
      <c r="AF24" s="94"/>
      <c r="AG24" s="106">
        <v>0</v>
      </c>
      <c r="AH24" s="94"/>
      <c r="AI24" s="106">
        <f t="shared" si="1"/>
        <v>16269268</v>
      </c>
      <c r="AJ24" s="94"/>
      <c r="AK24" s="106">
        <f t="shared" si="2"/>
        <v>1781808</v>
      </c>
      <c r="AL24" s="94"/>
      <c r="AM24" s="94"/>
      <c r="AN24" s="95">
        <v>12</v>
      </c>
    </row>
    <row r="25" spans="1:40" ht="9.75" customHeight="1" x14ac:dyDescent="0.25">
      <c r="A25" s="94">
        <v>13</v>
      </c>
      <c r="B25" s="95"/>
      <c r="C25" s="8" t="s">
        <v>95</v>
      </c>
      <c r="D25" s="94"/>
      <c r="E25" s="106">
        <v>0</v>
      </c>
      <c r="F25" s="94"/>
      <c r="G25" s="106">
        <v>0</v>
      </c>
      <c r="H25" s="94"/>
      <c r="I25" s="106">
        <v>0</v>
      </c>
      <c r="J25" s="94"/>
      <c r="K25" s="106">
        <v>0</v>
      </c>
      <c r="L25" s="94"/>
      <c r="M25" s="106">
        <v>9435103</v>
      </c>
      <c r="N25" s="94"/>
      <c r="O25" s="106">
        <v>-606172</v>
      </c>
      <c r="P25" s="94"/>
      <c r="Q25" s="106">
        <v>0</v>
      </c>
      <c r="R25" s="94"/>
      <c r="S25" s="106">
        <v>1726086</v>
      </c>
      <c r="T25" s="94"/>
      <c r="U25" s="106">
        <v>1752371</v>
      </c>
      <c r="V25" s="94"/>
      <c r="W25" s="106">
        <v>3886099</v>
      </c>
      <c r="X25" s="94"/>
      <c r="Y25" s="106">
        <f t="shared" si="0"/>
        <v>16193487</v>
      </c>
      <c r="Z25" s="94"/>
      <c r="AA25" s="106">
        <v>10376887</v>
      </c>
      <c r="AB25" s="94"/>
      <c r="AC25" s="106">
        <v>3260934</v>
      </c>
      <c r="AD25" s="94"/>
      <c r="AE25" s="106">
        <v>882160</v>
      </c>
      <c r="AF25" s="94"/>
      <c r="AG25" s="106">
        <v>0</v>
      </c>
      <c r="AH25" s="94"/>
      <c r="AI25" s="106">
        <f t="shared" si="1"/>
        <v>14519981</v>
      </c>
      <c r="AJ25" s="94"/>
      <c r="AK25" s="106">
        <f t="shared" si="2"/>
        <v>1673506</v>
      </c>
      <c r="AL25" s="94"/>
      <c r="AM25" s="94"/>
      <c r="AN25" s="95">
        <v>13</v>
      </c>
    </row>
    <row r="26" spans="1:40" ht="9.75" customHeight="1" x14ac:dyDescent="0.25">
      <c r="A26" s="94">
        <v>14</v>
      </c>
      <c r="B26" s="98"/>
      <c r="C26" s="8" t="s">
        <v>96</v>
      </c>
      <c r="D26" s="94"/>
      <c r="E26" s="106">
        <v>0</v>
      </c>
      <c r="F26" s="94"/>
      <c r="G26" s="106">
        <v>0</v>
      </c>
      <c r="H26" s="94"/>
      <c r="I26" s="106">
        <v>33600</v>
      </c>
      <c r="J26" s="94"/>
      <c r="K26" s="106">
        <v>0</v>
      </c>
      <c r="L26" s="94"/>
      <c r="M26" s="106">
        <v>2883631</v>
      </c>
      <c r="N26" s="94"/>
      <c r="O26" s="106">
        <v>0</v>
      </c>
      <c r="P26" s="94"/>
      <c r="Q26" s="106">
        <v>0</v>
      </c>
      <c r="R26" s="94"/>
      <c r="S26" s="106">
        <v>0</v>
      </c>
      <c r="T26" s="94"/>
      <c r="U26" s="106">
        <v>0</v>
      </c>
      <c r="V26" s="94"/>
      <c r="W26" s="106">
        <v>1401</v>
      </c>
      <c r="X26" s="94"/>
      <c r="Y26" s="106">
        <f t="shared" si="0"/>
        <v>2885032</v>
      </c>
      <c r="Z26" s="94"/>
      <c r="AA26" s="106">
        <v>2270596</v>
      </c>
      <c r="AB26" s="94"/>
      <c r="AC26" s="106">
        <v>290267</v>
      </c>
      <c r="AD26" s="94"/>
      <c r="AE26" s="106">
        <v>0</v>
      </c>
      <c r="AF26" s="94"/>
      <c r="AG26" s="106">
        <v>0</v>
      </c>
      <c r="AH26" s="94"/>
      <c r="AI26" s="106">
        <f t="shared" si="1"/>
        <v>2560863</v>
      </c>
      <c r="AJ26" s="94"/>
      <c r="AK26" s="106">
        <f t="shared" si="2"/>
        <v>324169</v>
      </c>
      <c r="AL26" s="94"/>
      <c r="AM26" s="94"/>
      <c r="AN26" s="95">
        <v>14</v>
      </c>
    </row>
    <row r="27" spans="1:40" ht="9.75" customHeight="1" x14ac:dyDescent="0.25">
      <c r="A27" s="94">
        <v>15</v>
      </c>
      <c r="B27" s="95"/>
      <c r="C27" s="8" t="s">
        <v>97</v>
      </c>
      <c r="D27" s="94"/>
      <c r="E27" s="106">
        <v>0</v>
      </c>
      <c r="F27" s="94"/>
      <c r="G27" s="106">
        <v>0</v>
      </c>
      <c r="H27" s="94"/>
      <c r="I27" s="106">
        <v>4763183</v>
      </c>
      <c r="J27" s="94"/>
      <c r="K27" s="106">
        <v>0</v>
      </c>
      <c r="L27" s="94"/>
      <c r="M27" s="106">
        <v>32525554</v>
      </c>
      <c r="N27" s="94"/>
      <c r="O27" s="106">
        <v>0</v>
      </c>
      <c r="P27" s="94"/>
      <c r="Q27" s="106">
        <v>0</v>
      </c>
      <c r="R27" s="94"/>
      <c r="S27" s="106">
        <v>0</v>
      </c>
      <c r="T27" s="94"/>
      <c r="U27" s="106">
        <v>0</v>
      </c>
      <c r="V27" s="94"/>
      <c r="W27" s="106">
        <v>1159734</v>
      </c>
      <c r="X27" s="94"/>
      <c r="Y27" s="106">
        <f t="shared" ref="Y27:Y50" si="3">SUM(M27:W27)</f>
        <v>33685288</v>
      </c>
      <c r="Z27" s="94"/>
      <c r="AA27" s="106">
        <v>28427490</v>
      </c>
      <c r="AB27" s="94"/>
      <c r="AC27" s="106">
        <v>5813685</v>
      </c>
      <c r="AD27" s="94"/>
      <c r="AE27" s="106">
        <v>3743943</v>
      </c>
      <c r="AF27" s="94"/>
      <c r="AG27" s="106">
        <v>2989</v>
      </c>
      <c r="AH27" s="94"/>
      <c r="AI27" s="106">
        <f t="shared" ref="AI27:AI50" si="4">SUM(AA27:AG27)</f>
        <v>37988107</v>
      </c>
      <c r="AJ27" s="94"/>
      <c r="AK27" s="106">
        <f t="shared" si="2"/>
        <v>-4302819</v>
      </c>
      <c r="AL27" s="94"/>
      <c r="AM27" s="94"/>
      <c r="AN27" s="95">
        <v>15</v>
      </c>
    </row>
    <row r="28" spans="1:40" ht="9.75" customHeight="1" x14ac:dyDescent="0.25">
      <c r="A28" s="94">
        <v>16</v>
      </c>
      <c r="B28" s="95"/>
      <c r="C28" s="8" t="s">
        <v>98</v>
      </c>
      <c r="D28" s="94"/>
      <c r="E28" s="106">
        <v>0</v>
      </c>
      <c r="F28" s="94"/>
      <c r="G28" s="106">
        <v>0</v>
      </c>
      <c r="H28" s="94"/>
      <c r="I28" s="106">
        <v>67923</v>
      </c>
      <c r="J28" s="94"/>
      <c r="K28" s="106">
        <v>0</v>
      </c>
      <c r="L28" s="94"/>
      <c r="M28" s="106">
        <v>88644902</v>
      </c>
      <c r="N28" s="94"/>
      <c r="O28" s="106">
        <v>-2931316</v>
      </c>
      <c r="P28" s="94"/>
      <c r="Q28" s="106">
        <v>0</v>
      </c>
      <c r="R28" s="94"/>
      <c r="S28" s="106">
        <v>1434450</v>
      </c>
      <c r="T28" s="94"/>
      <c r="U28" s="106">
        <v>1720597</v>
      </c>
      <c r="V28" s="94"/>
      <c r="W28" s="106">
        <v>2298602</v>
      </c>
      <c r="X28" s="94"/>
      <c r="Y28" s="106">
        <f t="shared" si="3"/>
        <v>91167235</v>
      </c>
      <c r="Z28" s="94"/>
      <c r="AA28" s="106">
        <v>70010734</v>
      </c>
      <c r="AB28" s="94"/>
      <c r="AC28" s="106">
        <v>9318735</v>
      </c>
      <c r="AD28" s="94"/>
      <c r="AE28" s="106">
        <v>919335</v>
      </c>
      <c r="AF28" s="94"/>
      <c r="AG28" s="106">
        <v>0</v>
      </c>
      <c r="AH28" s="94"/>
      <c r="AI28" s="106">
        <f t="shared" si="4"/>
        <v>80248804</v>
      </c>
      <c r="AJ28" s="94"/>
      <c r="AK28" s="106">
        <f t="shared" si="2"/>
        <v>10918431</v>
      </c>
      <c r="AL28" s="94"/>
      <c r="AM28" s="94"/>
      <c r="AN28" s="95">
        <v>16</v>
      </c>
    </row>
    <row r="29" spans="1:40" ht="9.75" customHeight="1" x14ac:dyDescent="0.25">
      <c r="A29" s="94">
        <v>17</v>
      </c>
      <c r="B29" s="98"/>
      <c r="C29" s="8" t="s">
        <v>99</v>
      </c>
      <c r="D29" s="94"/>
      <c r="E29" s="106">
        <v>0</v>
      </c>
      <c r="F29" s="94"/>
      <c r="G29" s="106">
        <v>0</v>
      </c>
      <c r="H29" s="94"/>
      <c r="I29" s="106">
        <v>0</v>
      </c>
      <c r="J29" s="94"/>
      <c r="K29" s="106">
        <v>0</v>
      </c>
      <c r="L29" s="94"/>
      <c r="M29" s="106">
        <v>0</v>
      </c>
      <c r="N29" s="94"/>
      <c r="O29" s="106">
        <v>0</v>
      </c>
      <c r="P29" s="94"/>
      <c r="Q29" s="106">
        <v>0</v>
      </c>
      <c r="R29" s="94"/>
      <c r="S29" s="106">
        <v>0</v>
      </c>
      <c r="T29" s="94"/>
      <c r="U29" s="106">
        <v>0</v>
      </c>
      <c r="V29" s="94"/>
      <c r="W29" s="106">
        <v>0</v>
      </c>
      <c r="X29" s="94"/>
      <c r="Y29" s="106">
        <f t="shared" si="3"/>
        <v>0</v>
      </c>
      <c r="Z29" s="94"/>
      <c r="AA29" s="106">
        <v>0</v>
      </c>
      <c r="AB29" s="94"/>
      <c r="AC29" s="106">
        <v>0</v>
      </c>
      <c r="AD29" s="94"/>
      <c r="AE29" s="106">
        <v>0</v>
      </c>
      <c r="AF29" s="94"/>
      <c r="AG29" s="106">
        <v>0</v>
      </c>
      <c r="AH29" s="94"/>
      <c r="AI29" s="106">
        <f t="shared" si="4"/>
        <v>0</v>
      </c>
      <c r="AJ29" s="94"/>
      <c r="AK29" s="106">
        <f t="shared" si="2"/>
        <v>0</v>
      </c>
      <c r="AL29" s="94"/>
      <c r="AM29" s="94"/>
      <c r="AN29" s="95">
        <v>17</v>
      </c>
    </row>
    <row r="30" spans="1:40" ht="9.75" customHeight="1" x14ac:dyDescent="0.25">
      <c r="A30" s="94">
        <v>18</v>
      </c>
      <c r="B30" s="95"/>
      <c r="C30" s="8" t="s">
        <v>100</v>
      </c>
      <c r="D30" s="94"/>
      <c r="E30" s="106">
        <v>0</v>
      </c>
      <c r="F30" s="94"/>
      <c r="G30" s="106">
        <v>0</v>
      </c>
      <c r="H30" s="94"/>
      <c r="I30" s="106">
        <v>0</v>
      </c>
      <c r="J30" s="94"/>
      <c r="K30" s="106">
        <v>0</v>
      </c>
      <c r="L30" s="94"/>
      <c r="M30" s="106">
        <v>4638699</v>
      </c>
      <c r="N30" s="94"/>
      <c r="O30" s="106">
        <v>-68678</v>
      </c>
      <c r="P30" s="94"/>
      <c r="Q30" s="106">
        <v>146225</v>
      </c>
      <c r="R30" s="94"/>
      <c r="S30" s="106">
        <v>0</v>
      </c>
      <c r="T30" s="94"/>
      <c r="U30" s="106">
        <v>0</v>
      </c>
      <c r="V30" s="94"/>
      <c r="W30" s="106">
        <v>27543</v>
      </c>
      <c r="X30" s="94"/>
      <c r="Y30" s="106">
        <f t="shared" si="3"/>
        <v>4743789</v>
      </c>
      <c r="Z30" s="94"/>
      <c r="AA30" s="106">
        <v>3358555</v>
      </c>
      <c r="AB30" s="94"/>
      <c r="AC30" s="106">
        <v>284266</v>
      </c>
      <c r="AD30" s="94"/>
      <c r="AE30" s="106">
        <v>241169</v>
      </c>
      <c r="AF30" s="94"/>
      <c r="AG30" s="106">
        <v>0</v>
      </c>
      <c r="AH30" s="94"/>
      <c r="AI30" s="106">
        <f t="shared" si="4"/>
        <v>3883990</v>
      </c>
      <c r="AJ30" s="94"/>
      <c r="AK30" s="106">
        <f t="shared" si="2"/>
        <v>859799</v>
      </c>
      <c r="AL30" s="94"/>
      <c r="AM30" s="94"/>
      <c r="AN30" s="95">
        <v>18</v>
      </c>
    </row>
    <row r="31" spans="1:40" ht="9.75" customHeight="1" x14ac:dyDescent="0.25">
      <c r="A31" s="94">
        <v>19</v>
      </c>
      <c r="B31" s="98"/>
      <c r="C31" s="8" t="s">
        <v>101</v>
      </c>
      <c r="D31" s="94"/>
      <c r="E31" s="106">
        <v>0</v>
      </c>
      <c r="F31" s="94"/>
      <c r="G31" s="106">
        <v>0</v>
      </c>
      <c r="H31" s="94"/>
      <c r="I31" s="106">
        <v>0</v>
      </c>
      <c r="J31" s="94"/>
      <c r="K31" s="106">
        <v>0</v>
      </c>
      <c r="L31" s="94"/>
      <c r="M31" s="106">
        <v>42502986</v>
      </c>
      <c r="N31" s="94"/>
      <c r="O31" s="106">
        <v>1764825</v>
      </c>
      <c r="P31" s="94"/>
      <c r="Q31" s="106">
        <v>74780</v>
      </c>
      <c r="R31" s="94"/>
      <c r="S31" s="106">
        <v>2039931</v>
      </c>
      <c r="T31" s="94"/>
      <c r="U31" s="106">
        <v>2319354</v>
      </c>
      <c r="V31" s="94"/>
      <c r="W31" s="106">
        <v>2922788</v>
      </c>
      <c r="X31" s="94"/>
      <c r="Y31" s="106">
        <f t="shared" si="3"/>
        <v>51624664</v>
      </c>
      <c r="Z31" s="94"/>
      <c r="AA31" s="106">
        <v>31464786</v>
      </c>
      <c r="AB31" s="94"/>
      <c r="AC31" s="106">
        <v>16875102</v>
      </c>
      <c r="AD31" s="94"/>
      <c r="AE31" s="106">
        <v>3324323</v>
      </c>
      <c r="AF31" s="94"/>
      <c r="AG31" s="106">
        <v>0</v>
      </c>
      <c r="AH31" s="94"/>
      <c r="AI31" s="106">
        <f t="shared" si="4"/>
        <v>51664211</v>
      </c>
      <c r="AJ31" s="94"/>
      <c r="AK31" s="106">
        <f t="shared" si="2"/>
        <v>-39547</v>
      </c>
      <c r="AL31" s="94"/>
      <c r="AM31" s="94"/>
      <c r="AN31" s="95">
        <v>19</v>
      </c>
    </row>
    <row r="32" spans="1:40" ht="9.75" customHeight="1" x14ac:dyDescent="0.25">
      <c r="A32" s="94">
        <v>20</v>
      </c>
      <c r="B32" s="98"/>
      <c r="C32" s="8" t="s">
        <v>102</v>
      </c>
      <c r="D32" s="94"/>
      <c r="E32" s="106">
        <v>0</v>
      </c>
      <c r="F32" s="94"/>
      <c r="G32" s="106">
        <v>0</v>
      </c>
      <c r="H32" s="94"/>
      <c r="I32" s="106">
        <v>0</v>
      </c>
      <c r="J32" s="94"/>
      <c r="K32" s="106">
        <v>0</v>
      </c>
      <c r="L32" s="94"/>
      <c r="M32" s="106">
        <v>72364525</v>
      </c>
      <c r="N32" s="94"/>
      <c r="O32" s="106">
        <v>-1745276</v>
      </c>
      <c r="P32" s="94"/>
      <c r="Q32" s="106">
        <v>0</v>
      </c>
      <c r="R32" s="94"/>
      <c r="S32" s="106">
        <v>33135</v>
      </c>
      <c r="T32" s="94"/>
      <c r="U32" s="106">
        <v>50247</v>
      </c>
      <c r="V32" s="94"/>
      <c r="W32" s="106">
        <v>961304</v>
      </c>
      <c r="X32" s="94"/>
      <c r="Y32" s="106">
        <f t="shared" si="3"/>
        <v>71663935</v>
      </c>
      <c r="Z32" s="94"/>
      <c r="AA32" s="106">
        <v>54763436</v>
      </c>
      <c r="AB32" s="94"/>
      <c r="AC32" s="106">
        <v>7285713</v>
      </c>
      <c r="AD32" s="94"/>
      <c r="AE32" s="106">
        <v>1107719</v>
      </c>
      <c r="AF32" s="94"/>
      <c r="AG32" s="106">
        <v>2115096</v>
      </c>
      <c r="AH32" s="94"/>
      <c r="AI32" s="106">
        <f t="shared" si="4"/>
        <v>65271964</v>
      </c>
      <c r="AJ32" s="94"/>
      <c r="AK32" s="106">
        <f t="shared" si="2"/>
        <v>6391971</v>
      </c>
      <c r="AL32" s="94"/>
      <c r="AM32" s="94"/>
      <c r="AN32" s="95">
        <v>20</v>
      </c>
    </row>
    <row r="33" spans="1:40" ht="9.75" customHeight="1" x14ac:dyDescent="0.25">
      <c r="A33" s="94">
        <v>21</v>
      </c>
      <c r="B33" s="95"/>
      <c r="C33" s="8" t="s">
        <v>103</v>
      </c>
      <c r="D33" s="94"/>
      <c r="E33" s="106">
        <v>0</v>
      </c>
      <c r="F33" s="94"/>
      <c r="G33" s="106">
        <v>0</v>
      </c>
      <c r="H33" s="94"/>
      <c r="I33" s="106">
        <v>0</v>
      </c>
      <c r="J33" s="94"/>
      <c r="K33" s="106">
        <v>0</v>
      </c>
      <c r="L33" s="94"/>
      <c r="M33" s="106">
        <v>7982397</v>
      </c>
      <c r="N33" s="94"/>
      <c r="O33" s="106">
        <v>-983618</v>
      </c>
      <c r="P33" s="94"/>
      <c r="Q33" s="106">
        <v>0</v>
      </c>
      <c r="R33" s="94"/>
      <c r="S33" s="106">
        <v>0</v>
      </c>
      <c r="T33" s="94"/>
      <c r="U33" s="106">
        <v>0</v>
      </c>
      <c r="V33" s="94"/>
      <c r="W33" s="106">
        <v>100292</v>
      </c>
      <c r="X33" s="94"/>
      <c r="Y33" s="106">
        <f t="shared" si="3"/>
        <v>7099071</v>
      </c>
      <c r="Z33" s="94"/>
      <c r="AA33" s="106">
        <v>4105633</v>
      </c>
      <c r="AB33" s="94"/>
      <c r="AC33" s="106">
        <v>739540</v>
      </c>
      <c r="AD33" s="94"/>
      <c r="AE33" s="106">
        <v>451007</v>
      </c>
      <c r="AF33" s="94"/>
      <c r="AG33" s="106">
        <v>1734429</v>
      </c>
      <c r="AH33" s="94"/>
      <c r="AI33" s="106">
        <f t="shared" si="4"/>
        <v>7030609</v>
      </c>
      <c r="AJ33" s="94"/>
      <c r="AK33" s="106">
        <f t="shared" si="2"/>
        <v>68462</v>
      </c>
      <c r="AL33" s="94"/>
      <c r="AM33" s="94"/>
      <c r="AN33" s="95">
        <v>21</v>
      </c>
    </row>
    <row r="34" spans="1:40" ht="9.75" customHeight="1" x14ac:dyDescent="0.25">
      <c r="A34" s="94">
        <v>22</v>
      </c>
      <c r="B34" s="95"/>
      <c r="C34" s="8" t="s">
        <v>104</v>
      </c>
      <c r="D34" s="94"/>
      <c r="E34" s="106">
        <v>0</v>
      </c>
      <c r="F34" s="94"/>
      <c r="G34" s="106">
        <v>0</v>
      </c>
      <c r="H34" s="94"/>
      <c r="I34" s="106">
        <v>0</v>
      </c>
      <c r="J34" s="94"/>
      <c r="K34" s="106">
        <v>0</v>
      </c>
      <c r="L34" s="94"/>
      <c r="M34" s="106">
        <v>27096873</v>
      </c>
      <c r="N34" s="94"/>
      <c r="O34" s="106">
        <v>0</v>
      </c>
      <c r="P34" s="94"/>
      <c r="Q34" s="106">
        <v>0</v>
      </c>
      <c r="R34" s="94"/>
      <c r="S34" s="106">
        <v>0</v>
      </c>
      <c r="T34" s="94"/>
      <c r="U34" s="106">
        <v>0</v>
      </c>
      <c r="V34" s="94"/>
      <c r="W34" s="106">
        <v>23386</v>
      </c>
      <c r="X34" s="94"/>
      <c r="Y34" s="106">
        <f t="shared" si="3"/>
        <v>27120259</v>
      </c>
      <c r="Z34" s="94"/>
      <c r="AA34" s="106">
        <v>22934958</v>
      </c>
      <c r="AB34" s="94"/>
      <c r="AC34" s="106">
        <v>1382261</v>
      </c>
      <c r="AD34" s="94"/>
      <c r="AE34" s="106">
        <v>171490</v>
      </c>
      <c r="AF34" s="94"/>
      <c r="AG34" s="106">
        <v>0</v>
      </c>
      <c r="AH34" s="94"/>
      <c r="AI34" s="106">
        <f t="shared" si="4"/>
        <v>24488709</v>
      </c>
      <c r="AJ34" s="94"/>
      <c r="AK34" s="106">
        <f t="shared" si="2"/>
        <v>2631550</v>
      </c>
      <c r="AL34" s="94"/>
      <c r="AM34" s="94"/>
      <c r="AN34" s="95">
        <v>22</v>
      </c>
    </row>
    <row r="35" spans="1:40" ht="9.75" customHeight="1" x14ac:dyDescent="0.25">
      <c r="A35" s="94">
        <v>23</v>
      </c>
      <c r="B35" s="95"/>
      <c r="C35" s="8" t="s">
        <v>105</v>
      </c>
      <c r="D35" s="94"/>
      <c r="E35" s="106">
        <v>0</v>
      </c>
      <c r="F35" s="94"/>
      <c r="G35" s="106">
        <v>0</v>
      </c>
      <c r="H35" s="94"/>
      <c r="I35" s="106">
        <v>7673868</v>
      </c>
      <c r="J35" s="94"/>
      <c r="K35" s="106">
        <v>0</v>
      </c>
      <c r="L35" s="94"/>
      <c r="M35" s="106">
        <v>126740517</v>
      </c>
      <c r="N35" s="94"/>
      <c r="O35" s="106">
        <v>-9500000</v>
      </c>
      <c r="P35" s="94"/>
      <c r="Q35" s="106">
        <v>0</v>
      </c>
      <c r="R35" s="94"/>
      <c r="S35" s="106">
        <v>0</v>
      </c>
      <c r="T35" s="94"/>
      <c r="U35" s="106">
        <v>0</v>
      </c>
      <c r="V35" s="94"/>
      <c r="W35" s="106">
        <v>3267243</v>
      </c>
      <c r="X35" s="94"/>
      <c r="Y35" s="106">
        <f t="shared" si="3"/>
        <v>120507760</v>
      </c>
      <c r="Z35" s="94"/>
      <c r="AA35" s="106">
        <v>72861828</v>
      </c>
      <c r="AB35" s="94"/>
      <c r="AC35" s="106">
        <v>21875520</v>
      </c>
      <c r="AD35" s="94"/>
      <c r="AE35" s="106">
        <v>6696084</v>
      </c>
      <c r="AF35" s="94"/>
      <c r="AG35" s="106">
        <v>888432</v>
      </c>
      <c r="AH35" s="94"/>
      <c r="AI35" s="106">
        <f t="shared" si="4"/>
        <v>102321864</v>
      </c>
      <c r="AJ35" s="94"/>
      <c r="AK35" s="106">
        <f t="shared" si="2"/>
        <v>18185896</v>
      </c>
      <c r="AL35" s="94"/>
      <c r="AM35" s="94"/>
      <c r="AN35" s="95">
        <v>23</v>
      </c>
    </row>
    <row r="36" spans="1:40" ht="9.75" customHeight="1" x14ac:dyDescent="0.25">
      <c r="A36" s="94">
        <v>24</v>
      </c>
      <c r="B36" s="95"/>
      <c r="C36" s="8" t="s">
        <v>106</v>
      </c>
      <c r="D36" s="94"/>
      <c r="E36" s="106">
        <v>0</v>
      </c>
      <c r="F36" s="94"/>
      <c r="G36" s="106">
        <v>0</v>
      </c>
      <c r="H36" s="94"/>
      <c r="I36" s="106">
        <v>20435361</v>
      </c>
      <c r="J36" s="94"/>
      <c r="K36" s="106">
        <v>0</v>
      </c>
      <c r="L36" s="94"/>
      <c r="M36" s="106">
        <v>168985857</v>
      </c>
      <c r="N36" s="94"/>
      <c r="O36" s="106">
        <v>-30308671</v>
      </c>
      <c r="P36" s="94"/>
      <c r="Q36" s="106">
        <v>0</v>
      </c>
      <c r="R36" s="94"/>
      <c r="S36" s="106">
        <v>0</v>
      </c>
      <c r="T36" s="94"/>
      <c r="U36" s="106">
        <v>0</v>
      </c>
      <c r="V36" s="94"/>
      <c r="W36" s="106">
        <v>2640979</v>
      </c>
      <c r="X36" s="94"/>
      <c r="Y36" s="106">
        <f t="shared" si="3"/>
        <v>141318165</v>
      </c>
      <c r="Z36" s="94"/>
      <c r="AA36" s="106">
        <v>69372531</v>
      </c>
      <c r="AB36" s="94"/>
      <c r="AC36" s="106">
        <v>28451011</v>
      </c>
      <c r="AD36" s="94"/>
      <c r="AE36" s="106">
        <v>16816207</v>
      </c>
      <c r="AF36" s="94"/>
      <c r="AG36" s="106">
        <v>927718</v>
      </c>
      <c r="AH36" s="94"/>
      <c r="AI36" s="106">
        <f t="shared" si="4"/>
        <v>115567467</v>
      </c>
      <c r="AJ36" s="94"/>
      <c r="AK36" s="106">
        <f t="shared" si="2"/>
        <v>25750698</v>
      </c>
      <c r="AL36" s="94"/>
      <c r="AM36" s="94"/>
      <c r="AN36" s="95">
        <v>24</v>
      </c>
    </row>
    <row r="37" spans="1:40" ht="9.75" customHeight="1" x14ac:dyDescent="0.25">
      <c r="A37" s="94">
        <v>25</v>
      </c>
      <c r="B37" s="98"/>
      <c r="C37" s="8" t="s">
        <v>107</v>
      </c>
      <c r="D37" s="94"/>
      <c r="E37" s="106">
        <v>0</v>
      </c>
      <c r="F37" s="94"/>
      <c r="G37" s="106">
        <v>0</v>
      </c>
      <c r="H37" s="94"/>
      <c r="I37" s="106">
        <v>0</v>
      </c>
      <c r="J37" s="94"/>
      <c r="K37" s="106">
        <v>0</v>
      </c>
      <c r="L37" s="94"/>
      <c r="M37" s="106">
        <v>0</v>
      </c>
      <c r="N37" s="94"/>
      <c r="O37" s="106">
        <v>0</v>
      </c>
      <c r="P37" s="94"/>
      <c r="Q37" s="106">
        <v>0</v>
      </c>
      <c r="R37" s="94"/>
      <c r="S37" s="106">
        <v>0</v>
      </c>
      <c r="T37" s="94"/>
      <c r="U37" s="106">
        <v>0</v>
      </c>
      <c r="V37" s="94"/>
      <c r="W37" s="106">
        <v>0</v>
      </c>
      <c r="X37" s="94"/>
      <c r="Y37" s="106">
        <f t="shared" si="3"/>
        <v>0</v>
      </c>
      <c r="Z37" s="94"/>
      <c r="AA37" s="106">
        <v>0</v>
      </c>
      <c r="AB37" s="94"/>
      <c r="AC37" s="106">
        <v>0</v>
      </c>
      <c r="AD37" s="94"/>
      <c r="AE37" s="106">
        <v>0</v>
      </c>
      <c r="AF37" s="94"/>
      <c r="AG37" s="106">
        <v>0</v>
      </c>
      <c r="AH37" s="94"/>
      <c r="AI37" s="106">
        <f t="shared" si="4"/>
        <v>0</v>
      </c>
      <c r="AJ37" s="94"/>
      <c r="AK37" s="106">
        <f t="shared" si="2"/>
        <v>0</v>
      </c>
      <c r="AL37" s="94"/>
      <c r="AM37" s="94"/>
      <c r="AN37" s="95">
        <v>25</v>
      </c>
    </row>
    <row r="38" spans="1:40" ht="9.75" customHeight="1" x14ac:dyDescent="0.25">
      <c r="A38" s="94">
        <v>26</v>
      </c>
      <c r="B38" s="98"/>
      <c r="C38" s="8" t="s">
        <v>108</v>
      </c>
      <c r="D38" s="94"/>
      <c r="E38" s="106">
        <v>0</v>
      </c>
      <c r="F38" s="94"/>
      <c r="G38" s="106">
        <v>0</v>
      </c>
      <c r="H38" s="94"/>
      <c r="I38" s="106">
        <v>0</v>
      </c>
      <c r="J38" s="94"/>
      <c r="K38" s="106">
        <v>0</v>
      </c>
      <c r="L38" s="94"/>
      <c r="M38" s="106">
        <v>0</v>
      </c>
      <c r="N38" s="94"/>
      <c r="O38" s="106">
        <v>0</v>
      </c>
      <c r="P38" s="94"/>
      <c r="Q38" s="106">
        <v>0</v>
      </c>
      <c r="R38" s="94"/>
      <c r="S38" s="106">
        <v>0</v>
      </c>
      <c r="T38" s="94"/>
      <c r="U38" s="106">
        <v>0</v>
      </c>
      <c r="V38" s="94"/>
      <c r="W38" s="106">
        <v>0</v>
      </c>
      <c r="X38" s="94"/>
      <c r="Y38" s="106">
        <f t="shared" si="3"/>
        <v>0</v>
      </c>
      <c r="Z38" s="94"/>
      <c r="AA38" s="106">
        <v>0</v>
      </c>
      <c r="AB38" s="94"/>
      <c r="AC38" s="106">
        <v>0</v>
      </c>
      <c r="AD38" s="94"/>
      <c r="AE38" s="106">
        <v>0</v>
      </c>
      <c r="AF38" s="94"/>
      <c r="AG38" s="106">
        <v>0</v>
      </c>
      <c r="AH38" s="94"/>
      <c r="AI38" s="106">
        <f t="shared" si="4"/>
        <v>0</v>
      </c>
      <c r="AJ38" s="94"/>
      <c r="AK38" s="106">
        <f t="shared" si="2"/>
        <v>0</v>
      </c>
      <c r="AL38" s="94"/>
      <c r="AM38" s="94"/>
      <c r="AN38" s="95">
        <v>26</v>
      </c>
    </row>
    <row r="39" spans="1:40" ht="9.75" customHeight="1" x14ac:dyDescent="0.25">
      <c r="A39" s="94">
        <v>27</v>
      </c>
      <c r="B39" s="95"/>
      <c r="C39" s="8" t="s">
        <v>109</v>
      </c>
      <c r="D39" s="94"/>
      <c r="E39" s="106">
        <v>0</v>
      </c>
      <c r="F39" s="94"/>
      <c r="G39" s="106">
        <v>0</v>
      </c>
      <c r="H39" s="94"/>
      <c r="I39" s="106">
        <v>0</v>
      </c>
      <c r="J39" s="94"/>
      <c r="K39" s="106">
        <v>0</v>
      </c>
      <c r="L39" s="94"/>
      <c r="M39" s="106">
        <v>1867248</v>
      </c>
      <c r="N39" s="94"/>
      <c r="O39" s="106">
        <v>-150000</v>
      </c>
      <c r="P39" s="94"/>
      <c r="Q39" s="106">
        <v>0</v>
      </c>
      <c r="R39" s="94"/>
      <c r="S39" s="106">
        <v>0</v>
      </c>
      <c r="T39" s="94"/>
      <c r="U39" s="106">
        <v>151952</v>
      </c>
      <c r="V39" s="94"/>
      <c r="W39" s="106">
        <v>178547</v>
      </c>
      <c r="X39" s="94"/>
      <c r="Y39" s="106">
        <f t="shared" si="3"/>
        <v>2047747</v>
      </c>
      <c r="Z39" s="94"/>
      <c r="AA39" s="106">
        <v>628963</v>
      </c>
      <c r="AB39" s="94"/>
      <c r="AC39" s="106">
        <v>637728</v>
      </c>
      <c r="AD39" s="94"/>
      <c r="AE39" s="106">
        <v>196250</v>
      </c>
      <c r="AF39" s="94"/>
      <c r="AG39" s="106">
        <v>0</v>
      </c>
      <c r="AH39" s="94"/>
      <c r="AI39" s="106">
        <f t="shared" si="4"/>
        <v>1462941</v>
      </c>
      <c r="AJ39" s="94"/>
      <c r="AK39" s="106">
        <f t="shared" si="2"/>
        <v>584806</v>
      </c>
      <c r="AL39" s="94"/>
      <c r="AM39" s="94"/>
      <c r="AN39" s="95">
        <v>27</v>
      </c>
    </row>
    <row r="40" spans="1:40" ht="9.75" customHeight="1" x14ac:dyDescent="0.25">
      <c r="A40" s="94">
        <v>28</v>
      </c>
      <c r="B40" s="98"/>
      <c r="C40" s="8" t="s">
        <v>110</v>
      </c>
      <c r="D40" s="94"/>
      <c r="E40" s="106">
        <v>0</v>
      </c>
      <c r="F40" s="94"/>
      <c r="G40" s="106">
        <v>0</v>
      </c>
      <c r="H40" s="94"/>
      <c r="I40" s="106">
        <v>2755485</v>
      </c>
      <c r="J40" s="94"/>
      <c r="K40" s="106">
        <v>0</v>
      </c>
      <c r="L40" s="94"/>
      <c r="M40" s="106">
        <v>42973988</v>
      </c>
      <c r="N40" s="94"/>
      <c r="O40" s="106">
        <v>-10540730</v>
      </c>
      <c r="P40" s="94"/>
      <c r="Q40" s="106">
        <v>0</v>
      </c>
      <c r="R40" s="94"/>
      <c r="S40" s="106">
        <v>0</v>
      </c>
      <c r="T40" s="94"/>
      <c r="U40" s="106">
        <v>21821</v>
      </c>
      <c r="V40" s="94"/>
      <c r="W40" s="106">
        <v>1075074</v>
      </c>
      <c r="X40" s="94"/>
      <c r="Y40" s="106">
        <f t="shared" si="3"/>
        <v>33530153</v>
      </c>
      <c r="Z40" s="94"/>
      <c r="AA40" s="106">
        <v>14593453</v>
      </c>
      <c r="AB40" s="94"/>
      <c r="AC40" s="106">
        <v>9706973</v>
      </c>
      <c r="AD40" s="94"/>
      <c r="AE40" s="106">
        <v>4981193</v>
      </c>
      <c r="AF40" s="94"/>
      <c r="AG40" s="106">
        <v>3200</v>
      </c>
      <c r="AH40" s="94"/>
      <c r="AI40" s="106">
        <f t="shared" si="4"/>
        <v>29284819</v>
      </c>
      <c r="AJ40" s="94"/>
      <c r="AK40" s="106">
        <f t="shared" si="2"/>
        <v>4245334</v>
      </c>
      <c r="AL40" s="94"/>
      <c r="AM40" s="94"/>
      <c r="AN40" s="95">
        <v>28</v>
      </c>
    </row>
    <row r="41" spans="1:40" ht="9.75" customHeight="1" x14ac:dyDescent="0.25">
      <c r="A41" s="94">
        <v>29</v>
      </c>
      <c r="B41" s="95"/>
      <c r="C41" s="8" t="s">
        <v>111</v>
      </c>
      <c r="D41" s="94"/>
      <c r="E41" s="106">
        <v>0</v>
      </c>
      <c r="F41" s="94"/>
      <c r="G41" s="106">
        <v>0</v>
      </c>
      <c r="H41" s="94"/>
      <c r="I41" s="106">
        <v>1768541</v>
      </c>
      <c r="J41" s="94"/>
      <c r="K41" s="106">
        <v>0</v>
      </c>
      <c r="L41" s="94"/>
      <c r="M41" s="106">
        <v>25132071</v>
      </c>
      <c r="N41" s="94"/>
      <c r="O41" s="106">
        <v>-4079599</v>
      </c>
      <c r="P41" s="94"/>
      <c r="Q41" s="106">
        <v>576573</v>
      </c>
      <c r="R41" s="94"/>
      <c r="S41" s="106">
        <v>553608</v>
      </c>
      <c r="T41" s="94"/>
      <c r="U41" s="106">
        <v>1494068</v>
      </c>
      <c r="V41" s="94"/>
      <c r="W41" s="106">
        <v>105945</v>
      </c>
      <c r="X41" s="94"/>
      <c r="Y41" s="106">
        <f t="shared" si="3"/>
        <v>23782666</v>
      </c>
      <c r="Z41" s="94"/>
      <c r="AA41" s="106">
        <v>21058163</v>
      </c>
      <c r="AB41" s="94"/>
      <c r="AC41" s="106">
        <v>1408153</v>
      </c>
      <c r="AD41" s="94"/>
      <c r="AE41" s="106">
        <v>51999</v>
      </c>
      <c r="AF41" s="94"/>
      <c r="AG41" s="106">
        <v>0</v>
      </c>
      <c r="AH41" s="94"/>
      <c r="AI41" s="106">
        <f t="shared" si="4"/>
        <v>22518315</v>
      </c>
      <c r="AJ41" s="94"/>
      <c r="AK41" s="106">
        <f t="shared" si="2"/>
        <v>1264351</v>
      </c>
      <c r="AL41" s="94"/>
      <c r="AM41" s="94"/>
      <c r="AN41" s="95">
        <v>29</v>
      </c>
    </row>
    <row r="42" spans="1:40" ht="9.75" customHeight="1" x14ac:dyDescent="0.25">
      <c r="A42" s="94">
        <v>30</v>
      </c>
      <c r="B42" s="98"/>
      <c r="C42" s="8" t="s">
        <v>112</v>
      </c>
      <c r="D42" s="94"/>
      <c r="E42" s="106">
        <v>0</v>
      </c>
      <c r="F42" s="94"/>
      <c r="G42" s="106">
        <v>0</v>
      </c>
      <c r="H42" s="94"/>
      <c r="I42" s="106">
        <v>24463318</v>
      </c>
      <c r="J42" s="94"/>
      <c r="K42" s="106">
        <v>0</v>
      </c>
      <c r="L42" s="94"/>
      <c r="M42" s="106">
        <v>347219441</v>
      </c>
      <c r="N42" s="94"/>
      <c r="O42" s="106">
        <v>-4609164</v>
      </c>
      <c r="P42" s="94"/>
      <c r="Q42" s="106">
        <v>0</v>
      </c>
      <c r="R42" s="94"/>
      <c r="S42" s="106">
        <v>0</v>
      </c>
      <c r="T42" s="94"/>
      <c r="U42" s="106">
        <v>259</v>
      </c>
      <c r="V42" s="94"/>
      <c r="W42" s="106">
        <v>9599400</v>
      </c>
      <c r="X42" s="94"/>
      <c r="Y42" s="106">
        <f t="shared" si="3"/>
        <v>352209936</v>
      </c>
      <c r="Z42" s="94"/>
      <c r="AA42" s="106">
        <v>224265372</v>
      </c>
      <c r="AB42" s="94"/>
      <c r="AC42" s="106">
        <v>67955135</v>
      </c>
      <c r="AD42" s="94"/>
      <c r="AE42" s="106">
        <v>28764513</v>
      </c>
      <c r="AF42" s="94"/>
      <c r="AG42" s="106">
        <v>2116892</v>
      </c>
      <c r="AH42" s="94"/>
      <c r="AI42" s="106">
        <f t="shared" si="4"/>
        <v>323101912</v>
      </c>
      <c r="AJ42" s="94"/>
      <c r="AK42" s="106">
        <f t="shared" si="2"/>
        <v>29108024</v>
      </c>
      <c r="AL42" s="94"/>
      <c r="AM42" s="94"/>
      <c r="AN42" s="95">
        <v>30</v>
      </c>
    </row>
    <row r="43" spans="1:40" ht="9.75" customHeight="1" x14ac:dyDescent="0.25">
      <c r="A43" s="94">
        <v>31</v>
      </c>
      <c r="B43" s="95"/>
      <c r="C43" s="8" t="s">
        <v>113</v>
      </c>
      <c r="D43" s="94"/>
      <c r="E43" s="106">
        <v>0</v>
      </c>
      <c r="F43" s="94"/>
      <c r="G43" s="106">
        <v>0</v>
      </c>
      <c r="H43" s="94"/>
      <c r="I43" s="106">
        <v>0</v>
      </c>
      <c r="J43" s="94"/>
      <c r="K43" s="106">
        <v>0</v>
      </c>
      <c r="L43" s="94"/>
      <c r="M43" s="106">
        <v>15222781</v>
      </c>
      <c r="N43" s="94"/>
      <c r="O43" s="106">
        <v>2807743</v>
      </c>
      <c r="P43" s="94"/>
      <c r="Q43" s="106">
        <v>320605</v>
      </c>
      <c r="R43" s="94"/>
      <c r="S43" s="106">
        <v>2128404</v>
      </c>
      <c r="T43" s="94"/>
      <c r="U43" s="106">
        <v>3301998</v>
      </c>
      <c r="V43" s="94"/>
      <c r="W43" s="106">
        <v>1816582</v>
      </c>
      <c r="X43" s="94"/>
      <c r="Y43" s="106">
        <f t="shared" si="3"/>
        <v>25598113</v>
      </c>
      <c r="Z43" s="94"/>
      <c r="AA43" s="106">
        <v>21851541</v>
      </c>
      <c r="AB43" s="94"/>
      <c r="AC43" s="106">
        <v>4008491</v>
      </c>
      <c r="AD43" s="94"/>
      <c r="AE43" s="106">
        <v>1015132</v>
      </c>
      <c r="AF43" s="94"/>
      <c r="AG43" s="106">
        <v>0</v>
      </c>
      <c r="AH43" s="94"/>
      <c r="AI43" s="106">
        <f t="shared" si="4"/>
        <v>26875164</v>
      </c>
      <c r="AJ43" s="94"/>
      <c r="AK43" s="106">
        <f t="shared" si="2"/>
        <v>-1277051</v>
      </c>
      <c r="AL43" s="94"/>
      <c r="AM43" s="94"/>
      <c r="AN43" s="95">
        <v>31</v>
      </c>
    </row>
    <row r="44" spans="1:40" ht="9.75" customHeight="1" x14ac:dyDescent="0.25">
      <c r="A44" s="94">
        <v>32</v>
      </c>
      <c r="B44" s="98"/>
      <c r="C44" s="8" t="s">
        <v>114</v>
      </c>
      <c r="D44" s="94"/>
      <c r="E44" s="106">
        <v>0</v>
      </c>
      <c r="F44" s="94"/>
      <c r="G44" s="106">
        <v>0</v>
      </c>
      <c r="H44" s="94"/>
      <c r="I44" s="106">
        <v>198854</v>
      </c>
      <c r="J44" s="94"/>
      <c r="K44" s="106">
        <v>0</v>
      </c>
      <c r="L44" s="94"/>
      <c r="M44" s="106">
        <v>57084067</v>
      </c>
      <c r="N44" s="94"/>
      <c r="O44" s="106">
        <v>-1332706</v>
      </c>
      <c r="P44" s="94"/>
      <c r="Q44" s="106">
        <v>0</v>
      </c>
      <c r="R44" s="94"/>
      <c r="S44" s="106">
        <v>0</v>
      </c>
      <c r="T44" s="94"/>
      <c r="U44" s="106">
        <v>0</v>
      </c>
      <c r="V44" s="94"/>
      <c r="W44" s="106">
        <v>549448</v>
      </c>
      <c r="X44" s="94"/>
      <c r="Y44" s="106">
        <f t="shared" si="3"/>
        <v>56300809</v>
      </c>
      <c r="Z44" s="94"/>
      <c r="AA44" s="106">
        <v>42930295</v>
      </c>
      <c r="AB44" s="94"/>
      <c r="AC44" s="106">
        <v>3897527</v>
      </c>
      <c r="AD44" s="94"/>
      <c r="AE44" s="106">
        <v>991333</v>
      </c>
      <c r="AF44" s="94"/>
      <c r="AG44" s="106">
        <v>5726</v>
      </c>
      <c r="AH44" s="94"/>
      <c r="AI44" s="106">
        <f t="shared" si="4"/>
        <v>47824881</v>
      </c>
      <c r="AJ44" s="94"/>
      <c r="AK44" s="106">
        <f t="shared" si="2"/>
        <v>8475928</v>
      </c>
      <c r="AL44" s="94"/>
      <c r="AM44" s="94"/>
      <c r="AN44" s="95">
        <v>32</v>
      </c>
    </row>
    <row r="45" spans="1:40" ht="9.75" customHeight="1" x14ac:dyDescent="0.25">
      <c r="A45" s="94">
        <v>33</v>
      </c>
      <c r="B45" s="95"/>
      <c r="C45" s="8" t="s">
        <v>115</v>
      </c>
      <c r="D45" s="94"/>
      <c r="E45" s="106">
        <v>0</v>
      </c>
      <c r="F45" s="94"/>
      <c r="G45" s="106">
        <v>0</v>
      </c>
      <c r="H45" s="94"/>
      <c r="I45" s="106">
        <v>48159</v>
      </c>
      <c r="J45" s="94"/>
      <c r="K45" s="106">
        <v>0</v>
      </c>
      <c r="L45" s="94"/>
      <c r="M45" s="106">
        <v>8906765</v>
      </c>
      <c r="N45" s="94"/>
      <c r="O45" s="106">
        <v>0</v>
      </c>
      <c r="P45" s="94"/>
      <c r="Q45" s="106">
        <v>0</v>
      </c>
      <c r="R45" s="94"/>
      <c r="S45" s="106">
        <v>0</v>
      </c>
      <c r="T45" s="94"/>
      <c r="U45" s="106">
        <v>0</v>
      </c>
      <c r="V45" s="94"/>
      <c r="W45" s="106">
        <v>289712</v>
      </c>
      <c r="X45" s="94"/>
      <c r="Y45" s="106">
        <f t="shared" si="3"/>
        <v>9196477</v>
      </c>
      <c r="Z45" s="94"/>
      <c r="AA45" s="106">
        <v>4775486</v>
      </c>
      <c r="AB45" s="94"/>
      <c r="AC45" s="106">
        <v>2423001</v>
      </c>
      <c r="AD45" s="94"/>
      <c r="AE45" s="106">
        <v>446950</v>
      </c>
      <c r="AF45" s="94"/>
      <c r="AG45" s="106">
        <v>0</v>
      </c>
      <c r="AH45" s="94"/>
      <c r="AI45" s="106">
        <f t="shared" si="4"/>
        <v>7645437</v>
      </c>
      <c r="AJ45" s="94"/>
      <c r="AK45" s="106">
        <f t="shared" si="2"/>
        <v>1551040</v>
      </c>
      <c r="AL45" s="94"/>
      <c r="AM45" s="94"/>
      <c r="AN45" s="95">
        <v>33</v>
      </c>
    </row>
    <row r="46" spans="1:40" ht="9.75" customHeight="1" x14ac:dyDescent="0.25">
      <c r="A46" s="94">
        <v>34</v>
      </c>
      <c r="B46" s="95"/>
      <c r="C46" s="8" t="s">
        <v>116</v>
      </c>
      <c r="D46" s="94"/>
      <c r="E46" s="106">
        <v>0</v>
      </c>
      <c r="F46" s="94"/>
      <c r="G46" s="106">
        <v>0</v>
      </c>
      <c r="H46" s="94"/>
      <c r="I46" s="106">
        <v>30069</v>
      </c>
      <c r="J46" s="94"/>
      <c r="K46" s="106">
        <v>0</v>
      </c>
      <c r="L46" s="94"/>
      <c r="M46" s="106">
        <v>52710306</v>
      </c>
      <c r="N46" s="94"/>
      <c r="O46" s="106">
        <v>196039</v>
      </c>
      <c r="P46" s="94"/>
      <c r="Q46" s="106">
        <v>0</v>
      </c>
      <c r="R46" s="94"/>
      <c r="S46" s="106">
        <v>213637</v>
      </c>
      <c r="T46" s="94"/>
      <c r="U46" s="106">
        <v>783530</v>
      </c>
      <c r="V46" s="94"/>
      <c r="W46" s="106">
        <v>1881483</v>
      </c>
      <c r="X46" s="94"/>
      <c r="Y46" s="106">
        <f t="shared" si="3"/>
        <v>55784995</v>
      </c>
      <c r="Z46" s="94"/>
      <c r="AA46" s="106">
        <v>25586958</v>
      </c>
      <c r="AB46" s="94"/>
      <c r="AC46" s="106">
        <v>16349114</v>
      </c>
      <c r="AD46" s="94"/>
      <c r="AE46" s="106">
        <v>14227579</v>
      </c>
      <c r="AF46" s="94"/>
      <c r="AG46" s="106">
        <v>882361</v>
      </c>
      <c r="AH46" s="94"/>
      <c r="AI46" s="106">
        <f t="shared" si="4"/>
        <v>57046012</v>
      </c>
      <c r="AJ46" s="94"/>
      <c r="AK46" s="106">
        <f t="shared" si="2"/>
        <v>-1261017</v>
      </c>
      <c r="AL46" s="94"/>
      <c r="AM46" s="94"/>
      <c r="AN46" s="95">
        <v>34</v>
      </c>
    </row>
    <row r="47" spans="1:40" ht="9.75" customHeight="1" x14ac:dyDescent="0.25">
      <c r="A47" s="94">
        <v>35</v>
      </c>
      <c r="B47" s="95"/>
      <c r="C47" s="8" t="s">
        <v>117</v>
      </c>
      <c r="D47" s="94"/>
      <c r="E47" s="106">
        <v>7491693</v>
      </c>
      <c r="F47" s="94"/>
      <c r="G47" s="106">
        <v>0</v>
      </c>
      <c r="H47" s="94"/>
      <c r="I47" s="106">
        <v>450528</v>
      </c>
      <c r="J47" s="94"/>
      <c r="K47" s="106">
        <v>0</v>
      </c>
      <c r="L47" s="94"/>
      <c r="M47" s="106">
        <v>129436713</v>
      </c>
      <c r="N47" s="94"/>
      <c r="O47" s="106">
        <v>-371500</v>
      </c>
      <c r="P47" s="94"/>
      <c r="Q47" s="106">
        <v>0</v>
      </c>
      <c r="R47" s="94"/>
      <c r="S47" s="106">
        <v>0</v>
      </c>
      <c r="T47" s="94"/>
      <c r="U47" s="106">
        <v>0</v>
      </c>
      <c r="V47" s="94"/>
      <c r="W47" s="106">
        <v>7308697</v>
      </c>
      <c r="X47" s="94"/>
      <c r="Y47" s="106">
        <f t="shared" si="3"/>
        <v>136373910</v>
      </c>
      <c r="Z47" s="94"/>
      <c r="AA47" s="106">
        <v>89065170</v>
      </c>
      <c r="AB47" s="94"/>
      <c r="AC47" s="106">
        <v>27847371</v>
      </c>
      <c r="AD47" s="94"/>
      <c r="AE47" s="106">
        <v>8027464</v>
      </c>
      <c r="AF47" s="94"/>
      <c r="AG47" s="106">
        <v>0</v>
      </c>
      <c r="AH47" s="94"/>
      <c r="AI47" s="106">
        <f t="shared" si="4"/>
        <v>124940005</v>
      </c>
      <c r="AJ47" s="94"/>
      <c r="AK47" s="106">
        <f t="shared" si="2"/>
        <v>11433905</v>
      </c>
      <c r="AL47" s="94"/>
      <c r="AM47" s="94"/>
      <c r="AN47" s="95">
        <v>35</v>
      </c>
    </row>
    <row r="48" spans="1:40" ht="9.75" customHeight="1" x14ac:dyDescent="0.25">
      <c r="A48" s="94">
        <v>36</v>
      </c>
      <c r="B48" s="98"/>
      <c r="C48" s="8" t="s">
        <v>118</v>
      </c>
      <c r="D48" s="94"/>
      <c r="E48" s="106">
        <v>0</v>
      </c>
      <c r="F48" s="94"/>
      <c r="G48" s="106">
        <v>0</v>
      </c>
      <c r="H48" s="94"/>
      <c r="I48" s="106">
        <v>44052</v>
      </c>
      <c r="J48" s="94"/>
      <c r="K48" s="106">
        <v>0</v>
      </c>
      <c r="L48" s="94"/>
      <c r="M48" s="106">
        <v>9754775</v>
      </c>
      <c r="N48" s="94"/>
      <c r="O48" s="106">
        <v>-967354</v>
      </c>
      <c r="P48" s="94"/>
      <c r="Q48" s="106">
        <v>0</v>
      </c>
      <c r="R48" s="94"/>
      <c r="S48" s="106">
        <v>0</v>
      </c>
      <c r="T48" s="94"/>
      <c r="U48" s="106">
        <v>0</v>
      </c>
      <c r="V48" s="94"/>
      <c r="W48" s="106">
        <v>123214</v>
      </c>
      <c r="X48" s="94"/>
      <c r="Y48" s="106">
        <f t="shared" si="3"/>
        <v>8910635</v>
      </c>
      <c r="Z48" s="94"/>
      <c r="AA48" s="106">
        <v>5205667</v>
      </c>
      <c r="AB48" s="94"/>
      <c r="AC48" s="106">
        <v>3019822</v>
      </c>
      <c r="AD48" s="94"/>
      <c r="AE48" s="106">
        <v>1262910</v>
      </c>
      <c r="AF48" s="94"/>
      <c r="AG48" s="106">
        <v>0</v>
      </c>
      <c r="AH48" s="94"/>
      <c r="AI48" s="106">
        <f t="shared" si="4"/>
        <v>9488399</v>
      </c>
      <c r="AJ48" s="94"/>
      <c r="AK48" s="106">
        <f t="shared" si="2"/>
        <v>-577764</v>
      </c>
      <c r="AL48" s="94"/>
      <c r="AM48" s="94"/>
      <c r="AN48" s="95">
        <v>36</v>
      </c>
    </row>
    <row r="49" spans="1:40" ht="9.75" customHeight="1" x14ac:dyDescent="0.25">
      <c r="A49" s="94">
        <v>37</v>
      </c>
      <c r="B49" s="95"/>
      <c r="C49" s="8" t="s">
        <v>119</v>
      </c>
      <c r="D49" s="94"/>
      <c r="E49" s="106">
        <v>0</v>
      </c>
      <c r="F49" s="94"/>
      <c r="G49" s="106">
        <v>0</v>
      </c>
      <c r="H49" s="94"/>
      <c r="I49" s="106">
        <v>0</v>
      </c>
      <c r="J49" s="94"/>
      <c r="K49" s="106">
        <v>0</v>
      </c>
      <c r="L49" s="94"/>
      <c r="M49" s="106">
        <v>7023408</v>
      </c>
      <c r="N49" s="94"/>
      <c r="O49" s="106">
        <v>0</v>
      </c>
      <c r="P49" s="94"/>
      <c r="Q49" s="106">
        <v>0</v>
      </c>
      <c r="R49" s="94"/>
      <c r="S49" s="106">
        <v>0</v>
      </c>
      <c r="T49" s="94"/>
      <c r="U49" s="106">
        <v>0</v>
      </c>
      <c r="V49" s="94"/>
      <c r="W49" s="106">
        <v>979641</v>
      </c>
      <c r="X49" s="94"/>
      <c r="Y49" s="106">
        <f t="shared" si="3"/>
        <v>8003049</v>
      </c>
      <c r="Z49" s="94"/>
      <c r="AA49" s="106">
        <v>5543076</v>
      </c>
      <c r="AB49" s="94"/>
      <c r="AC49" s="106">
        <v>837623</v>
      </c>
      <c r="AD49" s="94"/>
      <c r="AE49" s="106">
        <v>130349</v>
      </c>
      <c r="AF49" s="94"/>
      <c r="AG49" s="106">
        <v>0</v>
      </c>
      <c r="AH49" s="94"/>
      <c r="AI49" s="106">
        <f t="shared" si="4"/>
        <v>6511048</v>
      </c>
      <c r="AJ49" s="94"/>
      <c r="AK49" s="106">
        <f t="shared" si="2"/>
        <v>1492001</v>
      </c>
      <c r="AL49" s="94"/>
      <c r="AM49" s="94"/>
      <c r="AN49" s="95">
        <v>37</v>
      </c>
    </row>
    <row r="50" spans="1:40" ht="9.75" customHeight="1" x14ac:dyDescent="0.25">
      <c r="A50" s="126">
        <v>38</v>
      </c>
      <c r="B50" s="95"/>
      <c r="C50" s="8" t="s">
        <v>120</v>
      </c>
      <c r="D50" s="94"/>
      <c r="E50" s="110">
        <v>0</v>
      </c>
      <c r="F50" s="94"/>
      <c r="G50" s="110">
        <v>0</v>
      </c>
      <c r="H50" s="94"/>
      <c r="I50" s="110">
        <v>121207</v>
      </c>
      <c r="J50" s="94"/>
      <c r="K50" s="110">
        <v>0</v>
      </c>
      <c r="L50" s="94"/>
      <c r="M50" s="110">
        <v>32612323</v>
      </c>
      <c r="N50" s="94"/>
      <c r="O50" s="110">
        <v>-1400000</v>
      </c>
      <c r="P50" s="94"/>
      <c r="Q50" s="110">
        <v>0</v>
      </c>
      <c r="R50" s="94"/>
      <c r="S50" s="110">
        <v>0</v>
      </c>
      <c r="T50" s="94"/>
      <c r="U50" s="110">
        <v>270721</v>
      </c>
      <c r="V50" s="94"/>
      <c r="W50" s="110">
        <v>1006530</v>
      </c>
      <c r="X50" s="94"/>
      <c r="Y50" s="110">
        <f t="shared" si="3"/>
        <v>32489574</v>
      </c>
      <c r="Z50" s="119"/>
      <c r="AA50" s="110">
        <v>17167949</v>
      </c>
      <c r="AB50" s="94"/>
      <c r="AC50" s="110">
        <v>5619319</v>
      </c>
      <c r="AD50" s="94"/>
      <c r="AE50" s="110">
        <v>5981575</v>
      </c>
      <c r="AF50" s="94"/>
      <c r="AG50" s="110">
        <v>4853</v>
      </c>
      <c r="AH50" s="94"/>
      <c r="AI50" s="110">
        <f t="shared" si="4"/>
        <v>28773696</v>
      </c>
      <c r="AJ50" s="94"/>
      <c r="AK50" s="110">
        <f t="shared" si="2"/>
        <v>3715878</v>
      </c>
      <c r="AL50" s="94"/>
      <c r="AM50" s="94"/>
      <c r="AN50" s="101">
        <v>38</v>
      </c>
    </row>
    <row r="51" spans="1:40" ht="8.85" customHeight="1"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5"/>
    </row>
    <row r="52" spans="1:40" ht="8.85" customHeight="1" x14ac:dyDescent="0.25">
      <c r="A52" s="126">
        <f>A50</f>
        <v>38</v>
      </c>
      <c r="B52" s="94"/>
      <c r="C52" s="95" t="s">
        <v>63</v>
      </c>
      <c r="D52" s="94"/>
      <c r="E52" s="115">
        <f>SUM(E13:E50)</f>
        <v>10204452</v>
      </c>
      <c r="F52" s="94"/>
      <c r="G52" s="115">
        <f>SUM(G13:G50)</f>
        <v>254505</v>
      </c>
      <c r="H52" s="94"/>
      <c r="I52" s="115">
        <f>SUM(I13:I50)</f>
        <v>92794189</v>
      </c>
      <c r="J52" s="94"/>
      <c r="K52" s="115">
        <f>SUM(K13:K50)</f>
        <v>0</v>
      </c>
      <c r="L52" s="94"/>
      <c r="M52" s="115">
        <f>SUM(M13:M50)</f>
        <v>1712045220</v>
      </c>
      <c r="N52" s="94"/>
      <c r="O52" s="115">
        <f>SUM(O13:O50)</f>
        <v>-68307750</v>
      </c>
      <c r="P52" s="94"/>
      <c r="Q52" s="115">
        <f>SUM(Q13:Q50)</f>
        <v>3649122</v>
      </c>
      <c r="R52" s="94"/>
      <c r="S52" s="115">
        <f>SUM(S13:S50)</f>
        <v>11399189</v>
      </c>
      <c r="T52" s="94"/>
      <c r="U52" s="115">
        <f>SUM(U13:U50)</f>
        <v>17359900</v>
      </c>
      <c r="V52" s="94"/>
      <c r="W52" s="115">
        <f>SUM(W13:W50)</f>
        <v>74916274</v>
      </c>
      <c r="X52" s="94"/>
      <c r="Y52" s="115">
        <f>SUM(Y13:Y50)</f>
        <v>1751061955</v>
      </c>
      <c r="Z52" s="94"/>
      <c r="AA52" s="115">
        <f>SUM(AA13:AA50)</f>
        <v>1148561537</v>
      </c>
      <c r="AB52" s="94"/>
      <c r="AC52" s="115">
        <f>SUM(AC13:AC50)</f>
        <v>298178052</v>
      </c>
      <c r="AD52" s="94"/>
      <c r="AE52" s="115">
        <f>SUM(AE13:AE50)</f>
        <v>123924745</v>
      </c>
      <c r="AF52" s="94"/>
      <c r="AG52" s="115">
        <f>SUM(AG13:AG50)</f>
        <v>11978635</v>
      </c>
      <c r="AH52" s="94"/>
      <c r="AI52" s="115">
        <f>SUM(AI13:AI50)</f>
        <v>1582642969</v>
      </c>
      <c r="AJ52" s="94"/>
      <c r="AK52" s="115">
        <f>SUM(AK13:AK50)</f>
        <v>168418986</v>
      </c>
      <c r="AL52" s="94"/>
      <c r="AM52" s="94"/>
      <c r="AN52" s="101">
        <f>AN50</f>
        <v>38</v>
      </c>
    </row>
    <row r="53" spans="1:40" ht="8.85" customHeight="1"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5"/>
    </row>
    <row r="54" spans="1:40" ht="8.85"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5"/>
    </row>
    <row r="55" spans="1:40" ht="8.85" customHeight="1"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5"/>
    </row>
    <row r="56" spans="1:40" ht="8.85" customHeigh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5"/>
    </row>
    <row r="57" spans="1:40" ht="8.85" customHeight="1"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5"/>
    </row>
    <row r="58" spans="1:40" ht="8.85" customHeight="1"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5"/>
    </row>
    <row r="59" spans="1:40" ht="8.85" customHeigh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5"/>
    </row>
    <row r="60" spans="1:40" ht="8.85" customHeigh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5"/>
    </row>
    <row r="61" spans="1:40" ht="8.85"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5"/>
    </row>
    <row r="62" spans="1:40" ht="8.85" customHeigh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5"/>
    </row>
    <row r="63" spans="1:40" ht="7.7" customHeigh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5"/>
    </row>
    <row r="64" spans="1:40" ht="8.85" hidden="1"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5"/>
    </row>
    <row r="65" spans="1:41" ht="8.85" customHeigh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5"/>
    </row>
    <row r="66" spans="1:41" ht="8.85" customHeight="1"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5"/>
    </row>
    <row r="67" spans="1:41" ht="11.25" customHeight="1" x14ac:dyDescent="0.25">
      <c r="A67" s="98">
        <v>148</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135"/>
      <c r="AO67" s="135">
        <v>149</v>
      </c>
    </row>
    <row r="68" spans="1:41" ht="10.5" customHeight="1" x14ac:dyDescent="0.25">
      <c r="A68" s="94"/>
      <c r="B68" s="94"/>
      <c r="C68" s="94"/>
      <c r="D68" s="94"/>
      <c r="E68" s="94"/>
      <c r="F68" s="94"/>
      <c r="G68" s="94"/>
      <c r="H68" s="94"/>
      <c r="I68" s="94"/>
      <c r="J68" s="94"/>
      <c r="K68" s="94"/>
      <c r="L68" s="94"/>
      <c r="M68" s="94"/>
      <c r="N68" s="94"/>
      <c r="O68" s="94"/>
      <c r="P68" s="94"/>
      <c r="Q68" s="94"/>
      <c r="R68" s="94"/>
      <c r="S68" s="94"/>
      <c r="T68" s="94"/>
      <c r="U68" s="94"/>
      <c r="V68" s="94"/>
      <c r="W68" s="94"/>
      <c r="X68" s="94"/>
      <c r="Y68" s="96" t="s">
        <v>40</v>
      </c>
      <c r="Z68" s="94"/>
      <c r="AA68" s="134" t="s">
        <v>475</v>
      </c>
      <c r="AB68" s="94"/>
      <c r="AC68" s="94"/>
      <c r="AD68" s="94"/>
      <c r="AE68" s="94"/>
      <c r="AF68" s="94"/>
      <c r="AG68" s="94"/>
      <c r="AH68" s="94"/>
      <c r="AI68" s="94"/>
      <c r="AJ68" s="94"/>
      <c r="AK68" s="94"/>
      <c r="AL68" s="94"/>
      <c r="AM68" s="94"/>
      <c r="AN68" s="135" t="s">
        <v>635</v>
      </c>
    </row>
    <row r="69" spans="1:41" ht="10.5" customHeight="1" x14ac:dyDescent="0.25">
      <c r="A69" s="94"/>
      <c r="B69" s="94"/>
      <c r="C69" s="94"/>
      <c r="D69" s="94"/>
      <c r="E69" s="94"/>
      <c r="F69" s="94"/>
      <c r="G69" s="94"/>
      <c r="H69" s="94"/>
      <c r="I69" s="94"/>
      <c r="J69" s="94"/>
      <c r="K69" s="94"/>
      <c r="L69" s="94"/>
      <c r="M69" s="94"/>
      <c r="N69" s="94"/>
      <c r="O69" s="94"/>
      <c r="P69" s="94"/>
      <c r="Q69" s="94"/>
      <c r="R69" s="94"/>
      <c r="S69" s="94"/>
      <c r="T69" s="94"/>
      <c r="U69" s="94"/>
      <c r="V69" s="94"/>
      <c r="W69" s="94"/>
      <c r="X69" s="94"/>
      <c r="Y69" s="96" t="s">
        <v>636</v>
      </c>
      <c r="Z69" s="94"/>
      <c r="AA69" s="134" t="s">
        <v>637</v>
      </c>
      <c r="AB69" s="94"/>
      <c r="AC69" s="94"/>
      <c r="AD69" s="94"/>
      <c r="AE69" s="94"/>
      <c r="AF69" s="94"/>
      <c r="AG69" s="94"/>
      <c r="AH69" s="94"/>
      <c r="AI69" s="94"/>
      <c r="AJ69" s="94"/>
      <c r="AK69" s="94"/>
      <c r="AL69" s="94"/>
      <c r="AM69" s="94"/>
      <c r="AN69" s="96" t="s">
        <v>626</v>
      </c>
    </row>
    <row r="70" spans="1:41" ht="10.5" customHeight="1" x14ac:dyDescent="0.25">
      <c r="A70" s="94"/>
      <c r="B70" s="94"/>
      <c r="C70" s="94"/>
      <c r="D70" s="94"/>
      <c r="E70" s="94"/>
      <c r="F70" s="94"/>
      <c r="G70" s="94"/>
      <c r="H70" s="94"/>
      <c r="I70" s="94"/>
      <c r="J70" s="94"/>
      <c r="K70" s="94"/>
      <c r="L70" s="94"/>
      <c r="M70" s="94"/>
      <c r="N70" s="94"/>
      <c r="O70" s="94"/>
      <c r="P70" s="94"/>
      <c r="Q70" s="94"/>
      <c r="R70" s="94"/>
      <c r="S70" s="94"/>
      <c r="T70" s="94"/>
      <c r="U70" s="94"/>
      <c r="V70" s="94"/>
      <c r="W70" s="94"/>
      <c r="X70" s="94"/>
      <c r="Y70" s="96" t="s">
        <v>46</v>
      </c>
      <c r="Z70" s="94"/>
      <c r="AA70" s="136" t="s">
        <v>47</v>
      </c>
      <c r="AB70" s="94"/>
      <c r="AC70" s="94"/>
      <c r="AD70" s="94"/>
      <c r="AE70" s="94"/>
      <c r="AF70" s="94"/>
      <c r="AG70" s="94"/>
      <c r="AH70" s="94"/>
      <c r="AI70" s="94"/>
      <c r="AJ70" s="94"/>
      <c r="AK70" s="94"/>
      <c r="AL70" s="94"/>
      <c r="AM70" s="94"/>
      <c r="AN70" s="95"/>
    </row>
    <row r="71" spans="1:41" ht="9.75" customHeight="1"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5"/>
    </row>
    <row r="72" spans="1:41" ht="9.75" customHeight="1" x14ac:dyDescent="0.25">
      <c r="A72" s="94"/>
      <c r="B72" s="94"/>
      <c r="C72" s="94"/>
      <c r="D72" s="94"/>
      <c r="E72" s="94"/>
      <c r="F72" s="94"/>
      <c r="G72" s="94"/>
      <c r="H72" s="94"/>
      <c r="I72" s="94"/>
      <c r="J72" s="94"/>
      <c r="K72" s="94"/>
      <c r="L72" s="94"/>
      <c r="M72" s="99" t="s">
        <v>638</v>
      </c>
      <c r="N72" s="99"/>
      <c r="O72" s="99"/>
      <c r="P72" s="99"/>
      <c r="Q72" s="99"/>
      <c r="R72" s="99"/>
      <c r="S72" s="99"/>
      <c r="T72" s="99"/>
      <c r="U72" s="99"/>
      <c r="V72" s="99"/>
      <c r="W72" s="99"/>
      <c r="X72" s="94"/>
      <c r="Y72" s="94"/>
      <c r="Z72" s="94"/>
      <c r="AA72" s="99" t="s">
        <v>639</v>
      </c>
      <c r="AB72" s="99"/>
      <c r="AC72" s="99"/>
      <c r="AD72" s="99"/>
      <c r="AE72" s="99"/>
      <c r="AF72" s="99"/>
      <c r="AG72" s="99"/>
      <c r="AH72" s="99"/>
      <c r="AI72" s="99"/>
      <c r="AJ72" s="94"/>
      <c r="AK72" s="94"/>
      <c r="AL72" s="94"/>
      <c r="AM72" s="94"/>
      <c r="AN72" s="95"/>
    </row>
    <row r="73" spans="1:41" ht="9.75" customHeight="1" x14ac:dyDescent="0.25">
      <c r="A73" s="94"/>
      <c r="B73" s="94"/>
      <c r="C73" s="94"/>
      <c r="D73" s="94"/>
      <c r="E73" s="94"/>
      <c r="F73" s="94"/>
      <c r="G73" s="94"/>
      <c r="H73" s="94"/>
      <c r="I73" s="119"/>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5"/>
    </row>
    <row r="74" spans="1:41" ht="9.75" customHeight="1" x14ac:dyDescent="0.25">
      <c r="A74" s="94"/>
      <c r="B74" s="94"/>
      <c r="C74" s="94"/>
      <c r="D74" s="94"/>
      <c r="E74" s="137" t="s">
        <v>640</v>
      </c>
      <c r="F74" s="137"/>
      <c r="G74" s="137"/>
      <c r="H74" s="94"/>
      <c r="I74" s="137" t="s">
        <v>641</v>
      </c>
      <c r="J74" s="137"/>
      <c r="K74" s="137"/>
      <c r="L74" s="137"/>
      <c r="M74" s="94"/>
      <c r="N74" s="94"/>
      <c r="O74" s="137" t="s">
        <v>642</v>
      </c>
      <c r="P74" s="137"/>
      <c r="Q74" s="137"/>
      <c r="R74" s="137"/>
      <c r="S74" s="137"/>
      <c r="T74" s="137"/>
      <c r="U74" s="137"/>
      <c r="V74" s="94"/>
      <c r="W74" s="94"/>
      <c r="X74" s="94"/>
      <c r="Y74" s="94"/>
      <c r="Z74" s="94"/>
      <c r="AA74" s="94"/>
      <c r="AB74" s="94"/>
      <c r="AC74" s="94"/>
      <c r="AD74" s="94"/>
      <c r="AE74" s="94"/>
      <c r="AF74" s="94"/>
      <c r="AG74" s="94"/>
      <c r="AH74" s="94"/>
      <c r="AI74" s="94"/>
      <c r="AJ74" s="94"/>
      <c r="AK74" s="94"/>
      <c r="AL74" s="94"/>
      <c r="AM74" s="94"/>
      <c r="AN74" s="95"/>
    </row>
    <row r="75" spans="1:41" ht="9.75" customHeight="1" x14ac:dyDescent="0.25">
      <c r="A75" s="94"/>
      <c r="B75" s="94"/>
      <c r="C75" s="94"/>
      <c r="D75" s="94"/>
      <c r="E75" s="99" t="s">
        <v>643</v>
      </c>
      <c r="F75" s="99"/>
      <c r="G75" s="99"/>
      <c r="H75" s="94"/>
      <c r="I75" s="99" t="s">
        <v>644</v>
      </c>
      <c r="J75" s="99"/>
      <c r="K75" s="99"/>
      <c r="L75" s="138"/>
      <c r="M75" s="94"/>
      <c r="N75" s="94"/>
      <c r="O75" s="99" t="s">
        <v>645</v>
      </c>
      <c r="P75" s="99"/>
      <c r="Q75" s="99"/>
      <c r="R75" s="99"/>
      <c r="S75" s="99"/>
      <c r="T75" s="99"/>
      <c r="U75" s="99"/>
      <c r="V75" s="94"/>
      <c r="W75" s="94"/>
      <c r="X75" s="94"/>
      <c r="Y75" s="94"/>
      <c r="Z75" s="94"/>
      <c r="AA75" s="94"/>
      <c r="AB75" s="94"/>
      <c r="AC75" s="94"/>
      <c r="AD75" s="94"/>
      <c r="AE75" s="94"/>
      <c r="AF75" s="94"/>
      <c r="AG75" s="94"/>
      <c r="AH75" s="94"/>
      <c r="AI75" s="94"/>
      <c r="AJ75" s="94"/>
      <c r="AK75" s="94"/>
      <c r="AL75" s="94"/>
      <c r="AM75" s="94"/>
      <c r="AN75" s="95"/>
    </row>
    <row r="76" spans="1:41" ht="11.25" customHeight="1" x14ac:dyDescent="0.25">
      <c r="A76" s="94"/>
      <c r="B76" s="94"/>
      <c r="C76" s="94"/>
      <c r="D76" s="94"/>
      <c r="E76" s="94"/>
      <c r="F76" s="94"/>
      <c r="G76" s="94"/>
      <c r="H76" s="94"/>
      <c r="I76" s="94"/>
      <c r="J76" s="94"/>
      <c r="K76" s="94"/>
      <c r="L76" s="94"/>
      <c r="M76" s="94"/>
      <c r="N76" s="94"/>
      <c r="O76" s="95" t="s">
        <v>646</v>
      </c>
      <c r="P76" s="94"/>
      <c r="Q76" s="95"/>
      <c r="R76" s="94"/>
      <c r="S76" s="95"/>
      <c r="T76" s="94"/>
      <c r="U76" s="95" t="s">
        <v>647</v>
      </c>
      <c r="V76" s="94"/>
      <c r="W76" s="94"/>
      <c r="X76" s="94"/>
      <c r="Y76" s="94"/>
      <c r="Z76" s="94"/>
      <c r="AA76" s="95" t="s">
        <v>59</v>
      </c>
      <c r="AB76" s="94"/>
      <c r="AC76" s="94"/>
      <c r="AD76" s="94"/>
      <c r="AE76" s="94"/>
      <c r="AF76" s="94"/>
      <c r="AG76" s="94"/>
      <c r="AH76" s="94"/>
      <c r="AI76" s="94"/>
      <c r="AJ76" s="94"/>
      <c r="AK76" s="94"/>
      <c r="AL76" s="94"/>
      <c r="AM76" s="94"/>
      <c r="AN76" s="95"/>
    </row>
    <row r="77" spans="1:41" ht="9.75" customHeight="1" x14ac:dyDescent="0.25">
      <c r="A77" s="94"/>
      <c r="B77" s="94"/>
      <c r="C77" s="94"/>
      <c r="D77" s="94"/>
      <c r="E77" s="95" t="s">
        <v>648</v>
      </c>
      <c r="F77" s="94"/>
      <c r="G77" s="94"/>
      <c r="H77" s="94"/>
      <c r="I77" s="95" t="s">
        <v>648</v>
      </c>
      <c r="J77" s="94"/>
      <c r="K77" s="94"/>
      <c r="L77" s="94"/>
      <c r="M77" s="94"/>
      <c r="N77" s="94"/>
      <c r="O77" s="95" t="s">
        <v>649</v>
      </c>
      <c r="P77" s="94"/>
      <c r="Q77" s="95" t="s">
        <v>650</v>
      </c>
      <c r="R77" s="94"/>
      <c r="S77" s="95" t="s">
        <v>647</v>
      </c>
      <c r="T77" s="94"/>
      <c r="U77" s="95" t="s">
        <v>308</v>
      </c>
      <c r="V77" s="94"/>
      <c r="W77" s="95" t="s">
        <v>260</v>
      </c>
      <c r="X77" s="94"/>
      <c r="Y77" s="95" t="s">
        <v>651</v>
      </c>
      <c r="Z77" s="94"/>
      <c r="AA77" s="95" t="s">
        <v>652</v>
      </c>
      <c r="AB77" s="94"/>
      <c r="AC77" s="94"/>
      <c r="AD77" s="94"/>
      <c r="AE77" s="95" t="s">
        <v>653</v>
      </c>
      <c r="AF77" s="94"/>
      <c r="AG77" s="95" t="s">
        <v>325</v>
      </c>
      <c r="AH77" s="94"/>
      <c r="AI77" s="95" t="s">
        <v>63</v>
      </c>
      <c r="AJ77" s="94"/>
      <c r="AK77" s="95" t="s">
        <v>651</v>
      </c>
      <c r="AL77" s="94"/>
      <c r="AM77" s="94"/>
      <c r="AN77" s="95"/>
    </row>
    <row r="78" spans="1:41" ht="9.75" customHeight="1" x14ac:dyDescent="0.25">
      <c r="A78" s="100" t="s">
        <v>69</v>
      </c>
      <c r="B78" s="94"/>
      <c r="C78" s="100" t="s">
        <v>71</v>
      </c>
      <c r="D78" s="94"/>
      <c r="E78" s="100" t="s">
        <v>654</v>
      </c>
      <c r="F78" s="94"/>
      <c r="G78" s="100" t="s">
        <v>276</v>
      </c>
      <c r="H78" s="94"/>
      <c r="I78" s="100" t="s">
        <v>654</v>
      </c>
      <c r="J78" s="94"/>
      <c r="K78" s="100" t="s">
        <v>276</v>
      </c>
      <c r="L78" s="94"/>
      <c r="M78" s="100" t="s">
        <v>655</v>
      </c>
      <c r="N78" s="94"/>
      <c r="O78" s="100" t="s">
        <v>656</v>
      </c>
      <c r="P78" s="94"/>
      <c r="Q78" s="100" t="s">
        <v>600</v>
      </c>
      <c r="R78" s="94"/>
      <c r="S78" s="100" t="s">
        <v>394</v>
      </c>
      <c r="T78" s="94"/>
      <c r="U78" s="100" t="s">
        <v>67</v>
      </c>
      <c r="V78" s="94"/>
      <c r="W78" s="100" t="s">
        <v>48</v>
      </c>
      <c r="X78" s="94"/>
      <c r="Y78" s="100" t="s">
        <v>657</v>
      </c>
      <c r="Z78" s="94"/>
      <c r="AA78" s="100" t="s">
        <v>302</v>
      </c>
      <c r="AB78" s="94"/>
      <c r="AC78" s="100" t="s">
        <v>658</v>
      </c>
      <c r="AD78" s="94"/>
      <c r="AE78" s="100" t="s">
        <v>302</v>
      </c>
      <c r="AF78" s="94"/>
      <c r="AG78" s="100" t="s">
        <v>302</v>
      </c>
      <c r="AH78" s="94"/>
      <c r="AI78" s="100" t="s">
        <v>302</v>
      </c>
      <c r="AJ78" s="94"/>
      <c r="AK78" s="100" t="s">
        <v>659</v>
      </c>
      <c r="AL78" s="94"/>
      <c r="AM78" s="94"/>
      <c r="AN78" s="100" t="s">
        <v>69</v>
      </c>
    </row>
    <row r="79" spans="1:41" ht="9.75" customHeight="1" x14ac:dyDescent="0.25">
      <c r="A79" s="94"/>
      <c r="B79" s="8" t="s">
        <v>282</v>
      </c>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5"/>
    </row>
    <row r="80" spans="1:41" ht="9.75" customHeight="1" x14ac:dyDescent="0.25">
      <c r="A80" s="94">
        <v>1</v>
      </c>
      <c r="B80" s="95"/>
      <c r="C80" s="8" t="s">
        <v>123</v>
      </c>
      <c r="D80" s="94"/>
      <c r="E80" s="104">
        <v>0</v>
      </c>
      <c r="F80" s="94"/>
      <c r="G80" s="104">
        <v>0</v>
      </c>
      <c r="H80" s="94"/>
      <c r="I80" s="104">
        <v>0</v>
      </c>
      <c r="J80" s="94"/>
      <c r="K80" s="104">
        <v>0</v>
      </c>
      <c r="L80" s="94"/>
      <c r="M80" s="104">
        <v>626077</v>
      </c>
      <c r="N80" s="94"/>
      <c r="O80" s="104">
        <v>360064</v>
      </c>
      <c r="P80" s="94"/>
      <c r="Q80" s="104">
        <v>0</v>
      </c>
      <c r="R80" s="94"/>
      <c r="S80" s="104">
        <v>0</v>
      </c>
      <c r="T80" s="94"/>
      <c r="U80" s="104">
        <v>0</v>
      </c>
      <c r="V80" s="94"/>
      <c r="W80" s="104">
        <v>91</v>
      </c>
      <c r="X80" s="94"/>
      <c r="Y80" s="104">
        <f t="shared" ref="Y80:Y93" si="5">SUM(M80:W80)</f>
        <v>986232</v>
      </c>
      <c r="Z80" s="94"/>
      <c r="AA80" s="104">
        <v>853131</v>
      </c>
      <c r="AB80" s="94"/>
      <c r="AC80" s="104">
        <v>219681</v>
      </c>
      <c r="AD80" s="94"/>
      <c r="AE80" s="104">
        <v>0</v>
      </c>
      <c r="AF80" s="94"/>
      <c r="AG80" s="104">
        <v>104170</v>
      </c>
      <c r="AH80" s="94"/>
      <c r="AI80" s="104">
        <f t="shared" ref="AI80:AI93" si="6">SUM(AA80:AG80)</f>
        <v>1176982</v>
      </c>
      <c r="AJ80" s="94"/>
      <c r="AK80" s="104">
        <f t="shared" ref="AK80:AK111" si="7">(Y80-AI80)</f>
        <v>-190750</v>
      </c>
      <c r="AL80" s="94"/>
      <c r="AM80" s="94"/>
      <c r="AN80" s="95">
        <v>1</v>
      </c>
    </row>
    <row r="81" spans="1:40" ht="9.75" customHeight="1" x14ac:dyDescent="0.25">
      <c r="A81" s="94">
        <v>2</v>
      </c>
      <c r="B81" s="95"/>
      <c r="C81" s="8" t="s">
        <v>124</v>
      </c>
      <c r="D81" s="94"/>
      <c r="E81" s="106">
        <v>0</v>
      </c>
      <c r="F81" s="94"/>
      <c r="G81" s="106">
        <v>0</v>
      </c>
      <c r="H81" s="94"/>
      <c r="I81" s="106">
        <v>0</v>
      </c>
      <c r="J81" s="94"/>
      <c r="K81" s="106">
        <v>0</v>
      </c>
      <c r="L81" s="94"/>
      <c r="M81" s="106">
        <v>0</v>
      </c>
      <c r="N81" s="94"/>
      <c r="O81" s="106">
        <v>0</v>
      </c>
      <c r="P81" s="94"/>
      <c r="Q81" s="106">
        <v>0</v>
      </c>
      <c r="R81" s="94"/>
      <c r="S81" s="106">
        <v>0</v>
      </c>
      <c r="T81" s="94"/>
      <c r="U81" s="106">
        <v>0</v>
      </c>
      <c r="V81" s="94"/>
      <c r="W81" s="106">
        <v>0</v>
      </c>
      <c r="X81" s="94"/>
      <c r="Y81" s="106">
        <f t="shared" si="5"/>
        <v>0</v>
      </c>
      <c r="Z81" s="94"/>
      <c r="AA81" s="106">
        <v>0</v>
      </c>
      <c r="AB81" s="94"/>
      <c r="AC81" s="106">
        <v>0</v>
      </c>
      <c r="AD81" s="94"/>
      <c r="AE81" s="106">
        <v>0</v>
      </c>
      <c r="AF81" s="94"/>
      <c r="AG81" s="106">
        <v>0</v>
      </c>
      <c r="AH81" s="94"/>
      <c r="AI81" s="106">
        <f t="shared" si="6"/>
        <v>0</v>
      </c>
      <c r="AJ81" s="94"/>
      <c r="AK81" s="106">
        <f t="shared" si="7"/>
        <v>0</v>
      </c>
      <c r="AL81" s="94"/>
      <c r="AM81" s="94"/>
      <c r="AN81" s="95">
        <v>2</v>
      </c>
    </row>
    <row r="82" spans="1:40" ht="9.75" customHeight="1" x14ac:dyDescent="0.25">
      <c r="A82" s="94">
        <v>3</v>
      </c>
      <c r="B82" s="95"/>
      <c r="C82" s="8" t="s">
        <v>125</v>
      </c>
      <c r="D82" s="94"/>
      <c r="E82" s="106">
        <v>0</v>
      </c>
      <c r="F82" s="94"/>
      <c r="G82" s="106">
        <v>0</v>
      </c>
      <c r="H82" s="94"/>
      <c r="I82" s="106">
        <v>0</v>
      </c>
      <c r="J82" s="94"/>
      <c r="K82" s="106">
        <v>0</v>
      </c>
      <c r="L82" s="94"/>
      <c r="M82" s="106">
        <v>5314603</v>
      </c>
      <c r="N82" s="94"/>
      <c r="O82" s="106">
        <v>0</v>
      </c>
      <c r="P82" s="94"/>
      <c r="Q82" s="106">
        <v>0</v>
      </c>
      <c r="R82" s="94"/>
      <c r="S82" s="106">
        <v>0</v>
      </c>
      <c r="T82" s="94"/>
      <c r="U82" s="106">
        <v>0</v>
      </c>
      <c r="V82" s="94"/>
      <c r="W82" s="106">
        <v>83992</v>
      </c>
      <c r="X82" s="94"/>
      <c r="Y82" s="106">
        <f t="shared" si="5"/>
        <v>5398595</v>
      </c>
      <c r="Z82" s="94"/>
      <c r="AA82" s="106">
        <v>4122658</v>
      </c>
      <c r="AB82" s="94"/>
      <c r="AC82" s="106">
        <v>1307414</v>
      </c>
      <c r="AD82" s="94"/>
      <c r="AE82" s="106">
        <v>131687</v>
      </c>
      <c r="AF82" s="94"/>
      <c r="AG82" s="106">
        <v>23029</v>
      </c>
      <c r="AH82" s="94"/>
      <c r="AI82" s="106">
        <f t="shared" si="6"/>
        <v>5584788</v>
      </c>
      <c r="AJ82" s="94"/>
      <c r="AK82" s="106">
        <f t="shared" si="7"/>
        <v>-186193</v>
      </c>
      <c r="AL82" s="94"/>
      <c r="AM82" s="94"/>
      <c r="AN82" s="95">
        <v>3</v>
      </c>
    </row>
    <row r="83" spans="1:40" ht="9.75" customHeight="1" x14ac:dyDescent="0.25">
      <c r="A83" s="94">
        <v>4</v>
      </c>
      <c r="B83" s="95"/>
      <c r="C83" s="8" t="s">
        <v>126</v>
      </c>
      <c r="D83" s="94"/>
      <c r="E83" s="106">
        <v>0</v>
      </c>
      <c r="F83" s="94"/>
      <c r="G83" s="106">
        <v>0</v>
      </c>
      <c r="H83" s="94"/>
      <c r="I83" s="106">
        <v>0</v>
      </c>
      <c r="J83" s="94"/>
      <c r="K83" s="106">
        <v>0</v>
      </c>
      <c r="L83" s="94"/>
      <c r="M83" s="106">
        <v>353595</v>
      </c>
      <c r="N83" s="94"/>
      <c r="O83" s="106">
        <v>257602</v>
      </c>
      <c r="P83" s="94"/>
      <c r="Q83" s="106">
        <v>0</v>
      </c>
      <c r="R83" s="94"/>
      <c r="S83" s="106">
        <v>0</v>
      </c>
      <c r="T83" s="94"/>
      <c r="U83" s="106">
        <v>0</v>
      </c>
      <c r="V83" s="94"/>
      <c r="W83" s="106">
        <v>0</v>
      </c>
      <c r="X83" s="94"/>
      <c r="Y83" s="106">
        <f t="shared" si="5"/>
        <v>611197</v>
      </c>
      <c r="Z83" s="94"/>
      <c r="AA83" s="106">
        <v>407927</v>
      </c>
      <c r="AB83" s="94"/>
      <c r="AC83" s="106">
        <v>196438</v>
      </c>
      <c r="AD83" s="94"/>
      <c r="AE83" s="106">
        <v>53531</v>
      </c>
      <c r="AF83" s="94"/>
      <c r="AG83" s="106">
        <v>0</v>
      </c>
      <c r="AH83" s="94"/>
      <c r="AI83" s="106">
        <f t="shared" si="6"/>
        <v>657896</v>
      </c>
      <c r="AJ83" s="94"/>
      <c r="AK83" s="106">
        <f t="shared" si="7"/>
        <v>-46699</v>
      </c>
      <c r="AL83" s="94"/>
      <c r="AM83" s="94"/>
      <c r="AN83" s="95">
        <v>4</v>
      </c>
    </row>
    <row r="84" spans="1:40" ht="9.75" customHeight="1" x14ac:dyDescent="0.25">
      <c r="A84" s="94">
        <v>5</v>
      </c>
      <c r="B84" s="95"/>
      <c r="C84" s="8" t="s">
        <v>127</v>
      </c>
      <c r="D84" s="94"/>
      <c r="E84" s="106">
        <v>0</v>
      </c>
      <c r="F84" s="94"/>
      <c r="G84" s="106">
        <v>0</v>
      </c>
      <c r="H84" s="94"/>
      <c r="I84" s="106">
        <v>0</v>
      </c>
      <c r="J84" s="94"/>
      <c r="K84" s="106">
        <v>0</v>
      </c>
      <c r="L84" s="94"/>
      <c r="M84" s="106">
        <v>4032290</v>
      </c>
      <c r="N84" s="94"/>
      <c r="O84" s="106">
        <v>0</v>
      </c>
      <c r="P84" s="94"/>
      <c r="Q84" s="106">
        <v>0</v>
      </c>
      <c r="R84" s="94"/>
      <c r="S84" s="106">
        <v>0</v>
      </c>
      <c r="T84" s="94"/>
      <c r="U84" s="106">
        <v>0</v>
      </c>
      <c r="V84" s="94"/>
      <c r="W84" s="106">
        <v>321906</v>
      </c>
      <c r="X84" s="94"/>
      <c r="Y84" s="106">
        <f t="shared" si="5"/>
        <v>4354196</v>
      </c>
      <c r="Z84" s="94"/>
      <c r="AA84" s="106">
        <v>2455346</v>
      </c>
      <c r="AB84" s="94"/>
      <c r="AC84" s="106">
        <v>1070669</v>
      </c>
      <c r="AD84" s="94"/>
      <c r="AE84" s="106">
        <v>341265</v>
      </c>
      <c r="AF84" s="94"/>
      <c r="AG84" s="106">
        <v>571196</v>
      </c>
      <c r="AH84" s="94"/>
      <c r="AI84" s="106">
        <f t="shared" si="6"/>
        <v>4438476</v>
      </c>
      <c r="AJ84" s="94"/>
      <c r="AK84" s="106">
        <f t="shared" si="7"/>
        <v>-84280</v>
      </c>
      <c r="AL84" s="94"/>
      <c r="AM84" s="94"/>
      <c r="AN84" s="95">
        <v>5</v>
      </c>
    </row>
    <row r="85" spans="1:40" ht="9.75" customHeight="1" x14ac:dyDescent="0.25">
      <c r="A85" s="94">
        <v>6</v>
      </c>
      <c r="B85" s="95"/>
      <c r="C85" s="8" t="s">
        <v>128</v>
      </c>
      <c r="D85" s="94"/>
      <c r="E85" s="106">
        <v>0</v>
      </c>
      <c r="F85" s="94"/>
      <c r="G85" s="106">
        <v>0</v>
      </c>
      <c r="H85" s="94"/>
      <c r="I85" s="106">
        <v>0</v>
      </c>
      <c r="J85" s="94"/>
      <c r="K85" s="106">
        <v>0</v>
      </c>
      <c r="L85" s="94"/>
      <c r="M85" s="106">
        <v>154650</v>
      </c>
      <c r="N85" s="94"/>
      <c r="O85" s="106">
        <v>205033</v>
      </c>
      <c r="P85" s="94"/>
      <c r="Q85" s="106">
        <v>0</v>
      </c>
      <c r="R85" s="94"/>
      <c r="S85" s="106">
        <v>0</v>
      </c>
      <c r="T85" s="94"/>
      <c r="U85" s="106">
        <v>0</v>
      </c>
      <c r="V85" s="94"/>
      <c r="W85" s="106">
        <v>0</v>
      </c>
      <c r="X85" s="94"/>
      <c r="Y85" s="106">
        <f t="shared" si="5"/>
        <v>359683</v>
      </c>
      <c r="Z85" s="94"/>
      <c r="AA85" s="106">
        <v>198767</v>
      </c>
      <c r="AB85" s="94"/>
      <c r="AC85" s="106">
        <v>114246</v>
      </c>
      <c r="AD85" s="94"/>
      <c r="AE85" s="106">
        <v>58011</v>
      </c>
      <c r="AF85" s="94"/>
      <c r="AG85" s="106">
        <v>0</v>
      </c>
      <c r="AH85" s="94"/>
      <c r="AI85" s="106">
        <f t="shared" si="6"/>
        <v>371024</v>
      </c>
      <c r="AJ85" s="94"/>
      <c r="AK85" s="106">
        <f t="shared" si="7"/>
        <v>-11341</v>
      </c>
      <c r="AL85" s="94"/>
      <c r="AM85" s="94"/>
      <c r="AN85" s="95">
        <v>6</v>
      </c>
    </row>
    <row r="86" spans="1:40" ht="9.75" customHeight="1" x14ac:dyDescent="0.25">
      <c r="A86" s="94">
        <v>7</v>
      </c>
      <c r="B86" s="95"/>
      <c r="C86" s="8" t="s">
        <v>129</v>
      </c>
      <c r="D86" s="94"/>
      <c r="E86" s="106">
        <v>0</v>
      </c>
      <c r="F86" s="94"/>
      <c r="G86" s="106">
        <v>0</v>
      </c>
      <c r="H86" s="94"/>
      <c r="I86" s="106">
        <v>42601029</v>
      </c>
      <c r="J86" s="94"/>
      <c r="K86" s="106">
        <v>0</v>
      </c>
      <c r="L86" s="94"/>
      <c r="M86" s="106">
        <v>114189560</v>
      </c>
      <c r="N86" s="94"/>
      <c r="O86" s="106">
        <v>0</v>
      </c>
      <c r="P86" s="94"/>
      <c r="Q86" s="106">
        <v>0</v>
      </c>
      <c r="R86" s="94"/>
      <c r="S86" s="106">
        <v>0</v>
      </c>
      <c r="T86" s="94"/>
      <c r="U86" s="106">
        <v>0</v>
      </c>
      <c r="V86" s="94"/>
      <c r="W86" s="106">
        <v>1642367</v>
      </c>
      <c r="X86" s="94"/>
      <c r="Y86" s="106">
        <f t="shared" si="5"/>
        <v>115831927</v>
      </c>
      <c r="Z86" s="94"/>
      <c r="AA86" s="106">
        <v>61490417</v>
      </c>
      <c r="AB86" s="94"/>
      <c r="AC86" s="106">
        <v>17506461</v>
      </c>
      <c r="AD86" s="94"/>
      <c r="AE86" s="106">
        <v>11906504</v>
      </c>
      <c r="AF86" s="94"/>
      <c r="AG86" s="106">
        <v>7204933</v>
      </c>
      <c r="AH86" s="94"/>
      <c r="AI86" s="106">
        <f t="shared" si="6"/>
        <v>98108315</v>
      </c>
      <c r="AJ86" s="94"/>
      <c r="AK86" s="106">
        <f t="shared" si="7"/>
        <v>17723612</v>
      </c>
      <c r="AL86" s="94"/>
      <c r="AM86" s="94"/>
      <c r="AN86" s="95">
        <v>7</v>
      </c>
    </row>
    <row r="87" spans="1:40" ht="9.75" customHeight="1" x14ac:dyDescent="0.25">
      <c r="A87" s="94">
        <v>8</v>
      </c>
      <c r="B87" s="95"/>
      <c r="C87" s="8" t="s">
        <v>130</v>
      </c>
      <c r="D87" s="94"/>
      <c r="E87" s="106">
        <v>0</v>
      </c>
      <c r="F87" s="94"/>
      <c r="G87" s="106">
        <v>0</v>
      </c>
      <c r="H87" s="94"/>
      <c r="I87" s="106">
        <v>134080</v>
      </c>
      <c r="J87" s="94"/>
      <c r="K87" s="106">
        <v>0</v>
      </c>
      <c r="L87" s="94"/>
      <c r="M87" s="106">
        <v>0</v>
      </c>
      <c r="N87" s="94"/>
      <c r="O87" s="106">
        <v>0</v>
      </c>
      <c r="P87" s="94"/>
      <c r="Q87" s="106">
        <v>0</v>
      </c>
      <c r="R87" s="94"/>
      <c r="S87" s="106">
        <v>0</v>
      </c>
      <c r="T87" s="94"/>
      <c r="U87" s="106">
        <v>0</v>
      </c>
      <c r="V87" s="94"/>
      <c r="W87" s="106">
        <v>0</v>
      </c>
      <c r="X87" s="94"/>
      <c r="Y87" s="106">
        <f t="shared" si="5"/>
        <v>0</v>
      </c>
      <c r="Z87" s="94"/>
      <c r="AA87" s="106">
        <v>0</v>
      </c>
      <c r="AB87" s="94"/>
      <c r="AC87" s="106">
        <v>0</v>
      </c>
      <c r="AD87" s="94"/>
      <c r="AE87" s="106">
        <v>0</v>
      </c>
      <c r="AF87" s="94"/>
      <c r="AG87" s="106">
        <v>0</v>
      </c>
      <c r="AH87" s="94"/>
      <c r="AI87" s="106">
        <f t="shared" si="6"/>
        <v>0</v>
      </c>
      <c r="AJ87" s="94"/>
      <c r="AK87" s="106">
        <f t="shared" si="7"/>
        <v>0</v>
      </c>
      <c r="AL87" s="94"/>
      <c r="AM87" s="94"/>
      <c r="AN87" s="95">
        <v>8</v>
      </c>
    </row>
    <row r="88" spans="1:40" ht="9.75" customHeight="1" x14ac:dyDescent="0.25">
      <c r="A88" s="94">
        <v>9</v>
      </c>
      <c r="B88" s="95"/>
      <c r="C88" s="8" t="s">
        <v>131</v>
      </c>
      <c r="D88" s="94"/>
      <c r="E88" s="106">
        <v>0</v>
      </c>
      <c r="F88" s="94"/>
      <c r="G88" s="106">
        <v>0</v>
      </c>
      <c r="H88" s="94"/>
      <c r="I88" s="106">
        <v>0</v>
      </c>
      <c r="J88" s="94"/>
      <c r="K88" s="106">
        <v>0</v>
      </c>
      <c r="L88" s="94"/>
      <c r="M88" s="106">
        <v>1102792</v>
      </c>
      <c r="N88" s="94"/>
      <c r="O88" s="106">
        <v>0</v>
      </c>
      <c r="P88" s="94"/>
      <c r="Q88" s="106">
        <v>0</v>
      </c>
      <c r="R88" s="94"/>
      <c r="S88" s="106">
        <v>0</v>
      </c>
      <c r="T88" s="94"/>
      <c r="U88" s="106">
        <v>0</v>
      </c>
      <c r="V88" s="94"/>
      <c r="W88" s="106">
        <v>107006</v>
      </c>
      <c r="X88" s="94"/>
      <c r="Y88" s="106">
        <f t="shared" si="5"/>
        <v>1209798</v>
      </c>
      <c r="Z88" s="94"/>
      <c r="AA88" s="106">
        <v>1098783</v>
      </c>
      <c r="AB88" s="94"/>
      <c r="AC88" s="106">
        <v>448438</v>
      </c>
      <c r="AD88" s="94"/>
      <c r="AE88" s="106">
        <v>0</v>
      </c>
      <c r="AF88" s="94"/>
      <c r="AG88" s="106">
        <v>0</v>
      </c>
      <c r="AH88" s="94"/>
      <c r="AI88" s="106">
        <f t="shared" si="6"/>
        <v>1547221</v>
      </c>
      <c r="AJ88" s="94"/>
      <c r="AK88" s="106">
        <f t="shared" si="7"/>
        <v>-337423</v>
      </c>
      <c r="AL88" s="94"/>
      <c r="AM88" s="94"/>
      <c r="AN88" s="95">
        <v>9</v>
      </c>
    </row>
    <row r="89" spans="1:40" ht="9.75" customHeight="1" x14ac:dyDescent="0.25">
      <c r="A89" s="94">
        <v>10</v>
      </c>
      <c r="B89" s="95"/>
      <c r="C89" s="8" t="s">
        <v>132</v>
      </c>
      <c r="D89" s="94"/>
      <c r="E89" s="106">
        <v>0</v>
      </c>
      <c r="F89" s="94"/>
      <c r="G89" s="106">
        <v>0</v>
      </c>
      <c r="H89" s="94"/>
      <c r="I89" s="106">
        <v>0</v>
      </c>
      <c r="J89" s="94"/>
      <c r="K89" s="106">
        <v>0</v>
      </c>
      <c r="L89" s="94"/>
      <c r="M89" s="106">
        <v>7742767</v>
      </c>
      <c r="N89" s="94"/>
      <c r="O89" s="106">
        <v>0</v>
      </c>
      <c r="P89" s="94"/>
      <c r="Q89" s="106">
        <v>0</v>
      </c>
      <c r="R89" s="94"/>
      <c r="S89" s="106">
        <v>0</v>
      </c>
      <c r="T89" s="94"/>
      <c r="U89" s="106">
        <v>0</v>
      </c>
      <c r="V89" s="94"/>
      <c r="W89" s="106">
        <v>85521</v>
      </c>
      <c r="X89" s="94"/>
      <c r="Y89" s="106">
        <f t="shared" si="5"/>
        <v>7828288</v>
      </c>
      <c r="Z89" s="94"/>
      <c r="AA89" s="106">
        <v>6869545</v>
      </c>
      <c r="AB89" s="94"/>
      <c r="AC89" s="106">
        <v>288775</v>
      </c>
      <c r="AD89" s="94"/>
      <c r="AE89" s="106">
        <v>0</v>
      </c>
      <c r="AF89" s="94"/>
      <c r="AG89" s="106">
        <v>0</v>
      </c>
      <c r="AH89" s="94"/>
      <c r="AI89" s="106">
        <f t="shared" si="6"/>
        <v>7158320</v>
      </c>
      <c r="AJ89" s="94"/>
      <c r="AK89" s="106">
        <f t="shared" si="7"/>
        <v>669968</v>
      </c>
      <c r="AL89" s="94"/>
      <c r="AM89" s="94"/>
      <c r="AN89" s="95">
        <v>10</v>
      </c>
    </row>
    <row r="90" spans="1:40" ht="9.75" customHeight="1" x14ac:dyDescent="0.25">
      <c r="A90" s="94">
        <v>11</v>
      </c>
      <c r="B90" s="95"/>
      <c r="C90" s="8" t="s">
        <v>133</v>
      </c>
      <c r="D90" s="94"/>
      <c r="E90" s="106">
        <v>0</v>
      </c>
      <c r="F90" s="94"/>
      <c r="G90" s="106">
        <v>0</v>
      </c>
      <c r="H90" s="94"/>
      <c r="I90" s="106">
        <v>0</v>
      </c>
      <c r="J90" s="94"/>
      <c r="K90" s="106">
        <v>0</v>
      </c>
      <c r="L90" s="94"/>
      <c r="M90" s="106">
        <v>665085</v>
      </c>
      <c r="N90" s="94"/>
      <c r="O90" s="106">
        <v>500344</v>
      </c>
      <c r="P90" s="94"/>
      <c r="Q90" s="106">
        <v>0</v>
      </c>
      <c r="R90" s="94"/>
      <c r="S90" s="106">
        <v>0</v>
      </c>
      <c r="T90" s="94"/>
      <c r="U90" s="106">
        <v>0</v>
      </c>
      <c r="V90" s="94"/>
      <c r="W90" s="106">
        <v>1632</v>
      </c>
      <c r="X90" s="94"/>
      <c r="Y90" s="106">
        <f t="shared" si="5"/>
        <v>1167061</v>
      </c>
      <c r="Z90" s="94"/>
      <c r="AA90" s="106">
        <v>451917</v>
      </c>
      <c r="AB90" s="94"/>
      <c r="AC90" s="106">
        <v>724432</v>
      </c>
      <c r="AD90" s="94"/>
      <c r="AE90" s="106">
        <v>249589</v>
      </c>
      <c r="AF90" s="94"/>
      <c r="AG90" s="106">
        <v>0</v>
      </c>
      <c r="AH90" s="94"/>
      <c r="AI90" s="106">
        <f t="shared" si="6"/>
        <v>1425938</v>
      </c>
      <c r="AJ90" s="94"/>
      <c r="AK90" s="106">
        <f t="shared" si="7"/>
        <v>-258877</v>
      </c>
      <c r="AL90" s="94"/>
      <c r="AM90" s="94"/>
      <c r="AN90" s="95">
        <v>11</v>
      </c>
    </row>
    <row r="91" spans="1:40" ht="9.75" customHeight="1" x14ac:dyDescent="0.25">
      <c r="A91" s="94">
        <v>12</v>
      </c>
      <c r="B91" s="95"/>
      <c r="C91" s="8" t="s">
        <v>134</v>
      </c>
      <c r="D91" s="94"/>
      <c r="E91" s="106">
        <v>0</v>
      </c>
      <c r="F91" s="94"/>
      <c r="G91" s="106">
        <v>0</v>
      </c>
      <c r="H91" s="94"/>
      <c r="I91" s="106">
        <v>0</v>
      </c>
      <c r="J91" s="94"/>
      <c r="K91" s="106">
        <v>0</v>
      </c>
      <c r="L91" s="94"/>
      <c r="M91" s="106">
        <v>0</v>
      </c>
      <c r="N91" s="94"/>
      <c r="O91" s="106">
        <v>0</v>
      </c>
      <c r="P91" s="94"/>
      <c r="Q91" s="106">
        <v>0</v>
      </c>
      <c r="R91" s="94"/>
      <c r="S91" s="106">
        <v>0</v>
      </c>
      <c r="T91" s="94"/>
      <c r="U91" s="106">
        <v>0</v>
      </c>
      <c r="V91" s="94"/>
      <c r="W91" s="106">
        <v>0</v>
      </c>
      <c r="X91" s="94"/>
      <c r="Y91" s="106">
        <f t="shared" si="5"/>
        <v>0</v>
      </c>
      <c r="Z91" s="94"/>
      <c r="AA91" s="106">
        <v>0</v>
      </c>
      <c r="AB91" s="94"/>
      <c r="AC91" s="106">
        <v>0</v>
      </c>
      <c r="AD91" s="94"/>
      <c r="AE91" s="106">
        <v>0</v>
      </c>
      <c r="AF91" s="94"/>
      <c r="AG91" s="106">
        <v>0</v>
      </c>
      <c r="AH91" s="94"/>
      <c r="AI91" s="106">
        <f t="shared" si="6"/>
        <v>0</v>
      </c>
      <c r="AJ91" s="94"/>
      <c r="AK91" s="106">
        <f t="shared" si="7"/>
        <v>0</v>
      </c>
      <c r="AL91" s="94"/>
      <c r="AM91" s="94"/>
      <c r="AN91" s="95">
        <v>12</v>
      </c>
    </row>
    <row r="92" spans="1:40" ht="9.75" customHeight="1" x14ac:dyDescent="0.25">
      <c r="A92" s="94">
        <v>13</v>
      </c>
      <c r="B92" s="95"/>
      <c r="C92" s="8" t="s">
        <v>135</v>
      </c>
      <c r="D92" s="94"/>
      <c r="E92" s="106">
        <v>0</v>
      </c>
      <c r="F92" s="94"/>
      <c r="G92" s="106">
        <v>0</v>
      </c>
      <c r="H92" s="94"/>
      <c r="I92" s="106">
        <v>0</v>
      </c>
      <c r="J92" s="94"/>
      <c r="K92" s="106">
        <v>0</v>
      </c>
      <c r="L92" s="94"/>
      <c r="M92" s="106">
        <v>0</v>
      </c>
      <c r="N92" s="94"/>
      <c r="O92" s="106">
        <v>0</v>
      </c>
      <c r="P92" s="94"/>
      <c r="Q92" s="106">
        <v>4848</v>
      </c>
      <c r="R92" s="94"/>
      <c r="S92" s="106">
        <v>9045</v>
      </c>
      <c r="T92" s="94"/>
      <c r="U92" s="106">
        <v>0</v>
      </c>
      <c r="V92" s="94"/>
      <c r="W92" s="106">
        <v>75987</v>
      </c>
      <c r="X92" s="94"/>
      <c r="Y92" s="106">
        <f t="shared" si="5"/>
        <v>89880</v>
      </c>
      <c r="Z92" s="94"/>
      <c r="AA92" s="106">
        <v>34991</v>
      </c>
      <c r="AB92" s="94"/>
      <c r="AC92" s="106">
        <v>0</v>
      </c>
      <c r="AD92" s="94"/>
      <c r="AE92" s="106">
        <v>0</v>
      </c>
      <c r="AF92" s="94"/>
      <c r="AG92" s="106">
        <v>0</v>
      </c>
      <c r="AH92" s="94"/>
      <c r="AI92" s="106">
        <f t="shared" si="6"/>
        <v>34991</v>
      </c>
      <c r="AJ92" s="94"/>
      <c r="AK92" s="106">
        <f t="shared" si="7"/>
        <v>54889</v>
      </c>
      <c r="AL92" s="94"/>
      <c r="AM92" s="94"/>
      <c r="AN92" s="95">
        <v>13</v>
      </c>
    </row>
    <row r="93" spans="1:40" ht="9.75" customHeight="1" x14ac:dyDescent="0.25">
      <c r="A93" s="94">
        <v>14</v>
      </c>
      <c r="B93" s="95"/>
      <c r="C93" s="8" t="s">
        <v>136</v>
      </c>
      <c r="D93" s="94"/>
      <c r="E93" s="106">
        <v>0</v>
      </c>
      <c r="F93" s="94"/>
      <c r="G93" s="106">
        <v>0</v>
      </c>
      <c r="H93" s="94"/>
      <c r="I93" s="106">
        <v>0</v>
      </c>
      <c r="J93" s="94"/>
      <c r="K93" s="106">
        <v>0</v>
      </c>
      <c r="L93" s="94"/>
      <c r="M93" s="106">
        <v>6514915</v>
      </c>
      <c r="N93" s="94"/>
      <c r="O93" s="106">
        <v>1405000</v>
      </c>
      <c r="P93" s="94"/>
      <c r="Q93" s="106">
        <v>0</v>
      </c>
      <c r="R93" s="94"/>
      <c r="S93" s="106">
        <v>0</v>
      </c>
      <c r="T93" s="94"/>
      <c r="U93" s="106">
        <v>0</v>
      </c>
      <c r="V93" s="94"/>
      <c r="W93" s="106">
        <v>65482</v>
      </c>
      <c r="X93" s="94"/>
      <c r="Y93" s="106">
        <f t="shared" si="5"/>
        <v>7985397</v>
      </c>
      <c r="Z93" s="94"/>
      <c r="AA93" s="106">
        <v>6418847</v>
      </c>
      <c r="AB93" s="94"/>
      <c r="AC93" s="106">
        <v>3488897</v>
      </c>
      <c r="AD93" s="94"/>
      <c r="AE93" s="106">
        <v>203491</v>
      </c>
      <c r="AF93" s="94"/>
      <c r="AG93" s="106">
        <v>0</v>
      </c>
      <c r="AH93" s="94"/>
      <c r="AI93" s="106">
        <f t="shared" si="6"/>
        <v>10111235</v>
      </c>
      <c r="AJ93" s="94"/>
      <c r="AK93" s="106">
        <f t="shared" si="7"/>
        <v>-2125838</v>
      </c>
      <c r="AL93" s="94"/>
      <c r="AM93" s="94"/>
      <c r="AN93" s="95">
        <v>14</v>
      </c>
    </row>
    <row r="94" spans="1:40" ht="9.75" customHeight="1" x14ac:dyDescent="0.25">
      <c r="A94" s="94">
        <v>15</v>
      </c>
      <c r="B94" s="95"/>
      <c r="C94" s="8" t="s">
        <v>137</v>
      </c>
      <c r="D94" s="94"/>
      <c r="E94" s="106">
        <v>0</v>
      </c>
      <c r="F94" s="94"/>
      <c r="G94" s="106">
        <v>0</v>
      </c>
      <c r="H94" s="94"/>
      <c r="I94" s="106">
        <v>0</v>
      </c>
      <c r="J94" s="94"/>
      <c r="K94" s="106">
        <v>0</v>
      </c>
      <c r="L94" s="94"/>
      <c r="M94" s="106">
        <v>1755511</v>
      </c>
      <c r="N94" s="94"/>
      <c r="O94" s="106">
        <v>6176</v>
      </c>
      <c r="P94" s="94"/>
      <c r="Q94" s="106">
        <v>0</v>
      </c>
      <c r="R94" s="94"/>
      <c r="S94" s="106">
        <v>0</v>
      </c>
      <c r="T94" s="94"/>
      <c r="U94" s="106">
        <v>0</v>
      </c>
      <c r="V94" s="94"/>
      <c r="W94" s="106">
        <v>1041</v>
      </c>
      <c r="X94" s="94"/>
      <c r="Y94" s="106">
        <f t="shared" ref="Y94:Y129" si="8">SUM(M94:W94)</f>
        <v>1762728</v>
      </c>
      <c r="Z94" s="94"/>
      <c r="AA94" s="106">
        <v>851053</v>
      </c>
      <c r="AB94" s="94"/>
      <c r="AC94" s="106">
        <v>874492</v>
      </c>
      <c r="AD94" s="94"/>
      <c r="AE94" s="106">
        <v>289829</v>
      </c>
      <c r="AF94" s="94"/>
      <c r="AG94" s="106">
        <v>0</v>
      </c>
      <c r="AH94" s="94"/>
      <c r="AI94" s="106">
        <f t="shared" ref="AI94:AI129" si="9">SUM(AA94:AG94)</f>
        <v>2015374</v>
      </c>
      <c r="AJ94" s="94"/>
      <c r="AK94" s="106">
        <f t="shared" si="7"/>
        <v>-252646</v>
      </c>
      <c r="AL94" s="94"/>
      <c r="AM94" s="94"/>
      <c r="AN94" s="95">
        <v>15</v>
      </c>
    </row>
    <row r="95" spans="1:40" ht="9.75" customHeight="1" x14ac:dyDescent="0.25">
      <c r="A95" s="94">
        <v>16</v>
      </c>
      <c r="B95" s="95"/>
      <c r="C95" s="8" t="s">
        <v>138</v>
      </c>
      <c r="D95" s="94"/>
      <c r="E95" s="106">
        <v>0</v>
      </c>
      <c r="F95" s="94"/>
      <c r="G95" s="106">
        <v>0</v>
      </c>
      <c r="H95" s="94"/>
      <c r="I95" s="106">
        <v>114115</v>
      </c>
      <c r="J95" s="94"/>
      <c r="K95" s="106">
        <v>0</v>
      </c>
      <c r="L95" s="94"/>
      <c r="M95" s="106">
        <v>0</v>
      </c>
      <c r="N95" s="94"/>
      <c r="O95" s="106">
        <v>0</v>
      </c>
      <c r="P95" s="94"/>
      <c r="Q95" s="106">
        <v>0</v>
      </c>
      <c r="R95" s="94"/>
      <c r="S95" s="106">
        <v>0</v>
      </c>
      <c r="T95" s="94"/>
      <c r="U95" s="106">
        <v>0</v>
      </c>
      <c r="V95" s="94"/>
      <c r="W95" s="106">
        <v>0</v>
      </c>
      <c r="X95" s="94"/>
      <c r="Y95" s="106">
        <f t="shared" si="8"/>
        <v>0</v>
      </c>
      <c r="Z95" s="94"/>
      <c r="AA95" s="106">
        <v>0</v>
      </c>
      <c r="AB95" s="94"/>
      <c r="AC95" s="106">
        <v>0</v>
      </c>
      <c r="AD95" s="94"/>
      <c r="AE95" s="106">
        <v>0</v>
      </c>
      <c r="AF95" s="94"/>
      <c r="AG95" s="106">
        <v>0</v>
      </c>
      <c r="AH95" s="94"/>
      <c r="AI95" s="106">
        <f t="shared" si="9"/>
        <v>0</v>
      </c>
      <c r="AJ95" s="94"/>
      <c r="AK95" s="106">
        <f t="shared" si="7"/>
        <v>0</v>
      </c>
      <c r="AL95" s="94"/>
      <c r="AM95" s="94"/>
      <c r="AN95" s="95">
        <v>16</v>
      </c>
    </row>
    <row r="96" spans="1:40" ht="9.75" customHeight="1" x14ac:dyDescent="0.25">
      <c r="A96" s="94">
        <v>17</v>
      </c>
      <c r="B96" s="95"/>
      <c r="C96" s="8" t="s">
        <v>139</v>
      </c>
      <c r="D96" s="94"/>
      <c r="E96" s="106">
        <v>0</v>
      </c>
      <c r="F96" s="94"/>
      <c r="G96" s="106">
        <v>0</v>
      </c>
      <c r="H96" s="94"/>
      <c r="I96" s="106">
        <v>0</v>
      </c>
      <c r="J96" s="94"/>
      <c r="K96" s="106">
        <v>0</v>
      </c>
      <c r="L96" s="94"/>
      <c r="M96" s="106">
        <v>3093114</v>
      </c>
      <c r="N96" s="94"/>
      <c r="O96" s="106">
        <v>2267705</v>
      </c>
      <c r="P96" s="94"/>
      <c r="Q96" s="106">
        <v>0</v>
      </c>
      <c r="R96" s="94"/>
      <c r="S96" s="106">
        <v>0</v>
      </c>
      <c r="T96" s="94"/>
      <c r="U96" s="106">
        <v>352383</v>
      </c>
      <c r="V96" s="94"/>
      <c r="W96" s="106">
        <v>674231</v>
      </c>
      <c r="X96" s="94"/>
      <c r="Y96" s="106">
        <f t="shared" si="8"/>
        <v>6387433</v>
      </c>
      <c r="Z96" s="94"/>
      <c r="AA96" s="106">
        <v>2496884</v>
      </c>
      <c r="AB96" s="94"/>
      <c r="AC96" s="106">
        <v>1432813</v>
      </c>
      <c r="AD96" s="94"/>
      <c r="AE96" s="106">
        <v>1929416</v>
      </c>
      <c r="AF96" s="94"/>
      <c r="AG96" s="106">
        <v>0</v>
      </c>
      <c r="AH96" s="94"/>
      <c r="AI96" s="106">
        <f t="shared" si="9"/>
        <v>5859113</v>
      </c>
      <c r="AJ96" s="94"/>
      <c r="AK96" s="106">
        <f t="shared" si="7"/>
        <v>528320</v>
      </c>
      <c r="AL96" s="94"/>
      <c r="AM96" s="94"/>
      <c r="AN96" s="95">
        <v>17</v>
      </c>
    </row>
    <row r="97" spans="1:40" ht="9.75" customHeight="1" x14ac:dyDescent="0.25">
      <c r="A97" s="94">
        <v>18</v>
      </c>
      <c r="B97" s="95"/>
      <c r="C97" s="8" t="s">
        <v>140</v>
      </c>
      <c r="D97" s="94"/>
      <c r="E97" s="106">
        <v>0</v>
      </c>
      <c r="F97" s="94"/>
      <c r="G97" s="106">
        <v>0</v>
      </c>
      <c r="H97" s="94"/>
      <c r="I97" s="106">
        <v>283553</v>
      </c>
      <c r="J97" s="94"/>
      <c r="K97" s="106">
        <v>0</v>
      </c>
      <c r="L97" s="94"/>
      <c r="M97" s="106">
        <v>2990651</v>
      </c>
      <c r="N97" s="94"/>
      <c r="O97" s="106">
        <v>0</v>
      </c>
      <c r="P97" s="94"/>
      <c r="Q97" s="106">
        <v>1020405</v>
      </c>
      <c r="R97" s="94"/>
      <c r="S97" s="106">
        <v>0</v>
      </c>
      <c r="T97" s="94"/>
      <c r="U97" s="106">
        <v>0</v>
      </c>
      <c r="V97" s="94"/>
      <c r="W97" s="106">
        <v>214353</v>
      </c>
      <c r="X97" s="94"/>
      <c r="Y97" s="106">
        <f t="shared" si="8"/>
        <v>4225409</v>
      </c>
      <c r="Z97" s="94"/>
      <c r="AA97" s="106">
        <v>2509961</v>
      </c>
      <c r="AB97" s="94"/>
      <c r="AC97" s="106">
        <v>1452215</v>
      </c>
      <c r="AD97" s="94"/>
      <c r="AE97" s="106">
        <v>674782</v>
      </c>
      <c r="AF97" s="94"/>
      <c r="AG97" s="106">
        <v>0</v>
      </c>
      <c r="AH97" s="94"/>
      <c r="AI97" s="106">
        <f t="shared" si="9"/>
        <v>4636958</v>
      </c>
      <c r="AJ97" s="94"/>
      <c r="AK97" s="106">
        <f t="shared" si="7"/>
        <v>-411549</v>
      </c>
      <c r="AL97" s="94"/>
      <c r="AM97" s="94"/>
      <c r="AN97" s="95">
        <v>18</v>
      </c>
    </row>
    <row r="98" spans="1:40" ht="9.75" customHeight="1" x14ac:dyDescent="0.25">
      <c r="A98" s="94">
        <v>19</v>
      </c>
      <c r="B98" s="95"/>
      <c r="C98" s="8" t="s">
        <v>141</v>
      </c>
      <c r="D98" s="94"/>
      <c r="E98" s="106">
        <v>0</v>
      </c>
      <c r="F98" s="94"/>
      <c r="G98" s="106">
        <v>0</v>
      </c>
      <c r="H98" s="94"/>
      <c r="I98" s="106">
        <v>0</v>
      </c>
      <c r="J98" s="94"/>
      <c r="K98" s="106">
        <v>0</v>
      </c>
      <c r="L98" s="94"/>
      <c r="M98" s="106">
        <v>112943</v>
      </c>
      <c r="N98" s="94"/>
      <c r="O98" s="106">
        <v>1439965</v>
      </c>
      <c r="P98" s="94"/>
      <c r="Q98" s="106">
        <v>0</v>
      </c>
      <c r="R98" s="94"/>
      <c r="S98" s="106">
        <v>0</v>
      </c>
      <c r="T98" s="94"/>
      <c r="U98" s="106">
        <v>0</v>
      </c>
      <c r="V98" s="94"/>
      <c r="W98" s="106">
        <v>0</v>
      </c>
      <c r="X98" s="94"/>
      <c r="Y98" s="106">
        <f t="shared" si="8"/>
        <v>1552908</v>
      </c>
      <c r="Z98" s="94"/>
      <c r="AA98" s="106">
        <v>574551</v>
      </c>
      <c r="AB98" s="94"/>
      <c r="AC98" s="106">
        <v>196133</v>
      </c>
      <c r="AD98" s="94"/>
      <c r="AE98" s="106">
        <v>0</v>
      </c>
      <c r="AF98" s="94"/>
      <c r="AG98" s="106">
        <v>0</v>
      </c>
      <c r="AH98" s="94"/>
      <c r="AI98" s="106">
        <f t="shared" si="9"/>
        <v>770684</v>
      </c>
      <c r="AJ98" s="94"/>
      <c r="AK98" s="106">
        <f t="shared" si="7"/>
        <v>782224</v>
      </c>
      <c r="AL98" s="94"/>
      <c r="AM98" s="94"/>
      <c r="AN98" s="95">
        <v>19</v>
      </c>
    </row>
    <row r="99" spans="1:40" ht="9.75" customHeight="1" x14ac:dyDescent="0.25">
      <c r="A99" s="94">
        <v>20</v>
      </c>
      <c r="B99" s="95"/>
      <c r="C99" s="8" t="s">
        <v>142</v>
      </c>
      <c r="D99" s="94"/>
      <c r="E99" s="106">
        <v>0</v>
      </c>
      <c r="F99" s="94"/>
      <c r="G99" s="106">
        <v>0</v>
      </c>
      <c r="H99" s="94"/>
      <c r="I99" s="106">
        <v>0</v>
      </c>
      <c r="J99" s="94"/>
      <c r="K99" s="106">
        <v>0</v>
      </c>
      <c r="L99" s="94"/>
      <c r="M99" s="106">
        <v>0</v>
      </c>
      <c r="N99" s="94"/>
      <c r="O99" s="106">
        <v>0</v>
      </c>
      <c r="P99" s="94"/>
      <c r="Q99" s="106">
        <v>0</v>
      </c>
      <c r="R99" s="94"/>
      <c r="S99" s="106">
        <v>0</v>
      </c>
      <c r="T99" s="94"/>
      <c r="U99" s="106">
        <v>0</v>
      </c>
      <c r="V99" s="94"/>
      <c r="W99" s="106">
        <v>0</v>
      </c>
      <c r="X99" s="94"/>
      <c r="Y99" s="106">
        <f t="shared" si="8"/>
        <v>0</v>
      </c>
      <c r="Z99" s="94"/>
      <c r="AA99" s="106">
        <v>0</v>
      </c>
      <c r="AB99" s="94"/>
      <c r="AC99" s="106">
        <v>0</v>
      </c>
      <c r="AD99" s="94"/>
      <c r="AE99" s="106">
        <v>0</v>
      </c>
      <c r="AF99" s="94"/>
      <c r="AG99" s="106">
        <v>0</v>
      </c>
      <c r="AH99" s="94"/>
      <c r="AI99" s="106">
        <f t="shared" si="9"/>
        <v>0</v>
      </c>
      <c r="AJ99" s="94"/>
      <c r="AK99" s="106">
        <f t="shared" si="7"/>
        <v>0</v>
      </c>
      <c r="AL99" s="94"/>
      <c r="AM99" s="94"/>
      <c r="AN99" s="95">
        <v>20</v>
      </c>
    </row>
    <row r="100" spans="1:40" ht="9.75" customHeight="1" x14ac:dyDescent="0.25">
      <c r="A100" s="94">
        <v>21</v>
      </c>
      <c r="B100" s="95"/>
      <c r="C100" s="8" t="s">
        <v>143</v>
      </c>
      <c r="D100" s="94"/>
      <c r="E100" s="106">
        <v>0</v>
      </c>
      <c r="F100" s="94"/>
      <c r="G100" s="106">
        <v>0</v>
      </c>
      <c r="H100" s="94"/>
      <c r="I100" s="106">
        <v>707402</v>
      </c>
      <c r="J100" s="94"/>
      <c r="K100" s="106">
        <v>1028911</v>
      </c>
      <c r="L100" s="94"/>
      <c r="M100" s="106">
        <v>103434965</v>
      </c>
      <c r="N100" s="94"/>
      <c r="O100" s="106">
        <v>34600</v>
      </c>
      <c r="P100" s="94"/>
      <c r="Q100" s="106">
        <v>0</v>
      </c>
      <c r="R100" s="94"/>
      <c r="S100" s="106">
        <v>0</v>
      </c>
      <c r="T100" s="94"/>
      <c r="U100" s="106">
        <v>0</v>
      </c>
      <c r="V100" s="94"/>
      <c r="W100" s="106">
        <v>8356884</v>
      </c>
      <c r="X100" s="94"/>
      <c r="Y100" s="106">
        <f t="shared" si="8"/>
        <v>111826449</v>
      </c>
      <c r="Z100" s="94"/>
      <c r="AA100" s="106">
        <v>54705440</v>
      </c>
      <c r="AB100" s="94"/>
      <c r="AC100" s="106">
        <v>32086093</v>
      </c>
      <c r="AD100" s="94"/>
      <c r="AE100" s="106">
        <v>1064379</v>
      </c>
      <c r="AF100" s="94"/>
      <c r="AG100" s="106">
        <v>366723</v>
      </c>
      <c r="AH100" s="94"/>
      <c r="AI100" s="106">
        <f t="shared" si="9"/>
        <v>88222635</v>
      </c>
      <c r="AJ100" s="94"/>
      <c r="AK100" s="106">
        <f t="shared" si="7"/>
        <v>23603814</v>
      </c>
      <c r="AL100" s="94"/>
      <c r="AM100" s="94"/>
      <c r="AN100" s="95">
        <v>21</v>
      </c>
    </row>
    <row r="101" spans="1:40" ht="9.75" customHeight="1" x14ac:dyDescent="0.25">
      <c r="A101" s="94">
        <v>22</v>
      </c>
      <c r="B101" s="95"/>
      <c r="C101" s="8" t="s">
        <v>144</v>
      </c>
      <c r="D101" s="94"/>
      <c r="E101" s="106">
        <v>0</v>
      </c>
      <c r="F101" s="94"/>
      <c r="G101" s="106">
        <v>0</v>
      </c>
      <c r="H101" s="94"/>
      <c r="I101" s="106">
        <v>0</v>
      </c>
      <c r="J101" s="94"/>
      <c r="K101" s="106">
        <v>0</v>
      </c>
      <c r="L101" s="94"/>
      <c r="M101" s="106">
        <v>999978</v>
      </c>
      <c r="N101" s="94"/>
      <c r="O101" s="106">
        <v>207000</v>
      </c>
      <c r="P101" s="94"/>
      <c r="Q101" s="106">
        <v>0</v>
      </c>
      <c r="R101" s="94"/>
      <c r="S101" s="106">
        <v>0</v>
      </c>
      <c r="T101" s="94"/>
      <c r="U101" s="106">
        <v>0</v>
      </c>
      <c r="V101" s="94"/>
      <c r="W101" s="106">
        <v>151032</v>
      </c>
      <c r="X101" s="94"/>
      <c r="Y101" s="106">
        <f t="shared" si="8"/>
        <v>1358010</v>
      </c>
      <c r="Z101" s="94"/>
      <c r="AA101" s="106">
        <v>736402</v>
      </c>
      <c r="AB101" s="94"/>
      <c r="AC101" s="106">
        <v>340784</v>
      </c>
      <c r="AD101" s="94"/>
      <c r="AE101" s="106">
        <v>24377</v>
      </c>
      <c r="AF101" s="94"/>
      <c r="AG101" s="106">
        <v>0</v>
      </c>
      <c r="AH101" s="94"/>
      <c r="AI101" s="106">
        <f t="shared" si="9"/>
        <v>1101563</v>
      </c>
      <c r="AJ101" s="94"/>
      <c r="AK101" s="106">
        <f t="shared" si="7"/>
        <v>256447</v>
      </c>
      <c r="AL101" s="94"/>
      <c r="AM101" s="94"/>
      <c r="AN101" s="95">
        <v>22</v>
      </c>
    </row>
    <row r="102" spans="1:40" ht="9.75" customHeight="1" x14ac:dyDescent="0.25">
      <c r="A102" s="94">
        <v>23</v>
      </c>
      <c r="B102" s="95"/>
      <c r="C102" s="8" t="s">
        <v>145</v>
      </c>
      <c r="D102" s="94"/>
      <c r="E102" s="106">
        <v>0</v>
      </c>
      <c r="F102" s="94"/>
      <c r="G102" s="106">
        <v>0</v>
      </c>
      <c r="H102" s="94"/>
      <c r="I102" s="106">
        <v>0</v>
      </c>
      <c r="J102" s="94"/>
      <c r="K102" s="106">
        <v>0</v>
      </c>
      <c r="L102" s="94"/>
      <c r="M102" s="106">
        <v>0</v>
      </c>
      <c r="N102" s="94"/>
      <c r="O102" s="106">
        <v>0</v>
      </c>
      <c r="P102" s="94"/>
      <c r="Q102" s="106">
        <v>0</v>
      </c>
      <c r="R102" s="94"/>
      <c r="S102" s="106">
        <v>0</v>
      </c>
      <c r="T102" s="94"/>
      <c r="U102" s="106">
        <v>0</v>
      </c>
      <c r="V102" s="94"/>
      <c r="W102" s="106">
        <v>0</v>
      </c>
      <c r="X102" s="94"/>
      <c r="Y102" s="106">
        <f t="shared" si="8"/>
        <v>0</v>
      </c>
      <c r="Z102" s="94"/>
      <c r="AA102" s="106">
        <v>0</v>
      </c>
      <c r="AB102" s="94"/>
      <c r="AC102" s="106">
        <v>0</v>
      </c>
      <c r="AD102" s="94"/>
      <c r="AE102" s="106">
        <v>0</v>
      </c>
      <c r="AF102" s="94"/>
      <c r="AG102" s="106">
        <v>0</v>
      </c>
      <c r="AH102" s="94"/>
      <c r="AI102" s="106">
        <f t="shared" si="9"/>
        <v>0</v>
      </c>
      <c r="AJ102" s="94"/>
      <c r="AK102" s="106">
        <f t="shared" si="7"/>
        <v>0</v>
      </c>
      <c r="AL102" s="94"/>
      <c r="AM102" s="94"/>
      <c r="AN102" s="95">
        <v>23</v>
      </c>
    </row>
    <row r="103" spans="1:40" ht="9.75" customHeight="1" x14ac:dyDescent="0.25">
      <c r="A103" s="94">
        <v>24</v>
      </c>
      <c r="B103" s="95"/>
      <c r="C103" s="8" t="s">
        <v>146</v>
      </c>
      <c r="D103" s="94"/>
      <c r="E103" s="106">
        <v>0</v>
      </c>
      <c r="F103" s="94"/>
      <c r="G103" s="106">
        <v>0</v>
      </c>
      <c r="H103" s="94"/>
      <c r="I103" s="106">
        <v>0</v>
      </c>
      <c r="J103" s="94"/>
      <c r="K103" s="106">
        <v>0</v>
      </c>
      <c r="L103" s="94"/>
      <c r="M103" s="106">
        <v>1911012</v>
      </c>
      <c r="N103" s="94"/>
      <c r="O103" s="106">
        <v>0</v>
      </c>
      <c r="P103" s="94"/>
      <c r="Q103" s="106">
        <v>0</v>
      </c>
      <c r="R103" s="94"/>
      <c r="S103" s="106">
        <v>23516</v>
      </c>
      <c r="T103" s="94"/>
      <c r="U103" s="106">
        <v>0</v>
      </c>
      <c r="V103" s="94"/>
      <c r="W103" s="106">
        <v>1956</v>
      </c>
      <c r="X103" s="94"/>
      <c r="Y103" s="106">
        <f t="shared" si="8"/>
        <v>1936484</v>
      </c>
      <c r="Z103" s="94"/>
      <c r="AA103" s="106">
        <v>2553094</v>
      </c>
      <c r="AB103" s="94"/>
      <c r="AC103" s="106">
        <v>1572037</v>
      </c>
      <c r="AD103" s="94"/>
      <c r="AE103" s="106">
        <v>90155</v>
      </c>
      <c r="AF103" s="94"/>
      <c r="AG103" s="106">
        <v>0</v>
      </c>
      <c r="AH103" s="94"/>
      <c r="AI103" s="106">
        <f t="shared" si="9"/>
        <v>4215286</v>
      </c>
      <c r="AJ103" s="94"/>
      <c r="AK103" s="106">
        <f t="shared" si="7"/>
        <v>-2278802</v>
      </c>
      <c r="AL103" s="94"/>
      <c r="AM103" s="94"/>
      <c r="AN103" s="95">
        <v>24</v>
      </c>
    </row>
    <row r="104" spans="1:40" ht="9.75" customHeight="1" x14ac:dyDescent="0.25">
      <c r="A104" s="94">
        <v>25</v>
      </c>
      <c r="B104" s="95"/>
      <c r="C104" s="8" t="s">
        <v>147</v>
      </c>
      <c r="D104" s="94"/>
      <c r="E104" s="106">
        <v>0</v>
      </c>
      <c r="F104" s="94"/>
      <c r="G104" s="106">
        <v>0</v>
      </c>
      <c r="H104" s="94"/>
      <c r="I104" s="106">
        <v>0</v>
      </c>
      <c r="J104" s="94"/>
      <c r="K104" s="106">
        <v>0</v>
      </c>
      <c r="L104" s="94"/>
      <c r="M104" s="106">
        <v>428869</v>
      </c>
      <c r="N104" s="94"/>
      <c r="O104" s="106">
        <v>0</v>
      </c>
      <c r="P104" s="94"/>
      <c r="Q104" s="106">
        <v>0</v>
      </c>
      <c r="R104" s="94"/>
      <c r="S104" s="106">
        <v>0</v>
      </c>
      <c r="T104" s="94"/>
      <c r="U104" s="106">
        <v>0</v>
      </c>
      <c r="V104" s="94"/>
      <c r="W104" s="106">
        <v>3594</v>
      </c>
      <c r="X104" s="94"/>
      <c r="Y104" s="106">
        <f t="shared" si="8"/>
        <v>432463</v>
      </c>
      <c r="Z104" s="94"/>
      <c r="AA104" s="106">
        <v>309707</v>
      </c>
      <c r="AB104" s="94"/>
      <c r="AC104" s="106">
        <v>363447</v>
      </c>
      <c r="AD104" s="94"/>
      <c r="AE104" s="106">
        <v>71549</v>
      </c>
      <c r="AF104" s="94"/>
      <c r="AG104" s="106">
        <v>0</v>
      </c>
      <c r="AH104" s="94"/>
      <c r="AI104" s="106">
        <f t="shared" si="9"/>
        <v>744703</v>
      </c>
      <c r="AJ104" s="94"/>
      <c r="AK104" s="106">
        <f t="shared" si="7"/>
        <v>-312240</v>
      </c>
      <c r="AL104" s="94"/>
      <c r="AM104" s="94"/>
      <c r="AN104" s="95">
        <v>25</v>
      </c>
    </row>
    <row r="105" spans="1:40" ht="9.75" customHeight="1" x14ac:dyDescent="0.25">
      <c r="A105" s="94">
        <v>26</v>
      </c>
      <c r="B105" s="95"/>
      <c r="C105" s="8" t="s">
        <v>148</v>
      </c>
      <c r="D105" s="94"/>
      <c r="E105" s="106">
        <v>0</v>
      </c>
      <c r="F105" s="94"/>
      <c r="G105" s="106">
        <v>0</v>
      </c>
      <c r="H105" s="94"/>
      <c r="I105" s="106">
        <v>0</v>
      </c>
      <c r="J105" s="94"/>
      <c r="K105" s="106">
        <v>0</v>
      </c>
      <c r="L105" s="94"/>
      <c r="M105" s="106">
        <v>2419667</v>
      </c>
      <c r="N105" s="94"/>
      <c r="O105" s="106">
        <v>1196056</v>
      </c>
      <c r="P105" s="94"/>
      <c r="Q105" s="106">
        <v>0</v>
      </c>
      <c r="R105" s="94"/>
      <c r="S105" s="106">
        <v>0</v>
      </c>
      <c r="T105" s="94"/>
      <c r="U105" s="106">
        <v>0</v>
      </c>
      <c r="V105" s="94"/>
      <c r="W105" s="106">
        <v>104820</v>
      </c>
      <c r="X105" s="94"/>
      <c r="Y105" s="106">
        <f t="shared" si="8"/>
        <v>3720543</v>
      </c>
      <c r="Z105" s="94"/>
      <c r="AA105" s="106">
        <v>2218454</v>
      </c>
      <c r="AB105" s="94"/>
      <c r="AC105" s="106">
        <v>914683</v>
      </c>
      <c r="AD105" s="94"/>
      <c r="AE105" s="106">
        <v>144412</v>
      </c>
      <c r="AF105" s="94"/>
      <c r="AG105" s="106">
        <v>0</v>
      </c>
      <c r="AH105" s="94"/>
      <c r="AI105" s="106">
        <f t="shared" si="9"/>
        <v>3277549</v>
      </c>
      <c r="AJ105" s="94"/>
      <c r="AK105" s="106">
        <f t="shared" si="7"/>
        <v>442994</v>
      </c>
      <c r="AL105" s="94"/>
      <c r="AM105" s="94"/>
      <c r="AN105" s="95">
        <v>26</v>
      </c>
    </row>
    <row r="106" spans="1:40" ht="9.75" customHeight="1" x14ac:dyDescent="0.25">
      <c r="A106" s="94">
        <v>27</v>
      </c>
      <c r="B106" s="95"/>
      <c r="C106" s="8" t="s">
        <v>149</v>
      </c>
      <c r="D106" s="94"/>
      <c r="E106" s="106">
        <v>0</v>
      </c>
      <c r="F106" s="94"/>
      <c r="G106" s="106">
        <v>0</v>
      </c>
      <c r="H106" s="94"/>
      <c r="I106" s="106">
        <v>0</v>
      </c>
      <c r="J106" s="94"/>
      <c r="K106" s="106">
        <v>0</v>
      </c>
      <c r="L106" s="94"/>
      <c r="M106" s="106">
        <v>4361558</v>
      </c>
      <c r="N106" s="94"/>
      <c r="O106" s="106">
        <v>391325</v>
      </c>
      <c r="P106" s="94"/>
      <c r="Q106" s="106">
        <v>0</v>
      </c>
      <c r="R106" s="94"/>
      <c r="S106" s="106">
        <v>19549</v>
      </c>
      <c r="T106" s="94"/>
      <c r="U106" s="106">
        <v>142442</v>
      </c>
      <c r="V106" s="94"/>
      <c r="W106" s="106">
        <v>482099</v>
      </c>
      <c r="X106" s="94"/>
      <c r="Y106" s="106">
        <f t="shared" si="8"/>
        <v>5396973</v>
      </c>
      <c r="Z106" s="94"/>
      <c r="AA106" s="106">
        <v>3022801</v>
      </c>
      <c r="AB106" s="94"/>
      <c r="AC106" s="106">
        <v>1299735</v>
      </c>
      <c r="AD106" s="94"/>
      <c r="AE106" s="106">
        <v>126338</v>
      </c>
      <c r="AF106" s="94"/>
      <c r="AG106" s="106">
        <v>21078</v>
      </c>
      <c r="AH106" s="94"/>
      <c r="AI106" s="106">
        <f t="shared" si="9"/>
        <v>4469952</v>
      </c>
      <c r="AJ106" s="94"/>
      <c r="AK106" s="106">
        <f t="shared" si="7"/>
        <v>927021</v>
      </c>
      <c r="AL106" s="94"/>
      <c r="AM106" s="94"/>
      <c r="AN106" s="95">
        <v>27</v>
      </c>
    </row>
    <row r="107" spans="1:40" ht="9.75" customHeight="1" x14ac:dyDescent="0.25">
      <c r="A107" s="94">
        <v>28</v>
      </c>
      <c r="B107" s="95"/>
      <c r="C107" s="8" t="s">
        <v>150</v>
      </c>
      <c r="D107" s="94"/>
      <c r="E107" s="106">
        <v>0</v>
      </c>
      <c r="F107" s="94"/>
      <c r="G107" s="106">
        <v>0</v>
      </c>
      <c r="H107" s="94"/>
      <c r="I107" s="106">
        <v>0</v>
      </c>
      <c r="J107" s="94"/>
      <c r="K107" s="106">
        <v>0</v>
      </c>
      <c r="L107" s="94"/>
      <c r="M107" s="106">
        <v>234771</v>
      </c>
      <c r="N107" s="94"/>
      <c r="O107" s="106">
        <v>65033</v>
      </c>
      <c r="P107" s="94"/>
      <c r="Q107" s="106">
        <v>37525</v>
      </c>
      <c r="R107" s="94"/>
      <c r="S107" s="106">
        <v>4624</v>
      </c>
      <c r="T107" s="94"/>
      <c r="U107" s="106">
        <v>0</v>
      </c>
      <c r="V107" s="94"/>
      <c r="W107" s="106">
        <v>512</v>
      </c>
      <c r="X107" s="94"/>
      <c r="Y107" s="106">
        <f t="shared" si="8"/>
        <v>342465</v>
      </c>
      <c r="Z107" s="94"/>
      <c r="AA107" s="106">
        <v>238171</v>
      </c>
      <c r="AB107" s="94"/>
      <c r="AC107" s="106">
        <v>510827</v>
      </c>
      <c r="AD107" s="94"/>
      <c r="AE107" s="106">
        <v>40340</v>
      </c>
      <c r="AF107" s="94"/>
      <c r="AG107" s="106">
        <v>0</v>
      </c>
      <c r="AH107" s="94"/>
      <c r="AI107" s="106">
        <f t="shared" si="9"/>
        <v>789338</v>
      </c>
      <c r="AJ107" s="94"/>
      <c r="AK107" s="106">
        <f t="shared" si="7"/>
        <v>-446873</v>
      </c>
      <c r="AL107" s="94"/>
      <c r="AM107" s="94"/>
      <c r="AN107" s="95">
        <v>28</v>
      </c>
    </row>
    <row r="108" spans="1:40" ht="9.75" customHeight="1" x14ac:dyDescent="0.25">
      <c r="A108" s="94">
        <v>29</v>
      </c>
      <c r="B108" s="95"/>
      <c r="C108" s="8" t="s">
        <v>92</v>
      </c>
      <c r="D108" s="94"/>
      <c r="E108" s="106">
        <v>0</v>
      </c>
      <c r="F108" s="94"/>
      <c r="G108" s="106">
        <v>0</v>
      </c>
      <c r="H108" s="94"/>
      <c r="I108" s="106">
        <v>50463752</v>
      </c>
      <c r="J108" s="94"/>
      <c r="K108" s="106">
        <v>0</v>
      </c>
      <c r="L108" s="94"/>
      <c r="M108" s="106">
        <v>224247905</v>
      </c>
      <c r="N108" s="94"/>
      <c r="O108" s="106">
        <v>67385462</v>
      </c>
      <c r="P108" s="94"/>
      <c r="Q108" s="106">
        <v>0</v>
      </c>
      <c r="R108" s="94"/>
      <c r="S108" s="106">
        <v>10260799</v>
      </c>
      <c r="T108" s="94"/>
      <c r="U108" s="106">
        <v>0</v>
      </c>
      <c r="V108" s="94"/>
      <c r="W108" s="106">
        <v>25179374</v>
      </c>
      <c r="X108" s="94"/>
      <c r="Y108" s="106">
        <f t="shared" si="8"/>
        <v>327073540</v>
      </c>
      <c r="Z108" s="94"/>
      <c r="AA108" s="106">
        <v>187640944</v>
      </c>
      <c r="AB108" s="94"/>
      <c r="AC108" s="106">
        <v>75181263</v>
      </c>
      <c r="AD108" s="94"/>
      <c r="AE108" s="106">
        <v>22702763</v>
      </c>
      <c r="AF108" s="94"/>
      <c r="AG108" s="106">
        <v>0</v>
      </c>
      <c r="AH108" s="94"/>
      <c r="AI108" s="106">
        <f t="shared" si="9"/>
        <v>285524970</v>
      </c>
      <c r="AJ108" s="94"/>
      <c r="AK108" s="106">
        <f t="shared" si="7"/>
        <v>41548570</v>
      </c>
      <c r="AL108" s="94"/>
      <c r="AM108" s="94"/>
      <c r="AN108" s="95">
        <v>29</v>
      </c>
    </row>
    <row r="109" spans="1:40" ht="9.75" customHeight="1" x14ac:dyDescent="0.25">
      <c r="A109" s="94">
        <v>30</v>
      </c>
      <c r="B109" s="95"/>
      <c r="C109" s="8" t="s">
        <v>151</v>
      </c>
      <c r="D109" s="94"/>
      <c r="E109" s="106">
        <v>0</v>
      </c>
      <c r="F109" s="94"/>
      <c r="G109" s="106">
        <v>0</v>
      </c>
      <c r="H109" s="94"/>
      <c r="I109" s="106">
        <v>425373</v>
      </c>
      <c r="J109" s="94"/>
      <c r="K109" s="106">
        <v>0</v>
      </c>
      <c r="L109" s="94"/>
      <c r="M109" s="106">
        <v>698639</v>
      </c>
      <c r="N109" s="94"/>
      <c r="O109" s="106">
        <v>827366</v>
      </c>
      <c r="P109" s="94"/>
      <c r="Q109" s="106">
        <v>0</v>
      </c>
      <c r="R109" s="94"/>
      <c r="S109" s="106">
        <v>2580284</v>
      </c>
      <c r="T109" s="94"/>
      <c r="U109" s="106">
        <v>1824017</v>
      </c>
      <c r="V109" s="94"/>
      <c r="W109" s="106">
        <v>12344</v>
      </c>
      <c r="X109" s="94"/>
      <c r="Y109" s="106">
        <f t="shared" si="8"/>
        <v>5942650</v>
      </c>
      <c r="Z109" s="94"/>
      <c r="AA109" s="106">
        <v>753259</v>
      </c>
      <c r="AB109" s="94"/>
      <c r="AC109" s="106">
        <v>205415</v>
      </c>
      <c r="AD109" s="94"/>
      <c r="AE109" s="106">
        <v>0</v>
      </c>
      <c r="AF109" s="94"/>
      <c r="AG109" s="106">
        <v>0</v>
      </c>
      <c r="AH109" s="94"/>
      <c r="AI109" s="106">
        <f t="shared" si="9"/>
        <v>958674</v>
      </c>
      <c r="AJ109" s="94"/>
      <c r="AK109" s="106">
        <f t="shared" si="7"/>
        <v>4983976</v>
      </c>
      <c r="AL109" s="94"/>
      <c r="AM109" s="94"/>
      <c r="AN109" s="95">
        <v>30</v>
      </c>
    </row>
    <row r="110" spans="1:40" ht="9.75" customHeight="1" x14ac:dyDescent="0.25">
      <c r="A110" s="94">
        <v>31</v>
      </c>
      <c r="B110" s="95"/>
      <c r="C110" s="8" t="s">
        <v>152</v>
      </c>
      <c r="D110" s="94"/>
      <c r="E110" s="106">
        <v>0</v>
      </c>
      <c r="F110" s="94"/>
      <c r="G110" s="106">
        <v>0</v>
      </c>
      <c r="H110" s="94"/>
      <c r="I110" s="106">
        <v>0</v>
      </c>
      <c r="J110" s="94"/>
      <c r="K110" s="106">
        <v>0</v>
      </c>
      <c r="L110" s="94"/>
      <c r="M110" s="106">
        <v>0</v>
      </c>
      <c r="N110" s="94"/>
      <c r="O110" s="106">
        <v>0</v>
      </c>
      <c r="P110" s="94"/>
      <c r="Q110" s="106">
        <v>0</v>
      </c>
      <c r="R110" s="94"/>
      <c r="S110" s="106">
        <v>0</v>
      </c>
      <c r="T110" s="94"/>
      <c r="U110" s="106">
        <v>0</v>
      </c>
      <c r="V110" s="94"/>
      <c r="W110" s="106">
        <v>0</v>
      </c>
      <c r="X110" s="94"/>
      <c r="Y110" s="106">
        <f t="shared" si="8"/>
        <v>0</v>
      </c>
      <c r="Z110" s="94"/>
      <c r="AA110" s="106">
        <v>0</v>
      </c>
      <c r="AB110" s="94"/>
      <c r="AC110" s="106">
        <v>0</v>
      </c>
      <c r="AD110" s="94"/>
      <c r="AE110" s="106">
        <v>0</v>
      </c>
      <c r="AF110" s="94"/>
      <c r="AG110" s="106">
        <v>0</v>
      </c>
      <c r="AH110" s="94"/>
      <c r="AI110" s="106">
        <f t="shared" si="9"/>
        <v>0</v>
      </c>
      <c r="AJ110" s="94"/>
      <c r="AK110" s="106">
        <f t="shared" si="7"/>
        <v>0</v>
      </c>
      <c r="AL110" s="94"/>
      <c r="AM110" s="94"/>
      <c r="AN110" s="95">
        <v>31</v>
      </c>
    </row>
    <row r="111" spans="1:40" ht="9.75" customHeight="1" x14ac:dyDescent="0.25">
      <c r="A111" s="94">
        <v>32</v>
      </c>
      <c r="B111" s="95"/>
      <c r="C111" s="8" t="s">
        <v>153</v>
      </c>
      <c r="D111" s="94"/>
      <c r="E111" s="106">
        <v>0</v>
      </c>
      <c r="F111" s="94"/>
      <c r="G111" s="106">
        <v>0</v>
      </c>
      <c r="H111" s="94"/>
      <c r="I111" s="106">
        <v>247485</v>
      </c>
      <c r="J111" s="94"/>
      <c r="K111" s="106">
        <v>0</v>
      </c>
      <c r="L111" s="94"/>
      <c r="M111" s="106">
        <v>385851</v>
      </c>
      <c r="N111" s="94"/>
      <c r="O111" s="106">
        <v>736338</v>
      </c>
      <c r="P111" s="94"/>
      <c r="Q111" s="106">
        <v>0</v>
      </c>
      <c r="R111" s="94"/>
      <c r="S111" s="106">
        <v>0</v>
      </c>
      <c r="T111" s="94"/>
      <c r="U111" s="106">
        <v>0</v>
      </c>
      <c r="V111" s="94"/>
      <c r="W111" s="106">
        <v>207424</v>
      </c>
      <c r="X111" s="94"/>
      <c r="Y111" s="106">
        <f t="shared" si="8"/>
        <v>1329613</v>
      </c>
      <c r="Z111" s="94"/>
      <c r="AA111" s="106">
        <v>398951</v>
      </c>
      <c r="AB111" s="94"/>
      <c r="AC111" s="106">
        <v>176750</v>
      </c>
      <c r="AD111" s="94"/>
      <c r="AE111" s="106">
        <v>254472</v>
      </c>
      <c r="AF111" s="94"/>
      <c r="AG111" s="106">
        <v>0</v>
      </c>
      <c r="AH111" s="94"/>
      <c r="AI111" s="106">
        <f t="shared" si="9"/>
        <v>830173</v>
      </c>
      <c r="AJ111" s="94"/>
      <c r="AK111" s="106">
        <f t="shared" si="7"/>
        <v>499440</v>
      </c>
      <c r="AL111" s="94"/>
      <c r="AM111" s="94"/>
      <c r="AN111" s="95">
        <v>32</v>
      </c>
    </row>
    <row r="112" spans="1:40" ht="9.75" customHeight="1" x14ac:dyDescent="0.25">
      <c r="A112" s="94">
        <v>33</v>
      </c>
      <c r="B112" s="95"/>
      <c r="C112" s="8" t="s">
        <v>94</v>
      </c>
      <c r="D112" s="94"/>
      <c r="E112" s="106">
        <v>0</v>
      </c>
      <c r="F112" s="94"/>
      <c r="G112" s="106">
        <v>0</v>
      </c>
      <c r="H112" s="94"/>
      <c r="I112" s="106">
        <v>0</v>
      </c>
      <c r="J112" s="94"/>
      <c r="K112" s="106">
        <v>554314</v>
      </c>
      <c r="L112" s="94"/>
      <c r="M112" s="106">
        <v>31467</v>
      </c>
      <c r="N112" s="94"/>
      <c r="O112" s="106">
        <v>15000</v>
      </c>
      <c r="P112" s="94"/>
      <c r="Q112" s="106">
        <v>0</v>
      </c>
      <c r="R112" s="94"/>
      <c r="S112" s="106">
        <v>0</v>
      </c>
      <c r="T112" s="94"/>
      <c r="U112" s="106">
        <v>0</v>
      </c>
      <c r="V112" s="94"/>
      <c r="W112" s="106">
        <v>0</v>
      </c>
      <c r="X112" s="94"/>
      <c r="Y112" s="106">
        <f t="shared" si="8"/>
        <v>46467</v>
      </c>
      <c r="Z112" s="94"/>
      <c r="AA112" s="106">
        <v>14923</v>
      </c>
      <c r="AB112" s="94"/>
      <c r="AC112" s="106">
        <v>32845</v>
      </c>
      <c r="AD112" s="94"/>
      <c r="AE112" s="106">
        <v>0</v>
      </c>
      <c r="AF112" s="94"/>
      <c r="AG112" s="106">
        <v>0</v>
      </c>
      <c r="AH112" s="94"/>
      <c r="AI112" s="106">
        <f t="shared" si="9"/>
        <v>47768</v>
      </c>
      <c r="AJ112" s="94"/>
      <c r="AK112" s="106">
        <f t="shared" ref="AK112:AK129" si="10">(Y112-AI112)</f>
        <v>-1301</v>
      </c>
      <c r="AL112" s="94"/>
      <c r="AM112" s="94"/>
      <c r="AN112" s="95">
        <v>33</v>
      </c>
    </row>
    <row r="113" spans="1:40" ht="9.75" customHeight="1" x14ac:dyDescent="0.25">
      <c r="A113" s="94">
        <v>34</v>
      </c>
      <c r="B113" s="95"/>
      <c r="C113" s="8" t="s">
        <v>154</v>
      </c>
      <c r="D113" s="94"/>
      <c r="E113" s="106">
        <v>0</v>
      </c>
      <c r="F113" s="94"/>
      <c r="G113" s="106">
        <v>0</v>
      </c>
      <c r="H113" s="94"/>
      <c r="I113" s="106">
        <v>120215</v>
      </c>
      <c r="J113" s="94"/>
      <c r="K113" s="106">
        <v>261764</v>
      </c>
      <c r="L113" s="94"/>
      <c r="M113" s="106">
        <v>0</v>
      </c>
      <c r="N113" s="94"/>
      <c r="O113" s="106">
        <v>0</v>
      </c>
      <c r="P113" s="94"/>
      <c r="Q113" s="106">
        <v>0</v>
      </c>
      <c r="R113" s="94"/>
      <c r="S113" s="106">
        <v>0</v>
      </c>
      <c r="T113" s="94"/>
      <c r="U113" s="106">
        <v>0</v>
      </c>
      <c r="V113" s="94"/>
      <c r="W113" s="106">
        <v>0</v>
      </c>
      <c r="X113" s="94"/>
      <c r="Y113" s="106">
        <f t="shared" si="8"/>
        <v>0</v>
      </c>
      <c r="Z113" s="94"/>
      <c r="AA113" s="106">
        <v>0</v>
      </c>
      <c r="AB113" s="94"/>
      <c r="AC113" s="106">
        <v>0</v>
      </c>
      <c r="AD113" s="94"/>
      <c r="AE113" s="106">
        <v>0</v>
      </c>
      <c r="AF113" s="94"/>
      <c r="AG113" s="106">
        <v>0</v>
      </c>
      <c r="AH113" s="94"/>
      <c r="AI113" s="106">
        <f t="shared" si="9"/>
        <v>0</v>
      </c>
      <c r="AJ113" s="94"/>
      <c r="AK113" s="106">
        <f t="shared" si="10"/>
        <v>0</v>
      </c>
      <c r="AL113" s="94"/>
      <c r="AM113" s="94"/>
      <c r="AN113" s="95">
        <v>34</v>
      </c>
    </row>
    <row r="114" spans="1:40" ht="9.75" customHeight="1" x14ac:dyDescent="0.25">
      <c r="A114" s="94">
        <v>35</v>
      </c>
      <c r="B114" s="95"/>
      <c r="C114" s="8" t="s">
        <v>155</v>
      </c>
      <c r="D114" s="94"/>
      <c r="E114" s="106">
        <v>0</v>
      </c>
      <c r="F114" s="94"/>
      <c r="G114" s="106">
        <v>0</v>
      </c>
      <c r="H114" s="94"/>
      <c r="I114" s="106">
        <v>0</v>
      </c>
      <c r="J114" s="94"/>
      <c r="K114" s="106">
        <v>0</v>
      </c>
      <c r="L114" s="94"/>
      <c r="M114" s="106">
        <v>647633</v>
      </c>
      <c r="N114" s="94"/>
      <c r="O114" s="106">
        <v>0</v>
      </c>
      <c r="P114" s="94"/>
      <c r="Q114" s="106">
        <v>0</v>
      </c>
      <c r="R114" s="94"/>
      <c r="S114" s="106">
        <v>0</v>
      </c>
      <c r="T114" s="94"/>
      <c r="U114" s="106">
        <v>132367</v>
      </c>
      <c r="V114" s="94"/>
      <c r="W114" s="106">
        <v>40409</v>
      </c>
      <c r="X114" s="94"/>
      <c r="Y114" s="106">
        <f t="shared" si="8"/>
        <v>820409</v>
      </c>
      <c r="Z114" s="94"/>
      <c r="AA114" s="106">
        <v>1050436</v>
      </c>
      <c r="AB114" s="94"/>
      <c r="AC114" s="106">
        <v>669031</v>
      </c>
      <c r="AD114" s="94"/>
      <c r="AE114" s="106">
        <v>211014</v>
      </c>
      <c r="AF114" s="94"/>
      <c r="AG114" s="106">
        <v>0</v>
      </c>
      <c r="AH114" s="94"/>
      <c r="AI114" s="106">
        <f t="shared" si="9"/>
        <v>1930481</v>
      </c>
      <c r="AJ114" s="94"/>
      <c r="AK114" s="106">
        <f t="shared" si="10"/>
        <v>-1110072</v>
      </c>
      <c r="AL114" s="94"/>
      <c r="AM114" s="94"/>
      <c r="AN114" s="95">
        <v>35</v>
      </c>
    </row>
    <row r="115" spans="1:40" ht="9.75" customHeight="1" x14ac:dyDescent="0.25">
      <c r="A115" s="94">
        <v>36</v>
      </c>
      <c r="B115" s="95"/>
      <c r="C115" s="8" t="s">
        <v>156</v>
      </c>
      <c r="D115" s="94"/>
      <c r="E115" s="106">
        <v>0</v>
      </c>
      <c r="F115" s="94"/>
      <c r="G115" s="106">
        <v>0</v>
      </c>
      <c r="H115" s="94"/>
      <c r="I115" s="106">
        <v>0</v>
      </c>
      <c r="J115" s="94"/>
      <c r="K115" s="106">
        <v>0</v>
      </c>
      <c r="L115" s="94"/>
      <c r="M115" s="106">
        <v>4504792</v>
      </c>
      <c r="N115" s="94"/>
      <c r="O115" s="106">
        <v>0</v>
      </c>
      <c r="P115" s="94"/>
      <c r="Q115" s="106">
        <v>0</v>
      </c>
      <c r="R115" s="94"/>
      <c r="S115" s="106">
        <v>0</v>
      </c>
      <c r="T115" s="94"/>
      <c r="U115" s="106">
        <v>0</v>
      </c>
      <c r="V115" s="94"/>
      <c r="W115" s="106">
        <v>131608</v>
      </c>
      <c r="X115" s="94"/>
      <c r="Y115" s="106">
        <f t="shared" si="8"/>
        <v>4636400</v>
      </c>
      <c r="Z115" s="94"/>
      <c r="AA115" s="106">
        <v>2982716</v>
      </c>
      <c r="AB115" s="94"/>
      <c r="AC115" s="106">
        <v>1147853</v>
      </c>
      <c r="AD115" s="94"/>
      <c r="AE115" s="106">
        <v>66148</v>
      </c>
      <c r="AF115" s="94"/>
      <c r="AG115" s="106">
        <v>0</v>
      </c>
      <c r="AH115" s="94"/>
      <c r="AI115" s="106">
        <f t="shared" si="9"/>
        <v>4196717</v>
      </c>
      <c r="AJ115" s="94"/>
      <c r="AK115" s="106">
        <f t="shared" si="10"/>
        <v>439683</v>
      </c>
      <c r="AL115" s="94"/>
      <c r="AM115" s="94"/>
      <c r="AN115" s="95">
        <v>36</v>
      </c>
    </row>
    <row r="116" spans="1:40" ht="9.75" customHeight="1" x14ac:dyDescent="0.25">
      <c r="A116" s="94">
        <v>37</v>
      </c>
      <c r="B116" s="95"/>
      <c r="C116" s="8" t="s">
        <v>157</v>
      </c>
      <c r="D116" s="94"/>
      <c r="E116" s="106">
        <v>0</v>
      </c>
      <c r="F116" s="94"/>
      <c r="G116" s="106">
        <v>0</v>
      </c>
      <c r="H116" s="94"/>
      <c r="I116" s="106">
        <v>0</v>
      </c>
      <c r="J116" s="94"/>
      <c r="K116" s="106">
        <v>0</v>
      </c>
      <c r="L116" s="94"/>
      <c r="M116" s="106">
        <v>12547339</v>
      </c>
      <c r="N116" s="94"/>
      <c r="O116" s="106">
        <v>-500000</v>
      </c>
      <c r="P116" s="94"/>
      <c r="Q116" s="106">
        <v>0</v>
      </c>
      <c r="R116" s="94"/>
      <c r="S116" s="106">
        <v>0</v>
      </c>
      <c r="T116" s="94"/>
      <c r="U116" s="106">
        <v>0</v>
      </c>
      <c r="V116" s="94"/>
      <c r="W116" s="106">
        <v>573756</v>
      </c>
      <c r="X116" s="94"/>
      <c r="Y116" s="106">
        <f t="shared" si="8"/>
        <v>12621095</v>
      </c>
      <c r="Z116" s="94"/>
      <c r="AA116" s="106">
        <v>6046910</v>
      </c>
      <c r="AB116" s="94"/>
      <c r="AC116" s="106">
        <v>2851162</v>
      </c>
      <c r="AD116" s="94"/>
      <c r="AE116" s="106">
        <v>4197935</v>
      </c>
      <c r="AF116" s="94"/>
      <c r="AG116" s="106">
        <v>65097</v>
      </c>
      <c r="AH116" s="94"/>
      <c r="AI116" s="106">
        <f t="shared" si="9"/>
        <v>13161104</v>
      </c>
      <c r="AJ116" s="94"/>
      <c r="AK116" s="106">
        <f t="shared" si="10"/>
        <v>-540009</v>
      </c>
      <c r="AL116" s="94"/>
      <c r="AM116" s="94"/>
      <c r="AN116" s="95">
        <v>37</v>
      </c>
    </row>
    <row r="117" spans="1:40" ht="9.75" customHeight="1" x14ac:dyDescent="0.25">
      <c r="A117" s="94">
        <v>38</v>
      </c>
      <c r="B117" s="95"/>
      <c r="C117" s="8" t="s">
        <v>158</v>
      </c>
      <c r="D117" s="94"/>
      <c r="E117" s="106">
        <v>0</v>
      </c>
      <c r="F117" s="94"/>
      <c r="G117" s="106">
        <v>0</v>
      </c>
      <c r="H117" s="94"/>
      <c r="I117" s="106">
        <v>50799</v>
      </c>
      <c r="J117" s="94"/>
      <c r="K117" s="106">
        <v>0</v>
      </c>
      <c r="L117" s="94"/>
      <c r="M117" s="106">
        <v>230600</v>
      </c>
      <c r="N117" s="94"/>
      <c r="O117" s="106">
        <v>0</v>
      </c>
      <c r="P117" s="94"/>
      <c r="Q117" s="106">
        <v>0</v>
      </c>
      <c r="R117" s="94"/>
      <c r="S117" s="106">
        <v>0</v>
      </c>
      <c r="T117" s="94"/>
      <c r="U117" s="106">
        <v>0</v>
      </c>
      <c r="V117" s="94"/>
      <c r="W117" s="106">
        <v>0</v>
      </c>
      <c r="X117" s="94"/>
      <c r="Y117" s="106">
        <f t="shared" si="8"/>
        <v>230600</v>
      </c>
      <c r="Z117" s="94"/>
      <c r="AA117" s="106">
        <v>221945</v>
      </c>
      <c r="AB117" s="94"/>
      <c r="AC117" s="106">
        <v>92806</v>
      </c>
      <c r="AD117" s="94"/>
      <c r="AE117" s="106">
        <v>271</v>
      </c>
      <c r="AF117" s="94"/>
      <c r="AG117" s="106">
        <v>0</v>
      </c>
      <c r="AH117" s="94"/>
      <c r="AI117" s="106">
        <f t="shared" si="9"/>
        <v>315022</v>
      </c>
      <c r="AJ117" s="94"/>
      <c r="AK117" s="106">
        <f t="shared" si="10"/>
        <v>-84422</v>
      </c>
      <c r="AL117" s="94"/>
      <c r="AM117" s="94"/>
      <c r="AN117" s="95">
        <v>38</v>
      </c>
    </row>
    <row r="118" spans="1:40" ht="9.75" customHeight="1" x14ac:dyDescent="0.25">
      <c r="A118" s="94">
        <v>39</v>
      </c>
      <c r="B118" s="95"/>
      <c r="C118" s="8" t="s">
        <v>159</v>
      </c>
      <c r="D118" s="94"/>
      <c r="E118" s="106">
        <v>0</v>
      </c>
      <c r="F118" s="94"/>
      <c r="G118" s="106">
        <v>0</v>
      </c>
      <c r="H118" s="94"/>
      <c r="I118" s="106">
        <v>0</v>
      </c>
      <c r="J118" s="94"/>
      <c r="K118" s="106">
        <v>0</v>
      </c>
      <c r="L118" s="94"/>
      <c r="M118" s="106">
        <v>209532</v>
      </c>
      <c r="N118" s="94"/>
      <c r="O118" s="106">
        <v>0</v>
      </c>
      <c r="P118" s="94"/>
      <c r="Q118" s="106">
        <v>0</v>
      </c>
      <c r="R118" s="94"/>
      <c r="S118" s="106">
        <v>173741</v>
      </c>
      <c r="T118" s="94"/>
      <c r="U118" s="106">
        <v>612355</v>
      </c>
      <c r="V118" s="94"/>
      <c r="W118" s="106">
        <v>0</v>
      </c>
      <c r="X118" s="94"/>
      <c r="Y118" s="106">
        <f t="shared" si="8"/>
        <v>995628</v>
      </c>
      <c r="Z118" s="94"/>
      <c r="AA118" s="106">
        <v>995628</v>
      </c>
      <c r="AB118" s="94"/>
      <c r="AC118" s="106">
        <v>0</v>
      </c>
      <c r="AD118" s="94"/>
      <c r="AE118" s="106">
        <v>0</v>
      </c>
      <c r="AF118" s="94"/>
      <c r="AG118" s="106">
        <v>0</v>
      </c>
      <c r="AH118" s="94"/>
      <c r="AI118" s="106">
        <f t="shared" si="9"/>
        <v>995628</v>
      </c>
      <c r="AJ118" s="94"/>
      <c r="AK118" s="106">
        <f t="shared" si="10"/>
        <v>0</v>
      </c>
      <c r="AL118" s="94"/>
      <c r="AM118" s="94"/>
      <c r="AN118" s="95">
        <v>39</v>
      </c>
    </row>
    <row r="119" spans="1:40" ht="9.75" customHeight="1" x14ac:dyDescent="0.25">
      <c r="A119" s="94">
        <v>40</v>
      </c>
      <c r="B119" s="95"/>
      <c r="C119" s="8" t="s">
        <v>160</v>
      </c>
      <c r="D119" s="94"/>
      <c r="E119" s="113">
        <v>0</v>
      </c>
      <c r="F119" s="119"/>
      <c r="G119" s="113">
        <v>0</v>
      </c>
      <c r="H119" s="119"/>
      <c r="I119" s="113">
        <v>0</v>
      </c>
      <c r="J119" s="119"/>
      <c r="K119" s="113">
        <v>0</v>
      </c>
      <c r="L119" s="119"/>
      <c r="M119" s="113">
        <v>4996035</v>
      </c>
      <c r="N119" s="119"/>
      <c r="O119" s="113">
        <v>0</v>
      </c>
      <c r="P119" s="119"/>
      <c r="Q119" s="113">
        <v>0</v>
      </c>
      <c r="R119" s="119"/>
      <c r="S119" s="113">
        <v>0</v>
      </c>
      <c r="T119" s="119"/>
      <c r="U119" s="113">
        <v>0</v>
      </c>
      <c r="V119" s="119"/>
      <c r="W119" s="113">
        <v>15028</v>
      </c>
      <c r="X119" s="119"/>
      <c r="Y119" s="113">
        <f t="shared" si="8"/>
        <v>5011063</v>
      </c>
      <c r="Z119" s="119"/>
      <c r="AA119" s="113">
        <v>3382838</v>
      </c>
      <c r="AB119" s="119"/>
      <c r="AC119" s="113">
        <v>1188064</v>
      </c>
      <c r="AD119" s="119"/>
      <c r="AE119" s="113">
        <v>423286</v>
      </c>
      <c r="AF119" s="119"/>
      <c r="AG119" s="113">
        <v>0</v>
      </c>
      <c r="AH119" s="119"/>
      <c r="AI119" s="113">
        <f t="shared" si="9"/>
        <v>4994188</v>
      </c>
      <c r="AJ119" s="119"/>
      <c r="AK119" s="113">
        <f t="shared" si="10"/>
        <v>16875</v>
      </c>
      <c r="AL119" s="119"/>
      <c r="AM119" s="94"/>
      <c r="AN119" s="95">
        <v>40</v>
      </c>
    </row>
    <row r="120" spans="1:40" ht="9.75" customHeight="1" x14ac:dyDescent="0.25">
      <c r="A120" s="94">
        <v>41</v>
      </c>
      <c r="B120" s="95"/>
      <c r="C120" s="8" t="s">
        <v>161</v>
      </c>
      <c r="D120" s="94"/>
      <c r="E120" s="106">
        <v>0</v>
      </c>
      <c r="F120" s="94"/>
      <c r="G120" s="106">
        <v>0</v>
      </c>
      <c r="H120" s="94"/>
      <c r="I120" s="106">
        <v>122659</v>
      </c>
      <c r="J120" s="94"/>
      <c r="K120" s="106">
        <v>0</v>
      </c>
      <c r="L120" s="94"/>
      <c r="M120" s="106">
        <v>0</v>
      </c>
      <c r="N120" s="94"/>
      <c r="O120" s="106">
        <v>0</v>
      </c>
      <c r="P120" s="94"/>
      <c r="Q120" s="106">
        <v>0</v>
      </c>
      <c r="R120" s="94"/>
      <c r="S120" s="106">
        <v>0</v>
      </c>
      <c r="T120" s="94"/>
      <c r="U120" s="106">
        <v>0</v>
      </c>
      <c r="V120" s="94"/>
      <c r="W120" s="106">
        <v>78161</v>
      </c>
      <c r="X120" s="94"/>
      <c r="Y120" s="106">
        <f t="shared" si="8"/>
        <v>78161</v>
      </c>
      <c r="Z120" s="94"/>
      <c r="AA120" s="106">
        <v>83682</v>
      </c>
      <c r="AB120" s="94"/>
      <c r="AC120" s="106">
        <v>0</v>
      </c>
      <c r="AD120" s="94"/>
      <c r="AE120" s="106">
        <v>0</v>
      </c>
      <c r="AF120" s="94"/>
      <c r="AG120" s="106">
        <v>2208654</v>
      </c>
      <c r="AH120" s="94"/>
      <c r="AI120" s="106">
        <f t="shared" si="9"/>
        <v>2292336</v>
      </c>
      <c r="AJ120" s="94"/>
      <c r="AK120" s="106">
        <f t="shared" si="10"/>
        <v>-2214175</v>
      </c>
      <c r="AL120" s="94"/>
      <c r="AM120" s="94"/>
      <c r="AN120" s="95">
        <v>41</v>
      </c>
    </row>
    <row r="121" spans="1:40" ht="9.75" customHeight="1" x14ac:dyDescent="0.25">
      <c r="A121" s="94">
        <v>42</v>
      </c>
      <c r="B121" s="95"/>
      <c r="C121" s="8" t="s">
        <v>162</v>
      </c>
      <c r="D121" s="94"/>
      <c r="E121" s="106">
        <v>0</v>
      </c>
      <c r="F121" s="94"/>
      <c r="G121" s="106">
        <v>0</v>
      </c>
      <c r="H121" s="94"/>
      <c r="I121" s="106">
        <v>129683</v>
      </c>
      <c r="J121" s="94"/>
      <c r="K121" s="106">
        <v>158294</v>
      </c>
      <c r="L121" s="94"/>
      <c r="M121" s="106">
        <v>26562262</v>
      </c>
      <c r="N121" s="94"/>
      <c r="O121" s="106">
        <v>52029</v>
      </c>
      <c r="P121" s="94"/>
      <c r="Q121" s="106">
        <v>0</v>
      </c>
      <c r="R121" s="94"/>
      <c r="S121" s="106">
        <v>0</v>
      </c>
      <c r="T121" s="94"/>
      <c r="U121" s="106">
        <v>0</v>
      </c>
      <c r="V121" s="94"/>
      <c r="W121" s="106">
        <v>1462169</v>
      </c>
      <c r="X121" s="94"/>
      <c r="Y121" s="106">
        <f t="shared" si="8"/>
        <v>28076460</v>
      </c>
      <c r="Z121" s="94"/>
      <c r="AA121" s="106">
        <v>18232254</v>
      </c>
      <c r="AB121" s="94"/>
      <c r="AC121" s="106">
        <v>10225065</v>
      </c>
      <c r="AD121" s="94"/>
      <c r="AE121" s="106">
        <v>494364</v>
      </c>
      <c r="AF121" s="94"/>
      <c r="AG121" s="106">
        <v>774359</v>
      </c>
      <c r="AH121" s="94"/>
      <c r="AI121" s="106">
        <f t="shared" si="9"/>
        <v>29726042</v>
      </c>
      <c r="AJ121" s="94"/>
      <c r="AK121" s="106">
        <f t="shared" si="10"/>
        <v>-1649582</v>
      </c>
      <c r="AL121" s="94"/>
      <c r="AM121" s="94"/>
      <c r="AN121" s="95">
        <v>42</v>
      </c>
    </row>
    <row r="122" spans="1:40" ht="9.75" customHeight="1" x14ac:dyDescent="0.25">
      <c r="A122" s="94">
        <v>43</v>
      </c>
      <c r="B122" s="95"/>
      <c r="C122" s="8" t="s">
        <v>163</v>
      </c>
      <c r="D122" s="94"/>
      <c r="E122" s="106">
        <v>0</v>
      </c>
      <c r="F122" s="94"/>
      <c r="G122" s="106">
        <v>0</v>
      </c>
      <c r="H122" s="94"/>
      <c r="I122" s="106">
        <v>10180758</v>
      </c>
      <c r="J122" s="94"/>
      <c r="K122" s="106">
        <v>2770145</v>
      </c>
      <c r="L122" s="94"/>
      <c r="M122" s="106">
        <v>118329896</v>
      </c>
      <c r="N122" s="94"/>
      <c r="O122" s="106">
        <v>0</v>
      </c>
      <c r="P122" s="94"/>
      <c r="Q122" s="106">
        <v>0</v>
      </c>
      <c r="R122" s="94"/>
      <c r="S122" s="106">
        <v>0</v>
      </c>
      <c r="T122" s="94"/>
      <c r="U122" s="106">
        <v>0</v>
      </c>
      <c r="V122" s="94"/>
      <c r="W122" s="106">
        <v>22756062</v>
      </c>
      <c r="X122" s="94"/>
      <c r="Y122" s="106">
        <f t="shared" si="8"/>
        <v>141085958</v>
      </c>
      <c r="Z122" s="94"/>
      <c r="AA122" s="106">
        <v>65281031</v>
      </c>
      <c r="AB122" s="94"/>
      <c r="AC122" s="106">
        <v>36425016</v>
      </c>
      <c r="AD122" s="94"/>
      <c r="AE122" s="106">
        <v>10842396</v>
      </c>
      <c r="AF122" s="94"/>
      <c r="AG122" s="106">
        <v>0</v>
      </c>
      <c r="AH122" s="94"/>
      <c r="AI122" s="106">
        <f t="shared" si="9"/>
        <v>112548443</v>
      </c>
      <c r="AJ122" s="94"/>
      <c r="AK122" s="106">
        <f t="shared" si="10"/>
        <v>28537515</v>
      </c>
      <c r="AL122" s="94"/>
      <c r="AM122" s="94"/>
      <c r="AN122" s="95">
        <v>43</v>
      </c>
    </row>
    <row r="123" spans="1:40" ht="9.75" customHeight="1" x14ac:dyDescent="0.25">
      <c r="A123" s="94">
        <v>44</v>
      </c>
      <c r="B123" s="95"/>
      <c r="C123" s="8" t="s">
        <v>164</v>
      </c>
      <c r="D123" s="94"/>
      <c r="E123" s="106">
        <v>0</v>
      </c>
      <c r="F123" s="94"/>
      <c r="G123" s="106">
        <v>0</v>
      </c>
      <c r="H123" s="94"/>
      <c r="I123" s="106">
        <v>0</v>
      </c>
      <c r="J123" s="94"/>
      <c r="K123" s="106">
        <v>0</v>
      </c>
      <c r="L123" s="94"/>
      <c r="M123" s="106">
        <v>0</v>
      </c>
      <c r="N123" s="94"/>
      <c r="O123" s="106">
        <v>0</v>
      </c>
      <c r="P123" s="94"/>
      <c r="Q123" s="106">
        <v>0</v>
      </c>
      <c r="R123" s="94"/>
      <c r="S123" s="106">
        <v>0</v>
      </c>
      <c r="T123" s="94"/>
      <c r="U123" s="106">
        <v>0</v>
      </c>
      <c r="V123" s="94"/>
      <c r="W123" s="106">
        <v>0</v>
      </c>
      <c r="X123" s="94"/>
      <c r="Y123" s="106">
        <f t="shared" si="8"/>
        <v>0</v>
      </c>
      <c r="Z123" s="94"/>
      <c r="AA123" s="106">
        <v>0</v>
      </c>
      <c r="AB123" s="94"/>
      <c r="AC123" s="106">
        <v>0</v>
      </c>
      <c r="AD123" s="94"/>
      <c r="AE123" s="106">
        <v>0</v>
      </c>
      <c r="AF123" s="94"/>
      <c r="AG123" s="106">
        <v>0</v>
      </c>
      <c r="AH123" s="94"/>
      <c r="AI123" s="106">
        <f t="shared" si="9"/>
        <v>0</v>
      </c>
      <c r="AJ123" s="94"/>
      <c r="AK123" s="106">
        <f t="shared" si="10"/>
        <v>0</v>
      </c>
      <c r="AL123" s="94"/>
      <c r="AM123" s="94"/>
      <c r="AN123" s="95">
        <v>44</v>
      </c>
    </row>
    <row r="124" spans="1:40" ht="9.75" customHeight="1" x14ac:dyDescent="0.25">
      <c r="A124" s="94">
        <v>45</v>
      </c>
      <c r="B124" s="95"/>
      <c r="C124" s="8" t="s">
        <v>165</v>
      </c>
      <c r="D124" s="94"/>
      <c r="E124" s="106">
        <v>0</v>
      </c>
      <c r="F124" s="94"/>
      <c r="G124" s="106">
        <v>0</v>
      </c>
      <c r="H124" s="94"/>
      <c r="I124" s="106">
        <v>0</v>
      </c>
      <c r="J124" s="94"/>
      <c r="K124" s="106">
        <v>0</v>
      </c>
      <c r="L124" s="94"/>
      <c r="M124" s="106">
        <v>34391</v>
      </c>
      <c r="N124" s="94"/>
      <c r="O124" s="106">
        <v>0</v>
      </c>
      <c r="P124" s="94"/>
      <c r="Q124" s="106">
        <v>0</v>
      </c>
      <c r="R124" s="94"/>
      <c r="S124" s="106">
        <v>0</v>
      </c>
      <c r="T124" s="94"/>
      <c r="U124" s="106">
        <v>0</v>
      </c>
      <c r="V124" s="94"/>
      <c r="W124" s="106">
        <v>47</v>
      </c>
      <c r="X124" s="94"/>
      <c r="Y124" s="106">
        <f t="shared" si="8"/>
        <v>34438</v>
      </c>
      <c r="Z124" s="94"/>
      <c r="AA124" s="106">
        <v>21485</v>
      </c>
      <c r="AB124" s="94"/>
      <c r="AC124" s="106">
        <v>23802</v>
      </c>
      <c r="AD124" s="94"/>
      <c r="AE124" s="106">
        <v>6031</v>
      </c>
      <c r="AF124" s="94"/>
      <c r="AG124" s="106">
        <v>0</v>
      </c>
      <c r="AH124" s="94"/>
      <c r="AI124" s="106">
        <f t="shared" si="9"/>
        <v>51318</v>
      </c>
      <c r="AJ124" s="94"/>
      <c r="AK124" s="106">
        <f t="shared" si="10"/>
        <v>-16880</v>
      </c>
      <c r="AL124" s="94"/>
      <c r="AM124" s="94"/>
      <c r="AN124" s="95">
        <v>45</v>
      </c>
    </row>
    <row r="125" spans="1:40" ht="9.75" customHeight="1" x14ac:dyDescent="0.25">
      <c r="A125" s="94">
        <v>46</v>
      </c>
      <c r="B125" s="95"/>
      <c r="C125" s="8" t="s">
        <v>166</v>
      </c>
      <c r="D125" s="94"/>
      <c r="E125" s="106">
        <v>0</v>
      </c>
      <c r="F125" s="94"/>
      <c r="G125" s="106">
        <v>0</v>
      </c>
      <c r="H125" s="94"/>
      <c r="I125" s="106">
        <v>0</v>
      </c>
      <c r="J125" s="94"/>
      <c r="K125" s="106">
        <v>896531</v>
      </c>
      <c r="L125" s="94"/>
      <c r="M125" s="106">
        <v>5226006</v>
      </c>
      <c r="N125" s="94"/>
      <c r="O125" s="106">
        <v>3300000</v>
      </c>
      <c r="P125" s="94"/>
      <c r="Q125" s="106">
        <v>0</v>
      </c>
      <c r="R125" s="94"/>
      <c r="S125" s="106">
        <v>0</v>
      </c>
      <c r="T125" s="94"/>
      <c r="U125" s="106">
        <v>0</v>
      </c>
      <c r="V125" s="94"/>
      <c r="W125" s="106">
        <v>133851</v>
      </c>
      <c r="X125" s="94"/>
      <c r="Y125" s="106">
        <f t="shared" si="8"/>
        <v>8659857</v>
      </c>
      <c r="Z125" s="94"/>
      <c r="AA125" s="106">
        <v>6509406</v>
      </c>
      <c r="AB125" s="94"/>
      <c r="AC125" s="106">
        <v>677130</v>
      </c>
      <c r="AD125" s="94"/>
      <c r="AE125" s="106">
        <v>1245764</v>
      </c>
      <c r="AF125" s="94"/>
      <c r="AG125" s="106">
        <v>0</v>
      </c>
      <c r="AH125" s="94"/>
      <c r="AI125" s="106">
        <f t="shared" si="9"/>
        <v>8432300</v>
      </c>
      <c r="AJ125" s="94"/>
      <c r="AK125" s="106">
        <f t="shared" si="10"/>
        <v>227557</v>
      </c>
      <c r="AL125" s="94"/>
      <c r="AM125" s="94"/>
      <c r="AN125" s="95">
        <v>46</v>
      </c>
    </row>
    <row r="126" spans="1:40" ht="9.75" customHeight="1" x14ac:dyDescent="0.25">
      <c r="A126" s="94">
        <v>47</v>
      </c>
      <c r="B126" s="95"/>
      <c r="C126" s="8" t="s">
        <v>167</v>
      </c>
      <c r="D126" s="94"/>
      <c r="E126" s="106">
        <v>0</v>
      </c>
      <c r="F126" s="94"/>
      <c r="G126" s="106">
        <v>0</v>
      </c>
      <c r="H126" s="94"/>
      <c r="I126" s="106">
        <v>708761</v>
      </c>
      <c r="J126" s="94"/>
      <c r="K126" s="106">
        <v>0</v>
      </c>
      <c r="L126" s="94"/>
      <c r="M126" s="106">
        <v>16779691</v>
      </c>
      <c r="N126" s="94"/>
      <c r="O126" s="106">
        <v>0</v>
      </c>
      <c r="P126" s="94"/>
      <c r="Q126" s="106">
        <v>0</v>
      </c>
      <c r="R126" s="94"/>
      <c r="S126" s="106">
        <v>0</v>
      </c>
      <c r="T126" s="94"/>
      <c r="U126" s="106">
        <v>0</v>
      </c>
      <c r="V126" s="94"/>
      <c r="W126" s="106">
        <v>4867979</v>
      </c>
      <c r="X126" s="94"/>
      <c r="Y126" s="106">
        <f t="shared" si="8"/>
        <v>21647670</v>
      </c>
      <c r="Z126" s="94"/>
      <c r="AA126" s="106">
        <v>11669089</v>
      </c>
      <c r="AB126" s="94"/>
      <c r="AC126" s="106">
        <v>7922613</v>
      </c>
      <c r="AD126" s="94"/>
      <c r="AE126" s="106">
        <v>727965</v>
      </c>
      <c r="AF126" s="94"/>
      <c r="AG126" s="106">
        <v>0</v>
      </c>
      <c r="AH126" s="94"/>
      <c r="AI126" s="106">
        <f t="shared" si="9"/>
        <v>20319667</v>
      </c>
      <c r="AJ126" s="94"/>
      <c r="AK126" s="106">
        <f t="shared" si="10"/>
        <v>1328003</v>
      </c>
      <c r="AL126" s="94"/>
      <c r="AM126" s="94"/>
      <c r="AN126" s="95">
        <v>47</v>
      </c>
    </row>
    <row r="127" spans="1:40" ht="9.75" customHeight="1" x14ac:dyDescent="0.25">
      <c r="A127" s="94">
        <v>48</v>
      </c>
      <c r="B127" s="95"/>
      <c r="C127" s="8" t="s">
        <v>168</v>
      </c>
      <c r="D127" s="94"/>
      <c r="E127" s="106">
        <v>0</v>
      </c>
      <c r="F127" s="94"/>
      <c r="G127" s="106">
        <v>0</v>
      </c>
      <c r="H127" s="94"/>
      <c r="I127" s="106">
        <v>55189</v>
      </c>
      <c r="J127" s="94"/>
      <c r="K127" s="106">
        <v>0</v>
      </c>
      <c r="L127" s="94"/>
      <c r="M127" s="106">
        <v>176394</v>
      </c>
      <c r="N127" s="94"/>
      <c r="O127" s="106">
        <v>0</v>
      </c>
      <c r="P127" s="94"/>
      <c r="Q127" s="106">
        <v>0</v>
      </c>
      <c r="R127" s="94"/>
      <c r="S127" s="106">
        <v>0</v>
      </c>
      <c r="T127" s="94"/>
      <c r="U127" s="106">
        <v>0</v>
      </c>
      <c r="V127" s="94"/>
      <c r="W127" s="106">
        <v>122</v>
      </c>
      <c r="X127" s="94"/>
      <c r="Y127" s="106">
        <f t="shared" si="8"/>
        <v>176516</v>
      </c>
      <c r="Z127" s="94"/>
      <c r="AA127" s="106">
        <v>150995</v>
      </c>
      <c r="AB127" s="94"/>
      <c r="AC127" s="106">
        <v>29193</v>
      </c>
      <c r="AD127" s="94"/>
      <c r="AE127" s="106">
        <v>0</v>
      </c>
      <c r="AF127" s="94"/>
      <c r="AG127" s="106">
        <v>0</v>
      </c>
      <c r="AH127" s="94"/>
      <c r="AI127" s="106">
        <f t="shared" si="9"/>
        <v>180188</v>
      </c>
      <c r="AJ127" s="94"/>
      <c r="AK127" s="106">
        <f t="shared" si="10"/>
        <v>-3672</v>
      </c>
      <c r="AL127" s="94"/>
      <c r="AM127" s="94"/>
      <c r="AN127" s="95">
        <v>48</v>
      </c>
    </row>
    <row r="128" spans="1:40" ht="9.75" customHeight="1" x14ac:dyDescent="0.25">
      <c r="A128" s="94">
        <v>49</v>
      </c>
      <c r="B128" s="95"/>
      <c r="C128" s="8" t="s">
        <v>169</v>
      </c>
      <c r="D128" s="94"/>
      <c r="E128" s="106">
        <v>0</v>
      </c>
      <c r="F128" s="94"/>
      <c r="G128" s="106">
        <v>0</v>
      </c>
      <c r="H128" s="94"/>
      <c r="I128" s="106">
        <v>0</v>
      </c>
      <c r="J128" s="94"/>
      <c r="K128" s="106">
        <v>0</v>
      </c>
      <c r="L128" s="94"/>
      <c r="M128" s="106">
        <v>5580056</v>
      </c>
      <c r="N128" s="94"/>
      <c r="O128" s="106">
        <v>0</v>
      </c>
      <c r="P128" s="94"/>
      <c r="Q128" s="106">
        <v>0</v>
      </c>
      <c r="R128" s="94"/>
      <c r="S128" s="106">
        <v>0</v>
      </c>
      <c r="T128" s="94"/>
      <c r="U128" s="106">
        <v>0</v>
      </c>
      <c r="V128" s="94"/>
      <c r="W128" s="106">
        <v>429631</v>
      </c>
      <c r="X128" s="94"/>
      <c r="Y128" s="106">
        <f t="shared" si="8"/>
        <v>6009687</v>
      </c>
      <c r="Z128" s="94"/>
      <c r="AA128" s="106">
        <v>4186772</v>
      </c>
      <c r="AB128" s="94"/>
      <c r="AC128" s="106">
        <v>1501795</v>
      </c>
      <c r="AD128" s="94"/>
      <c r="AE128" s="106">
        <v>972271</v>
      </c>
      <c r="AF128" s="94"/>
      <c r="AG128" s="106">
        <v>0</v>
      </c>
      <c r="AH128" s="94"/>
      <c r="AI128" s="106">
        <f t="shared" si="9"/>
        <v>6660838</v>
      </c>
      <c r="AJ128" s="94"/>
      <c r="AK128" s="106">
        <f t="shared" si="10"/>
        <v>-651151</v>
      </c>
      <c r="AL128" s="94"/>
      <c r="AM128" s="94"/>
      <c r="AN128" s="95">
        <v>49</v>
      </c>
    </row>
    <row r="129" spans="1:41" ht="9.75" customHeight="1" x14ac:dyDescent="0.25">
      <c r="A129" s="94">
        <v>50</v>
      </c>
      <c r="B129" s="95"/>
      <c r="C129" s="8" t="s">
        <v>170</v>
      </c>
      <c r="D129" s="94"/>
      <c r="E129" s="113">
        <v>0</v>
      </c>
      <c r="F129" s="119"/>
      <c r="G129" s="113">
        <v>0</v>
      </c>
      <c r="H129" s="119"/>
      <c r="I129" s="113">
        <v>0</v>
      </c>
      <c r="J129" s="119"/>
      <c r="K129" s="113">
        <v>0</v>
      </c>
      <c r="L129" s="119"/>
      <c r="M129" s="113">
        <v>0</v>
      </c>
      <c r="N129" s="119"/>
      <c r="O129" s="113">
        <v>0</v>
      </c>
      <c r="P129" s="119"/>
      <c r="Q129" s="113">
        <v>0</v>
      </c>
      <c r="R129" s="119"/>
      <c r="S129" s="113">
        <v>0</v>
      </c>
      <c r="T129" s="119"/>
      <c r="U129" s="113">
        <v>0</v>
      </c>
      <c r="V129" s="119"/>
      <c r="W129" s="113">
        <v>0</v>
      </c>
      <c r="X129" s="119"/>
      <c r="Y129" s="113">
        <f t="shared" si="8"/>
        <v>0</v>
      </c>
      <c r="Z129" s="119"/>
      <c r="AA129" s="113">
        <v>0</v>
      </c>
      <c r="AB129" s="119"/>
      <c r="AC129" s="113">
        <v>0</v>
      </c>
      <c r="AD129" s="119"/>
      <c r="AE129" s="113">
        <v>0</v>
      </c>
      <c r="AF129" s="119"/>
      <c r="AG129" s="113">
        <v>0</v>
      </c>
      <c r="AH129" s="119"/>
      <c r="AI129" s="113">
        <f t="shared" si="9"/>
        <v>0</v>
      </c>
      <c r="AJ129" s="119"/>
      <c r="AK129" s="113">
        <f t="shared" si="10"/>
        <v>0</v>
      </c>
      <c r="AL129" s="119"/>
      <c r="AM129" s="94"/>
      <c r="AN129" s="95">
        <v>50</v>
      </c>
    </row>
    <row r="130" spans="1:41" ht="7.5"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5"/>
    </row>
    <row r="131" spans="1:41" ht="6.75"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139"/>
      <c r="AO131" s="140"/>
    </row>
    <row r="132" spans="1:41" ht="0.6"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139"/>
      <c r="AO132" s="140"/>
    </row>
    <row r="133" spans="1:41" ht="11.25" customHeight="1" x14ac:dyDescent="0.25">
      <c r="A133" s="98">
        <v>150</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141"/>
      <c r="AO133" s="141">
        <v>151</v>
      </c>
    </row>
    <row r="134" spans="1:41" ht="10.5"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6" t="s">
        <v>40</v>
      </c>
      <c r="Z134" s="94"/>
      <c r="AA134" s="134" t="s">
        <v>475</v>
      </c>
      <c r="AB134" s="94"/>
      <c r="AC134" s="94"/>
      <c r="AD134" s="94"/>
      <c r="AE134" s="94"/>
      <c r="AF134" s="94"/>
      <c r="AG134" s="94"/>
      <c r="AH134" s="94"/>
      <c r="AI134" s="94"/>
      <c r="AJ134" s="94"/>
      <c r="AK134" s="94"/>
      <c r="AL134" s="94"/>
      <c r="AM134" s="94"/>
      <c r="AN134" s="135" t="s">
        <v>635</v>
      </c>
    </row>
    <row r="135" spans="1:41" ht="10.5"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6" t="s">
        <v>636</v>
      </c>
      <c r="Z135" s="94"/>
      <c r="AA135" s="134" t="s">
        <v>637</v>
      </c>
      <c r="AB135" s="94"/>
      <c r="AC135" s="94"/>
      <c r="AD135" s="94"/>
      <c r="AE135" s="94"/>
      <c r="AF135" s="94"/>
      <c r="AG135" s="94"/>
      <c r="AH135" s="94"/>
      <c r="AI135" s="94"/>
      <c r="AJ135" s="94"/>
      <c r="AK135" s="94"/>
      <c r="AL135" s="94"/>
      <c r="AM135" s="94"/>
      <c r="AN135" s="96" t="s">
        <v>629</v>
      </c>
    </row>
    <row r="136" spans="1:41" ht="10.5"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6" t="s">
        <v>46</v>
      </c>
      <c r="Z136" s="94"/>
      <c r="AA136" s="136" t="s">
        <v>47</v>
      </c>
      <c r="AB136" s="94"/>
      <c r="AC136" s="94"/>
      <c r="AD136" s="94"/>
      <c r="AE136" s="94"/>
      <c r="AF136" s="94"/>
      <c r="AG136" s="94"/>
      <c r="AH136" s="94"/>
      <c r="AI136" s="94"/>
      <c r="AJ136" s="94"/>
      <c r="AK136" s="94"/>
      <c r="AL136" s="94"/>
      <c r="AM136" s="94"/>
      <c r="AN136" s="95"/>
    </row>
    <row r="137" spans="1:41" ht="9.75"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5"/>
    </row>
    <row r="138" spans="1:41" ht="9.75" customHeight="1" x14ac:dyDescent="0.25">
      <c r="A138" s="94"/>
      <c r="B138" s="94"/>
      <c r="C138" s="94"/>
      <c r="D138" s="94"/>
      <c r="E138" s="94"/>
      <c r="F138" s="94"/>
      <c r="G138" s="94"/>
      <c r="H138" s="94"/>
      <c r="I138" s="94"/>
      <c r="J138" s="94"/>
      <c r="K138" s="94"/>
      <c r="L138" s="94"/>
      <c r="M138" s="99" t="s">
        <v>638</v>
      </c>
      <c r="N138" s="99"/>
      <c r="O138" s="99"/>
      <c r="P138" s="99"/>
      <c r="Q138" s="99"/>
      <c r="R138" s="99"/>
      <c r="S138" s="99"/>
      <c r="T138" s="99"/>
      <c r="U138" s="99"/>
      <c r="V138" s="99"/>
      <c r="W138" s="99"/>
      <c r="X138" s="94"/>
      <c r="Y138" s="94"/>
      <c r="Z138" s="94"/>
      <c r="AA138" s="99" t="s">
        <v>639</v>
      </c>
      <c r="AB138" s="99"/>
      <c r="AC138" s="99"/>
      <c r="AD138" s="99"/>
      <c r="AE138" s="99"/>
      <c r="AF138" s="99"/>
      <c r="AG138" s="99"/>
      <c r="AH138" s="99"/>
      <c r="AI138" s="99"/>
      <c r="AJ138" s="94"/>
      <c r="AK138" s="94"/>
      <c r="AL138" s="94"/>
      <c r="AM138" s="94"/>
      <c r="AN138" s="95"/>
    </row>
    <row r="139" spans="1:41" ht="9.75" customHeight="1" x14ac:dyDescent="0.25">
      <c r="A139" s="94"/>
      <c r="B139" s="94"/>
      <c r="C139" s="94"/>
      <c r="D139" s="94"/>
      <c r="E139" s="94"/>
      <c r="F139" s="94"/>
      <c r="G139" s="94"/>
      <c r="H139" s="94"/>
      <c r="I139" s="119"/>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5"/>
    </row>
    <row r="140" spans="1:41" ht="9.75" customHeight="1" x14ac:dyDescent="0.25">
      <c r="A140" s="94"/>
      <c r="B140" s="94"/>
      <c r="C140" s="94"/>
      <c r="D140" s="94"/>
      <c r="E140" s="137" t="s">
        <v>640</v>
      </c>
      <c r="F140" s="137"/>
      <c r="G140" s="137"/>
      <c r="H140" s="94"/>
      <c r="I140" s="137" t="s">
        <v>641</v>
      </c>
      <c r="J140" s="137"/>
      <c r="K140" s="137"/>
      <c r="L140" s="137"/>
      <c r="M140" s="94"/>
      <c r="N140" s="94"/>
      <c r="O140" s="137" t="s">
        <v>642</v>
      </c>
      <c r="P140" s="137"/>
      <c r="Q140" s="137"/>
      <c r="R140" s="137"/>
      <c r="S140" s="137"/>
      <c r="T140" s="137"/>
      <c r="U140" s="137"/>
      <c r="V140" s="94"/>
      <c r="W140" s="94"/>
      <c r="X140" s="94"/>
      <c r="Y140" s="94"/>
      <c r="Z140" s="94"/>
      <c r="AA140" s="94"/>
      <c r="AB140" s="94"/>
      <c r="AC140" s="94"/>
      <c r="AD140" s="94"/>
      <c r="AE140" s="94"/>
      <c r="AF140" s="94"/>
      <c r="AG140" s="94"/>
      <c r="AH140" s="94"/>
      <c r="AI140" s="94"/>
      <c r="AJ140" s="94"/>
      <c r="AK140" s="94"/>
      <c r="AL140" s="94"/>
      <c r="AM140" s="94"/>
      <c r="AN140" s="95"/>
    </row>
    <row r="141" spans="1:41" ht="9.75" customHeight="1" x14ac:dyDescent="0.25">
      <c r="A141" s="94"/>
      <c r="B141" s="94"/>
      <c r="C141" s="94"/>
      <c r="D141" s="94"/>
      <c r="E141" s="99" t="s">
        <v>643</v>
      </c>
      <c r="F141" s="99"/>
      <c r="G141" s="99"/>
      <c r="H141" s="94"/>
      <c r="I141" s="99" t="s">
        <v>644</v>
      </c>
      <c r="J141" s="99"/>
      <c r="K141" s="99"/>
      <c r="L141" s="138"/>
      <c r="M141" s="94"/>
      <c r="N141" s="94"/>
      <c r="O141" s="99" t="s">
        <v>645</v>
      </c>
      <c r="P141" s="99"/>
      <c r="Q141" s="99"/>
      <c r="R141" s="99"/>
      <c r="S141" s="99"/>
      <c r="T141" s="99"/>
      <c r="U141" s="99"/>
      <c r="V141" s="94"/>
      <c r="W141" s="94"/>
      <c r="X141" s="94"/>
      <c r="Y141" s="94"/>
      <c r="Z141" s="94"/>
      <c r="AA141" s="94"/>
      <c r="AB141" s="94"/>
      <c r="AC141" s="94"/>
      <c r="AD141" s="94"/>
      <c r="AE141" s="94"/>
      <c r="AF141" s="94"/>
      <c r="AG141" s="94"/>
      <c r="AH141" s="94"/>
      <c r="AI141" s="94"/>
      <c r="AJ141" s="94"/>
      <c r="AK141" s="94"/>
      <c r="AL141" s="94"/>
      <c r="AM141" s="94"/>
      <c r="AN141" s="95"/>
    </row>
    <row r="142" spans="1:41" ht="11.25" customHeight="1" x14ac:dyDescent="0.25">
      <c r="A142" s="94"/>
      <c r="B142" s="94"/>
      <c r="C142" s="94"/>
      <c r="D142" s="94"/>
      <c r="E142" s="94"/>
      <c r="F142" s="94"/>
      <c r="G142" s="94"/>
      <c r="H142" s="94"/>
      <c r="I142" s="94"/>
      <c r="J142" s="94"/>
      <c r="K142" s="94"/>
      <c r="L142" s="94"/>
      <c r="M142" s="94"/>
      <c r="N142" s="94"/>
      <c r="O142" s="95" t="s">
        <v>646</v>
      </c>
      <c r="P142" s="94"/>
      <c r="Q142" s="95"/>
      <c r="R142" s="94"/>
      <c r="S142" s="95"/>
      <c r="T142" s="94"/>
      <c r="U142" s="95" t="s">
        <v>647</v>
      </c>
      <c r="V142" s="94"/>
      <c r="W142" s="94"/>
      <c r="X142" s="94"/>
      <c r="Y142" s="94"/>
      <c r="Z142" s="94"/>
      <c r="AA142" s="95" t="s">
        <v>59</v>
      </c>
      <c r="AB142" s="94"/>
      <c r="AC142" s="94"/>
      <c r="AD142" s="94"/>
      <c r="AE142" s="94"/>
      <c r="AF142" s="94"/>
      <c r="AG142" s="94"/>
      <c r="AH142" s="94"/>
      <c r="AI142" s="94"/>
      <c r="AJ142" s="94"/>
      <c r="AK142" s="94"/>
      <c r="AL142" s="94"/>
      <c r="AM142" s="94"/>
      <c r="AN142" s="95"/>
    </row>
    <row r="143" spans="1:41" ht="9.75" customHeight="1" x14ac:dyDescent="0.25">
      <c r="A143" s="94"/>
      <c r="B143" s="94"/>
      <c r="C143" s="94"/>
      <c r="D143" s="94"/>
      <c r="E143" s="95" t="s">
        <v>648</v>
      </c>
      <c r="F143" s="94"/>
      <c r="G143" s="94"/>
      <c r="H143" s="94"/>
      <c r="I143" s="95" t="s">
        <v>648</v>
      </c>
      <c r="J143" s="94"/>
      <c r="K143" s="94"/>
      <c r="L143" s="94"/>
      <c r="M143" s="94"/>
      <c r="N143" s="94"/>
      <c r="O143" s="95" t="s">
        <v>649</v>
      </c>
      <c r="P143" s="94"/>
      <c r="Q143" s="95" t="s">
        <v>650</v>
      </c>
      <c r="R143" s="94"/>
      <c r="S143" s="95" t="s">
        <v>647</v>
      </c>
      <c r="T143" s="94"/>
      <c r="U143" s="95" t="s">
        <v>308</v>
      </c>
      <c r="V143" s="94"/>
      <c r="W143" s="95" t="s">
        <v>260</v>
      </c>
      <c r="X143" s="94"/>
      <c r="Y143" s="95" t="s">
        <v>651</v>
      </c>
      <c r="Z143" s="94"/>
      <c r="AA143" s="95" t="s">
        <v>652</v>
      </c>
      <c r="AB143" s="94"/>
      <c r="AC143" s="94"/>
      <c r="AD143" s="94"/>
      <c r="AE143" s="95" t="s">
        <v>653</v>
      </c>
      <c r="AF143" s="94"/>
      <c r="AG143" s="95" t="s">
        <v>325</v>
      </c>
      <c r="AH143" s="94"/>
      <c r="AI143" s="95" t="s">
        <v>63</v>
      </c>
      <c r="AJ143" s="94"/>
      <c r="AK143" s="95" t="s">
        <v>651</v>
      </c>
      <c r="AL143" s="94"/>
      <c r="AM143" s="94"/>
      <c r="AN143" s="95"/>
    </row>
    <row r="144" spans="1:41" ht="9.75" customHeight="1" x14ac:dyDescent="0.25">
      <c r="A144" s="100" t="s">
        <v>69</v>
      </c>
      <c r="B144" s="94"/>
      <c r="C144" s="100" t="s">
        <v>71</v>
      </c>
      <c r="D144" s="94"/>
      <c r="E144" s="100" t="s">
        <v>654</v>
      </c>
      <c r="F144" s="94"/>
      <c r="G144" s="100" t="s">
        <v>276</v>
      </c>
      <c r="H144" s="94"/>
      <c r="I144" s="100" t="s">
        <v>654</v>
      </c>
      <c r="J144" s="94"/>
      <c r="K144" s="100" t="s">
        <v>276</v>
      </c>
      <c r="L144" s="94"/>
      <c r="M144" s="100" t="s">
        <v>655</v>
      </c>
      <c r="N144" s="94"/>
      <c r="O144" s="100" t="s">
        <v>656</v>
      </c>
      <c r="P144" s="94"/>
      <c r="Q144" s="100" t="s">
        <v>600</v>
      </c>
      <c r="R144" s="94"/>
      <c r="S144" s="100" t="s">
        <v>394</v>
      </c>
      <c r="T144" s="94"/>
      <c r="U144" s="100" t="s">
        <v>67</v>
      </c>
      <c r="V144" s="94"/>
      <c r="W144" s="100" t="s">
        <v>48</v>
      </c>
      <c r="X144" s="94"/>
      <c r="Y144" s="100" t="s">
        <v>657</v>
      </c>
      <c r="Z144" s="94"/>
      <c r="AA144" s="100" t="s">
        <v>302</v>
      </c>
      <c r="AB144" s="94"/>
      <c r="AC144" s="100" t="s">
        <v>658</v>
      </c>
      <c r="AD144" s="94"/>
      <c r="AE144" s="100" t="s">
        <v>302</v>
      </c>
      <c r="AF144" s="94"/>
      <c r="AG144" s="100" t="s">
        <v>302</v>
      </c>
      <c r="AH144" s="94"/>
      <c r="AI144" s="100" t="s">
        <v>302</v>
      </c>
      <c r="AJ144" s="94"/>
      <c r="AK144" s="100" t="s">
        <v>659</v>
      </c>
      <c r="AL144" s="94"/>
      <c r="AM144" s="94"/>
      <c r="AN144" s="100" t="s">
        <v>69</v>
      </c>
    </row>
    <row r="145" spans="1:40" ht="9.75" customHeight="1" x14ac:dyDescent="0.25">
      <c r="A145" s="94"/>
      <c r="B145" s="8" t="s">
        <v>282</v>
      </c>
      <c r="C145" s="8"/>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5"/>
    </row>
    <row r="146" spans="1:40" ht="9.75" customHeight="1" x14ac:dyDescent="0.25">
      <c r="A146" s="94">
        <v>51</v>
      </c>
      <c r="B146" s="95"/>
      <c r="C146" s="8" t="s">
        <v>172</v>
      </c>
      <c r="D146" s="94"/>
      <c r="E146" s="104">
        <v>0</v>
      </c>
      <c r="F146" s="94"/>
      <c r="G146" s="104">
        <v>0</v>
      </c>
      <c r="H146" s="94"/>
      <c r="I146" s="104">
        <v>0</v>
      </c>
      <c r="J146" s="94"/>
      <c r="K146" s="104">
        <v>0</v>
      </c>
      <c r="L146" s="94"/>
      <c r="M146" s="104">
        <v>25110</v>
      </c>
      <c r="N146" s="94"/>
      <c r="O146" s="104">
        <v>0</v>
      </c>
      <c r="P146" s="94"/>
      <c r="Q146" s="104">
        <v>0</v>
      </c>
      <c r="R146" s="94"/>
      <c r="S146" s="104">
        <v>0</v>
      </c>
      <c r="T146" s="94"/>
      <c r="U146" s="104">
        <v>0</v>
      </c>
      <c r="V146" s="94"/>
      <c r="W146" s="104">
        <v>6045</v>
      </c>
      <c r="X146" s="94"/>
      <c r="Y146" s="104">
        <f t="shared" ref="Y146:Y159" si="11">SUM(M146:W146)</f>
        <v>31155</v>
      </c>
      <c r="Z146" s="94"/>
      <c r="AA146" s="104">
        <v>8043</v>
      </c>
      <c r="AB146" s="94"/>
      <c r="AC146" s="104">
        <v>52848</v>
      </c>
      <c r="AD146" s="94"/>
      <c r="AE146" s="104">
        <v>3498</v>
      </c>
      <c r="AF146" s="94"/>
      <c r="AG146" s="104">
        <v>0</v>
      </c>
      <c r="AH146" s="94"/>
      <c r="AI146" s="104">
        <f t="shared" ref="AI146:AI159" si="12">SUM(AA146:AG146)</f>
        <v>64389</v>
      </c>
      <c r="AJ146" s="94"/>
      <c r="AK146" s="104">
        <f t="shared" ref="AK146:AK190" si="13">(Y146-AI146)</f>
        <v>-33234</v>
      </c>
      <c r="AL146" s="94"/>
      <c r="AM146" s="94"/>
      <c r="AN146" s="95">
        <v>51</v>
      </c>
    </row>
    <row r="147" spans="1:40" ht="9.75" customHeight="1" x14ac:dyDescent="0.25">
      <c r="A147" s="94">
        <v>52</v>
      </c>
      <c r="B147" s="95"/>
      <c r="C147" s="8" t="s">
        <v>173</v>
      </c>
      <c r="D147" s="94"/>
      <c r="E147" s="106">
        <v>0</v>
      </c>
      <c r="F147" s="94"/>
      <c r="G147" s="106">
        <v>0</v>
      </c>
      <c r="H147" s="94"/>
      <c r="I147" s="106">
        <v>0</v>
      </c>
      <c r="J147" s="94"/>
      <c r="K147" s="106">
        <v>0</v>
      </c>
      <c r="L147" s="94"/>
      <c r="M147" s="106">
        <v>0</v>
      </c>
      <c r="N147" s="94"/>
      <c r="O147" s="106">
        <v>0</v>
      </c>
      <c r="P147" s="94"/>
      <c r="Q147" s="106">
        <v>0</v>
      </c>
      <c r="R147" s="94"/>
      <c r="S147" s="106">
        <v>0</v>
      </c>
      <c r="T147" s="94"/>
      <c r="U147" s="106">
        <v>0</v>
      </c>
      <c r="V147" s="94"/>
      <c r="W147" s="106">
        <v>0</v>
      </c>
      <c r="X147" s="94"/>
      <c r="Y147" s="106">
        <f t="shared" si="11"/>
        <v>0</v>
      </c>
      <c r="Z147" s="94"/>
      <c r="AA147" s="106">
        <v>0</v>
      </c>
      <c r="AB147" s="94"/>
      <c r="AC147" s="106">
        <v>0</v>
      </c>
      <c r="AD147" s="94"/>
      <c r="AE147" s="106">
        <v>0</v>
      </c>
      <c r="AF147" s="94"/>
      <c r="AG147" s="106">
        <v>0</v>
      </c>
      <c r="AH147" s="94"/>
      <c r="AI147" s="106">
        <f t="shared" si="12"/>
        <v>0</v>
      </c>
      <c r="AJ147" s="94"/>
      <c r="AK147" s="106">
        <f t="shared" si="13"/>
        <v>0</v>
      </c>
      <c r="AL147" s="94"/>
      <c r="AM147" s="94"/>
      <c r="AN147" s="95">
        <v>52</v>
      </c>
    </row>
    <row r="148" spans="1:40" ht="9.75" customHeight="1" x14ac:dyDescent="0.25">
      <c r="A148" s="94">
        <v>53</v>
      </c>
      <c r="B148" s="95"/>
      <c r="C148" s="8" t="s">
        <v>174</v>
      </c>
      <c r="D148" s="94"/>
      <c r="E148" s="106">
        <v>0</v>
      </c>
      <c r="F148" s="94"/>
      <c r="G148" s="106">
        <v>0</v>
      </c>
      <c r="H148" s="94"/>
      <c r="I148" s="106">
        <v>1376428</v>
      </c>
      <c r="J148" s="94"/>
      <c r="K148" s="106">
        <v>0</v>
      </c>
      <c r="L148" s="94"/>
      <c r="M148" s="106">
        <v>12434561</v>
      </c>
      <c r="N148" s="94"/>
      <c r="O148" s="106">
        <v>27899483</v>
      </c>
      <c r="P148" s="94"/>
      <c r="Q148" s="106">
        <v>0</v>
      </c>
      <c r="R148" s="94"/>
      <c r="S148" s="106">
        <v>3669582</v>
      </c>
      <c r="T148" s="94"/>
      <c r="U148" s="106">
        <v>118155</v>
      </c>
      <c r="V148" s="94"/>
      <c r="W148" s="106">
        <v>0</v>
      </c>
      <c r="X148" s="94"/>
      <c r="Y148" s="106">
        <f t="shared" si="11"/>
        <v>44121781</v>
      </c>
      <c r="Z148" s="94"/>
      <c r="AA148" s="106">
        <v>23784477</v>
      </c>
      <c r="AB148" s="94"/>
      <c r="AC148" s="106">
        <v>2641189</v>
      </c>
      <c r="AD148" s="94"/>
      <c r="AE148" s="106">
        <v>15775</v>
      </c>
      <c r="AF148" s="94"/>
      <c r="AG148" s="106">
        <v>0</v>
      </c>
      <c r="AH148" s="94"/>
      <c r="AI148" s="106">
        <f t="shared" si="12"/>
        <v>26441441</v>
      </c>
      <c r="AJ148" s="94"/>
      <c r="AK148" s="106">
        <f t="shared" si="13"/>
        <v>17680340</v>
      </c>
      <c r="AL148" s="94"/>
      <c r="AM148" s="94"/>
      <c r="AN148" s="95">
        <v>53</v>
      </c>
    </row>
    <row r="149" spans="1:40" ht="9.75" customHeight="1" x14ac:dyDescent="0.25">
      <c r="A149" s="94">
        <v>54</v>
      </c>
      <c r="B149" s="95"/>
      <c r="C149" s="8" t="s">
        <v>175</v>
      </c>
      <c r="D149" s="94"/>
      <c r="E149" s="106">
        <v>0</v>
      </c>
      <c r="F149" s="94"/>
      <c r="G149" s="106">
        <v>0</v>
      </c>
      <c r="H149" s="94"/>
      <c r="I149" s="106">
        <v>0</v>
      </c>
      <c r="J149" s="94"/>
      <c r="K149" s="106">
        <v>0</v>
      </c>
      <c r="L149" s="94"/>
      <c r="M149" s="106">
        <v>2250079</v>
      </c>
      <c r="N149" s="94"/>
      <c r="O149" s="106">
        <v>0</v>
      </c>
      <c r="P149" s="94"/>
      <c r="Q149" s="106">
        <v>0</v>
      </c>
      <c r="R149" s="94"/>
      <c r="S149" s="106">
        <v>0</v>
      </c>
      <c r="T149" s="94"/>
      <c r="U149" s="106">
        <v>0</v>
      </c>
      <c r="V149" s="94"/>
      <c r="W149" s="106">
        <v>30492</v>
      </c>
      <c r="X149" s="94"/>
      <c r="Y149" s="106">
        <f t="shared" si="11"/>
        <v>2280571</v>
      </c>
      <c r="Z149" s="94"/>
      <c r="AA149" s="106">
        <v>2787834</v>
      </c>
      <c r="AB149" s="94"/>
      <c r="AC149" s="106">
        <v>692807</v>
      </c>
      <c r="AD149" s="94"/>
      <c r="AE149" s="106">
        <v>0</v>
      </c>
      <c r="AF149" s="94"/>
      <c r="AG149" s="106">
        <v>0</v>
      </c>
      <c r="AH149" s="94"/>
      <c r="AI149" s="106">
        <f t="shared" si="12"/>
        <v>3480641</v>
      </c>
      <c r="AJ149" s="94"/>
      <c r="AK149" s="106">
        <f t="shared" si="13"/>
        <v>-1200070</v>
      </c>
      <c r="AL149" s="94"/>
      <c r="AM149" s="94"/>
      <c r="AN149" s="95">
        <v>54</v>
      </c>
    </row>
    <row r="150" spans="1:40" ht="9.75" customHeight="1" x14ac:dyDescent="0.25">
      <c r="A150" s="94">
        <v>55</v>
      </c>
      <c r="B150" s="95"/>
      <c r="C150" s="8" t="s">
        <v>176</v>
      </c>
      <c r="D150" s="94"/>
      <c r="E150" s="106">
        <v>0</v>
      </c>
      <c r="F150" s="94"/>
      <c r="G150" s="106">
        <v>0</v>
      </c>
      <c r="H150" s="94"/>
      <c r="I150" s="106">
        <v>0</v>
      </c>
      <c r="J150" s="94"/>
      <c r="K150" s="106">
        <v>0</v>
      </c>
      <c r="L150" s="94"/>
      <c r="M150" s="106">
        <v>0</v>
      </c>
      <c r="N150" s="94"/>
      <c r="O150" s="106">
        <v>0</v>
      </c>
      <c r="P150" s="94"/>
      <c r="Q150" s="106">
        <v>0</v>
      </c>
      <c r="R150" s="94"/>
      <c r="S150" s="106">
        <v>0</v>
      </c>
      <c r="T150" s="94"/>
      <c r="U150" s="106">
        <v>0</v>
      </c>
      <c r="V150" s="94"/>
      <c r="W150" s="106">
        <v>0</v>
      </c>
      <c r="X150" s="94"/>
      <c r="Y150" s="106">
        <f t="shared" si="11"/>
        <v>0</v>
      </c>
      <c r="Z150" s="94"/>
      <c r="AA150" s="106">
        <v>0</v>
      </c>
      <c r="AB150" s="94"/>
      <c r="AC150" s="106">
        <v>0</v>
      </c>
      <c r="AD150" s="94"/>
      <c r="AE150" s="106">
        <v>0</v>
      </c>
      <c r="AF150" s="94"/>
      <c r="AG150" s="106">
        <v>0</v>
      </c>
      <c r="AH150" s="94"/>
      <c r="AI150" s="106">
        <f t="shared" si="12"/>
        <v>0</v>
      </c>
      <c r="AJ150" s="94"/>
      <c r="AK150" s="106">
        <f t="shared" si="13"/>
        <v>0</v>
      </c>
      <c r="AL150" s="94"/>
      <c r="AM150" s="94"/>
      <c r="AN150" s="95">
        <v>55</v>
      </c>
    </row>
    <row r="151" spans="1:40" ht="9.75" customHeight="1" x14ac:dyDescent="0.25">
      <c r="A151" s="94">
        <v>56</v>
      </c>
      <c r="B151" s="95"/>
      <c r="C151" s="8" t="s">
        <v>177</v>
      </c>
      <c r="D151" s="94"/>
      <c r="E151" s="106">
        <v>0</v>
      </c>
      <c r="F151" s="94"/>
      <c r="G151" s="106">
        <v>0</v>
      </c>
      <c r="H151" s="94"/>
      <c r="I151" s="106">
        <v>0</v>
      </c>
      <c r="J151" s="94"/>
      <c r="K151" s="106">
        <v>0</v>
      </c>
      <c r="L151" s="94"/>
      <c r="M151" s="106">
        <v>0</v>
      </c>
      <c r="N151" s="94"/>
      <c r="O151" s="106">
        <v>0</v>
      </c>
      <c r="P151" s="94"/>
      <c r="Q151" s="106">
        <v>0</v>
      </c>
      <c r="R151" s="94"/>
      <c r="S151" s="106">
        <v>0</v>
      </c>
      <c r="T151" s="94"/>
      <c r="U151" s="106">
        <v>0</v>
      </c>
      <c r="V151" s="94"/>
      <c r="W151" s="106">
        <v>0</v>
      </c>
      <c r="X151" s="94"/>
      <c r="Y151" s="106">
        <f t="shared" si="11"/>
        <v>0</v>
      </c>
      <c r="Z151" s="94"/>
      <c r="AA151" s="106">
        <v>0</v>
      </c>
      <c r="AB151" s="94"/>
      <c r="AC151" s="106">
        <v>0</v>
      </c>
      <c r="AD151" s="94"/>
      <c r="AE151" s="106">
        <v>0</v>
      </c>
      <c r="AF151" s="94"/>
      <c r="AG151" s="106">
        <v>0</v>
      </c>
      <c r="AH151" s="94"/>
      <c r="AI151" s="106">
        <f t="shared" si="12"/>
        <v>0</v>
      </c>
      <c r="AJ151" s="94"/>
      <c r="AK151" s="106">
        <f t="shared" si="13"/>
        <v>0</v>
      </c>
      <c r="AL151" s="94"/>
      <c r="AM151" s="94"/>
      <c r="AN151" s="95">
        <v>56</v>
      </c>
    </row>
    <row r="152" spans="1:40" ht="9.75" customHeight="1" x14ac:dyDescent="0.25">
      <c r="A152" s="94">
        <v>57</v>
      </c>
      <c r="B152" s="95"/>
      <c r="C152" s="8" t="s">
        <v>178</v>
      </c>
      <c r="D152" s="94"/>
      <c r="E152" s="106">
        <v>0</v>
      </c>
      <c r="F152" s="94"/>
      <c r="G152" s="106">
        <v>0</v>
      </c>
      <c r="H152" s="94"/>
      <c r="I152" s="106">
        <v>0</v>
      </c>
      <c r="J152" s="94"/>
      <c r="K152" s="106">
        <v>0</v>
      </c>
      <c r="L152" s="94"/>
      <c r="M152" s="106">
        <v>0</v>
      </c>
      <c r="N152" s="94"/>
      <c r="O152" s="106">
        <v>0</v>
      </c>
      <c r="P152" s="94"/>
      <c r="Q152" s="106">
        <v>0</v>
      </c>
      <c r="R152" s="94"/>
      <c r="S152" s="106">
        <v>0</v>
      </c>
      <c r="T152" s="94"/>
      <c r="U152" s="106">
        <v>0</v>
      </c>
      <c r="V152" s="94"/>
      <c r="W152" s="106">
        <v>0</v>
      </c>
      <c r="X152" s="94"/>
      <c r="Y152" s="106">
        <f t="shared" si="11"/>
        <v>0</v>
      </c>
      <c r="Z152" s="94"/>
      <c r="AA152" s="106">
        <v>0</v>
      </c>
      <c r="AB152" s="94"/>
      <c r="AC152" s="106">
        <v>0</v>
      </c>
      <c r="AD152" s="94"/>
      <c r="AE152" s="106">
        <v>0</v>
      </c>
      <c r="AF152" s="94"/>
      <c r="AG152" s="106">
        <v>0</v>
      </c>
      <c r="AH152" s="94"/>
      <c r="AI152" s="106">
        <f t="shared" si="12"/>
        <v>0</v>
      </c>
      <c r="AJ152" s="94"/>
      <c r="AK152" s="106">
        <f t="shared" si="13"/>
        <v>0</v>
      </c>
      <c r="AL152" s="94"/>
      <c r="AM152" s="94"/>
      <c r="AN152" s="95">
        <v>57</v>
      </c>
    </row>
    <row r="153" spans="1:40" ht="9.75" customHeight="1" x14ac:dyDescent="0.25">
      <c r="A153" s="94">
        <v>58</v>
      </c>
      <c r="B153" s="95"/>
      <c r="C153" s="8" t="s">
        <v>179</v>
      </c>
      <c r="D153" s="94"/>
      <c r="E153" s="106">
        <v>0</v>
      </c>
      <c r="F153" s="94"/>
      <c r="G153" s="106">
        <v>0</v>
      </c>
      <c r="H153" s="94"/>
      <c r="I153" s="106">
        <v>188900</v>
      </c>
      <c r="J153" s="94"/>
      <c r="K153" s="106">
        <v>0</v>
      </c>
      <c r="L153" s="94"/>
      <c r="M153" s="106">
        <v>0</v>
      </c>
      <c r="N153" s="94"/>
      <c r="O153" s="106">
        <v>0</v>
      </c>
      <c r="P153" s="94"/>
      <c r="Q153" s="106">
        <v>0</v>
      </c>
      <c r="R153" s="94"/>
      <c r="S153" s="106">
        <v>0</v>
      </c>
      <c r="T153" s="94"/>
      <c r="U153" s="106">
        <v>0</v>
      </c>
      <c r="V153" s="94"/>
      <c r="W153" s="106">
        <v>0</v>
      </c>
      <c r="X153" s="94"/>
      <c r="Y153" s="106">
        <f t="shared" si="11"/>
        <v>0</v>
      </c>
      <c r="Z153" s="94"/>
      <c r="AA153" s="106">
        <v>0</v>
      </c>
      <c r="AB153" s="94"/>
      <c r="AC153" s="106">
        <v>0</v>
      </c>
      <c r="AD153" s="94"/>
      <c r="AE153" s="106">
        <v>0</v>
      </c>
      <c r="AF153" s="94"/>
      <c r="AG153" s="106">
        <v>0</v>
      </c>
      <c r="AH153" s="94"/>
      <c r="AI153" s="106">
        <f t="shared" si="12"/>
        <v>0</v>
      </c>
      <c r="AJ153" s="94"/>
      <c r="AK153" s="106">
        <f t="shared" si="13"/>
        <v>0</v>
      </c>
      <c r="AL153" s="94"/>
      <c r="AM153" s="94"/>
      <c r="AN153" s="95">
        <v>58</v>
      </c>
    </row>
    <row r="154" spans="1:40" ht="9.75" customHeight="1" x14ac:dyDescent="0.25">
      <c r="A154" s="94">
        <v>59</v>
      </c>
      <c r="B154" s="95"/>
      <c r="C154" s="8" t="s">
        <v>180</v>
      </c>
      <c r="D154" s="94"/>
      <c r="E154" s="106">
        <v>0</v>
      </c>
      <c r="F154" s="94"/>
      <c r="G154" s="106">
        <v>0</v>
      </c>
      <c r="H154" s="94"/>
      <c r="I154" s="106">
        <v>0</v>
      </c>
      <c r="J154" s="94"/>
      <c r="K154" s="106">
        <v>0</v>
      </c>
      <c r="L154" s="94"/>
      <c r="M154" s="106">
        <v>233268</v>
      </c>
      <c r="N154" s="94"/>
      <c r="O154" s="106">
        <v>0</v>
      </c>
      <c r="P154" s="94"/>
      <c r="Q154" s="106">
        <v>0</v>
      </c>
      <c r="R154" s="94"/>
      <c r="S154" s="106">
        <v>74519</v>
      </c>
      <c r="T154" s="94"/>
      <c r="U154" s="106">
        <v>0</v>
      </c>
      <c r="V154" s="94"/>
      <c r="W154" s="106">
        <v>0</v>
      </c>
      <c r="X154" s="94"/>
      <c r="Y154" s="106">
        <f t="shared" si="11"/>
        <v>307787</v>
      </c>
      <c r="Z154" s="94"/>
      <c r="AA154" s="106">
        <v>300260</v>
      </c>
      <c r="AB154" s="94"/>
      <c r="AC154" s="106">
        <v>0</v>
      </c>
      <c r="AD154" s="94"/>
      <c r="AE154" s="106">
        <v>0</v>
      </c>
      <c r="AF154" s="94"/>
      <c r="AG154" s="106">
        <v>0</v>
      </c>
      <c r="AH154" s="94"/>
      <c r="AI154" s="106">
        <f t="shared" si="12"/>
        <v>300260</v>
      </c>
      <c r="AJ154" s="94"/>
      <c r="AK154" s="106">
        <f t="shared" si="13"/>
        <v>7527</v>
      </c>
      <c r="AL154" s="94"/>
      <c r="AM154" s="94"/>
      <c r="AN154" s="95">
        <v>59</v>
      </c>
    </row>
    <row r="155" spans="1:40" ht="9.75" customHeight="1" x14ac:dyDescent="0.25">
      <c r="A155" s="94">
        <v>60</v>
      </c>
      <c r="B155" s="95"/>
      <c r="C155" s="8" t="s">
        <v>181</v>
      </c>
      <c r="D155" s="94"/>
      <c r="E155" s="106">
        <v>0</v>
      </c>
      <c r="F155" s="94"/>
      <c r="G155" s="106">
        <v>0</v>
      </c>
      <c r="H155" s="94"/>
      <c r="I155" s="106">
        <v>69800</v>
      </c>
      <c r="J155" s="94"/>
      <c r="K155" s="106">
        <v>0</v>
      </c>
      <c r="L155" s="94"/>
      <c r="M155" s="106">
        <v>3933485</v>
      </c>
      <c r="N155" s="94"/>
      <c r="O155" s="106">
        <v>0</v>
      </c>
      <c r="P155" s="94"/>
      <c r="Q155" s="106">
        <v>0</v>
      </c>
      <c r="R155" s="94"/>
      <c r="S155" s="106">
        <v>0</v>
      </c>
      <c r="T155" s="94"/>
      <c r="U155" s="106">
        <v>0</v>
      </c>
      <c r="V155" s="94"/>
      <c r="W155" s="106">
        <v>200326</v>
      </c>
      <c r="X155" s="94"/>
      <c r="Y155" s="106">
        <f t="shared" si="11"/>
        <v>4133811</v>
      </c>
      <c r="Z155" s="94"/>
      <c r="AA155" s="106">
        <v>3670809</v>
      </c>
      <c r="AB155" s="94"/>
      <c r="AC155" s="106">
        <v>875629</v>
      </c>
      <c r="AD155" s="94"/>
      <c r="AE155" s="106">
        <v>118111</v>
      </c>
      <c r="AF155" s="94"/>
      <c r="AG155" s="106">
        <v>0</v>
      </c>
      <c r="AH155" s="94"/>
      <c r="AI155" s="106">
        <f t="shared" si="12"/>
        <v>4664549</v>
      </c>
      <c r="AJ155" s="94"/>
      <c r="AK155" s="106">
        <f t="shared" si="13"/>
        <v>-530738</v>
      </c>
      <c r="AL155" s="94"/>
      <c r="AM155" s="94"/>
      <c r="AN155" s="95">
        <v>60</v>
      </c>
    </row>
    <row r="156" spans="1:40" ht="9.75" customHeight="1" x14ac:dyDescent="0.25">
      <c r="A156" s="94">
        <v>61</v>
      </c>
      <c r="B156" s="95"/>
      <c r="C156" s="8" t="s">
        <v>182</v>
      </c>
      <c r="D156" s="94"/>
      <c r="E156" s="106">
        <v>0</v>
      </c>
      <c r="F156" s="94"/>
      <c r="G156" s="106">
        <v>0</v>
      </c>
      <c r="H156" s="94"/>
      <c r="I156" s="106">
        <v>162812</v>
      </c>
      <c r="J156" s="94"/>
      <c r="K156" s="106">
        <v>0</v>
      </c>
      <c r="L156" s="94"/>
      <c r="M156" s="106">
        <v>646863</v>
      </c>
      <c r="N156" s="94"/>
      <c r="O156" s="106">
        <v>530180</v>
      </c>
      <c r="P156" s="94"/>
      <c r="Q156" s="106">
        <v>0</v>
      </c>
      <c r="R156" s="94"/>
      <c r="S156" s="106">
        <v>0</v>
      </c>
      <c r="T156" s="94"/>
      <c r="U156" s="106">
        <v>0</v>
      </c>
      <c r="V156" s="94"/>
      <c r="W156" s="106">
        <v>0</v>
      </c>
      <c r="X156" s="94"/>
      <c r="Y156" s="106">
        <f t="shared" si="11"/>
        <v>1177043</v>
      </c>
      <c r="Z156" s="94"/>
      <c r="AA156" s="106">
        <v>352713</v>
      </c>
      <c r="AB156" s="94"/>
      <c r="AC156" s="106">
        <v>477782</v>
      </c>
      <c r="AD156" s="94"/>
      <c r="AE156" s="106">
        <v>34394</v>
      </c>
      <c r="AF156" s="94"/>
      <c r="AG156" s="106">
        <v>0</v>
      </c>
      <c r="AH156" s="94"/>
      <c r="AI156" s="106">
        <f t="shared" si="12"/>
        <v>864889</v>
      </c>
      <c r="AJ156" s="94"/>
      <c r="AK156" s="106">
        <f t="shared" si="13"/>
        <v>312154</v>
      </c>
      <c r="AL156" s="94"/>
      <c r="AM156" s="94"/>
      <c r="AN156" s="95">
        <v>61</v>
      </c>
    </row>
    <row r="157" spans="1:40" ht="9.75" customHeight="1" x14ac:dyDescent="0.25">
      <c r="A157" s="94">
        <v>62</v>
      </c>
      <c r="B157" s="95"/>
      <c r="C157" s="8" t="s">
        <v>183</v>
      </c>
      <c r="D157" s="94"/>
      <c r="E157" s="106">
        <v>0</v>
      </c>
      <c r="F157" s="94"/>
      <c r="G157" s="106">
        <v>0</v>
      </c>
      <c r="H157" s="94"/>
      <c r="I157" s="106">
        <v>0</v>
      </c>
      <c r="J157" s="94"/>
      <c r="K157" s="106">
        <v>0</v>
      </c>
      <c r="L157" s="94"/>
      <c r="M157" s="106">
        <v>3933479</v>
      </c>
      <c r="N157" s="94"/>
      <c r="O157" s="106">
        <v>0</v>
      </c>
      <c r="P157" s="94"/>
      <c r="Q157" s="106">
        <v>0</v>
      </c>
      <c r="R157" s="94"/>
      <c r="S157" s="106">
        <v>116289</v>
      </c>
      <c r="T157" s="94"/>
      <c r="U157" s="106">
        <v>878741</v>
      </c>
      <c r="V157" s="94"/>
      <c r="W157" s="106">
        <v>1487535</v>
      </c>
      <c r="X157" s="94"/>
      <c r="Y157" s="106">
        <f t="shared" si="11"/>
        <v>6416044</v>
      </c>
      <c r="Z157" s="94"/>
      <c r="AA157" s="106">
        <v>3269519</v>
      </c>
      <c r="AB157" s="94"/>
      <c r="AC157" s="106">
        <v>1517466</v>
      </c>
      <c r="AD157" s="94"/>
      <c r="AE157" s="106">
        <v>496217</v>
      </c>
      <c r="AF157" s="94"/>
      <c r="AG157" s="106">
        <v>1012519</v>
      </c>
      <c r="AH157" s="94"/>
      <c r="AI157" s="106">
        <f t="shared" si="12"/>
        <v>6295721</v>
      </c>
      <c r="AJ157" s="94"/>
      <c r="AK157" s="106">
        <f t="shared" si="13"/>
        <v>120323</v>
      </c>
      <c r="AL157" s="94"/>
      <c r="AM157" s="94"/>
      <c r="AN157" s="95">
        <v>62</v>
      </c>
    </row>
    <row r="158" spans="1:40" ht="9.75" customHeight="1" x14ac:dyDescent="0.25">
      <c r="A158" s="94">
        <v>63</v>
      </c>
      <c r="B158" s="95"/>
      <c r="C158" s="8" t="s">
        <v>184</v>
      </c>
      <c r="D158" s="94"/>
      <c r="E158" s="106">
        <v>0</v>
      </c>
      <c r="F158" s="94"/>
      <c r="G158" s="106">
        <v>0</v>
      </c>
      <c r="H158" s="94"/>
      <c r="I158" s="106">
        <v>0</v>
      </c>
      <c r="J158" s="94"/>
      <c r="K158" s="106">
        <v>0</v>
      </c>
      <c r="L158" s="94"/>
      <c r="M158" s="106">
        <v>262294</v>
      </c>
      <c r="N158" s="94"/>
      <c r="O158" s="106">
        <v>-4275</v>
      </c>
      <c r="P158" s="94"/>
      <c r="Q158" s="106">
        <v>0</v>
      </c>
      <c r="R158" s="94"/>
      <c r="S158" s="106">
        <v>0</v>
      </c>
      <c r="T158" s="94"/>
      <c r="U158" s="106">
        <v>0</v>
      </c>
      <c r="V158" s="94"/>
      <c r="W158" s="106">
        <v>0</v>
      </c>
      <c r="X158" s="94"/>
      <c r="Y158" s="106">
        <f t="shared" si="11"/>
        <v>258019</v>
      </c>
      <c r="Z158" s="94"/>
      <c r="AA158" s="106">
        <v>187945</v>
      </c>
      <c r="AB158" s="94"/>
      <c r="AC158" s="106">
        <v>7001</v>
      </c>
      <c r="AD158" s="94"/>
      <c r="AE158" s="106">
        <v>0</v>
      </c>
      <c r="AF158" s="94"/>
      <c r="AG158" s="106">
        <v>0</v>
      </c>
      <c r="AH158" s="94"/>
      <c r="AI158" s="106">
        <f t="shared" si="12"/>
        <v>194946</v>
      </c>
      <c r="AJ158" s="94"/>
      <c r="AK158" s="106">
        <f t="shared" si="13"/>
        <v>63073</v>
      </c>
      <c r="AL158" s="94"/>
      <c r="AM158" s="94"/>
      <c r="AN158" s="95">
        <v>63</v>
      </c>
    </row>
    <row r="159" spans="1:40" ht="9.75" customHeight="1" x14ac:dyDescent="0.25">
      <c r="A159" s="94">
        <v>64</v>
      </c>
      <c r="B159" s="95"/>
      <c r="C159" s="8" t="s">
        <v>185</v>
      </c>
      <c r="D159" s="94"/>
      <c r="E159" s="106">
        <v>0</v>
      </c>
      <c r="F159" s="94"/>
      <c r="G159" s="106">
        <v>0</v>
      </c>
      <c r="H159" s="94"/>
      <c r="I159" s="106">
        <v>0</v>
      </c>
      <c r="J159" s="94"/>
      <c r="K159" s="106">
        <v>0</v>
      </c>
      <c r="L159" s="94"/>
      <c r="M159" s="106">
        <v>655581</v>
      </c>
      <c r="N159" s="94"/>
      <c r="O159" s="106">
        <v>385581</v>
      </c>
      <c r="P159" s="94"/>
      <c r="Q159" s="106">
        <v>0</v>
      </c>
      <c r="R159" s="94"/>
      <c r="S159" s="106">
        <v>0</v>
      </c>
      <c r="T159" s="94"/>
      <c r="U159" s="106">
        <v>0</v>
      </c>
      <c r="V159" s="94"/>
      <c r="W159" s="106">
        <v>7817</v>
      </c>
      <c r="X159" s="94"/>
      <c r="Y159" s="106">
        <f t="shared" si="11"/>
        <v>1048979</v>
      </c>
      <c r="Z159" s="94"/>
      <c r="AA159" s="106">
        <v>755453</v>
      </c>
      <c r="AB159" s="94"/>
      <c r="AC159" s="106">
        <v>277669</v>
      </c>
      <c r="AD159" s="94"/>
      <c r="AE159" s="106">
        <v>77456</v>
      </c>
      <c r="AF159" s="94"/>
      <c r="AG159" s="106">
        <v>0</v>
      </c>
      <c r="AH159" s="94"/>
      <c r="AI159" s="106">
        <f t="shared" si="12"/>
        <v>1110578</v>
      </c>
      <c r="AJ159" s="94"/>
      <c r="AK159" s="106">
        <f t="shared" si="13"/>
        <v>-61599</v>
      </c>
      <c r="AL159" s="94"/>
      <c r="AM159" s="94"/>
      <c r="AN159" s="95">
        <v>64</v>
      </c>
    </row>
    <row r="160" spans="1:40" ht="9.75" customHeight="1" x14ac:dyDescent="0.25">
      <c r="A160" s="94">
        <v>65</v>
      </c>
      <c r="B160" s="95"/>
      <c r="C160" s="8" t="s">
        <v>186</v>
      </c>
      <c r="D160" s="94"/>
      <c r="E160" s="106">
        <v>0</v>
      </c>
      <c r="F160" s="94"/>
      <c r="G160" s="106">
        <v>0</v>
      </c>
      <c r="H160" s="94"/>
      <c r="I160" s="106">
        <v>0</v>
      </c>
      <c r="J160" s="94"/>
      <c r="K160" s="106">
        <v>0</v>
      </c>
      <c r="L160" s="94"/>
      <c r="M160" s="106">
        <v>0</v>
      </c>
      <c r="N160" s="94"/>
      <c r="O160" s="106">
        <v>0</v>
      </c>
      <c r="P160" s="94"/>
      <c r="Q160" s="106">
        <v>0</v>
      </c>
      <c r="R160" s="94"/>
      <c r="S160" s="106">
        <v>0</v>
      </c>
      <c r="T160" s="94"/>
      <c r="U160" s="106">
        <v>0</v>
      </c>
      <c r="V160" s="94"/>
      <c r="W160" s="106">
        <v>0</v>
      </c>
      <c r="X160" s="94"/>
      <c r="Y160" s="106">
        <f t="shared" ref="Y160:Y190" si="14">SUM(M160:W160)</f>
        <v>0</v>
      </c>
      <c r="Z160" s="94"/>
      <c r="AA160" s="106">
        <v>0</v>
      </c>
      <c r="AB160" s="94"/>
      <c r="AC160" s="106">
        <v>0</v>
      </c>
      <c r="AD160" s="94"/>
      <c r="AE160" s="106">
        <v>0</v>
      </c>
      <c r="AF160" s="94"/>
      <c r="AG160" s="106">
        <v>0</v>
      </c>
      <c r="AH160" s="94"/>
      <c r="AI160" s="106">
        <f t="shared" ref="AI160:AI190" si="15">SUM(AA160:AG160)</f>
        <v>0</v>
      </c>
      <c r="AJ160" s="94"/>
      <c r="AK160" s="106">
        <f t="shared" si="13"/>
        <v>0</v>
      </c>
      <c r="AL160" s="94"/>
      <c r="AM160" s="94"/>
      <c r="AN160" s="95">
        <v>65</v>
      </c>
    </row>
    <row r="161" spans="1:40" ht="9.75" customHeight="1" x14ac:dyDescent="0.25">
      <c r="A161" s="94">
        <v>66</v>
      </c>
      <c r="B161" s="95"/>
      <c r="C161" s="8" t="s">
        <v>187</v>
      </c>
      <c r="D161" s="94"/>
      <c r="E161" s="106">
        <v>0</v>
      </c>
      <c r="F161" s="94"/>
      <c r="G161" s="106">
        <v>0</v>
      </c>
      <c r="H161" s="94"/>
      <c r="I161" s="106">
        <v>0</v>
      </c>
      <c r="J161" s="94"/>
      <c r="K161" s="106">
        <v>0</v>
      </c>
      <c r="L161" s="94"/>
      <c r="M161" s="106">
        <v>335377</v>
      </c>
      <c r="N161" s="94"/>
      <c r="O161" s="106">
        <v>0</v>
      </c>
      <c r="P161" s="94"/>
      <c r="Q161" s="106">
        <v>0</v>
      </c>
      <c r="R161" s="94"/>
      <c r="S161" s="106">
        <v>5509</v>
      </c>
      <c r="T161" s="94"/>
      <c r="U161" s="106">
        <v>0</v>
      </c>
      <c r="V161" s="94"/>
      <c r="W161" s="106">
        <v>0</v>
      </c>
      <c r="X161" s="94"/>
      <c r="Y161" s="106">
        <f t="shared" si="14"/>
        <v>340886</v>
      </c>
      <c r="Z161" s="94"/>
      <c r="AA161" s="106">
        <v>494732</v>
      </c>
      <c r="AB161" s="94"/>
      <c r="AC161" s="106">
        <v>411167</v>
      </c>
      <c r="AD161" s="94"/>
      <c r="AE161" s="106">
        <v>5308</v>
      </c>
      <c r="AF161" s="94"/>
      <c r="AG161" s="106">
        <v>0</v>
      </c>
      <c r="AH161" s="94"/>
      <c r="AI161" s="106">
        <f t="shared" si="15"/>
        <v>911207</v>
      </c>
      <c r="AJ161" s="94"/>
      <c r="AK161" s="106">
        <f t="shared" si="13"/>
        <v>-570321</v>
      </c>
      <c r="AL161" s="94"/>
      <c r="AM161" s="94"/>
      <c r="AN161" s="95">
        <v>66</v>
      </c>
    </row>
    <row r="162" spans="1:40" ht="9.75" customHeight="1" x14ac:dyDescent="0.25">
      <c r="A162" s="94">
        <v>67</v>
      </c>
      <c r="B162" s="95"/>
      <c r="C162" s="8" t="s">
        <v>188</v>
      </c>
      <c r="D162" s="94"/>
      <c r="E162" s="106">
        <v>0</v>
      </c>
      <c r="F162" s="94"/>
      <c r="G162" s="106">
        <v>0</v>
      </c>
      <c r="H162" s="94"/>
      <c r="I162" s="106">
        <v>42000</v>
      </c>
      <c r="J162" s="94"/>
      <c r="K162" s="106">
        <v>0</v>
      </c>
      <c r="L162" s="94"/>
      <c r="M162" s="106">
        <v>0</v>
      </c>
      <c r="N162" s="94"/>
      <c r="O162" s="106">
        <v>0</v>
      </c>
      <c r="P162" s="94"/>
      <c r="Q162" s="106">
        <v>0</v>
      </c>
      <c r="R162" s="94"/>
      <c r="S162" s="106">
        <v>0</v>
      </c>
      <c r="T162" s="94"/>
      <c r="U162" s="106">
        <v>0</v>
      </c>
      <c r="V162" s="94"/>
      <c r="W162" s="106">
        <v>0</v>
      </c>
      <c r="X162" s="94"/>
      <c r="Y162" s="106">
        <f t="shared" si="14"/>
        <v>0</v>
      </c>
      <c r="Z162" s="94"/>
      <c r="AA162" s="106">
        <v>0</v>
      </c>
      <c r="AB162" s="94"/>
      <c r="AC162" s="106">
        <v>0</v>
      </c>
      <c r="AD162" s="94"/>
      <c r="AE162" s="106">
        <v>0</v>
      </c>
      <c r="AF162" s="94"/>
      <c r="AG162" s="106">
        <v>0</v>
      </c>
      <c r="AH162" s="94"/>
      <c r="AI162" s="106">
        <f t="shared" si="15"/>
        <v>0</v>
      </c>
      <c r="AJ162" s="94"/>
      <c r="AK162" s="106">
        <f t="shared" si="13"/>
        <v>0</v>
      </c>
      <c r="AL162" s="94"/>
      <c r="AM162" s="94"/>
      <c r="AN162" s="95">
        <v>67</v>
      </c>
    </row>
    <row r="163" spans="1:40" ht="9.75" customHeight="1" x14ac:dyDescent="0.25">
      <c r="A163" s="94">
        <v>68</v>
      </c>
      <c r="B163" s="95"/>
      <c r="C163" s="8" t="s">
        <v>189</v>
      </c>
      <c r="D163" s="94"/>
      <c r="E163" s="106">
        <v>0</v>
      </c>
      <c r="F163" s="94"/>
      <c r="G163" s="106">
        <v>0</v>
      </c>
      <c r="H163" s="94"/>
      <c r="I163" s="106">
        <v>0</v>
      </c>
      <c r="J163" s="94"/>
      <c r="K163" s="106">
        <v>0</v>
      </c>
      <c r="L163" s="94"/>
      <c r="M163" s="106">
        <v>104559</v>
      </c>
      <c r="N163" s="94"/>
      <c r="O163" s="106">
        <v>3409060</v>
      </c>
      <c r="P163" s="94"/>
      <c r="Q163" s="106">
        <v>1308</v>
      </c>
      <c r="R163" s="94"/>
      <c r="S163" s="106">
        <v>0</v>
      </c>
      <c r="T163" s="94"/>
      <c r="U163" s="106">
        <v>0</v>
      </c>
      <c r="V163" s="94"/>
      <c r="W163" s="106">
        <v>0</v>
      </c>
      <c r="X163" s="94"/>
      <c r="Y163" s="106">
        <f t="shared" si="14"/>
        <v>3514927</v>
      </c>
      <c r="Z163" s="94"/>
      <c r="AA163" s="106">
        <v>73190</v>
      </c>
      <c r="AB163" s="94"/>
      <c r="AC163" s="106">
        <v>126337</v>
      </c>
      <c r="AD163" s="94"/>
      <c r="AE163" s="106">
        <v>141874</v>
      </c>
      <c r="AF163" s="94"/>
      <c r="AG163" s="106">
        <v>0</v>
      </c>
      <c r="AH163" s="94"/>
      <c r="AI163" s="106">
        <f t="shared" si="15"/>
        <v>341401</v>
      </c>
      <c r="AJ163" s="94"/>
      <c r="AK163" s="106">
        <f t="shared" si="13"/>
        <v>3173526</v>
      </c>
      <c r="AL163" s="94"/>
      <c r="AM163" s="94"/>
      <c r="AN163" s="95">
        <v>68</v>
      </c>
    </row>
    <row r="164" spans="1:40" ht="9.75" customHeight="1" x14ac:dyDescent="0.25">
      <c r="A164" s="94">
        <v>69</v>
      </c>
      <c r="B164" s="95"/>
      <c r="C164" s="8" t="s">
        <v>190</v>
      </c>
      <c r="D164" s="94"/>
      <c r="E164" s="106">
        <v>0</v>
      </c>
      <c r="F164" s="94"/>
      <c r="G164" s="106">
        <v>0</v>
      </c>
      <c r="H164" s="94"/>
      <c r="I164" s="106">
        <v>0</v>
      </c>
      <c r="J164" s="94"/>
      <c r="K164" s="106">
        <v>0</v>
      </c>
      <c r="L164" s="94"/>
      <c r="M164" s="106">
        <v>2797860</v>
      </c>
      <c r="N164" s="94"/>
      <c r="O164" s="106">
        <v>0</v>
      </c>
      <c r="P164" s="94"/>
      <c r="Q164" s="106">
        <v>0</v>
      </c>
      <c r="R164" s="94"/>
      <c r="S164" s="106">
        <v>0</v>
      </c>
      <c r="T164" s="94"/>
      <c r="U164" s="106">
        <v>0</v>
      </c>
      <c r="V164" s="94"/>
      <c r="W164" s="106">
        <v>72018</v>
      </c>
      <c r="X164" s="94"/>
      <c r="Y164" s="106">
        <f t="shared" si="14"/>
        <v>2869878</v>
      </c>
      <c r="Z164" s="94"/>
      <c r="AA164" s="106">
        <v>2827455</v>
      </c>
      <c r="AB164" s="94"/>
      <c r="AC164" s="106">
        <v>810659</v>
      </c>
      <c r="AD164" s="94"/>
      <c r="AE164" s="106">
        <v>0</v>
      </c>
      <c r="AF164" s="94"/>
      <c r="AG164" s="106">
        <v>4521</v>
      </c>
      <c r="AH164" s="94"/>
      <c r="AI164" s="106">
        <f t="shared" si="15"/>
        <v>3642635</v>
      </c>
      <c r="AJ164" s="94"/>
      <c r="AK164" s="106">
        <f t="shared" si="13"/>
        <v>-772757</v>
      </c>
      <c r="AL164" s="94"/>
      <c r="AM164" s="94"/>
      <c r="AN164" s="95">
        <v>69</v>
      </c>
    </row>
    <row r="165" spans="1:40" ht="9.75" customHeight="1" x14ac:dyDescent="0.25">
      <c r="A165" s="94">
        <v>70</v>
      </c>
      <c r="B165" s="95"/>
      <c r="C165" s="8" t="s">
        <v>191</v>
      </c>
      <c r="D165" s="94"/>
      <c r="E165" s="106">
        <v>0</v>
      </c>
      <c r="F165" s="94"/>
      <c r="G165" s="106">
        <v>0</v>
      </c>
      <c r="H165" s="94"/>
      <c r="I165" s="106">
        <v>0</v>
      </c>
      <c r="J165" s="94"/>
      <c r="K165" s="106">
        <v>0</v>
      </c>
      <c r="L165" s="94"/>
      <c r="M165" s="106">
        <v>414237</v>
      </c>
      <c r="N165" s="94"/>
      <c r="O165" s="106">
        <v>2341334</v>
      </c>
      <c r="P165" s="94"/>
      <c r="Q165" s="106">
        <v>0</v>
      </c>
      <c r="R165" s="94"/>
      <c r="S165" s="106">
        <v>0</v>
      </c>
      <c r="T165" s="94"/>
      <c r="U165" s="106">
        <v>0</v>
      </c>
      <c r="V165" s="94"/>
      <c r="W165" s="106">
        <v>229601</v>
      </c>
      <c r="X165" s="94"/>
      <c r="Y165" s="106">
        <f t="shared" si="14"/>
        <v>2985172</v>
      </c>
      <c r="Z165" s="94"/>
      <c r="AA165" s="106">
        <v>1161458</v>
      </c>
      <c r="AB165" s="94"/>
      <c r="AC165" s="106">
        <v>568574</v>
      </c>
      <c r="AD165" s="94"/>
      <c r="AE165" s="106">
        <v>770966</v>
      </c>
      <c r="AF165" s="94"/>
      <c r="AG165" s="106">
        <v>0</v>
      </c>
      <c r="AH165" s="94"/>
      <c r="AI165" s="106">
        <f t="shared" si="15"/>
        <v>2500998</v>
      </c>
      <c r="AJ165" s="94"/>
      <c r="AK165" s="106">
        <f t="shared" si="13"/>
        <v>484174</v>
      </c>
      <c r="AL165" s="94"/>
      <c r="AM165" s="94"/>
      <c r="AN165" s="95">
        <v>70</v>
      </c>
    </row>
    <row r="166" spans="1:40" ht="9.75" customHeight="1" x14ac:dyDescent="0.25">
      <c r="A166" s="94">
        <v>71</v>
      </c>
      <c r="B166" s="95"/>
      <c r="C166" s="8" t="s">
        <v>192</v>
      </c>
      <c r="D166" s="94"/>
      <c r="E166" s="106">
        <v>0</v>
      </c>
      <c r="F166" s="94"/>
      <c r="G166" s="106">
        <v>0</v>
      </c>
      <c r="H166" s="94"/>
      <c r="I166" s="106">
        <v>0</v>
      </c>
      <c r="J166" s="94"/>
      <c r="K166" s="106">
        <v>0</v>
      </c>
      <c r="L166" s="94"/>
      <c r="M166" s="106">
        <v>0</v>
      </c>
      <c r="N166" s="94"/>
      <c r="O166" s="106">
        <v>0</v>
      </c>
      <c r="P166" s="94"/>
      <c r="Q166" s="106">
        <v>0</v>
      </c>
      <c r="R166" s="94"/>
      <c r="S166" s="106">
        <v>0</v>
      </c>
      <c r="T166" s="94"/>
      <c r="U166" s="106">
        <v>0</v>
      </c>
      <c r="V166" s="94"/>
      <c r="W166" s="106">
        <v>0</v>
      </c>
      <c r="X166" s="94"/>
      <c r="Y166" s="106">
        <f t="shared" si="14"/>
        <v>0</v>
      </c>
      <c r="Z166" s="94"/>
      <c r="AA166" s="106">
        <v>0</v>
      </c>
      <c r="AB166" s="94"/>
      <c r="AC166" s="106">
        <v>0</v>
      </c>
      <c r="AD166" s="94"/>
      <c r="AE166" s="106">
        <v>0</v>
      </c>
      <c r="AF166" s="94"/>
      <c r="AG166" s="106">
        <v>0</v>
      </c>
      <c r="AH166" s="94"/>
      <c r="AI166" s="106">
        <f t="shared" si="15"/>
        <v>0</v>
      </c>
      <c r="AJ166" s="94"/>
      <c r="AK166" s="106">
        <f t="shared" si="13"/>
        <v>0</v>
      </c>
      <c r="AL166" s="94"/>
      <c r="AM166" s="94"/>
      <c r="AN166" s="95">
        <v>71</v>
      </c>
    </row>
    <row r="167" spans="1:40" ht="9.75" customHeight="1" x14ac:dyDescent="0.25">
      <c r="A167" s="94">
        <v>72</v>
      </c>
      <c r="B167" s="95"/>
      <c r="C167" s="8" t="s">
        <v>193</v>
      </c>
      <c r="D167" s="94"/>
      <c r="E167" s="106">
        <v>0</v>
      </c>
      <c r="F167" s="94"/>
      <c r="G167" s="106">
        <v>0</v>
      </c>
      <c r="H167" s="94"/>
      <c r="I167" s="106">
        <v>334667</v>
      </c>
      <c r="J167" s="94"/>
      <c r="K167" s="106">
        <v>0</v>
      </c>
      <c r="L167" s="94"/>
      <c r="M167" s="106">
        <v>6713833</v>
      </c>
      <c r="N167" s="94"/>
      <c r="O167" s="106">
        <v>148628</v>
      </c>
      <c r="P167" s="94"/>
      <c r="Q167" s="106">
        <v>0</v>
      </c>
      <c r="R167" s="94"/>
      <c r="S167" s="106">
        <v>0</v>
      </c>
      <c r="T167" s="94"/>
      <c r="U167" s="106">
        <v>0</v>
      </c>
      <c r="V167" s="94"/>
      <c r="W167" s="106">
        <v>395996</v>
      </c>
      <c r="X167" s="94"/>
      <c r="Y167" s="106">
        <f t="shared" si="14"/>
        <v>7258457</v>
      </c>
      <c r="Z167" s="94"/>
      <c r="AA167" s="106">
        <v>4249297</v>
      </c>
      <c r="AB167" s="94"/>
      <c r="AC167" s="106">
        <v>787623</v>
      </c>
      <c r="AD167" s="94"/>
      <c r="AE167" s="106">
        <v>148525</v>
      </c>
      <c r="AF167" s="94"/>
      <c r="AG167" s="106">
        <v>0</v>
      </c>
      <c r="AH167" s="94"/>
      <c r="AI167" s="106">
        <f t="shared" si="15"/>
        <v>5185445</v>
      </c>
      <c r="AJ167" s="94"/>
      <c r="AK167" s="106">
        <f t="shared" si="13"/>
        <v>2073012</v>
      </c>
      <c r="AL167" s="94"/>
      <c r="AM167" s="94"/>
      <c r="AN167" s="95">
        <v>72</v>
      </c>
    </row>
    <row r="168" spans="1:40" ht="9.75" customHeight="1" x14ac:dyDescent="0.25">
      <c r="A168" s="94">
        <v>73</v>
      </c>
      <c r="B168" s="95"/>
      <c r="C168" s="8" t="s">
        <v>194</v>
      </c>
      <c r="D168" s="94"/>
      <c r="E168" s="106">
        <v>0</v>
      </c>
      <c r="F168" s="94"/>
      <c r="G168" s="106">
        <v>0</v>
      </c>
      <c r="H168" s="94"/>
      <c r="I168" s="106">
        <v>1587000</v>
      </c>
      <c r="J168" s="94"/>
      <c r="K168" s="106">
        <v>0</v>
      </c>
      <c r="L168" s="94"/>
      <c r="M168" s="106">
        <v>0</v>
      </c>
      <c r="N168" s="94"/>
      <c r="O168" s="106">
        <v>0</v>
      </c>
      <c r="P168" s="94"/>
      <c r="Q168" s="106">
        <v>0</v>
      </c>
      <c r="R168" s="94"/>
      <c r="S168" s="106">
        <v>0</v>
      </c>
      <c r="T168" s="94"/>
      <c r="U168" s="106">
        <v>0</v>
      </c>
      <c r="V168" s="94"/>
      <c r="W168" s="106">
        <v>0</v>
      </c>
      <c r="X168" s="94"/>
      <c r="Y168" s="106">
        <f t="shared" si="14"/>
        <v>0</v>
      </c>
      <c r="Z168" s="94"/>
      <c r="AA168" s="106">
        <v>0</v>
      </c>
      <c r="AB168" s="94"/>
      <c r="AC168" s="106">
        <v>0</v>
      </c>
      <c r="AD168" s="94"/>
      <c r="AE168" s="106">
        <v>0</v>
      </c>
      <c r="AF168" s="94"/>
      <c r="AG168" s="106">
        <v>0</v>
      </c>
      <c r="AH168" s="94"/>
      <c r="AI168" s="106">
        <f t="shared" si="15"/>
        <v>0</v>
      </c>
      <c r="AJ168" s="94"/>
      <c r="AK168" s="106">
        <f t="shared" si="13"/>
        <v>0</v>
      </c>
      <c r="AL168" s="94"/>
      <c r="AM168" s="94"/>
      <c r="AN168" s="95">
        <v>73</v>
      </c>
    </row>
    <row r="169" spans="1:40" ht="9.75" customHeight="1" x14ac:dyDescent="0.25">
      <c r="A169" s="94">
        <v>74</v>
      </c>
      <c r="B169" s="95"/>
      <c r="C169" s="8" t="s">
        <v>195</v>
      </c>
      <c r="D169" s="94"/>
      <c r="E169" s="106">
        <v>0</v>
      </c>
      <c r="F169" s="94"/>
      <c r="G169" s="106">
        <v>0</v>
      </c>
      <c r="H169" s="94"/>
      <c r="I169" s="106">
        <v>128003</v>
      </c>
      <c r="J169" s="94"/>
      <c r="K169" s="106">
        <v>0</v>
      </c>
      <c r="L169" s="94"/>
      <c r="M169" s="106">
        <v>4867758</v>
      </c>
      <c r="N169" s="94"/>
      <c r="O169" s="106">
        <v>135930</v>
      </c>
      <c r="P169" s="94"/>
      <c r="Q169" s="106">
        <v>0</v>
      </c>
      <c r="R169" s="94"/>
      <c r="S169" s="106">
        <v>9000</v>
      </c>
      <c r="T169" s="94"/>
      <c r="U169" s="106">
        <v>0</v>
      </c>
      <c r="V169" s="94"/>
      <c r="W169" s="106">
        <v>108334</v>
      </c>
      <c r="X169" s="94"/>
      <c r="Y169" s="106">
        <f t="shared" si="14"/>
        <v>5121022</v>
      </c>
      <c r="Z169" s="94"/>
      <c r="AA169" s="106">
        <v>3444058</v>
      </c>
      <c r="AB169" s="94"/>
      <c r="AC169" s="106">
        <v>1441820</v>
      </c>
      <c r="AD169" s="94"/>
      <c r="AE169" s="106">
        <v>309406</v>
      </c>
      <c r="AF169" s="94"/>
      <c r="AG169" s="106">
        <v>0</v>
      </c>
      <c r="AH169" s="94"/>
      <c r="AI169" s="106">
        <f t="shared" si="15"/>
        <v>5195284</v>
      </c>
      <c r="AJ169" s="94"/>
      <c r="AK169" s="106">
        <f t="shared" si="13"/>
        <v>-74262</v>
      </c>
      <c r="AL169" s="94"/>
      <c r="AM169" s="94"/>
      <c r="AN169" s="95">
        <v>74</v>
      </c>
    </row>
    <row r="170" spans="1:40" ht="9.75" customHeight="1" x14ac:dyDescent="0.25">
      <c r="A170" s="94">
        <v>75</v>
      </c>
      <c r="B170" s="95"/>
      <c r="C170" s="8" t="s">
        <v>196</v>
      </c>
      <c r="D170" s="94"/>
      <c r="E170" s="106">
        <v>0</v>
      </c>
      <c r="F170" s="94"/>
      <c r="G170" s="106">
        <v>0</v>
      </c>
      <c r="H170" s="94"/>
      <c r="I170" s="106">
        <v>0</v>
      </c>
      <c r="J170" s="94"/>
      <c r="K170" s="106">
        <v>0</v>
      </c>
      <c r="L170" s="94"/>
      <c r="M170" s="106">
        <v>0</v>
      </c>
      <c r="N170" s="94"/>
      <c r="O170" s="106">
        <v>0</v>
      </c>
      <c r="P170" s="94"/>
      <c r="Q170" s="106">
        <v>0</v>
      </c>
      <c r="R170" s="94"/>
      <c r="S170" s="106">
        <v>0</v>
      </c>
      <c r="T170" s="94"/>
      <c r="U170" s="106">
        <v>0</v>
      </c>
      <c r="V170" s="94"/>
      <c r="W170" s="106">
        <v>0</v>
      </c>
      <c r="X170" s="94"/>
      <c r="Y170" s="106">
        <f t="shared" si="14"/>
        <v>0</v>
      </c>
      <c r="Z170" s="94"/>
      <c r="AA170" s="106">
        <v>0</v>
      </c>
      <c r="AB170" s="94"/>
      <c r="AC170" s="106">
        <v>0</v>
      </c>
      <c r="AD170" s="94"/>
      <c r="AE170" s="106">
        <v>0</v>
      </c>
      <c r="AF170" s="94"/>
      <c r="AG170" s="106">
        <v>0</v>
      </c>
      <c r="AH170" s="94"/>
      <c r="AI170" s="106">
        <f t="shared" si="15"/>
        <v>0</v>
      </c>
      <c r="AJ170" s="94"/>
      <c r="AK170" s="106">
        <f t="shared" si="13"/>
        <v>0</v>
      </c>
      <c r="AL170" s="94"/>
      <c r="AM170" s="94"/>
      <c r="AN170" s="95">
        <v>75</v>
      </c>
    </row>
    <row r="171" spans="1:40" ht="9.75" customHeight="1" x14ac:dyDescent="0.25">
      <c r="A171" s="94">
        <v>76</v>
      </c>
      <c r="B171" s="95"/>
      <c r="C171" s="8" t="s">
        <v>112</v>
      </c>
      <c r="D171" s="94"/>
      <c r="E171" s="106">
        <v>0</v>
      </c>
      <c r="F171" s="94"/>
      <c r="G171" s="106">
        <v>0</v>
      </c>
      <c r="H171" s="94"/>
      <c r="I171" s="106">
        <v>0</v>
      </c>
      <c r="J171" s="94"/>
      <c r="K171" s="106">
        <v>0</v>
      </c>
      <c r="L171" s="94"/>
      <c r="M171" s="106">
        <v>0</v>
      </c>
      <c r="N171" s="94"/>
      <c r="O171" s="106">
        <v>0</v>
      </c>
      <c r="P171" s="94"/>
      <c r="Q171" s="106">
        <v>0</v>
      </c>
      <c r="R171" s="94"/>
      <c r="S171" s="106">
        <v>0</v>
      </c>
      <c r="T171" s="94"/>
      <c r="U171" s="106">
        <v>0</v>
      </c>
      <c r="V171" s="94"/>
      <c r="W171" s="106">
        <v>0</v>
      </c>
      <c r="X171" s="94"/>
      <c r="Y171" s="106">
        <f t="shared" si="14"/>
        <v>0</v>
      </c>
      <c r="Z171" s="94"/>
      <c r="AA171" s="106">
        <v>0</v>
      </c>
      <c r="AB171" s="94"/>
      <c r="AC171" s="106">
        <v>0</v>
      </c>
      <c r="AD171" s="94"/>
      <c r="AE171" s="106">
        <v>0</v>
      </c>
      <c r="AF171" s="94"/>
      <c r="AG171" s="106">
        <v>0</v>
      </c>
      <c r="AH171" s="94"/>
      <c r="AI171" s="106">
        <f t="shared" si="15"/>
        <v>0</v>
      </c>
      <c r="AJ171" s="94"/>
      <c r="AK171" s="106">
        <f t="shared" si="13"/>
        <v>0</v>
      </c>
      <c r="AL171" s="94"/>
      <c r="AM171" s="94"/>
      <c r="AN171" s="95">
        <v>76</v>
      </c>
    </row>
    <row r="172" spans="1:40" ht="9.75" customHeight="1" x14ac:dyDescent="0.25">
      <c r="A172" s="94">
        <v>77</v>
      </c>
      <c r="B172" s="95"/>
      <c r="C172" s="8" t="s">
        <v>113</v>
      </c>
      <c r="D172" s="94"/>
      <c r="E172" s="106">
        <v>0</v>
      </c>
      <c r="F172" s="94"/>
      <c r="G172" s="106">
        <v>0</v>
      </c>
      <c r="H172" s="94"/>
      <c r="I172" s="106">
        <v>794700</v>
      </c>
      <c r="J172" s="94"/>
      <c r="K172" s="106">
        <v>0</v>
      </c>
      <c r="L172" s="94"/>
      <c r="M172" s="106">
        <v>0</v>
      </c>
      <c r="N172" s="94"/>
      <c r="O172" s="106">
        <v>0</v>
      </c>
      <c r="P172" s="94"/>
      <c r="Q172" s="106">
        <v>0</v>
      </c>
      <c r="R172" s="94"/>
      <c r="S172" s="106">
        <v>0</v>
      </c>
      <c r="T172" s="94"/>
      <c r="U172" s="106">
        <v>0</v>
      </c>
      <c r="V172" s="94"/>
      <c r="W172" s="106">
        <v>0</v>
      </c>
      <c r="X172" s="94"/>
      <c r="Y172" s="106">
        <f t="shared" si="14"/>
        <v>0</v>
      </c>
      <c r="Z172" s="94"/>
      <c r="AA172" s="106">
        <v>0</v>
      </c>
      <c r="AB172" s="94"/>
      <c r="AC172" s="106">
        <v>0</v>
      </c>
      <c r="AD172" s="94"/>
      <c r="AE172" s="106">
        <v>0</v>
      </c>
      <c r="AF172" s="94"/>
      <c r="AG172" s="106">
        <v>0</v>
      </c>
      <c r="AH172" s="94"/>
      <c r="AI172" s="106">
        <f t="shared" si="15"/>
        <v>0</v>
      </c>
      <c r="AJ172" s="94"/>
      <c r="AK172" s="106">
        <f t="shared" si="13"/>
        <v>0</v>
      </c>
      <c r="AL172" s="94"/>
      <c r="AM172" s="94"/>
      <c r="AN172" s="95">
        <v>77</v>
      </c>
    </row>
    <row r="173" spans="1:40" ht="9.75" customHeight="1" x14ac:dyDescent="0.25">
      <c r="A173" s="94">
        <v>78</v>
      </c>
      <c r="B173" s="95"/>
      <c r="C173" s="8" t="s">
        <v>197</v>
      </c>
      <c r="D173" s="94"/>
      <c r="E173" s="106">
        <v>0</v>
      </c>
      <c r="F173" s="94"/>
      <c r="G173" s="106">
        <v>0</v>
      </c>
      <c r="H173" s="94"/>
      <c r="I173" s="106">
        <v>0</v>
      </c>
      <c r="J173" s="94"/>
      <c r="K173" s="106">
        <v>0</v>
      </c>
      <c r="L173" s="94"/>
      <c r="M173" s="106">
        <v>3117863</v>
      </c>
      <c r="N173" s="94"/>
      <c r="O173" s="106">
        <v>0</v>
      </c>
      <c r="P173" s="94"/>
      <c r="Q173" s="106">
        <v>210642</v>
      </c>
      <c r="R173" s="94"/>
      <c r="S173" s="106">
        <v>0</v>
      </c>
      <c r="T173" s="94"/>
      <c r="U173" s="106">
        <v>0</v>
      </c>
      <c r="V173" s="94"/>
      <c r="W173" s="106">
        <v>129289</v>
      </c>
      <c r="X173" s="94"/>
      <c r="Y173" s="106">
        <f t="shared" si="14"/>
        <v>3457794</v>
      </c>
      <c r="Z173" s="94"/>
      <c r="AA173" s="106">
        <v>2306554</v>
      </c>
      <c r="AB173" s="94"/>
      <c r="AC173" s="106">
        <v>925820</v>
      </c>
      <c r="AD173" s="94"/>
      <c r="AE173" s="106">
        <v>127804</v>
      </c>
      <c r="AF173" s="94"/>
      <c r="AG173" s="106">
        <v>35618</v>
      </c>
      <c r="AH173" s="94"/>
      <c r="AI173" s="106">
        <f t="shared" si="15"/>
        <v>3395796</v>
      </c>
      <c r="AJ173" s="94"/>
      <c r="AK173" s="106">
        <f t="shared" si="13"/>
        <v>61998</v>
      </c>
      <c r="AL173" s="94"/>
      <c r="AM173" s="94"/>
      <c r="AN173" s="95">
        <v>78</v>
      </c>
    </row>
    <row r="174" spans="1:40" ht="9.75" customHeight="1" x14ac:dyDescent="0.25">
      <c r="A174" s="94">
        <v>79</v>
      </c>
      <c r="B174" s="95"/>
      <c r="C174" s="8" t="s">
        <v>198</v>
      </c>
      <c r="D174" s="94"/>
      <c r="E174" s="106">
        <v>0</v>
      </c>
      <c r="F174" s="94"/>
      <c r="G174" s="106">
        <v>1685389</v>
      </c>
      <c r="H174" s="94"/>
      <c r="I174" s="106">
        <v>1378422</v>
      </c>
      <c r="J174" s="94"/>
      <c r="K174" s="106">
        <v>0</v>
      </c>
      <c r="L174" s="94"/>
      <c r="M174" s="106">
        <v>7899974</v>
      </c>
      <c r="N174" s="94"/>
      <c r="O174" s="106">
        <v>0</v>
      </c>
      <c r="P174" s="94"/>
      <c r="Q174" s="106">
        <v>0</v>
      </c>
      <c r="R174" s="94"/>
      <c r="S174" s="106">
        <v>0</v>
      </c>
      <c r="T174" s="94"/>
      <c r="U174" s="106">
        <v>0</v>
      </c>
      <c r="V174" s="94"/>
      <c r="W174" s="106">
        <v>1946300</v>
      </c>
      <c r="X174" s="94"/>
      <c r="Y174" s="106">
        <f t="shared" si="14"/>
        <v>9846274</v>
      </c>
      <c r="Z174" s="94"/>
      <c r="AA174" s="106">
        <v>3066827</v>
      </c>
      <c r="AB174" s="94"/>
      <c r="AC174" s="106">
        <v>1187695</v>
      </c>
      <c r="AD174" s="94"/>
      <c r="AE174" s="106">
        <v>559818</v>
      </c>
      <c r="AF174" s="94"/>
      <c r="AG174" s="106">
        <v>0</v>
      </c>
      <c r="AH174" s="94"/>
      <c r="AI174" s="106">
        <f t="shared" si="15"/>
        <v>4814340</v>
      </c>
      <c r="AJ174" s="94"/>
      <c r="AK174" s="106">
        <f t="shared" si="13"/>
        <v>5031934</v>
      </c>
      <c r="AL174" s="94"/>
      <c r="AM174" s="94"/>
      <c r="AN174" s="95">
        <v>79</v>
      </c>
    </row>
    <row r="175" spans="1:40" ht="9.75" customHeight="1" x14ac:dyDescent="0.25">
      <c r="A175" s="94">
        <v>80</v>
      </c>
      <c r="B175" s="95"/>
      <c r="C175" s="8" t="s">
        <v>199</v>
      </c>
      <c r="D175" s="94"/>
      <c r="E175" s="106">
        <v>0</v>
      </c>
      <c r="F175" s="94"/>
      <c r="G175" s="106">
        <v>0</v>
      </c>
      <c r="H175" s="94"/>
      <c r="I175" s="106">
        <v>0</v>
      </c>
      <c r="J175" s="94"/>
      <c r="K175" s="106">
        <v>0</v>
      </c>
      <c r="L175" s="94"/>
      <c r="M175" s="106">
        <v>3406753</v>
      </c>
      <c r="N175" s="94"/>
      <c r="O175" s="106">
        <v>0</v>
      </c>
      <c r="P175" s="94"/>
      <c r="Q175" s="106">
        <v>129989</v>
      </c>
      <c r="R175" s="94"/>
      <c r="S175" s="106">
        <v>0</v>
      </c>
      <c r="T175" s="94"/>
      <c r="U175" s="106">
        <v>0</v>
      </c>
      <c r="V175" s="94"/>
      <c r="W175" s="106">
        <v>3870</v>
      </c>
      <c r="X175" s="94"/>
      <c r="Y175" s="106">
        <f t="shared" si="14"/>
        <v>3540612</v>
      </c>
      <c r="Z175" s="94"/>
      <c r="AA175" s="106">
        <v>2762046</v>
      </c>
      <c r="AB175" s="94"/>
      <c r="AC175" s="106">
        <v>1103538</v>
      </c>
      <c r="AD175" s="94"/>
      <c r="AE175" s="106">
        <v>287867</v>
      </c>
      <c r="AF175" s="94"/>
      <c r="AG175" s="106">
        <v>28845</v>
      </c>
      <c r="AH175" s="94"/>
      <c r="AI175" s="106">
        <f t="shared" si="15"/>
        <v>4182296</v>
      </c>
      <c r="AJ175" s="94"/>
      <c r="AK175" s="106">
        <f t="shared" si="13"/>
        <v>-641684</v>
      </c>
      <c r="AL175" s="94"/>
      <c r="AM175" s="94"/>
      <c r="AN175" s="95">
        <v>80</v>
      </c>
    </row>
    <row r="176" spans="1:40" ht="9.75" customHeight="1" x14ac:dyDescent="0.25">
      <c r="A176" s="94">
        <v>81</v>
      </c>
      <c r="B176" s="95"/>
      <c r="C176" s="8" t="s">
        <v>200</v>
      </c>
      <c r="D176" s="94"/>
      <c r="E176" s="106">
        <v>0</v>
      </c>
      <c r="F176" s="94"/>
      <c r="G176" s="106">
        <v>0</v>
      </c>
      <c r="H176" s="94"/>
      <c r="I176" s="106">
        <v>0</v>
      </c>
      <c r="J176" s="94"/>
      <c r="K176" s="106">
        <v>0</v>
      </c>
      <c r="L176" s="94"/>
      <c r="M176" s="106">
        <v>3936282</v>
      </c>
      <c r="N176" s="94"/>
      <c r="O176" s="106">
        <v>0</v>
      </c>
      <c r="P176" s="94"/>
      <c r="Q176" s="106">
        <v>0</v>
      </c>
      <c r="R176" s="94"/>
      <c r="S176" s="106">
        <v>0</v>
      </c>
      <c r="T176" s="94"/>
      <c r="U176" s="106">
        <v>0</v>
      </c>
      <c r="V176" s="94"/>
      <c r="W176" s="106">
        <v>105044</v>
      </c>
      <c r="X176" s="94"/>
      <c r="Y176" s="106">
        <f t="shared" si="14"/>
        <v>4041326</v>
      </c>
      <c r="Z176" s="94"/>
      <c r="AA176" s="106">
        <v>2592116</v>
      </c>
      <c r="AB176" s="94"/>
      <c r="AC176" s="106">
        <v>1806690</v>
      </c>
      <c r="AD176" s="94"/>
      <c r="AE176" s="106">
        <v>261798</v>
      </c>
      <c r="AF176" s="94"/>
      <c r="AG176" s="106">
        <v>0</v>
      </c>
      <c r="AH176" s="94"/>
      <c r="AI176" s="106">
        <f t="shared" si="15"/>
        <v>4660604</v>
      </c>
      <c r="AJ176" s="94"/>
      <c r="AK176" s="106">
        <f t="shared" si="13"/>
        <v>-619278</v>
      </c>
      <c r="AL176" s="94"/>
      <c r="AM176" s="94"/>
      <c r="AN176" s="95">
        <v>81</v>
      </c>
    </row>
    <row r="177" spans="1:40" ht="9.75" customHeight="1" x14ac:dyDescent="0.25">
      <c r="A177" s="94">
        <v>82</v>
      </c>
      <c r="B177" s="95"/>
      <c r="C177" s="8" t="s">
        <v>201</v>
      </c>
      <c r="D177" s="94"/>
      <c r="E177" s="106">
        <v>0</v>
      </c>
      <c r="F177" s="94"/>
      <c r="G177" s="106">
        <v>0</v>
      </c>
      <c r="H177" s="94"/>
      <c r="I177" s="106">
        <v>0</v>
      </c>
      <c r="J177" s="94"/>
      <c r="K177" s="106">
        <v>0</v>
      </c>
      <c r="L177" s="94"/>
      <c r="M177" s="106">
        <v>1821974</v>
      </c>
      <c r="N177" s="94"/>
      <c r="O177" s="106">
        <v>0</v>
      </c>
      <c r="P177" s="94"/>
      <c r="Q177" s="106">
        <v>0</v>
      </c>
      <c r="R177" s="94"/>
      <c r="S177" s="106">
        <v>0</v>
      </c>
      <c r="T177" s="94"/>
      <c r="U177" s="106">
        <v>0</v>
      </c>
      <c r="V177" s="94"/>
      <c r="W177" s="106">
        <v>616735</v>
      </c>
      <c r="X177" s="94"/>
      <c r="Y177" s="106">
        <f t="shared" si="14"/>
        <v>2438709</v>
      </c>
      <c r="Z177" s="94"/>
      <c r="AA177" s="106">
        <v>1749773</v>
      </c>
      <c r="AB177" s="94"/>
      <c r="AC177" s="106">
        <v>378461</v>
      </c>
      <c r="AD177" s="94"/>
      <c r="AE177" s="106">
        <v>13674</v>
      </c>
      <c r="AF177" s="94"/>
      <c r="AG177" s="106">
        <v>0</v>
      </c>
      <c r="AH177" s="94"/>
      <c r="AI177" s="106">
        <f t="shared" si="15"/>
        <v>2141908</v>
      </c>
      <c r="AJ177" s="94"/>
      <c r="AK177" s="106">
        <f t="shared" si="13"/>
        <v>296801</v>
      </c>
      <c r="AL177" s="94"/>
      <c r="AM177" s="94"/>
      <c r="AN177" s="95">
        <v>82</v>
      </c>
    </row>
    <row r="178" spans="1:40" ht="9.75" customHeight="1" x14ac:dyDescent="0.25">
      <c r="A178" s="94">
        <v>83</v>
      </c>
      <c r="B178" s="95"/>
      <c r="C178" s="8" t="s">
        <v>202</v>
      </c>
      <c r="D178" s="94"/>
      <c r="E178" s="106">
        <v>0</v>
      </c>
      <c r="F178" s="94"/>
      <c r="G178" s="106">
        <v>0</v>
      </c>
      <c r="H178" s="94"/>
      <c r="I178" s="106">
        <v>66133</v>
      </c>
      <c r="J178" s="94"/>
      <c r="K178" s="106">
        <v>0</v>
      </c>
      <c r="L178" s="94"/>
      <c r="M178" s="106">
        <v>2250002</v>
      </c>
      <c r="N178" s="94"/>
      <c r="O178" s="106">
        <v>-204031</v>
      </c>
      <c r="P178" s="94"/>
      <c r="Q178" s="106">
        <v>0</v>
      </c>
      <c r="R178" s="94"/>
      <c r="S178" s="106">
        <v>0</v>
      </c>
      <c r="T178" s="94"/>
      <c r="U178" s="106">
        <v>0</v>
      </c>
      <c r="V178" s="94"/>
      <c r="W178" s="106">
        <v>0</v>
      </c>
      <c r="X178" s="94"/>
      <c r="Y178" s="106">
        <f t="shared" si="14"/>
        <v>2045971</v>
      </c>
      <c r="Z178" s="94"/>
      <c r="AA178" s="106">
        <v>1151093</v>
      </c>
      <c r="AB178" s="94"/>
      <c r="AC178" s="106">
        <v>1535004</v>
      </c>
      <c r="AD178" s="94"/>
      <c r="AE178" s="106">
        <v>228850</v>
      </c>
      <c r="AF178" s="94"/>
      <c r="AG178" s="106">
        <v>0</v>
      </c>
      <c r="AH178" s="94"/>
      <c r="AI178" s="106">
        <f t="shared" si="15"/>
        <v>2914947</v>
      </c>
      <c r="AJ178" s="94"/>
      <c r="AK178" s="106">
        <f t="shared" si="13"/>
        <v>-868976</v>
      </c>
      <c r="AL178" s="94"/>
      <c r="AM178" s="94"/>
      <c r="AN178" s="95">
        <v>83</v>
      </c>
    </row>
    <row r="179" spans="1:40" ht="9.75" customHeight="1" x14ac:dyDescent="0.25">
      <c r="A179" s="94">
        <v>84</v>
      </c>
      <c r="B179" s="95"/>
      <c r="C179" s="8" t="s">
        <v>203</v>
      </c>
      <c r="D179" s="94"/>
      <c r="E179" s="106">
        <v>0</v>
      </c>
      <c r="F179" s="94"/>
      <c r="G179" s="106">
        <v>0</v>
      </c>
      <c r="H179" s="94"/>
      <c r="I179" s="106">
        <v>0</v>
      </c>
      <c r="J179" s="94"/>
      <c r="K179" s="106">
        <v>0</v>
      </c>
      <c r="L179" s="94"/>
      <c r="M179" s="106">
        <v>1292196</v>
      </c>
      <c r="N179" s="94"/>
      <c r="O179" s="106">
        <v>2460947</v>
      </c>
      <c r="P179" s="94"/>
      <c r="Q179" s="106">
        <v>0</v>
      </c>
      <c r="R179" s="94"/>
      <c r="S179" s="106">
        <v>0</v>
      </c>
      <c r="T179" s="94"/>
      <c r="U179" s="106">
        <v>0</v>
      </c>
      <c r="V179" s="94"/>
      <c r="W179" s="106">
        <v>201312</v>
      </c>
      <c r="X179" s="94"/>
      <c r="Y179" s="106">
        <f t="shared" si="14"/>
        <v>3954455</v>
      </c>
      <c r="Z179" s="94"/>
      <c r="AA179" s="106">
        <v>1691355</v>
      </c>
      <c r="AB179" s="94"/>
      <c r="AC179" s="106">
        <v>1360391</v>
      </c>
      <c r="AD179" s="94"/>
      <c r="AE179" s="106">
        <v>2120737</v>
      </c>
      <c r="AF179" s="94"/>
      <c r="AG179" s="106">
        <v>948</v>
      </c>
      <c r="AH179" s="94"/>
      <c r="AI179" s="106">
        <f t="shared" si="15"/>
        <v>5173431</v>
      </c>
      <c r="AJ179" s="94"/>
      <c r="AK179" s="106">
        <f t="shared" si="13"/>
        <v>-1218976</v>
      </c>
      <c r="AL179" s="94"/>
      <c r="AM179" s="94"/>
      <c r="AN179" s="95">
        <v>84</v>
      </c>
    </row>
    <row r="180" spans="1:40" ht="9.75" customHeight="1" x14ac:dyDescent="0.25">
      <c r="A180" s="94">
        <v>85</v>
      </c>
      <c r="B180" s="95"/>
      <c r="C180" s="8" t="s">
        <v>204</v>
      </c>
      <c r="D180" s="94"/>
      <c r="E180" s="106">
        <v>0</v>
      </c>
      <c r="F180" s="94"/>
      <c r="G180" s="106">
        <v>0</v>
      </c>
      <c r="H180" s="94"/>
      <c r="I180" s="106">
        <v>0</v>
      </c>
      <c r="J180" s="94"/>
      <c r="K180" s="106">
        <v>0</v>
      </c>
      <c r="L180" s="94"/>
      <c r="M180" s="106">
        <v>32545335</v>
      </c>
      <c r="N180" s="94"/>
      <c r="O180" s="106">
        <v>-332934</v>
      </c>
      <c r="P180" s="94"/>
      <c r="Q180" s="106">
        <v>0</v>
      </c>
      <c r="R180" s="94"/>
      <c r="S180" s="106">
        <v>0</v>
      </c>
      <c r="T180" s="94"/>
      <c r="U180" s="106">
        <v>505634</v>
      </c>
      <c r="V180" s="94"/>
      <c r="W180" s="106">
        <v>4594181</v>
      </c>
      <c r="X180" s="94"/>
      <c r="Y180" s="106">
        <f t="shared" si="14"/>
        <v>37312216</v>
      </c>
      <c r="Z180" s="94"/>
      <c r="AA180" s="106">
        <v>16858774</v>
      </c>
      <c r="AB180" s="94"/>
      <c r="AC180" s="106">
        <v>11845149</v>
      </c>
      <c r="AD180" s="94"/>
      <c r="AE180" s="106">
        <v>4479776</v>
      </c>
      <c r="AF180" s="94"/>
      <c r="AG180" s="106">
        <v>1019404</v>
      </c>
      <c r="AH180" s="94"/>
      <c r="AI180" s="106">
        <f t="shared" si="15"/>
        <v>34203103</v>
      </c>
      <c r="AJ180" s="94"/>
      <c r="AK180" s="106">
        <f t="shared" si="13"/>
        <v>3109113</v>
      </c>
      <c r="AL180" s="94"/>
      <c r="AM180" s="94"/>
      <c r="AN180" s="95">
        <v>85</v>
      </c>
    </row>
    <row r="181" spans="1:40" ht="9.75" customHeight="1" x14ac:dyDescent="0.25">
      <c r="A181" s="94">
        <v>86</v>
      </c>
      <c r="B181" s="95"/>
      <c r="C181" s="8" t="s">
        <v>205</v>
      </c>
      <c r="D181" s="94"/>
      <c r="E181" s="106">
        <v>0</v>
      </c>
      <c r="F181" s="94"/>
      <c r="G181" s="106">
        <v>0</v>
      </c>
      <c r="H181" s="94"/>
      <c r="I181" s="106">
        <v>0</v>
      </c>
      <c r="J181" s="94"/>
      <c r="K181" s="106">
        <v>3055657</v>
      </c>
      <c r="L181" s="94"/>
      <c r="M181" s="106">
        <v>42674920</v>
      </c>
      <c r="N181" s="94"/>
      <c r="O181" s="106">
        <v>-854620</v>
      </c>
      <c r="P181" s="94"/>
      <c r="Q181" s="106">
        <v>0</v>
      </c>
      <c r="R181" s="94"/>
      <c r="S181" s="106">
        <v>0</v>
      </c>
      <c r="T181" s="94"/>
      <c r="U181" s="106">
        <v>0</v>
      </c>
      <c r="V181" s="94"/>
      <c r="W181" s="106">
        <v>4519277</v>
      </c>
      <c r="X181" s="94"/>
      <c r="Y181" s="106">
        <f t="shared" si="14"/>
        <v>46339577</v>
      </c>
      <c r="Z181" s="94"/>
      <c r="AA181" s="106">
        <v>24190604</v>
      </c>
      <c r="AB181" s="94"/>
      <c r="AC181" s="106">
        <v>16009423</v>
      </c>
      <c r="AD181" s="94"/>
      <c r="AE181" s="106">
        <v>3426297</v>
      </c>
      <c r="AF181" s="94"/>
      <c r="AG181" s="106">
        <v>136135</v>
      </c>
      <c r="AH181" s="94"/>
      <c r="AI181" s="106">
        <f t="shared" si="15"/>
        <v>43762459</v>
      </c>
      <c r="AJ181" s="94"/>
      <c r="AK181" s="106">
        <f t="shared" si="13"/>
        <v>2577118</v>
      </c>
      <c r="AL181" s="94"/>
      <c r="AM181" s="94"/>
      <c r="AN181" s="95">
        <v>86</v>
      </c>
    </row>
    <row r="182" spans="1:40" ht="9.75" customHeight="1" x14ac:dyDescent="0.25">
      <c r="A182" s="94">
        <v>87</v>
      </c>
      <c r="B182" s="95"/>
      <c r="C182" s="8" t="s">
        <v>206</v>
      </c>
      <c r="D182" s="94"/>
      <c r="E182" s="106">
        <v>0</v>
      </c>
      <c r="F182" s="94"/>
      <c r="G182" s="106">
        <v>0</v>
      </c>
      <c r="H182" s="94"/>
      <c r="I182" s="106">
        <v>0</v>
      </c>
      <c r="J182" s="94"/>
      <c r="K182" s="106">
        <v>0</v>
      </c>
      <c r="L182" s="94"/>
      <c r="M182" s="106">
        <v>58839</v>
      </c>
      <c r="N182" s="94"/>
      <c r="O182" s="106">
        <v>83190</v>
      </c>
      <c r="P182" s="94"/>
      <c r="Q182" s="106">
        <v>0</v>
      </c>
      <c r="R182" s="94"/>
      <c r="S182" s="106">
        <v>0</v>
      </c>
      <c r="T182" s="94"/>
      <c r="U182" s="106">
        <v>0</v>
      </c>
      <c r="V182" s="94"/>
      <c r="W182" s="106">
        <v>0</v>
      </c>
      <c r="X182" s="94"/>
      <c r="Y182" s="106">
        <f t="shared" si="14"/>
        <v>142029</v>
      </c>
      <c r="Z182" s="94"/>
      <c r="AA182" s="106">
        <v>136714</v>
      </c>
      <c r="AB182" s="94"/>
      <c r="AC182" s="106">
        <v>24861</v>
      </c>
      <c r="AD182" s="94"/>
      <c r="AE182" s="106">
        <v>0</v>
      </c>
      <c r="AF182" s="94"/>
      <c r="AG182" s="106">
        <v>0</v>
      </c>
      <c r="AH182" s="94"/>
      <c r="AI182" s="106">
        <f t="shared" si="15"/>
        <v>161575</v>
      </c>
      <c r="AJ182" s="94"/>
      <c r="AK182" s="106">
        <f t="shared" si="13"/>
        <v>-19546</v>
      </c>
      <c r="AL182" s="94"/>
      <c r="AM182" s="94"/>
      <c r="AN182" s="95">
        <v>87</v>
      </c>
    </row>
    <row r="183" spans="1:40" ht="9.75" customHeight="1" x14ac:dyDescent="0.25">
      <c r="A183" s="94">
        <v>88</v>
      </c>
      <c r="B183" s="95"/>
      <c r="C183" s="8" t="s">
        <v>207</v>
      </c>
      <c r="D183" s="94"/>
      <c r="E183" s="106">
        <v>0</v>
      </c>
      <c r="F183" s="94"/>
      <c r="G183" s="106">
        <v>0</v>
      </c>
      <c r="H183" s="94"/>
      <c r="I183" s="106">
        <v>0</v>
      </c>
      <c r="J183" s="94"/>
      <c r="K183" s="106">
        <v>0</v>
      </c>
      <c r="L183" s="94"/>
      <c r="M183" s="106">
        <v>0</v>
      </c>
      <c r="N183" s="94"/>
      <c r="O183" s="106">
        <v>0</v>
      </c>
      <c r="P183" s="94"/>
      <c r="Q183" s="106">
        <v>0</v>
      </c>
      <c r="R183" s="94"/>
      <c r="S183" s="106">
        <v>0</v>
      </c>
      <c r="T183" s="94"/>
      <c r="U183" s="106">
        <v>0</v>
      </c>
      <c r="V183" s="94"/>
      <c r="W183" s="106">
        <v>0</v>
      </c>
      <c r="X183" s="94"/>
      <c r="Y183" s="106">
        <f t="shared" si="14"/>
        <v>0</v>
      </c>
      <c r="Z183" s="94"/>
      <c r="AA183" s="106">
        <v>0</v>
      </c>
      <c r="AB183" s="94"/>
      <c r="AC183" s="106">
        <v>0</v>
      </c>
      <c r="AD183" s="94"/>
      <c r="AE183" s="106">
        <v>0</v>
      </c>
      <c r="AF183" s="94"/>
      <c r="AG183" s="106">
        <v>0</v>
      </c>
      <c r="AH183" s="94"/>
      <c r="AI183" s="106">
        <f t="shared" si="15"/>
        <v>0</v>
      </c>
      <c r="AJ183" s="94"/>
      <c r="AK183" s="106">
        <f t="shared" si="13"/>
        <v>0</v>
      </c>
      <c r="AL183" s="94"/>
      <c r="AM183" s="94"/>
      <c r="AN183" s="95">
        <v>88</v>
      </c>
    </row>
    <row r="184" spans="1:40" ht="9.75" customHeight="1" x14ac:dyDescent="0.25">
      <c r="A184" s="94">
        <v>89</v>
      </c>
      <c r="B184" s="95"/>
      <c r="C184" s="8" t="s">
        <v>208</v>
      </c>
      <c r="D184" s="94"/>
      <c r="E184" s="106">
        <v>0</v>
      </c>
      <c r="F184" s="94"/>
      <c r="G184" s="106">
        <v>0</v>
      </c>
      <c r="H184" s="94"/>
      <c r="I184" s="106">
        <v>0</v>
      </c>
      <c r="J184" s="94"/>
      <c r="K184" s="106">
        <v>0</v>
      </c>
      <c r="L184" s="94"/>
      <c r="M184" s="106">
        <v>7080654</v>
      </c>
      <c r="N184" s="94"/>
      <c r="O184" s="106">
        <v>1230535</v>
      </c>
      <c r="P184" s="94"/>
      <c r="Q184" s="106">
        <v>35808</v>
      </c>
      <c r="R184" s="94"/>
      <c r="S184" s="106">
        <v>40473</v>
      </c>
      <c r="T184" s="94"/>
      <c r="U184" s="106">
        <v>0</v>
      </c>
      <c r="V184" s="94"/>
      <c r="W184" s="106">
        <v>122169</v>
      </c>
      <c r="X184" s="94"/>
      <c r="Y184" s="106">
        <f t="shared" si="14"/>
        <v>8509639</v>
      </c>
      <c r="Z184" s="94"/>
      <c r="AA184" s="106">
        <v>5350822</v>
      </c>
      <c r="AB184" s="94"/>
      <c r="AC184" s="106">
        <v>2865319</v>
      </c>
      <c r="AD184" s="94"/>
      <c r="AE184" s="106">
        <v>349367</v>
      </c>
      <c r="AF184" s="94"/>
      <c r="AG184" s="106">
        <v>0</v>
      </c>
      <c r="AH184" s="94"/>
      <c r="AI184" s="106">
        <f t="shared" si="15"/>
        <v>8565508</v>
      </c>
      <c r="AJ184" s="94"/>
      <c r="AK184" s="106">
        <f t="shared" si="13"/>
        <v>-55869</v>
      </c>
      <c r="AL184" s="94"/>
      <c r="AM184" s="94"/>
      <c r="AN184" s="95">
        <v>89</v>
      </c>
    </row>
    <row r="185" spans="1:40" ht="9.75" customHeight="1" x14ac:dyDescent="0.25">
      <c r="A185" s="94">
        <v>90</v>
      </c>
      <c r="B185" s="95"/>
      <c r="C185" s="8" t="s">
        <v>209</v>
      </c>
      <c r="D185" s="94"/>
      <c r="E185" s="113">
        <v>0</v>
      </c>
      <c r="F185" s="119"/>
      <c r="G185" s="113">
        <v>0</v>
      </c>
      <c r="H185" s="119"/>
      <c r="I185" s="113">
        <v>0</v>
      </c>
      <c r="J185" s="119"/>
      <c r="K185" s="113">
        <v>0</v>
      </c>
      <c r="L185" s="119"/>
      <c r="M185" s="113">
        <v>185075</v>
      </c>
      <c r="N185" s="119"/>
      <c r="O185" s="113">
        <v>0</v>
      </c>
      <c r="P185" s="119"/>
      <c r="Q185" s="113">
        <v>0</v>
      </c>
      <c r="R185" s="119"/>
      <c r="S185" s="113">
        <v>29408</v>
      </c>
      <c r="T185" s="119"/>
      <c r="U185" s="113">
        <v>0</v>
      </c>
      <c r="V185" s="119"/>
      <c r="W185" s="113">
        <v>0</v>
      </c>
      <c r="X185" s="119"/>
      <c r="Y185" s="113">
        <f t="shared" si="14"/>
        <v>214483</v>
      </c>
      <c r="Z185" s="119"/>
      <c r="AA185" s="113">
        <v>98064</v>
      </c>
      <c r="AB185" s="119"/>
      <c r="AC185" s="113">
        <v>0</v>
      </c>
      <c r="AD185" s="119"/>
      <c r="AE185" s="113">
        <v>0</v>
      </c>
      <c r="AF185" s="119"/>
      <c r="AG185" s="113">
        <v>200407</v>
      </c>
      <c r="AH185" s="119"/>
      <c r="AI185" s="113">
        <f t="shared" si="15"/>
        <v>298471</v>
      </c>
      <c r="AJ185" s="119"/>
      <c r="AK185" s="113">
        <f t="shared" si="13"/>
        <v>-83988</v>
      </c>
      <c r="AL185" s="119"/>
      <c r="AM185" s="94"/>
      <c r="AN185" s="95">
        <v>90</v>
      </c>
    </row>
    <row r="186" spans="1:40" ht="9.75" customHeight="1" x14ac:dyDescent="0.25">
      <c r="A186" s="94">
        <v>91</v>
      </c>
      <c r="B186" s="95"/>
      <c r="C186" s="8" t="s">
        <v>210</v>
      </c>
      <c r="D186" s="94"/>
      <c r="E186" s="106">
        <v>0</v>
      </c>
      <c r="F186" s="94"/>
      <c r="G186" s="106">
        <v>0</v>
      </c>
      <c r="H186" s="94"/>
      <c r="I186" s="106">
        <v>0</v>
      </c>
      <c r="J186" s="94"/>
      <c r="K186" s="106">
        <v>0</v>
      </c>
      <c r="L186" s="94"/>
      <c r="M186" s="106">
        <v>1548624</v>
      </c>
      <c r="N186" s="94"/>
      <c r="O186" s="106">
        <v>0</v>
      </c>
      <c r="P186" s="94"/>
      <c r="Q186" s="106">
        <v>0</v>
      </c>
      <c r="R186" s="94"/>
      <c r="S186" s="106">
        <v>0</v>
      </c>
      <c r="T186" s="94"/>
      <c r="U186" s="106">
        <v>0</v>
      </c>
      <c r="V186" s="94"/>
      <c r="W186" s="106">
        <v>9323</v>
      </c>
      <c r="X186" s="94"/>
      <c r="Y186" s="106">
        <f t="shared" si="14"/>
        <v>1557947</v>
      </c>
      <c r="Z186" s="94"/>
      <c r="AA186" s="106">
        <v>1501900</v>
      </c>
      <c r="AB186" s="94"/>
      <c r="AC186" s="106">
        <v>307202</v>
      </c>
      <c r="AD186" s="94"/>
      <c r="AE186" s="106">
        <v>52444</v>
      </c>
      <c r="AF186" s="94"/>
      <c r="AG186" s="106">
        <v>0</v>
      </c>
      <c r="AH186" s="94"/>
      <c r="AI186" s="106">
        <f t="shared" si="15"/>
        <v>1861546</v>
      </c>
      <c r="AJ186" s="94"/>
      <c r="AK186" s="106">
        <f t="shared" si="13"/>
        <v>-303599</v>
      </c>
      <c r="AL186" s="94"/>
      <c r="AM186" s="94"/>
      <c r="AN186" s="95">
        <v>91</v>
      </c>
    </row>
    <row r="187" spans="1:40" ht="9.75" customHeight="1" x14ac:dyDescent="0.25">
      <c r="A187" s="94">
        <v>92</v>
      </c>
      <c r="B187" s="95"/>
      <c r="C187" s="8" t="s">
        <v>211</v>
      </c>
      <c r="D187" s="94"/>
      <c r="E187" s="106">
        <v>0</v>
      </c>
      <c r="F187" s="94"/>
      <c r="G187" s="106">
        <v>0</v>
      </c>
      <c r="H187" s="94"/>
      <c r="I187" s="106">
        <v>0</v>
      </c>
      <c r="J187" s="94"/>
      <c r="K187" s="106">
        <v>0</v>
      </c>
      <c r="L187" s="94"/>
      <c r="M187" s="106">
        <v>1635310</v>
      </c>
      <c r="N187" s="94"/>
      <c r="O187" s="106">
        <v>0</v>
      </c>
      <c r="P187" s="94"/>
      <c r="Q187" s="106">
        <v>0</v>
      </c>
      <c r="R187" s="94"/>
      <c r="S187" s="106">
        <v>0</v>
      </c>
      <c r="T187" s="94"/>
      <c r="U187" s="106">
        <v>0</v>
      </c>
      <c r="V187" s="94"/>
      <c r="W187" s="106">
        <v>535343</v>
      </c>
      <c r="X187" s="94"/>
      <c r="Y187" s="106">
        <f t="shared" si="14"/>
        <v>2170653</v>
      </c>
      <c r="Z187" s="94"/>
      <c r="AA187" s="106">
        <v>1160834</v>
      </c>
      <c r="AB187" s="94"/>
      <c r="AC187" s="106">
        <v>854132</v>
      </c>
      <c r="AD187" s="94"/>
      <c r="AE187" s="106">
        <v>426712</v>
      </c>
      <c r="AF187" s="94"/>
      <c r="AG187" s="106">
        <v>691</v>
      </c>
      <c r="AH187" s="94"/>
      <c r="AI187" s="106">
        <f t="shared" si="15"/>
        <v>2442369</v>
      </c>
      <c r="AJ187" s="94"/>
      <c r="AK187" s="106">
        <f t="shared" si="13"/>
        <v>-271716</v>
      </c>
      <c r="AL187" s="94"/>
      <c r="AM187" s="94"/>
      <c r="AN187" s="95">
        <v>92</v>
      </c>
    </row>
    <row r="188" spans="1:40" ht="9.75" customHeight="1" x14ac:dyDescent="0.25">
      <c r="A188" s="94">
        <v>93</v>
      </c>
      <c r="B188" s="95"/>
      <c r="C188" s="8" t="s">
        <v>212</v>
      </c>
      <c r="D188" s="94"/>
      <c r="E188" s="106">
        <v>0</v>
      </c>
      <c r="F188" s="94"/>
      <c r="G188" s="106">
        <v>0</v>
      </c>
      <c r="H188" s="94"/>
      <c r="I188" s="106">
        <v>0</v>
      </c>
      <c r="J188" s="94"/>
      <c r="K188" s="106">
        <v>0</v>
      </c>
      <c r="L188" s="94"/>
      <c r="M188" s="106">
        <v>0</v>
      </c>
      <c r="N188" s="94"/>
      <c r="O188" s="106">
        <v>0</v>
      </c>
      <c r="P188" s="94"/>
      <c r="Q188" s="106">
        <v>0</v>
      </c>
      <c r="R188" s="94"/>
      <c r="S188" s="106">
        <v>0</v>
      </c>
      <c r="T188" s="94"/>
      <c r="U188" s="106">
        <v>0</v>
      </c>
      <c r="V188" s="94"/>
      <c r="W188" s="106">
        <v>0</v>
      </c>
      <c r="X188" s="94"/>
      <c r="Y188" s="106">
        <f t="shared" si="14"/>
        <v>0</v>
      </c>
      <c r="Z188" s="94"/>
      <c r="AA188" s="106">
        <v>0</v>
      </c>
      <c r="AB188" s="94"/>
      <c r="AC188" s="106">
        <v>0</v>
      </c>
      <c r="AD188" s="94"/>
      <c r="AE188" s="106">
        <v>0</v>
      </c>
      <c r="AF188" s="94"/>
      <c r="AG188" s="106">
        <v>0</v>
      </c>
      <c r="AH188" s="94"/>
      <c r="AI188" s="106">
        <f t="shared" si="15"/>
        <v>0</v>
      </c>
      <c r="AJ188" s="94"/>
      <c r="AK188" s="106">
        <f t="shared" si="13"/>
        <v>0</v>
      </c>
      <c r="AL188" s="94"/>
      <c r="AM188" s="94"/>
      <c r="AN188" s="95">
        <v>93</v>
      </c>
    </row>
    <row r="189" spans="1:40" ht="9.75" customHeight="1" x14ac:dyDescent="0.25">
      <c r="A189" s="94">
        <v>94</v>
      </c>
      <c r="B189" s="95"/>
      <c r="C189" s="8" t="s">
        <v>213</v>
      </c>
      <c r="D189" s="94"/>
      <c r="E189" s="106">
        <v>0</v>
      </c>
      <c r="F189" s="94"/>
      <c r="G189" s="106">
        <v>0</v>
      </c>
      <c r="H189" s="94"/>
      <c r="I189" s="106">
        <v>53720</v>
      </c>
      <c r="J189" s="94"/>
      <c r="K189" s="106">
        <v>0</v>
      </c>
      <c r="L189" s="94"/>
      <c r="M189" s="106">
        <v>2967537</v>
      </c>
      <c r="N189" s="94"/>
      <c r="O189" s="106">
        <v>1145937</v>
      </c>
      <c r="P189" s="94"/>
      <c r="Q189" s="106">
        <v>0</v>
      </c>
      <c r="R189" s="94"/>
      <c r="S189" s="106">
        <v>0</v>
      </c>
      <c r="T189" s="94"/>
      <c r="U189" s="106">
        <v>0</v>
      </c>
      <c r="V189" s="94"/>
      <c r="W189" s="106">
        <v>100579</v>
      </c>
      <c r="X189" s="94"/>
      <c r="Y189" s="106">
        <f t="shared" si="14"/>
        <v>4214053</v>
      </c>
      <c r="Z189" s="94"/>
      <c r="AA189" s="106">
        <v>1794595</v>
      </c>
      <c r="AB189" s="94"/>
      <c r="AC189" s="106">
        <v>1628115</v>
      </c>
      <c r="AD189" s="94"/>
      <c r="AE189" s="106">
        <v>555473</v>
      </c>
      <c r="AF189" s="94"/>
      <c r="AG189" s="106">
        <v>0</v>
      </c>
      <c r="AH189" s="94"/>
      <c r="AI189" s="106">
        <f t="shared" si="15"/>
        <v>3978183</v>
      </c>
      <c r="AJ189" s="94"/>
      <c r="AK189" s="106">
        <f t="shared" si="13"/>
        <v>235870</v>
      </c>
      <c r="AL189" s="94"/>
      <c r="AM189" s="94"/>
      <c r="AN189" s="95">
        <v>94</v>
      </c>
    </row>
    <row r="190" spans="1:40" ht="9.75" customHeight="1" x14ac:dyDescent="0.25">
      <c r="A190" s="126">
        <v>95</v>
      </c>
      <c r="B190" s="95"/>
      <c r="C190" s="8" t="s">
        <v>214</v>
      </c>
      <c r="D190" s="94"/>
      <c r="E190" s="110">
        <v>0</v>
      </c>
      <c r="F190" s="94"/>
      <c r="G190" s="110">
        <v>0</v>
      </c>
      <c r="H190" s="94"/>
      <c r="I190" s="110">
        <v>381000</v>
      </c>
      <c r="J190" s="94"/>
      <c r="K190" s="110">
        <v>0</v>
      </c>
      <c r="L190" s="94"/>
      <c r="M190" s="110">
        <v>11999044</v>
      </c>
      <c r="N190" s="94"/>
      <c r="O190" s="110">
        <v>0</v>
      </c>
      <c r="P190" s="94"/>
      <c r="Q190" s="110">
        <v>0</v>
      </c>
      <c r="R190" s="94"/>
      <c r="S190" s="110">
        <v>0</v>
      </c>
      <c r="T190" s="94"/>
      <c r="U190" s="110">
        <v>0</v>
      </c>
      <c r="V190" s="94"/>
      <c r="W190" s="110">
        <v>1845363</v>
      </c>
      <c r="X190" s="94"/>
      <c r="Y190" s="110">
        <f t="shared" si="14"/>
        <v>13844407</v>
      </c>
      <c r="Z190" s="94"/>
      <c r="AA190" s="110">
        <v>7138325</v>
      </c>
      <c r="AB190" s="94"/>
      <c r="AC190" s="110">
        <v>4086698</v>
      </c>
      <c r="AD190" s="94"/>
      <c r="AE190" s="110">
        <v>1200750</v>
      </c>
      <c r="AF190" s="94"/>
      <c r="AG190" s="110">
        <v>3611503</v>
      </c>
      <c r="AH190" s="94"/>
      <c r="AI190" s="110">
        <f t="shared" si="15"/>
        <v>16037276</v>
      </c>
      <c r="AJ190" s="94"/>
      <c r="AK190" s="110">
        <f t="shared" si="13"/>
        <v>-2192869</v>
      </c>
      <c r="AL190" s="94"/>
      <c r="AM190" s="94"/>
      <c r="AN190" s="101">
        <v>95</v>
      </c>
    </row>
    <row r="191" spans="1:40" ht="8.85"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5"/>
    </row>
    <row r="192" spans="1:40" ht="8.85" customHeight="1" x14ac:dyDescent="0.25">
      <c r="A192" s="126">
        <f>A190</f>
        <v>95</v>
      </c>
      <c r="B192" s="94"/>
      <c r="C192" s="95" t="s">
        <v>63</v>
      </c>
      <c r="D192" s="94"/>
      <c r="E192" s="115">
        <f>SUM(E80:E190)</f>
        <v>0</v>
      </c>
      <c r="F192" s="94"/>
      <c r="G192" s="115">
        <f>SUM(G80:G190)</f>
        <v>1685389</v>
      </c>
      <c r="H192" s="94"/>
      <c r="I192" s="115">
        <f>SUM(I80:I190)</f>
        <v>112908438</v>
      </c>
      <c r="J192" s="94"/>
      <c r="K192" s="115">
        <f>SUM(K80:K190)</f>
        <v>8725616</v>
      </c>
      <c r="L192" s="94"/>
      <c r="M192" s="115">
        <f>SUM(M80:M190)</f>
        <v>847656588</v>
      </c>
      <c r="N192" s="94"/>
      <c r="O192" s="115">
        <f>SUM(O80:O190)</f>
        <v>118527043</v>
      </c>
      <c r="P192" s="94"/>
      <c r="Q192" s="115">
        <f>SUM(Q80:Q190)</f>
        <v>1440525</v>
      </c>
      <c r="R192" s="94"/>
      <c r="S192" s="115">
        <f>SUM(S80:S190)</f>
        <v>17016338</v>
      </c>
      <c r="T192" s="94"/>
      <c r="U192" s="115">
        <f>SUM(U80:U190)</f>
        <v>4566094</v>
      </c>
      <c r="V192" s="94"/>
      <c r="W192" s="115">
        <f>SUM(W80:W190)</f>
        <v>85529420</v>
      </c>
      <c r="X192" s="94"/>
      <c r="Y192" s="115">
        <f>SUM(Y80:Y190)</f>
        <v>1074736008</v>
      </c>
      <c r="Z192" s="94"/>
      <c r="AA192" s="115">
        <f>SUM(AA80:AA190)</f>
        <v>585159750</v>
      </c>
      <c r="AB192" s="94"/>
      <c r="AC192" s="115">
        <f>SUM(AC80:AC190)</f>
        <v>261365582</v>
      </c>
      <c r="AD192" s="94"/>
      <c r="AE192" s="115">
        <f>SUM(AE80:AE190)</f>
        <v>75757232</v>
      </c>
      <c r="AF192" s="94"/>
      <c r="AG192" s="115">
        <f>SUM(AG80:AG190)</f>
        <v>17389830</v>
      </c>
      <c r="AH192" s="94"/>
      <c r="AI192" s="115">
        <f>SUM(AI80:AI190)</f>
        <v>939672394</v>
      </c>
      <c r="AJ192" s="94"/>
      <c r="AK192" s="115">
        <f>SUM(AK80:AK190)</f>
        <v>135063614</v>
      </c>
      <c r="AL192" s="94"/>
      <c r="AM192" s="94"/>
      <c r="AN192" s="101">
        <f>AN190</f>
        <v>95</v>
      </c>
    </row>
    <row r="193" spans="1:41" ht="8.4499999999999993"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5"/>
    </row>
    <row r="194" spans="1:41" ht="8.4499999999999993"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5"/>
    </row>
    <row r="195" spans="1:41" ht="8.4499999999999993"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5"/>
    </row>
    <row r="196" spans="1:41" ht="8.4499999999999993"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5"/>
    </row>
    <row r="197" spans="1:41" ht="8.4499999999999993"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5"/>
    </row>
    <row r="198" spans="1:41" ht="1.7"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5"/>
    </row>
    <row r="199" spans="1:41" ht="1.7"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5"/>
    </row>
    <row r="200" spans="1:41" ht="11.25" customHeight="1" x14ac:dyDescent="0.25">
      <c r="A200" s="98">
        <v>152</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6"/>
      <c r="AN200" s="135"/>
      <c r="AO200" s="135">
        <v>153</v>
      </c>
    </row>
    <row r="201" spans="1:41" ht="10.5"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6" t="s">
        <v>40</v>
      </c>
      <c r="Z201" s="94"/>
      <c r="AA201" s="134" t="s">
        <v>475</v>
      </c>
      <c r="AB201" s="94"/>
      <c r="AC201" s="94"/>
      <c r="AD201" s="94"/>
      <c r="AE201" s="94"/>
      <c r="AF201" s="94"/>
      <c r="AG201" s="94"/>
      <c r="AH201" s="94"/>
      <c r="AI201" s="94"/>
      <c r="AJ201" s="94"/>
      <c r="AK201" s="94"/>
      <c r="AL201" s="94"/>
      <c r="AM201" s="96"/>
      <c r="AN201" s="135" t="s">
        <v>635</v>
      </c>
    </row>
    <row r="202" spans="1:41" ht="10.5" customHeight="1" x14ac:dyDescent="0.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6" t="s">
        <v>636</v>
      </c>
      <c r="Z202" s="94"/>
      <c r="AA202" s="134" t="s">
        <v>637</v>
      </c>
      <c r="AB202" s="94"/>
      <c r="AC202" s="94"/>
      <c r="AD202" s="94"/>
      <c r="AE202" s="94"/>
      <c r="AF202" s="94"/>
      <c r="AG202" s="94"/>
      <c r="AH202" s="94"/>
      <c r="AI202" s="94"/>
      <c r="AJ202" s="94"/>
      <c r="AK202" s="94"/>
      <c r="AL202" s="94"/>
      <c r="AM202" s="96"/>
      <c r="AN202" s="96" t="s">
        <v>632</v>
      </c>
    </row>
    <row r="203" spans="1:41" ht="10.5" customHeight="1" x14ac:dyDescent="0.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6" t="s">
        <v>46</v>
      </c>
      <c r="Z203" s="94"/>
      <c r="AA203" s="136" t="s">
        <v>47</v>
      </c>
      <c r="AB203" s="94"/>
      <c r="AC203" s="94"/>
      <c r="AD203" s="94"/>
      <c r="AE203" s="94"/>
      <c r="AF203" s="94"/>
      <c r="AG203" s="94"/>
      <c r="AH203" s="94"/>
      <c r="AI203" s="94"/>
      <c r="AJ203" s="94"/>
      <c r="AK203" s="94"/>
      <c r="AL203" s="94"/>
      <c r="AM203" s="94"/>
      <c r="AN203" s="95"/>
    </row>
    <row r="204" spans="1:41" ht="9.75"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5"/>
    </row>
    <row r="205" spans="1:41" ht="9.75" customHeight="1" x14ac:dyDescent="0.25">
      <c r="A205" s="94"/>
      <c r="B205" s="94"/>
      <c r="C205" s="94"/>
      <c r="D205" s="94"/>
      <c r="E205" s="94"/>
      <c r="F205" s="94"/>
      <c r="G205" s="94"/>
      <c r="H205" s="94"/>
      <c r="I205" s="94"/>
      <c r="J205" s="94"/>
      <c r="K205" s="94"/>
      <c r="L205" s="94"/>
      <c r="M205" s="99" t="s">
        <v>638</v>
      </c>
      <c r="N205" s="99"/>
      <c r="O205" s="99"/>
      <c r="P205" s="99"/>
      <c r="Q205" s="99"/>
      <c r="R205" s="99"/>
      <c r="S205" s="99"/>
      <c r="T205" s="99"/>
      <c r="U205" s="99"/>
      <c r="V205" s="99"/>
      <c r="W205" s="99"/>
      <c r="X205" s="94"/>
      <c r="Y205" s="94"/>
      <c r="Z205" s="94"/>
      <c r="AA205" s="99" t="s">
        <v>639</v>
      </c>
      <c r="AB205" s="99"/>
      <c r="AC205" s="99"/>
      <c r="AD205" s="99"/>
      <c r="AE205" s="99"/>
      <c r="AF205" s="99"/>
      <c r="AG205" s="99"/>
      <c r="AH205" s="99"/>
      <c r="AI205" s="99"/>
      <c r="AJ205" s="94"/>
      <c r="AK205" s="94"/>
      <c r="AL205" s="94"/>
      <c r="AM205" s="94"/>
      <c r="AN205" s="95"/>
    </row>
    <row r="206" spans="1:41" ht="9.75" customHeight="1" x14ac:dyDescent="0.25">
      <c r="A206" s="94"/>
      <c r="B206" s="94"/>
      <c r="C206" s="94"/>
      <c r="D206" s="94"/>
      <c r="E206" s="94"/>
      <c r="F206" s="94"/>
      <c r="G206" s="94"/>
      <c r="H206" s="94"/>
      <c r="I206" s="119"/>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5"/>
    </row>
    <row r="207" spans="1:41" ht="9.75" customHeight="1" x14ac:dyDescent="0.25">
      <c r="A207" s="94"/>
      <c r="B207" s="94"/>
      <c r="C207" s="94"/>
      <c r="D207" s="94"/>
      <c r="E207" s="137" t="s">
        <v>640</v>
      </c>
      <c r="F207" s="137"/>
      <c r="G207" s="137"/>
      <c r="H207" s="94"/>
      <c r="I207" s="137" t="s">
        <v>641</v>
      </c>
      <c r="J207" s="137"/>
      <c r="K207" s="137"/>
      <c r="L207" s="137"/>
      <c r="M207" s="94"/>
      <c r="N207" s="94"/>
      <c r="O207" s="137" t="s">
        <v>642</v>
      </c>
      <c r="P207" s="137"/>
      <c r="Q207" s="137"/>
      <c r="R207" s="137"/>
      <c r="S207" s="137"/>
      <c r="T207" s="137"/>
      <c r="U207" s="137"/>
      <c r="V207" s="94"/>
      <c r="W207" s="94"/>
      <c r="X207" s="94"/>
      <c r="Y207" s="94"/>
      <c r="Z207" s="94"/>
      <c r="AA207" s="94"/>
      <c r="AB207" s="94"/>
      <c r="AC207" s="94"/>
      <c r="AD207" s="94"/>
      <c r="AE207" s="94"/>
      <c r="AF207" s="94"/>
      <c r="AG207" s="94"/>
      <c r="AH207" s="94"/>
      <c r="AI207" s="94"/>
      <c r="AJ207" s="94"/>
      <c r="AK207" s="94"/>
      <c r="AL207" s="94"/>
      <c r="AM207" s="94"/>
      <c r="AN207" s="95"/>
    </row>
    <row r="208" spans="1:41" ht="9.75" customHeight="1" x14ac:dyDescent="0.25">
      <c r="A208" s="94"/>
      <c r="B208" s="94"/>
      <c r="C208" s="94"/>
      <c r="D208" s="94"/>
      <c r="E208" s="99" t="s">
        <v>643</v>
      </c>
      <c r="F208" s="99"/>
      <c r="G208" s="99"/>
      <c r="H208" s="94"/>
      <c r="I208" s="99" t="s">
        <v>644</v>
      </c>
      <c r="J208" s="99"/>
      <c r="K208" s="99"/>
      <c r="L208" s="138"/>
      <c r="M208" s="94"/>
      <c r="N208" s="94"/>
      <c r="O208" s="99" t="s">
        <v>645</v>
      </c>
      <c r="P208" s="99"/>
      <c r="Q208" s="99"/>
      <c r="R208" s="99"/>
      <c r="S208" s="99"/>
      <c r="T208" s="99"/>
      <c r="U208" s="99"/>
      <c r="V208" s="94"/>
      <c r="W208" s="94"/>
      <c r="X208" s="94"/>
      <c r="Y208" s="94"/>
      <c r="Z208" s="94"/>
      <c r="AA208" s="94"/>
      <c r="AB208" s="94"/>
      <c r="AC208" s="94"/>
      <c r="AD208" s="94"/>
      <c r="AE208" s="94"/>
      <c r="AF208" s="94"/>
      <c r="AG208" s="94"/>
      <c r="AH208" s="94"/>
      <c r="AI208" s="94"/>
      <c r="AJ208" s="94"/>
      <c r="AK208" s="94"/>
      <c r="AL208" s="94"/>
      <c r="AM208" s="94"/>
      <c r="AN208" s="95"/>
    </row>
    <row r="209" spans="1:40" ht="11.25" customHeight="1" x14ac:dyDescent="0.25">
      <c r="A209" s="94"/>
      <c r="B209" s="94"/>
      <c r="C209" s="94"/>
      <c r="D209" s="94"/>
      <c r="E209" s="94"/>
      <c r="F209" s="94"/>
      <c r="G209" s="94"/>
      <c r="H209" s="94"/>
      <c r="I209" s="94"/>
      <c r="J209" s="94"/>
      <c r="K209" s="94"/>
      <c r="L209" s="94"/>
      <c r="M209" s="94"/>
      <c r="N209" s="94"/>
      <c r="O209" s="95" t="s">
        <v>646</v>
      </c>
      <c r="P209" s="94"/>
      <c r="Q209" s="95"/>
      <c r="R209" s="94"/>
      <c r="S209" s="95"/>
      <c r="T209" s="94"/>
      <c r="U209" s="95" t="s">
        <v>647</v>
      </c>
      <c r="V209" s="94"/>
      <c r="W209" s="94"/>
      <c r="X209" s="94"/>
      <c r="Y209" s="94"/>
      <c r="Z209" s="94"/>
      <c r="AA209" s="95" t="s">
        <v>59</v>
      </c>
      <c r="AB209" s="94"/>
      <c r="AC209" s="94"/>
      <c r="AD209" s="94"/>
      <c r="AE209" s="94"/>
      <c r="AF209" s="94"/>
      <c r="AG209" s="94"/>
      <c r="AH209" s="94"/>
      <c r="AI209" s="94"/>
      <c r="AJ209" s="94"/>
      <c r="AK209" s="94"/>
      <c r="AL209" s="94"/>
      <c r="AM209" s="94"/>
      <c r="AN209" s="95"/>
    </row>
    <row r="210" spans="1:40" ht="9.75" customHeight="1" x14ac:dyDescent="0.25">
      <c r="A210" s="94"/>
      <c r="B210" s="94"/>
      <c r="C210" s="94"/>
      <c r="D210" s="94"/>
      <c r="E210" s="95" t="s">
        <v>648</v>
      </c>
      <c r="F210" s="94"/>
      <c r="G210" s="94"/>
      <c r="H210" s="94"/>
      <c r="I210" s="95" t="s">
        <v>648</v>
      </c>
      <c r="J210" s="94"/>
      <c r="K210" s="94"/>
      <c r="L210" s="94"/>
      <c r="M210" s="94"/>
      <c r="N210" s="94"/>
      <c r="O210" s="95" t="s">
        <v>649</v>
      </c>
      <c r="P210" s="94"/>
      <c r="Q210" s="95" t="s">
        <v>650</v>
      </c>
      <c r="R210" s="94"/>
      <c r="S210" s="95" t="s">
        <v>647</v>
      </c>
      <c r="T210" s="94"/>
      <c r="U210" s="95" t="s">
        <v>308</v>
      </c>
      <c r="V210" s="94"/>
      <c r="W210" s="95" t="s">
        <v>260</v>
      </c>
      <c r="X210" s="94"/>
      <c r="Y210" s="95" t="s">
        <v>651</v>
      </c>
      <c r="Z210" s="94"/>
      <c r="AA210" s="95" t="s">
        <v>652</v>
      </c>
      <c r="AB210" s="94"/>
      <c r="AC210" s="94"/>
      <c r="AD210" s="94"/>
      <c r="AE210" s="95" t="s">
        <v>653</v>
      </c>
      <c r="AF210" s="94"/>
      <c r="AG210" s="95" t="s">
        <v>325</v>
      </c>
      <c r="AH210" s="94"/>
      <c r="AI210" s="95" t="s">
        <v>63</v>
      </c>
      <c r="AJ210" s="94"/>
      <c r="AK210" s="95" t="s">
        <v>651</v>
      </c>
      <c r="AL210" s="94"/>
      <c r="AM210" s="94"/>
      <c r="AN210" s="95"/>
    </row>
    <row r="211" spans="1:40" ht="9.75" customHeight="1" x14ac:dyDescent="0.25">
      <c r="A211" s="100" t="s">
        <v>69</v>
      </c>
      <c r="B211" s="94"/>
      <c r="C211" s="100" t="s">
        <v>71</v>
      </c>
      <c r="D211" s="94"/>
      <c r="E211" s="100" t="s">
        <v>654</v>
      </c>
      <c r="F211" s="94"/>
      <c r="G211" s="100" t="s">
        <v>276</v>
      </c>
      <c r="H211" s="94"/>
      <c r="I211" s="100" t="s">
        <v>654</v>
      </c>
      <c r="J211" s="94"/>
      <c r="K211" s="100" t="s">
        <v>276</v>
      </c>
      <c r="L211" s="94"/>
      <c r="M211" s="100" t="s">
        <v>655</v>
      </c>
      <c r="N211" s="94"/>
      <c r="O211" s="100" t="s">
        <v>656</v>
      </c>
      <c r="P211" s="94"/>
      <c r="Q211" s="100" t="s">
        <v>600</v>
      </c>
      <c r="R211" s="94"/>
      <c r="S211" s="100" t="s">
        <v>394</v>
      </c>
      <c r="T211" s="94"/>
      <c r="U211" s="100" t="s">
        <v>67</v>
      </c>
      <c r="V211" s="94"/>
      <c r="W211" s="100" t="s">
        <v>48</v>
      </c>
      <c r="X211" s="94"/>
      <c r="Y211" s="100" t="s">
        <v>657</v>
      </c>
      <c r="Z211" s="94"/>
      <c r="AA211" s="100" t="s">
        <v>302</v>
      </c>
      <c r="AB211" s="94"/>
      <c r="AC211" s="100" t="s">
        <v>658</v>
      </c>
      <c r="AD211" s="94"/>
      <c r="AE211" s="100" t="s">
        <v>302</v>
      </c>
      <c r="AF211" s="94"/>
      <c r="AG211" s="100" t="s">
        <v>302</v>
      </c>
      <c r="AH211" s="94"/>
      <c r="AI211" s="100" t="s">
        <v>302</v>
      </c>
      <c r="AJ211" s="94"/>
      <c r="AK211" s="100" t="s">
        <v>659</v>
      </c>
      <c r="AL211" s="94"/>
      <c r="AM211" s="94"/>
      <c r="AN211" s="100" t="s">
        <v>69</v>
      </c>
    </row>
    <row r="212" spans="1:40" ht="9.75" customHeight="1" x14ac:dyDescent="0.25">
      <c r="A212" s="94"/>
      <c r="B212" s="8" t="s">
        <v>287</v>
      </c>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5"/>
    </row>
    <row r="213" spans="1:40" ht="9.75" customHeight="1" x14ac:dyDescent="0.25">
      <c r="A213" s="94">
        <v>1</v>
      </c>
      <c r="B213" s="95"/>
      <c r="C213" s="8" t="s">
        <v>216</v>
      </c>
      <c r="D213" s="94"/>
      <c r="E213" s="104">
        <v>0</v>
      </c>
      <c r="F213" s="94"/>
      <c r="G213" s="104">
        <v>0</v>
      </c>
      <c r="H213" s="94"/>
      <c r="I213" s="104">
        <v>0</v>
      </c>
      <c r="J213" s="94"/>
      <c r="K213" s="104">
        <v>0</v>
      </c>
      <c r="L213" s="94"/>
      <c r="M213" s="104">
        <v>3259514</v>
      </c>
      <c r="N213" s="94"/>
      <c r="O213" s="104">
        <v>0</v>
      </c>
      <c r="P213" s="94"/>
      <c r="Q213" s="104">
        <v>0</v>
      </c>
      <c r="R213" s="94"/>
      <c r="S213" s="104">
        <v>0</v>
      </c>
      <c r="T213" s="94"/>
      <c r="U213" s="104">
        <v>0</v>
      </c>
      <c r="V213" s="94"/>
      <c r="W213" s="104">
        <v>78254</v>
      </c>
      <c r="X213" s="94"/>
      <c r="Y213" s="104">
        <f t="shared" ref="Y213:Y226" si="16">SUM(M213:W213)</f>
        <v>3337768</v>
      </c>
      <c r="Z213" s="94"/>
      <c r="AA213" s="104">
        <v>2450518</v>
      </c>
      <c r="AB213" s="94"/>
      <c r="AC213" s="104">
        <v>622766</v>
      </c>
      <c r="AD213" s="94"/>
      <c r="AE213" s="104">
        <v>18136</v>
      </c>
      <c r="AF213" s="94"/>
      <c r="AG213" s="104">
        <v>0</v>
      </c>
      <c r="AH213" s="94"/>
      <c r="AI213" s="104">
        <f t="shared" ref="AI213:AI226" si="17">SUM(AA213:AG213)</f>
        <v>3091420</v>
      </c>
      <c r="AJ213" s="94"/>
      <c r="AK213" s="104">
        <f t="shared" ref="AK213:AK250" si="18">(Y213-AI213)</f>
        <v>246348</v>
      </c>
      <c r="AL213" s="94"/>
      <c r="AM213" s="94"/>
      <c r="AN213" s="95">
        <v>1</v>
      </c>
    </row>
    <row r="214" spans="1:40" ht="9.75" customHeight="1" x14ac:dyDescent="0.25">
      <c r="A214" s="94">
        <v>2</v>
      </c>
      <c r="B214" s="95"/>
      <c r="C214" s="8" t="s">
        <v>217</v>
      </c>
      <c r="D214" s="94"/>
      <c r="E214" s="106">
        <v>0</v>
      </c>
      <c r="F214" s="94"/>
      <c r="G214" s="106">
        <v>0</v>
      </c>
      <c r="H214" s="94"/>
      <c r="I214" s="106">
        <v>0</v>
      </c>
      <c r="J214" s="94"/>
      <c r="K214" s="106">
        <v>0</v>
      </c>
      <c r="L214" s="94"/>
      <c r="M214" s="106">
        <v>0</v>
      </c>
      <c r="N214" s="94"/>
      <c r="O214" s="106">
        <v>0</v>
      </c>
      <c r="P214" s="94"/>
      <c r="Q214" s="106">
        <v>0</v>
      </c>
      <c r="R214" s="94"/>
      <c r="S214" s="106">
        <v>0</v>
      </c>
      <c r="T214" s="94"/>
      <c r="U214" s="106">
        <v>0</v>
      </c>
      <c r="V214" s="94"/>
      <c r="W214" s="106">
        <v>0</v>
      </c>
      <c r="X214" s="94"/>
      <c r="Y214" s="106">
        <f t="shared" si="16"/>
        <v>0</v>
      </c>
      <c r="Z214" s="94"/>
      <c r="AA214" s="106">
        <v>0</v>
      </c>
      <c r="AB214" s="94"/>
      <c r="AC214" s="106">
        <v>0</v>
      </c>
      <c r="AD214" s="94"/>
      <c r="AE214" s="106">
        <v>0</v>
      </c>
      <c r="AF214" s="94"/>
      <c r="AG214" s="106">
        <v>0</v>
      </c>
      <c r="AH214" s="94"/>
      <c r="AI214" s="106">
        <f t="shared" si="17"/>
        <v>0</v>
      </c>
      <c r="AJ214" s="94"/>
      <c r="AK214" s="106">
        <f t="shared" si="18"/>
        <v>0</v>
      </c>
      <c r="AL214" s="94"/>
      <c r="AM214" s="94"/>
      <c r="AN214" s="95">
        <v>2</v>
      </c>
    </row>
    <row r="215" spans="1:40" ht="9.75" customHeight="1" x14ac:dyDescent="0.25">
      <c r="A215" s="94">
        <v>3</v>
      </c>
      <c r="B215" s="95"/>
      <c r="C215" s="9" t="s">
        <v>132</v>
      </c>
      <c r="D215" s="94"/>
      <c r="E215" s="113">
        <v>0</v>
      </c>
      <c r="F215" s="94"/>
      <c r="G215" s="106">
        <v>0</v>
      </c>
      <c r="H215" s="94"/>
      <c r="I215" s="106">
        <v>0</v>
      </c>
      <c r="J215" s="94"/>
      <c r="K215" s="106">
        <v>0</v>
      </c>
      <c r="L215" s="94"/>
      <c r="M215" s="106">
        <v>23623925</v>
      </c>
      <c r="N215" s="94"/>
      <c r="O215" s="106">
        <v>-500000</v>
      </c>
      <c r="P215" s="94"/>
      <c r="Q215" s="106">
        <v>0</v>
      </c>
      <c r="R215" s="94"/>
      <c r="S215" s="106">
        <v>0</v>
      </c>
      <c r="T215" s="94"/>
      <c r="U215" s="106">
        <v>0</v>
      </c>
      <c r="V215" s="94"/>
      <c r="W215" s="106">
        <v>449478</v>
      </c>
      <c r="X215" s="94"/>
      <c r="Y215" s="106">
        <f t="shared" si="16"/>
        <v>23573403</v>
      </c>
      <c r="Z215" s="94"/>
      <c r="AA215" s="106">
        <v>19071496</v>
      </c>
      <c r="AB215" s="94"/>
      <c r="AC215" s="106">
        <v>899373</v>
      </c>
      <c r="AD215" s="94"/>
      <c r="AE215" s="106">
        <v>336023</v>
      </c>
      <c r="AF215" s="94"/>
      <c r="AG215" s="106">
        <v>0</v>
      </c>
      <c r="AH215" s="94"/>
      <c r="AI215" s="106">
        <f t="shared" si="17"/>
        <v>20306892</v>
      </c>
      <c r="AJ215" s="94"/>
      <c r="AK215" s="106">
        <f t="shared" si="18"/>
        <v>3266511</v>
      </c>
      <c r="AL215" s="94"/>
      <c r="AM215" s="94"/>
      <c r="AN215" s="95">
        <v>3</v>
      </c>
    </row>
    <row r="216" spans="1:40" ht="9.75" customHeight="1" x14ac:dyDescent="0.25">
      <c r="A216" s="94">
        <v>4</v>
      </c>
      <c r="B216" s="95"/>
      <c r="C216" s="9" t="s">
        <v>218</v>
      </c>
      <c r="D216" s="94"/>
      <c r="E216" s="106">
        <v>0</v>
      </c>
      <c r="F216" s="94"/>
      <c r="G216" s="106">
        <v>0</v>
      </c>
      <c r="H216" s="94"/>
      <c r="I216" s="106">
        <v>0</v>
      </c>
      <c r="J216" s="94"/>
      <c r="K216" s="106">
        <v>0</v>
      </c>
      <c r="L216" s="94"/>
      <c r="M216" s="106">
        <v>2577362</v>
      </c>
      <c r="N216" s="94"/>
      <c r="O216" s="106">
        <v>0</v>
      </c>
      <c r="P216" s="94"/>
      <c r="Q216" s="106">
        <v>0</v>
      </c>
      <c r="R216" s="94"/>
      <c r="S216" s="106">
        <v>0</v>
      </c>
      <c r="T216" s="94"/>
      <c r="U216" s="106">
        <v>0</v>
      </c>
      <c r="V216" s="94"/>
      <c r="W216" s="106">
        <v>79414</v>
      </c>
      <c r="X216" s="94"/>
      <c r="Y216" s="106">
        <f t="shared" si="16"/>
        <v>2656776</v>
      </c>
      <c r="Z216" s="94"/>
      <c r="AA216" s="106">
        <v>2163389</v>
      </c>
      <c r="AB216" s="94"/>
      <c r="AC216" s="106">
        <v>1054480</v>
      </c>
      <c r="AD216" s="94"/>
      <c r="AE216" s="106">
        <v>0</v>
      </c>
      <c r="AF216" s="94"/>
      <c r="AG216" s="106">
        <v>0</v>
      </c>
      <c r="AH216" s="94"/>
      <c r="AI216" s="106">
        <f t="shared" si="17"/>
        <v>3217869</v>
      </c>
      <c r="AJ216" s="94"/>
      <c r="AK216" s="106">
        <f t="shared" si="18"/>
        <v>-561093</v>
      </c>
      <c r="AL216" s="94"/>
      <c r="AM216" s="94"/>
      <c r="AN216" s="95">
        <v>4</v>
      </c>
    </row>
    <row r="217" spans="1:40" ht="9.75" customHeight="1" x14ac:dyDescent="0.25">
      <c r="A217" s="94">
        <v>5</v>
      </c>
      <c r="B217" s="95"/>
      <c r="C217" s="8" t="s">
        <v>219</v>
      </c>
      <c r="D217" s="94"/>
      <c r="E217" s="106">
        <v>0</v>
      </c>
      <c r="F217" s="94"/>
      <c r="G217" s="106">
        <v>0</v>
      </c>
      <c r="H217" s="94"/>
      <c r="I217" s="106">
        <v>0</v>
      </c>
      <c r="J217" s="94"/>
      <c r="K217" s="106">
        <v>0</v>
      </c>
      <c r="L217" s="94"/>
      <c r="M217" s="106">
        <v>4158727</v>
      </c>
      <c r="N217" s="94"/>
      <c r="O217" s="106">
        <v>0</v>
      </c>
      <c r="P217" s="94"/>
      <c r="Q217" s="106">
        <v>20971</v>
      </c>
      <c r="R217" s="94"/>
      <c r="S217" s="106">
        <v>0</v>
      </c>
      <c r="T217" s="94"/>
      <c r="U217" s="106">
        <v>0</v>
      </c>
      <c r="V217" s="94"/>
      <c r="W217" s="106">
        <v>493354</v>
      </c>
      <c r="X217" s="94"/>
      <c r="Y217" s="106">
        <f t="shared" si="16"/>
        <v>4673052</v>
      </c>
      <c r="Z217" s="94"/>
      <c r="AA217" s="106">
        <v>1931157</v>
      </c>
      <c r="AB217" s="94"/>
      <c r="AC217" s="106">
        <v>1276447</v>
      </c>
      <c r="AD217" s="94"/>
      <c r="AE217" s="106">
        <v>305541</v>
      </c>
      <c r="AF217" s="94"/>
      <c r="AG217" s="106">
        <v>0</v>
      </c>
      <c r="AH217" s="94"/>
      <c r="AI217" s="106">
        <f t="shared" si="17"/>
        <v>3513145</v>
      </c>
      <c r="AJ217" s="94"/>
      <c r="AK217" s="106">
        <f t="shared" si="18"/>
        <v>1159907</v>
      </c>
      <c r="AL217" s="94"/>
      <c r="AM217" s="94"/>
      <c r="AN217" s="95">
        <v>5</v>
      </c>
    </row>
    <row r="218" spans="1:40" ht="9.75" customHeight="1" x14ac:dyDescent="0.25">
      <c r="A218" s="94">
        <v>6</v>
      </c>
      <c r="B218" s="95"/>
      <c r="C218" s="8" t="s">
        <v>220</v>
      </c>
      <c r="D218" s="94"/>
      <c r="E218" s="106">
        <v>0</v>
      </c>
      <c r="F218" s="94"/>
      <c r="G218" s="106">
        <v>0</v>
      </c>
      <c r="H218" s="94"/>
      <c r="I218" s="106">
        <v>50000</v>
      </c>
      <c r="J218" s="94"/>
      <c r="K218" s="106">
        <v>0</v>
      </c>
      <c r="L218" s="94"/>
      <c r="M218" s="106">
        <v>16843820</v>
      </c>
      <c r="N218" s="94"/>
      <c r="O218" s="106">
        <v>-178279</v>
      </c>
      <c r="P218" s="94"/>
      <c r="Q218" s="106">
        <v>0</v>
      </c>
      <c r="R218" s="94"/>
      <c r="S218" s="106">
        <v>2609954</v>
      </c>
      <c r="T218" s="94"/>
      <c r="U218" s="106">
        <v>1692444</v>
      </c>
      <c r="V218" s="94"/>
      <c r="W218" s="106">
        <v>271781</v>
      </c>
      <c r="X218" s="94"/>
      <c r="Y218" s="106">
        <f t="shared" si="16"/>
        <v>21239720</v>
      </c>
      <c r="Z218" s="94"/>
      <c r="AA218" s="106">
        <v>17853685</v>
      </c>
      <c r="AB218" s="94"/>
      <c r="AC218" s="106">
        <v>3868506</v>
      </c>
      <c r="AD218" s="94"/>
      <c r="AE218" s="106">
        <v>134224</v>
      </c>
      <c r="AF218" s="94"/>
      <c r="AG218" s="106">
        <v>2601543</v>
      </c>
      <c r="AH218" s="94"/>
      <c r="AI218" s="106">
        <f t="shared" si="17"/>
        <v>24457958</v>
      </c>
      <c r="AJ218" s="94"/>
      <c r="AK218" s="106">
        <f t="shared" si="18"/>
        <v>-3218238</v>
      </c>
      <c r="AL218" s="94"/>
      <c r="AM218" s="94"/>
      <c r="AN218" s="95">
        <v>6</v>
      </c>
    </row>
    <row r="219" spans="1:40" ht="9.75" customHeight="1" x14ac:dyDescent="0.25">
      <c r="A219" s="94">
        <v>7</v>
      </c>
      <c r="B219" s="95"/>
      <c r="C219" s="8" t="s">
        <v>221</v>
      </c>
      <c r="D219" s="94"/>
      <c r="E219" s="106">
        <v>0</v>
      </c>
      <c r="F219" s="94"/>
      <c r="G219" s="106">
        <v>0</v>
      </c>
      <c r="H219" s="94"/>
      <c r="I219" s="106">
        <v>0</v>
      </c>
      <c r="J219" s="94"/>
      <c r="K219" s="106">
        <v>0</v>
      </c>
      <c r="L219" s="94"/>
      <c r="M219" s="106">
        <v>7333794</v>
      </c>
      <c r="N219" s="94"/>
      <c r="O219" s="106">
        <v>-84000</v>
      </c>
      <c r="P219" s="94"/>
      <c r="Q219" s="106">
        <v>0</v>
      </c>
      <c r="R219" s="94"/>
      <c r="S219" s="106">
        <v>0</v>
      </c>
      <c r="T219" s="94"/>
      <c r="U219" s="106">
        <v>0</v>
      </c>
      <c r="V219" s="94"/>
      <c r="W219" s="106">
        <v>99408</v>
      </c>
      <c r="X219" s="94"/>
      <c r="Y219" s="106">
        <f t="shared" si="16"/>
        <v>7349202</v>
      </c>
      <c r="Z219" s="94"/>
      <c r="AA219" s="106">
        <v>5132531</v>
      </c>
      <c r="AB219" s="94"/>
      <c r="AC219" s="106">
        <v>773803</v>
      </c>
      <c r="AD219" s="94"/>
      <c r="AE219" s="106">
        <v>257515</v>
      </c>
      <c r="AF219" s="94"/>
      <c r="AG219" s="106">
        <v>0</v>
      </c>
      <c r="AH219" s="94"/>
      <c r="AI219" s="106">
        <f t="shared" si="17"/>
        <v>6163849</v>
      </c>
      <c r="AJ219" s="94"/>
      <c r="AK219" s="106">
        <f t="shared" si="18"/>
        <v>1185353</v>
      </c>
      <c r="AL219" s="94"/>
      <c r="AM219" s="94"/>
      <c r="AN219" s="95">
        <v>7</v>
      </c>
    </row>
    <row r="220" spans="1:40" ht="9.75" customHeight="1" x14ac:dyDescent="0.25">
      <c r="A220" s="94">
        <v>8</v>
      </c>
      <c r="B220" s="95"/>
      <c r="C220" s="8" t="s">
        <v>222</v>
      </c>
      <c r="D220" s="94"/>
      <c r="E220" s="106">
        <v>0</v>
      </c>
      <c r="F220" s="94"/>
      <c r="G220" s="106">
        <v>0</v>
      </c>
      <c r="H220" s="94"/>
      <c r="I220" s="106">
        <v>0</v>
      </c>
      <c r="J220" s="94"/>
      <c r="K220" s="106">
        <v>0</v>
      </c>
      <c r="L220" s="94"/>
      <c r="M220" s="106">
        <v>1296633</v>
      </c>
      <c r="N220" s="94"/>
      <c r="O220" s="106">
        <v>0</v>
      </c>
      <c r="P220" s="94"/>
      <c r="Q220" s="106">
        <v>0</v>
      </c>
      <c r="R220" s="94"/>
      <c r="S220" s="106">
        <v>74365</v>
      </c>
      <c r="T220" s="94"/>
      <c r="U220" s="106">
        <v>199876</v>
      </c>
      <c r="V220" s="94"/>
      <c r="W220" s="106">
        <v>942</v>
      </c>
      <c r="X220" s="94"/>
      <c r="Y220" s="106">
        <f t="shared" si="16"/>
        <v>1571816</v>
      </c>
      <c r="Z220" s="94"/>
      <c r="AA220" s="106">
        <v>1318794</v>
      </c>
      <c r="AB220" s="94"/>
      <c r="AC220" s="106">
        <v>248335</v>
      </c>
      <c r="AD220" s="94"/>
      <c r="AE220" s="106">
        <v>64848</v>
      </c>
      <c r="AF220" s="94"/>
      <c r="AG220" s="106">
        <v>0</v>
      </c>
      <c r="AH220" s="94"/>
      <c r="AI220" s="106">
        <f t="shared" si="17"/>
        <v>1631977</v>
      </c>
      <c r="AJ220" s="94"/>
      <c r="AK220" s="106">
        <f t="shared" si="18"/>
        <v>-60161</v>
      </c>
      <c r="AL220" s="94"/>
      <c r="AM220" s="94"/>
      <c r="AN220" s="95">
        <v>8</v>
      </c>
    </row>
    <row r="221" spans="1:40" ht="9.75" customHeight="1" x14ac:dyDescent="0.25">
      <c r="A221" s="94">
        <v>9</v>
      </c>
      <c r="B221" s="95"/>
      <c r="C221" s="8" t="s">
        <v>223</v>
      </c>
      <c r="D221" s="94"/>
      <c r="E221" s="106">
        <v>0</v>
      </c>
      <c r="F221" s="94"/>
      <c r="G221" s="106">
        <v>0</v>
      </c>
      <c r="H221" s="94"/>
      <c r="I221" s="106">
        <v>287005</v>
      </c>
      <c r="J221" s="94"/>
      <c r="K221" s="106">
        <v>579647</v>
      </c>
      <c r="L221" s="94"/>
      <c r="M221" s="106">
        <v>2712093</v>
      </c>
      <c r="N221" s="94"/>
      <c r="O221" s="106">
        <v>-752450</v>
      </c>
      <c r="P221" s="94"/>
      <c r="Q221" s="106">
        <v>0</v>
      </c>
      <c r="R221" s="94"/>
      <c r="S221" s="106">
        <v>0</v>
      </c>
      <c r="T221" s="94"/>
      <c r="U221" s="106">
        <v>0</v>
      </c>
      <c r="V221" s="94"/>
      <c r="W221" s="106">
        <v>0</v>
      </c>
      <c r="X221" s="94"/>
      <c r="Y221" s="106">
        <f t="shared" si="16"/>
        <v>1959643</v>
      </c>
      <c r="Z221" s="94"/>
      <c r="AA221" s="106">
        <v>1184399</v>
      </c>
      <c r="AB221" s="94"/>
      <c r="AC221" s="106">
        <v>213430</v>
      </c>
      <c r="AD221" s="94"/>
      <c r="AE221" s="106">
        <v>41060</v>
      </c>
      <c r="AF221" s="94"/>
      <c r="AG221" s="106">
        <v>0</v>
      </c>
      <c r="AH221" s="94"/>
      <c r="AI221" s="106">
        <f t="shared" si="17"/>
        <v>1438889</v>
      </c>
      <c r="AJ221" s="94"/>
      <c r="AK221" s="106">
        <f t="shared" si="18"/>
        <v>520754</v>
      </c>
      <c r="AL221" s="94"/>
      <c r="AM221" s="94"/>
      <c r="AN221" s="95">
        <v>9</v>
      </c>
    </row>
    <row r="222" spans="1:40" ht="9.75" customHeight="1" x14ac:dyDescent="0.25">
      <c r="A222" s="94">
        <v>10</v>
      </c>
      <c r="B222" s="95"/>
      <c r="C222" s="8" t="s">
        <v>224</v>
      </c>
      <c r="D222" s="94"/>
      <c r="E222" s="106">
        <v>0</v>
      </c>
      <c r="F222" s="94"/>
      <c r="G222" s="106">
        <v>0</v>
      </c>
      <c r="H222" s="94"/>
      <c r="I222" s="106">
        <v>0</v>
      </c>
      <c r="J222" s="94"/>
      <c r="K222" s="106">
        <v>0</v>
      </c>
      <c r="L222" s="94"/>
      <c r="M222" s="106">
        <v>4275150</v>
      </c>
      <c r="N222" s="94"/>
      <c r="O222" s="106">
        <v>-85496</v>
      </c>
      <c r="P222" s="94"/>
      <c r="Q222" s="106">
        <v>0</v>
      </c>
      <c r="R222" s="94"/>
      <c r="S222" s="106">
        <v>0</v>
      </c>
      <c r="T222" s="94"/>
      <c r="U222" s="106">
        <v>0</v>
      </c>
      <c r="V222" s="94"/>
      <c r="W222" s="106">
        <v>53491</v>
      </c>
      <c r="X222" s="94"/>
      <c r="Y222" s="106">
        <f t="shared" si="16"/>
        <v>4243145</v>
      </c>
      <c r="Z222" s="94"/>
      <c r="AA222" s="106">
        <v>2638230</v>
      </c>
      <c r="AB222" s="94"/>
      <c r="AC222" s="106">
        <v>708451</v>
      </c>
      <c r="AD222" s="94"/>
      <c r="AE222" s="106">
        <v>534972</v>
      </c>
      <c r="AF222" s="94"/>
      <c r="AG222" s="106">
        <v>5000</v>
      </c>
      <c r="AH222" s="94"/>
      <c r="AI222" s="106">
        <f t="shared" si="17"/>
        <v>3886653</v>
      </c>
      <c r="AJ222" s="94"/>
      <c r="AK222" s="106">
        <f t="shared" si="18"/>
        <v>356492</v>
      </c>
      <c r="AL222" s="94"/>
      <c r="AM222" s="94"/>
      <c r="AN222" s="95">
        <v>10</v>
      </c>
    </row>
    <row r="223" spans="1:40" ht="9.75" customHeight="1" x14ac:dyDescent="0.25">
      <c r="A223" s="94">
        <v>11</v>
      </c>
      <c r="B223" s="95"/>
      <c r="C223" s="8" t="s">
        <v>225</v>
      </c>
      <c r="D223" s="94"/>
      <c r="E223" s="106">
        <v>22140</v>
      </c>
      <c r="F223" s="94"/>
      <c r="G223" s="106">
        <v>0</v>
      </c>
      <c r="H223" s="94"/>
      <c r="I223" s="106">
        <v>0</v>
      </c>
      <c r="J223" s="94"/>
      <c r="K223" s="106">
        <v>0</v>
      </c>
      <c r="L223" s="94"/>
      <c r="M223" s="106">
        <v>10989349</v>
      </c>
      <c r="N223" s="94"/>
      <c r="O223" s="106">
        <v>0</v>
      </c>
      <c r="P223" s="94"/>
      <c r="Q223" s="106">
        <v>0</v>
      </c>
      <c r="R223" s="94"/>
      <c r="S223" s="106">
        <v>0</v>
      </c>
      <c r="T223" s="94"/>
      <c r="U223" s="106">
        <v>0</v>
      </c>
      <c r="V223" s="94"/>
      <c r="W223" s="106">
        <v>0</v>
      </c>
      <c r="X223" s="94"/>
      <c r="Y223" s="106">
        <f t="shared" si="16"/>
        <v>10989349</v>
      </c>
      <c r="Z223" s="94"/>
      <c r="AA223" s="106">
        <v>7127203</v>
      </c>
      <c r="AB223" s="94"/>
      <c r="AC223" s="106">
        <v>2083552</v>
      </c>
      <c r="AD223" s="94"/>
      <c r="AE223" s="106">
        <v>135092</v>
      </c>
      <c r="AF223" s="94"/>
      <c r="AG223" s="106">
        <v>0</v>
      </c>
      <c r="AH223" s="94"/>
      <c r="AI223" s="106">
        <f t="shared" si="17"/>
        <v>9345847</v>
      </c>
      <c r="AJ223" s="94"/>
      <c r="AK223" s="106">
        <f t="shared" si="18"/>
        <v>1643502</v>
      </c>
      <c r="AL223" s="94"/>
      <c r="AM223" s="94"/>
      <c r="AN223" s="95">
        <v>11</v>
      </c>
    </row>
    <row r="224" spans="1:40" ht="9.75" customHeight="1" x14ac:dyDescent="0.25">
      <c r="A224" s="94">
        <v>12</v>
      </c>
      <c r="B224" s="95"/>
      <c r="C224" s="9" t="s">
        <v>226</v>
      </c>
      <c r="D224" s="94"/>
      <c r="E224" s="106">
        <v>0</v>
      </c>
      <c r="F224" s="94"/>
      <c r="G224" s="106">
        <v>0</v>
      </c>
      <c r="H224" s="94"/>
      <c r="I224" s="106">
        <v>0</v>
      </c>
      <c r="J224" s="94"/>
      <c r="K224" s="106">
        <v>0</v>
      </c>
      <c r="L224" s="94"/>
      <c r="M224" s="106">
        <v>3151024</v>
      </c>
      <c r="N224" s="94"/>
      <c r="O224" s="106">
        <v>0</v>
      </c>
      <c r="P224" s="94"/>
      <c r="Q224" s="106">
        <v>0</v>
      </c>
      <c r="R224" s="94"/>
      <c r="S224" s="106">
        <v>0</v>
      </c>
      <c r="T224" s="94"/>
      <c r="U224" s="106">
        <v>0</v>
      </c>
      <c r="V224" s="94"/>
      <c r="W224" s="106">
        <v>1149</v>
      </c>
      <c r="X224" s="94"/>
      <c r="Y224" s="106">
        <f t="shared" si="16"/>
        <v>3152173</v>
      </c>
      <c r="Z224" s="94"/>
      <c r="AA224" s="106">
        <v>2559260</v>
      </c>
      <c r="AB224" s="94"/>
      <c r="AC224" s="106">
        <v>459474</v>
      </c>
      <c r="AD224" s="94"/>
      <c r="AE224" s="106">
        <v>51521</v>
      </c>
      <c r="AF224" s="94"/>
      <c r="AG224" s="106">
        <v>0</v>
      </c>
      <c r="AH224" s="94"/>
      <c r="AI224" s="106">
        <f t="shared" si="17"/>
        <v>3070255</v>
      </c>
      <c r="AJ224" s="94"/>
      <c r="AK224" s="106">
        <f t="shared" si="18"/>
        <v>81918</v>
      </c>
      <c r="AL224" s="94"/>
      <c r="AM224" s="94"/>
      <c r="AN224" s="95">
        <v>12</v>
      </c>
    </row>
    <row r="225" spans="1:40" ht="9.75" customHeight="1" x14ac:dyDescent="0.25">
      <c r="A225" s="94">
        <v>13</v>
      </c>
      <c r="B225" s="95"/>
      <c r="C225" s="8" t="s">
        <v>227</v>
      </c>
      <c r="D225" s="94"/>
      <c r="E225" s="106">
        <v>0</v>
      </c>
      <c r="F225" s="94"/>
      <c r="G225" s="106">
        <v>0</v>
      </c>
      <c r="H225" s="94"/>
      <c r="I225" s="106">
        <v>0</v>
      </c>
      <c r="J225" s="94"/>
      <c r="K225" s="106">
        <v>0</v>
      </c>
      <c r="L225" s="94"/>
      <c r="M225" s="106">
        <v>2711005</v>
      </c>
      <c r="N225" s="94"/>
      <c r="O225" s="106">
        <v>0</v>
      </c>
      <c r="P225" s="94"/>
      <c r="Q225" s="106">
        <v>0</v>
      </c>
      <c r="R225" s="94"/>
      <c r="S225" s="106">
        <v>0</v>
      </c>
      <c r="T225" s="94"/>
      <c r="U225" s="106">
        <v>0</v>
      </c>
      <c r="V225" s="94"/>
      <c r="W225" s="106">
        <v>78785</v>
      </c>
      <c r="X225" s="94"/>
      <c r="Y225" s="106">
        <f t="shared" si="16"/>
        <v>2789790</v>
      </c>
      <c r="Z225" s="94"/>
      <c r="AA225" s="106">
        <v>1562868</v>
      </c>
      <c r="AB225" s="94"/>
      <c r="AC225" s="106">
        <v>754819</v>
      </c>
      <c r="AD225" s="94"/>
      <c r="AE225" s="106">
        <v>127927</v>
      </c>
      <c r="AF225" s="94"/>
      <c r="AG225" s="106">
        <v>0</v>
      </c>
      <c r="AH225" s="94"/>
      <c r="AI225" s="106">
        <f t="shared" si="17"/>
        <v>2445614</v>
      </c>
      <c r="AJ225" s="94"/>
      <c r="AK225" s="106">
        <f t="shared" si="18"/>
        <v>344176</v>
      </c>
      <c r="AL225" s="94"/>
      <c r="AM225" s="94"/>
      <c r="AN225" s="95">
        <v>13</v>
      </c>
    </row>
    <row r="226" spans="1:40" ht="9.75" customHeight="1" x14ac:dyDescent="0.25">
      <c r="A226" s="94">
        <v>14</v>
      </c>
      <c r="B226" s="95"/>
      <c r="C226" s="8" t="s">
        <v>146</v>
      </c>
      <c r="D226" s="94"/>
      <c r="E226" s="106">
        <v>0</v>
      </c>
      <c r="F226" s="94"/>
      <c r="G226" s="106">
        <v>0</v>
      </c>
      <c r="H226" s="94"/>
      <c r="I226" s="106">
        <v>0</v>
      </c>
      <c r="J226" s="94"/>
      <c r="K226" s="106">
        <v>0</v>
      </c>
      <c r="L226" s="94"/>
      <c r="M226" s="106">
        <v>21356576</v>
      </c>
      <c r="N226" s="94"/>
      <c r="O226" s="106">
        <v>-604380</v>
      </c>
      <c r="P226" s="94"/>
      <c r="Q226" s="106">
        <v>0</v>
      </c>
      <c r="R226" s="94"/>
      <c r="S226" s="106">
        <v>16341</v>
      </c>
      <c r="T226" s="94"/>
      <c r="U226" s="106">
        <v>0</v>
      </c>
      <c r="V226" s="94"/>
      <c r="W226" s="106">
        <v>2616987</v>
      </c>
      <c r="X226" s="94"/>
      <c r="Y226" s="106">
        <f t="shared" si="16"/>
        <v>23385524</v>
      </c>
      <c r="Z226" s="94"/>
      <c r="AA226" s="106">
        <v>16398875</v>
      </c>
      <c r="AB226" s="94"/>
      <c r="AC226" s="106">
        <v>3511456</v>
      </c>
      <c r="AD226" s="94"/>
      <c r="AE226" s="106">
        <v>853233</v>
      </c>
      <c r="AF226" s="94"/>
      <c r="AG226" s="106">
        <v>0</v>
      </c>
      <c r="AH226" s="94"/>
      <c r="AI226" s="106">
        <f t="shared" si="17"/>
        <v>20763564</v>
      </c>
      <c r="AJ226" s="94"/>
      <c r="AK226" s="106">
        <f t="shared" si="18"/>
        <v>2621960</v>
      </c>
      <c r="AL226" s="94"/>
      <c r="AM226" s="94"/>
      <c r="AN226" s="95">
        <v>14</v>
      </c>
    </row>
    <row r="227" spans="1:40" ht="9.75" customHeight="1" x14ac:dyDescent="0.25">
      <c r="A227" s="94">
        <v>15</v>
      </c>
      <c r="B227" s="95"/>
      <c r="C227" s="8" t="s">
        <v>228</v>
      </c>
      <c r="D227" s="94"/>
      <c r="E227" s="106">
        <v>0</v>
      </c>
      <c r="F227" s="94"/>
      <c r="G227" s="106">
        <v>0</v>
      </c>
      <c r="H227" s="94"/>
      <c r="I227" s="106">
        <v>0</v>
      </c>
      <c r="J227" s="94"/>
      <c r="K227" s="106">
        <v>0</v>
      </c>
      <c r="L227" s="94"/>
      <c r="M227" s="106">
        <v>0</v>
      </c>
      <c r="N227" s="94"/>
      <c r="O227" s="106">
        <v>0</v>
      </c>
      <c r="P227" s="94"/>
      <c r="Q227" s="106">
        <v>0</v>
      </c>
      <c r="R227" s="94"/>
      <c r="S227" s="106">
        <v>0</v>
      </c>
      <c r="T227" s="94"/>
      <c r="U227" s="106">
        <v>0</v>
      </c>
      <c r="V227" s="94"/>
      <c r="W227" s="106">
        <v>0</v>
      </c>
      <c r="X227" s="94"/>
      <c r="Y227" s="106">
        <f t="shared" ref="Y227:Y242" si="19">SUM(M227:W227)</f>
        <v>0</v>
      </c>
      <c r="Z227" s="94"/>
      <c r="AA227" s="106">
        <v>0</v>
      </c>
      <c r="AB227" s="94"/>
      <c r="AC227" s="106">
        <v>0</v>
      </c>
      <c r="AD227" s="94"/>
      <c r="AE227" s="106">
        <v>0</v>
      </c>
      <c r="AF227" s="94"/>
      <c r="AG227" s="106">
        <v>0</v>
      </c>
      <c r="AH227" s="94"/>
      <c r="AI227" s="106">
        <f t="shared" ref="AI227:AI242" si="20">SUM(AA227:AG227)</f>
        <v>0</v>
      </c>
      <c r="AJ227" s="94"/>
      <c r="AK227" s="106">
        <f t="shared" si="18"/>
        <v>0</v>
      </c>
      <c r="AL227" s="94"/>
      <c r="AM227" s="94"/>
      <c r="AN227" s="95">
        <v>15</v>
      </c>
    </row>
    <row r="228" spans="1:40" ht="9.75" customHeight="1" x14ac:dyDescent="0.25">
      <c r="A228" s="94">
        <v>16</v>
      </c>
      <c r="B228" s="95"/>
      <c r="C228" s="8" t="s">
        <v>229</v>
      </c>
      <c r="D228" s="94"/>
      <c r="E228" s="106">
        <v>0</v>
      </c>
      <c r="F228" s="94"/>
      <c r="G228" s="106">
        <v>0</v>
      </c>
      <c r="H228" s="94"/>
      <c r="I228" s="106">
        <v>0</v>
      </c>
      <c r="J228" s="94"/>
      <c r="K228" s="106">
        <v>0</v>
      </c>
      <c r="L228" s="94"/>
      <c r="M228" s="106">
        <v>4627815</v>
      </c>
      <c r="N228" s="94"/>
      <c r="O228" s="106">
        <v>-1170161</v>
      </c>
      <c r="P228" s="94"/>
      <c r="Q228" s="106">
        <v>243950</v>
      </c>
      <c r="R228" s="94"/>
      <c r="S228" s="106">
        <v>454528</v>
      </c>
      <c r="T228" s="94"/>
      <c r="U228" s="106">
        <v>2156290</v>
      </c>
      <c r="V228" s="94"/>
      <c r="W228" s="106">
        <v>118829</v>
      </c>
      <c r="X228" s="94"/>
      <c r="Y228" s="106">
        <f t="shared" si="19"/>
        <v>6431251</v>
      </c>
      <c r="Z228" s="94"/>
      <c r="AA228" s="106">
        <v>3160006</v>
      </c>
      <c r="AB228" s="94"/>
      <c r="AC228" s="106">
        <v>719065</v>
      </c>
      <c r="AD228" s="94"/>
      <c r="AE228" s="106">
        <v>119187</v>
      </c>
      <c r="AF228" s="94"/>
      <c r="AG228" s="106">
        <v>1914</v>
      </c>
      <c r="AH228" s="94"/>
      <c r="AI228" s="106">
        <f t="shared" si="20"/>
        <v>4000172</v>
      </c>
      <c r="AJ228" s="94"/>
      <c r="AK228" s="106">
        <f t="shared" si="18"/>
        <v>2431079</v>
      </c>
      <c r="AL228" s="94"/>
      <c r="AM228" s="94"/>
      <c r="AN228" s="95">
        <v>16</v>
      </c>
    </row>
    <row r="229" spans="1:40" ht="9.75" customHeight="1" x14ac:dyDescent="0.25">
      <c r="A229" s="94">
        <v>17</v>
      </c>
      <c r="B229" s="95"/>
      <c r="C229" s="8" t="s">
        <v>230</v>
      </c>
      <c r="D229" s="94"/>
      <c r="E229" s="106">
        <v>0</v>
      </c>
      <c r="F229" s="94"/>
      <c r="G229" s="106">
        <v>0</v>
      </c>
      <c r="H229" s="94"/>
      <c r="I229" s="106">
        <v>0</v>
      </c>
      <c r="J229" s="94"/>
      <c r="K229" s="106">
        <v>0</v>
      </c>
      <c r="L229" s="94"/>
      <c r="M229" s="106">
        <v>31788896</v>
      </c>
      <c r="N229" s="94"/>
      <c r="O229" s="106">
        <v>-3046000</v>
      </c>
      <c r="P229" s="94"/>
      <c r="Q229" s="106">
        <v>0</v>
      </c>
      <c r="R229" s="94"/>
      <c r="S229" s="106">
        <v>0</v>
      </c>
      <c r="T229" s="94"/>
      <c r="U229" s="106">
        <v>0</v>
      </c>
      <c r="V229" s="94"/>
      <c r="W229" s="106">
        <v>1045919</v>
      </c>
      <c r="X229" s="94"/>
      <c r="Y229" s="106">
        <f t="shared" si="19"/>
        <v>29788815</v>
      </c>
      <c r="Z229" s="94"/>
      <c r="AA229" s="106">
        <v>23481438</v>
      </c>
      <c r="AB229" s="94"/>
      <c r="AC229" s="106">
        <v>3520356</v>
      </c>
      <c r="AD229" s="94"/>
      <c r="AE229" s="106">
        <v>367779</v>
      </c>
      <c r="AF229" s="94"/>
      <c r="AG229" s="106">
        <v>0</v>
      </c>
      <c r="AH229" s="94"/>
      <c r="AI229" s="106">
        <f t="shared" si="20"/>
        <v>27369573</v>
      </c>
      <c r="AJ229" s="94"/>
      <c r="AK229" s="106">
        <f t="shared" si="18"/>
        <v>2419242</v>
      </c>
      <c r="AL229" s="94"/>
      <c r="AM229" s="94"/>
      <c r="AN229" s="95">
        <v>17</v>
      </c>
    </row>
    <row r="230" spans="1:40" ht="9.75" customHeight="1" x14ac:dyDescent="0.25">
      <c r="A230" s="94">
        <v>18</v>
      </c>
      <c r="B230" s="95"/>
      <c r="C230" s="8" t="s">
        <v>231</v>
      </c>
      <c r="D230" s="94"/>
      <c r="E230" s="106">
        <v>0</v>
      </c>
      <c r="F230" s="94"/>
      <c r="G230" s="106">
        <v>0</v>
      </c>
      <c r="H230" s="94"/>
      <c r="I230" s="106">
        <v>0</v>
      </c>
      <c r="J230" s="94"/>
      <c r="K230" s="106">
        <v>0</v>
      </c>
      <c r="L230" s="94"/>
      <c r="M230" s="106">
        <v>6948662</v>
      </c>
      <c r="N230" s="94"/>
      <c r="O230" s="106">
        <v>200000</v>
      </c>
      <c r="P230" s="94"/>
      <c r="Q230" s="106">
        <v>0</v>
      </c>
      <c r="R230" s="94"/>
      <c r="S230" s="106">
        <v>0</v>
      </c>
      <c r="T230" s="94"/>
      <c r="U230" s="106">
        <v>0</v>
      </c>
      <c r="V230" s="94"/>
      <c r="W230" s="106">
        <v>431851</v>
      </c>
      <c r="X230" s="94"/>
      <c r="Y230" s="106">
        <f t="shared" si="19"/>
        <v>7580513</v>
      </c>
      <c r="Z230" s="94"/>
      <c r="AA230" s="106">
        <v>6864191</v>
      </c>
      <c r="AB230" s="94"/>
      <c r="AC230" s="106">
        <v>978195</v>
      </c>
      <c r="AD230" s="94"/>
      <c r="AE230" s="106">
        <v>0</v>
      </c>
      <c r="AF230" s="94"/>
      <c r="AG230" s="106">
        <v>358968</v>
      </c>
      <c r="AH230" s="94"/>
      <c r="AI230" s="106">
        <f t="shared" si="20"/>
        <v>8201354</v>
      </c>
      <c r="AJ230" s="94"/>
      <c r="AK230" s="106">
        <f t="shared" si="18"/>
        <v>-620841</v>
      </c>
      <c r="AL230" s="94"/>
      <c r="AM230" s="94"/>
      <c r="AN230" s="95">
        <v>18</v>
      </c>
    </row>
    <row r="231" spans="1:40" ht="9.75" customHeight="1" x14ac:dyDescent="0.25">
      <c r="A231" s="94">
        <v>19</v>
      </c>
      <c r="B231" s="95"/>
      <c r="C231" s="8" t="s">
        <v>232</v>
      </c>
      <c r="D231" s="94"/>
      <c r="E231" s="106">
        <v>0</v>
      </c>
      <c r="F231" s="94"/>
      <c r="G231" s="106">
        <v>0</v>
      </c>
      <c r="H231" s="94"/>
      <c r="I231" s="106">
        <v>0</v>
      </c>
      <c r="J231" s="94"/>
      <c r="K231" s="106">
        <v>0</v>
      </c>
      <c r="L231" s="94"/>
      <c r="M231" s="106">
        <v>22253360</v>
      </c>
      <c r="N231" s="94"/>
      <c r="O231" s="106">
        <v>-1351300</v>
      </c>
      <c r="P231" s="94"/>
      <c r="Q231" s="106">
        <v>0</v>
      </c>
      <c r="R231" s="94"/>
      <c r="S231" s="106">
        <v>0</v>
      </c>
      <c r="T231" s="94"/>
      <c r="U231" s="106">
        <v>0</v>
      </c>
      <c r="V231" s="94"/>
      <c r="W231" s="106">
        <v>5704875</v>
      </c>
      <c r="X231" s="94"/>
      <c r="Y231" s="106">
        <f t="shared" si="19"/>
        <v>26606935</v>
      </c>
      <c r="Z231" s="94"/>
      <c r="AA231" s="106">
        <v>12463732</v>
      </c>
      <c r="AB231" s="94"/>
      <c r="AC231" s="106">
        <v>5998511</v>
      </c>
      <c r="AD231" s="94"/>
      <c r="AE231" s="106">
        <v>2352168</v>
      </c>
      <c r="AF231" s="94"/>
      <c r="AG231" s="106">
        <v>0</v>
      </c>
      <c r="AH231" s="94"/>
      <c r="AI231" s="106">
        <f t="shared" si="20"/>
        <v>20814411</v>
      </c>
      <c r="AJ231" s="94"/>
      <c r="AK231" s="106">
        <f t="shared" si="18"/>
        <v>5792524</v>
      </c>
      <c r="AL231" s="94"/>
      <c r="AM231" s="94"/>
      <c r="AN231" s="95">
        <v>19</v>
      </c>
    </row>
    <row r="232" spans="1:40" ht="9.75" customHeight="1" x14ac:dyDescent="0.25">
      <c r="A232" s="94">
        <v>20</v>
      </c>
      <c r="B232" s="95"/>
      <c r="C232" s="8" t="s">
        <v>233</v>
      </c>
      <c r="D232" s="94"/>
      <c r="E232" s="106">
        <v>0</v>
      </c>
      <c r="F232" s="94"/>
      <c r="G232" s="106">
        <v>0</v>
      </c>
      <c r="H232" s="94"/>
      <c r="I232" s="106">
        <v>49150</v>
      </c>
      <c r="J232" s="94"/>
      <c r="K232" s="106">
        <v>0</v>
      </c>
      <c r="L232" s="94"/>
      <c r="M232" s="106">
        <v>3060951</v>
      </c>
      <c r="N232" s="94"/>
      <c r="O232" s="106">
        <v>0</v>
      </c>
      <c r="P232" s="94"/>
      <c r="Q232" s="106">
        <v>0</v>
      </c>
      <c r="R232" s="94"/>
      <c r="S232" s="106">
        <v>0</v>
      </c>
      <c r="T232" s="94"/>
      <c r="U232" s="106">
        <v>0</v>
      </c>
      <c r="V232" s="94"/>
      <c r="W232" s="106">
        <v>0</v>
      </c>
      <c r="X232" s="94"/>
      <c r="Y232" s="106">
        <f t="shared" si="19"/>
        <v>3060951</v>
      </c>
      <c r="Z232" s="94"/>
      <c r="AA232" s="106">
        <v>1884965</v>
      </c>
      <c r="AB232" s="94"/>
      <c r="AC232" s="106">
        <v>785901</v>
      </c>
      <c r="AD232" s="94"/>
      <c r="AE232" s="106">
        <v>306452</v>
      </c>
      <c r="AF232" s="94"/>
      <c r="AG232" s="106">
        <v>0</v>
      </c>
      <c r="AH232" s="94"/>
      <c r="AI232" s="106">
        <f t="shared" si="20"/>
        <v>2977318</v>
      </c>
      <c r="AJ232" s="94"/>
      <c r="AK232" s="106">
        <f t="shared" si="18"/>
        <v>83633</v>
      </c>
      <c r="AL232" s="94"/>
      <c r="AM232" s="94"/>
      <c r="AN232" s="95">
        <v>20</v>
      </c>
    </row>
    <row r="233" spans="1:40" ht="9.75" customHeight="1" x14ac:dyDescent="0.25">
      <c r="A233" s="94">
        <v>21</v>
      </c>
      <c r="B233" s="95"/>
      <c r="C233" s="8" t="s">
        <v>234</v>
      </c>
      <c r="D233" s="94"/>
      <c r="E233" s="106">
        <v>0</v>
      </c>
      <c r="F233" s="94"/>
      <c r="G233" s="106">
        <v>0</v>
      </c>
      <c r="H233" s="94"/>
      <c r="I233" s="106">
        <v>0</v>
      </c>
      <c r="J233" s="94"/>
      <c r="K233" s="106">
        <v>0</v>
      </c>
      <c r="L233" s="94"/>
      <c r="M233" s="106">
        <v>3573649</v>
      </c>
      <c r="N233" s="94"/>
      <c r="O233" s="106">
        <v>0</v>
      </c>
      <c r="P233" s="94"/>
      <c r="Q233" s="106">
        <v>0</v>
      </c>
      <c r="R233" s="94"/>
      <c r="S233" s="106">
        <v>0</v>
      </c>
      <c r="T233" s="94"/>
      <c r="U233" s="106">
        <v>0</v>
      </c>
      <c r="V233" s="94"/>
      <c r="W233" s="106">
        <v>0</v>
      </c>
      <c r="X233" s="94"/>
      <c r="Y233" s="106">
        <f t="shared" si="19"/>
        <v>3573649</v>
      </c>
      <c r="Z233" s="94"/>
      <c r="AA233" s="106">
        <v>1139106</v>
      </c>
      <c r="AB233" s="94"/>
      <c r="AC233" s="106">
        <v>736277</v>
      </c>
      <c r="AD233" s="94"/>
      <c r="AE233" s="106">
        <v>84719</v>
      </c>
      <c r="AF233" s="94"/>
      <c r="AG233" s="106">
        <v>0</v>
      </c>
      <c r="AH233" s="94"/>
      <c r="AI233" s="106">
        <f t="shared" si="20"/>
        <v>1960102</v>
      </c>
      <c r="AJ233" s="94"/>
      <c r="AK233" s="106">
        <f t="shared" si="18"/>
        <v>1613547</v>
      </c>
      <c r="AL233" s="94"/>
      <c r="AM233" s="94"/>
      <c r="AN233" s="95">
        <v>21</v>
      </c>
    </row>
    <row r="234" spans="1:40" ht="9.75" customHeight="1" x14ac:dyDescent="0.25">
      <c r="A234" s="94">
        <v>22</v>
      </c>
      <c r="B234" s="95"/>
      <c r="C234" s="9" t="s">
        <v>187</v>
      </c>
      <c r="D234" s="94"/>
      <c r="E234" s="106">
        <v>0</v>
      </c>
      <c r="F234" s="94"/>
      <c r="G234" s="106">
        <v>0</v>
      </c>
      <c r="H234" s="94"/>
      <c r="I234" s="106">
        <v>0</v>
      </c>
      <c r="J234" s="94"/>
      <c r="K234" s="106">
        <v>0</v>
      </c>
      <c r="L234" s="94"/>
      <c r="M234" s="106">
        <v>3216492</v>
      </c>
      <c r="N234" s="94"/>
      <c r="O234" s="106">
        <v>106645</v>
      </c>
      <c r="P234" s="94"/>
      <c r="Q234" s="106">
        <v>0</v>
      </c>
      <c r="R234" s="94"/>
      <c r="S234" s="106">
        <v>0</v>
      </c>
      <c r="T234" s="94"/>
      <c r="U234" s="106">
        <v>0</v>
      </c>
      <c r="V234" s="94"/>
      <c r="W234" s="106">
        <v>5789</v>
      </c>
      <c r="X234" s="94"/>
      <c r="Y234" s="106">
        <f t="shared" si="19"/>
        <v>3328926</v>
      </c>
      <c r="Z234" s="94"/>
      <c r="AA234" s="106">
        <v>2284590</v>
      </c>
      <c r="AB234" s="94"/>
      <c r="AC234" s="106">
        <v>935115</v>
      </c>
      <c r="AD234" s="94"/>
      <c r="AE234" s="106">
        <v>63893</v>
      </c>
      <c r="AF234" s="94"/>
      <c r="AG234" s="106">
        <v>0</v>
      </c>
      <c r="AH234" s="94"/>
      <c r="AI234" s="106">
        <f t="shared" si="20"/>
        <v>3283598</v>
      </c>
      <c r="AJ234" s="94"/>
      <c r="AK234" s="106">
        <f t="shared" si="18"/>
        <v>45328</v>
      </c>
      <c r="AL234" s="94"/>
      <c r="AM234" s="94"/>
      <c r="AN234" s="95">
        <v>22</v>
      </c>
    </row>
    <row r="235" spans="1:40" ht="9.75" customHeight="1" x14ac:dyDescent="0.25">
      <c r="A235" s="94">
        <v>23</v>
      </c>
      <c r="B235" s="95"/>
      <c r="C235" s="8" t="s">
        <v>195</v>
      </c>
      <c r="D235" s="94"/>
      <c r="E235" s="106">
        <v>0</v>
      </c>
      <c r="F235" s="94"/>
      <c r="G235" s="106">
        <v>0</v>
      </c>
      <c r="H235" s="94"/>
      <c r="I235" s="106">
        <v>22748</v>
      </c>
      <c r="J235" s="94"/>
      <c r="K235" s="106">
        <v>0</v>
      </c>
      <c r="L235" s="94"/>
      <c r="M235" s="106">
        <v>5142935</v>
      </c>
      <c r="N235" s="94"/>
      <c r="O235" s="106">
        <v>7000</v>
      </c>
      <c r="P235" s="94"/>
      <c r="Q235" s="106">
        <v>0</v>
      </c>
      <c r="R235" s="94"/>
      <c r="S235" s="106">
        <v>0</v>
      </c>
      <c r="T235" s="94"/>
      <c r="U235" s="106">
        <v>0</v>
      </c>
      <c r="V235" s="94"/>
      <c r="W235" s="106">
        <v>134206</v>
      </c>
      <c r="X235" s="94"/>
      <c r="Y235" s="106">
        <f t="shared" si="19"/>
        <v>5284141</v>
      </c>
      <c r="Z235" s="94"/>
      <c r="AA235" s="106">
        <v>4469769</v>
      </c>
      <c r="AB235" s="94"/>
      <c r="AC235" s="106">
        <v>558677</v>
      </c>
      <c r="AD235" s="94"/>
      <c r="AE235" s="106">
        <v>47766</v>
      </c>
      <c r="AF235" s="94"/>
      <c r="AG235" s="106">
        <v>345</v>
      </c>
      <c r="AH235" s="94"/>
      <c r="AI235" s="106">
        <f t="shared" si="20"/>
        <v>5076557</v>
      </c>
      <c r="AJ235" s="94"/>
      <c r="AK235" s="106">
        <f t="shared" si="18"/>
        <v>207584</v>
      </c>
      <c r="AL235" s="94"/>
      <c r="AM235" s="94"/>
      <c r="AN235" s="95">
        <v>23</v>
      </c>
    </row>
    <row r="236" spans="1:40" ht="9.75" customHeight="1" x14ac:dyDescent="0.25">
      <c r="A236" s="94">
        <v>24</v>
      </c>
      <c r="B236" s="95"/>
      <c r="C236" s="272" t="s">
        <v>235</v>
      </c>
      <c r="D236" s="94"/>
      <c r="E236" s="106">
        <v>0</v>
      </c>
      <c r="F236" s="94"/>
      <c r="G236" s="106">
        <v>0</v>
      </c>
      <c r="H236" s="94"/>
      <c r="I236" s="106">
        <v>0</v>
      </c>
      <c r="J236" s="94"/>
      <c r="K236" s="106">
        <v>0</v>
      </c>
      <c r="L236" s="94"/>
      <c r="M236" s="106">
        <v>5269352</v>
      </c>
      <c r="N236" s="94"/>
      <c r="O236" s="106">
        <v>0</v>
      </c>
      <c r="P236" s="94"/>
      <c r="Q236" s="106">
        <v>0</v>
      </c>
      <c r="R236" s="94"/>
      <c r="S236" s="106">
        <v>0</v>
      </c>
      <c r="T236" s="94"/>
      <c r="U236" s="106">
        <v>0</v>
      </c>
      <c r="V236" s="94"/>
      <c r="W236" s="106">
        <v>457896</v>
      </c>
      <c r="X236" s="94"/>
      <c r="Y236" s="106">
        <f t="shared" si="19"/>
        <v>5727248</v>
      </c>
      <c r="Z236" s="94"/>
      <c r="AA236" s="106">
        <v>4107067</v>
      </c>
      <c r="AB236" s="94"/>
      <c r="AC236" s="106">
        <v>1047380</v>
      </c>
      <c r="AD236" s="94"/>
      <c r="AE236" s="106">
        <v>1430475</v>
      </c>
      <c r="AF236" s="94"/>
      <c r="AG236" s="106">
        <v>0</v>
      </c>
      <c r="AH236" s="94"/>
      <c r="AI236" s="106">
        <f t="shared" si="20"/>
        <v>6584922</v>
      </c>
      <c r="AJ236" s="94"/>
      <c r="AK236" s="106">
        <f t="shared" si="18"/>
        <v>-857674</v>
      </c>
      <c r="AL236" s="94"/>
      <c r="AM236" s="94"/>
      <c r="AN236" s="95">
        <v>24</v>
      </c>
    </row>
    <row r="237" spans="1:40" ht="9.75" customHeight="1" x14ac:dyDescent="0.25">
      <c r="A237" s="94">
        <v>25</v>
      </c>
      <c r="B237" s="95"/>
      <c r="C237" s="8" t="s">
        <v>236</v>
      </c>
      <c r="D237" s="94"/>
      <c r="E237" s="106">
        <v>0</v>
      </c>
      <c r="F237" s="94"/>
      <c r="G237" s="106">
        <v>0</v>
      </c>
      <c r="H237" s="94"/>
      <c r="I237" s="106">
        <v>0</v>
      </c>
      <c r="J237" s="94"/>
      <c r="K237" s="106">
        <v>0</v>
      </c>
      <c r="L237" s="94"/>
      <c r="M237" s="106">
        <v>9522909</v>
      </c>
      <c r="N237" s="94"/>
      <c r="O237" s="106">
        <v>0</v>
      </c>
      <c r="P237" s="94"/>
      <c r="Q237" s="106">
        <v>0</v>
      </c>
      <c r="R237" s="94"/>
      <c r="S237" s="106">
        <v>0</v>
      </c>
      <c r="T237" s="94"/>
      <c r="U237" s="106">
        <v>0</v>
      </c>
      <c r="V237" s="94"/>
      <c r="W237" s="106">
        <v>14565</v>
      </c>
      <c r="X237" s="94"/>
      <c r="Y237" s="106">
        <f t="shared" si="19"/>
        <v>9537474</v>
      </c>
      <c r="Z237" s="94"/>
      <c r="AA237" s="106">
        <v>8650022</v>
      </c>
      <c r="AB237" s="94"/>
      <c r="AC237" s="106">
        <v>626758</v>
      </c>
      <c r="AD237" s="94"/>
      <c r="AE237" s="106">
        <v>0</v>
      </c>
      <c r="AF237" s="94"/>
      <c r="AG237" s="106">
        <v>0</v>
      </c>
      <c r="AH237" s="94"/>
      <c r="AI237" s="106">
        <f t="shared" si="20"/>
        <v>9276780</v>
      </c>
      <c r="AJ237" s="94"/>
      <c r="AK237" s="106">
        <f t="shared" si="18"/>
        <v>260694</v>
      </c>
      <c r="AL237" s="94"/>
      <c r="AM237" s="94"/>
      <c r="AN237" s="95">
        <v>25</v>
      </c>
    </row>
    <row r="238" spans="1:40" ht="9.75" customHeight="1" x14ac:dyDescent="0.25">
      <c r="A238" s="94">
        <v>26</v>
      </c>
      <c r="B238" s="95"/>
      <c r="C238" s="8" t="s">
        <v>237</v>
      </c>
      <c r="D238" s="94"/>
      <c r="E238" s="106">
        <v>0</v>
      </c>
      <c r="F238" s="94"/>
      <c r="G238" s="106">
        <v>0</v>
      </c>
      <c r="H238" s="94"/>
      <c r="I238" s="106">
        <v>0</v>
      </c>
      <c r="J238" s="94"/>
      <c r="K238" s="106">
        <v>0</v>
      </c>
      <c r="L238" s="94"/>
      <c r="M238" s="106">
        <v>2716967</v>
      </c>
      <c r="N238" s="94"/>
      <c r="O238" s="106">
        <v>152943</v>
      </c>
      <c r="P238" s="94"/>
      <c r="Q238" s="106">
        <v>0</v>
      </c>
      <c r="R238" s="94"/>
      <c r="S238" s="106">
        <v>0</v>
      </c>
      <c r="T238" s="94"/>
      <c r="U238" s="106">
        <v>0</v>
      </c>
      <c r="V238" s="94"/>
      <c r="W238" s="106">
        <v>0</v>
      </c>
      <c r="X238" s="94"/>
      <c r="Y238" s="106">
        <f t="shared" si="19"/>
        <v>2869910</v>
      </c>
      <c r="Z238" s="94"/>
      <c r="AA238" s="106">
        <v>1929104</v>
      </c>
      <c r="AB238" s="94"/>
      <c r="AC238" s="106">
        <v>791273</v>
      </c>
      <c r="AD238" s="94"/>
      <c r="AE238" s="106">
        <v>100534</v>
      </c>
      <c r="AF238" s="94"/>
      <c r="AG238" s="106">
        <v>0</v>
      </c>
      <c r="AH238" s="94"/>
      <c r="AI238" s="106">
        <f t="shared" si="20"/>
        <v>2820911</v>
      </c>
      <c r="AJ238" s="94"/>
      <c r="AK238" s="106">
        <f t="shared" si="18"/>
        <v>48999</v>
      </c>
      <c r="AL238" s="94"/>
      <c r="AM238" s="94"/>
      <c r="AN238" s="95">
        <v>26</v>
      </c>
    </row>
    <row r="239" spans="1:40" ht="9.75" customHeight="1" x14ac:dyDescent="0.25">
      <c r="A239" s="94">
        <v>27</v>
      </c>
      <c r="B239" s="95"/>
      <c r="C239" s="8" t="s">
        <v>238</v>
      </c>
      <c r="D239" s="94"/>
      <c r="E239" s="106">
        <v>0</v>
      </c>
      <c r="F239" s="94"/>
      <c r="G239" s="106">
        <v>0</v>
      </c>
      <c r="H239" s="94"/>
      <c r="I239" s="106">
        <v>0</v>
      </c>
      <c r="J239" s="94"/>
      <c r="K239" s="106">
        <v>0</v>
      </c>
      <c r="L239" s="94"/>
      <c r="M239" s="106">
        <v>2878313</v>
      </c>
      <c r="N239" s="94"/>
      <c r="O239" s="106">
        <v>0</v>
      </c>
      <c r="P239" s="94"/>
      <c r="Q239" s="106">
        <v>0</v>
      </c>
      <c r="R239" s="94"/>
      <c r="S239" s="106">
        <v>0</v>
      </c>
      <c r="T239" s="94"/>
      <c r="U239" s="106">
        <v>0</v>
      </c>
      <c r="V239" s="94"/>
      <c r="W239" s="106">
        <v>59008</v>
      </c>
      <c r="X239" s="94"/>
      <c r="Y239" s="106">
        <f t="shared" si="19"/>
        <v>2937321</v>
      </c>
      <c r="Z239" s="94"/>
      <c r="AA239" s="106">
        <v>1733238</v>
      </c>
      <c r="AB239" s="94"/>
      <c r="AC239" s="106">
        <v>720022</v>
      </c>
      <c r="AD239" s="94"/>
      <c r="AE239" s="106">
        <v>43721</v>
      </c>
      <c r="AF239" s="94"/>
      <c r="AG239" s="106">
        <v>0</v>
      </c>
      <c r="AH239" s="94"/>
      <c r="AI239" s="106">
        <f t="shared" si="20"/>
        <v>2496981</v>
      </c>
      <c r="AJ239" s="94"/>
      <c r="AK239" s="106">
        <f t="shared" si="18"/>
        <v>440340</v>
      </c>
      <c r="AL239" s="94"/>
      <c r="AM239" s="94"/>
      <c r="AN239" s="95">
        <v>27</v>
      </c>
    </row>
    <row r="240" spans="1:40" ht="9.75" customHeight="1" x14ac:dyDescent="0.25">
      <c r="A240" s="94">
        <v>28</v>
      </c>
      <c r="B240" s="95"/>
      <c r="C240" s="8" t="s">
        <v>239</v>
      </c>
      <c r="D240" s="94"/>
      <c r="E240" s="106">
        <v>0</v>
      </c>
      <c r="F240" s="94"/>
      <c r="G240" s="106">
        <v>0</v>
      </c>
      <c r="H240" s="94"/>
      <c r="I240" s="106">
        <v>0</v>
      </c>
      <c r="J240" s="94"/>
      <c r="K240" s="106">
        <v>0</v>
      </c>
      <c r="L240" s="94"/>
      <c r="M240" s="106">
        <v>0</v>
      </c>
      <c r="N240" s="94"/>
      <c r="O240" s="106">
        <v>0</v>
      </c>
      <c r="P240" s="94"/>
      <c r="Q240" s="106">
        <v>0</v>
      </c>
      <c r="R240" s="94"/>
      <c r="S240" s="106">
        <v>0</v>
      </c>
      <c r="T240" s="94"/>
      <c r="U240" s="106">
        <v>0</v>
      </c>
      <c r="V240" s="94"/>
      <c r="W240" s="106">
        <v>0</v>
      </c>
      <c r="X240" s="94"/>
      <c r="Y240" s="106">
        <f t="shared" si="19"/>
        <v>0</v>
      </c>
      <c r="Z240" s="94"/>
      <c r="AA240" s="106">
        <v>0</v>
      </c>
      <c r="AB240" s="94"/>
      <c r="AC240" s="106">
        <v>0</v>
      </c>
      <c r="AD240" s="94"/>
      <c r="AE240" s="106">
        <v>0</v>
      </c>
      <c r="AF240" s="94"/>
      <c r="AG240" s="106">
        <v>0</v>
      </c>
      <c r="AH240" s="94"/>
      <c r="AI240" s="106">
        <f t="shared" si="20"/>
        <v>0</v>
      </c>
      <c r="AJ240" s="94"/>
      <c r="AK240" s="106">
        <f t="shared" si="18"/>
        <v>0</v>
      </c>
      <c r="AL240" s="94"/>
      <c r="AM240" s="94"/>
      <c r="AN240" s="95">
        <v>28</v>
      </c>
    </row>
    <row r="241" spans="1:40" ht="9.75" customHeight="1" x14ac:dyDescent="0.25">
      <c r="A241" s="94">
        <v>29</v>
      </c>
      <c r="B241" s="95"/>
      <c r="C241" s="8" t="s">
        <v>240</v>
      </c>
      <c r="D241" s="94"/>
      <c r="E241" s="106">
        <v>0</v>
      </c>
      <c r="F241" s="94"/>
      <c r="G241" s="106">
        <v>0</v>
      </c>
      <c r="H241" s="94"/>
      <c r="I241" s="106">
        <v>25000</v>
      </c>
      <c r="J241" s="94"/>
      <c r="K241" s="106">
        <v>0</v>
      </c>
      <c r="L241" s="94"/>
      <c r="M241" s="106">
        <v>3735397</v>
      </c>
      <c r="N241" s="94"/>
      <c r="O241" s="106">
        <v>13460</v>
      </c>
      <c r="P241" s="94"/>
      <c r="Q241" s="106">
        <v>0</v>
      </c>
      <c r="R241" s="94"/>
      <c r="S241" s="106">
        <v>0</v>
      </c>
      <c r="T241" s="94"/>
      <c r="U241" s="106">
        <v>0</v>
      </c>
      <c r="V241" s="94"/>
      <c r="W241" s="106">
        <v>0</v>
      </c>
      <c r="X241" s="94"/>
      <c r="Y241" s="106">
        <f t="shared" si="19"/>
        <v>3748857</v>
      </c>
      <c r="Z241" s="94"/>
      <c r="AA241" s="106">
        <v>2495502</v>
      </c>
      <c r="AB241" s="94"/>
      <c r="AC241" s="106">
        <v>585652</v>
      </c>
      <c r="AD241" s="94"/>
      <c r="AE241" s="106">
        <v>67463</v>
      </c>
      <c r="AF241" s="94"/>
      <c r="AG241" s="106">
        <v>0</v>
      </c>
      <c r="AH241" s="94"/>
      <c r="AI241" s="106">
        <f t="shared" si="20"/>
        <v>3148617</v>
      </c>
      <c r="AJ241" s="94"/>
      <c r="AK241" s="106">
        <f t="shared" si="18"/>
        <v>600240</v>
      </c>
      <c r="AL241" s="94"/>
      <c r="AM241" s="94"/>
      <c r="AN241" s="95">
        <v>29</v>
      </c>
    </row>
    <row r="242" spans="1:40" ht="9.75" customHeight="1" x14ac:dyDescent="0.25">
      <c r="A242" s="94">
        <v>30</v>
      </c>
      <c r="B242" s="95"/>
      <c r="C242" s="8" t="s">
        <v>241</v>
      </c>
      <c r="D242" s="94"/>
      <c r="E242" s="106">
        <v>0</v>
      </c>
      <c r="F242" s="94"/>
      <c r="G242" s="106">
        <v>0</v>
      </c>
      <c r="H242" s="94"/>
      <c r="I242" s="106">
        <v>0</v>
      </c>
      <c r="J242" s="94"/>
      <c r="K242" s="106">
        <v>0</v>
      </c>
      <c r="L242" s="94"/>
      <c r="M242" s="106">
        <v>4628929</v>
      </c>
      <c r="N242" s="94"/>
      <c r="O242" s="106">
        <v>65564</v>
      </c>
      <c r="P242" s="94"/>
      <c r="Q242" s="106">
        <v>0</v>
      </c>
      <c r="R242" s="94"/>
      <c r="S242" s="106">
        <v>0</v>
      </c>
      <c r="T242" s="94"/>
      <c r="U242" s="106">
        <v>0</v>
      </c>
      <c r="V242" s="94"/>
      <c r="W242" s="106">
        <v>160106</v>
      </c>
      <c r="X242" s="94"/>
      <c r="Y242" s="106">
        <f t="shared" si="19"/>
        <v>4854599</v>
      </c>
      <c r="Z242" s="94"/>
      <c r="AA242" s="106">
        <v>3470051</v>
      </c>
      <c r="AB242" s="94"/>
      <c r="AC242" s="106">
        <v>1265895</v>
      </c>
      <c r="AD242" s="94"/>
      <c r="AE242" s="106">
        <v>336424</v>
      </c>
      <c r="AF242" s="94"/>
      <c r="AG242" s="106">
        <v>0</v>
      </c>
      <c r="AH242" s="94"/>
      <c r="AI242" s="106">
        <f t="shared" si="20"/>
        <v>5072370</v>
      </c>
      <c r="AJ242" s="94"/>
      <c r="AK242" s="106">
        <f t="shared" si="18"/>
        <v>-217771</v>
      </c>
      <c r="AL242" s="94"/>
      <c r="AM242" s="94"/>
      <c r="AN242" s="95">
        <v>30</v>
      </c>
    </row>
    <row r="243" spans="1:40" ht="9.75" customHeight="1" x14ac:dyDescent="0.25">
      <c r="A243" s="94">
        <v>31</v>
      </c>
      <c r="B243" s="95"/>
      <c r="C243" s="8" t="s">
        <v>208</v>
      </c>
      <c r="D243" s="94"/>
      <c r="E243" s="106">
        <v>0</v>
      </c>
      <c r="F243" s="94"/>
      <c r="G243" s="106">
        <v>0</v>
      </c>
      <c r="H243" s="94"/>
      <c r="I243" s="106">
        <v>0</v>
      </c>
      <c r="J243" s="94"/>
      <c r="K243" s="106">
        <v>0</v>
      </c>
      <c r="L243" s="94"/>
      <c r="M243" s="106">
        <v>2782543</v>
      </c>
      <c r="N243" s="94"/>
      <c r="O243" s="106">
        <v>-117621</v>
      </c>
      <c r="P243" s="94"/>
      <c r="Q243" s="106">
        <v>0</v>
      </c>
      <c r="R243" s="94"/>
      <c r="S243" s="106">
        <v>0</v>
      </c>
      <c r="T243" s="94"/>
      <c r="U243" s="106">
        <v>0</v>
      </c>
      <c r="V243" s="94"/>
      <c r="W243" s="106">
        <v>61444</v>
      </c>
      <c r="X243" s="94"/>
      <c r="Y243" s="106">
        <f t="shared" ref="Y243:Y250" si="21">SUM(M243:W243)</f>
        <v>2726366</v>
      </c>
      <c r="Z243" s="94"/>
      <c r="AA243" s="106">
        <v>2184567</v>
      </c>
      <c r="AB243" s="94"/>
      <c r="AC243" s="106">
        <v>414299</v>
      </c>
      <c r="AD243" s="94"/>
      <c r="AE243" s="106">
        <v>93451</v>
      </c>
      <c r="AF243" s="94"/>
      <c r="AG243" s="106">
        <v>0</v>
      </c>
      <c r="AH243" s="94"/>
      <c r="AI243" s="106">
        <f t="shared" ref="AI243:AI250" si="22">SUM(AA243:AG243)</f>
        <v>2692317</v>
      </c>
      <c r="AJ243" s="94"/>
      <c r="AK243" s="106">
        <f t="shared" si="18"/>
        <v>34049</v>
      </c>
      <c r="AL243" s="94"/>
      <c r="AM243" s="94"/>
      <c r="AN243" s="95">
        <v>31</v>
      </c>
    </row>
    <row r="244" spans="1:40" ht="9.75" customHeight="1" x14ac:dyDescent="0.25">
      <c r="A244" s="94">
        <v>32</v>
      </c>
      <c r="B244" s="95"/>
      <c r="C244" s="8" t="s">
        <v>242</v>
      </c>
      <c r="D244" s="94"/>
      <c r="E244" s="106">
        <v>0</v>
      </c>
      <c r="F244" s="94"/>
      <c r="G244" s="106">
        <v>0</v>
      </c>
      <c r="H244" s="94"/>
      <c r="I244" s="106">
        <v>0</v>
      </c>
      <c r="J244" s="94"/>
      <c r="K244" s="106">
        <v>0</v>
      </c>
      <c r="L244" s="94"/>
      <c r="M244" s="106">
        <v>7813703</v>
      </c>
      <c r="N244" s="94"/>
      <c r="O244" s="106">
        <v>-1824221</v>
      </c>
      <c r="P244" s="94"/>
      <c r="Q244" s="106">
        <v>0</v>
      </c>
      <c r="R244" s="94"/>
      <c r="S244" s="106">
        <v>0</v>
      </c>
      <c r="T244" s="94"/>
      <c r="U244" s="106">
        <v>0</v>
      </c>
      <c r="V244" s="94"/>
      <c r="W244" s="106">
        <v>340222</v>
      </c>
      <c r="X244" s="94"/>
      <c r="Y244" s="106">
        <f t="shared" si="21"/>
        <v>6329704</v>
      </c>
      <c r="Z244" s="94"/>
      <c r="AA244" s="106">
        <v>6158987</v>
      </c>
      <c r="AB244" s="94"/>
      <c r="AC244" s="106">
        <v>599080</v>
      </c>
      <c r="AD244" s="94"/>
      <c r="AE244" s="106">
        <v>3410</v>
      </c>
      <c r="AF244" s="94"/>
      <c r="AG244" s="106">
        <v>0</v>
      </c>
      <c r="AH244" s="94"/>
      <c r="AI244" s="106">
        <f t="shared" si="22"/>
        <v>6761477</v>
      </c>
      <c r="AJ244" s="94"/>
      <c r="AK244" s="106">
        <f t="shared" si="18"/>
        <v>-431773</v>
      </c>
      <c r="AL244" s="94"/>
      <c r="AM244" s="94"/>
      <c r="AN244" s="95">
        <v>32</v>
      </c>
    </row>
    <row r="245" spans="1:40" ht="9.75" customHeight="1" x14ac:dyDescent="0.25">
      <c r="A245" s="94">
        <v>33</v>
      </c>
      <c r="B245" s="95"/>
      <c r="C245" s="8" t="s">
        <v>243</v>
      </c>
      <c r="D245" s="94"/>
      <c r="E245" s="106">
        <v>0</v>
      </c>
      <c r="F245" s="94"/>
      <c r="G245" s="106">
        <v>0</v>
      </c>
      <c r="H245" s="94"/>
      <c r="I245" s="106">
        <v>0</v>
      </c>
      <c r="J245" s="94"/>
      <c r="K245" s="106">
        <v>0</v>
      </c>
      <c r="L245" s="94"/>
      <c r="M245" s="106">
        <v>3766221</v>
      </c>
      <c r="N245" s="94"/>
      <c r="O245" s="106">
        <v>0</v>
      </c>
      <c r="P245" s="94"/>
      <c r="Q245" s="106">
        <v>0</v>
      </c>
      <c r="R245" s="94"/>
      <c r="S245" s="106">
        <v>0</v>
      </c>
      <c r="T245" s="94"/>
      <c r="U245" s="106">
        <v>0</v>
      </c>
      <c r="V245" s="94"/>
      <c r="W245" s="106">
        <v>40851</v>
      </c>
      <c r="X245" s="94"/>
      <c r="Y245" s="106">
        <f t="shared" si="21"/>
        <v>3807072</v>
      </c>
      <c r="Z245" s="94"/>
      <c r="AA245" s="106">
        <v>2540084</v>
      </c>
      <c r="AB245" s="94"/>
      <c r="AC245" s="106">
        <v>768067</v>
      </c>
      <c r="AD245" s="94"/>
      <c r="AE245" s="106">
        <v>182969</v>
      </c>
      <c r="AF245" s="94"/>
      <c r="AG245" s="106">
        <v>0</v>
      </c>
      <c r="AH245" s="94"/>
      <c r="AI245" s="106">
        <f t="shared" si="22"/>
        <v>3491120</v>
      </c>
      <c r="AJ245" s="94"/>
      <c r="AK245" s="106">
        <f t="shared" si="18"/>
        <v>315952</v>
      </c>
      <c r="AL245" s="94"/>
      <c r="AM245" s="94"/>
      <c r="AN245" s="95">
        <v>33</v>
      </c>
    </row>
    <row r="246" spans="1:40" ht="9.75" customHeight="1" x14ac:dyDescent="0.25">
      <c r="A246" s="94">
        <v>34</v>
      </c>
      <c r="B246" s="95"/>
      <c r="C246" s="8" t="s">
        <v>244</v>
      </c>
      <c r="D246" s="94"/>
      <c r="E246" s="106">
        <v>0</v>
      </c>
      <c r="F246" s="94"/>
      <c r="G246" s="106">
        <v>0</v>
      </c>
      <c r="H246" s="94"/>
      <c r="I246" s="106">
        <v>0</v>
      </c>
      <c r="J246" s="94"/>
      <c r="K246" s="106">
        <v>0</v>
      </c>
      <c r="L246" s="94"/>
      <c r="M246" s="106">
        <v>5714579</v>
      </c>
      <c r="N246" s="94"/>
      <c r="O246" s="106">
        <v>0</v>
      </c>
      <c r="P246" s="94"/>
      <c r="Q246" s="106">
        <v>0</v>
      </c>
      <c r="R246" s="94"/>
      <c r="S246" s="106">
        <v>0</v>
      </c>
      <c r="T246" s="94"/>
      <c r="U246" s="106">
        <v>0</v>
      </c>
      <c r="V246" s="94"/>
      <c r="W246" s="106">
        <v>563843</v>
      </c>
      <c r="X246" s="94"/>
      <c r="Y246" s="106">
        <f t="shared" si="21"/>
        <v>6278422</v>
      </c>
      <c r="Z246" s="94"/>
      <c r="AA246" s="106">
        <v>4266934</v>
      </c>
      <c r="AB246" s="94"/>
      <c r="AC246" s="106">
        <v>1159419</v>
      </c>
      <c r="AD246" s="94"/>
      <c r="AE246" s="106">
        <v>400073</v>
      </c>
      <c r="AF246" s="94"/>
      <c r="AG246" s="106">
        <v>0</v>
      </c>
      <c r="AH246" s="94"/>
      <c r="AI246" s="106">
        <f t="shared" si="22"/>
        <v>5826426</v>
      </c>
      <c r="AJ246" s="94"/>
      <c r="AK246" s="106">
        <f t="shared" si="18"/>
        <v>451996</v>
      </c>
      <c r="AL246" s="94"/>
      <c r="AM246" s="94"/>
      <c r="AN246" s="95">
        <v>34</v>
      </c>
    </row>
    <row r="247" spans="1:40" ht="9.75" customHeight="1" x14ac:dyDescent="0.25">
      <c r="A247" s="94">
        <v>35</v>
      </c>
      <c r="B247" s="95"/>
      <c r="C247" s="8" t="s">
        <v>245</v>
      </c>
      <c r="D247" s="94"/>
      <c r="E247" s="106">
        <v>0</v>
      </c>
      <c r="F247" s="94"/>
      <c r="G247" s="106">
        <v>0</v>
      </c>
      <c r="H247" s="94"/>
      <c r="I247" s="106">
        <v>30000</v>
      </c>
      <c r="J247" s="94"/>
      <c r="K247" s="106">
        <v>0</v>
      </c>
      <c r="L247" s="94"/>
      <c r="M247" s="106">
        <v>757249</v>
      </c>
      <c r="N247" s="94"/>
      <c r="O247" s="106">
        <v>-122400</v>
      </c>
      <c r="P247" s="94"/>
      <c r="Q247" s="106">
        <v>0</v>
      </c>
      <c r="R247" s="94"/>
      <c r="S247" s="106">
        <v>0</v>
      </c>
      <c r="T247" s="94"/>
      <c r="U247" s="106">
        <v>0</v>
      </c>
      <c r="V247" s="94"/>
      <c r="W247" s="106">
        <v>9547</v>
      </c>
      <c r="X247" s="94"/>
      <c r="Y247" s="106">
        <f t="shared" si="21"/>
        <v>644396</v>
      </c>
      <c r="Z247" s="94"/>
      <c r="AA247" s="106">
        <v>395054</v>
      </c>
      <c r="AB247" s="94"/>
      <c r="AC247" s="106">
        <v>87002</v>
      </c>
      <c r="AD247" s="94"/>
      <c r="AE247" s="106">
        <v>17544</v>
      </c>
      <c r="AF247" s="94"/>
      <c r="AG247" s="106">
        <v>0</v>
      </c>
      <c r="AH247" s="94"/>
      <c r="AI247" s="106">
        <f t="shared" si="22"/>
        <v>499600</v>
      </c>
      <c r="AJ247" s="94"/>
      <c r="AK247" s="106">
        <f t="shared" si="18"/>
        <v>144796</v>
      </c>
      <c r="AL247" s="94"/>
      <c r="AM247" s="94"/>
      <c r="AN247" s="95">
        <v>35</v>
      </c>
    </row>
    <row r="248" spans="1:40" ht="9.75" customHeight="1" x14ac:dyDescent="0.25">
      <c r="A248" s="94">
        <v>36</v>
      </c>
      <c r="B248" s="95"/>
      <c r="C248" s="8" t="s">
        <v>212</v>
      </c>
      <c r="D248" s="94"/>
      <c r="E248" s="106">
        <v>0</v>
      </c>
      <c r="F248" s="94"/>
      <c r="G248" s="106">
        <v>0</v>
      </c>
      <c r="H248" s="94"/>
      <c r="I248" s="106">
        <v>3000</v>
      </c>
      <c r="J248" s="94"/>
      <c r="K248" s="106">
        <v>0</v>
      </c>
      <c r="L248" s="94"/>
      <c r="M248" s="106">
        <v>3049380</v>
      </c>
      <c r="N248" s="94"/>
      <c r="O248" s="106">
        <v>137398</v>
      </c>
      <c r="P248" s="94"/>
      <c r="Q248" s="106">
        <v>0</v>
      </c>
      <c r="R248" s="94"/>
      <c r="S248" s="106">
        <v>20893</v>
      </c>
      <c r="T248" s="94"/>
      <c r="U248" s="106">
        <v>46600</v>
      </c>
      <c r="V248" s="94"/>
      <c r="W248" s="106">
        <v>17033</v>
      </c>
      <c r="X248" s="94"/>
      <c r="Y248" s="106">
        <f>SUM(M248:W248)</f>
        <v>3271304</v>
      </c>
      <c r="Z248" s="94"/>
      <c r="AA248" s="106">
        <v>2260105</v>
      </c>
      <c r="AB248" s="94"/>
      <c r="AC248" s="106">
        <v>499325</v>
      </c>
      <c r="AD248" s="94"/>
      <c r="AE248" s="106">
        <v>41272</v>
      </c>
      <c r="AF248" s="94"/>
      <c r="AG248" s="106">
        <v>0</v>
      </c>
      <c r="AH248" s="94"/>
      <c r="AI248" s="106">
        <f>SUM(AA248:AG248)</f>
        <v>2800702</v>
      </c>
      <c r="AJ248" s="94"/>
      <c r="AK248" s="106">
        <f t="shared" si="18"/>
        <v>470602</v>
      </c>
      <c r="AL248" s="94"/>
      <c r="AM248" s="94"/>
      <c r="AN248" s="95">
        <v>36</v>
      </c>
    </row>
    <row r="249" spans="1:40" ht="9.75" customHeight="1" x14ac:dyDescent="0.25">
      <c r="A249" s="94">
        <v>37</v>
      </c>
      <c r="B249" s="95"/>
      <c r="C249" s="8" t="s">
        <v>246</v>
      </c>
      <c r="D249" s="94"/>
      <c r="E249" s="106">
        <v>0</v>
      </c>
      <c r="F249" s="94"/>
      <c r="G249" s="106">
        <v>0</v>
      </c>
      <c r="H249" s="94"/>
      <c r="I249" s="106">
        <v>0</v>
      </c>
      <c r="J249" s="94"/>
      <c r="K249" s="106">
        <v>0</v>
      </c>
      <c r="L249" s="94"/>
      <c r="M249" s="106">
        <v>3937341</v>
      </c>
      <c r="N249" s="94"/>
      <c r="O249" s="106">
        <v>0</v>
      </c>
      <c r="P249" s="94"/>
      <c r="Q249" s="106">
        <v>0</v>
      </c>
      <c r="R249" s="94"/>
      <c r="S249" s="106">
        <v>0</v>
      </c>
      <c r="T249" s="94"/>
      <c r="U249" s="106">
        <v>0</v>
      </c>
      <c r="V249" s="94"/>
      <c r="W249" s="106">
        <v>85385</v>
      </c>
      <c r="X249" s="94"/>
      <c r="Y249" s="106">
        <f>SUM(M249:W249)</f>
        <v>4022726</v>
      </c>
      <c r="Z249" s="94"/>
      <c r="AA249" s="106">
        <v>2485922</v>
      </c>
      <c r="AB249" s="94"/>
      <c r="AC249" s="106">
        <v>1028353</v>
      </c>
      <c r="AD249" s="94"/>
      <c r="AE249" s="106">
        <v>251151</v>
      </c>
      <c r="AF249" s="94"/>
      <c r="AG249" s="106">
        <v>0</v>
      </c>
      <c r="AH249" s="94"/>
      <c r="AI249" s="106">
        <f>SUM(AA249:AG249)</f>
        <v>3765426</v>
      </c>
      <c r="AJ249" s="94"/>
      <c r="AK249" s="106">
        <f t="shared" si="18"/>
        <v>257300</v>
      </c>
      <c r="AL249" s="94"/>
      <c r="AM249" s="94"/>
      <c r="AN249" s="95">
        <v>37</v>
      </c>
    </row>
    <row r="250" spans="1:40" ht="9.75" customHeight="1" x14ac:dyDescent="0.25">
      <c r="A250" s="126">
        <v>38</v>
      </c>
      <c r="B250" s="95"/>
      <c r="C250" s="9" t="s">
        <v>247</v>
      </c>
      <c r="D250" s="94"/>
      <c r="E250" s="110">
        <v>0</v>
      </c>
      <c r="F250" s="94"/>
      <c r="G250" s="110">
        <v>0</v>
      </c>
      <c r="H250" s="94"/>
      <c r="I250" s="110">
        <v>439273</v>
      </c>
      <c r="J250" s="94"/>
      <c r="K250" s="110">
        <v>0</v>
      </c>
      <c r="L250" s="94"/>
      <c r="M250" s="110">
        <v>5776335</v>
      </c>
      <c r="N250" s="94"/>
      <c r="O250" s="110">
        <v>0</v>
      </c>
      <c r="P250" s="94"/>
      <c r="Q250" s="110">
        <v>0</v>
      </c>
      <c r="R250" s="94"/>
      <c r="S250" s="110">
        <v>0</v>
      </c>
      <c r="T250" s="94"/>
      <c r="U250" s="110">
        <v>0</v>
      </c>
      <c r="V250" s="94"/>
      <c r="W250" s="110">
        <v>19308</v>
      </c>
      <c r="X250" s="94"/>
      <c r="Y250" s="110">
        <f t="shared" si="21"/>
        <v>5795643</v>
      </c>
      <c r="Z250" s="94"/>
      <c r="AA250" s="110">
        <v>4300157</v>
      </c>
      <c r="AB250" s="94"/>
      <c r="AC250" s="110">
        <v>1388585</v>
      </c>
      <c r="AD250" s="94"/>
      <c r="AE250" s="110">
        <v>294234</v>
      </c>
      <c r="AF250" s="94"/>
      <c r="AG250" s="110">
        <v>0</v>
      </c>
      <c r="AH250" s="94"/>
      <c r="AI250" s="110">
        <f t="shared" si="22"/>
        <v>5982976</v>
      </c>
      <c r="AJ250" s="94"/>
      <c r="AK250" s="110">
        <f t="shared" si="18"/>
        <v>-187333</v>
      </c>
      <c r="AL250" s="94"/>
      <c r="AM250" s="94"/>
      <c r="AN250" s="101">
        <v>38</v>
      </c>
    </row>
    <row r="251" spans="1:40" ht="8.85" customHeight="1" x14ac:dyDescent="0.2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5"/>
    </row>
    <row r="252" spans="1:40" ht="8.85" customHeight="1" x14ac:dyDescent="0.25">
      <c r="A252" s="126">
        <f>A250</f>
        <v>38</v>
      </c>
      <c r="B252" s="94"/>
      <c r="C252" s="95" t="s">
        <v>63</v>
      </c>
      <c r="D252" s="94"/>
      <c r="E252" s="115">
        <f>SUM(E213:E250)</f>
        <v>22140</v>
      </c>
      <c r="F252" s="94"/>
      <c r="G252" s="115">
        <f>SUM(G213:G250)</f>
        <v>0</v>
      </c>
      <c r="H252" s="94"/>
      <c r="I252" s="115">
        <f>SUM(I213:I250)</f>
        <v>906176</v>
      </c>
      <c r="J252" s="94"/>
      <c r="K252" s="115">
        <f>SUM(K213:K250)</f>
        <v>579647</v>
      </c>
      <c r="L252" s="94"/>
      <c r="M252" s="115">
        <f>SUM(M213:M250)</f>
        <v>247250950</v>
      </c>
      <c r="N252" s="94"/>
      <c r="O252" s="115">
        <f>SUM(O213:O250)</f>
        <v>-9153298</v>
      </c>
      <c r="P252" s="94"/>
      <c r="Q252" s="115">
        <f>SUM(Q213:Q250)</f>
        <v>264921</v>
      </c>
      <c r="R252" s="94"/>
      <c r="S252" s="115">
        <f>SUM(S213:S250)</f>
        <v>3176081</v>
      </c>
      <c r="T252" s="94"/>
      <c r="U252" s="115">
        <f>SUM(U213:U250)</f>
        <v>4095210</v>
      </c>
      <c r="V252" s="94"/>
      <c r="W252" s="115">
        <f>SUM(W213:W250)</f>
        <v>13493720</v>
      </c>
      <c r="X252" s="94"/>
      <c r="Y252" s="115">
        <f>SUM(Y213:Y250)</f>
        <v>259127584</v>
      </c>
      <c r="Z252" s="94"/>
      <c r="AA252" s="115">
        <f>SUM(AA213:AA250)</f>
        <v>184116996</v>
      </c>
      <c r="AB252" s="94"/>
      <c r="AC252" s="115">
        <f>SUM(AC213:AC250)</f>
        <v>41688099</v>
      </c>
      <c r="AD252" s="94"/>
      <c r="AE252" s="115">
        <f>SUM(AE213:AE250)</f>
        <v>9464777</v>
      </c>
      <c r="AF252" s="94"/>
      <c r="AG252" s="115">
        <f>SUM(AG213:AG250)</f>
        <v>2967770</v>
      </c>
      <c r="AH252" s="94"/>
      <c r="AI252" s="115">
        <f>SUM(AI213:AI250)</f>
        <v>238237642</v>
      </c>
      <c r="AJ252" s="94"/>
      <c r="AK252" s="115">
        <f>SUM(AK213:AK250)</f>
        <v>20889942</v>
      </c>
      <c r="AL252" s="94"/>
      <c r="AM252" s="94"/>
      <c r="AN252" s="101">
        <f>AN250</f>
        <v>38</v>
      </c>
    </row>
    <row r="253" spans="1:40" ht="8.85" customHeight="1" x14ac:dyDescent="0.2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5"/>
    </row>
    <row r="254" spans="1:40" ht="13.5" thickBot="1" x14ac:dyDescent="0.3">
      <c r="A254" s="142">
        <f>(A52+A192+A252)</f>
        <v>171</v>
      </c>
      <c r="B254" s="94"/>
      <c r="C254" s="95" t="s">
        <v>248</v>
      </c>
      <c r="D254" s="94"/>
      <c r="E254" s="143">
        <f>(E52+E192+E252)</f>
        <v>10226592</v>
      </c>
      <c r="F254" s="94"/>
      <c r="G254" s="143">
        <f>(G52+G192+G252)</f>
        <v>1939894</v>
      </c>
      <c r="H254" s="94"/>
      <c r="I254" s="143">
        <f>(I52+I192+I252)</f>
        <v>206608803</v>
      </c>
      <c r="J254" s="94"/>
      <c r="K254" s="143">
        <f>(K52+K192+K252)</f>
        <v>9305263</v>
      </c>
      <c r="L254" s="94"/>
      <c r="M254" s="143">
        <f>(M52+M192+M252)</f>
        <v>2806952758</v>
      </c>
      <c r="N254" s="94"/>
      <c r="O254" s="143">
        <f>(O52+O192+O252)</f>
        <v>41065995</v>
      </c>
      <c r="P254" s="94"/>
      <c r="Q254" s="143">
        <f>(Q52+Q192+Q252)</f>
        <v>5354568</v>
      </c>
      <c r="R254" s="94"/>
      <c r="S254" s="143">
        <f>(S52+S192+S252)</f>
        <v>31591608</v>
      </c>
      <c r="T254" s="94"/>
      <c r="U254" s="143">
        <f>(U52+U192+U252)</f>
        <v>26021204</v>
      </c>
      <c r="V254" s="94"/>
      <c r="W254" s="143">
        <f>(W52+W192+W252)</f>
        <v>173939414</v>
      </c>
      <c r="X254" s="94"/>
      <c r="Y254" s="143">
        <f>(Y52+Y192+Y252)</f>
        <v>3084925547</v>
      </c>
      <c r="Z254" s="94"/>
      <c r="AA254" s="143">
        <f>(AA52+AA192+AA252)</f>
        <v>1917838283</v>
      </c>
      <c r="AB254" s="94"/>
      <c r="AC254" s="143">
        <f>(AC52+AC192+AC252)</f>
        <v>601231733</v>
      </c>
      <c r="AD254" s="94"/>
      <c r="AE254" s="143">
        <f>(AE52+AE192+AE252)</f>
        <v>209146754</v>
      </c>
      <c r="AF254" s="94"/>
      <c r="AG254" s="143">
        <f>(AG52+AG192+AG252)</f>
        <v>32336235</v>
      </c>
      <c r="AH254" s="94"/>
      <c r="AI254" s="143">
        <f>(AI52+AI192+AI252)</f>
        <v>2760553005</v>
      </c>
      <c r="AJ254" s="94"/>
      <c r="AK254" s="143">
        <f>(AK52+AK192+AK252)</f>
        <v>324372542</v>
      </c>
      <c r="AL254" s="94"/>
      <c r="AM254" s="94"/>
      <c r="AN254" s="144">
        <f>(AN52+AN192+AN252)</f>
        <v>171</v>
      </c>
    </row>
    <row r="255" spans="1:40" ht="9.75" customHeight="1" thickTop="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5"/>
    </row>
    <row r="256" spans="1:40" ht="9.75" customHeight="1"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5"/>
    </row>
    <row r="257" spans="1:41" ht="11.1" customHeight="1" x14ac:dyDescent="0.25">
      <c r="A257" s="94"/>
      <c r="B257" s="94"/>
      <c r="C257" s="94" t="s">
        <v>249</v>
      </c>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5"/>
    </row>
    <row r="258" spans="1:41" ht="3.6"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5"/>
    </row>
    <row r="259" spans="1:41" ht="6.4"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5"/>
    </row>
    <row r="260" spans="1:41" ht="6.4"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5"/>
    </row>
    <row r="261" spans="1:41" ht="6.4"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5"/>
    </row>
    <row r="262" spans="1:41" ht="6.4"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5"/>
    </row>
    <row r="263" spans="1:41" ht="6.4"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5"/>
    </row>
    <row r="264" spans="1:41" ht="9.75"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5"/>
    </row>
    <row r="265" spans="1:41" ht="9.75"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5"/>
    </row>
    <row r="266" spans="1:41" ht="9.4" hidden="1"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5"/>
    </row>
    <row r="267" spans="1:41" ht="9.4" hidden="1"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5"/>
    </row>
    <row r="268" spans="1:41" ht="9.75"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5"/>
    </row>
    <row r="269" spans="1:41" ht="11.25" customHeight="1" x14ac:dyDescent="0.25">
      <c r="A269" s="98">
        <v>154</v>
      </c>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8"/>
      <c r="AO269" s="135">
        <v>155</v>
      </c>
    </row>
  </sheetData>
  <printOptions gridLinesSet="0"/>
  <pageMargins left="3.75" right="0.25" top="0.5" bottom="0.3" header="0.5" footer="0.5"/>
  <pageSetup paperSize="17" pageOrder="overThenDown" orientation="landscape" r:id="rId1"/>
  <headerFooter alignWithMargins="0"/>
  <rowBreaks count="3" manualBreakCount="3">
    <brk id="67" max="16383" man="1"/>
    <brk id="133" max="16383" man="1"/>
    <brk id="200" max="16383" man="1"/>
  </rowBreaks>
  <colBreaks count="1" manualBreakCount="1">
    <brk id="25"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showGridLines="0" showRowColHeaders="0" workbookViewId="0"/>
  </sheetViews>
  <sheetFormatPr defaultRowHeight="15" x14ac:dyDescent="0.25"/>
  <sheetData/>
  <sheetProtection password="D63C" sheet="1" objects="1" scenarios="1"/>
  <pageMargins left="0.34" right="0.17" top="0.41" bottom="0.38" header="0.5" footer="0.25"/>
  <pageSetup scale="74" fitToHeight="0" orientation="portrait" r:id="rId1"/>
  <drawing r:id="rId2"/>
  <legacyDrawing r:id="rId3"/>
  <oleObjects>
    <mc:AlternateContent xmlns:mc="http://schemas.openxmlformats.org/markup-compatibility/2006">
      <mc:Choice Requires="x14">
        <oleObject progId="Document" shapeId="1027" r:id="rId4">
          <objectPr defaultSize="0" r:id="rId5">
            <anchor moveWithCells="1">
              <from>
                <xdr:col>1</xdr:col>
                <xdr:colOff>19050</xdr:colOff>
                <xdr:row>11</xdr:row>
                <xdr:rowOff>19050</xdr:rowOff>
              </from>
              <to>
                <xdr:col>13</xdr:col>
                <xdr:colOff>114300</xdr:colOff>
                <xdr:row>67</xdr:row>
                <xdr:rowOff>180975</xdr:rowOff>
              </to>
            </anchor>
          </objectPr>
        </oleObject>
      </mc:Choice>
      <mc:Fallback>
        <oleObject progId="Document" shapeId="102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E269"/>
  <sheetViews>
    <sheetView showGridLines="0" zoomScaleNormal="10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5703125" style="97" bestFit="1" customWidth="1"/>
    <col min="2" max="2" width="0.85546875" style="97" customWidth="1"/>
    <col min="3" max="3" width="11.140625" style="97" customWidth="1"/>
    <col min="4" max="4" width="0.85546875" style="97" customWidth="1"/>
    <col min="5" max="5" width="15.85546875" style="97" bestFit="1" customWidth="1"/>
    <col min="6" max="6" width="0.85546875" style="97" customWidth="1"/>
    <col min="7" max="7" width="12" style="97" bestFit="1" customWidth="1"/>
    <col min="8" max="8" width="0.85546875" style="97" customWidth="1"/>
    <col min="9" max="9" width="15.5703125" style="97" bestFit="1" customWidth="1"/>
    <col min="10" max="10" width="0.5703125" style="97" customWidth="1"/>
    <col min="11" max="11" width="12" style="97" bestFit="1" customWidth="1"/>
    <col min="12" max="12" width="0.85546875" style="97" customWidth="1"/>
    <col min="13" max="13" width="15.5703125" style="97" bestFit="1" customWidth="1"/>
    <col min="14" max="14" width="0.7109375" style="97" customWidth="1"/>
    <col min="15" max="15" width="15.5703125" style="97" bestFit="1" customWidth="1"/>
    <col min="16" max="16" width="0.85546875" style="97" customWidth="1"/>
    <col min="17" max="17" width="14.5703125" style="97" bestFit="1" customWidth="1"/>
    <col min="18" max="18" width="0.85546875" style="97" customWidth="1"/>
    <col min="19" max="19" width="15.5703125" style="97" bestFit="1" customWidth="1"/>
    <col min="20" max="20" width="0.85546875" style="97" customWidth="1"/>
    <col min="21" max="21" width="14.5703125" style="97" bestFit="1" customWidth="1"/>
    <col min="22" max="22" width="0.85546875" style="97" customWidth="1"/>
    <col min="23" max="23" width="15.5703125" style="97" bestFit="1" customWidth="1"/>
    <col min="24" max="24" width="0.5703125" style="97" customWidth="1"/>
    <col min="25" max="25" width="13.140625" style="97" bestFit="1" customWidth="1"/>
    <col min="26" max="26" width="0.5703125" style="97" customWidth="1"/>
    <col min="27" max="27" width="16.28515625" style="97" customWidth="1"/>
    <col min="28" max="28" width="0.5703125" style="97" customWidth="1"/>
    <col min="29" max="29" width="10.42578125" style="97" bestFit="1" customWidth="1"/>
    <col min="30" max="30" width="1.5703125" style="97" customWidth="1"/>
    <col min="31" max="31" width="12.7109375" style="97" hidden="1" customWidth="1"/>
    <col min="32" max="256" width="12.7109375" style="97"/>
    <col min="257" max="257" width="4.42578125" style="97" customWidth="1"/>
    <col min="258" max="258" width="0.85546875" style="97" customWidth="1"/>
    <col min="259" max="259" width="11.140625" style="97" customWidth="1"/>
    <col min="260" max="260" width="0.85546875" style="97" customWidth="1"/>
    <col min="261" max="261" width="13.42578125" style="97" customWidth="1"/>
    <col min="262" max="262" width="0.85546875" style="97" customWidth="1"/>
    <col min="263" max="263" width="11.7109375" style="97" customWidth="1"/>
    <col min="264" max="264" width="0.85546875" style="97" customWidth="1"/>
    <col min="265" max="265" width="13.42578125" style="97" customWidth="1"/>
    <col min="266" max="266" width="0.5703125" style="97" customWidth="1"/>
    <col min="267" max="267" width="11.28515625" style="97" customWidth="1"/>
    <col min="268" max="268" width="0.85546875" style="97" customWidth="1"/>
    <col min="269" max="269" width="13.42578125" style="97" customWidth="1"/>
    <col min="270" max="270" width="0.7109375" style="97" customWidth="1"/>
    <col min="271" max="271" width="13.5703125" style="97" customWidth="1"/>
    <col min="272" max="272" width="0.85546875" style="97" customWidth="1"/>
    <col min="273" max="273" width="12.85546875" style="97" customWidth="1"/>
    <col min="274" max="274" width="0.85546875" style="97" customWidth="1"/>
    <col min="275" max="275" width="13.85546875" style="97" bestFit="1" customWidth="1"/>
    <col min="276" max="276" width="0.85546875" style="97" customWidth="1"/>
    <col min="277" max="277" width="12.5703125" style="97" customWidth="1"/>
    <col min="278" max="278" width="0.85546875" style="97" customWidth="1"/>
    <col min="279" max="279" width="13.42578125" style="97" customWidth="1"/>
    <col min="280" max="280" width="0.5703125" style="97" customWidth="1"/>
    <col min="281" max="281" width="11.28515625" style="97" customWidth="1"/>
    <col min="282" max="282" width="0.5703125" style="97" customWidth="1"/>
    <col min="283" max="283" width="13.42578125" style="97" customWidth="1"/>
    <col min="284" max="284" width="0.5703125" style="97" customWidth="1"/>
    <col min="285" max="285" width="8.7109375" style="97" customWidth="1"/>
    <col min="286" max="286" width="1.5703125" style="97" customWidth="1"/>
    <col min="287" max="287" width="12.7109375" style="97" customWidth="1"/>
    <col min="288" max="512" width="12.7109375" style="97"/>
    <col min="513" max="513" width="4.42578125" style="97" customWidth="1"/>
    <col min="514" max="514" width="0.85546875" style="97" customWidth="1"/>
    <col min="515" max="515" width="11.140625" style="97" customWidth="1"/>
    <col min="516" max="516" width="0.85546875" style="97" customWidth="1"/>
    <col min="517" max="517" width="13.42578125" style="97" customWidth="1"/>
    <col min="518" max="518" width="0.85546875" style="97" customWidth="1"/>
    <col min="519" max="519" width="11.7109375" style="97" customWidth="1"/>
    <col min="520" max="520" width="0.85546875" style="97" customWidth="1"/>
    <col min="521" max="521" width="13.42578125" style="97" customWidth="1"/>
    <col min="522" max="522" width="0.5703125" style="97" customWidth="1"/>
    <col min="523" max="523" width="11.28515625" style="97" customWidth="1"/>
    <col min="524" max="524" width="0.85546875" style="97" customWidth="1"/>
    <col min="525" max="525" width="13.42578125" style="97" customWidth="1"/>
    <col min="526" max="526" width="0.7109375" style="97" customWidth="1"/>
    <col min="527" max="527" width="13.5703125" style="97" customWidth="1"/>
    <col min="528" max="528" width="0.85546875" style="97" customWidth="1"/>
    <col min="529" max="529" width="12.85546875" style="97" customWidth="1"/>
    <col min="530" max="530" width="0.85546875" style="97" customWidth="1"/>
    <col min="531" max="531" width="13.85546875" style="97" bestFit="1" customWidth="1"/>
    <col min="532" max="532" width="0.85546875" style="97" customWidth="1"/>
    <col min="533" max="533" width="12.5703125" style="97" customWidth="1"/>
    <col min="534" max="534" width="0.85546875" style="97" customWidth="1"/>
    <col min="535" max="535" width="13.42578125" style="97" customWidth="1"/>
    <col min="536" max="536" width="0.5703125" style="97" customWidth="1"/>
    <col min="537" max="537" width="11.28515625" style="97" customWidth="1"/>
    <col min="538" max="538" width="0.5703125" style="97" customWidth="1"/>
    <col min="539" max="539" width="13.42578125" style="97" customWidth="1"/>
    <col min="540" max="540" width="0.5703125" style="97" customWidth="1"/>
    <col min="541" max="541" width="8.7109375" style="97" customWidth="1"/>
    <col min="542" max="542" width="1.5703125" style="97" customWidth="1"/>
    <col min="543" max="543" width="12.7109375" style="97" customWidth="1"/>
    <col min="544" max="768" width="12.7109375" style="97"/>
    <col min="769" max="769" width="4.42578125" style="97" customWidth="1"/>
    <col min="770" max="770" width="0.85546875" style="97" customWidth="1"/>
    <col min="771" max="771" width="11.140625" style="97" customWidth="1"/>
    <col min="772" max="772" width="0.85546875" style="97" customWidth="1"/>
    <col min="773" max="773" width="13.42578125" style="97" customWidth="1"/>
    <col min="774" max="774" width="0.85546875" style="97" customWidth="1"/>
    <col min="775" max="775" width="11.7109375" style="97" customWidth="1"/>
    <col min="776" max="776" width="0.85546875" style="97" customWidth="1"/>
    <col min="777" max="777" width="13.42578125" style="97" customWidth="1"/>
    <col min="778" max="778" width="0.5703125" style="97" customWidth="1"/>
    <col min="779" max="779" width="11.28515625" style="97" customWidth="1"/>
    <col min="780" max="780" width="0.85546875" style="97" customWidth="1"/>
    <col min="781" max="781" width="13.42578125" style="97" customWidth="1"/>
    <col min="782" max="782" width="0.7109375" style="97" customWidth="1"/>
    <col min="783" max="783" width="13.5703125" style="97" customWidth="1"/>
    <col min="784" max="784" width="0.85546875" style="97" customWidth="1"/>
    <col min="785" max="785" width="12.85546875" style="97" customWidth="1"/>
    <col min="786" max="786" width="0.85546875" style="97" customWidth="1"/>
    <col min="787" max="787" width="13.85546875" style="97" bestFit="1" customWidth="1"/>
    <col min="788" max="788" width="0.85546875" style="97" customWidth="1"/>
    <col min="789" max="789" width="12.5703125" style="97" customWidth="1"/>
    <col min="790" max="790" width="0.85546875" style="97" customWidth="1"/>
    <col min="791" max="791" width="13.42578125" style="97" customWidth="1"/>
    <col min="792" max="792" width="0.5703125" style="97" customWidth="1"/>
    <col min="793" max="793" width="11.28515625" style="97" customWidth="1"/>
    <col min="794" max="794" width="0.5703125" style="97" customWidth="1"/>
    <col min="795" max="795" width="13.42578125" style="97" customWidth="1"/>
    <col min="796" max="796" width="0.5703125" style="97" customWidth="1"/>
    <col min="797" max="797" width="8.7109375" style="97" customWidth="1"/>
    <col min="798" max="798" width="1.5703125" style="97" customWidth="1"/>
    <col min="799" max="799" width="12.7109375" style="97" customWidth="1"/>
    <col min="800" max="1024" width="12.7109375" style="97"/>
    <col min="1025" max="1025" width="4.42578125" style="97" customWidth="1"/>
    <col min="1026" max="1026" width="0.85546875" style="97" customWidth="1"/>
    <col min="1027" max="1027" width="11.140625" style="97" customWidth="1"/>
    <col min="1028" max="1028" width="0.85546875" style="97" customWidth="1"/>
    <col min="1029" max="1029" width="13.42578125" style="97" customWidth="1"/>
    <col min="1030" max="1030" width="0.85546875" style="97" customWidth="1"/>
    <col min="1031" max="1031" width="11.7109375" style="97" customWidth="1"/>
    <col min="1032" max="1032" width="0.85546875" style="97" customWidth="1"/>
    <col min="1033" max="1033" width="13.42578125" style="97" customWidth="1"/>
    <col min="1034" max="1034" width="0.5703125" style="97" customWidth="1"/>
    <col min="1035" max="1035" width="11.28515625" style="97" customWidth="1"/>
    <col min="1036" max="1036" width="0.85546875" style="97" customWidth="1"/>
    <col min="1037" max="1037" width="13.42578125" style="97" customWidth="1"/>
    <col min="1038" max="1038" width="0.7109375" style="97" customWidth="1"/>
    <col min="1039" max="1039" width="13.5703125" style="97" customWidth="1"/>
    <col min="1040" max="1040" width="0.85546875" style="97" customWidth="1"/>
    <col min="1041" max="1041" width="12.85546875" style="97" customWidth="1"/>
    <col min="1042" max="1042" width="0.85546875" style="97" customWidth="1"/>
    <col min="1043" max="1043" width="13.85546875" style="97" bestFit="1" customWidth="1"/>
    <col min="1044" max="1044" width="0.85546875" style="97" customWidth="1"/>
    <col min="1045" max="1045" width="12.5703125" style="97" customWidth="1"/>
    <col min="1046" max="1046" width="0.85546875" style="97" customWidth="1"/>
    <col min="1047" max="1047" width="13.42578125" style="97" customWidth="1"/>
    <col min="1048" max="1048" width="0.5703125" style="97" customWidth="1"/>
    <col min="1049" max="1049" width="11.28515625" style="97" customWidth="1"/>
    <col min="1050" max="1050" width="0.5703125" style="97" customWidth="1"/>
    <col min="1051" max="1051" width="13.42578125" style="97" customWidth="1"/>
    <col min="1052" max="1052" width="0.5703125" style="97" customWidth="1"/>
    <col min="1053" max="1053" width="8.7109375" style="97" customWidth="1"/>
    <col min="1054" max="1054" width="1.5703125" style="97" customWidth="1"/>
    <col min="1055" max="1055" width="12.7109375" style="97" customWidth="1"/>
    <col min="1056" max="1280" width="12.7109375" style="97"/>
    <col min="1281" max="1281" width="4.42578125" style="97" customWidth="1"/>
    <col min="1282" max="1282" width="0.85546875" style="97" customWidth="1"/>
    <col min="1283" max="1283" width="11.140625" style="97" customWidth="1"/>
    <col min="1284" max="1284" width="0.85546875" style="97" customWidth="1"/>
    <col min="1285" max="1285" width="13.42578125" style="97" customWidth="1"/>
    <col min="1286" max="1286" width="0.85546875" style="97" customWidth="1"/>
    <col min="1287" max="1287" width="11.7109375" style="97" customWidth="1"/>
    <col min="1288" max="1288" width="0.85546875" style="97" customWidth="1"/>
    <col min="1289" max="1289" width="13.42578125" style="97" customWidth="1"/>
    <col min="1290" max="1290" width="0.5703125" style="97" customWidth="1"/>
    <col min="1291" max="1291" width="11.28515625" style="97" customWidth="1"/>
    <col min="1292" max="1292" width="0.85546875" style="97" customWidth="1"/>
    <col min="1293" max="1293" width="13.42578125" style="97" customWidth="1"/>
    <col min="1294" max="1294" width="0.7109375" style="97" customWidth="1"/>
    <col min="1295" max="1295" width="13.5703125" style="97" customWidth="1"/>
    <col min="1296" max="1296" width="0.85546875" style="97" customWidth="1"/>
    <col min="1297" max="1297" width="12.85546875" style="97" customWidth="1"/>
    <col min="1298" max="1298" width="0.85546875" style="97" customWidth="1"/>
    <col min="1299" max="1299" width="13.85546875" style="97" bestFit="1" customWidth="1"/>
    <col min="1300" max="1300" width="0.85546875" style="97" customWidth="1"/>
    <col min="1301" max="1301" width="12.5703125" style="97" customWidth="1"/>
    <col min="1302" max="1302" width="0.85546875" style="97" customWidth="1"/>
    <col min="1303" max="1303" width="13.42578125" style="97" customWidth="1"/>
    <col min="1304" max="1304" width="0.5703125" style="97" customWidth="1"/>
    <col min="1305" max="1305" width="11.28515625" style="97" customWidth="1"/>
    <col min="1306" max="1306" width="0.5703125" style="97" customWidth="1"/>
    <col min="1307" max="1307" width="13.42578125" style="97" customWidth="1"/>
    <col min="1308" max="1308" width="0.5703125" style="97" customWidth="1"/>
    <col min="1309" max="1309" width="8.7109375" style="97" customWidth="1"/>
    <col min="1310" max="1310" width="1.5703125" style="97" customWidth="1"/>
    <col min="1311" max="1311" width="12.7109375" style="97" customWidth="1"/>
    <col min="1312" max="1536" width="12.7109375" style="97"/>
    <col min="1537" max="1537" width="4.42578125" style="97" customWidth="1"/>
    <col min="1538" max="1538" width="0.85546875" style="97" customWidth="1"/>
    <col min="1539" max="1539" width="11.140625" style="97" customWidth="1"/>
    <col min="1540" max="1540" width="0.85546875" style="97" customWidth="1"/>
    <col min="1541" max="1541" width="13.42578125" style="97" customWidth="1"/>
    <col min="1542" max="1542" width="0.85546875" style="97" customWidth="1"/>
    <col min="1543" max="1543" width="11.7109375" style="97" customWidth="1"/>
    <col min="1544" max="1544" width="0.85546875" style="97" customWidth="1"/>
    <col min="1545" max="1545" width="13.42578125" style="97" customWidth="1"/>
    <col min="1546" max="1546" width="0.5703125" style="97" customWidth="1"/>
    <col min="1547" max="1547" width="11.28515625" style="97" customWidth="1"/>
    <col min="1548" max="1548" width="0.85546875" style="97" customWidth="1"/>
    <col min="1549" max="1549" width="13.42578125" style="97" customWidth="1"/>
    <col min="1550" max="1550" width="0.7109375" style="97" customWidth="1"/>
    <col min="1551" max="1551" width="13.5703125" style="97" customWidth="1"/>
    <col min="1552" max="1552" width="0.85546875" style="97" customWidth="1"/>
    <col min="1553" max="1553" width="12.85546875" style="97" customWidth="1"/>
    <col min="1554" max="1554" width="0.85546875" style="97" customWidth="1"/>
    <col min="1555" max="1555" width="13.85546875" style="97" bestFit="1" customWidth="1"/>
    <col min="1556" max="1556" width="0.85546875" style="97" customWidth="1"/>
    <col min="1557" max="1557" width="12.5703125" style="97" customWidth="1"/>
    <col min="1558" max="1558" width="0.85546875" style="97" customWidth="1"/>
    <col min="1559" max="1559" width="13.42578125" style="97" customWidth="1"/>
    <col min="1560" max="1560" width="0.5703125" style="97" customWidth="1"/>
    <col min="1561" max="1561" width="11.28515625" style="97" customWidth="1"/>
    <col min="1562" max="1562" width="0.5703125" style="97" customWidth="1"/>
    <col min="1563" max="1563" width="13.42578125" style="97" customWidth="1"/>
    <col min="1564" max="1564" width="0.5703125" style="97" customWidth="1"/>
    <col min="1565" max="1565" width="8.7109375" style="97" customWidth="1"/>
    <col min="1566" max="1566" width="1.5703125" style="97" customWidth="1"/>
    <col min="1567" max="1567" width="12.7109375" style="97" customWidth="1"/>
    <col min="1568" max="1792" width="12.7109375" style="97"/>
    <col min="1793" max="1793" width="4.42578125" style="97" customWidth="1"/>
    <col min="1794" max="1794" width="0.85546875" style="97" customWidth="1"/>
    <col min="1795" max="1795" width="11.140625" style="97" customWidth="1"/>
    <col min="1796" max="1796" width="0.85546875" style="97" customWidth="1"/>
    <col min="1797" max="1797" width="13.42578125" style="97" customWidth="1"/>
    <col min="1798" max="1798" width="0.85546875" style="97" customWidth="1"/>
    <col min="1799" max="1799" width="11.7109375" style="97" customWidth="1"/>
    <col min="1800" max="1800" width="0.85546875" style="97" customWidth="1"/>
    <col min="1801" max="1801" width="13.42578125" style="97" customWidth="1"/>
    <col min="1802" max="1802" width="0.5703125" style="97" customWidth="1"/>
    <col min="1803" max="1803" width="11.28515625" style="97" customWidth="1"/>
    <col min="1804" max="1804" width="0.85546875" style="97" customWidth="1"/>
    <col min="1805" max="1805" width="13.42578125" style="97" customWidth="1"/>
    <col min="1806" max="1806" width="0.7109375" style="97" customWidth="1"/>
    <col min="1807" max="1807" width="13.5703125" style="97" customWidth="1"/>
    <col min="1808" max="1808" width="0.85546875" style="97" customWidth="1"/>
    <col min="1809" max="1809" width="12.85546875" style="97" customWidth="1"/>
    <col min="1810" max="1810" width="0.85546875" style="97" customWidth="1"/>
    <col min="1811" max="1811" width="13.85546875" style="97" bestFit="1" customWidth="1"/>
    <col min="1812" max="1812" width="0.85546875" style="97" customWidth="1"/>
    <col min="1813" max="1813" width="12.5703125" style="97" customWidth="1"/>
    <col min="1814" max="1814" width="0.85546875" style="97" customWidth="1"/>
    <col min="1815" max="1815" width="13.42578125" style="97" customWidth="1"/>
    <col min="1816" max="1816" width="0.5703125" style="97" customWidth="1"/>
    <col min="1817" max="1817" width="11.28515625" style="97" customWidth="1"/>
    <col min="1818" max="1818" width="0.5703125" style="97" customWidth="1"/>
    <col min="1819" max="1819" width="13.42578125" style="97" customWidth="1"/>
    <col min="1820" max="1820" width="0.5703125" style="97" customWidth="1"/>
    <col min="1821" max="1821" width="8.7109375" style="97" customWidth="1"/>
    <col min="1822" max="1822" width="1.5703125" style="97" customWidth="1"/>
    <col min="1823" max="1823" width="12.7109375" style="97" customWidth="1"/>
    <col min="1824" max="2048" width="12.7109375" style="97"/>
    <col min="2049" max="2049" width="4.42578125" style="97" customWidth="1"/>
    <col min="2050" max="2050" width="0.85546875" style="97" customWidth="1"/>
    <col min="2051" max="2051" width="11.140625" style="97" customWidth="1"/>
    <col min="2052" max="2052" width="0.85546875" style="97" customWidth="1"/>
    <col min="2053" max="2053" width="13.42578125" style="97" customWidth="1"/>
    <col min="2054" max="2054" width="0.85546875" style="97" customWidth="1"/>
    <col min="2055" max="2055" width="11.7109375" style="97" customWidth="1"/>
    <col min="2056" max="2056" width="0.85546875" style="97" customWidth="1"/>
    <col min="2057" max="2057" width="13.42578125" style="97" customWidth="1"/>
    <col min="2058" max="2058" width="0.5703125" style="97" customWidth="1"/>
    <col min="2059" max="2059" width="11.28515625" style="97" customWidth="1"/>
    <col min="2060" max="2060" width="0.85546875" style="97" customWidth="1"/>
    <col min="2061" max="2061" width="13.42578125" style="97" customWidth="1"/>
    <col min="2062" max="2062" width="0.7109375" style="97" customWidth="1"/>
    <col min="2063" max="2063" width="13.5703125" style="97" customWidth="1"/>
    <col min="2064" max="2064" width="0.85546875" style="97" customWidth="1"/>
    <col min="2065" max="2065" width="12.85546875" style="97" customWidth="1"/>
    <col min="2066" max="2066" width="0.85546875" style="97" customWidth="1"/>
    <col min="2067" max="2067" width="13.85546875" style="97" bestFit="1" customWidth="1"/>
    <col min="2068" max="2068" width="0.85546875" style="97" customWidth="1"/>
    <col min="2069" max="2069" width="12.5703125" style="97" customWidth="1"/>
    <col min="2070" max="2070" width="0.85546875" style="97" customWidth="1"/>
    <col min="2071" max="2071" width="13.42578125" style="97" customWidth="1"/>
    <col min="2072" max="2072" width="0.5703125" style="97" customWidth="1"/>
    <col min="2073" max="2073" width="11.28515625" style="97" customWidth="1"/>
    <col min="2074" max="2074" width="0.5703125" style="97" customWidth="1"/>
    <col min="2075" max="2075" width="13.42578125" style="97" customWidth="1"/>
    <col min="2076" max="2076" width="0.5703125" style="97" customWidth="1"/>
    <col min="2077" max="2077" width="8.7109375" style="97" customWidth="1"/>
    <col min="2078" max="2078" width="1.5703125" style="97" customWidth="1"/>
    <col min="2079" max="2079" width="12.7109375" style="97" customWidth="1"/>
    <col min="2080" max="2304" width="12.7109375" style="97"/>
    <col min="2305" max="2305" width="4.42578125" style="97" customWidth="1"/>
    <col min="2306" max="2306" width="0.85546875" style="97" customWidth="1"/>
    <col min="2307" max="2307" width="11.140625" style="97" customWidth="1"/>
    <col min="2308" max="2308" width="0.85546875" style="97" customWidth="1"/>
    <col min="2309" max="2309" width="13.42578125" style="97" customWidth="1"/>
    <col min="2310" max="2310" width="0.85546875" style="97" customWidth="1"/>
    <col min="2311" max="2311" width="11.7109375" style="97" customWidth="1"/>
    <col min="2312" max="2312" width="0.85546875" style="97" customWidth="1"/>
    <col min="2313" max="2313" width="13.42578125" style="97" customWidth="1"/>
    <col min="2314" max="2314" width="0.5703125" style="97" customWidth="1"/>
    <col min="2315" max="2315" width="11.28515625" style="97" customWidth="1"/>
    <col min="2316" max="2316" width="0.85546875" style="97" customWidth="1"/>
    <col min="2317" max="2317" width="13.42578125" style="97" customWidth="1"/>
    <col min="2318" max="2318" width="0.7109375" style="97" customWidth="1"/>
    <col min="2319" max="2319" width="13.5703125" style="97" customWidth="1"/>
    <col min="2320" max="2320" width="0.85546875" style="97" customWidth="1"/>
    <col min="2321" max="2321" width="12.85546875" style="97" customWidth="1"/>
    <col min="2322" max="2322" width="0.85546875" style="97" customWidth="1"/>
    <col min="2323" max="2323" width="13.85546875" style="97" bestFit="1" customWidth="1"/>
    <col min="2324" max="2324" width="0.85546875" style="97" customWidth="1"/>
    <col min="2325" max="2325" width="12.5703125" style="97" customWidth="1"/>
    <col min="2326" max="2326" width="0.85546875" style="97" customWidth="1"/>
    <col min="2327" max="2327" width="13.42578125" style="97" customWidth="1"/>
    <col min="2328" max="2328" width="0.5703125" style="97" customWidth="1"/>
    <col min="2329" max="2329" width="11.28515625" style="97" customWidth="1"/>
    <col min="2330" max="2330" width="0.5703125" style="97" customWidth="1"/>
    <col min="2331" max="2331" width="13.42578125" style="97" customWidth="1"/>
    <col min="2332" max="2332" width="0.5703125" style="97" customWidth="1"/>
    <col min="2333" max="2333" width="8.7109375" style="97" customWidth="1"/>
    <col min="2334" max="2334" width="1.5703125" style="97" customWidth="1"/>
    <col min="2335" max="2335" width="12.7109375" style="97" customWidth="1"/>
    <col min="2336" max="2560" width="12.7109375" style="97"/>
    <col min="2561" max="2561" width="4.42578125" style="97" customWidth="1"/>
    <col min="2562" max="2562" width="0.85546875" style="97" customWidth="1"/>
    <col min="2563" max="2563" width="11.140625" style="97" customWidth="1"/>
    <col min="2564" max="2564" width="0.85546875" style="97" customWidth="1"/>
    <col min="2565" max="2565" width="13.42578125" style="97" customWidth="1"/>
    <col min="2566" max="2566" width="0.85546875" style="97" customWidth="1"/>
    <col min="2567" max="2567" width="11.7109375" style="97" customWidth="1"/>
    <col min="2568" max="2568" width="0.85546875" style="97" customWidth="1"/>
    <col min="2569" max="2569" width="13.42578125" style="97" customWidth="1"/>
    <col min="2570" max="2570" width="0.5703125" style="97" customWidth="1"/>
    <col min="2571" max="2571" width="11.28515625" style="97" customWidth="1"/>
    <col min="2572" max="2572" width="0.85546875" style="97" customWidth="1"/>
    <col min="2573" max="2573" width="13.42578125" style="97" customWidth="1"/>
    <col min="2574" max="2574" width="0.7109375" style="97" customWidth="1"/>
    <col min="2575" max="2575" width="13.5703125" style="97" customWidth="1"/>
    <col min="2576" max="2576" width="0.85546875" style="97" customWidth="1"/>
    <col min="2577" max="2577" width="12.85546875" style="97" customWidth="1"/>
    <col min="2578" max="2578" width="0.85546875" style="97" customWidth="1"/>
    <col min="2579" max="2579" width="13.85546875" style="97" bestFit="1" customWidth="1"/>
    <col min="2580" max="2580" width="0.85546875" style="97" customWidth="1"/>
    <col min="2581" max="2581" width="12.5703125" style="97" customWidth="1"/>
    <col min="2582" max="2582" width="0.85546875" style="97" customWidth="1"/>
    <col min="2583" max="2583" width="13.42578125" style="97" customWidth="1"/>
    <col min="2584" max="2584" width="0.5703125" style="97" customWidth="1"/>
    <col min="2585" max="2585" width="11.28515625" style="97" customWidth="1"/>
    <col min="2586" max="2586" width="0.5703125" style="97" customWidth="1"/>
    <col min="2587" max="2587" width="13.42578125" style="97" customWidth="1"/>
    <col min="2588" max="2588" width="0.5703125" style="97" customWidth="1"/>
    <col min="2589" max="2589" width="8.7109375" style="97" customWidth="1"/>
    <col min="2590" max="2590" width="1.5703125" style="97" customWidth="1"/>
    <col min="2591" max="2591" width="12.7109375" style="97" customWidth="1"/>
    <col min="2592" max="2816" width="12.7109375" style="97"/>
    <col min="2817" max="2817" width="4.42578125" style="97" customWidth="1"/>
    <col min="2818" max="2818" width="0.85546875" style="97" customWidth="1"/>
    <col min="2819" max="2819" width="11.140625" style="97" customWidth="1"/>
    <col min="2820" max="2820" width="0.85546875" style="97" customWidth="1"/>
    <col min="2821" max="2821" width="13.42578125" style="97" customWidth="1"/>
    <col min="2822" max="2822" width="0.85546875" style="97" customWidth="1"/>
    <col min="2823" max="2823" width="11.7109375" style="97" customWidth="1"/>
    <col min="2824" max="2824" width="0.85546875" style="97" customWidth="1"/>
    <col min="2825" max="2825" width="13.42578125" style="97" customWidth="1"/>
    <col min="2826" max="2826" width="0.5703125" style="97" customWidth="1"/>
    <col min="2827" max="2827" width="11.28515625" style="97" customWidth="1"/>
    <col min="2828" max="2828" width="0.85546875" style="97" customWidth="1"/>
    <col min="2829" max="2829" width="13.42578125" style="97" customWidth="1"/>
    <col min="2830" max="2830" width="0.7109375" style="97" customWidth="1"/>
    <col min="2831" max="2831" width="13.5703125" style="97" customWidth="1"/>
    <col min="2832" max="2832" width="0.85546875" style="97" customWidth="1"/>
    <col min="2833" max="2833" width="12.85546875" style="97" customWidth="1"/>
    <col min="2834" max="2834" width="0.85546875" style="97" customWidth="1"/>
    <col min="2835" max="2835" width="13.85546875" style="97" bestFit="1" customWidth="1"/>
    <col min="2836" max="2836" width="0.85546875" style="97" customWidth="1"/>
    <col min="2837" max="2837" width="12.5703125" style="97" customWidth="1"/>
    <col min="2838" max="2838" width="0.85546875" style="97" customWidth="1"/>
    <col min="2839" max="2839" width="13.42578125" style="97" customWidth="1"/>
    <col min="2840" max="2840" width="0.5703125" style="97" customWidth="1"/>
    <col min="2841" max="2841" width="11.28515625" style="97" customWidth="1"/>
    <col min="2842" max="2842" width="0.5703125" style="97" customWidth="1"/>
    <col min="2843" max="2843" width="13.42578125" style="97" customWidth="1"/>
    <col min="2844" max="2844" width="0.5703125" style="97" customWidth="1"/>
    <col min="2845" max="2845" width="8.7109375" style="97" customWidth="1"/>
    <col min="2846" max="2846" width="1.5703125" style="97" customWidth="1"/>
    <col min="2847" max="2847" width="12.7109375" style="97" customWidth="1"/>
    <col min="2848" max="3072" width="12.7109375" style="97"/>
    <col min="3073" max="3073" width="4.42578125" style="97" customWidth="1"/>
    <col min="3074" max="3074" width="0.85546875" style="97" customWidth="1"/>
    <col min="3075" max="3075" width="11.140625" style="97" customWidth="1"/>
    <col min="3076" max="3076" width="0.85546875" style="97" customWidth="1"/>
    <col min="3077" max="3077" width="13.42578125" style="97" customWidth="1"/>
    <col min="3078" max="3078" width="0.85546875" style="97" customWidth="1"/>
    <col min="3079" max="3079" width="11.7109375" style="97" customWidth="1"/>
    <col min="3080" max="3080" width="0.85546875" style="97" customWidth="1"/>
    <col min="3081" max="3081" width="13.42578125" style="97" customWidth="1"/>
    <col min="3082" max="3082" width="0.5703125" style="97" customWidth="1"/>
    <col min="3083" max="3083" width="11.28515625" style="97" customWidth="1"/>
    <col min="3084" max="3084" width="0.85546875" style="97" customWidth="1"/>
    <col min="3085" max="3085" width="13.42578125" style="97" customWidth="1"/>
    <col min="3086" max="3086" width="0.7109375" style="97" customWidth="1"/>
    <col min="3087" max="3087" width="13.5703125" style="97" customWidth="1"/>
    <col min="3088" max="3088" width="0.85546875" style="97" customWidth="1"/>
    <col min="3089" max="3089" width="12.85546875" style="97" customWidth="1"/>
    <col min="3090" max="3090" width="0.85546875" style="97" customWidth="1"/>
    <col min="3091" max="3091" width="13.85546875" style="97" bestFit="1" customWidth="1"/>
    <col min="3092" max="3092" width="0.85546875" style="97" customWidth="1"/>
    <col min="3093" max="3093" width="12.5703125" style="97" customWidth="1"/>
    <col min="3094" max="3094" width="0.85546875" style="97" customWidth="1"/>
    <col min="3095" max="3095" width="13.42578125" style="97" customWidth="1"/>
    <col min="3096" max="3096" width="0.5703125" style="97" customWidth="1"/>
    <col min="3097" max="3097" width="11.28515625" style="97" customWidth="1"/>
    <col min="3098" max="3098" width="0.5703125" style="97" customWidth="1"/>
    <col min="3099" max="3099" width="13.42578125" style="97" customWidth="1"/>
    <col min="3100" max="3100" width="0.5703125" style="97" customWidth="1"/>
    <col min="3101" max="3101" width="8.7109375" style="97" customWidth="1"/>
    <col min="3102" max="3102" width="1.5703125" style="97" customWidth="1"/>
    <col min="3103" max="3103" width="12.7109375" style="97" customWidth="1"/>
    <col min="3104" max="3328" width="12.7109375" style="97"/>
    <col min="3329" max="3329" width="4.42578125" style="97" customWidth="1"/>
    <col min="3330" max="3330" width="0.85546875" style="97" customWidth="1"/>
    <col min="3331" max="3331" width="11.140625" style="97" customWidth="1"/>
    <col min="3332" max="3332" width="0.85546875" style="97" customWidth="1"/>
    <col min="3333" max="3333" width="13.42578125" style="97" customWidth="1"/>
    <col min="3334" max="3334" width="0.85546875" style="97" customWidth="1"/>
    <col min="3335" max="3335" width="11.7109375" style="97" customWidth="1"/>
    <col min="3336" max="3336" width="0.85546875" style="97" customWidth="1"/>
    <col min="3337" max="3337" width="13.42578125" style="97" customWidth="1"/>
    <col min="3338" max="3338" width="0.5703125" style="97" customWidth="1"/>
    <col min="3339" max="3339" width="11.28515625" style="97" customWidth="1"/>
    <col min="3340" max="3340" width="0.85546875" style="97" customWidth="1"/>
    <col min="3341" max="3341" width="13.42578125" style="97" customWidth="1"/>
    <col min="3342" max="3342" width="0.7109375" style="97" customWidth="1"/>
    <col min="3343" max="3343" width="13.5703125" style="97" customWidth="1"/>
    <col min="3344" max="3344" width="0.85546875" style="97" customWidth="1"/>
    <col min="3345" max="3345" width="12.85546875" style="97" customWidth="1"/>
    <col min="3346" max="3346" width="0.85546875" style="97" customWidth="1"/>
    <col min="3347" max="3347" width="13.85546875" style="97" bestFit="1" customWidth="1"/>
    <col min="3348" max="3348" width="0.85546875" style="97" customWidth="1"/>
    <col min="3349" max="3349" width="12.5703125" style="97" customWidth="1"/>
    <col min="3350" max="3350" width="0.85546875" style="97" customWidth="1"/>
    <col min="3351" max="3351" width="13.42578125" style="97" customWidth="1"/>
    <col min="3352" max="3352" width="0.5703125" style="97" customWidth="1"/>
    <col min="3353" max="3353" width="11.28515625" style="97" customWidth="1"/>
    <col min="3354" max="3354" width="0.5703125" style="97" customWidth="1"/>
    <col min="3355" max="3355" width="13.42578125" style="97" customWidth="1"/>
    <col min="3356" max="3356" width="0.5703125" style="97" customWidth="1"/>
    <col min="3357" max="3357" width="8.7109375" style="97" customWidth="1"/>
    <col min="3358" max="3358" width="1.5703125" style="97" customWidth="1"/>
    <col min="3359" max="3359" width="12.7109375" style="97" customWidth="1"/>
    <col min="3360" max="3584" width="12.7109375" style="97"/>
    <col min="3585" max="3585" width="4.42578125" style="97" customWidth="1"/>
    <col min="3586" max="3586" width="0.85546875" style="97" customWidth="1"/>
    <col min="3587" max="3587" width="11.140625" style="97" customWidth="1"/>
    <col min="3588" max="3588" width="0.85546875" style="97" customWidth="1"/>
    <col min="3589" max="3589" width="13.42578125" style="97" customWidth="1"/>
    <col min="3590" max="3590" width="0.85546875" style="97" customWidth="1"/>
    <col min="3591" max="3591" width="11.7109375" style="97" customWidth="1"/>
    <col min="3592" max="3592" width="0.85546875" style="97" customWidth="1"/>
    <col min="3593" max="3593" width="13.42578125" style="97" customWidth="1"/>
    <col min="3594" max="3594" width="0.5703125" style="97" customWidth="1"/>
    <col min="3595" max="3595" width="11.28515625" style="97" customWidth="1"/>
    <col min="3596" max="3596" width="0.85546875" style="97" customWidth="1"/>
    <col min="3597" max="3597" width="13.42578125" style="97" customWidth="1"/>
    <col min="3598" max="3598" width="0.7109375" style="97" customWidth="1"/>
    <col min="3599" max="3599" width="13.5703125" style="97" customWidth="1"/>
    <col min="3600" max="3600" width="0.85546875" style="97" customWidth="1"/>
    <col min="3601" max="3601" width="12.85546875" style="97" customWidth="1"/>
    <col min="3602" max="3602" width="0.85546875" style="97" customWidth="1"/>
    <col min="3603" max="3603" width="13.85546875" style="97" bestFit="1" customWidth="1"/>
    <col min="3604" max="3604" width="0.85546875" style="97" customWidth="1"/>
    <col min="3605" max="3605" width="12.5703125" style="97" customWidth="1"/>
    <col min="3606" max="3606" width="0.85546875" style="97" customWidth="1"/>
    <col min="3607" max="3607" width="13.42578125" style="97" customWidth="1"/>
    <col min="3608" max="3608" width="0.5703125" style="97" customWidth="1"/>
    <col min="3609" max="3609" width="11.28515625" style="97" customWidth="1"/>
    <col min="3610" max="3610" width="0.5703125" style="97" customWidth="1"/>
    <col min="3611" max="3611" width="13.42578125" style="97" customWidth="1"/>
    <col min="3612" max="3612" width="0.5703125" style="97" customWidth="1"/>
    <col min="3613" max="3613" width="8.7109375" style="97" customWidth="1"/>
    <col min="3614" max="3614" width="1.5703125" style="97" customWidth="1"/>
    <col min="3615" max="3615" width="12.7109375" style="97" customWidth="1"/>
    <col min="3616" max="3840" width="12.7109375" style="97"/>
    <col min="3841" max="3841" width="4.42578125" style="97" customWidth="1"/>
    <col min="3842" max="3842" width="0.85546875" style="97" customWidth="1"/>
    <col min="3843" max="3843" width="11.140625" style="97" customWidth="1"/>
    <col min="3844" max="3844" width="0.85546875" style="97" customWidth="1"/>
    <col min="3845" max="3845" width="13.42578125" style="97" customWidth="1"/>
    <col min="3846" max="3846" width="0.85546875" style="97" customWidth="1"/>
    <col min="3847" max="3847" width="11.7109375" style="97" customWidth="1"/>
    <col min="3848" max="3848" width="0.85546875" style="97" customWidth="1"/>
    <col min="3849" max="3849" width="13.42578125" style="97" customWidth="1"/>
    <col min="3850" max="3850" width="0.5703125" style="97" customWidth="1"/>
    <col min="3851" max="3851" width="11.28515625" style="97" customWidth="1"/>
    <col min="3852" max="3852" width="0.85546875" style="97" customWidth="1"/>
    <col min="3853" max="3853" width="13.42578125" style="97" customWidth="1"/>
    <col min="3854" max="3854" width="0.7109375" style="97" customWidth="1"/>
    <col min="3855" max="3855" width="13.5703125" style="97" customWidth="1"/>
    <col min="3856" max="3856" width="0.85546875" style="97" customWidth="1"/>
    <col min="3857" max="3857" width="12.85546875" style="97" customWidth="1"/>
    <col min="3858" max="3858" width="0.85546875" style="97" customWidth="1"/>
    <col min="3859" max="3859" width="13.85546875" style="97" bestFit="1" customWidth="1"/>
    <col min="3860" max="3860" width="0.85546875" style="97" customWidth="1"/>
    <col min="3861" max="3861" width="12.5703125" style="97" customWidth="1"/>
    <col min="3862" max="3862" width="0.85546875" style="97" customWidth="1"/>
    <col min="3863" max="3863" width="13.42578125" style="97" customWidth="1"/>
    <col min="3864" max="3864" width="0.5703125" style="97" customWidth="1"/>
    <col min="3865" max="3865" width="11.28515625" style="97" customWidth="1"/>
    <col min="3866" max="3866" width="0.5703125" style="97" customWidth="1"/>
    <col min="3867" max="3867" width="13.42578125" style="97" customWidth="1"/>
    <col min="3868" max="3868" width="0.5703125" style="97" customWidth="1"/>
    <col min="3869" max="3869" width="8.7109375" style="97" customWidth="1"/>
    <col min="3870" max="3870" width="1.5703125" style="97" customWidth="1"/>
    <col min="3871" max="3871" width="12.7109375" style="97" customWidth="1"/>
    <col min="3872" max="4096" width="12.7109375" style="97"/>
    <col min="4097" max="4097" width="4.42578125" style="97" customWidth="1"/>
    <col min="4098" max="4098" width="0.85546875" style="97" customWidth="1"/>
    <col min="4099" max="4099" width="11.140625" style="97" customWidth="1"/>
    <col min="4100" max="4100" width="0.85546875" style="97" customWidth="1"/>
    <col min="4101" max="4101" width="13.42578125" style="97" customWidth="1"/>
    <col min="4102" max="4102" width="0.85546875" style="97" customWidth="1"/>
    <col min="4103" max="4103" width="11.7109375" style="97" customWidth="1"/>
    <col min="4104" max="4104" width="0.85546875" style="97" customWidth="1"/>
    <col min="4105" max="4105" width="13.42578125" style="97" customWidth="1"/>
    <col min="4106" max="4106" width="0.5703125" style="97" customWidth="1"/>
    <col min="4107" max="4107" width="11.28515625" style="97" customWidth="1"/>
    <col min="4108" max="4108" width="0.85546875" style="97" customWidth="1"/>
    <col min="4109" max="4109" width="13.42578125" style="97" customWidth="1"/>
    <col min="4110" max="4110" width="0.7109375" style="97" customWidth="1"/>
    <col min="4111" max="4111" width="13.5703125" style="97" customWidth="1"/>
    <col min="4112" max="4112" width="0.85546875" style="97" customWidth="1"/>
    <col min="4113" max="4113" width="12.85546875" style="97" customWidth="1"/>
    <col min="4114" max="4114" width="0.85546875" style="97" customWidth="1"/>
    <col min="4115" max="4115" width="13.85546875" style="97" bestFit="1" customWidth="1"/>
    <col min="4116" max="4116" width="0.85546875" style="97" customWidth="1"/>
    <col min="4117" max="4117" width="12.5703125" style="97" customWidth="1"/>
    <col min="4118" max="4118" width="0.85546875" style="97" customWidth="1"/>
    <col min="4119" max="4119" width="13.42578125" style="97" customWidth="1"/>
    <col min="4120" max="4120" width="0.5703125" style="97" customWidth="1"/>
    <col min="4121" max="4121" width="11.28515625" style="97" customWidth="1"/>
    <col min="4122" max="4122" width="0.5703125" style="97" customWidth="1"/>
    <col min="4123" max="4123" width="13.42578125" style="97" customWidth="1"/>
    <col min="4124" max="4124" width="0.5703125" style="97" customWidth="1"/>
    <col min="4125" max="4125" width="8.7109375" style="97" customWidth="1"/>
    <col min="4126" max="4126" width="1.5703125" style="97" customWidth="1"/>
    <col min="4127" max="4127" width="12.7109375" style="97" customWidth="1"/>
    <col min="4128" max="4352" width="12.7109375" style="97"/>
    <col min="4353" max="4353" width="4.42578125" style="97" customWidth="1"/>
    <col min="4354" max="4354" width="0.85546875" style="97" customWidth="1"/>
    <col min="4355" max="4355" width="11.140625" style="97" customWidth="1"/>
    <col min="4356" max="4356" width="0.85546875" style="97" customWidth="1"/>
    <col min="4357" max="4357" width="13.42578125" style="97" customWidth="1"/>
    <col min="4358" max="4358" width="0.85546875" style="97" customWidth="1"/>
    <col min="4359" max="4359" width="11.7109375" style="97" customWidth="1"/>
    <col min="4360" max="4360" width="0.85546875" style="97" customWidth="1"/>
    <col min="4361" max="4361" width="13.42578125" style="97" customWidth="1"/>
    <col min="4362" max="4362" width="0.5703125" style="97" customWidth="1"/>
    <col min="4363" max="4363" width="11.28515625" style="97" customWidth="1"/>
    <col min="4364" max="4364" width="0.85546875" style="97" customWidth="1"/>
    <col min="4365" max="4365" width="13.42578125" style="97" customWidth="1"/>
    <col min="4366" max="4366" width="0.7109375" style="97" customWidth="1"/>
    <col min="4367" max="4367" width="13.5703125" style="97" customWidth="1"/>
    <col min="4368" max="4368" width="0.85546875" style="97" customWidth="1"/>
    <col min="4369" max="4369" width="12.85546875" style="97" customWidth="1"/>
    <col min="4370" max="4370" width="0.85546875" style="97" customWidth="1"/>
    <col min="4371" max="4371" width="13.85546875" style="97" bestFit="1" customWidth="1"/>
    <col min="4372" max="4372" width="0.85546875" style="97" customWidth="1"/>
    <col min="4373" max="4373" width="12.5703125" style="97" customWidth="1"/>
    <col min="4374" max="4374" width="0.85546875" style="97" customWidth="1"/>
    <col min="4375" max="4375" width="13.42578125" style="97" customWidth="1"/>
    <col min="4376" max="4376" width="0.5703125" style="97" customWidth="1"/>
    <col min="4377" max="4377" width="11.28515625" style="97" customWidth="1"/>
    <col min="4378" max="4378" width="0.5703125" style="97" customWidth="1"/>
    <col min="4379" max="4379" width="13.42578125" style="97" customWidth="1"/>
    <col min="4380" max="4380" width="0.5703125" style="97" customWidth="1"/>
    <col min="4381" max="4381" width="8.7109375" style="97" customWidth="1"/>
    <col min="4382" max="4382" width="1.5703125" style="97" customWidth="1"/>
    <col min="4383" max="4383" width="12.7109375" style="97" customWidth="1"/>
    <col min="4384" max="4608" width="12.7109375" style="97"/>
    <col min="4609" max="4609" width="4.42578125" style="97" customWidth="1"/>
    <col min="4610" max="4610" width="0.85546875" style="97" customWidth="1"/>
    <col min="4611" max="4611" width="11.140625" style="97" customWidth="1"/>
    <col min="4612" max="4612" width="0.85546875" style="97" customWidth="1"/>
    <col min="4613" max="4613" width="13.42578125" style="97" customWidth="1"/>
    <col min="4614" max="4614" width="0.85546875" style="97" customWidth="1"/>
    <col min="4615" max="4615" width="11.7109375" style="97" customWidth="1"/>
    <col min="4616" max="4616" width="0.85546875" style="97" customWidth="1"/>
    <col min="4617" max="4617" width="13.42578125" style="97" customWidth="1"/>
    <col min="4618" max="4618" width="0.5703125" style="97" customWidth="1"/>
    <col min="4619" max="4619" width="11.28515625" style="97" customWidth="1"/>
    <col min="4620" max="4620" width="0.85546875" style="97" customWidth="1"/>
    <col min="4621" max="4621" width="13.42578125" style="97" customWidth="1"/>
    <col min="4622" max="4622" width="0.7109375" style="97" customWidth="1"/>
    <col min="4623" max="4623" width="13.5703125" style="97" customWidth="1"/>
    <col min="4624" max="4624" width="0.85546875" style="97" customWidth="1"/>
    <col min="4625" max="4625" width="12.85546875" style="97" customWidth="1"/>
    <col min="4626" max="4626" width="0.85546875" style="97" customWidth="1"/>
    <col min="4627" max="4627" width="13.85546875" style="97" bestFit="1" customWidth="1"/>
    <col min="4628" max="4628" width="0.85546875" style="97" customWidth="1"/>
    <col min="4629" max="4629" width="12.5703125" style="97" customWidth="1"/>
    <col min="4630" max="4630" width="0.85546875" style="97" customWidth="1"/>
    <col min="4631" max="4631" width="13.42578125" style="97" customWidth="1"/>
    <col min="4632" max="4632" width="0.5703125" style="97" customWidth="1"/>
    <col min="4633" max="4633" width="11.28515625" style="97" customWidth="1"/>
    <col min="4634" max="4634" width="0.5703125" style="97" customWidth="1"/>
    <col min="4635" max="4635" width="13.42578125" style="97" customWidth="1"/>
    <col min="4636" max="4636" width="0.5703125" style="97" customWidth="1"/>
    <col min="4637" max="4637" width="8.7109375" style="97" customWidth="1"/>
    <col min="4638" max="4638" width="1.5703125" style="97" customWidth="1"/>
    <col min="4639" max="4639" width="12.7109375" style="97" customWidth="1"/>
    <col min="4640" max="4864" width="12.7109375" style="97"/>
    <col min="4865" max="4865" width="4.42578125" style="97" customWidth="1"/>
    <col min="4866" max="4866" width="0.85546875" style="97" customWidth="1"/>
    <col min="4867" max="4867" width="11.140625" style="97" customWidth="1"/>
    <col min="4868" max="4868" width="0.85546875" style="97" customWidth="1"/>
    <col min="4869" max="4869" width="13.42578125" style="97" customWidth="1"/>
    <col min="4870" max="4870" width="0.85546875" style="97" customWidth="1"/>
    <col min="4871" max="4871" width="11.7109375" style="97" customWidth="1"/>
    <col min="4872" max="4872" width="0.85546875" style="97" customWidth="1"/>
    <col min="4873" max="4873" width="13.42578125" style="97" customWidth="1"/>
    <col min="4874" max="4874" width="0.5703125" style="97" customWidth="1"/>
    <col min="4875" max="4875" width="11.28515625" style="97" customWidth="1"/>
    <col min="4876" max="4876" width="0.85546875" style="97" customWidth="1"/>
    <col min="4877" max="4877" width="13.42578125" style="97" customWidth="1"/>
    <col min="4878" max="4878" width="0.7109375" style="97" customWidth="1"/>
    <col min="4879" max="4879" width="13.5703125" style="97" customWidth="1"/>
    <col min="4880" max="4880" width="0.85546875" style="97" customWidth="1"/>
    <col min="4881" max="4881" width="12.85546875" style="97" customWidth="1"/>
    <col min="4882" max="4882" width="0.85546875" style="97" customWidth="1"/>
    <col min="4883" max="4883" width="13.85546875" style="97" bestFit="1" customWidth="1"/>
    <col min="4884" max="4884" width="0.85546875" style="97" customWidth="1"/>
    <col min="4885" max="4885" width="12.5703125" style="97" customWidth="1"/>
    <col min="4886" max="4886" width="0.85546875" style="97" customWidth="1"/>
    <col min="4887" max="4887" width="13.42578125" style="97" customWidth="1"/>
    <col min="4888" max="4888" width="0.5703125" style="97" customWidth="1"/>
    <col min="4889" max="4889" width="11.28515625" style="97" customWidth="1"/>
    <col min="4890" max="4890" width="0.5703125" style="97" customWidth="1"/>
    <col min="4891" max="4891" width="13.42578125" style="97" customWidth="1"/>
    <col min="4892" max="4892" width="0.5703125" style="97" customWidth="1"/>
    <col min="4893" max="4893" width="8.7109375" style="97" customWidth="1"/>
    <col min="4894" max="4894" width="1.5703125" style="97" customWidth="1"/>
    <col min="4895" max="4895" width="12.7109375" style="97" customWidth="1"/>
    <col min="4896" max="5120" width="12.7109375" style="97"/>
    <col min="5121" max="5121" width="4.42578125" style="97" customWidth="1"/>
    <col min="5122" max="5122" width="0.85546875" style="97" customWidth="1"/>
    <col min="5123" max="5123" width="11.140625" style="97" customWidth="1"/>
    <col min="5124" max="5124" width="0.85546875" style="97" customWidth="1"/>
    <col min="5125" max="5125" width="13.42578125" style="97" customWidth="1"/>
    <col min="5126" max="5126" width="0.85546875" style="97" customWidth="1"/>
    <col min="5127" max="5127" width="11.7109375" style="97" customWidth="1"/>
    <col min="5128" max="5128" width="0.85546875" style="97" customWidth="1"/>
    <col min="5129" max="5129" width="13.42578125" style="97" customWidth="1"/>
    <col min="5130" max="5130" width="0.5703125" style="97" customWidth="1"/>
    <col min="5131" max="5131" width="11.28515625" style="97" customWidth="1"/>
    <col min="5132" max="5132" width="0.85546875" style="97" customWidth="1"/>
    <col min="5133" max="5133" width="13.42578125" style="97" customWidth="1"/>
    <col min="5134" max="5134" width="0.7109375" style="97" customWidth="1"/>
    <col min="5135" max="5135" width="13.5703125" style="97" customWidth="1"/>
    <col min="5136" max="5136" width="0.85546875" style="97" customWidth="1"/>
    <col min="5137" max="5137" width="12.85546875" style="97" customWidth="1"/>
    <col min="5138" max="5138" width="0.85546875" style="97" customWidth="1"/>
    <col min="5139" max="5139" width="13.85546875" style="97" bestFit="1" customWidth="1"/>
    <col min="5140" max="5140" width="0.85546875" style="97" customWidth="1"/>
    <col min="5141" max="5141" width="12.5703125" style="97" customWidth="1"/>
    <col min="5142" max="5142" width="0.85546875" style="97" customWidth="1"/>
    <col min="5143" max="5143" width="13.42578125" style="97" customWidth="1"/>
    <col min="5144" max="5144" width="0.5703125" style="97" customWidth="1"/>
    <col min="5145" max="5145" width="11.28515625" style="97" customWidth="1"/>
    <col min="5146" max="5146" width="0.5703125" style="97" customWidth="1"/>
    <col min="5147" max="5147" width="13.42578125" style="97" customWidth="1"/>
    <col min="5148" max="5148" width="0.5703125" style="97" customWidth="1"/>
    <col min="5149" max="5149" width="8.7109375" style="97" customWidth="1"/>
    <col min="5150" max="5150" width="1.5703125" style="97" customWidth="1"/>
    <col min="5151" max="5151" width="12.7109375" style="97" customWidth="1"/>
    <col min="5152" max="5376" width="12.7109375" style="97"/>
    <col min="5377" max="5377" width="4.42578125" style="97" customWidth="1"/>
    <col min="5378" max="5378" width="0.85546875" style="97" customWidth="1"/>
    <col min="5379" max="5379" width="11.140625" style="97" customWidth="1"/>
    <col min="5380" max="5380" width="0.85546875" style="97" customWidth="1"/>
    <col min="5381" max="5381" width="13.42578125" style="97" customWidth="1"/>
    <col min="5382" max="5382" width="0.85546875" style="97" customWidth="1"/>
    <col min="5383" max="5383" width="11.7109375" style="97" customWidth="1"/>
    <col min="5384" max="5384" width="0.85546875" style="97" customWidth="1"/>
    <col min="5385" max="5385" width="13.42578125" style="97" customWidth="1"/>
    <col min="5386" max="5386" width="0.5703125" style="97" customWidth="1"/>
    <col min="5387" max="5387" width="11.28515625" style="97" customWidth="1"/>
    <col min="5388" max="5388" width="0.85546875" style="97" customWidth="1"/>
    <col min="5389" max="5389" width="13.42578125" style="97" customWidth="1"/>
    <col min="5390" max="5390" width="0.7109375" style="97" customWidth="1"/>
    <col min="5391" max="5391" width="13.5703125" style="97" customWidth="1"/>
    <col min="5392" max="5392" width="0.85546875" style="97" customWidth="1"/>
    <col min="5393" max="5393" width="12.85546875" style="97" customWidth="1"/>
    <col min="5394" max="5394" width="0.85546875" style="97" customWidth="1"/>
    <col min="5395" max="5395" width="13.85546875" style="97" bestFit="1" customWidth="1"/>
    <col min="5396" max="5396" width="0.85546875" style="97" customWidth="1"/>
    <col min="5397" max="5397" width="12.5703125" style="97" customWidth="1"/>
    <col min="5398" max="5398" width="0.85546875" style="97" customWidth="1"/>
    <col min="5399" max="5399" width="13.42578125" style="97" customWidth="1"/>
    <col min="5400" max="5400" width="0.5703125" style="97" customWidth="1"/>
    <col min="5401" max="5401" width="11.28515625" style="97" customWidth="1"/>
    <col min="5402" max="5402" width="0.5703125" style="97" customWidth="1"/>
    <col min="5403" max="5403" width="13.42578125" style="97" customWidth="1"/>
    <col min="5404" max="5404" width="0.5703125" style="97" customWidth="1"/>
    <col min="5405" max="5405" width="8.7109375" style="97" customWidth="1"/>
    <col min="5406" max="5406" width="1.5703125" style="97" customWidth="1"/>
    <col min="5407" max="5407" width="12.7109375" style="97" customWidth="1"/>
    <col min="5408" max="5632" width="12.7109375" style="97"/>
    <col min="5633" max="5633" width="4.42578125" style="97" customWidth="1"/>
    <col min="5634" max="5634" width="0.85546875" style="97" customWidth="1"/>
    <col min="5635" max="5635" width="11.140625" style="97" customWidth="1"/>
    <col min="5636" max="5636" width="0.85546875" style="97" customWidth="1"/>
    <col min="5637" max="5637" width="13.42578125" style="97" customWidth="1"/>
    <col min="5638" max="5638" width="0.85546875" style="97" customWidth="1"/>
    <col min="5639" max="5639" width="11.7109375" style="97" customWidth="1"/>
    <col min="5640" max="5640" width="0.85546875" style="97" customWidth="1"/>
    <col min="5641" max="5641" width="13.42578125" style="97" customWidth="1"/>
    <col min="5642" max="5642" width="0.5703125" style="97" customWidth="1"/>
    <col min="5643" max="5643" width="11.28515625" style="97" customWidth="1"/>
    <col min="5644" max="5644" width="0.85546875" style="97" customWidth="1"/>
    <col min="5645" max="5645" width="13.42578125" style="97" customWidth="1"/>
    <col min="5646" max="5646" width="0.7109375" style="97" customWidth="1"/>
    <col min="5647" max="5647" width="13.5703125" style="97" customWidth="1"/>
    <col min="5648" max="5648" width="0.85546875" style="97" customWidth="1"/>
    <col min="5649" max="5649" width="12.85546875" style="97" customWidth="1"/>
    <col min="5650" max="5650" width="0.85546875" style="97" customWidth="1"/>
    <col min="5651" max="5651" width="13.85546875" style="97" bestFit="1" customWidth="1"/>
    <col min="5652" max="5652" width="0.85546875" style="97" customWidth="1"/>
    <col min="5653" max="5653" width="12.5703125" style="97" customWidth="1"/>
    <col min="5654" max="5654" width="0.85546875" style="97" customWidth="1"/>
    <col min="5655" max="5655" width="13.42578125" style="97" customWidth="1"/>
    <col min="5656" max="5656" width="0.5703125" style="97" customWidth="1"/>
    <col min="5657" max="5657" width="11.28515625" style="97" customWidth="1"/>
    <col min="5658" max="5658" width="0.5703125" style="97" customWidth="1"/>
    <col min="5659" max="5659" width="13.42578125" style="97" customWidth="1"/>
    <col min="5660" max="5660" width="0.5703125" style="97" customWidth="1"/>
    <col min="5661" max="5661" width="8.7109375" style="97" customWidth="1"/>
    <col min="5662" max="5662" width="1.5703125" style="97" customWidth="1"/>
    <col min="5663" max="5663" width="12.7109375" style="97" customWidth="1"/>
    <col min="5664" max="5888" width="12.7109375" style="97"/>
    <col min="5889" max="5889" width="4.42578125" style="97" customWidth="1"/>
    <col min="5890" max="5890" width="0.85546875" style="97" customWidth="1"/>
    <col min="5891" max="5891" width="11.140625" style="97" customWidth="1"/>
    <col min="5892" max="5892" width="0.85546875" style="97" customWidth="1"/>
    <col min="5893" max="5893" width="13.42578125" style="97" customWidth="1"/>
    <col min="5894" max="5894" width="0.85546875" style="97" customWidth="1"/>
    <col min="5895" max="5895" width="11.7109375" style="97" customWidth="1"/>
    <col min="5896" max="5896" width="0.85546875" style="97" customWidth="1"/>
    <col min="5897" max="5897" width="13.42578125" style="97" customWidth="1"/>
    <col min="5898" max="5898" width="0.5703125" style="97" customWidth="1"/>
    <col min="5899" max="5899" width="11.28515625" style="97" customWidth="1"/>
    <col min="5900" max="5900" width="0.85546875" style="97" customWidth="1"/>
    <col min="5901" max="5901" width="13.42578125" style="97" customWidth="1"/>
    <col min="5902" max="5902" width="0.7109375" style="97" customWidth="1"/>
    <col min="5903" max="5903" width="13.5703125" style="97" customWidth="1"/>
    <col min="5904" max="5904" width="0.85546875" style="97" customWidth="1"/>
    <col min="5905" max="5905" width="12.85546875" style="97" customWidth="1"/>
    <col min="5906" max="5906" width="0.85546875" style="97" customWidth="1"/>
    <col min="5907" max="5907" width="13.85546875" style="97" bestFit="1" customWidth="1"/>
    <col min="5908" max="5908" width="0.85546875" style="97" customWidth="1"/>
    <col min="5909" max="5909" width="12.5703125" style="97" customWidth="1"/>
    <col min="5910" max="5910" width="0.85546875" style="97" customWidth="1"/>
    <col min="5911" max="5911" width="13.42578125" style="97" customWidth="1"/>
    <col min="5912" max="5912" width="0.5703125" style="97" customWidth="1"/>
    <col min="5913" max="5913" width="11.28515625" style="97" customWidth="1"/>
    <col min="5914" max="5914" width="0.5703125" style="97" customWidth="1"/>
    <col min="5915" max="5915" width="13.42578125" style="97" customWidth="1"/>
    <col min="5916" max="5916" width="0.5703125" style="97" customWidth="1"/>
    <col min="5917" max="5917" width="8.7109375" style="97" customWidth="1"/>
    <col min="5918" max="5918" width="1.5703125" style="97" customWidth="1"/>
    <col min="5919" max="5919" width="12.7109375" style="97" customWidth="1"/>
    <col min="5920" max="6144" width="12.7109375" style="97"/>
    <col min="6145" max="6145" width="4.42578125" style="97" customWidth="1"/>
    <col min="6146" max="6146" width="0.85546875" style="97" customWidth="1"/>
    <col min="6147" max="6147" width="11.140625" style="97" customWidth="1"/>
    <col min="6148" max="6148" width="0.85546875" style="97" customWidth="1"/>
    <col min="6149" max="6149" width="13.42578125" style="97" customWidth="1"/>
    <col min="6150" max="6150" width="0.85546875" style="97" customWidth="1"/>
    <col min="6151" max="6151" width="11.7109375" style="97" customWidth="1"/>
    <col min="6152" max="6152" width="0.85546875" style="97" customWidth="1"/>
    <col min="6153" max="6153" width="13.42578125" style="97" customWidth="1"/>
    <col min="6154" max="6154" width="0.5703125" style="97" customWidth="1"/>
    <col min="6155" max="6155" width="11.28515625" style="97" customWidth="1"/>
    <col min="6156" max="6156" width="0.85546875" style="97" customWidth="1"/>
    <col min="6157" max="6157" width="13.42578125" style="97" customWidth="1"/>
    <col min="6158" max="6158" width="0.7109375" style="97" customWidth="1"/>
    <col min="6159" max="6159" width="13.5703125" style="97" customWidth="1"/>
    <col min="6160" max="6160" width="0.85546875" style="97" customWidth="1"/>
    <col min="6161" max="6161" width="12.85546875" style="97" customWidth="1"/>
    <col min="6162" max="6162" width="0.85546875" style="97" customWidth="1"/>
    <col min="6163" max="6163" width="13.85546875" style="97" bestFit="1" customWidth="1"/>
    <col min="6164" max="6164" width="0.85546875" style="97" customWidth="1"/>
    <col min="6165" max="6165" width="12.5703125" style="97" customWidth="1"/>
    <col min="6166" max="6166" width="0.85546875" style="97" customWidth="1"/>
    <col min="6167" max="6167" width="13.42578125" style="97" customWidth="1"/>
    <col min="6168" max="6168" width="0.5703125" style="97" customWidth="1"/>
    <col min="6169" max="6169" width="11.28515625" style="97" customWidth="1"/>
    <col min="6170" max="6170" width="0.5703125" style="97" customWidth="1"/>
    <col min="6171" max="6171" width="13.42578125" style="97" customWidth="1"/>
    <col min="6172" max="6172" width="0.5703125" style="97" customWidth="1"/>
    <col min="6173" max="6173" width="8.7109375" style="97" customWidth="1"/>
    <col min="6174" max="6174" width="1.5703125" style="97" customWidth="1"/>
    <col min="6175" max="6175" width="12.7109375" style="97" customWidth="1"/>
    <col min="6176" max="6400" width="12.7109375" style="97"/>
    <col min="6401" max="6401" width="4.42578125" style="97" customWidth="1"/>
    <col min="6402" max="6402" width="0.85546875" style="97" customWidth="1"/>
    <col min="6403" max="6403" width="11.140625" style="97" customWidth="1"/>
    <col min="6404" max="6404" width="0.85546875" style="97" customWidth="1"/>
    <col min="6405" max="6405" width="13.42578125" style="97" customWidth="1"/>
    <col min="6406" max="6406" width="0.85546875" style="97" customWidth="1"/>
    <col min="6407" max="6407" width="11.7109375" style="97" customWidth="1"/>
    <col min="6408" max="6408" width="0.85546875" style="97" customWidth="1"/>
    <col min="6409" max="6409" width="13.42578125" style="97" customWidth="1"/>
    <col min="6410" max="6410" width="0.5703125" style="97" customWidth="1"/>
    <col min="6411" max="6411" width="11.28515625" style="97" customWidth="1"/>
    <col min="6412" max="6412" width="0.85546875" style="97" customWidth="1"/>
    <col min="6413" max="6413" width="13.42578125" style="97" customWidth="1"/>
    <col min="6414" max="6414" width="0.7109375" style="97" customWidth="1"/>
    <col min="6415" max="6415" width="13.5703125" style="97" customWidth="1"/>
    <col min="6416" max="6416" width="0.85546875" style="97" customWidth="1"/>
    <col min="6417" max="6417" width="12.85546875" style="97" customWidth="1"/>
    <col min="6418" max="6418" width="0.85546875" style="97" customWidth="1"/>
    <col min="6419" max="6419" width="13.85546875" style="97" bestFit="1" customWidth="1"/>
    <col min="6420" max="6420" width="0.85546875" style="97" customWidth="1"/>
    <col min="6421" max="6421" width="12.5703125" style="97" customWidth="1"/>
    <col min="6422" max="6422" width="0.85546875" style="97" customWidth="1"/>
    <col min="6423" max="6423" width="13.42578125" style="97" customWidth="1"/>
    <col min="6424" max="6424" width="0.5703125" style="97" customWidth="1"/>
    <col min="6425" max="6425" width="11.28515625" style="97" customWidth="1"/>
    <col min="6426" max="6426" width="0.5703125" style="97" customWidth="1"/>
    <col min="6427" max="6427" width="13.42578125" style="97" customWidth="1"/>
    <col min="6428" max="6428" width="0.5703125" style="97" customWidth="1"/>
    <col min="6429" max="6429" width="8.7109375" style="97" customWidth="1"/>
    <col min="6430" max="6430" width="1.5703125" style="97" customWidth="1"/>
    <col min="6431" max="6431" width="12.7109375" style="97" customWidth="1"/>
    <col min="6432" max="6656" width="12.7109375" style="97"/>
    <col min="6657" max="6657" width="4.42578125" style="97" customWidth="1"/>
    <col min="6658" max="6658" width="0.85546875" style="97" customWidth="1"/>
    <col min="6659" max="6659" width="11.140625" style="97" customWidth="1"/>
    <col min="6660" max="6660" width="0.85546875" style="97" customWidth="1"/>
    <col min="6661" max="6661" width="13.42578125" style="97" customWidth="1"/>
    <col min="6662" max="6662" width="0.85546875" style="97" customWidth="1"/>
    <col min="6663" max="6663" width="11.7109375" style="97" customWidth="1"/>
    <col min="6664" max="6664" width="0.85546875" style="97" customWidth="1"/>
    <col min="6665" max="6665" width="13.42578125" style="97" customWidth="1"/>
    <col min="6666" max="6666" width="0.5703125" style="97" customWidth="1"/>
    <col min="6667" max="6667" width="11.28515625" style="97" customWidth="1"/>
    <col min="6668" max="6668" width="0.85546875" style="97" customWidth="1"/>
    <col min="6669" max="6669" width="13.42578125" style="97" customWidth="1"/>
    <col min="6670" max="6670" width="0.7109375" style="97" customWidth="1"/>
    <col min="6671" max="6671" width="13.5703125" style="97" customWidth="1"/>
    <col min="6672" max="6672" width="0.85546875" style="97" customWidth="1"/>
    <col min="6673" max="6673" width="12.85546875" style="97" customWidth="1"/>
    <col min="6674" max="6674" width="0.85546875" style="97" customWidth="1"/>
    <col min="6675" max="6675" width="13.85546875" style="97" bestFit="1" customWidth="1"/>
    <col min="6676" max="6676" width="0.85546875" style="97" customWidth="1"/>
    <col min="6677" max="6677" width="12.5703125" style="97" customWidth="1"/>
    <col min="6678" max="6678" width="0.85546875" style="97" customWidth="1"/>
    <col min="6679" max="6679" width="13.42578125" style="97" customWidth="1"/>
    <col min="6680" max="6680" width="0.5703125" style="97" customWidth="1"/>
    <col min="6681" max="6681" width="11.28515625" style="97" customWidth="1"/>
    <col min="6682" max="6682" width="0.5703125" style="97" customWidth="1"/>
    <col min="6683" max="6683" width="13.42578125" style="97" customWidth="1"/>
    <col min="6684" max="6684" width="0.5703125" style="97" customWidth="1"/>
    <col min="6685" max="6685" width="8.7109375" style="97" customWidth="1"/>
    <col min="6686" max="6686" width="1.5703125" style="97" customWidth="1"/>
    <col min="6687" max="6687" width="12.7109375" style="97" customWidth="1"/>
    <col min="6688" max="6912" width="12.7109375" style="97"/>
    <col min="6913" max="6913" width="4.42578125" style="97" customWidth="1"/>
    <col min="6914" max="6914" width="0.85546875" style="97" customWidth="1"/>
    <col min="6915" max="6915" width="11.140625" style="97" customWidth="1"/>
    <col min="6916" max="6916" width="0.85546875" style="97" customWidth="1"/>
    <col min="6917" max="6917" width="13.42578125" style="97" customWidth="1"/>
    <col min="6918" max="6918" width="0.85546875" style="97" customWidth="1"/>
    <col min="6919" max="6919" width="11.7109375" style="97" customWidth="1"/>
    <col min="6920" max="6920" width="0.85546875" style="97" customWidth="1"/>
    <col min="6921" max="6921" width="13.42578125" style="97" customWidth="1"/>
    <col min="6922" max="6922" width="0.5703125" style="97" customWidth="1"/>
    <col min="6923" max="6923" width="11.28515625" style="97" customWidth="1"/>
    <col min="6924" max="6924" width="0.85546875" style="97" customWidth="1"/>
    <col min="6925" max="6925" width="13.42578125" style="97" customWidth="1"/>
    <col min="6926" max="6926" width="0.7109375" style="97" customWidth="1"/>
    <col min="6927" max="6927" width="13.5703125" style="97" customWidth="1"/>
    <col min="6928" max="6928" width="0.85546875" style="97" customWidth="1"/>
    <col min="6929" max="6929" width="12.85546875" style="97" customWidth="1"/>
    <col min="6930" max="6930" width="0.85546875" style="97" customWidth="1"/>
    <col min="6931" max="6931" width="13.85546875" style="97" bestFit="1" customWidth="1"/>
    <col min="6932" max="6932" width="0.85546875" style="97" customWidth="1"/>
    <col min="6933" max="6933" width="12.5703125" style="97" customWidth="1"/>
    <col min="6934" max="6934" width="0.85546875" style="97" customWidth="1"/>
    <col min="6935" max="6935" width="13.42578125" style="97" customWidth="1"/>
    <col min="6936" max="6936" width="0.5703125" style="97" customWidth="1"/>
    <col min="6937" max="6937" width="11.28515625" style="97" customWidth="1"/>
    <col min="6938" max="6938" width="0.5703125" style="97" customWidth="1"/>
    <col min="6939" max="6939" width="13.42578125" style="97" customWidth="1"/>
    <col min="6940" max="6940" width="0.5703125" style="97" customWidth="1"/>
    <col min="6941" max="6941" width="8.7109375" style="97" customWidth="1"/>
    <col min="6942" max="6942" width="1.5703125" style="97" customWidth="1"/>
    <col min="6943" max="6943" width="12.7109375" style="97" customWidth="1"/>
    <col min="6944" max="7168" width="12.7109375" style="97"/>
    <col min="7169" max="7169" width="4.42578125" style="97" customWidth="1"/>
    <col min="7170" max="7170" width="0.85546875" style="97" customWidth="1"/>
    <col min="7171" max="7171" width="11.140625" style="97" customWidth="1"/>
    <col min="7172" max="7172" width="0.85546875" style="97" customWidth="1"/>
    <col min="7173" max="7173" width="13.42578125" style="97" customWidth="1"/>
    <col min="7174" max="7174" width="0.85546875" style="97" customWidth="1"/>
    <col min="7175" max="7175" width="11.7109375" style="97" customWidth="1"/>
    <col min="7176" max="7176" width="0.85546875" style="97" customWidth="1"/>
    <col min="7177" max="7177" width="13.42578125" style="97" customWidth="1"/>
    <col min="7178" max="7178" width="0.5703125" style="97" customWidth="1"/>
    <col min="7179" max="7179" width="11.28515625" style="97" customWidth="1"/>
    <col min="7180" max="7180" width="0.85546875" style="97" customWidth="1"/>
    <col min="7181" max="7181" width="13.42578125" style="97" customWidth="1"/>
    <col min="7182" max="7182" width="0.7109375" style="97" customWidth="1"/>
    <col min="7183" max="7183" width="13.5703125" style="97" customWidth="1"/>
    <col min="7184" max="7184" width="0.85546875" style="97" customWidth="1"/>
    <col min="7185" max="7185" width="12.85546875" style="97" customWidth="1"/>
    <col min="7186" max="7186" width="0.85546875" style="97" customWidth="1"/>
    <col min="7187" max="7187" width="13.85546875" style="97" bestFit="1" customWidth="1"/>
    <col min="7188" max="7188" width="0.85546875" style="97" customWidth="1"/>
    <col min="7189" max="7189" width="12.5703125" style="97" customWidth="1"/>
    <col min="7190" max="7190" width="0.85546875" style="97" customWidth="1"/>
    <col min="7191" max="7191" width="13.42578125" style="97" customWidth="1"/>
    <col min="7192" max="7192" width="0.5703125" style="97" customWidth="1"/>
    <col min="7193" max="7193" width="11.28515625" style="97" customWidth="1"/>
    <col min="7194" max="7194" width="0.5703125" style="97" customWidth="1"/>
    <col min="7195" max="7195" width="13.42578125" style="97" customWidth="1"/>
    <col min="7196" max="7196" width="0.5703125" style="97" customWidth="1"/>
    <col min="7197" max="7197" width="8.7109375" style="97" customWidth="1"/>
    <col min="7198" max="7198" width="1.5703125" style="97" customWidth="1"/>
    <col min="7199" max="7199" width="12.7109375" style="97" customWidth="1"/>
    <col min="7200" max="7424" width="12.7109375" style="97"/>
    <col min="7425" max="7425" width="4.42578125" style="97" customWidth="1"/>
    <col min="7426" max="7426" width="0.85546875" style="97" customWidth="1"/>
    <col min="7427" max="7427" width="11.140625" style="97" customWidth="1"/>
    <col min="7428" max="7428" width="0.85546875" style="97" customWidth="1"/>
    <col min="7429" max="7429" width="13.42578125" style="97" customWidth="1"/>
    <col min="7430" max="7430" width="0.85546875" style="97" customWidth="1"/>
    <col min="7431" max="7431" width="11.7109375" style="97" customWidth="1"/>
    <col min="7432" max="7432" width="0.85546875" style="97" customWidth="1"/>
    <col min="7433" max="7433" width="13.42578125" style="97" customWidth="1"/>
    <col min="7434" max="7434" width="0.5703125" style="97" customWidth="1"/>
    <col min="7435" max="7435" width="11.28515625" style="97" customWidth="1"/>
    <col min="7436" max="7436" width="0.85546875" style="97" customWidth="1"/>
    <col min="7437" max="7437" width="13.42578125" style="97" customWidth="1"/>
    <col min="7438" max="7438" width="0.7109375" style="97" customWidth="1"/>
    <col min="7439" max="7439" width="13.5703125" style="97" customWidth="1"/>
    <col min="7440" max="7440" width="0.85546875" style="97" customWidth="1"/>
    <col min="7441" max="7441" width="12.85546875" style="97" customWidth="1"/>
    <col min="7442" max="7442" width="0.85546875" style="97" customWidth="1"/>
    <col min="7443" max="7443" width="13.85546875" style="97" bestFit="1" customWidth="1"/>
    <col min="7444" max="7444" width="0.85546875" style="97" customWidth="1"/>
    <col min="7445" max="7445" width="12.5703125" style="97" customWidth="1"/>
    <col min="7446" max="7446" width="0.85546875" style="97" customWidth="1"/>
    <col min="7447" max="7447" width="13.42578125" style="97" customWidth="1"/>
    <col min="7448" max="7448" width="0.5703125" style="97" customWidth="1"/>
    <col min="7449" max="7449" width="11.28515625" style="97" customWidth="1"/>
    <col min="7450" max="7450" width="0.5703125" style="97" customWidth="1"/>
    <col min="7451" max="7451" width="13.42578125" style="97" customWidth="1"/>
    <col min="7452" max="7452" width="0.5703125" style="97" customWidth="1"/>
    <col min="7453" max="7453" width="8.7109375" style="97" customWidth="1"/>
    <col min="7454" max="7454" width="1.5703125" style="97" customWidth="1"/>
    <col min="7455" max="7455" width="12.7109375" style="97" customWidth="1"/>
    <col min="7456" max="7680" width="12.7109375" style="97"/>
    <col min="7681" max="7681" width="4.42578125" style="97" customWidth="1"/>
    <col min="7682" max="7682" width="0.85546875" style="97" customWidth="1"/>
    <col min="7683" max="7683" width="11.140625" style="97" customWidth="1"/>
    <col min="7684" max="7684" width="0.85546875" style="97" customWidth="1"/>
    <col min="7685" max="7685" width="13.42578125" style="97" customWidth="1"/>
    <col min="7686" max="7686" width="0.85546875" style="97" customWidth="1"/>
    <col min="7687" max="7687" width="11.7109375" style="97" customWidth="1"/>
    <col min="7688" max="7688" width="0.85546875" style="97" customWidth="1"/>
    <col min="7689" max="7689" width="13.42578125" style="97" customWidth="1"/>
    <col min="7690" max="7690" width="0.5703125" style="97" customWidth="1"/>
    <col min="7691" max="7691" width="11.28515625" style="97" customWidth="1"/>
    <col min="7692" max="7692" width="0.85546875" style="97" customWidth="1"/>
    <col min="7693" max="7693" width="13.42578125" style="97" customWidth="1"/>
    <col min="7694" max="7694" width="0.7109375" style="97" customWidth="1"/>
    <col min="7695" max="7695" width="13.5703125" style="97" customWidth="1"/>
    <col min="7696" max="7696" width="0.85546875" style="97" customWidth="1"/>
    <col min="7697" max="7697" width="12.85546875" style="97" customWidth="1"/>
    <col min="7698" max="7698" width="0.85546875" style="97" customWidth="1"/>
    <col min="7699" max="7699" width="13.85546875" style="97" bestFit="1" customWidth="1"/>
    <col min="7700" max="7700" width="0.85546875" style="97" customWidth="1"/>
    <col min="7701" max="7701" width="12.5703125" style="97" customWidth="1"/>
    <col min="7702" max="7702" width="0.85546875" style="97" customWidth="1"/>
    <col min="7703" max="7703" width="13.42578125" style="97" customWidth="1"/>
    <col min="7704" max="7704" width="0.5703125" style="97" customWidth="1"/>
    <col min="7705" max="7705" width="11.28515625" style="97" customWidth="1"/>
    <col min="7706" max="7706" width="0.5703125" style="97" customWidth="1"/>
    <col min="7707" max="7707" width="13.42578125" style="97" customWidth="1"/>
    <col min="7708" max="7708" width="0.5703125" style="97" customWidth="1"/>
    <col min="7709" max="7709" width="8.7109375" style="97" customWidth="1"/>
    <col min="7710" max="7710" width="1.5703125" style="97" customWidth="1"/>
    <col min="7711" max="7711" width="12.7109375" style="97" customWidth="1"/>
    <col min="7712" max="7936" width="12.7109375" style="97"/>
    <col min="7937" max="7937" width="4.42578125" style="97" customWidth="1"/>
    <col min="7938" max="7938" width="0.85546875" style="97" customWidth="1"/>
    <col min="7939" max="7939" width="11.140625" style="97" customWidth="1"/>
    <col min="7940" max="7940" width="0.85546875" style="97" customWidth="1"/>
    <col min="7941" max="7941" width="13.42578125" style="97" customWidth="1"/>
    <col min="7942" max="7942" width="0.85546875" style="97" customWidth="1"/>
    <col min="7943" max="7943" width="11.7109375" style="97" customWidth="1"/>
    <col min="7944" max="7944" width="0.85546875" style="97" customWidth="1"/>
    <col min="7945" max="7945" width="13.42578125" style="97" customWidth="1"/>
    <col min="7946" max="7946" width="0.5703125" style="97" customWidth="1"/>
    <col min="7947" max="7947" width="11.28515625" style="97" customWidth="1"/>
    <col min="7948" max="7948" width="0.85546875" style="97" customWidth="1"/>
    <col min="7949" max="7949" width="13.42578125" style="97" customWidth="1"/>
    <col min="7950" max="7950" width="0.7109375" style="97" customWidth="1"/>
    <col min="7951" max="7951" width="13.5703125" style="97" customWidth="1"/>
    <col min="7952" max="7952" width="0.85546875" style="97" customWidth="1"/>
    <col min="7953" max="7953" width="12.85546875" style="97" customWidth="1"/>
    <col min="7954" max="7954" width="0.85546875" style="97" customWidth="1"/>
    <col min="7955" max="7955" width="13.85546875" style="97" bestFit="1" customWidth="1"/>
    <col min="7956" max="7956" width="0.85546875" style="97" customWidth="1"/>
    <col min="7957" max="7957" width="12.5703125" style="97" customWidth="1"/>
    <col min="7958" max="7958" width="0.85546875" style="97" customWidth="1"/>
    <col min="7959" max="7959" width="13.42578125" style="97" customWidth="1"/>
    <col min="7960" max="7960" width="0.5703125" style="97" customWidth="1"/>
    <col min="7961" max="7961" width="11.28515625" style="97" customWidth="1"/>
    <col min="7962" max="7962" width="0.5703125" style="97" customWidth="1"/>
    <col min="7963" max="7963" width="13.42578125" style="97" customWidth="1"/>
    <col min="7964" max="7964" width="0.5703125" style="97" customWidth="1"/>
    <col min="7965" max="7965" width="8.7109375" style="97" customWidth="1"/>
    <col min="7966" max="7966" width="1.5703125" style="97" customWidth="1"/>
    <col min="7967" max="7967" width="12.7109375" style="97" customWidth="1"/>
    <col min="7968" max="8192" width="12.7109375" style="97"/>
    <col min="8193" max="8193" width="4.42578125" style="97" customWidth="1"/>
    <col min="8194" max="8194" width="0.85546875" style="97" customWidth="1"/>
    <col min="8195" max="8195" width="11.140625" style="97" customWidth="1"/>
    <col min="8196" max="8196" width="0.85546875" style="97" customWidth="1"/>
    <col min="8197" max="8197" width="13.42578125" style="97" customWidth="1"/>
    <col min="8198" max="8198" width="0.85546875" style="97" customWidth="1"/>
    <col min="8199" max="8199" width="11.7109375" style="97" customWidth="1"/>
    <col min="8200" max="8200" width="0.85546875" style="97" customWidth="1"/>
    <col min="8201" max="8201" width="13.42578125" style="97" customWidth="1"/>
    <col min="8202" max="8202" width="0.5703125" style="97" customWidth="1"/>
    <col min="8203" max="8203" width="11.28515625" style="97" customWidth="1"/>
    <col min="8204" max="8204" width="0.85546875" style="97" customWidth="1"/>
    <col min="8205" max="8205" width="13.42578125" style="97" customWidth="1"/>
    <col min="8206" max="8206" width="0.7109375" style="97" customWidth="1"/>
    <col min="8207" max="8207" width="13.5703125" style="97" customWidth="1"/>
    <col min="8208" max="8208" width="0.85546875" style="97" customWidth="1"/>
    <col min="8209" max="8209" width="12.85546875" style="97" customWidth="1"/>
    <col min="8210" max="8210" width="0.85546875" style="97" customWidth="1"/>
    <col min="8211" max="8211" width="13.85546875" style="97" bestFit="1" customWidth="1"/>
    <col min="8212" max="8212" width="0.85546875" style="97" customWidth="1"/>
    <col min="8213" max="8213" width="12.5703125" style="97" customWidth="1"/>
    <col min="8214" max="8214" width="0.85546875" style="97" customWidth="1"/>
    <col min="8215" max="8215" width="13.42578125" style="97" customWidth="1"/>
    <col min="8216" max="8216" width="0.5703125" style="97" customWidth="1"/>
    <col min="8217" max="8217" width="11.28515625" style="97" customWidth="1"/>
    <col min="8218" max="8218" width="0.5703125" style="97" customWidth="1"/>
    <col min="8219" max="8219" width="13.42578125" style="97" customWidth="1"/>
    <col min="8220" max="8220" width="0.5703125" style="97" customWidth="1"/>
    <col min="8221" max="8221" width="8.7109375" style="97" customWidth="1"/>
    <col min="8222" max="8222" width="1.5703125" style="97" customWidth="1"/>
    <col min="8223" max="8223" width="12.7109375" style="97" customWidth="1"/>
    <col min="8224" max="8448" width="12.7109375" style="97"/>
    <col min="8449" max="8449" width="4.42578125" style="97" customWidth="1"/>
    <col min="8450" max="8450" width="0.85546875" style="97" customWidth="1"/>
    <col min="8451" max="8451" width="11.140625" style="97" customWidth="1"/>
    <col min="8452" max="8452" width="0.85546875" style="97" customWidth="1"/>
    <col min="8453" max="8453" width="13.42578125" style="97" customWidth="1"/>
    <col min="8454" max="8454" width="0.85546875" style="97" customWidth="1"/>
    <col min="8455" max="8455" width="11.7109375" style="97" customWidth="1"/>
    <col min="8456" max="8456" width="0.85546875" style="97" customWidth="1"/>
    <col min="8457" max="8457" width="13.42578125" style="97" customWidth="1"/>
    <col min="8458" max="8458" width="0.5703125" style="97" customWidth="1"/>
    <col min="8459" max="8459" width="11.28515625" style="97" customWidth="1"/>
    <col min="8460" max="8460" width="0.85546875" style="97" customWidth="1"/>
    <col min="8461" max="8461" width="13.42578125" style="97" customWidth="1"/>
    <col min="8462" max="8462" width="0.7109375" style="97" customWidth="1"/>
    <col min="8463" max="8463" width="13.5703125" style="97" customWidth="1"/>
    <col min="8464" max="8464" width="0.85546875" style="97" customWidth="1"/>
    <col min="8465" max="8465" width="12.85546875" style="97" customWidth="1"/>
    <col min="8466" max="8466" width="0.85546875" style="97" customWidth="1"/>
    <col min="8467" max="8467" width="13.85546875" style="97" bestFit="1" customWidth="1"/>
    <col min="8468" max="8468" width="0.85546875" style="97" customWidth="1"/>
    <col min="8469" max="8469" width="12.5703125" style="97" customWidth="1"/>
    <col min="8470" max="8470" width="0.85546875" style="97" customWidth="1"/>
    <col min="8471" max="8471" width="13.42578125" style="97" customWidth="1"/>
    <col min="8472" max="8472" width="0.5703125" style="97" customWidth="1"/>
    <col min="8473" max="8473" width="11.28515625" style="97" customWidth="1"/>
    <col min="8474" max="8474" width="0.5703125" style="97" customWidth="1"/>
    <col min="8475" max="8475" width="13.42578125" style="97" customWidth="1"/>
    <col min="8476" max="8476" width="0.5703125" style="97" customWidth="1"/>
    <col min="8477" max="8477" width="8.7109375" style="97" customWidth="1"/>
    <col min="8478" max="8478" width="1.5703125" style="97" customWidth="1"/>
    <col min="8479" max="8479" width="12.7109375" style="97" customWidth="1"/>
    <col min="8480" max="8704" width="12.7109375" style="97"/>
    <col min="8705" max="8705" width="4.42578125" style="97" customWidth="1"/>
    <col min="8706" max="8706" width="0.85546875" style="97" customWidth="1"/>
    <col min="8707" max="8707" width="11.140625" style="97" customWidth="1"/>
    <col min="8708" max="8708" width="0.85546875" style="97" customWidth="1"/>
    <col min="8709" max="8709" width="13.42578125" style="97" customWidth="1"/>
    <col min="8710" max="8710" width="0.85546875" style="97" customWidth="1"/>
    <col min="8711" max="8711" width="11.7109375" style="97" customWidth="1"/>
    <col min="8712" max="8712" width="0.85546875" style="97" customWidth="1"/>
    <col min="8713" max="8713" width="13.42578125" style="97" customWidth="1"/>
    <col min="8714" max="8714" width="0.5703125" style="97" customWidth="1"/>
    <col min="8715" max="8715" width="11.28515625" style="97" customWidth="1"/>
    <col min="8716" max="8716" width="0.85546875" style="97" customWidth="1"/>
    <col min="8717" max="8717" width="13.42578125" style="97" customWidth="1"/>
    <col min="8718" max="8718" width="0.7109375" style="97" customWidth="1"/>
    <col min="8719" max="8719" width="13.5703125" style="97" customWidth="1"/>
    <col min="8720" max="8720" width="0.85546875" style="97" customWidth="1"/>
    <col min="8721" max="8721" width="12.85546875" style="97" customWidth="1"/>
    <col min="8722" max="8722" width="0.85546875" style="97" customWidth="1"/>
    <col min="8723" max="8723" width="13.85546875" style="97" bestFit="1" customWidth="1"/>
    <col min="8724" max="8724" width="0.85546875" style="97" customWidth="1"/>
    <col min="8725" max="8725" width="12.5703125" style="97" customWidth="1"/>
    <col min="8726" max="8726" width="0.85546875" style="97" customWidth="1"/>
    <col min="8727" max="8727" width="13.42578125" style="97" customWidth="1"/>
    <col min="8728" max="8728" width="0.5703125" style="97" customWidth="1"/>
    <col min="8729" max="8729" width="11.28515625" style="97" customWidth="1"/>
    <col min="8730" max="8730" width="0.5703125" style="97" customWidth="1"/>
    <col min="8731" max="8731" width="13.42578125" style="97" customWidth="1"/>
    <col min="8732" max="8732" width="0.5703125" style="97" customWidth="1"/>
    <col min="8733" max="8733" width="8.7109375" style="97" customWidth="1"/>
    <col min="8734" max="8734" width="1.5703125" style="97" customWidth="1"/>
    <col min="8735" max="8735" width="12.7109375" style="97" customWidth="1"/>
    <col min="8736" max="8960" width="12.7109375" style="97"/>
    <col min="8961" max="8961" width="4.42578125" style="97" customWidth="1"/>
    <col min="8962" max="8962" width="0.85546875" style="97" customWidth="1"/>
    <col min="8963" max="8963" width="11.140625" style="97" customWidth="1"/>
    <col min="8964" max="8964" width="0.85546875" style="97" customWidth="1"/>
    <col min="8965" max="8965" width="13.42578125" style="97" customWidth="1"/>
    <col min="8966" max="8966" width="0.85546875" style="97" customWidth="1"/>
    <col min="8967" max="8967" width="11.7109375" style="97" customWidth="1"/>
    <col min="8968" max="8968" width="0.85546875" style="97" customWidth="1"/>
    <col min="8969" max="8969" width="13.42578125" style="97" customWidth="1"/>
    <col min="8970" max="8970" width="0.5703125" style="97" customWidth="1"/>
    <col min="8971" max="8971" width="11.28515625" style="97" customWidth="1"/>
    <col min="8972" max="8972" width="0.85546875" style="97" customWidth="1"/>
    <col min="8973" max="8973" width="13.42578125" style="97" customWidth="1"/>
    <col min="8974" max="8974" width="0.7109375" style="97" customWidth="1"/>
    <col min="8975" max="8975" width="13.5703125" style="97" customWidth="1"/>
    <col min="8976" max="8976" width="0.85546875" style="97" customWidth="1"/>
    <col min="8977" max="8977" width="12.85546875" style="97" customWidth="1"/>
    <col min="8978" max="8978" width="0.85546875" style="97" customWidth="1"/>
    <col min="8979" max="8979" width="13.85546875" style="97" bestFit="1" customWidth="1"/>
    <col min="8980" max="8980" width="0.85546875" style="97" customWidth="1"/>
    <col min="8981" max="8981" width="12.5703125" style="97" customWidth="1"/>
    <col min="8982" max="8982" width="0.85546875" style="97" customWidth="1"/>
    <col min="8983" max="8983" width="13.42578125" style="97" customWidth="1"/>
    <col min="8984" max="8984" width="0.5703125" style="97" customWidth="1"/>
    <col min="8985" max="8985" width="11.28515625" style="97" customWidth="1"/>
    <col min="8986" max="8986" width="0.5703125" style="97" customWidth="1"/>
    <col min="8987" max="8987" width="13.42578125" style="97" customWidth="1"/>
    <col min="8988" max="8988" width="0.5703125" style="97" customWidth="1"/>
    <col min="8989" max="8989" width="8.7109375" style="97" customWidth="1"/>
    <col min="8990" max="8990" width="1.5703125" style="97" customWidth="1"/>
    <col min="8991" max="8991" width="12.7109375" style="97" customWidth="1"/>
    <col min="8992" max="9216" width="12.7109375" style="97"/>
    <col min="9217" max="9217" width="4.42578125" style="97" customWidth="1"/>
    <col min="9218" max="9218" width="0.85546875" style="97" customWidth="1"/>
    <col min="9219" max="9219" width="11.140625" style="97" customWidth="1"/>
    <col min="9220" max="9220" width="0.85546875" style="97" customWidth="1"/>
    <col min="9221" max="9221" width="13.42578125" style="97" customWidth="1"/>
    <col min="9222" max="9222" width="0.85546875" style="97" customWidth="1"/>
    <col min="9223" max="9223" width="11.7109375" style="97" customWidth="1"/>
    <col min="9224" max="9224" width="0.85546875" style="97" customWidth="1"/>
    <col min="9225" max="9225" width="13.42578125" style="97" customWidth="1"/>
    <col min="9226" max="9226" width="0.5703125" style="97" customWidth="1"/>
    <col min="9227" max="9227" width="11.28515625" style="97" customWidth="1"/>
    <col min="9228" max="9228" width="0.85546875" style="97" customWidth="1"/>
    <col min="9229" max="9229" width="13.42578125" style="97" customWidth="1"/>
    <col min="9230" max="9230" width="0.7109375" style="97" customWidth="1"/>
    <col min="9231" max="9231" width="13.5703125" style="97" customWidth="1"/>
    <col min="9232" max="9232" width="0.85546875" style="97" customWidth="1"/>
    <col min="9233" max="9233" width="12.85546875" style="97" customWidth="1"/>
    <col min="9234" max="9234" width="0.85546875" style="97" customWidth="1"/>
    <col min="9235" max="9235" width="13.85546875" style="97" bestFit="1" customWidth="1"/>
    <col min="9236" max="9236" width="0.85546875" style="97" customWidth="1"/>
    <col min="9237" max="9237" width="12.5703125" style="97" customWidth="1"/>
    <col min="9238" max="9238" width="0.85546875" style="97" customWidth="1"/>
    <col min="9239" max="9239" width="13.42578125" style="97" customWidth="1"/>
    <col min="9240" max="9240" width="0.5703125" style="97" customWidth="1"/>
    <col min="9241" max="9241" width="11.28515625" style="97" customWidth="1"/>
    <col min="9242" max="9242" width="0.5703125" style="97" customWidth="1"/>
    <col min="9243" max="9243" width="13.42578125" style="97" customWidth="1"/>
    <col min="9244" max="9244" width="0.5703125" style="97" customWidth="1"/>
    <col min="9245" max="9245" width="8.7109375" style="97" customWidth="1"/>
    <col min="9246" max="9246" width="1.5703125" style="97" customWidth="1"/>
    <col min="9247" max="9247" width="12.7109375" style="97" customWidth="1"/>
    <col min="9248" max="9472" width="12.7109375" style="97"/>
    <col min="9473" max="9473" width="4.42578125" style="97" customWidth="1"/>
    <col min="9474" max="9474" width="0.85546875" style="97" customWidth="1"/>
    <col min="9475" max="9475" width="11.140625" style="97" customWidth="1"/>
    <col min="9476" max="9476" width="0.85546875" style="97" customWidth="1"/>
    <col min="9477" max="9477" width="13.42578125" style="97" customWidth="1"/>
    <col min="9478" max="9478" width="0.85546875" style="97" customWidth="1"/>
    <col min="9479" max="9479" width="11.7109375" style="97" customWidth="1"/>
    <col min="9480" max="9480" width="0.85546875" style="97" customWidth="1"/>
    <col min="9481" max="9481" width="13.42578125" style="97" customWidth="1"/>
    <col min="9482" max="9482" width="0.5703125" style="97" customWidth="1"/>
    <col min="9483" max="9483" width="11.28515625" style="97" customWidth="1"/>
    <col min="9484" max="9484" width="0.85546875" style="97" customWidth="1"/>
    <col min="9485" max="9485" width="13.42578125" style="97" customWidth="1"/>
    <col min="9486" max="9486" width="0.7109375" style="97" customWidth="1"/>
    <col min="9487" max="9487" width="13.5703125" style="97" customWidth="1"/>
    <col min="9488" max="9488" width="0.85546875" style="97" customWidth="1"/>
    <col min="9489" max="9489" width="12.85546875" style="97" customWidth="1"/>
    <col min="9490" max="9490" width="0.85546875" style="97" customWidth="1"/>
    <col min="9491" max="9491" width="13.85546875" style="97" bestFit="1" customWidth="1"/>
    <col min="9492" max="9492" width="0.85546875" style="97" customWidth="1"/>
    <col min="9493" max="9493" width="12.5703125" style="97" customWidth="1"/>
    <col min="9494" max="9494" width="0.85546875" style="97" customWidth="1"/>
    <col min="9495" max="9495" width="13.42578125" style="97" customWidth="1"/>
    <col min="9496" max="9496" width="0.5703125" style="97" customWidth="1"/>
    <col min="9497" max="9497" width="11.28515625" style="97" customWidth="1"/>
    <col min="9498" max="9498" width="0.5703125" style="97" customWidth="1"/>
    <col min="9499" max="9499" width="13.42578125" style="97" customWidth="1"/>
    <col min="9500" max="9500" width="0.5703125" style="97" customWidth="1"/>
    <col min="9501" max="9501" width="8.7109375" style="97" customWidth="1"/>
    <col min="9502" max="9502" width="1.5703125" style="97" customWidth="1"/>
    <col min="9503" max="9503" width="12.7109375" style="97" customWidth="1"/>
    <col min="9504" max="9728" width="12.7109375" style="97"/>
    <col min="9729" max="9729" width="4.42578125" style="97" customWidth="1"/>
    <col min="9730" max="9730" width="0.85546875" style="97" customWidth="1"/>
    <col min="9731" max="9731" width="11.140625" style="97" customWidth="1"/>
    <col min="9732" max="9732" width="0.85546875" style="97" customWidth="1"/>
    <col min="9733" max="9733" width="13.42578125" style="97" customWidth="1"/>
    <col min="9734" max="9734" width="0.85546875" style="97" customWidth="1"/>
    <col min="9735" max="9735" width="11.7109375" style="97" customWidth="1"/>
    <col min="9736" max="9736" width="0.85546875" style="97" customWidth="1"/>
    <col min="9737" max="9737" width="13.42578125" style="97" customWidth="1"/>
    <col min="9738" max="9738" width="0.5703125" style="97" customWidth="1"/>
    <col min="9739" max="9739" width="11.28515625" style="97" customWidth="1"/>
    <col min="9740" max="9740" width="0.85546875" style="97" customWidth="1"/>
    <col min="9741" max="9741" width="13.42578125" style="97" customWidth="1"/>
    <col min="9742" max="9742" width="0.7109375" style="97" customWidth="1"/>
    <col min="9743" max="9743" width="13.5703125" style="97" customWidth="1"/>
    <col min="9744" max="9744" width="0.85546875" style="97" customWidth="1"/>
    <col min="9745" max="9745" width="12.85546875" style="97" customWidth="1"/>
    <col min="9746" max="9746" width="0.85546875" style="97" customWidth="1"/>
    <col min="9747" max="9747" width="13.85546875" style="97" bestFit="1" customWidth="1"/>
    <col min="9748" max="9748" width="0.85546875" style="97" customWidth="1"/>
    <col min="9749" max="9749" width="12.5703125" style="97" customWidth="1"/>
    <col min="9750" max="9750" width="0.85546875" style="97" customWidth="1"/>
    <col min="9751" max="9751" width="13.42578125" style="97" customWidth="1"/>
    <col min="9752" max="9752" width="0.5703125" style="97" customWidth="1"/>
    <col min="9753" max="9753" width="11.28515625" style="97" customWidth="1"/>
    <col min="9754" max="9754" width="0.5703125" style="97" customWidth="1"/>
    <col min="9755" max="9755" width="13.42578125" style="97" customWidth="1"/>
    <col min="9756" max="9756" width="0.5703125" style="97" customWidth="1"/>
    <col min="9757" max="9757" width="8.7109375" style="97" customWidth="1"/>
    <col min="9758" max="9758" width="1.5703125" style="97" customWidth="1"/>
    <col min="9759" max="9759" width="12.7109375" style="97" customWidth="1"/>
    <col min="9760" max="9984" width="12.7109375" style="97"/>
    <col min="9985" max="9985" width="4.42578125" style="97" customWidth="1"/>
    <col min="9986" max="9986" width="0.85546875" style="97" customWidth="1"/>
    <col min="9987" max="9987" width="11.140625" style="97" customWidth="1"/>
    <col min="9988" max="9988" width="0.85546875" style="97" customWidth="1"/>
    <col min="9989" max="9989" width="13.42578125" style="97" customWidth="1"/>
    <col min="9990" max="9990" width="0.85546875" style="97" customWidth="1"/>
    <col min="9991" max="9991" width="11.7109375" style="97" customWidth="1"/>
    <col min="9992" max="9992" width="0.85546875" style="97" customWidth="1"/>
    <col min="9993" max="9993" width="13.42578125" style="97" customWidth="1"/>
    <col min="9994" max="9994" width="0.5703125" style="97" customWidth="1"/>
    <col min="9995" max="9995" width="11.28515625" style="97" customWidth="1"/>
    <col min="9996" max="9996" width="0.85546875" style="97" customWidth="1"/>
    <col min="9997" max="9997" width="13.42578125" style="97" customWidth="1"/>
    <col min="9998" max="9998" width="0.7109375" style="97" customWidth="1"/>
    <col min="9999" max="9999" width="13.5703125" style="97" customWidth="1"/>
    <col min="10000" max="10000" width="0.85546875" style="97" customWidth="1"/>
    <col min="10001" max="10001" width="12.85546875" style="97" customWidth="1"/>
    <col min="10002" max="10002" width="0.85546875" style="97" customWidth="1"/>
    <col min="10003" max="10003" width="13.85546875" style="97" bestFit="1" customWidth="1"/>
    <col min="10004" max="10004" width="0.85546875" style="97" customWidth="1"/>
    <col min="10005" max="10005" width="12.5703125" style="97" customWidth="1"/>
    <col min="10006" max="10006" width="0.85546875" style="97" customWidth="1"/>
    <col min="10007" max="10007" width="13.42578125" style="97" customWidth="1"/>
    <col min="10008" max="10008" width="0.5703125" style="97" customWidth="1"/>
    <col min="10009" max="10009" width="11.28515625" style="97" customWidth="1"/>
    <col min="10010" max="10010" width="0.5703125" style="97" customWidth="1"/>
    <col min="10011" max="10011" width="13.42578125" style="97" customWidth="1"/>
    <col min="10012" max="10012" width="0.5703125" style="97" customWidth="1"/>
    <col min="10013" max="10013" width="8.7109375" style="97" customWidth="1"/>
    <col min="10014" max="10014" width="1.5703125" style="97" customWidth="1"/>
    <col min="10015" max="10015" width="12.7109375" style="97" customWidth="1"/>
    <col min="10016" max="10240" width="12.7109375" style="97"/>
    <col min="10241" max="10241" width="4.42578125" style="97" customWidth="1"/>
    <col min="10242" max="10242" width="0.85546875" style="97" customWidth="1"/>
    <col min="10243" max="10243" width="11.140625" style="97" customWidth="1"/>
    <col min="10244" max="10244" width="0.85546875" style="97" customWidth="1"/>
    <col min="10245" max="10245" width="13.42578125" style="97" customWidth="1"/>
    <col min="10246" max="10246" width="0.85546875" style="97" customWidth="1"/>
    <col min="10247" max="10247" width="11.7109375" style="97" customWidth="1"/>
    <col min="10248" max="10248" width="0.85546875" style="97" customWidth="1"/>
    <col min="10249" max="10249" width="13.42578125" style="97" customWidth="1"/>
    <col min="10250" max="10250" width="0.5703125" style="97" customWidth="1"/>
    <col min="10251" max="10251" width="11.28515625" style="97" customWidth="1"/>
    <col min="10252" max="10252" width="0.85546875" style="97" customWidth="1"/>
    <col min="10253" max="10253" width="13.42578125" style="97" customWidth="1"/>
    <col min="10254" max="10254" width="0.7109375" style="97" customWidth="1"/>
    <col min="10255" max="10255" width="13.5703125" style="97" customWidth="1"/>
    <col min="10256" max="10256" width="0.85546875" style="97" customWidth="1"/>
    <col min="10257" max="10257" width="12.85546875" style="97" customWidth="1"/>
    <col min="10258" max="10258" width="0.85546875" style="97" customWidth="1"/>
    <col min="10259" max="10259" width="13.85546875" style="97" bestFit="1" customWidth="1"/>
    <col min="10260" max="10260" width="0.85546875" style="97" customWidth="1"/>
    <col min="10261" max="10261" width="12.5703125" style="97" customWidth="1"/>
    <col min="10262" max="10262" width="0.85546875" style="97" customWidth="1"/>
    <col min="10263" max="10263" width="13.42578125" style="97" customWidth="1"/>
    <col min="10264" max="10264" width="0.5703125" style="97" customWidth="1"/>
    <col min="10265" max="10265" width="11.28515625" style="97" customWidth="1"/>
    <col min="10266" max="10266" width="0.5703125" style="97" customWidth="1"/>
    <col min="10267" max="10267" width="13.42578125" style="97" customWidth="1"/>
    <col min="10268" max="10268" width="0.5703125" style="97" customWidth="1"/>
    <col min="10269" max="10269" width="8.7109375" style="97" customWidth="1"/>
    <col min="10270" max="10270" width="1.5703125" style="97" customWidth="1"/>
    <col min="10271" max="10271" width="12.7109375" style="97" customWidth="1"/>
    <col min="10272" max="10496" width="12.7109375" style="97"/>
    <col min="10497" max="10497" width="4.42578125" style="97" customWidth="1"/>
    <col min="10498" max="10498" width="0.85546875" style="97" customWidth="1"/>
    <col min="10499" max="10499" width="11.140625" style="97" customWidth="1"/>
    <col min="10500" max="10500" width="0.85546875" style="97" customWidth="1"/>
    <col min="10501" max="10501" width="13.42578125" style="97" customWidth="1"/>
    <col min="10502" max="10502" width="0.85546875" style="97" customWidth="1"/>
    <col min="10503" max="10503" width="11.7109375" style="97" customWidth="1"/>
    <col min="10504" max="10504" width="0.85546875" style="97" customWidth="1"/>
    <col min="10505" max="10505" width="13.42578125" style="97" customWidth="1"/>
    <col min="10506" max="10506" width="0.5703125" style="97" customWidth="1"/>
    <col min="10507" max="10507" width="11.28515625" style="97" customWidth="1"/>
    <col min="10508" max="10508" width="0.85546875" style="97" customWidth="1"/>
    <col min="10509" max="10509" width="13.42578125" style="97" customWidth="1"/>
    <col min="10510" max="10510" width="0.7109375" style="97" customWidth="1"/>
    <col min="10511" max="10511" width="13.5703125" style="97" customWidth="1"/>
    <col min="10512" max="10512" width="0.85546875" style="97" customWidth="1"/>
    <col min="10513" max="10513" width="12.85546875" style="97" customWidth="1"/>
    <col min="10514" max="10514" width="0.85546875" style="97" customWidth="1"/>
    <col min="10515" max="10515" width="13.85546875" style="97" bestFit="1" customWidth="1"/>
    <col min="10516" max="10516" width="0.85546875" style="97" customWidth="1"/>
    <col min="10517" max="10517" width="12.5703125" style="97" customWidth="1"/>
    <col min="10518" max="10518" width="0.85546875" style="97" customWidth="1"/>
    <col min="10519" max="10519" width="13.42578125" style="97" customWidth="1"/>
    <col min="10520" max="10520" width="0.5703125" style="97" customWidth="1"/>
    <col min="10521" max="10521" width="11.28515625" style="97" customWidth="1"/>
    <col min="10522" max="10522" width="0.5703125" style="97" customWidth="1"/>
    <col min="10523" max="10523" width="13.42578125" style="97" customWidth="1"/>
    <col min="10524" max="10524" width="0.5703125" style="97" customWidth="1"/>
    <col min="10525" max="10525" width="8.7109375" style="97" customWidth="1"/>
    <col min="10526" max="10526" width="1.5703125" style="97" customWidth="1"/>
    <col min="10527" max="10527" width="12.7109375" style="97" customWidth="1"/>
    <col min="10528" max="10752" width="12.7109375" style="97"/>
    <col min="10753" max="10753" width="4.42578125" style="97" customWidth="1"/>
    <col min="10754" max="10754" width="0.85546875" style="97" customWidth="1"/>
    <col min="10755" max="10755" width="11.140625" style="97" customWidth="1"/>
    <col min="10756" max="10756" width="0.85546875" style="97" customWidth="1"/>
    <col min="10757" max="10757" width="13.42578125" style="97" customWidth="1"/>
    <col min="10758" max="10758" width="0.85546875" style="97" customWidth="1"/>
    <col min="10759" max="10759" width="11.7109375" style="97" customWidth="1"/>
    <col min="10760" max="10760" width="0.85546875" style="97" customWidth="1"/>
    <col min="10761" max="10761" width="13.42578125" style="97" customWidth="1"/>
    <col min="10762" max="10762" width="0.5703125" style="97" customWidth="1"/>
    <col min="10763" max="10763" width="11.28515625" style="97" customWidth="1"/>
    <col min="10764" max="10764" width="0.85546875" style="97" customWidth="1"/>
    <col min="10765" max="10765" width="13.42578125" style="97" customWidth="1"/>
    <col min="10766" max="10766" width="0.7109375" style="97" customWidth="1"/>
    <col min="10767" max="10767" width="13.5703125" style="97" customWidth="1"/>
    <col min="10768" max="10768" width="0.85546875" style="97" customWidth="1"/>
    <col min="10769" max="10769" width="12.85546875" style="97" customWidth="1"/>
    <col min="10770" max="10770" width="0.85546875" style="97" customWidth="1"/>
    <col min="10771" max="10771" width="13.85546875" style="97" bestFit="1" customWidth="1"/>
    <col min="10772" max="10772" width="0.85546875" style="97" customWidth="1"/>
    <col min="10773" max="10773" width="12.5703125" style="97" customWidth="1"/>
    <col min="10774" max="10774" width="0.85546875" style="97" customWidth="1"/>
    <col min="10775" max="10775" width="13.42578125" style="97" customWidth="1"/>
    <col min="10776" max="10776" width="0.5703125" style="97" customWidth="1"/>
    <col min="10777" max="10777" width="11.28515625" style="97" customWidth="1"/>
    <col min="10778" max="10778" width="0.5703125" style="97" customWidth="1"/>
    <col min="10779" max="10779" width="13.42578125" style="97" customWidth="1"/>
    <col min="10780" max="10780" width="0.5703125" style="97" customWidth="1"/>
    <col min="10781" max="10781" width="8.7109375" style="97" customWidth="1"/>
    <col min="10782" max="10782" width="1.5703125" style="97" customWidth="1"/>
    <col min="10783" max="10783" width="12.7109375" style="97" customWidth="1"/>
    <col min="10784" max="11008" width="12.7109375" style="97"/>
    <col min="11009" max="11009" width="4.42578125" style="97" customWidth="1"/>
    <col min="11010" max="11010" width="0.85546875" style="97" customWidth="1"/>
    <col min="11011" max="11011" width="11.140625" style="97" customWidth="1"/>
    <col min="11012" max="11012" width="0.85546875" style="97" customWidth="1"/>
    <col min="11013" max="11013" width="13.42578125" style="97" customWidth="1"/>
    <col min="11014" max="11014" width="0.85546875" style="97" customWidth="1"/>
    <col min="11015" max="11015" width="11.7109375" style="97" customWidth="1"/>
    <col min="11016" max="11016" width="0.85546875" style="97" customWidth="1"/>
    <col min="11017" max="11017" width="13.42578125" style="97" customWidth="1"/>
    <col min="11018" max="11018" width="0.5703125" style="97" customWidth="1"/>
    <col min="11019" max="11019" width="11.28515625" style="97" customWidth="1"/>
    <col min="11020" max="11020" width="0.85546875" style="97" customWidth="1"/>
    <col min="11021" max="11021" width="13.42578125" style="97" customWidth="1"/>
    <col min="11022" max="11022" width="0.7109375" style="97" customWidth="1"/>
    <col min="11023" max="11023" width="13.5703125" style="97" customWidth="1"/>
    <col min="11024" max="11024" width="0.85546875" style="97" customWidth="1"/>
    <col min="11025" max="11025" width="12.85546875" style="97" customWidth="1"/>
    <col min="11026" max="11026" width="0.85546875" style="97" customWidth="1"/>
    <col min="11027" max="11027" width="13.85546875" style="97" bestFit="1" customWidth="1"/>
    <col min="11028" max="11028" width="0.85546875" style="97" customWidth="1"/>
    <col min="11029" max="11029" width="12.5703125" style="97" customWidth="1"/>
    <col min="11030" max="11030" width="0.85546875" style="97" customWidth="1"/>
    <col min="11031" max="11031" width="13.42578125" style="97" customWidth="1"/>
    <col min="11032" max="11032" width="0.5703125" style="97" customWidth="1"/>
    <col min="11033" max="11033" width="11.28515625" style="97" customWidth="1"/>
    <col min="11034" max="11034" width="0.5703125" style="97" customWidth="1"/>
    <col min="11035" max="11035" width="13.42578125" style="97" customWidth="1"/>
    <col min="11036" max="11036" width="0.5703125" style="97" customWidth="1"/>
    <col min="11037" max="11037" width="8.7109375" style="97" customWidth="1"/>
    <col min="11038" max="11038" width="1.5703125" style="97" customWidth="1"/>
    <col min="11039" max="11039" width="12.7109375" style="97" customWidth="1"/>
    <col min="11040" max="11264" width="12.7109375" style="97"/>
    <col min="11265" max="11265" width="4.42578125" style="97" customWidth="1"/>
    <col min="11266" max="11266" width="0.85546875" style="97" customWidth="1"/>
    <col min="11267" max="11267" width="11.140625" style="97" customWidth="1"/>
    <col min="11268" max="11268" width="0.85546875" style="97" customWidth="1"/>
    <col min="11269" max="11269" width="13.42578125" style="97" customWidth="1"/>
    <col min="11270" max="11270" width="0.85546875" style="97" customWidth="1"/>
    <col min="11271" max="11271" width="11.7109375" style="97" customWidth="1"/>
    <col min="11272" max="11272" width="0.85546875" style="97" customWidth="1"/>
    <col min="11273" max="11273" width="13.42578125" style="97" customWidth="1"/>
    <col min="11274" max="11274" width="0.5703125" style="97" customWidth="1"/>
    <col min="11275" max="11275" width="11.28515625" style="97" customWidth="1"/>
    <col min="11276" max="11276" width="0.85546875" style="97" customWidth="1"/>
    <col min="11277" max="11277" width="13.42578125" style="97" customWidth="1"/>
    <col min="11278" max="11278" width="0.7109375" style="97" customWidth="1"/>
    <col min="11279" max="11279" width="13.5703125" style="97" customWidth="1"/>
    <col min="11280" max="11280" width="0.85546875" style="97" customWidth="1"/>
    <col min="11281" max="11281" width="12.85546875" style="97" customWidth="1"/>
    <col min="11282" max="11282" width="0.85546875" style="97" customWidth="1"/>
    <col min="11283" max="11283" width="13.85546875" style="97" bestFit="1" customWidth="1"/>
    <col min="11284" max="11284" width="0.85546875" style="97" customWidth="1"/>
    <col min="11285" max="11285" width="12.5703125" style="97" customWidth="1"/>
    <col min="11286" max="11286" width="0.85546875" style="97" customWidth="1"/>
    <col min="11287" max="11287" width="13.42578125" style="97" customWidth="1"/>
    <col min="11288" max="11288" width="0.5703125" style="97" customWidth="1"/>
    <col min="11289" max="11289" width="11.28515625" style="97" customWidth="1"/>
    <col min="11290" max="11290" width="0.5703125" style="97" customWidth="1"/>
    <col min="11291" max="11291" width="13.42578125" style="97" customWidth="1"/>
    <col min="11292" max="11292" width="0.5703125" style="97" customWidth="1"/>
    <col min="11293" max="11293" width="8.7109375" style="97" customWidth="1"/>
    <col min="11294" max="11294" width="1.5703125" style="97" customWidth="1"/>
    <col min="11295" max="11295" width="12.7109375" style="97" customWidth="1"/>
    <col min="11296" max="11520" width="12.7109375" style="97"/>
    <col min="11521" max="11521" width="4.42578125" style="97" customWidth="1"/>
    <col min="11522" max="11522" width="0.85546875" style="97" customWidth="1"/>
    <col min="11523" max="11523" width="11.140625" style="97" customWidth="1"/>
    <col min="11524" max="11524" width="0.85546875" style="97" customWidth="1"/>
    <col min="11525" max="11525" width="13.42578125" style="97" customWidth="1"/>
    <col min="11526" max="11526" width="0.85546875" style="97" customWidth="1"/>
    <col min="11527" max="11527" width="11.7109375" style="97" customWidth="1"/>
    <col min="11528" max="11528" width="0.85546875" style="97" customWidth="1"/>
    <col min="11529" max="11529" width="13.42578125" style="97" customWidth="1"/>
    <col min="11530" max="11530" width="0.5703125" style="97" customWidth="1"/>
    <col min="11531" max="11531" width="11.28515625" style="97" customWidth="1"/>
    <col min="11532" max="11532" width="0.85546875" style="97" customWidth="1"/>
    <col min="11533" max="11533" width="13.42578125" style="97" customWidth="1"/>
    <col min="11534" max="11534" width="0.7109375" style="97" customWidth="1"/>
    <col min="11535" max="11535" width="13.5703125" style="97" customWidth="1"/>
    <col min="11536" max="11536" width="0.85546875" style="97" customWidth="1"/>
    <col min="11537" max="11537" width="12.85546875" style="97" customWidth="1"/>
    <col min="11538" max="11538" width="0.85546875" style="97" customWidth="1"/>
    <col min="11539" max="11539" width="13.85546875" style="97" bestFit="1" customWidth="1"/>
    <col min="11540" max="11540" width="0.85546875" style="97" customWidth="1"/>
    <col min="11541" max="11541" width="12.5703125" style="97" customWidth="1"/>
    <col min="11542" max="11542" width="0.85546875" style="97" customWidth="1"/>
    <col min="11543" max="11543" width="13.42578125" style="97" customWidth="1"/>
    <col min="11544" max="11544" width="0.5703125" style="97" customWidth="1"/>
    <col min="11545" max="11545" width="11.28515625" style="97" customWidth="1"/>
    <col min="11546" max="11546" width="0.5703125" style="97" customWidth="1"/>
    <col min="11547" max="11547" width="13.42578125" style="97" customWidth="1"/>
    <col min="11548" max="11548" width="0.5703125" style="97" customWidth="1"/>
    <col min="11549" max="11549" width="8.7109375" style="97" customWidth="1"/>
    <col min="11550" max="11550" width="1.5703125" style="97" customWidth="1"/>
    <col min="11551" max="11551" width="12.7109375" style="97" customWidth="1"/>
    <col min="11552" max="11776" width="12.7109375" style="97"/>
    <col min="11777" max="11777" width="4.42578125" style="97" customWidth="1"/>
    <col min="11778" max="11778" width="0.85546875" style="97" customWidth="1"/>
    <col min="11779" max="11779" width="11.140625" style="97" customWidth="1"/>
    <col min="11780" max="11780" width="0.85546875" style="97" customWidth="1"/>
    <col min="11781" max="11781" width="13.42578125" style="97" customWidth="1"/>
    <col min="11782" max="11782" width="0.85546875" style="97" customWidth="1"/>
    <col min="11783" max="11783" width="11.7109375" style="97" customWidth="1"/>
    <col min="11784" max="11784" width="0.85546875" style="97" customWidth="1"/>
    <col min="11785" max="11785" width="13.42578125" style="97" customWidth="1"/>
    <col min="11786" max="11786" width="0.5703125" style="97" customWidth="1"/>
    <col min="11787" max="11787" width="11.28515625" style="97" customWidth="1"/>
    <col min="11788" max="11788" width="0.85546875" style="97" customWidth="1"/>
    <col min="11789" max="11789" width="13.42578125" style="97" customWidth="1"/>
    <col min="11790" max="11790" width="0.7109375" style="97" customWidth="1"/>
    <col min="11791" max="11791" width="13.5703125" style="97" customWidth="1"/>
    <col min="11792" max="11792" width="0.85546875" style="97" customWidth="1"/>
    <col min="11793" max="11793" width="12.85546875" style="97" customWidth="1"/>
    <col min="11794" max="11794" width="0.85546875" style="97" customWidth="1"/>
    <col min="11795" max="11795" width="13.85546875" style="97" bestFit="1" customWidth="1"/>
    <col min="11796" max="11796" width="0.85546875" style="97" customWidth="1"/>
    <col min="11797" max="11797" width="12.5703125" style="97" customWidth="1"/>
    <col min="11798" max="11798" width="0.85546875" style="97" customWidth="1"/>
    <col min="11799" max="11799" width="13.42578125" style="97" customWidth="1"/>
    <col min="11800" max="11800" width="0.5703125" style="97" customWidth="1"/>
    <col min="11801" max="11801" width="11.28515625" style="97" customWidth="1"/>
    <col min="11802" max="11802" width="0.5703125" style="97" customWidth="1"/>
    <col min="11803" max="11803" width="13.42578125" style="97" customWidth="1"/>
    <col min="11804" max="11804" width="0.5703125" style="97" customWidth="1"/>
    <col min="11805" max="11805" width="8.7109375" style="97" customWidth="1"/>
    <col min="11806" max="11806" width="1.5703125" style="97" customWidth="1"/>
    <col min="11807" max="11807" width="12.7109375" style="97" customWidth="1"/>
    <col min="11808" max="12032" width="12.7109375" style="97"/>
    <col min="12033" max="12033" width="4.42578125" style="97" customWidth="1"/>
    <col min="12034" max="12034" width="0.85546875" style="97" customWidth="1"/>
    <col min="12035" max="12035" width="11.140625" style="97" customWidth="1"/>
    <col min="12036" max="12036" width="0.85546875" style="97" customWidth="1"/>
    <col min="12037" max="12037" width="13.42578125" style="97" customWidth="1"/>
    <col min="12038" max="12038" width="0.85546875" style="97" customWidth="1"/>
    <col min="12039" max="12039" width="11.7109375" style="97" customWidth="1"/>
    <col min="12040" max="12040" width="0.85546875" style="97" customWidth="1"/>
    <col min="12041" max="12041" width="13.42578125" style="97" customWidth="1"/>
    <col min="12042" max="12042" width="0.5703125" style="97" customWidth="1"/>
    <col min="12043" max="12043" width="11.28515625" style="97" customWidth="1"/>
    <col min="12044" max="12044" width="0.85546875" style="97" customWidth="1"/>
    <col min="12045" max="12045" width="13.42578125" style="97" customWidth="1"/>
    <col min="12046" max="12046" width="0.7109375" style="97" customWidth="1"/>
    <col min="12047" max="12047" width="13.5703125" style="97" customWidth="1"/>
    <col min="12048" max="12048" width="0.85546875" style="97" customWidth="1"/>
    <col min="12049" max="12049" width="12.85546875" style="97" customWidth="1"/>
    <col min="12050" max="12050" width="0.85546875" style="97" customWidth="1"/>
    <col min="12051" max="12051" width="13.85546875" style="97" bestFit="1" customWidth="1"/>
    <col min="12052" max="12052" width="0.85546875" style="97" customWidth="1"/>
    <col min="12053" max="12053" width="12.5703125" style="97" customWidth="1"/>
    <col min="12054" max="12054" width="0.85546875" style="97" customWidth="1"/>
    <col min="12055" max="12055" width="13.42578125" style="97" customWidth="1"/>
    <col min="12056" max="12056" width="0.5703125" style="97" customWidth="1"/>
    <col min="12057" max="12057" width="11.28515625" style="97" customWidth="1"/>
    <col min="12058" max="12058" width="0.5703125" style="97" customWidth="1"/>
    <col min="12059" max="12059" width="13.42578125" style="97" customWidth="1"/>
    <col min="12060" max="12060" width="0.5703125" style="97" customWidth="1"/>
    <col min="12061" max="12061" width="8.7109375" style="97" customWidth="1"/>
    <col min="12062" max="12062" width="1.5703125" style="97" customWidth="1"/>
    <col min="12063" max="12063" width="12.7109375" style="97" customWidth="1"/>
    <col min="12064" max="12288" width="12.7109375" style="97"/>
    <col min="12289" max="12289" width="4.42578125" style="97" customWidth="1"/>
    <col min="12290" max="12290" width="0.85546875" style="97" customWidth="1"/>
    <col min="12291" max="12291" width="11.140625" style="97" customWidth="1"/>
    <col min="12292" max="12292" width="0.85546875" style="97" customWidth="1"/>
    <col min="12293" max="12293" width="13.42578125" style="97" customWidth="1"/>
    <col min="12294" max="12294" width="0.85546875" style="97" customWidth="1"/>
    <col min="12295" max="12295" width="11.7109375" style="97" customWidth="1"/>
    <col min="12296" max="12296" width="0.85546875" style="97" customWidth="1"/>
    <col min="12297" max="12297" width="13.42578125" style="97" customWidth="1"/>
    <col min="12298" max="12298" width="0.5703125" style="97" customWidth="1"/>
    <col min="12299" max="12299" width="11.28515625" style="97" customWidth="1"/>
    <col min="12300" max="12300" width="0.85546875" style="97" customWidth="1"/>
    <col min="12301" max="12301" width="13.42578125" style="97" customWidth="1"/>
    <col min="12302" max="12302" width="0.7109375" style="97" customWidth="1"/>
    <col min="12303" max="12303" width="13.5703125" style="97" customWidth="1"/>
    <col min="12304" max="12304" width="0.85546875" style="97" customWidth="1"/>
    <col min="12305" max="12305" width="12.85546875" style="97" customWidth="1"/>
    <col min="12306" max="12306" width="0.85546875" style="97" customWidth="1"/>
    <col min="12307" max="12307" width="13.85546875" style="97" bestFit="1" customWidth="1"/>
    <col min="12308" max="12308" width="0.85546875" style="97" customWidth="1"/>
    <col min="12309" max="12309" width="12.5703125" style="97" customWidth="1"/>
    <col min="12310" max="12310" width="0.85546875" style="97" customWidth="1"/>
    <col min="12311" max="12311" width="13.42578125" style="97" customWidth="1"/>
    <col min="12312" max="12312" width="0.5703125" style="97" customWidth="1"/>
    <col min="12313" max="12313" width="11.28515625" style="97" customWidth="1"/>
    <col min="12314" max="12314" width="0.5703125" style="97" customWidth="1"/>
    <col min="12315" max="12315" width="13.42578125" style="97" customWidth="1"/>
    <col min="12316" max="12316" width="0.5703125" style="97" customWidth="1"/>
    <col min="12317" max="12317" width="8.7109375" style="97" customWidth="1"/>
    <col min="12318" max="12318" width="1.5703125" style="97" customWidth="1"/>
    <col min="12319" max="12319" width="12.7109375" style="97" customWidth="1"/>
    <col min="12320" max="12544" width="12.7109375" style="97"/>
    <col min="12545" max="12545" width="4.42578125" style="97" customWidth="1"/>
    <col min="12546" max="12546" width="0.85546875" style="97" customWidth="1"/>
    <col min="12547" max="12547" width="11.140625" style="97" customWidth="1"/>
    <col min="12548" max="12548" width="0.85546875" style="97" customWidth="1"/>
    <col min="12549" max="12549" width="13.42578125" style="97" customWidth="1"/>
    <col min="12550" max="12550" width="0.85546875" style="97" customWidth="1"/>
    <col min="12551" max="12551" width="11.7109375" style="97" customWidth="1"/>
    <col min="12552" max="12552" width="0.85546875" style="97" customWidth="1"/>
    <col min="12553" max="12553" width="13.42578125" style="97" customWidth="1"/>
    <col min="12554" max="12554" width="0.5703125" style="97" customWidth="1"/>
    <col min="12555" max="12555" width="11.28515625" style="97" customWidth="1"/>
    <col min="12556" max="12556" width="0.85546875" style="97" customWidth="1"/>
    <col min="12557" max="12557" width="13.42578125" style="97" customWidth="1"/>
    <col min="12558" max="12558" width="0.7109375" style="97" customWidth="1"/>
    <col min="12559" max="12559" width="13.5703125" style="97" customWidth="1"/>
    <col min="12560" max="12560" width="0.85546875" style="97" customWidth="1"/>
    <col min="12561" max="12561" width="12.85546875" style="97" customWidth="1"/>
    <col min="12562" max="12562" width="0.85546875" style="97" customWidth="1"/>
    <col min="12563" max="12563" width="13.85546875" style="97" bestFit="1" customWidth="1"/>
    <col min="12564" max="12564" width="0.85546875" style="97" customWidth="1"/>
    <col min="12565" max="12565" width="12.5703125" style="97" customWidth="1"/>
    <col min="12566" max="12566" width="0.85546875" style="97" customWidth="1"/>
    <col min="12567" max="12567" width="13.42578125" style="97" customWidth="1"/>
    <col min="12568" max="12568" width="0.5703125" style="97" customWidth="1"/>
    <col min="12569" max="12569" width="11.28515625" style="97" customWidth="1"/>
    <col min="12570" max="12570" width="0.5703125" style="97" customWidth="1"/>
    <col min="12571" max="12571" width="13.42578125" style="97" customWidth="1"/>
    <col min="12572" max="12572" width="0.5703125" style="97" customWidth="1"/>
    <col min="12573" max="12573" width="8.7109375" style="97" customWidth="1"/>
    <col min="12574" max="12574" width="1.5703125" style="97" customWidth="1"/>
    <col min="12575" max="12575" width="12.7109375" style="97" customWidth="1"/>
    <col min="12576" max="12800" width="12.7109375" style="97"/>
    <col min="12801" max="12801" width="4.42578125" style="97" customWidth="1"/>
    <col min="12802" max="12802" width="0.85546875" style="97" customWidth="1"/>
    <col min="12803" max="12803" width="11.140625" style="97" customWidth="1"/>
    <col min="12804" max="12804" width="0.85546875" style="97" customWidth="1"/>
    <col min="12805" max="12805" width="13.42578125" style="97" customWidth="1"/>
    <col min="12806" max="12806" width="0.85546875" style="97" customWidth="1"/>
    <col min="12807" max="12807" width="11.7109375" style="97" customWidth="1"/>
    <col min="12808" max="12808" width="0.85546875" style="97" customWidth="1"/>
    <col min="12809" max="12809" width="13.42578125" style="97" customWidth="1"/>
    <col min="12810" max="12810" width="0.5703125" style="97" customWidth="1"/>
    <col min="12811" max="12811" width="11.28515625" style="97" customWidth="1"/>
    <col min="12812" max="12812" width="0.85546875" style="97" customWidth="1"/>
    <col min="12813" max="12813" width="13.42578125" style="97" customWidth="1"/>
    <col min="12814" max="12814" width="0.7109375" style="97" customWidth="1"/>
    <col min="12815" max="12815" width="13.5703125" style="97" customWidth="1"/>
    <col min="12816" max="12816" width="0.85546875" style="97" customWidth="1"/>
    <col min="12817" max="12817" width="12.85546875" style="97" customWidth="1"/>
    <col min="12818" max="12818" width="0.85546875" style="97" customWidth="1"/>
    <col min="12819" max="12819" width="13.85546875" style="97" bestFit="1" customWidth="1"/>
    <col min="12820" max="12820" width="0.85546875" style="97" customWidth="1"/>
    <col min="12821" max="12821" width="12.5703125" style="97" customWidth="1"/>
    <col min="12822" max="12822" width="0.85546875" style="97" customWidth="1"/>
    <col min="12823" max="12823" width="13.42578125" style="97" customWidth="1"/>
    <col min="12824" max="12824" width="0.5703125" style="97" customWidth="1"/>
    <col min="12825" max="12825" width="11.28515625" style="97" customWidth="1"/>
    <col min="12826" max="12826" width="0.5703125" style="97" customWidth="1"/>
    <col min="12827" max="12827" width="13.42578125" style="97" customWidth="1"/>
    <col min="12828" max="12828" width="0.5703125" style="97" customWidth="1"/>
    <col min="12829" max="12829" width="8.7109375" style="97" customWidth="1"/>
    <col min="12830" max="12830" width="1.5703125" style="97" customWidth="1"/>
    <col min="12831" max="12831" width="12.7109375" style="97" customWidth="1"/>
    <col min="12832" max="13056" width="12.7109375" style="97"/>
    <col min="13057" max="13057" width="4.42578125" style="97" customWidth="1"/>
    <col min="13058" max="13058" width="0.85546875" style="97" customWidth="1"/>
    <col min="13059" max="13059" width="11.140625" style="97" customWidth="1"/>
    <col min="13060" max="13060" width="0.85546875" style="97" customWidth="1"/>
    <col min="13061" max="13061" width="13.42578125" style="97" customWidth="1"/>
    <col min="13062" max="13062" width="0.85546875" style="97" customWidth="1"/>
    <col min="13063" max="13063" width="11.7109375" style="97" customWidth="1"/>
    <col min="13064" max="13064" width="0.85546875" style="97" customWidth="1"/>
    <col min="13065" max="13065" width="13.42578125" style="97" customWidth="1"/>
    <col min="13066" max="13066" width="0.5703125" style="97" customWidth="1"/>
    <col min="13067" max="13067" width="11.28515625" style="97" customWidth="1"/>
    <col min="13068" max="13068" width="0.85546875" style="97" customWidth="1"/>
    <col min="13069" max="13069" width="13.42578125" style="97" customWidth="1"/>
    <col min="13070" max="13070" width="0.7109375" style="97" customWidth="1"/>
    <col min="13071" max="13071" width="13.5703125" style="97" customWidth="1"/>
    <col min="13072" max="13072" width="0.85546875" style="97" customWidth="1"/>
    <col min="13073" max="13073" width="12.85546875" style="97" customWidth="1"/>
    <col min="13074" max="13074" width="0.85546875" style="97" customWidth="1"/>
    <col min="13075" max="13075" width="13.85546875" style="97" bestFit="1" customWidth="1"/>
    <col min="13076" max="13076" width="0.85546875" style="97" customWidth="1"/>
    <col min="13077" max="13077" width="12.5703125" style="97" customWidth="1"/>
    <col min="13078" max="13078" width="0.85546875" style="97" customWidth="1"/>
    <col min="13079" max="13079" width="13.42578125" style="97" customWidth="1"/>
    <col min="13080" max="13080" width="0.5703125" style="97" customWidth="1"/>
    <col min="13081" max="13081" width="11.28515625" style="97" customWidth="1"/>
    <col min="13082" max="13082" width="0.5703125" style="97" customWidth="1"/>
    <col min="13083" max="13083" width="13.42578125" style="97" customWidth="1"/>
    <col min="13084" max="13084" width="0.5703125" style="97" customWidth="1"/>
    <col min="13085" max="13085" width="8.7109375" style="97" customWidth="1"/>
    <col min="13086" max="13086" width="1.5703125" style="97" customWidth="1"/>
    <col min="13087" max="13087" width="12.7109375" style="97" customWidth="1"/>
    <col min="13088" max="13312" width="12.7109375" style="97"/>
    <col min="13313" max="13313" width="4.42578125" style="97" customWidth="1"/>
    <col min="13314" max="13314" width="0.85546875" style="97" customWidth="1"/>
    <col min="13315" max="13315" width="11.140625" style="97" customWidth="1"/>
    <col min="13316" max="13316" width="0.85546875" style="97" customWidth="1"/>
    <col min="13317" max="13317" width="13.42578125" style="97" customWidth="1"/>
    <col min="13318" max="13318" width="0.85546875" style="97" customWidth="1"/>
    <col min="13319" max="13319" width="11.7109375" style="97" customWidth="1"/>
    <col min="13320" max="13320" width="0.85546875" style="97" customWidth="1"/>
    <col min="13321" max="13321" width="13.42578125" style="97" customWidth="1"/>
    <col min="13322" max="13322" width="0.5703125" style="97" customWidth="1"/>
    <col min="13323" max="13323" width="11.28515625" style="97" customWidth="1"/>
    <col min="13324" max="13324" width="0.85546875" style="97" customWidth="1"/>
    <col min="13325" max="13325" width="13.42578125" style="97" customWidth="1"/>
    <col min="13326" max="13326" width="0.7109375" style="97" customWidth="1"/>
    <col min="13327" max="13327" width="13.5703125" style="97" customWidth="1"/>
    <col min="13328" max="13328" width="0.85546875" style="97" customWidth="1"/>
    <col min="13329" max="13329" width="12.85546875" style="97" customWidth="1"/>
    <col min="13330" max="13330" width="0.85546875" style="97" customWidth="1"/>
    <col min="13331" max="13331" width="13.85546875" style="97" bestFit="1" customWidth="1"/>
    <col min="13332" max="13332" width="0.85546875" style="97" customWidth="1"/>
    <col min="13333" max="13333" width="12.5703125" style="97" customWidth="1"/>
    <col min="13334" max="13334" width="0.85546875" style="97" customWidth="1"/>
    <col min="13335" max="13335" width="13.42578125" style="97" customWidth="1"/>
    <col min="13336" max="13336" width="0.5703125" style="97" customWidth="1"/>
    <col min="13337" max="13337" width="11.28515625" style="97" customWidth="1"/>
    <col min="13338" max="13338" width="0.5703125" style="97" customWidth="1"/>
    <col min="13339" max="13339" width="13.42578125" style="97" customWidth="1"/>
    <col min="13340" max="13340" width="0.5703125" style="97" customWidth="1"/>
    <col min="13341" max="13341" width="8.7109375" style="97" customWidth="1"/>
    <col min="13342" max="13342" width="1.5703125" style="97" customWidth="1"/>
    <col min="13343" max="13343" width="12.7109375" style="97" customWidth="1"/>
    <col min="13344" max="13568" width="12.7109375" style="97"/>
    <col min="13569" max="13569" width="4.42578125" style="97" customWidth="1"/>
    <col min="13570" max="13570" width="0.85546875" style="97" customWidth="1"/>
    <col min="13571" max="13571" width="11.140625" style="97" customWidth="1"/>
    <col min="13572" max="13572" width="0.85546875" style="97" customWidth="1"/>
    <col min="13573" max="13573" width="13.42578125" style="97" customWidth="1"/>
    <col min="13574" max="13574" width="0.85546875" style="97" customWidth="1"/>
    <col min="13575" max="13575" width="11.7109375" style="97" customWidth="1"/>
    <col min="13576" max="13576" width="0.85546875" style="97" customWidth="1"/>
    <col min="13577" max="13577" width="13.42578125" style="97" customWidth="1"/>
    <col min="13578" max="13578" width="0.5703125" style="97" customWidth="1"/>
    <col min="13579" max="13579" width="11.28515625" style="97" customWidth="1"/>
    <col min="13580" max="13580" width="0.85546875" style="97" customWidth="1"/>
    <col min="13581" max="13581" width="13.42578125" style="97" customWidth="1"/>
    <col min="13582" max="13582" width="0.7109375" style="97" customWidth="1"/>
    <col min="13583" max="13583" width="13.5703125" style="97" customWidth="1"/>
    <col min="13584" max="13584" width="0.85546875" style="97" customWidth="1"/>
    <col min="13585" max="13585" width="12.85546875" style="97" customWidth="1"/>
    <col min="13586" max="13586" width="0.85546875" style="97" customWidth="1"/>
    <col min="13587" max="13587" width="13.85546875" style="97" bestFit="1" customWidth="1"/>
    <col min="13588" max="13588" width="0.85546875" style="97" customWidth="1"/>
    <col min="13589" max="13589" width="12.5703125" style="97" customWidth="1"/>
    <col min="13590" max="13590" width="0.85546875" style="97" customWidth="1"/>
    <col min="13591" max="13591" width="13.42578125" style="97" customWidth="1"/>
    <col min="13592" max="13592" width="0.5703125" style="97" customWidth="1"/>
    <col min="13593" max="13593" width="11.28515625" style="97" customWidth="1"/>
    <col min="13594" max="13594" width="0.5703125" style="97" customWidth="1"/>
    <col min="13595" max="13595" width="13.42578125" style="97" customWidth="1"/>
    <col min="13596" max="13596" width="0.5703125" style="97" customWidth="1"/>
    <col min="13597" max="13597" width="8.7109375" style="97" customWidth="1"/>
    <col min="13598" max="13598" width="1.5703125" style="97" customWidth="1"/>
    <col min="13599" max="13599" width="12.7109375" style="97" customWidth="1"/>
    <col min="13600" max="13824" width="12.7109375" style="97"/>
    <col min="13825" max="13825" width="4.42578125" style="97" customWidth="1"/>
    <col min="13826" max="13826" width="0.85546875" style="97" customWidth="1"/>
    <col min="13827" max="13827" width="11.140625" style="97" customWidth="1"/>
    <col min="13828" max="13828" width="0.85546875" style="97" customWidth="1"/>
    <col min="13829" max="13829" width="13.42578125" style="97" customWidth="1"/>
    <col min="13830" max="13830" width="0.85546875" style="97" customWidth="1"/>
    <col min="13831" max="13831" width="11.7109375" style="97" customWidth="1"/>
    <col min="13832" max="13832" width="0.85546875" style="97" customWidth="1"/>
    <col min="13833" max="13833" width="13.42578125" style="97" customWidth="1"/>
    <col min="13834" max="13834" width="0.5703125" style="97" customWidth="1"/>
    <col min="13835" max="13835" width="11.28515625" style="97" customWidth="1"/>
    <col min="13836" max="13836" width="0.85546875" style="97" customWidth="1"/>
    <col min="13837" max="13837" width="13.42578125" style="97" customWidth="1"/>
    <col min="13838" max="13838" width="0.7109375" style="97" customWidth="1"/>
    <col min="13839" max="13839" width="13.5703125" style="97" customWidth="1"/>
    <col min="13840" max="13840" width="0.85546875" style="97" customWidth="1"/>
    <col min="13841" max="13841" width="12.85546875" style="97" customWidth="1"/>
    <col min="13842" max="13842" width="0.85546875" style="97" customWidth="1"/>
    <col min="13843" max="13843" width="13.85546875" style="97" bestFit="1" customWidth="1"/>
    <col min="13844" max="13844" width="0.85546875" style="97" customWidth="1"/>
    <col min="13845" max="13845" width="12.5703125" style="97" customWidth="1"/>
    <col min="13846" max="13846" width="0.85546875" style="97" customWidth="1"/>
    <col min="13847" max="13847" width="13.42578125" style="97" customWidth="1"/>
    <col min="13848" max="13848" width="0.5703125" style="97" customWidth="1"/>
    <col min="13849" max="13849" width="11.28515625" style="97" customWidth="1"/>
    <col min="13850" max="13850" width="0.5703125" style="97" customWidth="1"/>
    <col min="13851" max="13851" width="13.42578125" style="97" customWidth="1"/>
    <col min="13852" max="13852" width="0.5703125" style="97" customWidth="1"/>
    <col min="13853" max="13853" width="8.7109375" style="97" customWidth="1"/>
    <col min="13854" max="13854" width="1.5703125" style="97" customWidth="1"/>
    <col min="13855" max="13855" width="12.7109375" style="97" customWidth="1"/>
    <col min="13856" max="14080" width="12.7109375" style="97"/>
    <col min="14081" max="14081" width="4.42578125" style="97" customWidth="1"/>
    <col min="14082" max="14082" width="0.85546875" style="97" customWidth="1"/>
    <col min="14083" max="14083" width="11.140625" style="97" customWidth="1"/>
    <col min="14084" max="14084" width="0.85546875" style="97" customWidth="1"/>
    <col min="14085" max="14085" width="13.42578125" style="97" customWidth="1"/>
    <col min="14086" max="14086" width="0.85546875" style="97" customWidth="1"/>
    <col min="14087" max="14087" width="11.7109375" style="97" customWidth="1"/>
    <col min="14088" max="14088" width="0.85546875" style="97" customWidth="1"/>
    <col min="14089" max="14089" width="13.42578125" style="97" customWidth="1"/>
    <col min="14090" max="14090" width="0.5703125" style="97" customWidth="1"/>
    <col min="14091" max="14091" width="11.28515625" style="97" customWidth="1"/>
    <col min="14092" max="14092" width="0.85546875" style="97" customWidth="1"/>
    <col min="14093" max="14093" width="13.42578125" style="97" customWidth="1"/>
    <col min="14094" max="14094" width="0.7109375" style="97" customWidth="1"/>
    <col min="14095" max="14095" width="13.5703125" style="97" customWidth="1"/>
    <col min="14096" max="14096" width="0.85546875" style="97" customWidth="1"/>
    <col min="14097" max="14097" width="12.85546875" style="97" customWidth="1"/>
    <col min="14098" max="14098" width="0.85546875" style="97" customWidth="1"/>
    <col min="14099" max="14099" width="13.85546875" style="97" bestFit="1" customWidth="1"/>
    <col min="14100" max="14100" width="0.85546875" style="97" customWidth="1"/>
    <col min="14101" max="14101" width="12.5703125" style="97" customWidth="1"/>
    <col min="14102" max="14102" width="0.85546875" style="97" customWidth="1"/>
    <col min="14103" max="14103" width="13.42578125" style="97" customWidth="1"/>
    <col min="14104" max="14104" width="0.5703125" style="97" customWidth="1"/>
    <col min="14105" max="14105" width="11.28515625" style="97" customWidth="1"/>
    <col min="14106" max="14106" width="0.5703125" style="97" customWidth="1"/>
    <col min="14107" max="14107" width="13.42578125" style="97" customWidth="1"/>
    <col min="14108" max="14108" width="0.5703125" style="97" customWidth="1"/>
    <col min="14109" max="14109" width="8.7109375" style="97" customWidth="1"/>
    <col min="14110" max="14110" width="1.5703125" style="97" customWidth="1"/>
    <col min="14111" max="14111" width="12.7109375" style="97" customWidth="1"/>
    <col min="14112" max="14336" width="12.7109375" style="97"/>
    <col min="14337" max="14337" width="4.42578125" style="97" customWidth="1"/>
    <col min="14338" max="14338" width="0.85546875" style="97" customWidth="1"/>
    <col min="14339" max="14339" width="11.140625" style="97" customWidth="1"/>
    <col min="14340" max="14340" width="0.85546875" style="97" customWidth="1"/>
    <col min="14341" max="14341" width="13.42578125" style="97" customWidth="1"/>
    <col min="14342" max="14342" width="0.85546875" style="97" customWidth="1"/>
    <col min="14343" max="14343" width="11.7109375" style="97" customWidth="1"/>
    <col min="14344" max="14344" width="0.85546875" style="97" customWidth="1"/>
    <col min="14345" max="14345" width="13.42578125" style="97" customWidth="1"/>
    <col min="14346" max="14346" width="0.5703125" style="97" customWidth="1"/>
    <col min="14347" max="14347" width="11.28515625" style="97" customWidth="1"/>
    <col min="14348" max="14348" width="0.85546875" style="97" customWidth="1"/>
    <col min="14349" max="14349" width="13.42578125" style="97" customWidth="1"/>
    <col min="14350" max="14350" width="0.7109375" style="97" customWidth="1"/>
    <col min="14351" max="14351" width="13.5703125" style="97" customWidth="1"/>
    <col min="14352" max="14352" width="0.85546875" style="97" customWidth="1"/>
    <col min="14353" max="14353" width="12.85546875" style="97" customWidth="1"/>
    <col min="14354" max="14354" width="0.85546875" style="97" customWidth="1"/>
    <col min="14355" max="14355" width="13.85546875" style="97" bestFit="1" customWidth="1"/>
    <col min="14356" max="14356" width="0.85546875" style="97" customWidth="1"/>
    <col min="14357" max="14357" width="12.5703125" style="97" customWidth="1"/>
    <col min="14358" max="14358" width="0.85546875" style="97" customWidth="1"/>
    <col min="14359" max="14359" width="13.42578125" style="97" customWidth="1"/>
    <col min="14360" max="14360" width="0.5703125" style="97" customWidth="1"/>
    <col min="14361" max="14361" width="11.28515625" style="97" customWidth="1"/>
    <col min="14362" max="14362" width="0.5703125" style="97" customWidth="1"/>
    <col min="14363" max="14363" width="13.42578125" style="97" customWidth="1"/>
    <col min="14364" max="14364" width="0.5703125" style="97" customWidth="1"/>
    <col min="14365" max="14365" width="8.7109375" style="97" customWidth="1"/>
    <col min="14366" max="14366" width="1.5703125" style="97" customWidth="1"/>
    <col min="14367" max="14367" width="12.7109375" style="97" customWidth="1"/>
    <col min="14368" max="14592" width="12.7109375" style="97"/>
    <col min="14593" max="14593" width="4.42578125" style="97" customWidth="1"/>
    <col min="14594" max="14594" width="0.85546875" style="97" customWidth="1"/>
    <col min="14595" max="14595" width="11.140625" style="97" customWidth="1"/>
    <col min="14596" max="14596" width="0.85546875" style="97" customWidth="1"/>
    <col min="14597" max="14597" width="13.42578125" style="97" customWidth="1"/>
    <col min="14598" max="14598" width="0.85546875" style="97" customWidth="1"/>
    <col min="14599" max="14599" width="11.7109375" style="97" customWidth="1"/>
    <col min="14600" max="14600" width="0.85546875" style="97" customWidth="1"/>
    <col min="14601" max="14601" width="13.42578125" style="97" customWidth="1"/>
    <col min="14602" max="14602" width="0.5703125" style="97" customWidth="1"/>
    <col min="14603" max="14603" width="11.28515625" style="97" customWidth="1"/>
    <col min="14604" max="14604" width="0.85546875" style="97" customWidth="1"/>
    <col min="14605" max="14605" width="13.42578125" style="97" customWidth="1"/>
    <col min="14606" max="14606" width="0.7109375" style="97" customWidth="1"/>
    <col min="14607" max="14607" width="13.5703125" style="97" customWidth="1"/>
    <col min="14608" max="14608" width="0.85546875" style="97" customWidth="1"/>
    <col min="14609" max="14609" width="12.85546875" style="97" customWidth="1"/>
    <col min="14610" max="14610" width="0.85546875" style="97" customWidth="1"/>
    <col min="14611" max="14611" width="13.85546875" style="97" bestFit="1" customWidth="1"/>
    <col min="14612" max="14612" width="0.85546875" style="97" customWidth="1"/>
    <col min="14613" max="14613" width="12.5703125" style="97" customWidth="1"/>
    <col min="14614" max="14614" width="0.85546875" style="97" customWidth="1"/>
    <col min="14615" max="14615" width="13.42578125" style="97" customWidth="1"/>
    <col min="14616" max="14616" width="0.5703125" style="97" customWidth="1"/>
    <col min="14617" max="14617" width="11.28515625" style="97" customWidth="1"/>
    <col min="14618" max="14618" width="0.5703125" style="97" customWidth="1"/>
    <col min="14619" max="14619" width="13.42578125" style="97" customWidth="1"/>
    <col min="14620" max="14620" width="0.5703125" style="97" customWidth="1"/>
    <col min="14621" max="14621" width="8.7109375" style="97" customWidth="1"/>
    <col min="14622" max="14622" width="1.5703125" style="97" customWidth="1"/>
    <col min="14623" max="14623" width="12.7109375" style="97" customWidth="1"/>
    <col min="14624" max="14848" width="12.7109375" style="97"/>
    <col min="14849" max="14849" width="4.42578125" style="97" customWidth="1"/>
    <col min="14850" max="14850" width="0.85546875" style="97" customWidth="1"/>
    <col min="14851" max="14851" width="11.140625" style="97" customWidth="1"/>
    <col min="14852" max="14852" width="0.85546875" style="97" customWidth="1"/>
    <col min="14853" max="14853" width="13.42578125" style="97" customWidth="1"/>
    <col min="14854" max="14854" width="0.85546875" style="97" customWidth="1"/>
    <col min="14855" max="14855" width="11.7109375" style="97" customWidth="1"/>
    <col min="14856" max="14856" width="0.85546875" style="97" customWidth="1"/>
    <col min="14857" max="14857" width="13.42578125" style="97" customWidth="1"/>
    <col min="14858" max="14858" width="0.5703125" style="97" customWidth="1"/>
    <col min="14859" max="14859" width="11.28515625" style="97" customWidth="1"/>
    <col min="14860" max="14860" width="0.85546875" style="97" customWidth="1"/>
    <col min="14861" max="14861" width="13.42578125" style="97" customWidth="1"/>
    <col min="14862" max="14862" width="0.7109375" style="97" customWidth="1"/>
    <col min="14863" max="14863" width="13.5703125" style="97" customWidth="1"/>
    <col min="14864" max="14864" width="0.85546875" style="97" customWidth="1"/>
    <col min="14865" max="14865" width="12.85546875" style="97" customWidth="1"/>
    <col min="14866" max="14866" width="0.85546875" style="97" customWidth="1"/>
    <col min="14867" max="14867" width="13.85546875" style="97" bestFit="1" customWidth="1"/>
    <col min="14868" max="14868" width="0.85546875" style="97" customWidth="1"/>
    <col min="14869" max="14869" width="12.5703125" style="97" customWidth="1"/>
    <col min="14870" max="14870" width="0.85546875" style="97" customWidth="1"/>
    <col min="14871" max="14871" width="13.42578125" style="97" customWidth="1"/>
    <col min="14872" max="14872" width="0.5703125" style="97" customWidth="1"/>
    <col min="14873" max="14873" width="11.28515625" style="97" customWidth="1"/>
    <col min="14874" max="14874" width="0.5703125" style="97" customWidth="1"/>
    <col min="14875" max="14875" width="13.42578125" style="97" customWidth="1"/>
    <col min="14876" max="14876" width="0.5703125" style="97" customWidth="1"/>
    <col min="14877" max="14877" width="8.7109375" style="97" customWidth="1"/>
    <col min="14878" max="14878" width="1.5703125" style="97" customWidth="1"/>
    <col min="14879" max="14879" width="12.7109375" style="97" customWidth="1"/>
    <col min="14880" max="15104" width="12.7109375" style="97"/>
    <col min="15105" max="15105" width="4.42578125" style="97" customWidth="1"/>
    <col min="15106" max="15106" width="0.85546875" style="97" customWidth="1"/>
    <col min="15107" max="15107" width="11.140625" style="97" customWidth="1"/>
    <col min="15108" max="15108" width="0.85546875" style="97" customWidth="1"/>
    <col min="15109" max="15109" width="13.42578125" style="97" customWidth="1"/>
    <col min="15110" max="15110" width="0.85546875" style="97" customWidth="1"/>
    <col min="15111" max="15111" width="11.7109375" style="97" customWidth="1"/>
    <col min="15112" max="15112" width="0.85546875" style="97" customWidth="1"/>
    <col min="15113" max="15113" width="13.42578125" style="97" customWidth="1"/>
    <col min="15114" max="15114" width="0.5703125" style="97" customWidth="1"/>
    <col min="15115" max="15115" width="11.28515625" style="97" customWidth="1"/>
    <col min="15116" max="15116" width="0.85546875" style="97" customWidth="1"/>
    <col min="15117" max="15117" width="13.42578125" style="97" customWidth="1"/>
    <col min="15118" max="15118" width="0.7109375" style="97" customWidth="1"/>
    <col min="15119" max="15119" width="13.5703125" style="97" customWidth="1"/>
    <col min="15120" max="15120" width="0.85546875" style="97" customWidth="1"/>
    <col min="15121" max="15121" width="12.85546875" style="97" customWidth="1"/>
    <col min="15122" max="15122" width="0.85546875" style="97" customWidth="1"/>
    <col min="15123" max="15123" width="13.85546875" style="97" bestFit="1" customWidth="1"/>
    <col min="15124" max="15124" width="0.85546875" style="97" customWidth="1"/>
    <col min="15125" max="15125" width="12.5703125" style="97" customWidth="1"/>
    <col min="15126" max="15126" width="0.85546875" style="97" customWidth="1"/>
    <col min="15127" max="15127" width="13.42578125" style="97" customWidth="1"/>
    <col min="15128" max="15128" width="0.5703125" style="97" customWidth="1"/>
    <col min="15129" max="15129" width="11.28515625" style="97" customWidth="1"/>
    <col min="15130" max="15130" width="0.5703125" style="97" customWidth="1"/>
    <col min="15131" max="15131" width="13.42578125" style="97" customWidth="1"/>
    <col min="15132" max="15132" width="0.5703125" style="97" customWidth="1"/>
    <col min="15133" max="15133" width="8.7109375" style="97" customWidth="1"/>
    <col min="15134" max="15134" width="1.5703125" style="97" customWidth="1"/>
    <col min="15135" max="15135" width="12.7109375" style="97" customWidth="1"/>
    <col min="15136" max="15360" width="12.7109375" style="97"/>
    <col min="15361" max="15361" width="4.42578125" style="97" customWidth="1"/>
    <col min="15362" max="15362" width="0.85546875" style="97" customWidth="1"/>
    <col min="15363" max="15363" width="11.140625" style="97" customWidth="1"/>
    <col min="15364" max="15364" width="0.85546875" style="97" customWidth="1"/>
    <col min="15365" max="15365" width="13.42578125" style="97" customWidth="1"/>
    <col min="15366" max="15366" width="0.85546875" style="97" customWidth="1"/>
    <col min="15367" max="15367" width="11.7109375" style="97" customWidth="1"/>
    <col min="15368" max="15368" width="0.85546875" style="97" customWidth="1"/>
    <col min="15369" max="15369" width="13.42578125" style="97" customWidth="1"/>
    <col min="15370" max="15370" width="0.5703125" style="97" customWidth="1"/>
    <col min="15371" max="15371" width="11.28515625" style="97" customWidth="1"/>
    <col min="15372" max="15372" width="0.85546875" style="97" customWidth="1"/>
    <col min="15373" max="15373" width="13.42578125" style="97" customWidth="1"/>
    <col min="15374" max="15374" width="0.7109375" style="97" customWidth="1"/>
    <col min="15375" max="15375" width="13.5703125" style="97" customWidth="1"/>
    <col min="15376" max="15376" width="0.85546875" style="97" customWidth="1"/>
    <col min="15377" max="15377" width="12.85546875" style="97" customWidth="1"/>
    <col min="15378" max="15378" width="0.85546875" style="97" customWidth="1"/>
    <col min="15379" max="15379" width="13.85546875" style="97" bestFit="1" customWidth="1"/>
    <col min="15380" max="15380" width="0.85546875" style="97" customWidth="1"/>
    <col min="15381" max="15381" width="12.5703125" style="97" customWidth="1"/>
    <col min="15382" max="15382" width="0.85546875" style="97" customWidth="1"/>
    <col min="15383" max="15383" width="13.42578125" style="97" customWidth="1"/>
    <col min="15384" max="15384" width="0.5703125" style="97" customWidth="1"/>
    <col min="15385" max="15385" width="11.28515625" style="97" customWidth="1"/>
    <col min="15386" max="15386" width="0.5703125" style="97" customWidth="1"/>
    <col min="15387" max="15387" width="13.42578125" style="97" customWidth="1"/>
    <col min="15388" max="15388" width="0.5703125" style="97" customWidth="1"/>
    <col min="15389" max="15389" width="8.7109375" style="97" customWidth="1"/>
    <col min="15390" max="15390" width="1.5703125" style="97" customWidth="1"/>
    <col min="15391" max="15391" width="12.7109375" style="97" customWidth="1"/>
    <col min="15392" max="15616" width="12.7109375" style="97"/>
    <col min="15617" max="15617" width="4.42578125" style="97" customWidth="1"/>
    <col min="15618" max="15618" width="0.85546875" style="97" customWidth="1"/>
    <col min="15619" max="15619" width="11.140625" style="97" customWidth="1"/>
    <col min="15620" max="15620" width="0.85546875" style="97" customWidth="1"/>
    <col min="15621" max="15621" width="13.42578125" style="97" customWidth="1"/>
    <col min="15622" max="15622" width="0.85546875" style="97" customWidth="1"/>
    <col min="15623" max="15623" width="11.7109375" style="97" customWidth="1"/>
    <col min="15624" max="15624" width="0.85546875" style="97" customWidth="1"/>
    <col min="15625" max="15625" width="13.42578125" style="97" customWidth="1"/>
    <col min="15626" max="15626" width="0.5703125" style="97" customWidth="1"/>
    <col min="15627" max="15627" width="11.28515625" style="97" customWidth="1"/>
    <col min="15628" max="15628" width="0.85546875" style="97" customWidth="1"/>
    <col min="15629" max="15629" width="13.42578125" style="97" customWidth="1"/>
    <col min="15630" max="15630" width="0.7109375" style="97" customWidth="1"/>
    <col min="15631" max="15631" width="13.5703125" style="97" customWidth="1"/>
    <col min="15632" max="15632" width="0.85546875" style="97" customWidth="1"/>
    <col min="15633" max="15633" width="12.85546875" style="97" customWidth="1"/>
    <col min="15634" max="15634" width="0.85546875" style="97" customWidth="1"/>
    <col min="15635" max="15635" width="13.85546875" style="97" bestFit="1" customWidth="1"/>
    <col min="15636" max="15636" width="0.85546875" style="97" customWidth="1"/>
    <col min="15637" max="15637" width="12.5703125" style="97" customWidth="1"/>
    <col min="15638" max="15638" width="0.85546875" style="97" customWidth="1"/>
    <col min="15639" max="15639" width="13.42578125" style="97" customWidth="1"/>
    <col min="15640" max="15640" width="0.5703125" style="97" customWidth="1"/>
    <col min="15641" max="15641" width="11.28515625" style="97" customWidth="1"/>
    <col min="15642" max="15642" width="0.5703125" style="97" customWidth="1"/>
    <col min="15643" max="15643" width="13.42578125" style="97" customWidth="1"/>
    <col min="15644" max="15644" width="0.5703125" style="97" customWidth="1"/>
    <col min="15645" max="15645" width="8.7109375" style="97" customWidth="1"/>
    <col min="15646" max="15646" width="1.5703125" style="97" customWidth="1"/>
    <col min="15647" max="15647" width="12.7109375" style="97" customWidth="1"/>
    <col min="15648" max="15872" width="12.7109375" style="97"/>
    <col min="15873" max="15873" width="4.42578125" style="97" customWidth="1"/>
    <col min="15874" max="15874" width="0.85546875" style="97" customWidth="1"/>
    <col min="15875" max="15875" width="11.140625" style="97" customWidth="1"/>
    <col min="15876" max="15876" width="0.85546875" style="97" customWidth="1"/>
    <col min="15877" max="15877" width="13.42578125" style="97" customWidth="1"/>
    <col min="15878" max="15878" width="0.85546875" style="97" customWidth="1"/>
    <col min="15879" max="15879" width="11.7109375" style="97" customWidth="1"/>
    <col min="15880" max="15880" width="0.85546875" style="97" customWidth="1"/>
    <col min="15881" max="15881" width="13.42578125" style="97" customWidth="1"/>
    <col min="15882" max="15882" width="0.5703125" style="97" customWidth="1"/>
    <col min="15883" max="15883" width="11.28515625" style="97" customWidth="1"/>
    <col min="15884" max="15884" width="0.85546875" style="97" customWidth="1"/>
    <col min="15885" max="15885" width="13.42578125" style="97" customWidth="1"/>
    <col min="15886" max="15886" width="0.7109375" style="97" customWidth="1"/>
    <col min="15887" max="15887" width="13.5703125" style="97" customWidth="1"/>
    <col min="15888" max="15888" width="0.85546875" style="97" customWidth="1"/>
    <col min="15889" max="15889" width="12.85546875" style="97" customWidth="1"/>
    <col min="15890" max="15890" width="0.85546875" style="97" customWidth="1"/>
    <col min="15891" max="15891" width="13.85546875" style="97" bestFit="1" customWidth="1"/>
    <col min="15892" max="15892" width="0.85546875" style="97" customWidth="1"/>
    <col min="15893" max="15893" width="12.5703125" style="97" customWidth="1"/>
    <col min="15894" max="15894" width="0.85546875" style="97" customWidth="1"/>
    <col min="15895" max="15895" width="13.42578125" style="97" customWidth="1"/>
    <col min="15896" max="15896" width="0.5703125" style="97" customWidth="1"/>
    <col min="15897" max="15897" width="11.28515625" style="97" customWidth="1"/>
    <col min="15898" max="15898" width="0.5703125" style="97" customWidth="1"/>
    <col min="15899" max="15899" width="13.42578125" style="97" customWidth="1"/>
    <col min="15900" max="15900" width="0.5703125" style="97" customWidth="1"/>
    <col min="15901" max="15901" width="8.7109375" style="97" customWidth="1"/>
    <col min="15902" max="15902" width="1.5703125" style="97" customWidth="1"/>
    <col min="15903" max="15903" width="12.7109375" style="97" customWidth="1"/>
    <col min="15904" max="16128" width="12.7109375" style="97"/>
    <col min="16129" max="16129" width="4.42578125" style="97" customWidth="1"/>
    <col min="16130" max="16130" width="0.85546875" style="97" customWidth="1"/>
    <col min="16131" max="16131" width="11.140625" style="97" customWidth="1"/>
    <col min="16132" max="16132" width="0.85546875" style="97" customWidth="1"/>
    <col min="16133" max="16133" width="13.42578125" style="97" customWidth="1"/>
    <col min="16134" max="16134" width="0.85546875" style="97" customWidth="1"/>
    <col min="16135" max="16135" width="11.7109375" style="97" customWidth="1"/>
    <col min="16136" max="16136" width="0.85546875" style="97" customWidth="1"/>
    <col min="16137" max="16137" width="13.42578125" style="97" customWidth="1"/>
    <col min="16138" max="16138" width="0.5703125" style="97" customWidth="1"/>
    <col min="16139" max="16139" width="11.28515625" style="97" customWidth="1"/>
    <col min="16140" max="16140" width="0.85546875" style="97" customWidth="1"/>
    <col min="16141" max="16141" width="13.42578125" style="97" customWidth="1"/>
    <col min="16142" max="16142" width="0.7109375" style="97" customWidth="1"/>
    <col min="16143" max="16143" width="13.5703125" style="97" customWidth="1"/>
    <col min="16144" max="16144" width="0.85546875" style="97" customWidth="1"/>
    <col min="16145" max="16145" width="12.85546875" style="97" customWidth="1"/>
    <col min="16146" max="16146" width="0.85546875" style="97" customWidth="1"/>
    <col min="16147" max="16147" width="13.85546875" style="97" bestFit="1" customWidth="1"/>
    <col min="16148" max="16148" width="0.85546875" style="97" customWidth="1"/>
    <col min="16149" max="16149" width="12.5703125" style="97" customWidth="1"/>
    <col min="16150" max="16150" width="0.85546875" style="97" customWidth="1"/>
    <col min="16151" max="16151" width="13.42578125" style="97" customWidth="1"/>
    <col min="16152" max="16152" width="0.5703125" style="97" customWidth="1"/>
    <col min="16153" max="16153" width="11.28515625" style="97" customWidth="1"/>
    <col min="16154" max="16154" width="0.5703125" style="97" customWidth="1"/>
    <col min="16155" max="16155" width="13.42578125" style="97" customWidth="1"/>
    <col min="16156" max="16156" width="0.5703125" style="97" customWidth="1"/>
    <col min="16157" max="16157" width="8.7109375" style="97" customWidth="1"/>
    <col min="16158" max="16158" width="1.5703125" style="97" customWidth="1"/>
    <col min="16159" max="16159" width="12.7109375" style="97" customWidth="1"/>
    <col min="16160" max="16384" width="12.7109375" style="97"/>
  </cols>
  <sheetData>
    <row r="1" spans="1:31" ht="10.7" customHeight="1" x14ac:dyDescent="0.25">
      <c r="A1" s="94"/>
      <c r="B1" s="94"/>
      <c r="C1" s="94"/>
      <c r="D1" s="94"/>
      <c r="E1" s="94"/>
      <c r="F1" s="94"/>
      <c r="G1" s="94"/>
      <c r="H1" s="94"/>
      <c r="I1" s="94"/>
      <c r="J1" s="94"/>
      <c r="K1" s="94"/>
      <c r="L1" s="94"/>
      <c r="M1" s="94"/>
      <c r="N1" s="95" t="s">
        <v>290</v>
      </c>
      <c r="O1" s="94"/>
      <c r="P1" s="94"/>
      <c r="Q1" s="94"/>
      <c r="R1" s="94"/>
      <c r="S1" s="94"/>
      <c r="T1" s="94"/>
      <c r="U1" s="94"/>
      <c r="V1" s="94"/>
      <c r="W1" s="94"/>
      <c r="X1" s="94"/>
      <c r="Y1" s="94"/>
      <c r="Z1" s="94"/>
      <c r="AA1" s="94"/>
      <c r="AB1" s="94"/>
      <c r="AC1" s="96" t="s">
        <v>660</v>
      </c>
      <c r="AD1" s="94"/>
      <c r="AE1" s="94"/>
    </row>
    <row r="2" spans="1:31" ht="10.7" customHeight="1" x14ac:dyDescent="0.25">
      <c r="A2" s="94"/>
      <c r="B2" s="94"/>
      <c r="C2" s="94"/>
      <c r="D2" s="94"/>
      <c r="E2" s="94"/>
      <c r="F2" s="94"/>
      <c r="G2" s="94"/>
      <c r="H2" s="94"/>
      <c r="I2" s="94"/>
      <c r="J2" s="94"/>
      <c r="K2" s="94"/>
      <c r="L2" s="94"/>
      <c r="M2" s="94"/>
      <c r="N2" s="95" t="s">
        <v>661</v>
      </c>
      <c r="O2" s="94"/>
      <c r="P2" s="94"/>
      <c r="Q2" s="94"/>
      <c r="R2" s="94"/>
      <c r="S2" s="94"/>
      <c r="T2" s="94"/>
      <c r="U2" s="94"/>
      <c r="V2" s="94"/>
      <c r="W2" s="94"/>
      <c r="X2" s="94"/>
      <c r="Y2" s="94"/>
      <c r="Z2" s="94"/>
      <c r="AA2" s="94"/>
      <c r="AB2" s="94"/>
      <c r="AC2" s="96" t="s">
        <v>617</v>
      </c>
      <c r="AD2" s="94"/>
      <c r="AE2" s="94"/>
    </row>
    <row r="3" spans="1:31" ht="10.7" customHeight="1" x14ac:dyDescent="0.25">
      <c r="A3" s="94"/>
      <c r="B3" s="94"/>
      <c r="C3" s="94"/>
      <c r="D3" s="94"/>
      <c r="E3" s="94"/>
      <c r="F3" s="94"/>
      <c r="G3" s="94"/>
      <c r="H3" s="94"/>
      <c r="I3" s="94"/>
      <c r="J3" s="94"/>
      <c r="K3" s="94"/>
      <c r="L3" s="94"/>
      <c r="M3" s="94"/>
      <c r="N3" s="98" t="s">
        <v>662</v>
      </c>
      <c r="O3" s="94"/>
      <c r="P3" s="94"/>
      <c r="Q3" s="94"/>
      <c r="R3" s="94"/>
      <c r="S3" s="94"/>
      <c r="T3" s="94"/>
      <c r="U3" s="94"/>
      <c r="V3" s="94"/>
      <c r="W3" s="94"/>
      <c r="X3" s="94"/>
      <c r="Y3" s="94"/>
      <c r="Z3" s="94"/>
      <c r="AA3" s="94"/>
      <c r="AB3" s="94"/>
      <c r="AC3" s="94"/>
      <c r="AD3" s="94"/>
      <c r="AE3" s="94"/>
    </row>
    <row r="4" spans="1:31" ht="9.6" customHeight="1" x14ac:dyDescent="0.2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row>
    <row r="5" spans="1:31" ht="9.6" customHeight="1" x14ac:dyDescent="0.2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row>
    <row r="6" spans="1:31" ht="9.6" customHeight="1" x14ac:dyDescent="0.2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row>
    <row r="7" spans="1:31" ht="9.6" customHeight="1" x14ac:dyDescent="0.25">
      <c r="A7" s="94"/>
      <c r="B7" s="94"/>
      <c r="C7" s="94"/>
      <c r="D7" s="94"/>
      <c r="E7" s="99" t="s">
        <v>727</v>
      </c>
      <c r="F7" s="99"/>
      <c r="G7" s="99"/>
      <c r="H7" s="99"/>
      <c r="I7" s="99"/>
      <c r="J7" s="99"/>
      <c r="K7" s="99"/>
      <c r="L7" s="99"/>
      <c r="M7" s="99"/>
      <c r="N7" s="94"/>
      <c r="O7" s="99" t="s">
        <v>663</v>
      </c>
      <c r="P7" s="99"/>
      <c r="Q7" s="99"/>
      <c r="R7" s="99"/>
      <c r="S7" s="99"/>
      <c r="T7" s="99"/>
      <c r="U7" s="99"/>
      <c r="V7" s="99"/>
      <c r="W7" s="99"/>
      <c r="X7" s="94"/>
      <c r="Y7" s="94"/>
      <c r="Z7" s="94"/>
      <c r="AA7" s="99" t="s">
        <v>664</v>
      </c>
      <c r="AB7" s="99"/>
      <c r="AC7" s="99"/>
      <c r="AD7" s="94"/>
      <c r="AE7" s="94"/>
    </row>
    <row r="8" spans="1:31" ht="9.6" customHeight="1" x14ac:dyDescent="0.2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row>
    <row r="9" spans="1:31" ht="9.6" customHeight="1" x14ac:dyDescent="0.25">
      <c r="A9" s="94"/>
      <c r="B9" s="94"/>
      <c r="C9" s="94"/>
      <c r="D9" s="94"/>
      <c r="E9" s="95" t="s">
        <v>665</v>
      </c>
      <c r="F9" s="94"/>
      <c r="G9" s="94"/>
      <c r="H9" s="94"/>
      <c r="I9" s="95" t="s">
        <v>325</v>
      </c>
      <c r="J9" s="94"/>
      <c r="K9" s="94"/>
      <c r="L9" s="94"/>
      <c r="M9" s="94"/>
      <c r="N9" s="94"/>
      <c r="O9" s="94"/>
      <c r="P9" s="94"/>
      <c r="Q9" s="95" t="s">
        <v>666</v>
      </c>
      <c r="R9" s="94"/>
      <c r="S9" s="95" t="s">
        <v>325</v>
      </c>
      <c r="T9" s="94"/>
      <c r="U9" s="94"/>
      <c r="V9" s="94"/>
      <c r="W9" s="94"/>
      <c r="X9" s="94"/>
      <c r="Y9" s="94"/>
      <c r="Z9" s="94"/>
      <c r="AA9" s="94"/>
      <c r="AB9" s="94"/>
      <c r="AC9" s="94"/>
      <c r="AD9" s="94"/>
      <c r="AE9" s="94"/>
    </row>
    <row r="10" spans="1:31" ht="9.6" customHeight="1" x14ac:dyDescent="0.25">
      <c r="A10" s="94"/>
      <c r="B10" s="94"/>
      <c r="C10" s="94"/>
      <c r="D10" s="94"/>
      <c r="E10" s="95" t="s">
        <v>667</v>
      </c>
      <c r="F10" s="94"/>
      <c r="G10" s="95" t="s">
        <v>668</v>
      </c>
      <c r="H10" s="94"/>
      <c r="I10" s="95" t="s">
        <v>669</v>
      </c>
      <c r="J10" s="94"/>
      <c r="K10" s="95" t="s">
        <v>670</v>
      </c>
      <c r="L10" s="94"/>
      <c r="M10" s="94"/>
      <c r="N10" s="94"/>
      <c r="O10" s="94"/>
      <c r="P10" s="94"/>
      <c r="Q10" s="95" t="s">
        <v>671</v>
      </c>
      <c r="R10" s="94"/>
      <c r="S10" s="95" t="s">
        <v>59</v>
      </c>
      <c r="T10" s="94"/>
      <c r="U10" s="95" t="s">
        <v>68</v>
      </c>
      <c r="V10" s="94"/>
      <c r="W10" s="94"/>
      <c r="X10" s="94"/>
      <c r="Y10" s="95" t="s">
        <v>672</v>
      </c>
      <c r="Z10" s="94"/>
      <c r="AA10" s="94"/>
      <c r="AB10" s="94"/>
      <c r="AC10" s="94"/>
      <c r="AD10" s="94"/>
      <c r="AE10" s="94"/>
    </row>
    <row r="11" spans="1:31" ht="9.6" customHeight="1" x14ac:dyDescent="0.25">
      <c r="A11" s="100" t="s">
        <v>69</v>
      </c>
      <c r="B11" s="94"/>
      <c r="C11" s="100" t="s">
        <v>71</v>
      </c>
      <c r="D11" s="94"/>
      <c r="E11" s="101" t="s">
        <v>673</v>
      </c>
      <c r="F11" s="94"/>
      <c r="G11" s="100" t="s">
        <v>674</v>
      </c>
      <c r="H11" s="94"/>
      <c r="I11" s="100" t="s">
        <v>675</v>
      </c>
      <c r="J11" s="94"/>
      <c r="K11" s="100" t="s">
        <v>676</v>
      </c>
      <c r="L11" s="94"/>
      <c r="M11" s="100" t="s">
        <v>63</v>
      </c>
      <c r="N11" s="94"/>
      <c r="O11" s="100" t="s">
        <v>374</v>
      </c>
      <c r="P11" s="94"/>
      <c r="Q11" s="100" t="s">
        <v>602</v>
      </c>
      <c r="R11" s="94"/>
      <c r="S11" s="100" t="s">
        <v>67</v>
      </c>
      <c r="T11" s="94"/>
      <c r="U11" s="102" t="s">
        <v>677</v>
      </c>
      <c r="V11" s="94"/>
      <c r="W11" s="100" t="s">
        <v>63</v>
      </c>
      <c r="X11" s="94"/>
      <c r="Y11" s="100" t="s">
        <v>678</v>
      </c>
      <c r="Z11" s="94"/>
      <c r="AA11" s="100" t="s">
        <v>72</v>
      </c>
      <c r="AB11" s="94"/>
      <c r="AC11" s="100" t="s">
        <v>431</v>
      </c>
      <c r="AD11" s="94"/>
      <c r="AE11" s="101" t="s">
        <v>679</v>
      </c>
    </row>
    <row r="12" spans="1:31" ht="9.75" customHeight="1" x14ac:dyDescent="0.25">
      <c r="A12" s="103"/>
      <c r="B12" s="13" t="s">
        <v>279</v>
      </c>
      <c r="C12" s="103"/>
      <c r="D12" s="103"/>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row>
    <row r="13" spans="1:31" ht="9.75" customHeight="1" x14ac:dyDescent="0.25">
      <c r="A13" s="103">
        <v>1</v>
      </c>
      <c r="B13" s="103"/>
      <c r="C13" s="8" t="s">
        <v>82</v>
      </c>
      <c r="D13" s="103"/>
      <c r="E13" s="104">
        <v>658445928</v>
      </c>
      <c r="F13" s="94"/>
      <c r="G13" s="104">
        <v>0</v>
      </c>
      <c r="H13" s="94"/>
      <c r="I13" s="104">
        <v>533431576</v>
      </c>
      <c r="J13" s="94"/>
      <c r="K13" s="104">
        <v>0</v>
      </c>
      <c r="L13" s="94"/>
      <c r="M13" s="104">
        <f t="shared" ref="M13:M50" si="0">(E13+G13+I13+K13)</f>
        <v>1191877504</v>
      </c>
      <c r="N13" s="94"/>
      <c r="O13" s="104">
        <v>414438700</v>
      </c>
      <c r="P13" s="94"/>
      <c r="Q13" s="104">
        <v>35238091</v>
      </c>
      <c r="R13" s="94"/>
      <c r="S13" s="104">
        <v>742200713</v>
      </c>
      <c r="T13" s="94"/>
      <c r="U13" s="104">
        <v>0</v>
      </c>
      <c r="V13" s="94"/>
      <c r="W13" s="104">
        <f t="shared" ref="W13:W50" si="1">(O13+Q13+S13+U13)</f>
        <v>1191877504</v>
      </c>
      <c r="X13" s="94"/>
      <c r="Y13" s="104">
        <v>0</v>
      </c>
      <c r="Z13" s="94"/>
      <c r="AA13" s="104">
        <f>(M13-Y13)</f>
        <v>1191877504</v>
      </c>
      <c r="AB13" s="94"/>
      <c r="AC13" s="105">
        <f t="shared" ref="AC13:AC50" si="2">(AA13/AE13)</f>
        <v>7400.6675194039117</v>
      </c>
      <c r="AD13" s="94"/>
      <c r="AE13" s="190">
        <v>161050</v>
      </c>
    </row>
    <row r="14" spans="1:31" ht="9.75" customHeight="1" x14ac:dyDescent="0.25">
      <c r="A14" s="103">
        <v>2</v>
      </c>
      <c r="B14" s="103"/>
      <c r="C14" s="8" t="s">
        <v>83</v>
      </c>
      <c r="D14" s="103"/>
      <c r="E14" s="106">
        <v>108404818</v>
      </c>
      <c r="F14" s="94"/>
      <c r="G14" s="106">
        <v>0</v>
      </c>
      <c r="H14" s="94"/>
      <c r="I14" s="106">
        <v>70942383</v>
      </c>
      <c r="J14" s="94"/>
      <c r="K14" s="106">
        <v>0</v>
      </c>
      <c r="L14" s="94"/>
      <c r="M14" s="106">
        <f t="shared" si="0"/>
        <v>179347201</v>
      </c>
      <c r="N14" s="94"/>
      <c r="O14" s="106">
        <v>27664414</v>
      </c>
      <c r="P14" s="94"/>
      <c r="Q14" s="106">
        <v>0</v>
      </c>
      <c r="R14" s="94"/>
      <c r="S14" s="106">
        <v>151682787</v>
      </c>
      <c r="T14" s="94"/>
      <c r="U14" s="106">
        <v>0</v>
      </c>
      <c r="V14" s="94"/>
      <c r="W14" s="106">
        <f t="shared" si="1"/>
        <v>179347201</v>
      </c>
      <c r="X14" s="94"/>
      <c r="Y14" s="106">
        <v>0</v>
      </c>
      <c r="Z14" s="94"/>
      <c r="AA14" s="106">
        <f>(M14-Y14)</f>
        <v>179347201</v>
      </c>
      <c r="AB14" s="94"/>
      <c r="AC14" s="107">
        <f t="shared" si="2"/>
        <v>10626.72281803638</v>
      </c>
      <c r="AD14" s="94"/>
      <c r="AE14" s="190">
        <v>16877</v>
      </c>
    </row>
    <row r="15" spans="1:31" ht="9.75" customHeight="1" x14ac:dyDescent="0.25">
      <c r="A15" s="103">
        <v>3</v>
      </c>
      <c r="B15" s="103"/>
      <c r="C15" s="8" t="s">
        <v>85</v>
      </c>
      <c r="D15" s="103"/>
      <c r="E15" s="106">
        <v>15142137</v>
      </c>
      <c r="F15" s="94"/>
      <c r="G15" s="106">
        <v>1125000</v>
      </c>
      <c r="H15" s="94"/>
      <c r="I15" s="106">
        <v>18983160</v>
      </c>
      <c r="J15" s="94"/>
      <c r="K15" s="106">
        <v>0</v>
      </c>
      <c r="L15" s="94"/>
      <c r="M15" s="106">
        <f t="shared" si="0"/>
        <v>35250297</v>
      </c>
      <c r="N15" s="94"/>
      <c r="O15" s="106">
        <v>12154550</v>
      </c>
      <c r="P15" s="94"/>
      <c r="Q15" s="106">
        <v>0</v>
      </c>
      <c r="R15" s="94"/>
      <c r="S15" s="106">
        <v>16633171</v>
      </c>
      <c r="T15" s="94"/>
      <c r="U15" s="106">
        <v>6462576</v>
      </c>
      <c r="V15" s="94"/>
      <c r="W15" s="106">
        <f t="shared" si="1"/>
        <v>35250297</v>
      </c>
      <c r="X15" s="94"/>
      <c r="Y15" s="106">
        <v>0</v>
      </c>
      <c r="Z15" s="94"/>
      <c r="AA15" s="106">
        <f t="shared" ref="AA15:AA28" si="3">(M15-Y15)</f>
        <v>35250297</v>
      </c>
      <c r="AB15" s="94"/>
      <c r="AC15" s="107">
        <f t="shared" si="2"/>
        <v>5550.3538025507796</v>
      </c>
      <c r="AD15" s="94"/>
      <c r="AE15" s="190">
        <v>6351</v>
      </c>
    </row>
    <row r="16" spans="1:31" ht="9.75" customHeight="1" x14ac:dyDescent="0.25">
      <c r="A16" s="103">
        <v>4</v>
      </c>
      <c r="B16" s="103"/>
      <c r="C16" s="8" t="s">
        <v>86</v>
      </c>
      <c r="D16" s="103"/>
      <c r="E16" s="106">
        <v>145748542</v>
      </c>
      <c r="F16" s="94"/>
      <c r="G16" s="106">
        <v>0</v>
      </c>
      <c r="H16" s="94"/>
      <c r="I16" s="106">
        <v>203136941</v>
      </c>
      <c r="J16" s="94"/>
      <c r="K16" s="106">
        <v>0</v>
      </c>
      <c r="L16" s="94"/>
      <c r="M16" s="106">
        <f t="shared" si="0"/>
        <v>348885483</v>
      </c>
      <c r="N16" s="94"/>
      <c r="O16" s="106">
        <v>87381951</v>
      </c>
      <c r="P16" s="94"/>
      <c r="Q16" s="106">
        <v>25125304</v>
      </c>
      <c r="R16" s="94"/>
      <c r="S16" s="106">
        <v>175741178</v>
      </c>
      <c r="T16" s="94"/>
      <c r="U16" s="106">
        <v>60637050</v>
      </c>
      <c r="V16" s="94"/>
      <c r="W16" s="106">
        <f t="shared" si="1"/>
        <v>348885483</v>
      </c>
      <c r="X16" s="94"/>
      <c r="Y16" s="106">
        <v>12830074</v>
      </c>
      <c r="Z16" s="94"/>
      <c r="AA16" s="106">
        <f t="shared" si="3"/>
        <v>336055409</v>
      </c>
      <c r="AB16" s="94"/>
      <c r="AC16" s="107">
        <f t="shared" si="2"/>
        <v>6819.1678131531426</v>
      </c>
      <c r="AD16" s="94"/>
      <c r="AE16" s="190">
        <v>49281</v>
      </c>
    </row>
    <row r="17" spans="1:31" ht="9.75" customHeight="1" x14ac:dyDescent="0.25">
      <c r="A17" s="103">
        <v>5</v>
      </c>
      <c r="B17" s="103"/>
      <c r="C17" s="8" t="s">
        <v>87</v>
      </c>
      <c r="D17" s="103"/>
      <c r="E17" s="106">
        <v>673125628</v>
      </c>
      <c r="F17" s="94"/>
      <c r="G17" s="106">
        <v>199533</v>
      </c>
      <c r="H17" s="94"/>
      <c r="I17" s="106">
        <v>931413894</v>
      </c>
      <c r="J17" s="94"/>
      <c r="K17" s="106">
        <v>0</v>
      </c>
      <c r="L17" s="94"/>
      <c r="M17" s="106">
        <f t="shared" si="0"/>
        <v>1604739055</v>
      </c>
      <c r="N17" s="94"/>
      <c r="O17" s="106">
        <v>750591638</v>
      </c>
      <c r="P17" s="94"/>
      <c r="Q17" s="106">
        <v>36945870</v>
      </c>
      <c r="R17" s="94"/>
      <c r="S17" s="106">
        <v>336441526</v>
      </c>
      <c r="T17" s="94"/>
      <c r="U17" s="106">
        <v>480760021</v>
      </c>
      <c r="V17" s="94"/>
      <c r="W17" s="106">
        <f t="shared" si="1"/>
        <v>1604739055</v>
      </c>
      <c r="X17" s="94"/>
      <c r="Y17" s="106">
        <v>34717634</v>
      </c>
      <c r="Z17" s="94"/>
      <c r="AA17" s="106">
        <f t="shared" si="3"/>
        <v>1570021421</v>
      </c>
      <c r="AB17" s="94"/>
      <c r="AC17" s="107">
        <f t="shared" si="2"/>
        <v>6437.9968712582213</v>
      </c>
      <c r="AD17" s="94"/>
      <c r="AE17" s="190">
        <v>243868</v>
      </c>
    </row>
    <row r="18" spans="1:31" ht="9.75" customHeight="1" x14ac:dyDescent="0.25">
      <c r="A18" s="103">
        <v>6</v>
      </c>
      <c r="B18" s="103"/>
      <c r="C18" s="8" t="s">
        <v>88</v>
      </c>
      <c r="D18" s="103"/>
      <c r="E18" s="106">
        <v>42172204</v>
      </c>
      <c r="F18" s="94"/>
      <c r="G18" s="106">
        <v>0</v>
      </c>
      <c r="H18" s="94"/>
      <c r="I18" s="106">
        <v>59891722</v>
      </c>
      <c r="J18" s="94"/>
      <c r="K18" s="106">
        <v>0</v>
      </c>
      <c r="L18" s="94"/>
      <c r="M18" s="106">
        <f t="shared" si="0"/>
        <v>102063926</v>
      </c>
      <c r="N18" s="94"/>
      <c r="O18" s="106">
        <v>53254721</v>
      </c>
      <c r="P18" s="94"/>
      <c r="Q18" s="106">
        <v>0</v>
      </c>
      <c r="R18" s="94"/>
      <c r="S18" s="106">
        <v>45115889</v>
      </c>
      <c r="T18" s="94"/>
      <c r="U18" s="106">
        <v>3693316</v>
      </c>
      <c r="V18" s="94"/>
      <c r="W18" s="106">
        <f t="shared" si="1"/>
        <v>102063926</v>
      </c>
      <c r="X18" s="94"/>
      <c r="Y18" s="106">
        <v>0</v>
      </c>
      <c r="Z18" s="94"/>
      <c r="AA18" s="106">
        <f t="shared" si="3"/>
        <v>102063926</v>
      </c>
      <c r="AB18" s="94"/>
      <c r="AC18" s="107">
        <f t="shared" si="2"/>
        <v>5811.6345518733633</v>
      </c>
      <c r="AD18" s="94"/>
      <c r="AE18" s="190">
        <v>17562</v>
      </c>
    </row>
    <row r="19" spans="1:31" ht="9.75" customHeight="1" x14ac:dyDescent="0.25">
      <c r="A19" s="103">
        <v>7</v>
      </c>
      <c r="B19" s="103"/>
      <c r="C19" s="8" t="s">
        <v>89</v>
      </c>
      <c r="D19" s="103"/>
      <c r="E19" s="106">
        <v>29076978</v>
      </c>
      <c r="F19" s="94"/>
      <c r="G19" s="106">
        <v>10340000</v>
      </c>
      <c r="H19" s="94"/>
      <c r="I19" s="106">
        <v>25128699</v>
      </c>
      <c r="J19" s="94"/>
      <c r="K19" s="106">
        <v>0</v>
      </c>
      <c r="L19" s="94"/>
      <c r="M19" s="106">
        <f t="shared" si="0"/>
        <v>64545677</v>
      </c>
      <c r="N19" s="94"/>
      <c r="O19" s="106">
        <v>32004115</v>
      </c>
      <c r="P19" s="94"/>
      <c r="Q19" s="106">
        <v>0</v>
      </c>
      <c r="R19" s="94"/>
      <c r="S19" s="106">
        <v>17562509</v>
      </c>
      <c r="T19" s="94"/>
      <c r="U19" s="106">
        <v>14979053</v>
      </c>
      <c r="V19" s="94"/>
      <c r="W19" s="106">
        <f t="shared" si="1"/>
        <v>64545677</v>
      </c>
      <c r="X19" s="94"/>
      <c r="Y19" s="106">
        <v>0</v>
      </c>
      <c r="Z19" s="94"/>
      <c r="AA19" s="106">
        <f t="shared" si="3"/>
        <v>64545677</v>
      </c>
      <c r="AB19" s="94"/>
      <c r="AC19" s="107">
        <f t="shared" si="2"/>
        <v>11292.105843247025</v>
      </c>
      <c r="AD19" s="94"/>
      <c r="AE19" s="190">
        <v>5716</v>
      </c>
    </row>
    <row r="20" spans="1:31" ht="9.75" customHeight="1" x14ac:dyDescent="0.25">
      <c r="A20" s="103">
        <v>8</v>
      </c>
      <c r="B20" s="103"/>
      <c r="C20" s="8" t="s">
        <v>90</v>
      </c>
      <c r="D20" s="103"/>
      <c r="E20" s="106">
        <v>103073811</v>
      </c>
      <c r="F20" s="94"/>
      <c r="G20" s="106">
        <v>0</v>
      </c>
      <c r="H20" s="94"/>
      <c r="I20" s="106">
        <v>61841259</v>
      </c>
      <c r="J20" s="94"/>
      <c r="K20" s="106">
        <v>0</v>
      </c>
      <c r="L20" s="94"/>
      <c r="M20" s="106">
        <f t="shared" si="0"/>
        <v>164915070</v>
      </c>
      <c r="N20" s="94"/>
      <c r="O20" s="106">
        <v>58865252</v>
      </c>
      <c r="P20" s="94"/>
      <c r="Q20" s="106">
        <v>0</v>
      </c>
      <c r="R20" s="94"/>
      <c r="S20" s="106">
        <v>61282249</v>
      </c>
      <c r="T20" s="94"/>
      <c r="U20" s="106">
        <v>44767569</v>
      </c>
      <c r="V20" s="94"/>
      <c r="W20" s="106">
        <f t="shared" si="1"/>
        <v>164915070</v>
      </c>
      <c r="X20" s="94"/>
      <c r="Y20" s="106">
        <v>0</v>
      </c>
      <c r="Z20" s="94"/>
      <c r="AA20" s="106">
        <f t="shared" si="3"/>
        <v>164915070</v>
      </c>
      <c r="AB20" s="94"/>
      <c r="AC20" s="107">
        <f t="shared" si="2"/>
        <v>4062.9482631189949</v>
      </c>
      <c r="AD20" s="94"/>
      <c r="AE20" s="190">
        <v>40590</v>
      </c>
    </row>
    <row r="21" spans="1:31" ht="9.75" customHeight="1" x14ac:dyDescent="0.25">
      <c r="A21" s="103">
        <v>9</v>
      </c>
      <c r="B21" s="103"/>
      <c r="C21" s="8" t="s">
        <v>91</v>
      </c>
      <c r="D21" s="103"/>
      <c r="E21" s="106">
        <v>28773485</v>
      </c>
      <c r="F21" s="94"/>
      <c r="G21" s="106">
        <v>0</v>
      </c>
      <c r="H21" s="94"/>
      <c r="I21" s="106">
        <v>3354694</v>
      </c>
      <c r="J21" s="94"/>
      <c r="K21" s="106">
        <v>0</v>
      </c>
      <c r="L21" s="94"/>
      <c r="M21" s="106">
        <f t="shared" si="0"/>
        <v>32128179</v>
      </c>
      <c r="N21" s="94"/>
      <c r="O21" s="106">
        <v>0</v>
      </c>
      <c r="P21" s="94"/>
      <c r="Q21" s="106">
        <v>0</v>
      </c>
      <c r="R21" s="94"/>
      <c r="S21" s="106">
        <v>7265229</v>
      </c>
      <c r="T21" s="94"/>
      <c r="U21" s="106">
        <v>24862950</v>
      </c>
      <c r="V21" s="94"/>
      <c r="W21" s="106">
        <f t="shared" si="1"/>
        <v>32128179</v>
      </c>
      <c r="X21" s="94"/>
      <c r="Y21" s="106">
        <v>0</v>
      </c>
      <c r="Z21" s="94"/>
      <c r="AA21" s="106">
        <f t="shared" si="3"/>
        <v>32128179</v>
      </c>
      <c r="AB21" s="94"/>
      <c r="AC21" s="107">
        <f t="shared" si="2"/>
        <v>5808.74688121497</v>
      </c>
      <c r="AD21" s="94"/>
      <c r="AE21" s="190">
        <v>5531</v>
      </c>
    </row>
    <row r="22" spans="1:31" ht="9.75" customHeight="1" x14ac:dyDescent="0.25">
      <c r="A22" s="103">
        <v>10</v>
      </c>
      <c r="B22" s="103"/>
      <c r="C22" s="8" t="s">
        <v>92</v>
      </c>
      <c r="D22" s="103"/>
      <c r="E22" s="106">
        <v>146971259</v>
      </c>
      <c r="F22" s="94"/>
      <c r="G22" s="106">
        <v>0</v>
      </c>
      <c r="H22" s="94"/>
      <c r="I22" s="106">
        <v>90186687</v>
      </c>
      <c r="J22" s="94"/>
      <c r="K22" s="106">
        <v>0</v>
      </c>
      <c r="L22" s="94"/>
      <c r="M22" s="106">
        <f t="shared" si="0"/>
        <v>237157946</v>
      </c>
      <c r="N22" s="94"/>
      <c r="O22" s="106">
        <v>204356</v>
      </c>
      <c r="P22" s="94"/>
      <c r="Q22" s="106">
        <v>0</v>
      </c>
      <c r="R22" s="94"/>
      <c r="S22" s="106">
        <v>210240922</v>
      </c>
      <c r="T22" s="94"/>
      <c r="U22" s="106">
        <v>26712668</v>
      </c>
      <c r="V22" s="94"/>
      <c r="W22" s="106">
        <f t="shared" si="1"/>
        <v>237157946</v>
      </c>
      <c r="X22" s="94"/>
      <c r="Y22" s="106">
        <v>0</v>
      </c>
      <c r="Z22" s="94"/>
      <c r="AA22" s="106">
        <f t="shared" si="3"/>
        <v>237157946</v>
      </c>
      <c r="AB22" s="94"/>
      <c r="AC22" s="107">
        <f t="shared" si="2"/>
        <v>9659.4145487129354</v>
      </c>
      <c r="AD22" s="94"/>
      <c r="AE22" s="190">
        <v>24552</v>
      </c>
    </row>
    <row r="23" spans="1:31" ht="9.75" customHeight="1" x14ac:dyDescent="0.25">
      <c r="A23" s="103">
        <v>11</v>
      </c>
      <c r="B23" s="103"/>
      <c r="C23" s="8" t="s">
        <v>93</v>
      </c>
      <c r="D23" s="103"/>
      <c r="E23" s="106">
        <v>97795954</v>
      </c>
      <c r="F23" s="94"/>
      <c r="G23" s="106">
        <v>0</v>
      </c>
      <c r="H23" s="94"/>
      <c r="I23" s="106">
        <v>26251494</v>
      </c>
      <c r="J23" s="94"/>
      <c r="K23" s="106">
        <v>0</v>
      </c>
      <c r="L23" s="94"/>
      <c r="M23" s="106">
        <f t="shared" si="0"/>
        <v>124047448</v>
      </c>
      <c r="N23" s="94"/>
      <c r="O23" s="106">
        <v>97890280</v>
      </c>
      <c r="P23" s="94"/>
      <c r="Q23" s="106">
        <v>3657661</v>
      </c>
      <c r="R23" s="94"/>
      <c r="S23" s="106">
        <v>11683357</v>
      </c>
      <c r="T23" s="94"/>
      <c r="U23" s="106">
        <v>10816150</v>
      </c>
      <c r="V23" s="94"/>
      <c r="W23" s="106">
        <f t="shared" si="1"/>
        <v>124047448</v>
      </c>
      <c r="X23" s="94"/>
      <c r="Y23" s="106">
        <v>0</v>
      </c>
      <c r="Z23" s="94"/>
      <c r="AA23" s="106">
        <f t="shared" si="3"/>
        <v>124047448</v>
      </c>
      <c r="AB23" s="94"/>
      <c r="AC23" s="107">
        <f t="shared" si="2"/>
        <v>8578.6616874135543</v>
      </c>
      <c r="AD23" s="94"/>
      <c r="AE23" s="190">
        <v>14460</v>
      </c>
    </row>
    <row r="24" spans="1:31" ht="9.75" customHeight="1" x14ac:dyDescent="0.25">
      <c r="A24" s="103">
        <v>12</v>
      </c>
      <c r="B24" s="103"/>
      <c r="C24" s="8" t="s">
        <v>94</v>
      </c>
      <c r="D24" s="103"/>
      <c r="E24" s="106">
        <v>16299152</v>
      </c>
      <c r="F24" s="94"/>
      <c r="G24" s="106">
        <v>0</v>
      </c>
      <c r="H24" s="94"/>
      <c r="I24" s="106">
        <v>24297969</v>
      </c>
      <c r="J24" s="94"/>
      <c r="K24" s="106">
        <v>0</v>
      </c>
      <c r="L24" s="94"/>
      <c r="M24" s="106">
        <f t="shared" si="0"/>
        <v>40597121</v>
      </c>
      <c r="N24" s="94"/>
      <c r="O24" s="106">
        <v>20511349</v>
      </c>
      <c r="P24" s="94"/>
      <c r="Q24" s="106">
        <v>0</v>
      </c>
      <c r="R24" s="94"/>
      <c r="S24" s="106">
        <v>16254477</v>
      </c>
      <c r="T24" s="94"/>
      <c r="U24" s="106">
        <v>3831295</v>
      </c>
      <c r="V24" s="94"/>
      <c r="W24" s="106">
        <f t="shared" si="1"/>
        <v>40597121</v>
      </c>
      <c r="X24" s="94"/>
      <c r="Y24" s="106">
        <v>0</v>
      </c>
      <c r="Z24" s="94"/>
      <c r="AA24" s="106">
        <f t="shared" si="3"/>
        <v>40597121</v>
      </c>
      <c r="AB24" s="94"/>
      <c r="AC24" s="107">
        <f t="shared" si="2"/>
        <v>4886.5095089070774</v>
      </c>
      <c r="AD24" s="94"/>
      <c r="AE24" s="190">
        <v>8308</v>
      </c>
    </row>
    <row r="25" spans="1:31" ht="9.75" customHeight="1" x14ac:dyDescent="0.25">
      <c r="A25" s="103">
        <v>13</v>
      </c>
      <c r="B25" s="103"/>
      <c r="C25" s="8" t="s">
        <v>95</v>
      </c>
      <c r="D25" s="103"/>
      <c r="E25" s="106">
        <v>115946629</v>
      </c>
      <c r="F25" s="94"/>
      <c r="G25" s="106">
        <v>0</v>
      </c>
      <c r="H25" s="94"/>
      <c r="I25" s="106">
        <v>90576575</v>
      </c>
      <c r="J25" s="94"/>
      <c r="K25" s="106">
        <v>0</v>
      </c>
      <c r="L25" s="94"/>
      <c r="M25" s="106">
        <f t="shared" si="0"/>
        <v>206523204</v>
      </c>
      <c r="N25" s="94"/>
      <c r="O25" s="106">
        <v>86830602</v>
      </c>
      <c r="P25" s="94"/>
      <c r="Q25" s="106">
        <v>0</v>
      </c>
      <c r="R25" s="94"/>
      <c r="S25" s="106">
        <v>91673998</v>
      </c>
      <c r="T25" s="94"/>
      <c r="U25" s="106">
        <v>28018604</v>
      </c>
      <c r="V25" s="94"/>
      <c r="W25" s="106">
        <f t="shared" si="1"/>
        <v>206523204</v>
      </c>
      <c r="X25" s="94"/>
      <c r="Y25" s="106">
        <v>0</v>
      </c>
      <c r="Z25" s="94"/>
      <c r="AA25" s="106">
        <f t="shared" si="3"/>
        <v>206523204</v>
      </c>
      <c r="AB25" s="94"/>
      <c r="AC25" s="107">
        <f t="shared" si="2"/>
        <v>7275.2740338887515</v>
      </c>
      <c r="AD25" s="94"/>
      <c r="AE25" s="190">
        <v>28387</v>
      </c>
    </row>
    <row r="26" spans="1:31" ht="9.75" customHeight="1" x14ac:dyDescent="0.25">
      <c r="A26" s="103">
        <v>14</v>
      </c>
      <c r="B26" s="103"/>
      <c r="C26" s="8" t="s">
        <v>96</v>
      </c>
      <c r="D26" s="103"/>
      <c r="E26" s="106">
        <v>18642808</v>
      </c>
      <c r="F26" s="94"/>
      <c r="G26" s="106">
        <v>131116</v>
      </c>
      <c r="H26" s="94"/>
      <c r="I26" s="106">
        <v>15901851</v>
      </c>
      <c r="J26" s="94"/>
      <c r="K26" s="106">
        <v>0</v>
      </c>
      <c r="L26" s="94"/>
      <c r="M26" s="106">
        <f t="shared" si="0"/>
        <v>34675775</v>
      </c>
      <c r="N26" s="94"/>
      <c r="O26" s="106">
        <v>21992837</v>
      </c>
      <c r="P26" s="94"/>
      <c r="Q26" s="106">
        <v>0</v>
      </c>
      <c r="R26" s="94"/>
      <c r="S26" s="106">
        <v>6137871</v>
      </c>
      <c r="T26" s="94"/>
      <c r="U26" s="106">
        <v>6545067</v>
      </c>
      <c r="V26" s="94"/>
      <c r="W26" s="106">
        <f t="shared" si="1"/>
        <v>34675775</v>
      </c>
      <c r="X26" s="94"/>
      <c r="Y26" s="106">
        <v>0</v>
      </c>
      <c r="Z26" s="94"/>
      <c r="AA26" s="106">
        <f t="shared" si="3"/>
        <v>34675775</v>
      </c>
      <c r="AB26" s="94"/>
      <c r="AC26" s="107">
        <f t="shared" si="2"/>
        <v>5264.2743282222564</v>
      </c>
      <c r="AD26" s="94"/>
      <c r="AE26" s="190">
        <v>6587</v>
      </c>
    </row>
    <row r="27" spans="1:31" ht="9.75" customHeight="1" x14ac:dyDescent="0.25">
      <c r="A27" s="103">
        <v>15</v>
      </c>
      <c r="B27" s="103"/>
      <c r="C27" s="8" t="s">
        <v>97</v>
      </c>
      <c r="D27" s="103"/>
      <c r="E27" s="106">
        <v>350689109</v>
      </c>
      <c r="F27" s="94"/>
      <c r="G27" s="106">
        <v>0</v>
      </c>
      <c r="H27" s="94"/>
      <c r="I27" s="106">
        <v>470819323</v>
      </c>
      <c r="J27" s="94"/>
      <c r="K27" s="106">
        <v>0</v>
      </c>
      <c r="L27" s="94"/>
      <c r="M27" s="106">
        <f t="shared" si="0"/>
        <v>821508432</v>
      </c>
      <c r="N27" s="94"/>
      <c r="O27" s="106">
        <v>208174065</v>
      </c>
      <c r="P27" s="94"/>
      <c r="Q27" s="106">
        <v>0</v>
      </c>
      <c r="R27" s="94"/>
      <c r="S27" s="106">
        <v>521886162</v>
      </c>
      <c r="T27" s="94"/>
      <c r="U27" s="106">
        <v>91448205</v>
      </c>
      <c r="V27" s="94"/>
      <c r="W27" s="106">
        <f t="shared" si="1"/>
        <v>821508432</v>
      </c>
      <c r="X27" s="94"/>
      <c r="Y27" s="106">
        <v>9077693</v>
      </c>
      <c r="Z27" s="94"/>
      <c r="AA27" s="106">
        <f t="shared" si="3"/>
        <v>812430739</v>
      </c>
      <c r="AB27" s="94"/>
      <c r="AC27" s="107">
        <f t="shared" si="2"/>
        <v>5990.0960635262372</v>
      </c>
      <c r="AD27" s="94"/>
      <c r="AE27" s="190">
        <v>135629</v>
      </c>
    </row>
    <row r="28" spans="1:31" ht="9.75" customHeight="1" x14ac:dyDescent="0.25">
      <c r="A28" s="103">
        <v>16</v>
      </c>
      <c r="B28" s="103"/>
      <c r="C28" s="8" t="s">
        <v>98</v>
      </c>
      <c r="D28" s="103"/>
      <c r="E28" s="106">
        <v>184476253</v>
      </c>
      <c r="F28" s="94"/>
      <c r="G28" s="106">
        <v>0</v>
      </c>
      <c r="H28" s="94"/>
      <c r="I28" s="106">
        <v>128829525</v>
      </c>
      <c r="J28" s="94"/>
      <c r="K28" s="106">
        <v>0</v>
      </c>
      <c r="L28" s="94"/>
      <c r="M28" s="106">
        <f t="shared" si="0"/>
        <v>313305778</v>
      </c>
      <c r="N28" s="94"/>
      <c r="O28" s="106">
        <v>175988565</v>
      </c>
      <c r="P28" s="94"/>
      <c r="Q28" s="106">
        <v>24186144</v>
      </c>
      <c r="R28" s="94"/>
      <c r="S28" s="106">
        <v>75412046</v>
      </c>
      <c r="T28" s="94"/>
      <c r="U28" s="106">
        <v>37719023</v>
      </c>
      <c r="V28" s="94"/>
      <c r="W28" s="106">
        <f t="shared" si="1"/>
        <v>313305778</v>
      </c>
      <c r="X28" s="94"/>
      <c r="Y28" s="106">
        <v>0</v>
      </c>
      <c r="Z28" s="94"/>
      <c r="AA28" s="106">
        <f t="shared" si="3"/>
        <v>313305778</v>
      </c>
      <c r="AB28" s="94"/>
      <c r="AC28" s="107">
        <f t="shared" si="2"/>
        <v>5737.5705600117208</v>
      </c>
      <c r="AD28" s="94"/>
      <c r="AE28" s="190">
        <v>54606</v>
      </c>
    </row>
    <row r="29" spans="1:31" ht="9.75" customHeight="1" x14ac:dyDescent="0.25">
      <c r="A29" s="103">
        <v>17</v>
      </c>
      <c r="B29" s="103"/>
      <c r="C29" s="8" t="s">
        <v>99</v>
      </c>
      <c r="D29" s="103"/>
      <c r="E29" s="106">
        <v>0</v>
      </c>
      <c r="F29" s="94"/>
      <c r="G29" s="106">
        <v>0</v>
      </c>
      <c r="H29" s="94"/>
      <c r="I29" s="106">
        <v>0</v>
      </c>
      <c r="J29" s="94"/>
      <c r="K29" s="106">
        <v>0</v>
      </c>
      <c r="L29" s="94"/>
      <c r="M29" s="106">
        <f t="shared" si="0"/>
        <v>0</v>
      </c>
      <c r="N29" s="94"/>
      <c r="O29" s="106">
        <v>0</v>
      </c>
      <c r="P29" s="94"/>
      <c r="Q29" s="106">
        <v>0</v>
      </c>
      <c r="R29" s="94"/>
      <c r="S29" s="106">
        <v>0</v>
      </c>
      <c r="T29" s="94"/>
      <c r="U29" s="106">
        <v>0</v>
      </c>
      <c r="V29" s="94"/>
      <c r="W29" s="106">
        <f t="shared" si="1"/>
        <v>0</v>
      </c>
      <c r="X29" s="94"/>
      <c r="Y29" s="106">
        <v>0</v>
      </c>
      <c r="Z29" s="94"/>
      <c r="AA29" s="106">
        <f t="shared" ref="AA29:AA50" si="4">(M29-Y29)</f>
        <v>0</v>
      </c>
      <c r="AB29" s="94"/>
      <c r="AC29" s="107">
        <v>0</v>
      </c>
      <c r="AD29" s="94"/>
      <c r="AE29" s="190">
        <v>0</v>
      </c>
    </row>
    <row r="30" spans="1:31" ht="9.75" customHeight="1" x14ac:dyDescent="0.25">
      <c r="A30" s="103">
        <v>18</v>
      </c>
      <c r="B30" s="103"/>
      <c r="C30" s="8" t="s">
        <v>100</v>
      </c>
      <c r="D30" s="103"/>
      <c r="E30" s="106">
        <v>31385436</v>
      </c>
      <c r="F30" s="94"/>
      <c r="G30" s="106">
        <v>0</v>
      </c>
      <c r="H30" s="94"/>
      <c r="I30" s="106">
        <v>8050898</v>
      </c>
      <c r="J30" s="94"/>
      <c r="K30" s="106">
        <v>0</v>
      </c>
      <c r="L30" s="94"/>
      <c r="M30" s="106">
        <f t="shared" si="0"/>
        <v>39436334</v>
      </c>
      <c r="N30" s="94"/>
      <c r="O30" s="106">
        <v>20756752</v>
      </c>
      <c r="P30" s="94"/>
      <c r="Q30" s="106">
        <v>0</v>
      </c>
      <c r="R30" s="94"/>
      <c r="S30" s="106">
        <v>13202362</v>
      </c>
      <c r="T30" s="94"/>
      <c r="U30" s="106">
        <v>5477220</v>
      </c>
      <c r="V30" s="94"/>
      <c r="W30" s="106">
        <f t="shared" si="1"/>
        <v>39436334</v>
      </c>
      <c r="X30" s="94"/>
      <c r="Y30" s="106">
        <v>0</v>
      </c>
      <c r="Z30" s="94"/>
      <c r="AA30" s="106">
        <f t="shared" si="4"/>
        <v>39436334</v>
      </c>
      <c r="AB30" s="94"/>
      <c r="AC30" s="107">
        <f t="shared" si="2"/>
        <v>5356.741917957077</v>
      </c>
      <c r="AD30" s="94"/>
      <c r="AE30" s="190">
        <v>7362</v>
      </c>
    </row>
    <row r="31" spans="1:31" ht="9.75" customHeight="1" x14ac:dyDescent="0.25">
      <c r="A31" s="103">
        <v>19</v>
      </c>
      <c r="B31" s="103"/>
      <c r="C31" s="8" t="s">
        <v>101</v>
      </c>
      <c r="D31" s="103"/>
      <c r="E31" s="106">
        <v>393176541</v>
      </c>
      <c r="F31" s="94"/>
      <c r="G31" s="106">
        <v>0</v>
      </c>
      <c r="H31" s="94"/>
      <c r="I31" s="106">
        <v>309429167</v>
      </c>
      <c r="J31" s="94"/>
      <c r="K31" s="106">
        <v>0</v>
      </c>
      <c r="L31" s="94"/>
      <c r="M31" s="106">
        <f t="shared" si="0"/>
        <v>702605708</v>
      </c>
      <c r="N31" s="94"/>
      <c r="O31" s="106">
        <v>210641882</v>
      </c>
      <c r="P31" s="94"/>
      <c r="Q31" s="106">
        <v>36644234</v>
      </c>
      <c r="R31" s="94"/>
      <c r="S31" s="106">
        <v>225744617</v>
      </c>
      <c r="T31" s="94"/>
      <c r="U31" s="106">
        <v>229574975</v>
      </c>
      <c r="V31" s="94"/>
      <c r="W31" s="106">
        <f t="shared" si="1"/>
        <v>702605708</v>
      </c>
      <c r="X31" s="94"/>
      <c r="Y31" s="106">
        <v>0</v>
      </c>
      <c r="Z31" s="94"/>
      <c r="AA31" s="106">
        <f t="shared" si="4"/>
        <v>702605708</v>
      </c>
      <c r="AB31" s="94"/>
      <c r="AC31" s="107">
        <f t="shared" si="2"/>
        <v>8637.9929431146193</v>
      </c>
      <c r="AD31" s="94"/>
      <c r="AE31" s="190">
        <v>81339</v>
      </c>
    </row>
    <row r="32" spans="1:31" ht="9.75" customHeight="1" x14ac:dyDescent="0.25">
      <c r="A32" s="103">
        <v>20</v>
      </c>
      <c r="B32" s="103"/>
      <c r="C32" s="8" t="s">
        <v>102</v>
      </c>
      <c r="D32" s="103"/>
      <c r="E32" s="106">
        <v>160130840</v>
      </c>
      <c r="F32" s="94"/>
      <c r="G32" s="106">
        <v>0</v>
      </c>
      <c r="H32" s="94"/>
      <c r="I32" s="106">
        <v>142181967</v>
      </c>
      <c r="J32" s="94"/>
      <c r="K32" s="106">
        <v>0</v>
      </c>
      <c r="L32" s="94"/>
      <c r="M32" s="106">
        <f t="shared" si="0"/>
        <v>302312807</v>
      </c>
      <c r="N32" s="94"/>
      <c r="O32" s="106">
        <v>155304322</v>
      </c>
      <c r="P32" s="94"/>
      <c r="Q32" s="106">
        <v>14384250</v>
      </c>
      <c r="R32" s="94"/>
      <c r="S32" s="106">
        <v>75442546</v>
      </c>
      <c r="T32" s="94"/>
      <c r="U32" s="106">
        <v>57181689</v>
      </c>
      <c r="V32" s="94"/>
      <c r="W32" s="106">
        <f t="shared" si="1"/>
        <v>302312807</v>
      </c>
      <c r="X32" s="94"/>
      <c r="Y32" s="106">
        <v>0</v>
      </c>
      <c r="Z32" s="94"/>
      <c r="AA32" s="106">
        <f t="shared" si="4"/>
        <v>302312807</v>
      </c>
      <c r="AB32" s="94"/>
      <c r="AC32" s="107">
        <f t="shared" si="2"/>
        <v>7188.8523292036243</v>
      </c>
      <c r="AD32" s="94"/>
      <c r="AE32" s="190">
        <v>42053</v>
      </c>
    </row>
    <row r="33" spans="1:31" ht="9.75" customHeight="1" x14ac:dyDescent="0.25">
      <c r="A33" s="103">
        <v>21</v>
      </c>
      <c r="B33" s="103"/>
      <c r="C33" s="8" t="s">
        <v>103</v>
      </c>
      <c r="D33" s="103"/>
      <c r="E33" s="106">
        <v>98546761</v>
      </c>
      <c r="F33" s="94"/>
      <c r="G33" s="106">
        <v>7315000</v>
      </c>
      <c r="H33" s="94"/>
      <c r="I33" s="106">
        <v>46374148</v>
      </c>
      <c r="J33" s="94"/>
      <c r="K33" s="106">
        <v>0</v>
      </c>
      <c r="L33" s="94"/>
      <c r="M33" s="106">
        <f t="shared" si="0"/>
        <v>152235909</v>
      </c>
      <c r="N33" s="94"/>
      <c r="O33" s="106">
        <v>94045216</v>
      </c>
      <c r="P33" s="94"/>
      <c r="Q33" s="106">
        <v>0</v>
      </c>
      <c r="R33" s="94"/>
      <c r="S33" s="106">
        <v>45779119</v>
      </c>
      <c r="T33" s="94"/>
      <c r="U33" s="106">
        <v>12411574</v>
      </c>
      <c r="V33" s="94"/>
      <c r="W33" s="106">
        <f t="shared" si="1"/>
        <v>152235909</v>
      </c>
      <c r="X33" s="94"/>
      <c r="Y33" s="106">
        <v>0</v>
      </c>
      <c r="Z33" s="94"/>
      <c r="AA33" s="106">
        <f t="shared" si="4"/>
        <v>152235909</v>
      </c>
      <c r="AB33" s="94"/>
      <c r="AC33" s="107">
        <f t="shared" si="2"/>
        <v>9210.7882986447239</v>
      </c>
      <c r="AD33" s="94"/>
      <c r="AE33" s="190">
        <v>16528</v>
      </c>
    </row>
    <row r="34" spans="1:31" ht="9.75" customHeight="1" x14ac:dyDescent="0.25">
      <c r="A34" s="103">
        <v>22</v>
      </c>
      <c r="B34" s="103"/>
      <c r="C34" s="8" t="s">
        <v>104</v>
      </c>
      <c r="D34" s="103"/>
      <c r="E34" s="106">
        <v>27597447</v>
      </c>
      <c r="F34" s="94"/>
      <c r="G34" s="106">
        <v>750000</v>
      </c>
      <c r="H34" s="94"/>
      <c r="I34" s="106">
        <v>56152904</v>
      </c>
      <c r="J34" s="94"/>
      <c r="K34" s="106">
        <v>0</v>
      </c>
      <c r="L34" s="94"/>
      <c r="M34" s="106">
        <f t="shared" si="0"/>
        <v>84500351</v>
      </c>
      <c r="N34" s="94"/>
      <c r="O34" s="106">
        <v>31714223</v>
      </c>
      <c r="P34" s="94"/>
      <c r="Q34" s="106">
        <v>0</v>
      </c>
      <c r="R34" s="94"/>
      <c r="S34" s="106">
        <v>25414330</v>
      </c>
      <c r="T34" s="94"/>
      <c r="U34" s="106">
        <v>27371798</v>
      </c>
      <c r="V34" s="94"/>
      <c r="W34" s="106">
        <f t="shared" si="1"/>
        <v>84500351</v>
      </c>
      <c r="X34" s="94"/>
      <c r="Y34" s="106">
        <v>0</v>
      </c>
      <c r="Z34" s="94"/>
      <c r="AA34" s="106">
        <f t="shared" si="4"/>
        <v>84500351</v>
      </c>
      <c r="AB34" s="94"/>
      <c r="AC34" s="107">
        <f t="shared" si="2"/>
        <v>6441.0664684808289</v>
      </c>
      <c r="AD34" s="94"/>
      <c r="AE34" s="190">
        <v>13119</v>
      </c>
    </row>
    <row r="35" spans="1:31" ht="9.75" customHeight="1" x14ac:dyDescent="0.25">
      <c r="A35" s="103">
        <v>23</v>
      </c>
      <c r="B35" s="103"/>
      <c r="C35" s="8" t="s">
        <v>105</v>
      </c>
      <c r="D35" s="103"/>
      <c r="E35" s="106">
        <v>616400238</v>
      </c>
      <c r="F35" s="94"/>
      <c r="G35" s="106">
        <v>3359286</v>
      </c>
      <c r="H35" s="94"/>
      <c r="I35" s="106">
        <v>899365026</v>
      </c>
      <c r="J35" s="94"/>
      <c r="K35" s="106">
        <v>0</v>
      </c>
      <c r="L35" s="94"/>
      <c r="M35" s="106">
        <f t="shared" si="0"/>
        <v>1519124550</v>
      </c>
      <c r="N35" s="94"/>
      <c r="O35" s="106">
        <v>505262359</v>
      </c>
      <c r="P35" s="94"/>
      <c r="Q35" s="106">
        <v>48553861</v>
      </c>
      <c r="R35" s="94"/>
      <c r="S35" s="106">
        <v>755881181</v>
      </c>
      <c r="T35" s="94"/>
      <c r="U35" s="106">
        <v>209427149</v>
      </c>
      <c r="V35" s="94"/>
      <c r="W35" s="106">
        <f t="shared" si="1"/>
        <v>1519124550</v>
      </c>
      <c r="X35" s="94"/>
      <c r="Y35" s="106">
        <v>1461022</v>
      </c>
      <c r="Z35" s="94"/>
      <c r="AA35" s="106">
        <f t="shared" si="4"/>
        <v>1517663528</v>
      </c>
      <c r="AB35" s="94"/>
      <c r="AC35" s="107">
        <f t="shared" si="2"/>
        <v>8379.3722801031363</v>
      </c>
      <c r="AD35" s="94"/>
      <c r="AE35" s="190">
        <v>181119</v>
      </c>
    </row>
    <row r="36" spans="1:31" ht="9.75" customHeight="1" x14ac:dyDescent="0.25">
      <c r="A36" s="103">
        <v>24</v>
      </c>
      <c r="B36" s="103"/>
      <c r="C36" s="8" t="s">
        <v>106</v>
      </c>
      <c r="D36" s="103"/>
      <c r="E36" s="106">
        <v>1492998496</v>
      </c>
      <c r="F36" s="94"/>
      <c r="G36" s="106">
        <v>0</v>
      </c>
      <c r="H36" s="94"/>
      <c r="I36" s="106">
        <v>808407575</v>
      </c>
      <c r="J36" s="94"/>
      <c r="K36" s="106">
        <v>16320000</v>
      </c>
      <c r="L36" s="94"/>
      <c r="M36" s="106">
        <f t="shared" si="0"/>
        <v>2317726071</v>
      </c>
      <c r="N36" s="94"/>
      <c r="O36" s="106">
        <v>581371462</v>
      </c>
      <c r="P36" s="94"/>
      <c r="Q36" s="106">
        <v>27750038</v>
      </c>
      <c r="R36" s="94"/>
      <c r="S36" s="106">
        <v>1006628641</v>
      </c>
      <c r="T36" s="94"/>
      <c r="U36" s="106">
        <v>701975930</v>
      </c>
      <c r="V36" s="94"/>
      <c r="W36" s="106">
        <f t="shared" si="1"/>
        <v>2317726071</v>
      </c>
      <c r="X36" s="94"/>
      <c r="Y36" s="106">
        <v>0</v>
      </c>
      <c r="Z36" s="94"/>
      <c r="AA36" s="106">
        <f t="shared" si="4"/>
        <v>2317726071</v>
      </c>
      <c r="AB36" s="94"/>
      <c r="AC36" s="107">
        <f t="shared" si="2"/>
        <v>9431.5806926805053</v>
      </c>
      <c r="AD36" s="94"/>
      <c r="AE36" s="190">
        <v>245741</v>
      </c>
    </row>
    <row r="37" spans="1:31" ht="9.75" customHeight="1" x14ac:dyDescent="0.25">
      <c r="A37" s="103">
        <v>25</v>
      </c>
      <c r="B37" s="103"/>
      <c r="C37" s="8" t="s">
        <v>107</v>
      </c>
      <c r="D37" s="103"/>
      <c r="E37" s="106">
        <v>0</v>
      </c>
      <c r="F37" s="94"/>
      <c r="G37" s="106">
        <v>0</v>
      </c>
      <c r="H37" s="94"/>
      <c r="I37" s="106">
        <v>0</v>
      </c>
      <c r="J37" s="94"/>
      <c r="K37" s="106">
        <v>0</v>
      </c>
      <c r="L37" s="94"/>
      <c r="M37" s="106">
        <f t="shared" si="0"/>
        <v>0</v>
      </c>
      <c r="N37" s="94"/>
      <c r="O37" s="106">
        <v>0</v>
      </c>
      <c r="P37" s="94"/>
      <c r="Q37" s="106">
        <v>0</v>
      </c>
      <c r="R37" s="94"/>
      <c r="S37" s="106">
        <v>0</v>
      </c>
      <c r="T37" s="94"/>
      <c r="U37" s="106">
        <v>0</v>
      </c>
      <c r="V37" s="94"/>
      <c r="W37" s="106">
        <f t="shared" si="1"/>
        <v>0</v>
      </c>
      <c r="X37" s="94"/>
      <c r="Y37" s="106">
        <v>0</v>
      </c>
      <c r="Z37" s="94"/>
      <c r="AA37" s="106">
        <f t="shared" si="4"/>
        <v>0</v>
      </c>
      <c r="AB37" s="94"/>
      <c r="AC37" s="107">
        <v>0</v>
      </c>
      <c r="AD37" s="94"/>
      <c r="AE37" s="190">
        <v>0</v>
      </c>
    </row>
    <row r="38" spans="1:31" ht="9.75" customHeight="1" x14ac:dyDescent="0.25">
      <c r="A38" s="103">
        <v>26</v>
      </c>
      <c r="B38" s="103"/>
      <c r="C38" s="8" t="s">
        <v>108</v>
      </c>
      <c r="D38" s="103"/>
      <c r="E38" s="106">
        <v>0</v>
      </c>
      <c r="F38" s="94"/>
      <c r="G38" s="106">
        <v>0</v>
      </c>
      <c r="H38" s="94"/>
      <c r="I38" s="106">
        <v>0</v>
      </c>
      <c r="J38" s="94"/>
      <c r="K38" s="106">
        <v>0</v>
      </c>
      <c r="L38" s="94"/>
      <c r="M38" s="106">
        <f t="shared" si="0"/>
        <v>0</v>
      </c>
      <c r="N38" s="94"/>
      <c r="O38" s="106">
        <v>0</v>
      </c>
      <c r="P38" s="94"/>
      <c r="Q38" s="106">
        <v>0</v>
      </c>
      <c r="R38" s="94"/>
      <c r="S38" s="106">
        <v>0</v>
      </c>
      <c r="T38" s="94"/>
      <c r="U38" s="106">
        <v>0</v>
      </c>
      <c r="V38" s="94"/>
      <c r="W38" s="106">
        <f t="shared" si="1"/>
        <v>0</v>
      </c>
      <c r="X38" s="94"/>
      <c r="Y38" s="106">
        <v>0</v>
      </c>
      <c r="Z38" s="94"/>
      <c r="AA38" s="106">
        <f t="shared" si="4"/>
        <v>0</v>
      </c>
      <c r="AB38" s="94"/>
      <c r="AC38" s="107">
        <v>0</v>
      </c>
      <c r="AD38" s="94"/>
      <c r="AE38" s="190">
        <v>0</v>
      </c>
    </row>
    <row r="39" spans="1:31" ht="9.75" customHeight="1" x14ac:dyDescent="0.25">
      <c r="A39" s="103">
        <v>27</v>
      </c>
      <c r="B39" s="103"/>
      <c r="C39" s="8" t="s">
        <v>109</v>
      </c>
      <c r="D39" s="103"/>
      <c r="E39" s="106">
        <v>47444374</v>
      </c>
      <c r="F39" s="94"/>
      <c r="G39" s="106">
        <v>0</v>
      </c>
      <c r="H39" s="94"/>
      <c r="I39" s="106">
        <v>25749400</v>
      </c>
      <c r="J39" s="94"/>
      <c r="K39" s="106">
        <v>0</v>
      </c>
      <c r="L39" s="94"/>
      <c r="M39" s="106">
        <f t="shared" si="0"/>
        <v>73193774</v>
      </c>
      <c r="N39" s="94"/>
      <c r="O39" s="106">
        <v>40683713</v>
      </c>
      <c r="P39" s="94"/>
      <c r="Q39" s="106">
        <v>0</v>
      </c>
      <c r="R39" s="94"/>
      <c r="S39" s="106">
        <v>26515243</v>
      </c>
      <c r="T39" s="94"/>
      <c r="U39" s="106">
        <v>5994818</v>
      </c>
      <c r="V39" s="94"/>
      <c r="W39" s="106">
        <f t="shared" si="1"/>
        <v>73193774</v>
      </c>
      <c r="X39" s="94"/>
      <c r="Y39" s="106">
        <v>1109526</v>
      </c>
      <c r="Z39" s="94"/>
      <c r="AA39" s="106">
        <f t="shared" si="4"/>
        <v>72084248</v>
      </c>
      <c r="AB39" s="94"/>
      <c r="AC39" s="107">
        <f t="shared" si="2"/>
        <v>5850.994155844156</v>
      </c>
      <c r="AD39" s="94"/>
      <c r="AE39" s="190">
        <v>12320</v>
      </c>
    </row>
    <row r="40" spans="1:31" ht="9.75" customHeight="1" x14ac:dyDescent="0.25">
      <c r="A40" s="103">
        <v>28</v>
      </c>
      <c r="B40" s="103"/>
      <c r="C40" s="8" t="s">
        <v>110</v>
      </c>
      <c r="D40" s="103"/>
      <c r="E40" s="106">
        <v>566114256</v>
      </c>
      <c r="F40" s="94"/>
      <c r="G40" s="106">
        <v>0</v>
      </c>
      <c r="H40" s="94"/>
      <c r="I40" s="106">
        <v>328942393</v>
      </c>
      <c r="J40" s="94"/>
      <c r="K40" s="106">
        <v>0</v>
      </c>
      <c r="L40" s="94"/>
      <c r="M40" s="106">
        <f t="shared" si="0"/>
        <v>895056649</v>
      </c>
      <c r="N40" s="94"/>
      <c r="O40" s="106">
        <v>175132135</v>
      </c>
      <c r="P40" s="94"/>
      <c r="Q40" s="106">
        <v>0</v>
      </c>
      <c r="R40" s="94"/>
      <c r="S40" s="106">
        <v>588324799</v>
      </c>
      <c r="T40" s="94"/>
      <c r="U40" s="106">
        <v>131599715</v>
      </c>
      <c r="V40" s="94"/>
      <c r="W40" s="106">
        <f t="shared" si="1"/>
        <v>895056649</v>
      </c>
      <c r="X40" s="94"/>
      <c r="Y40" s="106">
        <v>5960426</v>
      </c>
      <c r="Z40" s="94"/>
      <c r="AA40" s="106">
        <f t="shared" si="4"/>
        <v>889096223</v>
      </c>
      <c r="AB40" s="94"/>
      <c r="AC40" s="107">
        <f t="shared" si="2"/>
        <v>9363.5400987857156</v>
      </c>
      <c r="AD40" s="94"/>
      <c r="AE40" s="190">
        <v>94953</v>
      </c>
    </row>
    <row r="41" spans="1:31" ht="9.75" customHeight="1" x14ac:dyDescent="0.25">
      <c r="A41" s="103">
        <v>29</v>
      </c>
      <c r="B41" s="103"/>
      <c r="C41" s="8" t="s">
        <v>111</v>
      </c>
      <c r="D41" s="103"/>
      <c r="E41" s="106">
        <v>20313434</v>
      </c>
      <c r="F41" s="94"/>
      <c r="G41" s="106">
        <v>0</v>
      </c>
      <c r="H41" s="94"/>
      <c r="I41" s="106">
        <v>27453471</v>
      </c>
      <c r="J41" s="94"/>
      <c r="K41" s="106">
        <v>0</v>
      </c>
      <c r="L41" s="94"/>
      <c r="M41" s="106">
        <f t="shared" si="0"/>
        <v>47766905</v>
      </c>
      <c r="N41" s="94"/>
      <c r="O41" s="106">
        <v>25355802</v>
      </c>
      <c r="P41" s="94"/>
      <c r="Q41" s="106">
        <v>0</v>
      </c>
      <c r="R41" s="94"/>
      <c r="S41" s="106">
        <v>18112494</v>
      </c>
      <c r="T41" s="94"/>
      <c r="U41" s="106">
        <v>4298609</v>
      </c>
      <c r="V41" s="94"/>
      <c r="W41" s="106">
        <f t="shared" si="1"/>
        <v>47766905</v>
      </c>
      <c r="X41" s="94"/>
      <c r="Y41" s="106">
        <v>0</v>
      </c>
      <c r="Z41" s="94"/>
      <c r="AA41" s="106">
        <f t="shared" si="4"/>
        <v>47766905</v>
      </c>
      <c r="AB41" s="94"/>
      <c r="AC41" s="107">
        <f t="shared" si="2"/>
        <v>2647.6861038745083</v>
      </c>
      <c r="AD41" s="94"/>
      <c r="AE41" s="190">
        <v>18041</v>
      </c>
    </row>
    <row r="42" spans="1:31" ht="9.75" customHeight="1" x14ac:dyDescent="0.25">
      <c r="A42" s="103">
        <v>30</v>
      </c>
      <c r="B42" s="103"/>
      <c r="C42" s="8" t="s">
        <v>112</v>
      </c>
      <c r="D42" s="103"/>
      <c r="E42" s="106">
        <v>1671325420</v>
      </c>
      <c r="F42" s="94"/>
      <c r="G42" s="106">
        <v>0</v>
      </c>
      <c r="H42" s="94"/>
      <c r="I42" s="106">
        <v>797118278</v>
      </c>
      <c r="J42" s="94"/>
      <c r="K42" s="106">
        <v>0</v>
      </c>
      <c r="L42" s="94"/>
      <c r="M42" s="106">
        <f t="shared" si="0"/>
        <v>2468443698</v>
      </c>
      <c r="N42" s="94"/>
      <c r="O42" s="106">
        <v>507278361</v>
      </c>
      <c r="P42" s="94"/>
      <c r="Q42" s="106">
        <v>84982126</v>
      </c>
      <c r="R42" s="94"/>
      <c r="S42" s="106">
        <v>937689006</v>
      </c>
      <c r="T42" s="94"/>
      <c r="U42" s="106">
        <v>938494205</v>
      </c>
      <c r="V42" s="94"/>
      <c r="W42" s="106">
        <f t="shared" si="1"/>
        <v>2468443698</v>
      </c>
      <c r="X42" s="94"/>
      <c r="Y42" s="106">
        <v>8986205</v>
      </c>
      <c r="Z42" s="94"/>
      <c r="AA42" s="106">
        <f t="shared" si="4"/>
        <v>2459457493</v>
      </c>
      <c r="AB42" s="94"/>
      <c r="AC42" s="107">
        <f t="shared" si="2"/>
        <v>10838.481982557652</v>
      </c>
      <c r="AD42" s="94"/>
      <c r="AE42" s="190">
        <v>226919</v>
      </c>
    </row>
    <row r="43" spans="1:31" ht="9.75" customHeight="1" x14ac:dyDescent="0.25">
      <c r="A43" s="103">
        <v>31</v>
      </c>
      <c r="B43" s="103"/>
      <c r="C43" s="8" t="s">
        <v>113</v>
      </c>
      <c r="D43" s="103"/>
      <c r="E43" s="106">
        <v>232397174</v>
      </c>
      <c r="F43" s="94"/>
      <c r="G43" s="106">
        <v>250000</v>
      </c>
      <c r="H43" s="94"/>
      <c r="I43" s="106">
        <v>312613334</v>
      </c>
      <c r="J43" s="94"/>
      <c r="K43" s="106">
        <v>0</v>
      </c>
      <c r="L43" s="94"/>
      <c r="M43" s="106">
        <f t="shared" si="0"/>
        <v>545260508</v>
      </c>
      <c r="N43" s="94"/>
      <c r="O43" s="106">
        <v>248025928</v>
      </c>
      <c r="P43" s="94"/>
      <c r="Q43" s="106">
        <v>31919516</v>
      </c>
      <c r="R43" s="94"/>
      <c r="S43" s="106">
        <v>242378556</v>
      </c>
      <c r="T43" s="94"/>
      <c r="U43" s="106">
        <v>22936508</v>
      </c>
      <c r="V43" s="94"/>
      <c r="W43" s="106">
        <f t="shared" si="1"/>
        <v>545260508</v>
      </c>
      <c r="X43" s="94"/>
      <c r="Y43" s="106">
        <v>17890</v>
      </c>
      <c r="Z43" s="94"/>
      <c r="AA43" s="106">
        <f t="shared" si="4"/>
        <v>545242618</v>
      </c>
      <c r="AB43" s="94"/>
      <c r="AC43" s="107">
        <f t="shared" si="2"/>
        <v>5450.627472933932</v>
      </c>
      <c r="AD43" s="94"/>
      <c r="AE43" s="190">
        <v>100033</v>
      </c>
    </row>
    <row r="44" spans="1:31" ht="9.75" customHeight="1" x14ac:dyDescent="0.25">
      <c r="A44" s="103">
        <v>32</v>
      </c>
      <c r="B44" s="103"/>
      <c r="C44" s="8" t="s">
        <v>114</v>
      </c>
      <c r="D44" s="103"/>
      <c r="E44" s="106">
        <v>73690915</v>
      </c>
      <c r="F44" s="94"/>
      <c r="G44" s="106">
        <v>0</v>
      </c>
      <c r="H44" s="94"/>
      <c r="I44" s="106">
        <v>93185796</v>
      </c>
      <c r="J44" s="94"/>
      <c r="K44" s="106">
        <v>0</v>
      </c>
      <c r="L44" s="94"/>
      <c r="M44" s="106">
        <f t="shared" si="0"/>
        <v>166876711</v>
      </c>
      <c r="N44" s="94"/>
      <c r="O44" s="106">
        <v>53977797</v>
      </c>
      <c r="P44" s="94"/>
      <c r="Q44" s="106">
        <v>223750</v>
      </c>
      <c r="R44" s="94"/>
      <c r="S44" s="106">
        <v>60313471</v>
      </c>
      <c r="T44" s="94"/>
      <c r="U44" s="106">
        <v>52361693</v>
      </c>
      <c r="V44" s="94"/>
      <c r="W44" s="106">
        <f t="shared" si="1"/>
        <v>166876711</v>
      </c>
      <c r="X44" s="94"/>
      <c r="Y44" s="106">
        <v>0</v>
      </c>
      <c r="Z44" s="94"/>
      <c r="AA44" s="106">
        <f t="shared" si="4"/>
        <v>166876711</v>
      </c>
      <c r="AB44" s="94"/>
      <c r="AC44" s="107">
        <f t="shared" si="2"/>
        <v>6492.2467709305947</v>
      </c>
      <c r="AD44" s="94"/>
      <c r="AE44" s="190">
        <v>25704</v>
      </c>
    </row>
    <row r="45" spans="1:31" ht="9.75" customHeight="1" x14ac:dyDescent="0.25">
      <c r="A45" s="103">
        <v>33</v>
      </c>
      <c r="B45" s="103"/>
      <c r="C45" s="8" t="s">
        <v>115</v>
      </c>
      <c r="D45" s="103"/>
      <c r="E45" s="106">
        <v>82623745</v>
      </c>
      <c r="F45" s="94"/>
      <c r="G45" s="106">
        <v>8100000</v>
      </c>
      <c r="H45" s="94"/>
      <c r="I45" s="106">
        <v>62074837</v>
      </c>
      <c r="J45" s="94"/>
      <c r="K45" s="106">
        <v>0</v>
      </c>
      <c r="L45" s="94"/>
      <c r="M45" s="106">
        <f t="shared" si="0"/>
        <v>152798582</v>
      </c>
      <c r="N45" s="94"/>
      <c r="O45" s="106">
        <v>88160593</v>
      </c>
      <c r="P45" s="94"/>
      <c r="Q45" s="106">
        <v>0</v>
      </c>
      <c r="R45" s="94"/>
      <c r="S45" s="106">
        <v>46068157</v>
      </c>
      <c r="T45" s="94"/>
      <c r="U45" s="106">
        <v>18569832</v>
      </c>
      <c r="V45" s="94"/>
      <c r="W45" s="106">
        <f t="shared" si="1"/>
        <v>152798582</v>
      </c>
      <c r="X45" s="94"/>
      <c r="Y45" s="106">
        <v>45910160</v>
      </c>
      <c r="Z45" s="94"/>
      <c r="AA45" s="106">
        <f t="shared" si="4"/>
        <v>106888422</v>
      </c>
      <c r="AB45" s="94"/>
      <c r="AC45" s="107">
        <f t="shared" si="2"/>
        <v>4280.3308505526193</v>
      </c>
      <c r="AD45" s="94"/>
      <c r="AE45" s="190">
        <v>24972</v>
      </c>
    </row>
    <row r="46" spans="1:31" ht="9.75" customHeight="1" x14ac:dyDescent="0.25">
      <c r="A46" s="103">
        <v>34</v>
      </c>
      <c r="B46" s="103"/>
      <c r="C46" s="8" t="s">
        <v>116</v>
      </c>
      <c r="D46" s="103"/>
      <c r="E46" s="106">
        <v>685173311</v>
      </c>
      <c r="F46" s="94"/>
      <c r="G46" s="106">
        <v>0</v>
      </c>
      <c r="H46" s="94"/>
      <c r="I46" s="106">
        <v>202345623</v>
      </c>
      <c r="J46" s="94"/>
      <c r="K46" s="106">
        <v>0</v>
      </c>
      <c r="L46" s="94"/>
      <c r="M46" s="106">
        <f t="shared" si="0"/>
        <v>887518934</v>
      </c>
      <c r="N46" s="94"/>
      <c r="O46" s="106">
        <v>241630680</v>
      </c>
      <c r="P46" s="94"/>
      <c r="Q46" s="106">
        <v>0</v>
      </c>
      <c r="R46" s="94"/>
      <c r="S46" s="106">
        <v>248817640</v>
      </c>
      <c r="T46" s="94"/>
      <c r="U46" s="106">
        <v>397070614</v>
      </c>
      <c r="V46" s="94"/>
      <c r="W46" s="106">
        <f t="shared" si="1"/>
        <v>887518934</v>
      </c>
      <c r="X46" s="94"/>
      <c r="Y46" s="106">
        <v>0</v>
      </c>
      <c r="Z46" s="94"/>
      <c r="AA46" s="106">
        <f t="shared" si="4"/>
        <v>887518934</v>
      </c>
      <c r="AB46" s="94"/>
      <c r="AC46" s="107">
        <f t="shared" si="2"/>
        <v>9572.6528248161012</v>
      </c>
      <c r="AD46" s="94"/>
      <c r="AE46" s="190">
        <v>92714</v>
      </c>
    </row>
    <row r="47" spans="1:31" ht="9.75" customHeight="1" x14ac:dyDescent="0.25">
      <c r="A47" s="103">
        <v>35</v>
      </c>
      <c r="B47" s="103"/>
      <c r="C47" s="8" t="s">
        <v>117</v>
      </c>
      <c r="D47" s="103"/>
      <c r="E47" s="106">
        <v>1201977308</v>
      </c>
      <c r="F47" s="94"/>
      <c r="G47" s="106">
        <v>1125000</v>
      </c>
      <c r="H47" s="94"/>
      <c r="I47" s="106">
        <v>1471947761</v>
      </c>
      <c r="J47" s="94"/>
      <c r="K47" s="106">
        <v>0</v>
      </c>
      <c r="L47" s="94"/>
      <c r="M47" s="106">
        <f t="shared" si="0"/>
        <v>2675050069</v>
      </c>
      <c r="N47" s="94"/>
      <c r="O47" s="106">
        <v>1150547768</v>
      </c>
      <c r="P47" s="94"/>
      <c r="Q47" s="106">
        <v>144417546</v>
      </c>
      <c r="R47" s="94"/>
      <c r="S47" s="106">
        <v>1147956284</v>
      </c>
      <c r="T47" s="94"/>
      <c r="U47" s="106">
        <v>232128471</v>
      </c>
      <c r="V47" s="94"/>
      <c r="W47" s="106">
        <f t="shared" si="1"/>
        <v>2675050069</v>
      </c>
      <c r="X47" s="94"/>
      <c r="Y47" s="106">
        <v>0</v>
      </c>
      <c r="Z47" s="94"/>
      <c r="AA47" s="106">
        <f t="shared" si="4"/>
        <v>2675050069</v>
      </c>
      <c r="AB47" s="94"/>
      <c r="AC47" s="107">
        <f t="shared" si="2"/>
        <v>5899.8479720341411</v>
      </c>
      <c r="AD47" s="94"/>
      <c r="AE47" s="190">
        <v>453410</v>
      </c>
    </row>
    <row r="48" spans="1:31" ht="9.75" customHeight="1" x14ac:dyDescent="0.25">
      <c r="A48" s="103">
        <v>36</v>
      </c>
      <c r="B48" s="103"/>
      <c r="C48" s="8" t="s">
        <v>118</v>
      </c>
      <c r="D48" s="103"/>
      <c r="E48" s="106">
        <v>75569722</v>
      </c>
      <c r="F48" s="94"/>
      <c r="G48" s="106">
        <v>250000</v>
      </c>
      <c r="H48" s="94"/>
      <c r="I48" s="106">
        <v>45974238</v>
      </c>
      <c r="J48" s="94"/>
      <c r="K48" s="106">
        <v>0</v>
      </c>
      <c r="L48" s="94"/>
      <c r="M48" s="106">
        <f t="shared" si="0"/>
        <v>121793960</v>
      </c>
      <c r="N48" s="94"/>
      <c r="O48" s="106">
        <v>67269517</v>
      </c>
      <c r="P48" s="94"/>
      <c r="Q48" s="106">
        <v>0</v>
      </c>
      <c r="R48" s="94"/>
      <c r="S48" s="106">
        <v>21010117</v>
      </c>
      <c r="T48" s="94"/>
      <c r="U48" s="106">
        <v>33514326</v>
      </c>
      <c r="V48" s="94"/>
      <c r="W48" s="106">
        <f t="shared" si="1"/>
        <v>121793960</v>
      </c>
      <c r="X48" s="94"/>
      <c r="Y48" s="106">
        <v>0</v>
      </c>
      <c r="Z48" s="94"/>
      <c r="AA48" s="106">
        <f t="shared" si="4"/>
        <v>121793960</v>
      </c>
      <c r="AB48" s="94"/>
      <c r="AC48" s="107">
        <f t="shared" si="2"/>
        <v>5465.2887592551042</v>
      </c>
      <c r="AD48" s="94"/>
      <c r="AE48" s="190">
        <v>22285</v>
      </c>
    </row>
    <row r="49" spans="1:31" ht="9.75" customHeight="1" x14ac:dyDescent="0.25">
      <c r="A49" s="103">
        <v>37</v>
      </c>
      <c r="B49" s="103"/>
      <c r="C49" s="8" t="s">
        <v>119</v>
      </c>
      <c r="D49" s="103"/>
      <c r="E49" s="106">
        <v>22668690</v>
      </c>
      <c r="F49" s="94"/>
      <c r="G49" s="106">
        <v>0</v>
      </c>
      <c r="H49" s="94"/>
      <c r="I49" s="106">
        <v>13105824</v>
      </c>
      <c r="J49" s="94"/>
      <c r="K49" s="106">
        <v>0</v>
      </c>
      <c r="L49" s="94"/>
      <c r="M49" s="106">
        <f t="shared" si="0"/>
        <v>35774514</v>
      </c>
      <c r="N49" s="94"/>
      <c r="O49" s="106">
        <v>0</v>
      </c>
      <c r="P49" s="94"/>
      <c r="Q49" s="106">
        <v>0</v>
      </c>
      <c r="R49" s="94"/>
      <c r="S49" s="106">
        <v>30165356</v>
      </c>
      <c r="T49" s="94"/>
      <c r="U49" s="106">
        <v>5609158</v>
      </c>
      <c r="V49" s="94"/>
      <c r="W49" s="106">
        <f t="shared" si="1"/>
        <v>35774514</v>
      </c>
      <c r="X49" s="94"/>
      <c r="Y49" s="106">
        <v>0</v>
      </c>
      <c r="Z49" s="94"/>
      <c r="AA49" s="106">
        <f t="shared" si="4"/>
        <v>35774514</v>
      </c>
      <c r="AB49" s="94"/>
      <c r="AC49" s="107">
        <f t="shared" si="2"/>
        <v>2356.221695317131</v>
      </c>
      <c r="AD49" s="94"/>
      <c r="AE49" s="190">
        <v>15183</v>
      </c>
    </row>
    <row r="50" spans="1:31" ht="9.75" customHeight="1" x14ac:dyDescent="0.25">
      <c r="A50" s="103">
        <v>38</v>
      </c>
      <c r="B50" s="103"/>
      <c r="C50" s="8" t="s">
        <v>120</v>
      </c>
      <c r="D50" s="103"/>
      <c r="E50" s="106">
        <v>196300394</v>
      </c>
      <c r="F50" s="94"/>
      <c r="G50" s="106">
        <v>0</v>
      </c>
      <c r="H50" s="94"/>
      <c r="I50" s="106">
        <v>105137257</v>
      </c>
      <c r="J50" s="94"/>
      <c r="K50" s="106">
        <v>0</v>
      </c>
      <c r="L50" s="94"/>
      <c r="M50" s="106">
        <f t="shared" si="0"/>
        <v>301437651</v>
      </c>
      <c r="N50" s="94"/>
      <c r="O50" s="106">
        <v>107313614</v>
      </c>
      <c r="P50" s="94"/>
      <c r="Q50" s="106">
        <v>0</v>
      </c>
      <c r="R50" s="94"/>
      <c r="S50" s="106">
        <v>47127368</v>
      </c>
      <c r="T50" s="94"/>
      <c r="U50" s="106">
        <v>146996669</v>
      </c>
      <c r="V50" s="94"/>
      <c r="W50" s="106">
        <f t="shared" si="1"/>
        <v>301437651</v>
      </c>
      <c r="X50" s="94"/>
      <c r="Y50" s="106">
        <v>0</v>
      </c>
      <c r="Z50" s="94"/>
      <c r="AA50" s="106">
        <f t="shared" si="4"/>
        <v>301437651</v>
      </c>
      <c r="AB50" s="94"/>
      <c r="AC50" s="107">
        <f t="shared" si="2"/>
        <v>10658.286224453715</v>
      </c>
      <c r="AD50" s="94"/>
      <c r="AE50" s="190">
        <v>28282</v>
      </c>
    </row>
    <row r="51" spans="1:31" ht="8.85" customHeight="1" x14ac:dyDescent="0.25">
      <c r="A51" s="109"/>
      <c r="B51" s="103"/>
      <c r="C51" s="94"/>
      <c r="D51" s="103"/>
      <c r="E51" s="110"/>
      <c r="F51" s="94"/>
      <c r="G51" s="110"/>
      <c r="H51" s="94"/>
      <c r="I51" s="110"/>
      <c r="J51" s="94"/>
      <c r="K51" s="110"/>
      <c r="L51" s="94"/>
      <c r="M51" s="110"/>
      <c r="N51" s="94"/>
      <c r="O51" s="110"/>
      <c r="P51" s="94"/>
      <c r="Q51" s="110"/>
      <c r="R51" s="94"/>
      <c r="S51" s="110"/>
      <c r="T51" s="94"/>
      <c r="U51" s="110"/>
      <c r="V51" s="94"/>
      <c r="W51" s="110"/>
      <c r="X51" s="94"/>
      <c r="Y51" s="110"/>
      <c r="Z51" s="94"/>
      <c r="AA51" s="110"/>
      <c r="AB51" s="94"/>
      <c r="AC51" s="111"/>
      <c r="AD51" s="94"/>
      <c r="AE51" s="191"/>
    </row>
    <row r="52" spans="1:31" ht="8.85" customHeight="1" x14ac:dyDescent="0.25">
      <c r="A52" s="112"/>
      <c r="B52" s="103"/>
      <c r="C52" s="94"/>
      <c r="D52" s="103"/>
      <c r="E52" s="113"/>
      <c r="F52" s="94"/>
      <c r="G52" s="113"/>
      <c r="H52" s="94"/>
      <c r="I52" s="113"/>
      <c r="J52" s="94"/>
      <c r="K52" s="113"/>
      <c r="L52" s="94"/>
      <c r="M52" s="113"/>
      <c r="N52" s="94"/>
      <c r="O52" s="113"/>
      <c r="P52" s="94"/>
      <c r="Q52" s="113"/>
      <c r="R52" s="94"/>
      <c r="S52" s="113"/>
      <c r="T52" s="94"/>
      <c r="U52" s="113"/>
      <c r="V52" s="94"/>
      <c r="W52" s="113"/>
      <c r="X52" s="94"/>
      <c r="Y52" s="113"/>
      <c r="Z52" s="94"/>
      <c r="AA52" s="113"/>
      <c r="AB52" s="94"/>
      <c r="AC52" s="114"/>
      <c r="AD52" s="94"/>
      <c r="AE52" s="196"/>
    </row>
    <row r="53" spans="1:31" ht="8.85" customHeight="1" x14ac:dyDescent="0.25">
      <c r="A53" s="109">
        <f>A50</f>
        <v>38</v>
      </c>
      <c r="B53" s="103"/>
      <c r="C53" s="103" t="s">
        <v>63</v>
      </c>
      <c r="D53" s="103"/>
      <c r="E53" s="115">
        <f>SUM(E13:E50)</f>
        <v>10430619197</v>
      </c>
      <c r="F53" s="94"/>
      <c r="G53" s="115">
        <f>SUM(G13:G50)</f>
        <v>32944935</v>
      </c>
      <c r="H53" s="94"/>
      <c r="I53" s="115">
        <f>SUM(I13:I50)</f>
        <v>8510597649</v>
      </c>
      <c r="J53" s="94"/>
      <c r="K53" s="115">
        <f>SUM(K13:K50)</f>
        <v>16320000</v>
      </c>
      <c r="L53" s="94"/>
      <c r="M53" s="115">
        <f>SUM(E53:K53)</f>
        <v>18990481781</v>
      </c>
      <c r="N53" s="94"/>
      <c r="O53" s="115">
        <f>SUM(O13:O50)</f>
        <v>6352419519</v>
      </c>
      <c r="P53" s="94"/>
      <c r="Q53" s="115">
        <f>SUM(Q13:Q50)</f>
        <v>514028391</v>
      </c>
      <c r="R53" s="94"/>
      <c r="S53" s="115">
        <f>SUM(S13:S50)</f>
        <v>8049785371</v>
      </c>
      <c r="T53" s="94"/>
      <c r="U53" s="115">
        <f>SUM(U13:U50)</f>
        <v>4074248500</v>
      </c>
      <c r="V53" s="94"/>
      <c r="W53" s="115">
        <f>SUM(W13:W50)</f>
        <v>18990481781</v>
      </c>
      <c r="X53" s="94"/>
      <c r="Y53" s="115">
        <f>SUM(Y13:Y50)</f>
        <v>120070630</v>
      </c>
      <c r="Z53" s="94"/>
      <c r="AA53" s="115">
        <f>SUM(AA13:AA50)</f>
        <v>18870411151</v>
      </c>
      <c r="AB53" s="94"/>
      <c r="AC53" s="116">
        <f>(AA53/AE53)</f>
        <v>7484.0055773861841</v>
      </c>
      <c r="AD53" s="94"/>
      <c r="AE53" s="117">
        <f>SUM(AE13:AE50)</f>
        <v>2521432</v>
      </c>
    </row>
    <row r="54" spans="1:31" ht="6.75" customHeight="1" x14ac:dyDescent="0.25">
      <c r="A54" s="94"/>
      <c r="B54" s="94"/>
      <c r="C54" s="94"/>
      <c r="D54" s="94"/>
      <c r="E54" s="10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row>
    <row r="55" spans="1:31" ht="6.75" customHeight="1" x14ac:dyDescent="0.25">
      <c r="A55" s="94"/>
      <c r="B55" s="94"/>
      <c r="C55" s="94"/>
      <c r="D55" s="94"/>
      <c r="E55" s="106"/>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row>
    <row r="56" spans="1:31" ht="8.85" customHeight="1" x14ac:dyDescent="0.25">
      <c r="A56" s="94"/>
      <c r="B56" s="94"/>
      <c r="C56" s="94"/>
      <c r="D56" s="94"/>
      <c r="E56" s="106"/>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row>
    <row r="57" spans="1:31" ht="8.85" customHeight="1" x14ac:dyDescent="0.25">
      <c r="A57" s="94"/>
      <c r="B57" s="94"/>
      <c r="C57" s="94"/>
      <c r="D57" s="94"/>
      <c r="E57" s="106"/>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row>
    <row r="58" spans="1:31" ht="8.85" customHeight="1" x14ac:dyDescent="0.25">
      <c r="A58" s="94"/>
      <c r="B58" s="94"/>
      <c r="C58" s="94"/>
      <c r="D58" s="94"/>
      <c r="E58" s="106"/>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row>
    <row r="59" spans="1:31" ht="8.85" customHeigh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row>
    <row r="60" spans="1:31" ht="8.85" customHeigh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row>
    <row r="61" spans="1:31" ht="8.85"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row>
    <row r="62" spans="1:31" ht="8.85" customHeigh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row>
    <row r="63" spans="1:31" ht="8.85" customHeigh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row>
    <row r="64" spans="1:31" ht="8.85"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row>
    <row r="65" spans="1:31" ht="8.85" customHeigh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row>
    <row r="66" spans="1:31" ht="8.85" customHeight="1"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row>
    <row r="67" spans="1:31" ht="10.5" customHeight="1" x14ac:dyDescent="0.25">
      <c r="A67" s="118" t="s">
        <v>680</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row>
    <row r="68" spans="1:31" ht="10.5" customHeight="1" x14ac:dyDescent="0.25">
      <c r="A68" s="94"/>
      <c r="B68" s="94"/>
      <c r="C68" s="94"/>
      <c r="D68" s="94"/>
      <c r="E68" s="94"/>
      <c r="F68" s="94"/>
      <c r="G68" s="94"/>
      <c r="H68" s="94"/>
      <c r="I68" s="94"/>
      <c r="J68" s="94"/>
      <c r="K68" s="94"/>
      <c r="L68" s="94"/>
      <c r="M68" s="94"/>
      <c r="N68" s="95" t="s">
        <v>290</v>
      </c>
      <c r="O68" s="94"/>
      <c r="P68" s="94"/>
      <c r="Q68" s="94"/>
      <c r="R68" s="94"/>
      <c r="S68" s="94"/>
      <c r="T68" s="94"/>
      <c r="U68" s="94"/>
      <c r="V68" s="94"/>
      <c r="W68" s="94"/>
      <c r="X68" s="94"/>
      <c r="Y68" s="94"/>
      <c r="Z68" s="94"/>
      <c r="AA68" s="94"/>
      <c r="AB68" s="94"/>
      <c r="AC68" s="96" t="s">
        <v>660</v>
      </c>
      <c r="AD68" s="94"/>
      <c r="AE68" s="94"/>
    </row>
    <row r="69" spans="1:31" ht="10.5" customHeight="1" x14ac:dyDescent="0.25">
      <c r="A69" s="94"/>
      <c r="B69" s="94"/>
      <c r="C69" s="94"/>
      <c r="D69" s="94"/>
      <c r="E69" s="94"/>
      <c r="F69" s="94"/>
      <c r="G69" s="94"/>
      <c r="H69" s="94"/>
      <c r="I69" s="94"/>
      <c r="J69" s="94"/>
      <c r="K69" s="94"/>
      <c r="L69" s="94"/>
      <c r="M69" s="94"/>
      <c r="N69" s="95" t="s">
        <v>661</v>
      </c>
      <c r="O69" s="94"/>
      <c r="P69" s="94"/>
      <c r="Q69" s="94"/>
      <c r="R69" s="94"/>
      <c r="S69" s="94"/>
      <c r="T69" s="94"/>
      <c r="U69" s="94"/>
      <c r="V69" s="94"/>
      <c r="W69" s="94"/>
      <c r="X69" s="94"/>
      <c r="Y69" s="94"/>
      <c r="Z69" s="94"/>
      <c r="AA69" s="94"/>
      <c r="AB69" s="94"/>
      <c r="AC69" s="96" t="s">
        <v>626</v>
      </c>
      <c r="AD69" s="94"/>
      <c r="AE69" s="94"/>
    </row>
    <row r="70" spans="1:31" ht="10.5" customHeight="1" x14ac:dyDescent="0.25">
      <c r="A70" s="94"/>
      <c r="B70" s="94"/>
      <c r="C70" s="94"/>
      <c r="D70" s="94"/>
      <c r="E70" s="94"/>
      <c r="F70" s="94"/>
      <c r="G70" s="94"/>
      <c r="H70" s="94"/>
      <c r="I70" s="94"/>
      <c r="J70" s="94"/>
      <c r="K70" s="94"/>
      <c r="L70" s="94"/>
      <c r="M70" s="94"/>
      <c r="N70" s="98" t="s">
        <v>662</v>
      </c>
      <c r="O70" s="94"/>
      <c r="P70" s="94"/>
      <c r="Q70" s="94"/>
      <c r="R70" s="94"/>
      <c r="S70" s="94"/>
      <c r="T70" s="94"/>
      <c r="U70" s="94"/>
      <c r="V70" s="94"/>
      <c r="W70" s="94"/>
      <c r="X70" s="94"/>
      <c r="Y70" s="94"/>
      <c r="Z70" s="94"/>
      <c r="AA70" s="94"/>
      <c r="AB70" s="94"/>
      <c r="AC70" s="94"/>
      <c r="AD70" s="94"/>
      <c r="AE70" s="94"/>
    </row>
    <row r="71" spans="1:31" ht="6.75" customHeight="1"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row>
    <row r="72" spans="1:31" ht="6.75" customHeight="1"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row>
    <row r="73" spans="1:31" ht="9.6" customHeight="1"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row>
    <row r="74" spans="1:31" ht="9.6" customHeight="1" x14ac:dyDescent="0.25">
      <c r="A74" s="94"/>
      <c r="B74" s="94"/>
      <c r="C74" s="94"/>
      <c r="D74" s="94"/>
      <c r="E74" s="99" t="s">
        <v>727</v>
      </c>
      <c r="F74" s="99"/>
      <c r="G74" s="99"/>
      <c r="H74" s="99"/>
      <c r="I74" s="99"/>
      <c r="J74" s="99"/>
      <c r="K74" s="99"/>
      <c r="L74" s="99"/>
      <c r="M74" s="99"/>
      <c r="N74" s="94"/>
      <c r="O74" s="99" t="s">
        <v>663</v>
      </c>
      <c r="P74" s="99"/>
      <c r="Q74" s="99"/>
      <c r="R74" s="99"/>
      <c r="S74" s="99"/>
      <c r="T74" s="99"/>
      <c r="U74" s="99"/>
      <c r="V74" s="99"/>
      <c r="W74" s="99"/>
      <c r="X74" s="94"/>
      <c r="Y74" s="94"/>
      <c r="Z74" s="94"/>
      <c r="AA74" s="99" t="s">
        <v>664</v>
      </c>
      <c r="AB74" s="99"/>
      <c r="AC74" s="99"/>
      <c r="AD74" s="94"/>
      <c r="AE74" s="94"/>
    </row>
    <row r="75" spans="1:31" ht="8.4499999999999993" customHeight="1"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row>
    <row r="76" spans="1:31" ht="9.6" customHeight="1" x14ac:dyDescent="0.25">
      <c r="A76" s="94"/>
      <c r="B76" s="94"/>
      <c r="C76" s="94"/>
      <c r="D76" s="94"/>
      <c r="E76" s="95" t="s">
        <v>665</v>
      </c>
      <c r="F76" s="94"/>
      <c r="G76" s="94"/>
      <c r="H76" s="94"/>
      <c r="I76" s="95" t="s">
        <v>325</v>
      </c>
      <c r="J76" s="94"/>
      <c r="K76" s="94"/>
      <c r="L76" s="94"/>
      <c r="M76" s="94"/>
      <c r="N76" s="94"/>
      <c r="O76" s="94"/>
      <c r="P76" s="94"/>
      <c r="Q76" s="95" t="s">
        <v>666</v>
      </c>
      <c r="R76" s="94"/>
      <c r="S76" s="95" t="s">
        <v>325</v>
      </c>
      <c r="T76" s="94"/>
      <c r="U76" s="94"/>
      <c r="V76" s="94"/>
      <c r="W76" s="94"/>
      <c r="X76" s="94"/>
      <c r="Y76" s="94"/>
      <c r="Z76" s="94"/>
      <c r="AA76" s="94"/>
      <c r="AB76" s="94"/>
      <c r="AC76" s="94"/>
      <c r="AD76" s="94"/>
      <c r="AE76" s="94"/>
    </row>
    <row r="77" spans="1:31" ht="9.6" customHeight="1" x14ac:dyDescent="0.25">
      <c r="A77" s="94"/>
      <c r="B77" s="94"/>
      <c r="C77" s="94"/>
      <c r="D77" s="94"/>
      <c r="E77" s="95" t="s">
        <v>667</v>
      </c>
      <c r="F77" s="94"/>
      <c r="G77" s="95" t="s">
        <v>668</v>
      </c>
      <c r="H77" s="94"/>
      <c r="I77" s="95" t="s">
        <v>669</v>
      </c>
      <c r="J77" s="94"/>
      <c r="K77" s="95" t="s">
        <v>670</v>
      </c>
      <c r="L77" s="94"/>
      <c r="M77" s="94"/>
      <c r="N77" s="94"/>
      <c r="O77" s="94"/>
      <c r="P77" s="94"/>
      <c r="Q77" s="95" t="s">
        <v>671</v>
      </c>
      <c r="R77" s="94"/>
      <c r="S77" s="95" t="s">
        <v>59</v>
      </c>
      <c r="T77" s="94"/>
      <c r="U77" s="95" t="s">
        <v>68</v>
      </c>
      <c r="V77" s="94"/>
      <c r="W77" s="94"/>
      <c r="X77" s="94"/>
      <c r="Y77" s="95" t="s">
        <v>672</v>
      </c>
      <c r="Z77" s="94"/>
      <c r="AA77" s="94"/>
      <c r="AB77" s="94"/>
      <c r="AC77" s="94"/>
      <c r="AD77" s="94"/>
      <c r="AE77" s="94"/>
    </row>
    <row r="78" spans="1:31" ht="9.6" customHeight="1" x14ac:dyDescent="0.25">
      <c r="A78" s="100" t="s">
        <v>69</v>
      </c>
      <c r="B78" s="94"/>
      <c r="C78" s="100" t="s">
        <v>71</v>
      </c>
      <c r="D78" s="94"/>
      <c r="E78" s="101" t="s">
        <v>673</v>
      </c>
      <c r="F78" s="94"/>
      <c r="G78" s="100" t="s">
        <v>674</v>
      </c>
      <c r="H78" s="94"/>
      <c r="I78" s="100" t="s">
        <v>675</v>
      </c>
      <c r="J78" s="94"/>
      <c r="K78" s="100" t="s">
        <v>676</v>
      </c>
      <c r="L78" s="94"/>
      <c r="M78" s="100" t="s">
        <v>63</v>
      </c>
      <c r="N78" s="94"/>
      <c r="O78" s="100" t="s">
        <v>374</v>
      </c>
      <c r="P78" s="94"/>
      <c r="Q78" s="100" t="s">
        <v>602</v>
      </c>
      <c r="R78" s="94"/>
      <c r="S78" s="100" t="s">
        <v>67</v>
      </c>
      <c r="T78" s="94"/>
      <c r="U78" s="102" t="s">
        <v>677</v>
      </c>
      <c r="V78" s="94"/>
      <c r="W78" s="100" t="s">
        <v>63</v>
      </c>
      <c r="X78" s="94"/>
      <c r="Y78" s="100" t="s">
        <v>678</v>
      </c>
      <c r="Z78" s="94"/>
      <c r="AA78" s="100" t="s">
        <v>72</v>
      </c>
      <c r="AB78" s="94"/>
      <c r="AC78" s="100" t="s">
        <v>431</v>
      </c>
      <c r="AD78" s="94"/>
      <c r="AE78" s="101" t="s">
        <v>679</v>
      </c>
    </row>
    <row r="79" spans="1:31" ht="9.75" customHeight="1" x14ac:dyDescent="0.25">
      <c r="A79" s="103"/>
      <c r="B79" s="13" t="s">
        <v>282</v>
      </c>
      <c r="C79" s="103"/>
      <c r="D79" s="103"/>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row>
    <row r="80" spans="1:31" ht="9.75" customHeight="1" x14ac:dyDescent="0.25">
      <c r="A80" s="103">
        <v>1</v>
      </c>
      <c r="B80" s="103"/>
      <c r="C80" s="13" t="s">
        <v>123</v>
      </c>
      <c r="D80" s="103"/>
      <c r="E80" s="104">
        <v>25129650</v>
      </c>
      <c r="F80" s="94"/>
      <c r="G80" s="104">
        <v>0</v>
      </c>
      <c r="H80" s="94"/>
      <c r="I80" s="104">
        <v>65611330</v>
      </c>
      <c r="J80" s="94"/>
      <c r="K80" s="104">
        <v>0</v>
      </c>
      <c r="L80" s="94"/>
      <c r="M80" s="104">
        <f t="shared" ref="M80:M129" si="5">(E80+G80+I80+K80)</f>
        <v>90740980</v>
      </c>
      <c r="N80" s="94"/>
      <c r="O80" s="104">
        <v>67500413</v>
      </c>
      <c r="P80" s="94"/>
      <c r="Q80" s="104">
        <v>0</v>
      </c>
      <c r="R80" s="94"/>
      <c r="S80" s="104">
        <v>23240567</v>
      </c>
      <c r="T80" s="94"/>
      <c r="U80" s="104">
        <v>0</v>
      </c>
      <c r="V80" s="94"/>
      <c r="W80" s="104">
        <f t="shared" ref="W80:W129" si="6">(O80+Q80+S80+U80)</f>
        <v>90740980</v>
      </c>
      <c r="X80" s="94"/>
      <c r="Y80" s="104">
        <v>0</v>
      </c>
      <c r="Z80" s="94"/>
      <c r="AA80" s="104">
        <f t="shared" ref="AA80:AA99" si="7">(M80-Y80)</f>
        <v>90740980</v>
      </c>
      <c r="AB80" s="94"/>
      <c r="AC80" s="105">
        <f t="shared" ref="AC80:AC129" si="8">(AA80/AE80)</f>
        <v>2769.1104397448808</v>
      </c>
      <c r="AD80" s="94"/>
      <c r="AE80" s="190">
        <v>32769</v>
      </c>
    </row>
    <row r="81" spans="1:31" ht="9.75" customHeight="1" x14ac:dyDescent="0.25">
      <c r="A81" s="103">
        <v>2</v>
      </c>
      <c r="B81" s="103"/>
      <c r="C81" s="13" t="s">
        <v>124</v>
      </c>
      <c r="D81" s="103"/>
      <c r="E81" s="106">
        <v>185551343</v>
      </c>
      <c r="F81" s="94"/>
      <c r="G81" s="106">
        <v>0</v>
      </c>
      <c r="H81" s="94"/>
      <c r="I81" s="106">
        <v>242745743</v>
      </c>
      <c r="J81" s="94"/>
      <c r="K81" s="106">
        <v>0</v>
      </c>
      <c r="L81" s="94"/>
      <c r="M81" s="106">
        <f t="shared" si="5"/>
        <v>428297086</v>
      </c>
      <c r="N81" s="94"/>
      <c r="O81" s="106">
        <v>306195634</v>
      </c>
      <c r="P81" s="94"/>
      <c r="Q81" s="106">
        <v>0</v>
      </c>
      <c r="R81" s="94"/>
      <c r="S81" s="106">
        <v>122101452</v>
      </c>
      <c r="T81" s="94"/>
      <c r="U81" s="106">
        <v>0</v>
      </c>
      <c r="V81" s="94"/>
      <c r="W81" s="106">
        <f t="shared" si="6"/>
        <v>428297086</v>
      </c>
      <c r="X81" s="94"/>
      <c r="Y81" s="106">
        <v>0</v>
      </c>
      <c r="Z81" s="94"/>
      <c r="AA81" s="106">
        <f t="shared" si="7"/>
        <v>428297086</v>
      </c>
      <c r="AB81" s="94"/>
      <c r="AC81" s="107">
        <f t="shared" si="8"/>
        <v>3942.387963806736</v>
      </c>
      <c r="AD81" s="94"/>
      <c r="AE81" s="190">
        <v>108639</v>
      </c>
    </row>
    <row r="82" spans="1:31" ht="9.75" customHeight="1" x14ac:dyDescent="0.25">
      <c r="A82" s="103">
        <v>3</v>
      </c>
      <c r="B82" s="103"/>
      <c r="C82" s="13" t="s">
        <v>125</v>
      </c>
      <c r="D82" s="103"/>
      <c r="E82" s="106">
        <v>14718940</v>
      </c>
      <c r="F82" s="94"/>
      <c r="G82" s="106">
        <v>2250000</v>
      </c>
      <c r="H82" s="94"/>
      <c r="I82" s="106">
        <v>35982805</v>
      </c>
      <c r="J82" s="94"/>
      <c r="K82" s="106">
        <v>0</v>
      </c>
      <c r="L82" s="94"/>
      <c r="M82" s="106">
        <f t="shared" si="5"/>
        <v>52951745</v>
      </c>
      <c r="N82" s="94"/>
      <c r="O82" s="106">
        <v>25963332</v>
      </c>
      <c r="P82" s="94"/>
      <c r="Q82" s="106">
        <v>0</v>
      </c>
      <c r="R82" s="94"/>
      <c r="S82" s="106">
        <v>14378439</v>
      </c>
      <c r="T82" s="94"/>
      <c r="U82" s="106">
        <v>12609974</v>
      </c>
      <c r="V82" s="94"/>
      <c r="W82" s="106">
        <f t="shared" si="6"/>
        <v>52951745</v>
      </c>
      <c r="X82" s="94"/>
      <c r="Y82" s="106">
        <v>0</v>
      </c>
      <c r="Z82" s="94"/>
      <c r="AA82" s="106">
        <f t="shared" si="7"/>
        <v>52951745</v>
      </c>
      <c r="AB82" s="94"/>
      <c r="AC82" s="107">
        <f t="shared" si="8"/>
        <v>3496.5494585314318</v>
      </c>
      <c r="AD82" s="94"/>
      <c r="AE82" s="190">
        <v>15144</v>
      </c>
    </row>
    <row r="83" spans="1:31" ht="9.75" customHeight="1" x14ac:dyDescent="0.25">
      <c r="A83" s="103">
        <v>4</v>
      </c>
      <c r="B83" s="103"/>
      <c r="C83" s="13" t="s">
        <v>126</v>
      </c>
      <c r="D83" s="103"/>
      <c r="E83" s="106">
        <v>4496845</v>
      </c>
      <c r="F83" s="94"/>
      <c r="G83" s="106">
        <v>0</v>
      </c>
      <c r="H83" s="94"/>
      <c r="I83" s="106">
        <v>23332762</v>
      </c>
      <c r="J83" s="94"/>
      <c r="K83" s="106">
        <v>0</v>
      </c>
      <c r="L83" s="94"/>
      <c r="M83" s="106">
        <f t="shared" si="5"/>
        <v>27829607</v>
      </c>
      <c r="N83" s="94"/>
      <c r="O83" s="106">
        <v>25477952</v>
      </c>
      <c r="P83" s="94"/>
      <c r="Q83" s="106">
        <v>0</v>
      </c>
      <c r="R83" s="94"/>
      <c r="S83" s="106">
        <v>630757</v>
      </c>
      <c r="T83" s="94"/>
      <c r="U83" s="106">
        <v>1720898</v>
      </c>
      <c r="V83" s="94"/>
      <c r="W83" s="106">
        <f t="shared" si="6"/>
        <v>27829607</v>
      </c>
      <c r="X83" s="94"/>
      <c r="Y83" s="106">
        <v>0</v>
      </c>
      <c r="Z83" s="94"/>
      <c r="AA83" s="106">
        <f t="shared" si="7"/>
        <v>27829607</v>
      </c>
      <c r="AB83" s="94"/>
      <c r="AC83" s="107">
        <f t="shared" si="8"/>
        <v>2141.5626779530589</v>
      </c>
      <c r="AD83" s="94"/>
      <c r="AE83" s="190">
        <v>12995</v>
      </c>
    </row>
    <row r="84" spans="1:31" ht="9.75" customHeight="1" x14ac:dyDescent="0.25">
      <c r="A84" s="103">
        <v>5</v>
      </c>
      <c r="B84" s="103"/>
      <c r="C84" s="13" t="s">
        <v>127</v>
      </c>
      <c r="D84" s="103"/>
      <c r="E84" s="106">
        <v>21734574</v>
      </c>
      <c r="F84" s="94"/>
      <c r="G84" s="106">
        <v>0</v>
      </c>
      <c r="H84" s="94"/>
      <c r="I84" s="106">
        <v>74914649</v>
      </c>
      <c r="J84" s="94"/>
      <c r="K84" s="106">
        <v>0</v>
      </c>
      <c r="L84" s="94"/>
      <c r="M84" s="106">
        <f t="shared" si="5"/>
        <v>96649223</v>
      </c>
      <c r="N84" s="94"/>
      <c r="O84" s="106">
        <v>64830294</v>
      </c>
      <c r="P84" s="94"/>
      <c r="Q84" s="106">
        <v>0</v>
      </c>
      <c r="R84" s="94"/>
      <c r="S84" s="106">
        <v>20009947</v>
      </c>
      <c r="T84" s="94"/>
      <c r="U84" s="106">
        <v>11808982</v>
      </c>
      <c r="V84" s="94"/>
      <c r="W84" s="106">
        <f t="shared" si="6"/>
        <v>96649223</v>
      </c>
      <c r="X84" s="94"/>
      <c r="Y84" s="106">
        <v>0</v>
      </c>
      <c r="Z84" s="94"/>
      <c r="AA84" s="106">
        <f t="shared" si="7"/>
        <v>96649223</v>
      </c>
      <c r="AB84" s="94"/>
      <c r="AC84" s="107">
        <f t="shared" si="8"/>
        <v>3032.8936831204696</v>
      </c>
      <c r="AD84" s="94"/>
      <c r="AE84" s="190">
        <v>31867</v>
      </c>
    </row>
    <row r="85" spans="1:31" ht="9.75" customHeight="1" x14ac:dyDescent="0.25">
      <c r="A85" s="103">
        <v>6</v>
      </c>
      <c r="B85" s="103"/>
      <c r="C85" s="13" t="s">
        <v>128</v>
      </c>
      <c r="D85" s="103"/>
      <c r="E85" s="106">
        <v>19674573</v>
      </c>
      <c r="F85" s="94"/>
      <c r="G85" s="106">
        <v>0</v>
      </c>
      <c r="H85" s="94"/>
      <c r="I85" s="106">
        <v>27174736</v>
      </c>
      <c r="J85" s="94"/>
      <c r="K85" s="106">
        <v>0</v>
      </c>
      <c r="L85" s="94"/>
      <c r="M85" s="106">
        <f t="shared" si="5"/>
        <v>46849309</v>
      </c>
      <c r="N85" s="94"/>
      <c r="O85" s="106">
        <v>28357494</v>
      </c>
      <c r="P85" s="94"/>
      <c r="Q85" s="106">
        <v>0</v>
      </c>
      <c r="R85" s="94"/>
      <c r="S85" s="106">
        <v>16492235</v>
      </c>
      <c r="T85" s="94"/>
      <c r="U85" s="106">
        <v>1999580</v>
      </c>
      <c r="V85" s="94"/>
      <c r="W85" s="106">
        <f t="shared" si="6"/>
        <v>46849309</v>
      </c>
      <c r="X85" s="94"/>
      <c r="Y85" s="106">
        <v>0</v>
      </c>
      <c r="Z85" s="94"/>
      <c r="AA85" s="106">
        <f t="shared" si="7"/>
        <v>46849309</v>
      </c>
      <c r="AB85" s="94"/>
      <c r="AC85" s="107">
        <f t="shared" si="8"/>
        <v>2988.0291472670451</v>
      </c>
      <c r="AD85" s="94"/>
      <c r="AE85" s="190">
        <v>15679</v>
      </c>
    </row>
    <row r="86" spans="1:31" ht="9.75" customHeight="1" x14ac:dyDescent="0.25">
      <c r="A86" s="103">
        <v>7</v>
      </c>
      <c r="B86" s="103"/>
      <c r="C86" s="13" t="s">
        <v>129</v>
      </c>
      <c r="D86" s="103"/>
      <c r="E86" s="106">
        <v>1388142444</v>
      </c>
      <c r="F86" s="94"/>
      <c r="G86" s="106">
        <v>0</v>
      </c>
      <c r="H86" s="94"/>
      <c r="I86" s="106">
        <v>1103280863</v>
      </c>
      <c r="J86" s="94"/>
      <c r="K86" s="106">
        <v>0</v>
      </c>
      <c r="L86" s="94"/>
      <c r="M86" s="106">
        <f t="shared" si="5"/>
        <v>2491423307</v>
      </c>
      <c r="N86" s="94"/>
      <c r="O86" s="106">
        <v>1242202055</v>
      </c>
      <c r="P86" s="94"/>
      <c r="Q86" s="106">
        <v>138005047</v>
      </c>
      <c r="R86" s="94"/>
      <c r="S86" s="106">
        <v>829064539</v>
      </c>
      <c r="T86" s="94"/>
      <c r="U86" s="106">
        <v>282151666</v>
      </c>
      <c r="V86" s="94"/>
      <c r="W86" s="106">
        <f t="shared" si="6"/>
        <v>2491423307</v>
      </c>
      <c r="X86" s="94"/>
      <c r="Y86" s="106">
        <v>0</v>
      </c>
      <c r="Z86" s="94"/>
      <c r="AA86" s="106">
        <f t="shared" si="7"/>
        <v>2491423307</v>
      </c>
      <c r="AB86" s="94"/>
      <c r="AC86" s="107">
        <f t="shared" si="8"/>
        <v>10336.526450954441</v>
      </c>
      <c r="AD86" s="94"/>
      <c r="AE86" s="190">
        <v>241031</v>
      </c>
    </row>
    <row r="87" spans="1:31" ht="9.75" customHeight="1" x14ac:dyDescent="0.25">
      <c r="A87" s="103">
        <v>8</v>
      </c>
      <c r="B87" s="103"/>
      <c r="C87" s="13" t="s">
        <v>130</v>
      </c>
      <c r="D87" s="103"/>
      <c r="E87" s="106">
        <v>80897655</v>
      </c>
      <c r="F87" s="94"/>
      <c r="G87" s="106">
        <v>0</v>
      </c>
      <c r="H87" s="94"/>
      <c r="I87" s="106">
        <v>128022501</v>
      </c>
      <c r="J87" s="94"/>
      <c r="K87" s="106">
        <v>0</v>
      </c>
      <c r="L87" s="94"/>
      <c r="M87" s="106">
        <f t="shared" si="5"/>
        <v>208920156</v>
      </c>
      <c r="N87" s="94"/>
      <c r="O87" s="106">
        <v>188789613</v>
      </c>
      <c r="P87" s="94"/>
      <c r="Q87" s="106">
        <v>3723847</v>
      </c>
      <c r="R87" s="94"/>
      <c r="S87" s="106">
        <v>16406696</v>
      </c>
      <c r="T87" s="94"/>
      <c r="U87" s="106">
        <v>0</v>
      </c>
      <c r="V87" s="94"/>
      <c r="W87" s="106">
        <f t="shared" si="6"/>
        <v>208920156</v>
      </c>
      <c r="X87" s="94"/>
      <c r="Y87" s="106">
        <v>0</v>
      </c>
      <c r="Z87" s="94"/>
      <c r="AA87" s="106">
        <f t="shared" si="7"/>
        <v>208920156</v>
      </c>
      <c r="AB87" s="94"/>
      <c r="AC87" s="107">
        <f t="shared" si="8"/>
        <v>2776.2000159459963</v>
      </c>
      <c r="AD87" s="94"/>
      <c r="AE87" s="190">
        <v>75254</v>
      </c>
    </row>
    <row r="88" spans="1:31" ht="9.75" customHeight="1" x14ac:dyDescent="0.25">
      <c r="A88" s="103">
        <v>9</v>
      </c>
      <c r="B88" s="103"/>
      <c r="C88" s="13" t="s">
        <v>131</v>
      </c>
      <c r="D88" s="103"/>
      <c r="E88" s="106">
        <v>3503751</v>
      </c>
      <c r="F88" s="94"/>
      <c r="G88" s="106">
        <v>0</v>
      </c>
      <c r="H88" s="94"/>
      <c r="I88" s="106">
        <v>13130156</v>
      </c>
      <c r="J88" s="94"/>
      <c r="K88" s="106">
        <v>0</v>
      </c>
      <c r="L88" s="94"/>
      <c r="M88" s="106">
        <f t="shared" si="5"/>
        <v>16633907</v>
      </c>
      <c r="N88" s="94"/>
      <c r="O88" s="106">
        <v>10452093</v>
      </c>
      <c r="P88" s="94"/>
      <c r="Q88" s="106">
        <v>0</v>
      </c>
      <c r="R88" s="94"/>
      <c r="S88" s="106">
        <v>5494657</v>
      </c>
      <c r="T88" s="94"/>
      <c r="U88" s="106">
        <v>687157</v>
      </c>
      <c r="V88" s="94"/>
      <c r="W88" s="106">
        <f t="shared" si="6"/>
        <v>16633907</v>
      </c>
      <c r="X88" s="94"/>
      <c r="Y88" s="106">
        <v>0</v>
      </c>
      <c r="Z88" s="94"/>
      <c r="AA88" s="106">
        <f t="shared" si="7"/>
        <v>16633907</v>
      </c>
      <c r="AB88" s="94"/>
      <c r="AC88" s="107">
        <f t="shared" si="8"/>
        <v>3755.6800632196882</v>
      </c>
      <c r="AD88" s="94"/>
      <c r="AE88" s="190">
        <v>4429</v>
      </c>
    </row>
    <row r="89" spans="1:31" ht="9.75" customHeight="1" x14ac:dyDescent="0.25">
      <c r="A89" s="103">
        <v>10</v>
      </c>
      <c r="B89" s="103"/>
      <c r="C89" s="13" t="s">
        <v>132</v>
      </c>
      <c r="D89" s="103"/>
      <c r="E89" s="106">
        <v>85828552</v>
      </c>
      <c r="F89" s="94"/>
      <c r="G89" s="106">
        <v>0</v>
      </c>
      <c r="H89" s="94"/>
      <c r="I89" s="106">
        <v>117463982</v>
      </c>
      <c r="J89" s="94"/>
      <c r="K89" s="106">
        <v>0</v>
      </c>
      <c r="L89" s="94"/>
      <c r="M89" s="106">
        <f t="shared" si="5"/>
        <v>203292534</v>
      </c>
      <c r="N89" s="94"/>
      <c r="O89" s="106">
        <v>181580102</v>
      </c>
      <c r="P89" s="94"/>
      <c r="Q89" s="106">
        <v>0</v>
      </c>
      <c r="R89" s="94"/>
      <c r="S89" s="106">
        <v>20887842</v>
      </c>
      <c r="T89" s="94"/>
      <c r="U89" s="106">
        <v>824590</v>
      </c>
      <c r="V89" s="94"/>
      <c r="W89" s="106">
        <f t="shared" si="6"/>
        <v>203292534</v>
      </c>
      <c r="X89" s="94"/>
      <c r="Y89" s="106">
        <v>0</v>
      </c>
      <c r="Z89" s="94"/>
      <c r="AA89" s="106">
        <f t="shared" si="7"/>
        <v>203292534</v>
      </c>
      <c r="AB89" s="94"/>
      <c r="AC89" s="107">
        <f t="shared" si="8"/>
        <v>2595.3674118142708</v>
      </c>
      <c r="AD89" s="94"/>
      <c r="AE89" s="190">
        <v>78329</v>
      </c>
    </row>
    <row r="90" spans="1:31" ht="9.75" customHeight="1" x14ac:dyDescent="0.25">
      <c r="A90" s="103">
        <v>11</v>
      </c>
      <c r="B90" s="103"/>
      <c r="C90" s="13" t="s">
        <v>133</v>
      </c>
      <c r="D90" s="103"/>
      <c r="E90" s="106">
        <v>11987660</v>
      </c>
      <c r="F90" s="94"/>
      <c r="G90" s="106">
        <v>0</v>
      </c>
      <c r="H90" s="94"/>
      <c r="I90" s="106">
        <v>10437680</v>
      </c>
      <c r="J90" s="94"/>
      <c r="K90" s="106">
        <v>0</v>
      </c>
      <c r="L90" s="94"/>
      <c r="M90" s="106">
        <f t="shared" si="5"/>
        <v>22425340</v>
      </c>
      <c r="N90" s="94"/>
      <c r="O90" s="106">
        <v>6602384</v>
      </c>
      <c r="P90" s="94"/>
      <c r="Q90" s="106">
        <v>0</v>
      </c>
      <c r="R90" s="94"/>
      <c r="S90" s="106">
        <v>6067382</v>
      </c>
      <c r="T90" s="94"/>
      <c r="U90" s="106">
        <v>9755574</v>
      </c>
      <c r="V90" s="94"/>
      <c r="W90" s="106">
        <f t="shared" si="6"/>
        <v>22425340</v>
      </c>
      <c r="X90" s="94"/>
      <c r="Y90" s="106">
        <v>0</v>
      </c>
      <c r="Z90" s="94"/>
      <c r="AA90" s="106">
        <f t="shared" si="7"/>
        <v>22425340</v>
      </c>
      <c r="AB90" s="94"/>
      <c r="AC90" s="107">
        <f t="shared" si="8"/>
        <v>3486.5267412935323</v>
      </c>
      <c r="AD90" s="94"/>
      <c r="AE90" s="190">
        <v>6432</v>
      </c>
    </row>
    <row r="91" spans="1:31" ht="9.75" customHeight="1" x14ac:dyDescent="0.25">
      <c r="A91" s="103">
        <v>12</v>
      </c>
      <c r="B91" s="103"/>
      <c r="C91" s="13" t="s">
        <v>134</v>
      </c>
      <c r="D91" s="103"/>
      <c r="E91" s="106">
        <v>52070705</v>
      </c>
      <c r="F91" s="94"/>
      <c r="G91" s="106">
        <v>857720</v>
      </c>
      <c r="H91" s="94"/>
      <c r="I91" s="106">
        <v>58501850</v>
      </c>
      <c r="J91" s="94"/>
      <c r="K91" s="106">
        <v>0</v>
      </c>
      <c r="L91" s="94"/>
      <c r="M91" s="106">
        <f t="shared" si="5"/>
        <v>111430275</v>
      </c>
      <c r="N91" s="94"/>
      <c r="O91" s="106">
        <v>89717912</v>
      </c>
      <c r="P91" s="94"/>
      <c r="Q91" s="106">
        <v>0</v>
      </c>
      <c r="R91" s="94"/>
      <c r="S91" s="106">
        <v>21712363</v>
      </c>
      <c r="T91" s="94"/>
      <c r="U91" s="106">
        <v>0</v>
      </c>
      <c r="V91" s="94"/>
      <c r="W91" s="106">
        <f t="shared" si="6"/>
        <v>111430275</v>
      </c>
      <c r="X91" s="94"/>
      <c r="Y91" s="106">
        <v>0</v>
      </c>
      <c r="Z91" s="94"/>
      <c r="AA91" s="106">
        <f t="shared" si="7"/>
        <v>111430275</v>
      </c>
      <c r="AB91" s="94"/>
      <c r="AC91" s="107">
        <f t="shared" si="8"/>
        <v>3347.4607966834897</v>
      </c>
      <c r="AD91" s="94"/>
      <c r="AE91" s="190">
        <v>33288</v>
      </c>
    </row>
    <row r="92" spans="1:31" ht="9.75" customHeight="1" x14ac:dyDescent="0.25">
      <c r="A92" s="103">
        <v>13</v>
      </c>
      <c r="B92" s="103"/>
      <c r="C92" s="13" t="s">
        <v>135</v>
      </c>
      <c r="D92" s="103"/>
      <c r="E92" s="106">
        <v>13630650</v>
      </c>
      <c r="F92" s="94"/>
      <c r="G92" s="106">
        <v>0</v>
      </c>
      <c r="H92" s="94"/>
      <c r="I92" s="106">
        <v>24662528</v>
      </c>
      <c r="J92" s="94"/>
      <c r="K92" s="106">
        <v>0</v>
      </c>
      <c r="L92" s="94"/>
      <c r="M92" s="106">
        <f t="shared" si="5"/>
        <v>38293178</v>
      </c>
      <c r="N92" s="94"/>
      <c r="O92" s="106">
        <v>22449717</v>
      </c>
      <c r="P92" s="94"/>
      <c r="Q92" s="106">
        <v>0</v>
      </c>
      <c r="R92" s="94"/>
      <c r="S92" s="106">
        <v>15843461</v>
      </c>
      <c r="T92" s="94"/>
      <c r="U92" s="106">
        <v>0</v>
      </c>
      <c r="V92" s="94"/>
      <c r="W92" s="106">
        <f t="shared" si="6"/>
        <v>38293178</v>
      </c>
      <c r="X92" s="94"/>
      <c r="Y92" s="106">
        <v>1264628</v>
      </c>
      <c r="Z92" s="94"/>
      <c r="AA92" s="106">
        <f t="shared" si="7"/>
        <v>37028550</v>
      </c>
      <c r="AB92" s="94"/>
      <c r="AC92" s="107">
        <f t="shared" si="8"/>
        <v>2246.7417025665918</v>
      </c>
      <c r="AD92" s="94"/>
      <c r="AE92" s="190">
        <v>16481</v>
      </c>
    </row>
    <row r="93" spans="1:31" ht="9.75" customHeight="1" x14ac:dyDescent="0.25">
      <c r="A93" s="103">
        <v>14</v>
      </c>
      <c r="B93" s="103"/>
      <c r="C93" s="13" t="s">
        <v>136</v>
      </c>
      <c r="D93" s="103"/>
      <c r="E93" s="106">
        <v>13597167</v>
      </c>
      <c r="F93" s="94"/>
      <c r="G93" s="106">
        <v>0</v>
      </c>
      <c r="H93" s="94"/>
      <c r="I93" s="106">
        <v>55381787</v>
      </c>
      <c r="J93" s="94"/>
      <c r="K93" s="106">
        <v>0</v>
      </c>
      <c r="L93" s="94"/>
      <c r="M93" s="106">
        <f t="shared" si="5"/>
        <v>68978954</v>
      </c>
      <c r="N93" s="94"/>
      <c r="O93" s="106">
        <v>40906178</v>
      </c>
      <c r="P93" s="94"/>
      <c r="Q93" s="106">
        <v>0</v>
      </c>
      <c r="R93" s="94"/>
      <c r="S93" s="106">
        <v>14202591</v>
      </c>
      <c r="T93" s="94"/>
      <c r="U93" s="106">
        <v>13870185</v>
      </c>
      <c r="V93" s="94"/>
      <c r="W93" s="106">
        <f t="shared" si="6"/>
        <v>68978954</v>
      </c>
      <c r="X93" s="94"/>
      <c r="Y93" s="106">
        <v>0</v>
      </c>
      <c r="Z93" s="94"/>
      <c r="AA93" s="106">
        <f t="shared" si="7"/>
        <v>68978954</v>
      </c>
      <c r="AB93" s="94"/>
      <c r="AC93" s="107">
        <f t="shared" si="8"/>
        <v>3197.0223396366332</v>
      </c>
      <c r="AD93" s="94"/>
      <c r="AE93" s="190">
        <v>21576</v>
      </c>
    </row>
    <row r="94" spans="1:31" ht="9.75" customHeight="1" x14ac:dyDescent="0.25">
      <c r="A94" s="103">
        <v>15</v>
      </c>
      <c r="B94" s="103"/>
      <c r="C94" s="13" t="s">
        <v>137</v>
      </c>
      <c r="D94" s="103"/>
      <c r="E94" s="106">
        <v>27674214</v>
      </c>
      <c r="F94" s="94"/>
      <c r="G94" s="106">
        <v>0</v>
      </c>
      <c r="H94" s="94"/>
      <c r="I94" s="106">
        <v>32051616</v>
      </c>
      <c r="J94" s="94"/>
      <c r="K94" s="106">
        <v>0</v>
      </c>
      <c r="L94" s="94"/>
      <c r="M94" s="106">
        <f t="shared" si="5"/>
        <v>59725830</v>
      </c>
      <c r="N94" s="94"/>
      <c r="O94" s="106">
        <v>40501865</v>
      </c>
      <c r="P94" s="94"/>
      <c r="Q94" s="106">
        <v>0</v>
      </c>
      <c r="R94" s="94"/>
      <c r="S94" s="106">
        <v>7687706</v>
      </c>
      <c r="T94" s="94"/>
      <c r="U94" s="106">
        <v>11536259</v>
      </c>
      <c r="V94" s="94"/>
      <c r="W94" s="106">
        <f t="shared" si="6"/>
        <v>59725830</v>
      </c>
      <c r="X94" s="94"/>
      <c r="Y94" s="106">
        <v>0</v>
      </c>
      <c r="Z94" s="94"/>
      <c r="AA94" s="106">
        <f t="shared" si="7"/>
        <v>59725830</v>
      </c>
      <c r="AB94" s="94"/>
      <c r="AC94" s="107">
        <f t="shared" si="8"/>
        <v>3523.2320670127419</v>
      </c>
      <c r="AD94" s="94"/>
      <c r="AE94" s="190">
        <v>16952</v>
      </c>
    </row>
    <row r="95" spans="1:31" ht="9.75" customHeight="1" x14ac:dyDescent="0.25">
      <c r="A95" s="103">
        <v>16</v>
      </c>
      <c r="B95" s="103"/>
      <c r="C95" s="13" t="s">
        <v>138</v>
      </c>
      <c r="D95" s="103"/>
      <c r="E95" s="106">
        <v>26641715</v>
      </c>
      <c r="F95" s="94"/>
      <c r="G95" s="106">
        <v>2213936</v>
      </c>
      <c r="H95" s="94"/>
      <c r="I95" s="106">
        <v>109507400</v>
      </c>
      <c r="J95" s="94"/>
      <c r="K95" s="106">
        <v>0</v>
      </c>
      <c r="L95" s="94"/>
      <c r="M95" s="106">
        <f t="shared" si="5"/>
        <v>138363051</v>
      </c>
      <c r="N95" s="94"/>
      <c r="O95" s="106">
        <v>106319717</v>
      </c>
      <c r="P95" s="94"/>
      <c r="Q95" s="106">
        <v>0</v>
      </c>
      <c r="R95" s="94"/>
      <c r="S95" s="106">
        <v>32043334</v>
      </c>
      <c r="T95" s="94"/>
      <c r="U95" s="106">
        <v>0</v>
      </c>
      <c r="V95" s="94"/>
      <c r="W95" s="106">
        <f t="shared" si="6"/>
        <v>138363051</v>
      </c>
      <c r="X95" s="94"/>
      <c r="Y95" s="106">
        <v>0</v>
      </c>
      <c r="Z95" s="94"/>
      <c r="AA95" s="106">
        <f t="shared" si="7"/>
        <v>138363051</v>
      </c>
      <c r="AB95" s="94"/>
      <c r="AC95" s="107">
        <f t="shared" si="8"/>
        <v>2496.401461434371</v>
      </c>
      <c r="AD95" s="94"/>
      <c r="AE95" s="190">
        <v>55425</v>
      </c>
    </row>
    <row r="96" spans="1:31" ht="9.75" customHeight="1" x14ac:dyDescent="0.25">
      <c r="A96" s="103">
        <v>17</v>
      </c>
      <c r="B96" s="103"/>
      <c r="C96" s="13" t="s">
        <v>139</v>
      </c>
      <c r="D96" s="103"/>
      <c r="E96" s="106">
        <v>107765430</v>
      </c>
      <c r="F96" s="94"/>
      <c r="G96" s="106">
        <v>0</v>
      </c>
      <c r="H96" s="94"/>
      <c r="I96" s="106">
        <v>60116976</v>
      </c>
      <c r="J96" s="94"/>
      <c r="K96" s="106">
        <v>0</v>
      </c>
      <c r="L96" s="94"/>
      <c r="M96" s="106">
        <f t="shared" si="5"/>
        <v>167882406</v>
      </c>
      <c r="N96" s="94"/>
      <c r="O96" s="106">
        <v>87073579</v>
      </c>
      <c r="P96" s="94"/>
      <c r="Q96" s="106">
        <v>0</v>
      </c>
      <c r="R96" s="94"/>
      <c r="S96" s="106">
        <v>42620307</v>
      </c>
      <c r="T96" s="94"/>
      <c r="U96" s="106">
        <v>38188520</v>
      </c>
      <c r="V96" s="94"/>
      <c r="W96" s="106">
        <f t="shared" si="6"/>
        <v>167882406</v>
      </c>
      <c r="X96" s="94"/>
      <c r="Y96" s="106">
        <v>0</v>
      </c>
      <c r="Z96" s="94"/>
      <c r="AA96" s="106">
        <f t="shared" si="7"/>
        <v>167882406</v>
      </c>
      <c r="AB96" s="94"/>
      <c r="AC96" s="107">
        <f t="shared" si="8"/>
        <v>5542.1367357718209</v>
      </c>
      <c r="AD96" s="94"/>
      <c r="AE96" s="190">
        <v>30292</v>
      </c>
    </row>
    <row r="97" spans="1:31" ht="9.75" customHeight="1" x14ac:dyDescent="0.25">
      <c r="A97" s="103">
        <v>18</v>
      </c>
      <c r="B97" s="103"/>
      <c r="C97" s="13" t="s">
        <v>140</v>
      </c>
      <c r="D97" s="103"/>
      <c r="E97" s="106">
        <v>60145869</v>
      </c>
      <c r="F97" s="94"/>
      <c r="G97" s="106">
        <v>1722494</v>
      </c>
      <c r="H97" s="94"/>
      <c r="I97" s="106">
        <v>51288073</v>
      </c>
      <c r="J97" s="94"/>
      <c r="K97" s="106">
        <v>0</v>
      </c>
      <c r="L97" s="94"/>
      <c r="M97" s="106">
        <f t="shared" si="5"/>
        <v>113156436</v>
      </c>
      <c r="N97" s="94"/>
      <c r="O97" s="106">
        <v>64846207</v>
      </c>
      <c r="P97" s="94"/>
      <c r="Q97" s="106">
        <v>0</v>
      </c>
      <c r="R97" s="94"/>
      <c r="S97" s="106">
        <v>23716947</v>
      </c>
      <c r="T97" s="94"/>
      <c r="U97" s="106">
        <v>24593282</v>
      </c>
      <c r="V97" s="94"/>
      <c r="W97" s="106">
        <f t="shared" si="6"/>
        <v>113156436</v>
      </c>
      <c r="X97" s="94"/>
      <c r="Y97" s="106">
        <v>0</v>
      </c>
      <c r="Z97" s="94"/>
      <c r="AA97" s="106">
        <f t="shared" si="7"/>
        <v>113156436</v>
      </c>
      <c r="AB97" s="94"/>
      <c r="AC97" s="107">
        <f t="shared" si="8"/>
        <v>3883.0663326584536</v>
      </c>
      <c r="AD97" s="94"/>
      <c r="AE97" s="190">
        <v>29141</v>
      </c>
    </row>
    <row r="98" spans="1:31" ht="9.75" customHeight="1" x14ac:dyDescent="0.25">
      <c r="A98" s="103">
        <v>19</v>
      </c>
      <c r="B98" s="103"/>
      <c r="C98" s="13" t="s">
        <v>141</v>
      </c>
      <c r="D98" s="103"/>
      <c r="E98" s="106">
        <v>3910972</v>
      </c>
      <c r="F98" s="94"/>
      <c r="G98" s="106">
        <v>0</v>
      </c>
      <c r="H98" s="94"/>
      <c r="I98" s="106">
        <v>10085563</v>
      </c>
      <c r="J98" s="94"/>
      <c r="K98" s="106">
        <v>0</v>
      </c>
      <c r="L98" s="94"/>
      <c r="M98" s="106">
        <f t="shared" si="5"/>
        <v>13996535</v>
      </c>
      <c r="N98" s="94"/>
      <c r="O98" s="106">
        <v>7695014</v>
      </c>
      <c r="P98" s="94"/>
      <c r="Q98" s="106">
        <v>0</v>
      </c>
      <c r="R98" s="94"/>
      <c r="S98" s="106">
        <v>4751585</v>
      </c>
      <c r="T98" s="94"/>
      <c r="U98" s="106">
        <v>1549936</v>
      </c>
      <c r="V98" s="94"/>
      <c r="W98" s="106">
        <f t="shared" si="6"/>
        <v>13996535</v>
      </c>
      <c r="X98" s="94"/>
      <c r="Y98" s="106">
        <v>0</v>
      </c>
      <c r="Z98" s="94"/>
      <c r="AA98" s="106">
        <f t="shared" si="7"/>
        <v>13996535</v>
      </c>
      <c r="AB98" s="94"/>
      <c r="AC98" s="107">
        <f t="shared" si="8"/>
        <v>1994.6608237138378</v>
      </c>
      <c r="AD98" s="94"/>
      <c r="AE98" s="190">
        <v>7017</v>
      </c>
    </row>
    <row r="99" spans="1:31" ht="9.75" customHeight="1" x14ac:dyDescent="0.25">
      <c r="A99" s="103">
        <v>20</v>
      </c>
      <c r="B99" s="103"/>
      <c r="C99" s="13" t="s">
        <v>142</v>
      </c>
      <c r="D99" s="103"/>
      <c r="E99" s="106">
        <v>18679587</v>
      </c>
      <c r="F99" s="94"/>
      <c r="G99" s="106">
        <v>0</v>
      </c>
      <c r="H99" s="94"/>
      <c r="I99" s="106">
        <v>24921099</v>
      </c>
      <c r="J99" s="94"/>
      <c r="K99" s="106">
        <v>0</v>
      </c>
      <c r="L99" s="94"/>
      <c r="M99" s="106">
        <f t="shared" si="5"/>
        <v>43600686</v>
      </c>
      <c r="N99" s="94"/>
      <c r="O99" s="106">
        <v>28700506</v>
      </c>
      <c r="P99" s="94"/>
      <c r="Q99" s="106">
        <v>0</v>
      </c>
      <c r="R99" s="94"/>
      <c r="S99" s="106">
        <v>14900180</v>
      </c>
      <c r="T99" s="94"/>
      <c r="U99" s="106">
        <v>0</v>
      </c>
      <c r="V99" s="94"/>
      <c r="W99" s="106">
        <f t="shared" si="6"/>
        <v>43600686</v>
      </c>
      <c r="X99" s="94"/>
      <c r="Y99" s="106">
        <v>0</v>
      </c>
      <c r="Z99" s="94"/>
      <c r="AA99" s="106">
        <f t="shared" si="7"/>
        <v>43600686</v>
      </c>
      <c r="AB99" s="94"/>
      <c r="AC99" s="107">
        <f t="shared" si="8"/>
        <v>3627.0431744447219</v>
      </c>
      <c r="AD99" s="94"/>
      <c r="AE99" s="190">
        <v>12021</v>
      </c>
    </row>
    <row r="100" spans="1:31" ht="9.75" customHeight="1" x14ac:dyDescent="0.25">
      <c r="A100" s="103">
        <v>21</v>
      </c>
      <c r="B100" s="103"/>
      <c r="C100" s="13" t="s">
        <v>143</v>
      </c>
      <c r="D100" s="103"/>
      <c r="E100" s="106">
        <v>571968406</v>
      </c>
      <c r="F100" s="94"/>
      <c r="G100" s="106">
        <v>0</v>
      </c>
      <c r="H100" s="94"/>
      <c r="I100" s="106">
        <v>1097100166</v>
      </c>
      <c r="J100" s="94"/>
      <c r="K100" s="106">
        <v>0</v>
      </c>
      <c r="L100" s="94"/>
      <c r="M100" s="106">
        <f t="shared" si="5"/>
        <v>1669068572</v>
      </c>
      <c r="N100" s="94"/>
      <c r="O100" s="106">
        <v>1116097821</v>
      </c>
      <c r="P100" s="94"/>
      <c r="Q100" s="106">
        <v>15935557</v>
      </c>
      <c r="R100" s="94"/>
      <c r="S100" s="106">
        <v>475598515</v>
      </c>
      <c r="T100" s="94"/>
      <c r="U100" s="106">
        <v>61436679</v>
      </c>
      <c r="V100" s="94"/>
      <c r="W100" s="106">
        <f t="shared" si="6"/>
        <v>1669068572</v>
      </c>
      <c r="X100" s="94"/>
      <c r="Y100" s="106">
        <v>19681526</v>
      </c>
      <c r="Z100" s="94"/>
      <c r="AA100" s="106">
        <f t="shared" ref="AA100:AA129" si="9">(M100-Y100)</f>
        <v>1649387046</v>
      </c>
      <c r="AB100" s="94"/>
      <c r="AC100" s="107">
        <f t="shared" si="8"/>
        <v>4762.1010864512627</v>
      </c>
      <c r="AD100" s="94"/>
      <c r="AE100" s="190">
        <v>346357</v>
      </c>
    </row>
    <row r="101" spans="1:31" ht="9.75" customHeight="1" x14ac:dyDescent="0.25">
      <c r="A101" s="103">
        <v>22</v>
      </c>
      <c r="B101" s="103"/>
      <c r="C101" s="13" t="s">
        <v>144</v>
      </c>
      <c r="D101" s="103"/>
      <c r="E101" s="106">
        <v>26144012</v>
      </c>
      <c r="F101" s="94"/>
      <c r="G101" s="106">
        <v>0</v>
      </c>
      <c r="H101" s="94"/>
      <c r="I101" s="106">
        <v>28416412</v>
      </c>
      <c r="J101" s="94"/>
      <c r="K101" s="106">
        <v>0</v>
      </c>
      <c r="L101" s="94"/>
      <c r="M101" s="106">
        <f t="shared" si="5"/>
        <v>54560424</v>
      </c>
      <c r="N101" s="94"/>
      <c r="O101" s="106">
        <v>44439334</v>
      </c>
      <c r="P101" s="94"/>
      <c r="Q101" s="106">
        <v>0</v>
      </c>
      <c r="R101" s="94"/>
      <c r="S101" s="106">
        <v>6550995</v>
      </c>
      <c r="T101" s="94"/>
      <c r="U101" s="106">
        <v>3570095</v>
      </c>
      <c r="V101" s="94"/>
      <c r="W101" s="106">
        <f t="shared" si="6"/>
        <v>54560424</v>
      </c>
      <c r="X101" s="94"/>
      <c r="Y101" s="106">
        <v>0</v>
      </c>
      <c r="Z101" s="94"/>
      <c r="AA101" s="106">
        <f t="shared" si="9"/>
        <v>54560424</v>
      </c>
      <c r="AB101" s="94"/>
      <c r="AC101" s="107">
        <f t="shared" si="8"/>
        <v>3788.9183333333335</v>
      </c>
      <c r="AD101" s="94"/>
      <c r="AE101" s="190">
        <v>14400</v>
      </c>
    </row>
    <row r="102" spans="1:31" ht="9.75" customHeight="1" x14ac:dyDescent="0.25">
      <c r="A102" s="103">
        <v>23</v>
      </c>
      <c r="B102" s="103"/>
      <c r="C102" s="13" t="s">
        <v>145</v>
      </c>
      <c r="D102" s="103"/>
      <c r="E102" s="106">
        <v>1474101</v>
      </c>
      <c r="F102" s="94"/>
      <c r="G102" s="106">
        <v>0</v>
      </c>
      <c r="H102" s="94"/>
      <c r="I102" s="106">
        <v>7835843</v>
      </c>
      <c r="J102" s="94"/>
      <c r="K102" s="106">
        <v>0</v>
      </c>
      <c r="L102" s="94"/>
      <c r="M102" s="106">
        <f t="shared" si="5"/>
        <v>9309944</v>
      </c>
      <c r="N102" s="94"/>
      <c r="O102" s="106">
        <v>8065242</v>
      </c>
      <c r="P102" s="94"/>
      <c r="Q102" s="106">
        <v>0</v>
      </c>
      <c r="R102" s="94"/>
      <c r="S102" s="106">
        <v>1244702</v>
      </c>
      <c r="T102" s="94"/>
      <c r="U102" s="106">
        <v>0</v>
      </c>
      <c r="V102" s="94"/>
      <c r="W102" s="106">
        <f t="shared" si="6"/>
        <v>9309944</v>
      </c>
      <c r="X102" s="94"/>
      <c r="Y102" s="106">
        <v>0</v>
      </c>
      <c r="Z102" s="94"/>
      <c r="AA102" s="106">
        <f t="shared" si="9"/>
        <v>9309944</v>
      </c>
      <c r="AB102" s="94"/>
      <c r="AC102" s="107">
        <f t="shared" si="8"/>
        <v>1827.6293678837849</v>
      </c>
      <c r="AD102" s="94"/>
      <c r="AE102" s="190">
        <v>5094</v>
      </c>
    </row>
    <row r="103" spans="1:31" ht="9.75" customHeight="1" x14ac:dyDescent="0.25">
      <c r="A103" s="103">
        <v>24</v>
      </c>
      <c r="B103" s="103"/>
      <c r="C103" s="13" t="s">
        <v>146</v>
      </c>
      <c r="D103" s="103"/>
      <c r="E103" s="106">
        <v>71827348</v>
      </c>
      <c r="F103" s="94"/>
      <c r="G103" s="106">
        <v>3750000</v>
      </c>
      <c r="H103" s="94"/>
      <c r="I103" s="106">
        <v>89043936</v>
      </c>
      <c r="J103" s="94"/>
      <c r="K103" s="106">
        <v>0</v>
      </c>
      <c r="L103" s="94"/>
      <c r="M103" s="106">
        <f t="shared" si="5"/>
        <v>164621284</v>
      </c>
      <c r="N103" s="94"/>
      <c r="O103" s="106">
        <v>142100132</v>
      </c>
      <c r="P103" s="94"/>
      <c r="Q103" s="106">
        <v>0</v>
      </c>
      <c r="R103" s="94"/>
      <c r="S103" s="106">
        <v>20046239</v>
      </c>
      <c r="T103" s="94"/>
      <c r="U103" s="106">
        <v>2474913</v>
      </c>
      <c r="V103" s="94"/>
      <c r="W103" s="106">
        <f t="shared" si="6"/>
        <v>164621284</v>
      </c>
      <c r="X103" s="94"/>
      <c r="Y103" s="106">
        <v>0</v>
      </c>
      <c r="Z103" s="94"/>
      <c r="AA103" s="106">
        <f t="shared" si="9"/>
        <v>164621284</v>
      </c>
      <c r="AB103" s="94"/>
      <c r="AC103" s="107">
        <f t="shared" si="8"/>
        <v>3210.1182481182482</v>
      </c>
      <c r="AD103" s="94"/>
      <c r="AE103" s="190">
        <v>51282</v>
      </c>
    </row>
    <row r="104" spans="1:31" ht="9.75" customHeight="1" x14ac:dyDescent="0.25">
      <c r="A104" s="103">
        <v>25</v>
      </c>
      <c r="B104" s="103"/>
      <c r="C104" s="13" t="s">
        <v>147</v>
      </c>
      <c r="D104" s="103"/>
      <c r="E104" s="106">
        <v>25010852</v>
      </c>
      <c r="F104" s="94"/>
      <c r="G104" s="106">
        <v>1333330</v>
      </c>
      <c r="H104" s="94"/>
      <c r="I104" s="106">
        <v>19758600</v>
      </c>
      <c r="J104" s="94"/>
      <c r="K104" s="106">
        <v>0</v>
      </c>
      <c r="L104" s="94"/>
      <c r="M104" s="106">
        <f t="shared" si="5"/>
        <v>46102782</v>
      </c>
      <c r="N104" s="94"/>
      <c r="O104" s="106">
        <v>36585992</v>
      </c>
      <c r="P104" s="94"/>
      <c r="Q104" s="106">
        <v>0</v>
      </c>
      <c r="R104" s="94"/>
      <c r="S104" s="106">
        <v>7455216</v>
      </c>
      <c r="T104" s="94"/>
      <c r="U104" s="106">
        <v>2061574</v>
      </c>
      <c r="V104" s="94"/>
      <c r="W104" s="106">
        <f t="shared" si="6"/>
        <v>46102782</v>
      </c>
      <c r="X104" s="94"/>
      <c r="Y104" s="106">
        <v>0</v>
      </c>
      <c r="Z104" s="94"/>
      <c r="AA104" s="106">
        <f t="shared" si="9"/>
        <v>46102782</v>
      </c>
      <c r="AB104" s="94"/>
      <c r="AC104" s="107">
        <f t="shared" si="8"/>
        <v>4694.7843177189407</v>
      </c>
      <c r="AD104" s="94"/>
      <c r="AE104" s="190">
        <v>9820</v>
      </c>
    </row>
    <row r="105" spans="1:31" ht="9.75" customHeight="1" x14ac:dyDescent="0.25">
      <c r="A105" s="103">
        <v>26</v>
      </c>
      <c r="B105" s="103"/>
      <c r="C105" s="13" t="s">
        <v>148</v>
      </c>
      <c r="D105" s="103"/>
      <c r="E105" s="106">
        <v>24417293</v>
      </c>
      <c r="F105" s="94"/>
      <c r="G105" s="106">
        <v>0</v>
      </c>
      <c r="H105" s="94"/>
      <c r="I105" s="106">
        <v>57827914</v>
      </c>
      <c r="J105" s="94"/>
      <c r="K105" s="106">
        <v>0</v>
      </c>
      <c r="L105" s="94"/>
      <c r="M105" s="106">
        <f t="shared" si="5"/>
        <v>82245207</v>
      </c>
      <c r="N105" s="94"/>
      <c r="O105" s="106">
        <v>43895806</v>
      </c>
      <c r="P105" s="94"/>
      <c r="Q105" s="106">
        <v>0</v>
      </c>
      <c r="R105" s="94"/>
      <c r="S105" s="106">
        <v>30312470</v>
      </c>
      <c r="T105" s="94"/>
      <c r="U105" s="106">
        <v>8036931</v>
      </c>
      <c r="V105" s="94"/>
      <c r="W105" s="106">
        <f t="shared" si="6"/>
        <v>82245207</v>
      </c>
      <c r="X105" s="94"/>
      <c r="Y105" s="106">
        <v>0</v>
      </c>
      <c r="Z105" s="94"/>
      <c r="AA105" s="106">
        <f t="shared" si="9"/>
        <v>82245207</v>
      </c>
      <c r="AB105" s="94"/>
      <c r="AC105" s="107">
        <f t="shared" si="8"/>
        <v>5665.831289611463</v>
      </c>
      <c r="AD105" s="94"/>
      <c r="AE105" s="190">
        <v>14516</v>
      </c>
    </row>
    <row r="106" spans="1:31" ht="9.75" customHeight="1" x14ac:dyDescent="0.25">
      <c r="A106" s="103">
        <v>27</v>
      </c>
      <c r="B106" s="103"/>
      <c r="C106" s="13" t="s">
        <v>149</v>
      </c>
      <c r="D106" s="103"/>
      <c r="E106" s="106">
        <v>66982995</v>
      </c>
      <c r="F106" s="94"/>
      <c r="G106" s="106">
        <v>0</v>
      </c>
      <c r="H106" s="94"/>
      <c r="I106" s="106">
        <v>50595815</v>
      </c>
      <c r="J106" s="94"/>
      <c r="K106" s="106">
        <v>0</v>
      </c>
      <c r="L106" s="94"/>
      <c r="M106" s="106">
        <f t="shared" si="5"/>
        <v>117578810</v>
      </c>
      <c r="N106" s="94"/>
      <c r="O106" s="106">
        <v>79579458</v>
      </c>
      <c r="P106" s="94"/>
      <c r="Q106" s="106">
        <v>0</v>
      </c>
      <c r="R106" s="94"/>
      <c r="S106" s="106">
        <v>32883523</v>
      </c>
      <c r="T106" s="94"/>
      <c r="U106" s="106">
        <v>5115829</v>
      </c>
      <c r="V106" s="94"/>
      <c r="W106" s="106">
        <f t="shared" si="6"/>
        <v>117578810</v>
      </c>
      <c r="X106" s="94"/>
      <c r="Y106" s="106">
        <v>0</v>
      </c>
      <c r="Z106" s="94"/>
      <c r="AA106" s="106">
        <f t="shared" si="9"/>
        <v>117578810</v>
      </c>
      <c r="AB106" s="94"/>
      <c r="AC106" s="107">
        <f t="shared" si="8"/>
        <v>4125.2827871728296</v>
      </c>
      <c r="AD106" s="94"/>
      <c r="AE106" s="190">
        <v>28502</v>
      </c>
    </row>
    <row r="107" spans="1:31" ht="9.75" customHeight="1" x14ac:dyDescent="0.25">
      <c r="A107" s="103">
        <v>28</v>
      </c>
      <c r="B107" s="103"/>
      <c r="C107" s="13" t="s">
        <v>150</v>
      </c>
      <c r="D107" s="103"/>
      <c r="E107" s="106">
        <v>26039575</v>
      </c>
      <c r="F107" s="94"/>
      <c r="G107" s="106">
        <v>0</v>
      </c>
      <c r="H107" s="94"/>
      <c r="I107" s="106">
        <v>14453183</v>
      </c>
      <c r="J107" s="94"/>
      <c r="K107" s="106">
        <v>0</v>
      </c>
      <c r="L107" s="94"/>
      <c r="M107" s="106">
        <f t="shared" si="5"/>
        <v>40492758</v>
      </c>
      <c r="N107" s="94"/>
      <c r="O107" s="106">
        <v>34328055</v>
      </c>
      <c r="P107" s="94"/>
      <c r="Q107" s="106">
        <v>0</v>
      </c>
      <c r="R107" s="94"/>
      <c r="S107" s="106">
        <v>5313000</v>
      </c>
      <c r="T107" s="94"/>
      <c r="U107" s="106">
        <v>851703</v>
      </c>
      <c r="V107" s="94"/>
      <c r="W107" s="106">
        <f t="shared" si="6"/>
        <v>40492758</v>
      </c>
      <c r="X107" s="94"/>
      <c r="Y107" s="106">
        <v>0</v>
      </c>
      <c r="Z107" s="94"/>
      <c r="AA107" s="106">
        <f t="shared" si="9"/>
        <v>40492758</v>
      </c>
      <c r="AB107" s="94"/>
      <c r="AC107" s="107">
        <f t="shared" si="8"/>
        <v>3756.2855287569573</v>
      </c>
      <c r="AD107" s="94"/>
      <c r="AE107" s="190">
        <v>10780</v>
      </c>
    </row>
    <row r="108" spans="1:31" ht="9.75" customHeight="1" x14ac:dyDescent="0.25">
      <c r="A108" s="103">
        <v>29</v>
      </c>
      <c r="B108" s="103"/>
      <c r="C108" s="13" t="s">
        <v>92</v>
      </c>
      <c r="D108" s="103"/>
      <c r="E108" s="106">
        <v>3982816455</v>
      </c>
      <c r="F108" s="94"/>
      <c r="G108" s="106">
        <v>0</v>
      </c>
      <c r="H108" s="94"/>
      <c r="I108" s="106">
        <v>6707328084</v>
      </c>
      <c r="J108" s="94"/>
      <c r="K108" s="106">
        <v>0</v>
      </c>
      <c r="L108" s="94"/>
      <c r="M108" s="106">
        <f t="shared" si="5"/>
        <v>10690144539</v>
      </c>
      <c r="N108" s="94"/>
      <c r="O108" s="106">
        <v>5570585089</v>
      </c>
      <c r="P108" s="94"/>
      <c r="Q108" s="106">
        <v>321658796</v>
      </c>
      <c r="R108" s="94"/>
      <c r="S108" s="106">
        <v>4137822917</v>
      </c>
      <c r="T108" s="94"/>
      <c r="U108" s="106">
        <v>660077737</v>
      </c>
      <c r="V108" s="94"/>
      <c r="W108" s="106">
        <f t="shared" si="6"/>
        <v>10690144539</v>
      </c>
      <c r="X108" s="94"/>
      <c r="Y108" s="106">
        <v>74798786</v>
      </c>
      <c r="Z108" s="94"/>
      <c r="AA108" s="106">
        <f t="shared" si="9"/>
        <v>10615345753</v>
      </c>
      <c r="AB108" s="94"/>
      <c r="AC108" s="107">
        <f t="shared" si="8"/>
        <v>9263.1322355228458</v>
      </c>
      <c r="AD108" s="94"/>
      <c r="AE108" s="190">
        <v>1145978</v>
      </c>
    </row>
    <row r="109" spans="1:31" ht="9.75" customHeight="1" x14ac:dyDescent="0.25">
      <c r="A109" s="103">
        <v>30</v>
      </c>
      <c r="B109" s="103"/>
      <c r="C109" s="13" t="s">
        <v>151</v>
      </c>
      <c r="D109" s="103"/>
      <c r="E109" s="106">
        <v>97759261</v>
      </c>
      <c r="F109" s="94"/>
      <c r="G109" s="106">
        <v>0</v>
      </c>
      <c r="H109" s="94"/>
      <c r="I109" s="106">
        <v>181622902</v>
      </c>
      <c r="J109" s="94"/>
      <c r="K109" s="106">
        <v>0</v>
      </c>
      <c r="L109" s="94"/>
      <c r="M109" s="106">
        <f t="shared" si="5"/>
        <v>279382163</v>
      </c>
      <c r="N109" s="94"/>
      <c r="O109" s="106">
        <v>203797917</v>
      </c>
      <c r="P109" s="94"/>
      <c r="Q109" s="106">
        <v>0</v>
      </c>
      <c r="R109" s="94"/>
      <c r="S109" s="106">
        <v>71046157</v>
      </c>
      <c r="T109" s="94"/>
      <c r="U109" s="106">
        <v>4538089</v>
      </c>
      <c r="V109" s="94"/>
      <c r="W109" s="106">
        <f t="shared" si="6"/>
        <v>279382163</v>
      </c>
      <c r="X109" s="94"/>
      <c r="Y109" s="106">
        <v>86231</v>
      </c>
      <c r="Z109" s="94"/>
      <c r="AA109" s="106">
        <f t="shared" si="9"/>
        <v>279295932</v>
      </c>
      <c r="AB109" s="94"/>
      <c r="AC109" s="107">
        <f t="shared" si="8"/>
        <v>3981.4102922309339</v>
      </c>
      <c r="AD109" s="94"/>
      <c r="AE109" s="190">
        <v>70150</v>
      </c>
    </row>
    <row r="110" spans="1:31" ht="9.75" customHeight="1" x14ac:dyDescent="0.25">
      <c r="A110" s="103">
        <v>31</v>
      </c>
      <c r="B110" s="103"/>
      <c r="C110" s="13" t="s">
        <v>152</v>
      </c>
      <c r="D110" s="103"/>
      <c r="E110" s="106">
        <v>14047603</v>
      </c>
      <c r="F110" s="94"/>
      <c r="G110" s="106">
        <v>0</v>
      </c>
      <c r="H110" s="94"/>
      <c r="I110" s="106">
        <v>27486869</v>
      </c>
      <c r="J110" s="94"/>
      <c r="K110" s="106">
        <v>0</v>
      </c>
      <c r="L110" s="94"/>
      <c r="M110" s="106">
        <f t="shared" si="5"/>
        <v>41534472</v>
      </c>
      <c r="N110" s="94"/>
      <c r="O110" s="106">
        <v>32217423</v>
      </c>
      <c r="P110" s="94"/>
      <c r="Q110" s="106">
        <v>0</v>
      </c>
      <c r="R110" s="94"/>
      <c r="S110" s="106">
        <v>9317049</v>
      </c>
      <c r="T110" s="94"/>
      <c r="U110" s="106">
        <v>0</v>
      </c>
      <c r="V110" s="94"/>
      <c r="W110" s="106">
        <f t="shared" si="6"/>
        <v>41534472</v>
      </c>
      <c r="X110" s="94"/>
      <c r="Y110" s="106">
        <v>0</v>
      </c>
      <c r="Z110" s="94"/>
      <c r="AA110" s="106">
        <f t="shared" si="9"/>
        <v>41534472</v>
      </c>
      <c r="AB110" s="94"/>
      <c r="AC110" s="107">
        <f t="shared" si="8"/>
        <v>2655.1474781052229</v>
      </c>
      <c r="AD110" s="94"/>
      <c r="AE110" s="190">
        <v>15643</v>
      </c>
    </row>
    <row r="111" spans="1:31" ht="9.75" customHeight="1" x14ac:dyDescent="0.25">
      <c r="A111" s="103">
        <v>32</v>
      </c>
      <c r="B111" s="103"/>
      <c r="C111" s="13" t="s">
        <v>153</v>
      </c>
      <c r="D111" s="103"/>
      <c r="E111" s="106">
        <v>97122194</v>
      </c>
      <c r="F111" s="94"/>
      <c r="G111" s="106">
        <v>0</v>
      </c>
      <c r="H111" s="94"/>
      <c r="I111" s="106">
        <v>44635622</v>
      </c>
      <c r="J111" s="94"/>
      <c r="K111" s="106">
        <v>0</v>
      </c>
      <c r="L111" s="94"/>
      <c r="M111" s="106">
        <f t="shared" si="5"/>
        <v>141757816</v>
      </c>
      <c r="N111" s="94"/>
      <c r="O111" s="106">
        <v>115219889</v>
      </c>
      <c r="P111" s="94"/>
      <c r="Q111" s="106">
        <v>0</v>
      </c>
      <c r="R111" s="94"/>
      <c r="S111" s="106">
        <v>17451041</v>
      </c>
      <c r="T111" s="94"/>
      <c r="U111" s="106">
        <v>9086886</v>
      </c>
      <c r="V111" s="94"/>
      <c r="W111" s="106">
        <f t="shared" si="6"/>
        <v>141757816</v>
      </c>
      <c r="X111" s="94"/>
      <c r="Y111" s="106">
        <v>0</v>
      </c>
      <c r="Z111" s="94"/>
      <c r="AA111" s="106">
        <f t="shared" si="9"/>
        <v>141757816</v>
      </c>
      <c r="AB111" s="94"/>
      <c r="AC111" s="107">
        <f t="shared" si="8"/>
        <v>5310.8727708676761</v>
      </c>
      <c r="AD111" s="94"/>
      <c r="AE111" s="190">
        <v>26692</v>
      </c>
    </row>
    <row r="112" spans="1:31" ht="9.75" customHeight="1" x14ac:dyDescent="0.25">
      <c r="A112" s="103">
        <v>33</v>
      </c>
      <c r="B112" s="103"/>
      <c r="C112" s="13" t="s">
        <v>94</v>
      </c>
      <c r="D112" s="103"/>
      <c r="E112" s="106">
        <v>56377013</v>
      </c>
      <c r="F112" s="94"/>
      <c r="G112" s="106">
        <v>0</v>
      </c>
      <c r="H112" s="94"/>
      <c r="I112" s="106">
        <v>101288186</v>
      </c>
      <c r="J112" s="94"/>
      <c r="K112" s="106">
        <v>0</v>
      </c>
      <c r="L112" s="94"/>
      <c r="M112" s="106">
        <f t="shared" si="5"/>
        <v>157665199</v>
      </c>
      <c r="N112" s="94"/>
      <c r="O112" s="106">
        <v>88828370</v>
      </c>
      <c r="P112" s="94"/>
      <c r="Q112" s="106">
        <v>0</v>
      </c>
      <c r="R112" s="94"/>
      <c r="S112" s="106">
        <v>68836829</v>
      </c>
      <c r="T112" s="94"/>
      <c r="U112" s="106">
        <v>0</v>
      </c>
      <c r="V112" s="94"/>
      <c r="W112" s="106">
        <f t="shared" si="6"/>
        <v>157665199</v>
      </c>
      <c r="X112" s="94"/>
      <c r="Y112" s="106">
        <v>0</v>
      </c>
      <c r="Z112" s="94"/>
      <c r="AA112" s="106">
        <f t="shared" si="9"/>
        <v>157665199</v>
      </c>
      <c r="AB112" s="94"/>
      <c r="AC112" s="107">
        <f t="shared" si="8"/>
        <v>2809.0793913802627</v>
      </c>
      <c r="AD112" s="94"/>
      <c r="AE112" s="190">
        <v>56127</v>
      </c>
    </row>
    <row r="113" spans="1:31" ht="9.75" customHeight="1" x14ac:dyDescent="0.25">
      <c r="A113" s="103">
        <v>34</v>
      </c>
      <c r="B113" s="103"/>
      <c r="C113" s="13" t="s">
        <v>154</v>
      </c>
      <c r="D113" s="103"/>
      <c r="E113" s="106">
        <v>162340329</v>
      </c>
      <c r="F113" s="94"/>
      <c r="G113" s="106">
        <v>0</v>
      </c>
      <c r="H113" s="94"/>
      <c r="I113" s="106">
        <v>236956802</v>
      </c>
      <c r="J113" s="94"/>
      <c r="K113" s="106">
        <v>0</v>
      </c>
      <c r="L113" s="94"/>
      <c r="M113" s="106">
        <f t="shared" si="5"/>
        <v>399297131</v>
      </c>
      <c r="N113" s="94"/>
      <c r="O113" s="106">
        <v>293052006</v>
      </c>
      <c r="P113" s="94"/>
      <c r="Q113" s="106">
        <v>0</v>
      </c>
      <c r="R113" s="94"/>
      <c r="S113" s="106">
        <v>106245125</v>
      </c>
      <c r="T113" s="94"/>
      <c r="U113" s="106">
        <v>0</v>
      </c>
      <c r="V113" s="94"/>
      <c r="W113" s="106">
        <f t="shared" si="6"/>
        <v>399297131</v>
      </c>
      <c r="X113" s="94"/>
      <c r="Y113" s="106">
        <v>31896</v>
      </c>
      <c r="Z113" s="94"/>
      <c r="AA113" s="106">
        <f t="shared" si="9"/>
        <v>399265235</v>
      </c>
      <c r="AB113" s="94"/>
      <c r="AC113" s="107">
        <f t="shared" si="8"/>
        <v>4548.6834100437482</v>
      </c>
      <c r="AD113" s="94"/>
      <c r="AE113" s="190">
        <v>87776</v>
      </c>
    </row>
    <row r="114" spans="1:31" ht="9.75" customHeight="1" x14ac:dyDescent="0.25">
      <c r="A114" s="103">
        <v>35</v>
      </c>
      <c r="B114" s="103"/>
      <c r="C114" s="13" t="s">
        <v>155</v>
      </c>
      <c r="D114" s="103"/>
      <c r="E114" s="106">
        <v>26233403</v>
      </c>
      <c r="F114" s="94"/>
      <c r="G114" s="106">
        <v>6765603</v>
      </c>
      <c r="H114" s="94"/>
      <c r="I114" s="106">
        <v>35279995</v>
      </c>
      <c r="J114" s="94"/>
      <c r="K114" s="106">
        <v>0</v>
      </c>
      <c r="L114" s="94"/>
      <c r="M114" s="106">
        <f t="shared" si="5"/>
        <v>68279001</v>
      </c>
      <c r="N114" s="94"/>
      <c r="O114" s="106">
        <v>41429895</v>
      </c>
      <c r="P114" s="94"/>
      <c r="Q114" s="106">
        <v>0</v>
      </c>
      <c r="R114" s="94"/>
      <c r="S114" s="106">
        <v>18933879</v>
      </c>
      <c r="T114" s="94"/>
      <c r="U114" s="106">
        <v>7915227</v>
      </c>
      <c r="V114" s="94"/>
      <c r="W114" s="106">
        <f t="shared" si="6"/>
        <v>68279001</v>
      </c>
      <c r="X114" s="94"/>
      <c r="Y114" s="106">
        <v>0</v>
      </c>
      <c r="Z114" s="94"/>
      <c r="AA114" s="106">
        <f t="shared" si="9"/>
        <v>68279001</v>
      </c>
      <c r="AB114" s="94"/>
      <c r="AC114" s="107">
        <f t="shared" si="8"/>
        <v>4032.7801665583838</v>
      </c>
      <c r="AD114" s="94"/>
      <c r="AE114" s="190">
        <v>16931</v>
      </c>
    </row>
    <row r="115" spans="1:31" ht="9.75" customHeight="1" x14ac:dyDescent="0.25">
      <c r="A115" s="103">
        <v>36</v>
      </c>
      <c r="B115" s="103"/>
      <c r="C115" s="13" t="s">
        <v>156</v>
      </c>
      <c r="D115" s="103"/>
      <c r="E115" s="106">
        <v>52555359</v>
      </c>
      <c r="F115" s="94"/>
      <c r="G115" s="106">
        <v>0</v>
      </c>
      <c r="H115" s="94"/>
      <c r="I115" s="106">
        <v>74032401</v>
      </c>
      <c r="J115" s="94"/>
      <c r="K115" s="106">
        <v>0</v>
      </c>
      <c r="L115" s="94"/>
      <c r="M115" s="106">
        <f t="shared" si="5"/>
        <v>126587760</v>
      </c>
      <c r="N115" s="94"/>
      <c r="O115" s="106">
        <v>90761153</v>
      </c>
      <c r="P115" s="94"/>
      <c r="Q115" s="106">
        <v>0</v>
      </c>
      <c r="R115" s="94"/>
      <c r="S115" s="106">
        <v>27937699</v>
      </c>
      <c r="T115" s="94"/>
      <c r="U115" s="106">
        <v>7888908</v>
      </c>
      <c r="V115" s="94"/>
      <c r="W115" s="106">
        <f t="shared" si="6"/>
        <v>126587760</v>
      </c>
      <c r="X115" s="94"/>
      <c r="Y115" s="106">
        <v>0</v>
      </c>
      <c r="Z115" s="94"/>
      <c r="AA115" s="106">
        <f t="shared" si="9"/>
        <v>126587760</v>
      </c>
      <c r="AB115" s="94"/>
      <c r="AC115" s="107">
        <f t="shared" si="8"/>
        <v>3403.4457170511373</v>
      </c>
      <c r="AD115" s="94"/>
      <c r="AE115" s="190">
        <v>37194</v>
      </c>
    </row>
    <row r="116" spans="1:31" ht="9.75" customHeight="1" x14ac:dyDescent="0.25">
      <c r="A116" s="103">
        <v>37</v>
      </c>
      <c r="B116" s="103"/>
      <c r="C116" s="13" t="s">
        <v>157</v>
      </c>
      <c r="D116" s="103"/>
      <c r="E116" s="106">
        <v>101440200</v>
      </c>
      <c r="F116" s="94"/>
      <c r="G116" s="106">
        <v>0</v>
      </c>
      <c r="H116" s="94"/>
      <c r="I116" s="106">
        <v>66051455</v>
      </c>
      <c r="J116" s="94"/>
      <c r="K116" s="106">
        <v>0</v>
      </c>
      <c r="L116" s="94"/>
      <c r="M116" s="106">
        <f t="shared" si="5"/>
        <v>167491655</v>
      </c>
      <c r="N116" s="94"/>
      <c r="O116" s="106">
        <v>33775952</v>
      </c>
      <c r="P116" s="94"/>
      <c r="Q116" s="106">
        <v>0</v>
      </c>
      <c r="R116" s="94"/>
      <c r="S116" s="106">
        <v>15286940</v>
      </c>
      <c r="T116" s="94"/>
      <c r="U116" s="106">
        <v>118428763</v>
      </c>
      <c r="V116" s="94"/>
      <c r="W116" s="106">
        <f t="shared" si="6"/>
        <v>167491655</v>
      </c>
      <c r="X116" s="94"/>
      <c r="Y116" s="106">
        <v>0</v>
      </c>
      <c r="Z116" s="94"/>
      <c r="AA116" s="106">
        <f t="shared" si="9"/>
        <v>167491655</v>
      </c>
      <c r="AB116" s="94"/>
      <c r="AC116" s="107">
        <f t="shared" si="8"/>
        <v>7226.9440369347603</v>
      </c>
      <c r="AD116" s="94"/>
      <c r="AE116" s="190">
        <v>23176</v>
      </c>
    </row>
    <row r="117" spans="1:31" ht="9.75" customHeight="1" x14ac:dyDescent="0.25">
      <c r="A117" s="103">
        <v>38</v>
      </c>
      <c r="B117" s="103"/>
      <c r="C117" s="13" t="s">
        <v>158</v>
      </c>
      <c r="D117" s="103"/>
      <c r="E117" s="106">
        <v>15477205</v>
      </c>
      <c r="F117" s="94"/>
      <c r="G117" s="106">
        <v>0</v>
      </c>
      <c r="H117" s="94"/>
      <c r="I117" s="106">
        <v>23439239</v>
      </c>
      <c r="J117" s="94"/>
      <c r="K117" s="106">
        <v>0</v>
      </c>
      <c r="L117" s="94"/>
      <c r="M117" s="106">
        <f t="shared" si="5"/>
        <v>38916444</v>
      </c>
      <c r="N117" s="94"/>
      <c r="O117" s="106">
        <v>32657175</v>
      </c>
      <c r="P117" s="94"/>
      <c r="Q117" s="106">
        <v>0</v>
      </c>
      <c r="R117" s="94"/>
      <c r="S117" s="106">
        <v>6196708</v>
      </c>
      <c r="T117" s="94"/>
      <c r="U117" s="106">
        <v>62561</v>
      </c>
      <c r="V117" s="94"/>
      <c r="W117" s="106">
        <f t="shared" si="6"/>
        <v>38916444</v>
      </c>
      <c r="X117" s="94"/>
      <c r="Y117" s="106">
        <v>0</v>
      </c>
      <c r="Z117" s="94"/>
      <c r="AA117" s="106">
        <f t="shared" si="9"/>
        <v>38916444</v>
      </c>
      <c r="AB117" s="94"/>
      <c r="AC117" s="107">
        <f t="shared" si="8"/>
        <v>2538.5808219178084</v>
      </c>
      <c r="AD117" s="94"/>
      <c r="AE117" s="190">
        <v>15330</v>
      </c>
    </row>
    <row r="118" spans="1:31" ht="9.75" customHeight="1" x14ac:dyDescent="0.25">
      <c r="A118" s="103">
        <v>39</v>
      </c>
      <c r="B118" s="103"/>
      <c r="C118" s="13" t="s">
        <v>159</v>
      </c>
      <c r="D118" s="103"/>
      <c r="E118" s="106">
        <v>60920098</v>
      </c>
      <c r="F118" s="94"/>
      <c r="G118" s="106">
        <v>4050000</v>
      </c>
      <c r="H118" s="94"/>
      <c r="I118" s="106">
        <v>38354038</v>
      </c>
      <c r="J118" s="94"/>
      <c r="K118" s="106">
        <v>0</v>
      </c>
      <c r="L118" s="94"/>
      <c r="M118" s="106">
        <f t="shared" si="5"/>
        <v>103324136</v>
      </c>
      <c r="N118" s="94"/>
      <c r="O118" s="106">
        <v>69677208</v>
      </c>
      <c r="P118" s="94"/>
      <c r="Q118" s="106">
        <v>0</v>
      </c>
      <c r="R118" s="94"/>
      <c r="S118" s="106">
        <v>5117522</v>
      </c>
      <c r="T118" s="94"/>
      <c r="U118" s="106">
        <v>28529406</v>
      </c>
      <c r="V118" s="94"/>
      <c r="W118" s="106">
        <f t="shared" si="6"/>
        <v>103324136</v>
      </c>
      <c r="X118" s="94"/>
      <c r="Y118" s="106">
        <v>0</v>
      </c>
      <c r="Z118" s="94"/>
      <c r="AA118" s="106">
        <f t="shared" si="9"/>
        <v>103324136</v>
      </c>
      <c r="AB118" s="94"/>
      <c r="AC118" s="107">
        <f t="shared" si="8"/>
        <v>5176.8192795230225</v>
      </c>
      <c r="AD118" s="94"/>
      <c r="AE118" s="190">
        <v>19959</v>
      </c>
    </row>
    <row r="119" spans="1:31" ht="9.75" customHeight="1" x14ac:dyDescent="0.25">
      <c r="A119" s="103">
        <v>40</v>
      </c>
      <c r="B119" s="103"/>
      <c r="C119" s="13" t="s">
        <v>160</v>
      </c>
      <c r="D119" s="103"/>
      <c r="E119" s="113">
        <v>31887797</v>
      </c>
      <c r="F119" s="119"/>
      <c r="G119" s="113">
        <v>3750000</v>
      </c>
      <c r="H119" s="119"/>
      <c r="I119" s="113">
        <v>46281212</v>
      </c>
      <c r="J119" s="119"/>
      <c r="K119" s="113">
        <v>0</v>
      </c>
      <c r="L119" s="119"/>
      <c r="M119" s="113">
        <f t="shared" si="5"/>
        <v>81919009</v>
      </c>
      <c r="N119" s="119"/>
      <c r="O119" s="113">
        <v>26728600</v>
      </c>
      <c r="P119" s="119"/>
      <c r="Q119" s="113">
        <v>0</v>
      </c>
      <c r="R119" s="119"/>
      <c r="S119" s="113">
        <v>35427128</v>
      </c>
      <c r="T119" s="119"/>
      <c r="U119" s="113">
        <v>19763281</v>
      </c>
      <c r="V119" s="119"/>
      <c r="W119" s="113">
        <f t="shared" si="6"/>
        <v>81919009</v>
      </c>
      <c r="X119" s="119"/>
      <c r="Y119" s="113">
        <v>0</v>
      </c>
      <c r="Z119" s="119"/>
      <c r="AA119" s="113">
        <f t="shared" si="9"/>
        <v>81919009</v>
      </c>
      <c r="AB119" s="119"/>
      <c r="AC119" s="114">
        <f t="shared" si="8"/>
        <v>7140.1559313170055</v>
      </c>
      <c r="AD119" s="119"/>
      <c r="AE119" s="190">
        <v>11473</v>
      </c>
    </row>
    <row r="120" spans="1:31" ht="9.75" customHeight="1" x14ac:dyDescent="0.25">
      <c r="A120" s="103">
        <v>41</v>
      </c>
      <c r="B120" s="103"/>
      <c r="C120" s="13" t="s">
        <v>161</v>
      </c>
      <c r="D120" s="103"/>
      <c r="E120" s="106">
        <v>47006706</v>
      </c>
      <c r="F120" s="94"/>
      <c r="G120" s="106">
        <v>2333461</v>
      </c>
      <c r="H120" s="94"/>
      <c r="I120" s="106">
        <v>55588370</v>
      </c>
      <c r="J120" s="94"/>
      <c r="K120" s="106">
        <v>0</v>
      </c>
      <c r="L120" s="94"/>
      <c r="M120" s="106">
        <f t="shared" si="5"/>
        <v>104928537</v>
      </c>
      <c r="N120" s="94"/>
      <c r="O120" s="106">
        <v>83346583</v>
      </c>
      <c r="P120" s="94"/>
      <c r="Q120" s="106">
        <v>0</v>
      </c>
      <c r="R120" s="94"/>
      <c r="S120" s="106">
        <v>21581954</v>
      </c>
      <c r="T120" s="94"/>
      <c r="U120" s="106">
        <v>0</v>
      </c>
      <c r="V120" s="94"/>
      <c r="W120" s="106">
        <f t="shared" si="6"/>
        <v>104928537</v>
      </c>
      <c r="X120" s="94"/>
      <c r="Y120" s="106">
        <v>0</v>
      </c>
      <c r="Z120" s="94"/>
      <c r="AA120" s="106">
        <f t="shared" si="9"/>
        <v>104928537</v>
      </c>
      <c r="AB120" s="94"/>
      <c r="AC120" s="107">
        <f t="shared" si="8"/>
        <v>3028.5028140964587</v>
      </c>
      <c r="AD120" s="94"/>
      <c r="AE120" s="190">
        <v>34647</v>
      </c>
    </row>
    <row r="121" spans="1:31" ht="9.75" customHeight="1" x14ac:dyDescent="0.25">
      <c r="A121" s="103">
        <v>42</v>
      </c>
      <c r="B121" s="103"/>
      <c r="C121" s="13" t="s">
        <v>162</v>
      </c>
      <c r="D121" s="103"/>
      <c r="E121" s="106">
        <v>161125528</v>
      </c>
      <c r="F121" s="94"/>
      <c r="G121" s="106">
        <v>0</v>
      </c>
      <c r="H121" s="94"/>
      <c r="I121" s="106">
        <v>217141739</v>
      </c>
      <c r="J121" s="94"/>
      <c r="K121" s="106">
        <v>0</v>
      </c>
      <c r="L121" s="94"/>
      <c r="M121" s="106">
        <f t="shared" si="5"/>
        <v>378267267</v>
      </c>
      <c r="N121" s="94"/>
      <c r="O121" s="106">
        <v>251289512</v>
      </c>
      <c r="P121" s="94"/>
      <c r="Q121" s="106">
        <v>0</v>
      </c>
      <c r="R121" s="94"/>
      <c r="S121" s="106">
        <v>109064013</v>
      </c>
      <c r="T121" s="94"/>
      <c r="U121" s="106">
        <v>17913742</v>
      </c>
      <c r="V121" s="94"/>
      <c r="W121" s="106">
        <f t="shared" si="6"/>
        <v>378267267</v>
      </c>
      <c r="X121" s="94"/>
      <c r="Y121" s="106">
        <v>0</v>
      </c>
      <c r="Z121" s="94"/>
      <c r="AA121" s="106">
        <f t="shared" si="9"/>
        <v>378267267</v>
      </c>
      <c r="AB121" s="94"/>
      <c r="AC121" s="107">
        <f t="shared" si="8"/>
        <v>3523.452285365649</v>
      </c>
      <c r="AD121" s="94"/>
      <c r="AE121" s="190">
        <v>107357</v>
      </c>
    </row>
    <row r="122" spans="1:31" ht="9.75" customHeight="1" x14ac:dyDescent="0.25">
      <c r="A122" s="103">
        <v>43</v>
      </c>
      <c r="B122" s="103"/>
      <c r="C122" s="13" t="s">
        <v>163</v>
      </c>
      <c r="D122" s="103"/>
      <c r="E122" s="106">
        <v>949490530</v>
      </c>
      <c r="F122" s="94"/>
      <c r="G122" s="106">
        <v>0</v>
      </c>
      <c r="H122" s="94"/>
      <c r="I122" s="106">
        <v>843437566</v>
      </c>
      <c r="J122" s="94"/>
      <c r="K122" s="106">
        <v>0</v>
      </c>
      <c r="L122" s="94"/>
      <c r="M122" s="106">
        <f t="shared" si="5"/>
        <v>1792928096</v>
      </c>
      <c r="N122" s="94"/>
      <c r="O122" s="106">
        <v>843064773</v>
      </c>
      <c r="P122" s="94"/>
      <c r="Q122" s="106">
        <v>19249264</v>
      </c>
      <c r="R122" s="94"/>
      <c r="S122" s="106">
        <v>452218153</v>
      </c>
      <c r="T122" s="94"/>
      <c r="U122" s="106">
        <v>478395906</v>
      </c>
      <c r="V122" s="94"/>
      <c r="W122" s="106">
        <f t="shared" si="6"/>
        <v>1792928096</v>
      </c>
      <c r="X122" s="94"/>
      <c r="Y122" s="106">
        <v>99187122</v>
      </c>
      <c r="Z122" s="94"/>
      <c r="AA122" s="106">
        <f t="shared" si="9"/>
        <v>1693740974</v>
      </c>
      <c r="AB122" s="94"/>
      <c r="AC122" s="107">
        <f t="shared" si="8"/>
        <v>5179.7468875480517</v>
      </c>
      <c r="AD122" s="94"/>
      <c r="AE122" s="190">
        <v>326993</v>
      </c>
    </row>
    <row r="123" spans="1:31" ht="9.75" customHeight="1" x14ac:dyDescent="0.25">
      <c r="A123" s="103">
        <v>44</v>
      </c>
      <c r="B123" s="103"/>
      <c r="C123" s="13" t="s">
        <v>164</v>
      </c>
      <c r="D123" s="103"/>
      <c r="E123" s="106">
        <v>88517917</v>
      </c>
      <c r="F123" s="94"/>
      <c r="G123" s="106">
        <v>0</v>
      </c>
      <c r="H123" s="94"/>
      <c r="I123" s="106">
        <v>78888061</v>
      </c>
      <c r="J123" s="94"/>
      <c r="K123" s="106">
        <v>0</v>
      </c>
      <c r="L123" s="94"/>
      <c r="M123" s="106">
        <f t="shared" si="5"/>
        <v>167405978</v>
      </c>
      <c r="N123" s="94"/>
      <c r="O123" s="106">
        <v>96190177</v>
      </c>
      <c r="P123" s="94"/>
      <c r="Q123" s="106">
        <v>0</v>
      </c>
      <c r="R123" s="94"/>
      <c r="S123" s="106">
        <v>71215801</v>
      </c>
      <c r="T123" s="94"/>
      <c r="U123" s="106">
        <v>0</v>
      </c>
      <c r="V123" s="94"/>
      <c r="W123" s="106">
        <f t="shared" si="6"/>
        <v>167405978</v>
      </c>
      <c r="X123" s="94"/>
      <c r="Y123" s="106">
        <v>0</v>
      </c>
      <c r="Z123" s="94"/>
      <c r="AA123" s="106">
        <f t="shared" si="9"/>
        <v>167405978</v>
      </c>
      <c r="AB123" s="94"/>
      <c r="AC123" s="107">
        <f t="shared" si="8"/>
        <v>3254.5195769664451</v>
      </c>
      <c r="AD123" s="94"/>
      <c r="AE123" s="190">
        <v>51438</v>
      </c>
    </row>
    <row r="124" spans="1:31" ht="9.75" customHeight="1" x14ac:dyDescent="0.25">
      <c r="A124" s="103">
        <v>45</v>
      </c>
      <c r="B124" s="103"/>
      <c r="C124" s="13" t="s">
        <v>165</v>
      </c>
      <c r="D124" s="103"/>
      <c r="E124" s="106">
        <v>130753</v>
      </c>
      <c r="F124" s="94"/>
      <c r="G124" s="106">
        <v>0</v>
      </c>
      <c r="H124" s="94"/>
      <c r="I124" s="106">
        <v>5212828</v>
      </c>
      <c r="J124" s="94"/>
      <c r="K124" s="106">
        <v>0</v>
      </c>
      <c r="L124" s="94"/>
      <c r="M124" s="106">
        <f t="shared" si="5"/>
        <v>5343581</v>
      </c>
      <c r="N124" s="94"/>
      <c r="O124" s="106">
        <v>3972163</v>
      </c>
      <c r="P124" s="94"/>
      <c r="Q124" s="106">
        <v>0</v>
      </c>
      <c r="R124" s="94"/>
      <c r="S124" s="106">
        <v>1240665</v>
      </c>
      <c r="T124" s="94"/>
      <c r="U124" s="106">
        <v>130753</v>
      </c>
      <c r="V124" s="94"/>
      <c r="W124" s="106">
        <f t="shared" si="6"/>
        <v>5343581</v>
      </c>
      <c r="X124" s="94"/>
      <c r="Y124" s="106">
        <v>0</v>
      </c>
      <c r="Z124" s="94"/>
      <c r="AA124" s="106">
        <f t="shared" si="9"/>
        <v>5343581</v>
      </c>
      <c r="AB124" s="94"/>
      <c r="AC124" s="107">
        <f t="shared" si="8"/>
        <v>2359.1969094922738</v>
      </c>
      <c r="AD124" s="94"/>
      <c r="AE124" s="190">
        <v>2265</v>
      </c>
    </row>
    <row r="125" spans="1:31" ht="9.75" customHeight="1" x14ac:dyDescent="0.25">
      <c r="A125" s="103">
        <v>46</v>
      </c>
      <c r="B125" s="103"/>
      <c r="C125" s="13" t="s">
        <v>166</v>
      </c>
      <c r="D125" s="103"/>
      <c r="E125" s="106">
        <v>148330252</v>
      </c>
      <c r="F125" s="94"/>
      <c r="G125" s="106">
        <v>0</v>
      </c>
      <c r="H125" s="94"/>
      <c r="I125" s="106">
        <v>76608058</v>
      </c>
      <c r="J125" s="94"/>
      <c r="K125" s="106">
        <v>0</v>
      </c>
      <c r="L125" s="94"/>
      <c r="M125" s="106">
        <f t="shared" si="5"/>
        <v>224938310</v>
      </c>
      <c r="N125" s="94"/>
      <c r="O125" s="106">
        <v>67240918</v>
      </c>
      <c r="P125" s="94"/>
      <c r="Q125" s="106">
        <v>0</v>
      </c>
      <c r="R125" s="94"/>
      <c r="S125" s="106">
        <v>120636539</v>
      </c>
      <c r="T125" s="94"/>
      <c r="U125" s="106">
        <v>37060853</v>
      </c>
      <c r="V125" s="94"/>
      <c r="W125" s="106">
        <f t="shared" si="6"/>
        <v>224938310</v>
      </c>
      <c r="X125" s="94"/>
      <c r="Y125" s="106">
        <v>0</v>
      </c>
      <c r="Z125" s="94"/>
      <c r="AA125" s="106">
        <f t="shared" si="9"/>
        <v>224938310</v>
      </c>
      <c r="AB125" s="94"/>
      <c r="AC125" s="107">
        <f t="shared" si="8"/>
        <v>5999.6348554358265</v>
      </c>
      <c r="AD125" s="94"/>
      <c r="AE125" s="190">
        <v>37492</v>
      </c>
    </row>
    <row r="126" spans="1:31" ht="9.75" customHeight="1" x14ac:dyDescent="0.25">
      <c r="A126" s="103">
        <v>47</v>
      </c>
      <c r="B126" s="103"/>
      <c r="C126" s="13" t="s">
        <v>167</v>
      </c>
      <c r="D126" s="103"/>
      <c r="E126" s="106">
        <v>168056366</v>
      </c>
      <c r="F126" s="94"/>
      <c r="G126" s="106">
        <v>0</v>
      </c>
      <c r="H126" s="94"/>
      <c r="I126" s="106">
        <v>151586375</v>
      </c>
      <c r="J126" s="94"/>
      <c r="K126" s="106">
        <v>0</v>
      </c>
      <c r="L126" s="94"/>
      <c r="M126" s="106">
        <f t="shared" si="5"/>
        <v>319642741</v>
      </c>
      <c r="N126" s="94"/>
      <c r="O126" s="106">
        <v>223552543</v>
      </c>
      <c r="P126" s="94"/>
      <c r="Q126" s="106">
        <v>0</v>
      </c>
      <c r="R126" s="94"/>
      <c r="S126" s="106">
        <v>72416801</v>
      </c>
      <c r="T126" s="94"/>
      <c r="U126" s="106">
        <v>23673397</v>
      </c>
      <c r="V126" s="94"/>
      <c r="W126" s="106">
        <f t="shared" si="6"/>
        <v>319642741</v>
      </c>
      <c r="X126" s="94"/>
      <c r="Y126" s="106">
        <v>0</v>
      </c>
      <c r="Z126" s="94"/>
      <c r="AA126" s="106">
        <f t="shared" si="9"/>
        <v>319642741</v>
      </c>
      <c r="AB126" s="94"/>
      <c r="AC126" s="107">
        <f t="shared" si="8"/>
        <v>4214.8653164022835</v>
      </c>
      <c r="AD126" s="94"/>
      <c r="AE126" s="190">
        <v>75837</v>
      </c>
    </row>
    <row r="127" spans="1:31" ht="9.75" customHeight="1" x14ac:dyDescent="0.25">
      <c r="A127" s="103">
        <v>48</v>
      </c>
      <c r="B127" s="103"/>
      <c r="C127" s="13" t="s">
        <v>168</v>
      </c>
      <c r="D127" s="103"/>
      <c r="E127" s="106">
        <v>0</v>
      </c>
      <c r="F127" s="94"/>
      <c r="G127" s="106">
        <v>0</v>
      </c>
      <c r="H127" s="94"/>
      <c r="I127" s="106">
        <v>10813264</v>
      </c>
      <c r="J127" s="94"/>
      <c r="K127" s="106">
        <v>0</v>
      </c>
      <c r="L127" s="94"/>
      <c r="M127" s="106">
        <f t="shared" si="5"/>
        <v>10813264</v>
      </c>
      <c r="N127" s="94"/>
      <c r="O127" s="106">
        <v>9493752</v>
      </c>
      <c r="P127" s="94"/>
      <c r="Q127" s="106">
        <v>0</v>
      </c>
      <c r="R127" s="94"/>
      <c r="S127" s="106">
        <v>1319512</v>
      </c>
      <c r="T127" s="94"/>
      <c r="U127" s="106">
        <v>0</v>
      </c>
      <c r="V127" s="94"/>
      <c r="W127" s="106">
        <f t="shared" si="6"/>
        <v>10813264</v>
      </c>
      <c r="X127" s="94"/>
      <c r="Y127" s="106">
        <v>0</v>
      </c>
      <c r="Z127" s="94"/>
      <c r="AA127" s="106">
        <f t="shared" si="9"/>
        <v>10813264</v>
      </c>
      <c r="AB127" s="94"/>
      <c r="AC127" s="107">
        <f t="shared" si="8"/>
        <v>1558.1072046109509</v>
      </c>
      <c r="AD127" s="94"/>
      <c r="AE127" s="190">
        <v>6940</v>
      </c>
    </row>
    <row r="128" spans="1:31" ht="9.75" customHeight="1" x14ac:dyDescent="0.25">
      <c r="A128" s="103">
        <v>49</v>
      </c>
      <c r="B128" s="103"/>
      <c r="C128" s="13" t="s">
        <v>169</v>
      </c>
      <c r="D128" s="103"/>
      <c r="E128" s="106">
        <v>98396317</v>
      </c>
      <c r="F128" s="94"/>
      <c r="G128" s="106">
        <v>0</v>
      </c>
      <c r="H128" s="94"/>
      <c r="I128" s="106">
        <v>48688771</v>
      </c>
      <c r="J128" s="94"/>
      <c r="K128" s="106">
        <v>0</v>
      </c>
      <c r="L128" s="94"/>
      <c r="M128" s="106">
        <f t="shared" si="5"/>
        <v>147085088</v>
      </c>
      <c r="N128" s="94"/>
      <c r="O128" s="106">
        <v>92497837</v>
      </c>
      <c r="P128" s="94"/>
      <c r="Q128" s="106">
        <v>0</v>
      </c>
      <c r="R128" s="94"/>
      <c r="S128" s="106">
        <v>29205243</v>
      </c>
      <c r="T128" s="94"/>
      <c r="U128" s="106">
        <v>25382008</v>
      </c>
      <c r="V128" s="94"/>
      <c r="W128" s="106">
        <f t="shared" si="6"/>
        <v>147085088</v>
      </c>
      <c r="X128" s="94"/>
      <c r="Y128" s="106">
        <v>0</v>
      </c>
      <c r="Z128" s="94"/>
      <c r="AA128" s="106">
        <f t="shared" si="9"/>
        <v>147085088</v>
      </c>
      <c r="AB128" s="94"/>
      <c r="AC128" s="107">
        <f t="shared" si="8"/>
        <v>5687.0853342613</v>
      </c>
      <c r="AD128" s="94"/>
      <c r="AE128" s="190">
        <v>25863</v>
      </c>
    </row>
    <row r="129" spans="1:31" ht="9.75" customHeight="1" x14ac:dyDescent="0.25">
      <c r="A129" s="103">
        <v>50</v>
      </c>
      <c r="B129" s="103"/>
      <c r="C129" s="13" t="s">
        <v>170</v>
      </c>
      <c r="D129" s="103"/>
      <c r="E129" s="113">
        <v>23644905</v>
      </c>
      <c r="F129" s="119"/>
      <c r="G129" s="113">
        <v>0</v>
      </c>
      <c r="H129" s="119"/>
      <c r="I129" s="113">
        <v>25428930</v>
      </c>
      <c r="J129" s="119"/>
      <c r="K129" s="113">
        <v>0</v>
      </c>
      <c r="L129" s="119"/>
      <c r="M129" s="113">
        <f t="shared" si="5"/>
        <v>49073835</v>
      </c>
      <c r="N129" s="119"/>
      <c r="O129" s="113">
        <v>38259291</v>
      </c>
      <c r="P129" s="119"/>
      <c r="Q129" s="113">
        <v>0</v>
      </c>
      <c r="R129" s="119"/>
      <c r="S129" s="113">
        <v>10814544</v>
      </c>
      <c r="T129" s="119"/>
      <c r="U129" s="113">
        <v>0</v>
      </c>
      <c r="V129" s="119"/>
      <c r="W129" s="113">
        <f t="shared" si="6"/>
        <v>49073835</v>
      </c>
      <c r="X129" s="119"/>
      <c r="Y129" s="113">
        <v>0</v>
      </c>
      <c r="Z129" s="119"/>
      <c r="AA129" s="113">
        <f t="shared" si="9"/>
        <v>49073835</v>
      </c>
      <c r="AB129" s="119"/>
      <c r="AC129" s="114">
        <f t="shared" si="8"/>
        <v>2901.0306810120596</v>
      </c>
      <c r="AD129" s="94"/>
      <c r="AE129" s="190">
        <v>16916</v>
      </c>
    </row>
    <row r="130" spans="1:31" ht="8.85"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row>
    <row r="131" spans="1:31" ht="8.4499999999999993"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row>
    <row r="132" spans="1:31" ht="8.85" hidden="1"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row>
    <row r="133" spans="1:31" ht="9.6" customHeight="1" x14ac:dyDescent="0.25">
      <c r="A133" s="118"/>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6" t="s">
        <v>681</v>
      </c>
      <c r="AD133" s="94"/>
    </row>
    <row r="134" spans="1:31" ht="10.5" customHeight="1" x14ac:dyDescent="0.25">
      <c r="A134" s="94"/>
      <c r="B134" s="94"/>
      <c r="C134" s="94"/>
      <c r="D134" s="94"/>
      <c r="E134" s="94"/>
      <c r="F134" s="94"/>
      <c r="G134" s="94"/>
      <c r="H134" s="94"/>
      <c r="I134" s="94"/>
      <c r="J134" s="94"/>
      <c r="K134" s="94"/>
      <c r="L134" s="94"/>
      <c r="M134" s="94"/>
      <c r="N134" s="95" t="s">
        <v>290</v>
      </c>
      <c r="O134" s="94"/>
      <c r="P134" s="94"/>
      <c r="Q134" s="94"/>
      <c r="R134" s="94"/>
      <c r="S134" s="94"/>
      <c r="T134" s="94"/>
      <c r="U134" s="94"/>
      <c r="V134" s="94"/>
      <c r="W134" s="94"/>
      <c r="X134" s="94"/>
      <c r="Y134" s="94"/>
      <c r="Z134" s="94"/>
      <c r="AA134" s="94"/>
      <c r="AB134" s="94"/>
      <c r="AC134" s="96" t="s">
        <v>660</v>
      </c>
      <c r="AD134" s="94"/>
      <c r="AE134" s="94"/>
    </row>
    <row r="135" spans="1:31" ht="10.5" customHeight="1" x14ac:dyDescent="0.25">
      <c r="A135" s="94"/>
      <c r="B135" s="94"/>
      <c r="C135" s="94"/>
      <c r="D135" s="94"/>
      <c r="E135" s="94"/>
      <c r="F135" s="94"/>
      <c r="G135" s="94"/>
      <c r="H135" s="94"/>
      <c r="I135" s="94"/>
      <c r="J135" s="94"/>
      <c r="K135" s="94"/>
      <c r="L135" s="94"/>
      <c r="M135" s="94"/>
      <c r="N135" s="95" t="s">
        <v>661</v>
      </c>
      <c r="O135" s="94"/>
      <c r="P135" s="94"/>
      <c r="Q135" s="94"/>
      <c r="R135" s="94"/>
      <c r="S135" s="94"/>
      <c r="T135" s="94"/>
      <c r="U135" s="94"/>
      <c r="V135" s="94"/>
      <c r="W135" s="94"/>
      <c r="X135" s="94"/>
      <c r="Y135" s="94"/>
      <c r="Z135" s="94"/>
      <c r="AA135" s="94"/>
      <c r="AB135" s="94"/>
      <c r="AC135" s="96" t="s">
        <v>629</v>
      </c>
      <c r="AD135" s="94"/>
      <c r="AE135" s="94"/>
    </row>
    <row r="136" spans="1:31" ht="10.5" customHeight="1" x14ac:dyDescent="0.25">
      <c r="A136" s="94"/>
      <c r="B136" s="94"/>
      <c r="C136" s="94"/>
      <c r="D136" s="94"/>
      <c r="E136" s="94"/>
      <c r="F136" s="94"/>
      <c r="G136" s="94"/>
      <c r="H136" s="94"/>
      <c r="I136" s="94"/>
      <c r="J136" s="94"/>
      <c r="K136" s="94"/>
      <c r="L136" s="94"/>
      <c r="M136" s="94"/>
      <c r="N136" s="98" t="s">
        <v>662</v>
      </c>
      <c r="O136" s="94"/>
      <c r="P136" s="94"/>
      <c r="Q136" s="94"/>
      <c r="R136" s="94"/>
      <c r="S136" s="94"/>
      <c r="T136" s="94"/>
      <c r="U136" s="94"/>
      <c r="V136" s="94"/>
      <c r="W136" s="94"/>
      <c r="X136" s="94"/>
      <c r="Y136" s="94"/>
      <c r="Z136" s="94"/>
      <c r="AA136" s="94"/>
      <c r="AB136" s="94"/>
      <c r="AC136" s="94"/>
      <c r="AD136" s="94"/>
      <c r="AE136" s="94"/>
    </row>
    <row r="137" spans="1:31" ht="8.85"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row>
    <row r="138" spans="1:31" ht="8.85"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row>
    <row r="139" spans="1:31" ht="9.6"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row>
    <row r="140" spans="1:31" ht="9.6" customHeight="1" x14ac:dyDescent="0.25">
      <c r="A140" s="94"/>
      <c r="B140" s="94"/>
      <c r="C140" s="94"/>
      <c r="D140" s="94"/>
      <c r="E140" s="99" t="s">
        <v>727</v>
      </c>
      <c r="F140" s="99"/>
      <c r="G140" s="99"/>
      <c r="H140" s="99"/>
      <c r="I140" s="99"/>
      <c r="J140" s="99"/>
      <c r="K140" s="99"/>
      <c r="L140" s="99"/>
      <c r="M140" s="99"/>
      <c r="N140" s="94"/>
      <c r="O140" s="99" t="s">
        <v>663</v>
      </c>
      <c r="P140" s="99"/>
      <c r="Q140" s="99"/>
      <c r="R140" s="99"/>
      <c r="S140" s="99"/>
      <c r="T140" s="99"/>
      <c r="U140" s="99"/>
      <c r="V140" s="99"/>
      <c r="W140" s="99"/>
      <c r="X140" s="94"/>
      <c r="Y140" s="94"/>
      <c r="Z140" s="94"/>
      <c r="AA140" s="99" t="s">
        <v>664</v>
      </c>
      <c r="AB140" s="99"/>
      <c r="AC140" s="99"/>
      <c r="AD140" s="94"/>
      <c r="AE140" s="94"/>
    </row>
    <row r="141" spans="1:31" ht="7.5"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row>
    <row r="142" spans="1:31" ht="9.6" customHeight="1" x14ac:dyDescent="0.25">
      <c r="A142" s="94"/>
      <c r="B142" s="94"/>
      <c r="C142" s="94"/>
      <c r="D142" s="94"/>
      <c r="E142" s="95" t="s">
        <v>665</v>
      </c>
      <c r="F142" s="94"/>
      <c r="G142" s="94"/>
      <c r="H142" s="94"/>
      <c r="I142" s="95" t="s">
        <v>325</v>
      </c>
      <c r="J142" s="94"/>
      <c r="K142" s="94"/>
      <c r="L142" s="94"/>
      <c r="M142" s="94"/>
      <c r="N142" s="94"/>
      <c r="O142" s="94"/>
      <c r="P142" s="94"/>
      <c r="Q142" s="95" t="s">
        <v>666</v>
      </c>
      <c r="R142" s="94"/>
      <c r="S142" s="95" t="s">
        <v>325</v>
      </c>
      <c r="T142" s="94"/>
      <c r="U142" s="94"/>
      <c r="V142" s="94"/>
      <c r="W142" s="94"/>
      <c r="X142" s="94"/>
      <c r="Y142" s="94"/>
      <c r="Z142" s="94"/>
      <c r="AA142" s="94"/>
      <c r="AB142" s="94"/>
      <c r="AC142" s="94"/>
      <c r="AD142" s="94"/>
      <c r="AE142" s="94"/>
    </row>
    <row r="143" spans="1:31" ht="9.6" customHeight="1" x14ac:dyDescent="0.25">
      <c r="A143" s="94"/>
      <c r="B143" s="94"/>
      <c r="C143" s="94"/>
      <c r="D143" s="94"/>
      <c r="E143" s="95" t="s">
        <v>667</v>
      </c>
      <c r="F143" s="94"/>
      <c r="G143" s="95" t="s">
        <v>668</v>
      </c>
      <c r="H143" s="94"/>
      <c r="I143" s="95" t="s">
        <v>669</v>
      </c>
      <c r="J143" s="94"/>
      <c r="K143" s="95" t="s">
        <v>670</v>
      </c>
      <c r="L143" s="94"/>
      <c r="M143" s="94"/>
      <c r="N143" s="94"/>
      <c r="O143" s="94"/>
      <c r="P143" s="94"/>
      <c r="Q143" s="95" t="s">
        <v>671</v>
      </c>
      <c r="R143" s="94"/>
      <c r="S143" s="95" t="s">
        <v>59</v>
      </c>
      <c r="T143" s="94"/>
      <c r="U143" s="95" t="s">
        <v>68</v>
      </c>
      <c r="V143" s="94"/>
      <c r="W143" s="94"/>
      <c r="X143" s="94"/>
      <c r="Y143" s="95" t="s">
        <v>672</v>
      </c>
      <c r="Z143" s="94"/>
      <c r="AA143" s="94"/>
      <c r="AB143" s="94"/>
      <c r="AC143" s="94"/>
      <c r="AD143" s="94"/>
      <c r="AE143" s="94"/>
    </row>
    <row r="144" spans="1:31" ht="9.6" customHeight="1" x14ac:dyDescent="0.25">
      <c r="A144" s="100" t="s">
        <v>69</v>
      </c>
      <c r="B144" s="94"/>
      <c r="C144" s="100" t="s">
        <v>71</v>
      </c>
      <c r="D144" s="94"/>
      <c r="E144" s="101" t="s">
        <v>673</v>
      </c>
      <c r="F144" s="94"/>
      <c r="G144" s="100" t="s">
        <v>674</v>
      </c>
      <c r="H144" s="94"/>
      <c r="I144" s="100" t="s">
        <v>675</v>
      </c>
      <c r="J144" s="94"/>
      <c r="K144" s="100" t="s">
        <v>676</v>
      </c>
      <c r="L144" s="94"/>
      <c r="M144" s="100" t="s">
        <v>63</v>
      </c>
      <c r="N144" s="94"/>
      <c r="O144" s="100" t="s">
        <v>374</v>
      </c>
      <c r="P144" s="94"/>
      <c r="Q144" s="100" t="s">
        <v>602</v>
      </c>
      <c r="R144" s="94"/>
      <c r="S144" s="100" t="s">
        <v>67</v>
      </c>
      <c r="T144" s="94"/>
      <c r="U144" s="102" t="s">
        <v>677</v>
      </c>
      <c r="V144" s="94"/>
      <c r="W144" s="100" t="s">
        <v>63</v>
      </c>
      <c r="X144" s="94"/>
      <c r="Y144" s="100" t="s">
        <v>678</v>
      </c>
      <c r="Z144" s="94"/>
      <c r="AA144" s="100" t="s">
        <v>72</v>
      </c>
      <c r="AB144" s="94"/>
      <c r="AC144" s="100" t="s">
        <v>431</v>
      </c>
      <c r="AD144" s="94"/>
      <c r="AE144" s="101" t="s">
        <v>679</v>
      </c>
    </row>
    <row r="145" spans="1:31" ht="9.75" customHeight="1" x14ac:dyDescent="0.25">
      <c r="A145" s="103"/>
      <c r="B145" s="13" t="s">
        <v>282</v>
      </c>
      <c r="C145" s="13"/>
      <c r="D145" s="103"/>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row>
    <row r="146" spans="1:31" ht="9.75" customHeight="1" x14ac:dyDescent="0.25">
      <c r="A146" s="103">
        <v>51</v>
      </c>
      <c r="B146" s="103"/>
      <c r="C146" s="13" t="s">
        <v>172</v>
      </c>
      <c r="D146" s="103"/>
      <c r="E146" s="104">
        <v>7964052</v>
      </c>
      <c r="F146" s="94"/>
      <c r="G146" s="104">
        <v>0</v>
      </c>
      <c r="H146" s="94"/>
      <c r="I146" s="104">
        <v>17010095</v>
      </c>
      <c r="J146" s="94"/>
      <c r="K146" s="104">
        <v>0</v>
      </c>
      <c r="L146" s="94"/>
      <c r="M146" s="104">
        <f t="shared" ref="M146:M185" si="10">(E146+G146+I146+K146)</f>
        <v>24974147</v>
      </c>
      <c r="N146" s="94"/>
      <c r="O146" s="104">
        <v>15205336</v>
      </c>
      <c r="P146" s="94"/>
      <c r="Q146" s="104">
        <v>0</v>
      </c>
      <c r="R146" s="94"/>
      <c r="S146" s="104">
        <v>9600530</v>
      </c>
      <c r="T146" s="94"/>
      <c r="U146" s="104">
        <v>168281</v>
      </c>
      <c r="V146" s="94"/>
      <c r="W146" s="104">
        <f t="shared" ref="W146:W185" si="11">(O146+Q146+S146+U146)</f>
        <v>24974147</v>
      </c>
      <c r="X146" s="94"/>
      <c r="Y146" s="104">
        <v>0</v>
      </c>
      <c r="Z146" s="94"/>
      <c r="AA146" s="104">
        <f t="shared" ref="AA146:AA165" si="12">(M146-Y146)</f>
        <v>24974147</v>
      </c>
      <c r="AB146" s="94"/>
      <c r="AC146" s="120">
        <f t="shared" ref="AC146:AC185" si="13">(AA146/AE146)</f>
        <v>2274.719646598051</v>
      </c>
      <c r="AD146" s="94"/>
      <c r="AE146" s="190">
        <v>10979</v>
      </c>
    </row>
    <row r="147" spans="1:31" ht="9.75" customHeight="1" x14ac:dyDescent="0.25">
      <c r="A147" s="103">
        <v>52</v>
      </c>
      <c r="B147" s="103"/>
      <c r="C147" s="13" t="s">
        <v>173</v>
      </c>
      <c r="D147" s="103"/>
      <c r="E147" s="106">
        <v>0</v>
      </c>
      <c r="F147" s="94"/>
      <c r="G147" s="106">
        <v>0</v>
      </c>
      <c r="H147" s="94"/>
      <c r="I147" s="106">
        <v>0</v>
      </c>
      <c r="J147" s="94"/>
      <c r="K147" s="106">
        <v>0</v>
      </c>
      <c r="L147" s="94"/>
      <c r="M147" s="106">
        <f t="shared" si="10"/>
        <v>0</v>
      </c>
      <c r="N147" s="94"/>
      <c r="O147" s="106">
        <v>0</v>
      </c>
      <c r="P147" s="94"/>
      <c r="Q147" s="106">
        <v>0</v>
      </c>
      <c r="R147" s="94"/>
      <c r="S147" s="106">
        <v>0</v>
      </c>
      <c r="T147" s="94"/>
      <c r="U147" s="106">
        <v>0</v>
      </c>
      <c r="V147" s="94"/>
      <c r="W147" s="106">
        <f t="shared" si="11"/>
        <v>0</v>
      </c>
      <c r="X147" s="94"/>
      <c r="Y147" s="106">
        <v>0</v>
      </c>
      <c r="Z147" s="94"/>
      <c r="AA147" s="106">
        <f t="shared" si="12"/>
        <v>0</v>
      </c>
      <c r="AB147" s="94"/>
      <c r="AC147" s="121">
        <v>0</v>
      </c>
      <c r="AD147" s="94"/>
      <c r="AE147" s="190">
        <v>0</v>
      </c>
    </row>
    <row r="148" spans="1:31" ht="9.75" customHeight="1" x14ac:dyDescent="0.25">
      <c r="A148" s="103">
        <v>53</v>
      </c>
      <c r="B148" s="103"/>
      <c r="C148" s="13" t="s">
        <v>174</v>
      </c>
      <c r="D148" s="103"/>
      <c r="E148" s="106">
        <v>1162111509</v>
      </c>
      <c r="F148" s="94"/>
      <c r="G148" s="106">
        <v>0</v>
      </c>
      <c r="H148" s="94"/>
      <c r="I148" s="106">
        <v>2042531713</v>
      </c>
      <c r="J148" s="94"/>
      <c r="K148" s="106">
        <v>0</v>
      </c>
      <c r="L148" s="94"/>
      <c r="M148" s="106">
        <f t="shared" si="10"/>
        <v>3204643222</v>
      </c>
      <c r="N148" s="94"/>
      <c r="O148" s="106">
        <v>2193385016</v>
      </c>
      <c r="P148" s="94"/>
      <c r="Q148" s="106">
        <v>92713680</v>
      </c>
      <c r="R148" s="94"/>
      <c r="S148" s="106">
        <v>588689358</v>
      </c>
      <c r="T148" s="94"/>
      <c r="U148" s="106">
        <v>329855168</v>
      </c>
      <c r="V148" s="94"/>
      <c r="W148" s="106">
        <f t="shared" si="11"/>
        <v>3204643222</v>
      </c>
      <c r="X148" s="94"/>
      <c r="Y148" s="106">
        <v>40175515</v>
      </c>
      <c r="Z148" s="94"/>
      <c r="AA148" s="106">
        <f t="shared" si="12"/>
        <v>3164467707</v>
      </c>
      <c r="AB148" s="94"/>
      <c r="AC148" s="107">
        <f t="shared" si="13"/>
        <v>7787.4462157473145</v>
      </c>
      <c r="AD148" s="94"/>
      <c r="AE148" s="190">
        <v>406355</v>
      </c>
    </row>
    <row r="149" spans="1:31" ht="9.75" customHeight="1" x14ac:dyDescent="0.25">
      <c r="A149" s="103">
        <v>54</v>
      </c>
      <c r="B149" s="103"/>
      <c r="C149" s="13" t="s">
        <v>175</v>
      </c>
      <c r="D149" s="103"/>
      <c r="E149" s="106">
        <v>62823068</v>
      </c>
      <c r="F149" s="94"/>
      <c r="G149" s="106">
        <v>0</v>
      </c>
      <c r="H149" s="94"/>
      <c r="I149" s="106">
        <v>63684994</v>
      </c>
      <c r="J149" s="94"/>
      <c r="K149" s="106">
        <v>0</v>
      </c>
      <c r="L149" s="94"/>
      <c r="M149" s="106">
        <f t="shared" si="10"/>
        <v>126508062</v>
      </c>
      <c r="N149" s="94"/>
      <c r="O149" s="106">
        <v>75185426</v>
      </c>
      <c r="P149" s="94"/>
      <c r="Q149" s="106">
        <v>0</v>
      </c>
      <c r="R149" s="94"/>
      <c r="S149" s="106">
        <v>51322636</v>
      </c>
      <c r="T149" s="94"/>
      <c r="U149" s="106">
        <v>0</v>
      </c>
      <c r="V149" s="94"/>
      <c r="W149" s="106">
        <f t="shared" si="11"/>
        <v>126508062</v>
      </c>
      <c r="X149" s="94"/>
      <c r="Y149" s="106">
        <v>0</v>
      </c>
      <c r="Z149" s="94"/>
      <c r="AA149" s="106">
        <f t="shared" si="12"/>
        <v>126508062</v>
      </c>
      <c r="AB149" s="94"/>
      <c r="AC149" s="107">
        <f t="shared" si="13"/>
        <v>3512.064129257933</v>
      </c>
      <c r="AD149" s="94"/>
      <c r="AE149" s="190">
        <v>36021</v>
      </c>
    </row>
    <row r="150" spans="1:31" ht="9.75" customHeight="1" x14ac:dyDescent="0.25">
      <c r="A150" s="103">
        <v>55</v>
      </c>
      <c r="B150" s="103"/>
      <c r="C150" s="13" t="s">
        <v>176</v>
      </c>
      <c r="D150" s="103"/>
      <c r="E150" s="106">
        <v>9646857</v>
      </c>
      <c r="F150" s="94"/>
      <c r="G150" s="106">
        <v>0</v>
      </c>
      <c r="H150" s="94"/>
      <c r="I150" s="106">
        <v>16091248</v>
      </c>
      <c r="J150" s="94"/>
      <c r="K150" s="106">
        <v>0</v>
      </c>
      <c r="L150" s="94"/>
      <c r="M150" s="106">
        <f t="shared" si="10"/>
        <v>25738105</v>
      </c>
      <c r="N150" s="94"/>
      <c r="O150" s="106">
        <v>21121767</v>
      </c>
      <c r="P150" s="94"/>
      <c r="Q150" s="106">
        <v>0</v>
      </c>
      <c r="R150" s="94"/>
      <c r="S150" s="106">
        <v>4616338</v>
      </c>
      <c r="T150" s="94"/>
      <c r="U150" s="106">
        <v>0</v>
      </c>
      <c r="V150" s="94"/>
      <c r="W150" s="106">
        <f t="shared" si="11"/>
        <v>25738105</v>
      </c>
      <c r="X150" s="94"/>
      <c r="Y150" s="106">
        <v>0</v>
      </c>
      <c r="Z150" s="94"/>
      <c r="AA150" s="106">
        <f t="shared" si="12"/>
        <v>25738105</v>
      </c>
      <c r="AB150" s="94"/>
      <c r="AC150" s="107">
        <f t="shared" si="13"/>
        <v>2103.4737659365805</v>
      </c>
      <c r="AD150" s="94"/>
      <c r="AE150" s="190">
        <v>12236</v>
      </c>
    </row>
    <row r="151" spans="1:31" ht="9.75" customHeight="1" x14ac:dyDescent="0.25">
      <c r="A151" s="103">
        <v>56</v>
      </c>
      <c r="B151" s="103"/>
      <c r="C151" s="13" t="s">
        <v>177</v>
      </c>
      <c r="D151" s="103"/>
      <c r="E151" s="106">
        <v>8662490</v>
      </c>
      <c r="F151" s="94"/>
      <c r="G151" s="106">
        <v>620000</v>
      </c>
      <c r="H151" s="94"/>
      <c r="I151" s="106">
        <v>20661170</v>
      </c>
      <c r="J151" s="94"/>
      <c r="K151" s="106">
        <v>0</v>
      </c>
      <c r="L151" s="94"/>
      <c r="M151" s="106">
        <f t="shared" si="10"/>
        <v>29943660</v>
      </c>
      <c r="N151" s="94"/>
      <c r="O151" s="106">
        <v>19468075</v>
      </c>
      <c r="P151" s="94"/>
      <c r="Q151" s="106">
        <v>0</v>
      </c>
      <c r="R151" s="94"/>
      <c r="S151" s="106">
        <v>10475585</v>
      </c>
      <c r="T151" s="94"/>
      <c r="U151" s="106">
        <v>0</v>
      </c>
      <c r="V151" s="94"/>
      <c r="W151" s="106">
        <f t="shared" si="11"/>
        <v>29943660</v>
      </c>
      <c r="X151" s="94"/>
      <c r="Y151" s="106">
        <v>0</v>
      </c>
      <c r="Z151" s="94"/>
      <c r="AA151" s="106">
        <f t="shared" si="12"/>
        <v>29943660</v>
      </c>
      <c r="AB151" s="94"/>
      <c r="AC151" s="107">
        <f t="shared" si="13"/>
        <v>2255.1333032083144</v>
      </c>
      <c r="AD151" s="94"/>
      <c r="AE151" s="190">
        <v>13278</v>
      </c>
    </row>
    <row r="152" spans="1:31" ht="9.75" customHeight="1" x14ac:dyDescent="0.25">
      <c r="A152" s="103">
        <v>57</v>
      </c>
      <c r="B152" s="103"/>
      <c r="C152" s="13" t="s">
        <v>178</v>
      </c>
      <c r="D152" s="103"/>
      <c r="E152" s="106">
        <v>2838292</v>
      </c>
      <c r="F152" s="94"/>
      <c r="G152" s="106">
        <v>0</v>
      </c>
      <c r="H152" s="94"/>
      <c r="I152" s="106">
        <v>13948396</v>
      </c>
      <c r="J152" s="94"/>
      <c r="K152" s="106">
        <v>0</v>
      </c>
      <c r="L152" s="94"/>
      <c r="M152" s="106">
        <f t="shared" si="10"/>
        <v>16786688</v>
      </c>
      <c r="N152" s="94"/>
      <c r="O152" s="106">
        <v>12647819</v>
      </c>
      <c r="P152" s="94"/>
      <c r="Q152" s="106">
        <v>0</v>
      </c>
      <c r="R152" s="94"/>
      <c r="S152" s="106">
        <v>4138869</v>
      </c>
      <c r="T152" s="94"/>
      <c r="U152" s="106">
        <v>0</v>
      </c>
      <c r="V152" s="94"/>
      <c r="W152" s="106">
        <f t="shared" si="11"/>
        <v>16786688</v>
      </c>
      <c r="X152" s="94"/>
      <c r="Y152" s="106">
        <v>0</v>
      </c>
      <c r="Z152" s="94"/>
      <c r="AA152" s="106">
        <f t="shared" si="12"/>
        <v>16786688</v>
      </c>
      <c r="AB152" s="94"/>
      <c r="AC152" s="107">
        <f t="shared" si="13"/>
        <v>1928.6176470588234</v>
      </c>
      <c r="AD152" s="94"/>
      <c r="AE152" s="190">
        <v>8704</v>
      </c>
    </row>
    <row r="153" spans="1:31" ht="9.75" customHeight="1" x14ac:dyDescent="0.25">
      <c r="A153" s="103">
        <v>58</v>
      </c>
      <c r="B153" s="103"/>
      <c r="C153" s="13" t="s">
        <v>179</v>
      </c>
      <c r="D153" s="103"/>
      <c r="E153" s="106">
        <v>94361219</v>
      </c>
      <c r="F153" s="94"/>
      <c r="G153" s="106">
        <v>0</v>
      </c>
      <c r="H153" s="94"/>
      <c r="I153" s="106">
        <v>50890892</v>
      </c>
      <c r="J153" s="94"/>
      <c r="K153" s="106">
        <v>0</v>
      </c>
      <c r="L153" s="94"/>
      <c r="M153" s="106">
        <f t="shared" si="10"/>
        <v>145252111</v>
      </c>
      <c r="N153" s="94"/>
      <c r="O153" s="106">
        <v>136907564</v>
      </c>
      <c r="P153" s="94"/>
      <c r="Q153" s="106">
        <v>0</v>
      </c>
      <c r="R153" s="94"/>
      <c r="S153" s="106">
        <v>8344547</v>
      </c>
      <c r="T153" s="94"/>
      <c r="U153" s="106">
        <v>0</v>
      </c>
      <c r="V153" s="94"/>
      <c r="W153" s="106">
        <f t="shared" si="11"/>
        <v>145252111</v>
      </c>
      <c r="X153" s="94"/>
      <c r="Y153" s="106">
        <v>0</v>
      </c>
      <c r="Z153" s="94"/>
      <c r="AA153" s="106">
        <f t="shared" si="12"/>
        <v>145252111</v>
      </c>
      <c r="AB153" s="94"/>
      <c r="AC153" s="107">
        <f t="shared" si="13"/>
        <v>4687.8202678715506</v>
      </c>
      <c r="AD153" s="94"/>
      <c r="AE153" s="190">
        <v>30985</v>
      </c>
    </row>
    <row r="154" spans="1:31" ht="9.75" customHeight="1" x14ac:dyDescent="0.25">
      <c r="A154" s="103">
        <v>59</v>
      </c>
      <c r="B154" s="103"/>
      <c r="C154" s="13" t="s">
        <v>180</v>
      </c>
      <c r="D154" s="103"/>
      <c r="E154" s="106">
        <v>21121800</v>
      </c>
      <c r="F154" s="94"/>
      <c r="G154" s="106">
        <v>0</v>
      </c>
      <c r="H154" s="94"/>
      <c r="I154" s="106">
        <v>14999917</v>
      </c>
      <c r="J154" s="94"/>
      <c r="K154" s="106">
        <v>0</v>
      </c>
      <c r="L154" s="94"/>
      <c r="M154" s="106">
        <f t="shared" si="10"/>
        <v>36121717</v>
      </c>
      <c r="N154" s="94"/>
      <c r="O154" s="106">
        <v>25450850</v>
      </c>
      <c r="P154" s="94"/>
      <c r="Q154" s="106">
        <v>0</v>
      </c>
      <c r="R154" s="94"/>
      <c r="S154" s="106">
        <v>10670867</v>
      </c>
      <c r="T154" s="94"/>
      <c r="U154" s="106">
        <v>0</v>
      </c>
      <c r="V154" s="94"/>
      <c r="W154" s="106">
        <f t="shared" si="11"/>
        <v>36121717</v>
      </c>
      <c r="X154" s="94"/>
      <c r="Y154" s="106">
        <v>0</v>
      </c>
      <c r="Z154" s="94"/>
      <c r="AA154" s="106">
        <f t="shared" si="12"/>
        <v>36121717</v>
      </c>
      <c r="AB154" s="94"/>
      <c r="AC154" s="107">
        <f t="shared" si="13"/>
        <v>3317.2666911562128</v>
      </c>
      <c r="AD154" s="94"/>
      <c r="AE154" s="190">
        <v>10889</v>
      </c>
    </row>
    <row r="155" spans="1:31" ht="9.75" customHeight="1" x14ac:dyDescent="0.25">
      <c r="A155" s="103">
        <v>60</v>
      </c>
      <c r="B155" s="103"/>
      <c r="C155" s="13" t="s">
        <v>181</v>
      </c>
      <c r="D155" s="103"/>
      <c r="E155" s="106">
        <v>171762182</v>
      </c>
      <c r="F155" s="94"/>
      <c r="G155" s="106">
        <v>750000</v>
      </c>
      <c r="H155" s="94"/>
      <c r="I155" s="106">
        <v>122286068</v>
      </c>
      <c r="J155" s="94"/>
      <c r="K155" s="106">
        <v>0</v>
      </c>
      <c r="L155" s="94"/>
      <c r="M155" s="106">
        <f t="shared" si="10"/>
        <v>294798250</v>
      </c>
      <c r="N155" s="94"/>
      <c r="O155" s="106">
        <v>136931021</v>
      </c>
      <c r="P155" s="94"/>
      <c r="Q155" s="106">
        <v>0</v>
      </c>
      <c r="R155" s="94"/>
      <c r="S155" s="106">
        <v>151152236</v>
      </c>
      <c r="T155" s="94"/>
      <c r="U155" s="106">
        <v>6714993</v>
      </c>
      <c r="V155" s="94"/>
      <c r="W155" s="106">
        <f t="shared" si="11"/>
        <v>294798250</v>
      </c>
      <c r="X155" s="94"/>
      <c r="Y155" s="106">
        <v>0</v>
      </c>
      <c r="Z155" s="94"/>
      <c r="AA155" s="106">
        <f t="shared" si="12"/>
        <v>294798250</v>
      </c>
      <c r="AB155" s="94"/>
      <c r="AC155" s="107">
        <f t="shared" si="13"/>
        <v>2964.7928756046786</v>
      </c>
      <c r="AD155" s="94"/>
      <c r="AE155" s="190">
        <v>99433</v>
      </c>
    </row>
    <row r="156" spans="1:31" ht="9.75" customHeight="1" x14ac:dyDescent="0.25">
      <c r="A156" s="103">
        <v>61</v>
      </c>
      <c r="B156" s="103"/>
      <c r="C156" s="13" t="s">
        <v>182</v>
      </c>
      <c r="D156" s="103"/>
      <c r="E156" s="106">
        <v>22971371</v>
      </c>
      <c r="F156" s="94"/>
      <c r="G156" s="106">
        <v>0</v>
      </c>
      <c r="H156" s="94"/>
      <c r="I156" s="106">
        <v>25981456</v>
      </c>
      <c r="J156" s="94"/>
      <c r="K156" s="106">
        <v>0</v>
      </c>
      <c r="L156" s="94"/>
      <c r="M156" s="106">
        <f t="shared" si="10"/>
        <v>48952827</v>
      </c>
      <c r="N156" s="94"/>
      <c r="O156" s="106">
        <v>39303487</v>
      </c>
      <c r="P156" s="94"/>
      <c r="Q156" s="106">
        <v>0</v>
      </c>
      <c r="R156" s="94"/>
      <c r="S156" s="106">
        <v>8986947</v>
      </c>
      <c r="T156" s="94"/>
      <c r="U156" s="106">
        <v>662393</v>
      </c>
      <c r="V156" s="94"/>
      <c r="W156" s="106">
        <f t="shared" si="11"/>
        <v>48952827</v>
      </c>
      <c r="X156" s="94"/>
      <c r="Y156" s="106">
        <v>0</v>
      </c>
      <c r="Z156" s="94"/>
      <c r="AA156" s="106">
        <f t="shared" si="12"/>
        <v>48952827</v>
      </c>
      <c r="AB156" s="94"/>
      <c r="AC156" s="107">
        <f t="shared" si="13"/>
        <v>3299.5973982205446</v>
      </c>
      <c r="AD156" s="94"/>
      <c r="AE156" s="190">
        <v>14836</v>
      </c>
    </row>
    <row r="157" spans="1:31" ht="9.75" customHeight="1" x14ac:dyDescent="0.25">
      <c r="A157" s="103">
        <v>62</v>
      </c>
      <c r="B157" s="103"/>
      <c r="C157" s="13" t="s">
        <v>183</v>
      </c>
      <c r="D157" s="103"/>
      <c r="E157" s="106">
        <v>66665035</v>
      </c>
      <c r="F157" s="94"/>
      <c r="G157" s="106">
        <v>0</v>
      </c>
      <c r="H157" s="94"/>
      <c r="I157" s="106">
        <v>34837115</v>
      </c>
      <c r="J157" s="94"/>
      <c r="K157" s="106">
        <v>0</v>
      </c>
      <c r="L157" s="94"/>
      <c r="M157" s="106">
        <f t="shared" si="10"/>
        <v>101502150</v>
      </c>
      <c r="N157" s="94"/>
      <c r="O157" s="106">
        <v>66744896</v>
      </c>
      <c r="P157" s="94"/>
      <c r="Q157" s="106">
        <v>0</v>
      </c>
      <c r="R157" s="94"/>
      <c r="S157" s="106">
        <v>20418022</v>
      </c>
      <c r="T157" s="94"/>
      <c r="U157" s="106">
        <v>14339232</v>
      </c>
      <c r="V157" s="94"/>
      <c r="W157" s="106">
        <f t="shared" si="11"/>
        <v>101502150</v>
      </c>
      <c r="X157" s="94"/>
      <c r="Y157" s="106">
        <v>0</v>
      </c>
      <c r="Z157" s="94"/>
      <c r="AA157" s="106">
        <f t="shared" si="12"/>
        <v>101502150</v>
      </c>
      <c r="AB157" s="94"/>
      <c r="AC157" s="107">
        <f t="shared" si="13"/>
        <v>4518.8384827709024</v>
      </c>
      <c r="AD157" s="94"/>
      <c r="AE157" s="190">
        <v>22462</v>
      </c>
    </row>
    <row r="158" spans="1:31" ht="9.75" customHeight="1" x14ac:dyDescent="0.25">
      <c r="A158" s="103">
        <v>63</v>
      </c>
      <c r="B158" s="103"/>
      <c r="C158" s="13" t="s">
        <v>184</v>
      </c>
      <c r="D158" s="103"/>
      <c r="E158" s="106">
        <v>22977610</v>
      </c>
      <c r="F158" s="94"/>
      <c r="G158" s="106">
        <v>36391</v>
      </c>
      <c r="H158" s="94"/>
      <c r="I158" s="106">
        <v>23238060</v>
      </c>
      <c r="J158" s="94"/>
      <c r="K158" s="106">
        <v>0</v>
      </c>
      <c r="L158" s="94"/>
      <c r="M158" s="106">
        <f t="shared" si="10"/>
        <v>46252061</v>
      </c>
      <c r="N158" s="94"/>
      <c r="O158" s="106">
        <v>21175902</v>
      </c>
      <c r="P158" s="94"/>
      <c r="Q158" s="106">
        <v>0</v>
      </c>
      <c r="R158" s="94"/>
      <c r="S158" s="106">
        <v>25061015</v>
      </c>
      <c r="T158" s="94"/>
      <c r="U158" s="106">
        <v>15144</v>
      </c>
      <c r="V158" s="94"/>
      <c r="W158" s="106">
        <f t="shared" si="11"/>
        <v>46252061</v>
      </c>
      <c r="X158" s="94"/>
      <c r="Y158" s="106">
        <v>0</v>
      </c>
      <c r="Z158" s="94"/>
      <c r="AA158" s="106">
        <f t="shared" si="12"/>
        <v>46252061</v>
      </c>
      <c r="AB158" s="94"/>
      <c r="AC158" s="107">
        <f t="shared" si="13"/>
        <v>3899.178974877761</v>
      </c>
      <c r="AD158" s="94"/>
      <c r="AE158" s="190">
        <v>11862</v>
      </c>
    </row>
    <row r="159" spans="1:31" ht="9.75" customHeight="1" x14ac:dyDescent="0.25">
      <c r="A159" s="103">
        <v>64</v>
      </c>
      <c r="B159" s="103"/>
      <c r="C159" s="13" t="s">
        <v>185</v>
      </c>
      <c r="D159" s="103"/>
      <c r="E159" s="106">
        <v>32130377</v>
      </c>
      <c r="F159" s="94"/>
      <c r="G159" s="106">
        <v>0</v>
      </c>
      <c r="H159" s="94"/>
      <c r="I159" s="106">
        <v>17883756</v>
      </c>
      <c r="J159" s="94"/>
      <c r="K159" s="106">
        <v>0</v>
      </c>
      <c r="L159" s="94"/>
      <c r="M159" s="106">
        <f t="shared" si="10"/>
        <v>50014133</v>
      </c>
      <c r="N159" s="94"/>
      <c r="O159" s="106">
        <v>45580852</v>
      </c>
      <c r="P159" s="94"/>
      <c r="Q159" s="106">
        <v>0</v>
      </c>
      <c r="R159" s="94"/>
      <c r="S159" s="106">
        <v>2107000</v>
      </c>
      <c r="T159" s="94"/>
      <c r="U159" s="106">
        <v>2326281</v>
      </c>
      <c r="V159" s="94"/>
      <c r="W159" s="106">
        <f t="shared" si="11"/>
        <v>50014133</v>
      </c>
      <c r="X159" s="94"/>
      <c r="Y159" s="106">
        <v>0</v>
      </c>
      <c r="Z159" s="94"/>
      <c r="AA159" s="106">
        <f t="shared" si="12"/>
        <v>50014133</v>
      </c>
      <c r="AB159" s="94"/>
      <c r="AC159" s="107">
        <f t="shared" si="13"/>
        <v>4141.9571842650103</v>
      </c>
      <c r="AD159" s="94"/>
      <c r="AE159" s="190">
        <v>12075</v>
      </c>
    </row>
    <row r="160" spans="1:31" ht="9.75" customHeight="1" x14ac:dyDescent="0.25">
      <c r="A160" s="103">
        <v>65</v>
      </c>
      <c r="B160" s="103"/>
      <c r="C160" s="13" t="s">
        <v>186</v>
      </c>
      <c r="D160" s="103"/>
      <c r="E160" s="106">
        <v>1674646</v>
      </c>
      <c r="F160" s="94"/>
      <c r="G160" s="106">
        <v>310367</v>
      </c>
      <c r="H160" s="94"/>
      <c r="I160" s="106">
        <v>25613775</v>
      </c>
      <c r="J160" s="94"/>
      <c r="K160" s="106">
        <v>0</v>
      </c>
      <c r="L160" s="94"/>
      <c r="M160" s="106">
        <f t="shared" si="10"/>
        <v>27598788</v>
      </c>
      <c r="N160" s="94"/>
      <c r="O160" s="106">
        <v>22041029</v>
      </c>
      <c r="P160" s="94"/>
      <c r="Q160" s="106">
        <v>0</v>
      </c>
      <c r="R160" s="94"/>
      <c r="S160" s="106">
        <v>5557759</v>
      </c>
      <c r="T160" s="94"/>
      <c r="U160" s="106">
        <v>0</v>
      </c>
      <c r="V160" s="94"/>
      <c r="W160" s="106">
        <f t="shared" si="11"/>
        <v>27598788</v>
      </c>
      <c r="X160" s="94"/>
      <c r="Y160" s="106">
        <v>0</v>
      </c>
      <c r="Z160" s="94"/>
      <c r="AA160" s="106">
        <f t="shared" si="12"/>
        <v>27598788</v>
      </c>
      <c r="AB160" s="94"/>
      <c r="AC160" s="107">
        <f t="shared" si="13"/>
        <v>1762.4872597228432</v>
      </c>
      <c r="AD160" s="94"/>
      <c r="AE160" s="190">
        <v>15659</v>
      </c>
    </row>
    <row r="161" spans="1:31" ht="9.75" customHeight="1" x14ac:dyDescent="0.25">
      <c r="A161" s="103">
        <v>66</v>
      </c>
      <c r="B161" s="103"/>
      <c r="C161" s="13" t="s">
        <v>187</v>
      </c>
      <c r="D161" s="103"/>
      <c r="E161" s="106">
        <v>82645568</v>
      </c>
      <c r="F161" s="94"/>
      <c r="G161" s="106">
        <v>0</v>
      </c>
      <c r="H161" s="94"/>
      <c r="I161" s="106">
        <v>65547093</v>
      </c>
      <c r="J161" s="94"/>
      <c r="K161" s="106">
        <v>0</v>
      </c>
      <c r="L161" s="94"/>
      <c r="M161" s="106">
        <f t="shared" si="10"/>
        <v>148192661</v>
      </c>
      <c r="N161" s="94"/>
      <c r="O161" s="106">
        <v>89298038</v>
      </c>
      <c r="P161" s="94"/>
      <c r="Q161" s="106">
        <v>0</v>
      </c>
      <c r="R161" s="94"/>
      <c r="S161" s="106">
        <v>58822427</v>
      </c>
      <c r="T161" s="94"/>
      <c r="U161" s="106">
        <v>72196</v>
      </c>
      <c r="V161" s="94"/>
      <c r="W161" s="106">
        <f t="shared" si="11"/>
        <v>148192661</v>
      </c>
      <c r="X161" s="94"/>
      <c r="Y161" s="106">
        <v>0</v>
      </c>
      <c r="Z161" s="94"/>
      <c r="AA161" s="106">
        <f t="shared" si="12"/>
        <v>148192661</v>
      </c>
      <c r="AB161" s="94"/>
      <c r="AC161" s="107">
        <f t="shared" si="13"/>
        <v>4164.8210050025291</v>
      </c>
      <c r="AD161" s="94"/>
      <c r="AE161" s="190">
        <v>35582</v>
      </c>
    </row>
    <row r="162" spans="1:31" ht="9.75" customHeight="1" x14ac:dyDescent="0.25">
      <c r="A162" s="103">
        <v>67</v>
      </c>
      <c r="B162" s="103"/>
      <c r="C162" s="13" t="s">
        <v>188</v>
      </c>
      <c r="D162" s="103"/>
      <c r="E162" s="106">
        <v>55333241</v>
      </c>
      <c r="F162" s="94"/>
      <c r="G162" s="106">
        <v>0</v>
      </c>
      <c r="H162" s="94"/>
      <c r="I162" s="106">
        <v>55928077</v>
      </c>
      <c r="J162" s="94"/>
      <c r="K162" s="106">
        <v>0</v>
      </c>
      <c r="L162" s="94"/>
      <c r="M162" s="106">
        <f t="shared" si="10"/>
        <v>111261318</v>
      </c>
      <c r="N162" s="94"/>
      <c r="O162" s="106">
        <v>80470063</v>
      </c>
      <c r="P162" s="94"/>
      <c r="Q162" s="106">
        <v>0</v>
      </c>
      <c r="R162" s="94"/>
      <c r="S162" s="106">
        <v>30791255</v>
      </c>
      <c r="T162" s="94"/>
      <c r="U162" s="106">
        <v>0</v>
      </c>
      <c r="V162" s="94"/>
      <c r="W162" s="106">
        <f t="shared" si="11"/>
        <v>111261318</v>
      </c>
      <c r="X162" s="94"/>
      <c r="Y162" s="106">
        <v>0</v>
      </c>
      <c r="Z162" s="94"/>
      <c r="AA162" s="106">
        <f t="shared" si="12"/>
        <v>111261318</v>
      </c>
      <c r="AB162" s="94"/>
      <c r="AC162" s="107">
        <f t="shared" si="13"/>
        <v>4668.3723408719006</v>
      </c>
      <c r="AD162" s="94"/>
      <c r="AE162" s="190">
        <v>23833</v>
      </c>
    </row>
    <row r="163" spans="1:31" ht="9.75" customHeight="1" x14ac:dyDescent="0.25">
      <c r="A163" s="103">
        <v>68</v>
      </c>
      <c r="B163" s="103"/>
      <c r="C163" s="13" t="s">
        <v>189</v>
      </c>
      <c r="D163" s="103"/>
      <c r="E163" s="106">
        <v>35516760</v>
      </c>
      <c r="F163" s="94"/>
      <c r="G163" s="106">
        <v>960000</v>
      </c>
      <c r="H163" s="94"/>
      <c r="I163" s="106">
        <v>31564446</v>
      </c>
      <c r="J163" s="94"/>
      <c r="K163" s="106">
        <v>0</v>
      </c>
      <c r="L163" s="94"/>
      <c r="M163" s="106">
        <f t="shared" si="10"/>
        <v>68041206</v>
      </c>
      <c r="N163" s="94"/>
      <c r="O163" s="106">
        <v>52277689</v>
      </c>
      <c r="P163" s="94"/>
      <c r="Q163" s="106">
        <v>0</v>
      </c>
      <c r="R163" s="94"/>
      <c r="S163" s="106">
        <v>12424618</v>
      </c>
      <c r="T163" s="94"/>
      <c r="U163" s="106">
        <v>3338899</v>
      </c>
      <c r="V163" s="94"/>
      <c r="W163" s="106">
        <f t="shared" si="11"/>
        <v>68041206</v>
      </c>
      <c r="X163" s="94"/>
      <c r="Y163" s="106">
        <v>0</v>
      </c>
      <c r="Z163" s="94"/>
      <c r="AA163" s="106">
        <f t="shared" si="12"/>
        <v>68041206</v>
      </c>
      <c r="AB163" s="94"/>
      <c r="AC163" s="107">
        <f t="shared" si="13"/>
        <v>3824.6883642495786</v>
      </c>
      <c r="AD163" s="94"/>
      <c r="AE163" s="190">
        <v>17790</v>
      </c>
    </row>
    <row r="164" spans="1:31" ht="9.75" customHeight="1" x14ac:dyDescent="0.25">
      <c r="A164" s="103">
        <v>69</v>
      </c>
      <c r="B164" s="103"/>
      <c r="C164" s="13" t="s">
        <v>190</v>
      </c>
      <c r="D164" s="103"/>
      <c r="E164" s="106">
        <v>74130950</v>
      </c>
      <c r="F164" s="94"/>
      <c r="G164" s="106">
        <v>0</v>
      </c>
      <c r="H164" s="94"/>
      <c r="I164" s="106">
        <v>107843450</v>
      </c>
      <c r="J164" s="94"/>
      <c r="K164" s="106">
        <v>0</v>
      </c>
      <c r="L164" s="94"/>
      <c r="M164" s="106">
        <f t="shared" si="10"/>
        <v>181974400</v>
      </c>
      <c r="N164" s="94"/>
      <c r="O164" s="106">
        <v>144742298</v>
      </c>
      <c r="P164" s="94"/>
      <c r="Q164" s="106">
        <v>0</v>
      </c>
      <c r="R164" s="94"/>
      <c r="S164" s="106">
        <v>36903477</v>
      </c>
      <c r="T164" s="94"/>
      <c r="U164" s="106">
        <v>328625</v>
      </c>
      <c r="V164" s="94"/>
      <c r="W164" s="106">
        <f t="shared" si="11"/>
        <v>181974400</v>
      </c>
      <c r="X164" s="94"/>
      <c r="Y164" s="106">
        <v>0</v>
      </c>
      <c r="Z164" s="94"/>
      <c r="AA164" s="106">
        <f t="shared" si="12"/>
        <v>181974400</v>
      </c>
      <c r="AB164" s="94"/>
      <c r="AC164" s="107">
        <f t="shared" si="13"/>
        <v>2952.212848799481</v>
      </c>
      <c r="AD164" s="94"/>
      <c r="AE164" s="190">
        <v>61640</v>
      </c>
    </row>
    <row r="165" spans="1:31" ht="9.75" customHeight="1" x14ac:dyDescent="0.25">
      <c r="A165" s="103">
        <v>70</v>
      </c>
      <c r="B165" s="103"/>
      <c r="C165" s="13" t="s">
        <v>191</v>
      </c>
      <c r="D165" s="103"/>
      <c r="E165" s="106">
        <v>125828610</v>
      </c>
      <c r="F165" s="94"/>
      <c r="G165" s="106">
        <v>0</v>
      </c>
      <c r="H165" s="94"/>
      <c r="I165" s="106">
        <v>62861086</v>
      </c>
      <c r="J165" s="94"/>
      <c r="K165" s="106">
        <v>0</v>
      </c>
      <c r="L165" s="94"/>
      <c r="M165" s="106">
        <f t="shared" si="10"/>
        <v>188689696</v>
      </c>
      <c r="N165" s="94"/>
      <c r="O165" s="106">
        <v>131329544</v>
      </c>
      <c r="P165" s="94"/>
      <c r="Q165" s="106">
        <v>0</v>
      </c>
      <c r="R165" s="94"/>
      <c r="S165" s="106">
        <v>40046622</v>
      </c>
      <c r="T165" s="94"/>
      <c r="U165" s="106">
        <v>17313530</v>
      </c>
      <c r="V165" s="94"/>
      <c r="W165" s="106">
        <f t="shared" si="11"/>
        <v>188689696</v>
      </c>
      <c r="X165" s="94"/>
      <c r="Y165" s="106">
        <v>0</v>
      </c>
      <c r="Z165" s="94"/>
      <c r="AA165" s="106">
        <f t="shared" si="12"/>
        <v>188689696</v>
      </c>
      <c r="AB165" s="94"/>
      <c r="AC165" s="107">
        <f t="shared" si="13"/>
        <v>6391.0613737975882</v>
      </c>
      <c r="AD165" s="94"/>
      <c r="AE165" s="190">
        <v>29524</v>
      </c>
    </row>
    <row r="166" spans="1:31" ht="9.75" customHeight="1" x14ac:dyDescent="0.25">
      <c r="A166" s="103">
        <v>71</v>
      </c>
      <c r="B166" s="103"/>
      <c r="C166" s="13" t="s">
        <v>192</v>
      </c>
      <c r="D166" s="103"/>
      <c r="E166" s="106">
        <v>0</v>
      </c>
      <c r="F166" s="94"/>
      <c r="G166" s="106">
        <v>0</v>
      </c>
      <c r="H166" s="94"/>
      <c r="I166" s="106">
        <v>0</v>
      </c>
      <c r="J166" s="94"/>
      <c r="K166" s="106">
        <v>0</v>
      </c>
      <c r="L166" s="94"/>
      <c r="M166" s="106">
        <f t="shared" si="10"/>
        <v>0</v>
      </c>
      <c r="N166" s="94"/>
      <c r="O166" s="106">
        <v>0</v>
      </c>
      <c r="P166" s="94"/>
      <c r="Q166" s="106">
        <v>0</v>
      </c>
      <c r="R166" s="94"/>
      <c r="S166" s="106">
        <v>0</v>
      </c>
      <c r="T166" s="94"/>
      <c r="U166" s="106">
        <v>0</v>
      </c>
      <c r="V166" s="94"/>
      <c r="W166" s="106">
        <f t="shared" si="11"/>
        <v>0</v>
      </c>
      <c r="X166" s="94"/>
      <c r="Y166" s="106">
        <v>0</v>
      </c>
      <c r="Z166" s="94"/>
      <c r="AA166" s="106">
        <f t="shared" ref="AA166:AA190" si="14">(M166-Y166)</f>
        <v>0</v>
      </c>
      <c r="AB166" s="94"/>
      <c r="AC166" s="107">
        <v>0</v>
      </c>
      <c r="AD166" s="94"/>
      <c r="AE166" s="190">
        <v>0</v>
      </c>
    </row>
    <row r="167" spans="1:31" ht="9.75" customHeight="1" x14ac:dyDescent="0.25">
      <c r="A167" s="103">
        <v>72</v>
      </c>
      <c r="B167" s="103"/>
      <c r="C167" s="13" t="s">
        <v>193</v>
      </c>
      <c r="D167" s="103"/>
      <c r="E167" s="106">
        <v>50687395</v>
      </c>
      <c r="F167" s="94"/>
      <c r="G167" s="106">
        <v>7160000</v>
      </c>
      <c r="H167" s="94"/>
      <c r="I167" s="106">
        <v>80798198</v>
      </c>
      <c r="J167" s="94"/>
      <c r="K167" s="106">
        <v>0</v>
      </c>
      <c r="L167" s="94"/>
      <c r="M167" s="106">
        <f t="shared" si="10"/>
        <v>138645593</v>
      </c>
      <c r="N167" s="94"/>
      <c r="O167" s="106">
        <v>76879377</v>
      </c>
      <c r="P167" s="94"/>
      <c r="Q167" s="106">
        <v>0</v>
      </c>
      <c r="R167" s="94"/>
      <c r="S167" s="106">
        <v>59083771</v>
      </c>
      <c r="T167" s="94"/>
      <c r="U167" s="106">
        <v>2682445</v>
      </c>
      <c r="V167" s="94"/>
      <c r="W167" s="106">
        <f t="shared" si="11"/>
        <v>138645593</v>
      </c>
      <c r="X167" s="94"/>
      <c r="Y167" s="106">
        <v>0</v>
      </c>
      <c r="Z167" s="94"/>
      <c r="AA167" s="106">
        <f t="shared" si="14"/>
        <v>138645593</v>
      </c>
      <c r="AB167" s="94"/>
      <c r="AC167" s="107">
        <f t="shared" si="13"/>
        <v>3725.8301891862839</v>
      </c>
      <c r="AD167" s="94"/>
      <c r="AE167" s="190">
        <v>37212</v>
      </c>
    </row>
    <row r="168" spans="1:31" ht="9.75" customHeight="1" x14ac:dyDescent="0.25">
      <c r="A168" s="103">
        <v>73</v>
      </c>
      <c r="B168" s="103"/>
      <c r="C168" s="13" t="s">
        <v>194</v>
      </c>
      <c r="D168" s="103"/>
      <c r="E168" s="106">
        <v>1073508000</v>
      </c>
      <c r="F168" s="94"/>
      <c r="G168" s="106">
        <v>0</v>
      </c>
      <c r="H168" s="94"/>
      <c r="I168" s="106">
        <v>1400359000</v>
      </c>
      <c r="J168" s="94"/>
      <c r="K168" s="106">
        <v>0</v>
      </c>
      <c r="L168" s="94"/>
      <c r="M168" s="106">
        <f t="shared" si="10"/>
        <v>2473867000</v>
      </c>
      <c r="N168" s="94"/>
      <c r="O168" s="106">
        <v>1790045000</v>
      </c>
      <c r="P168" s="94"/>
      <c r="Q168" s="106">
        <v>110865000</v>
      </c>
      <c r="R168" s="94"/>
      <c r="S168" s="106">
        <v>572957000</v>
      </c>
      <c r="T168" s="94"/>
      <c r="U168" s="106">
        <v>0</v>
      </c>
      <c r="V168" s="94"/>
      <c r="W168" s="106">
        <f t="shared" si="11"/>
        <v>2473867000</v>
      </c>
      <c r="X168" s="94"/>
      <c r="Y168" s="106">
        <v>0</v>
      </c>
      <c r="Z168" s="94"/>
      <c r="AA168" s="106">
        <f t="shared" si="14"/>
        <v>2473867000</v>
      </c>
      <c r="AB168" s="94"/>
      <c r="AC168" s="107">
        <f t="shared" si="13"/>
        <v>5342.5944722554559</v>
      </c>
      <c r="AD168" s="94"/>
      <c r="AE168" s="190">
        <v>463046</v>
      </c>
    </row>
    <row r="169" spans="1:31" ht="9.75" customHeight="1" x14ac:dyDescent="0.25">
      <c r="A169" s="103">
        <v>74</v>
      </c>
      <c r="B169" s="103"/>
      <c r="C169" s="13" t="s">
        <v>195</v>
      </c>
      <c r="D169" s="103"/>
      <c r="E169" s="106">
        <v>82801482</v>
      </c>
      <c r="F169" s="94"/>
      <c r="G169" s="106">
        <v>3732865</v>
      </c>
      <c r="H169" s="94"/>
      <c r="I169" s="106">
        <v>58926988</v>
      </c>
      <c r="J169" s="94"/>
      <c r="K169" s="106">
        <v>0</v>
      </c>
      <c r="L169" s="94"/>
      <c r="M169" s="106">
        <f t="shared" si="10"/>
        <v>145461335</v>
      </c>
      <c r="N169" s="94"/>
      <c r="O169" s="106">
        <v>107933211</v>
      </c>
      <c r="P169" s="94"/>
      <c r="Q169" s="106">
        <v>0</v>
      </c>
      <c r="R169" s="94"/>
      <c r="S169" s="106">
        <v>25565340</v>
      </c>
      <c r="T169" s="94"/>
      <c r="U169" s="106">
        <v>11962784</v>
      </c>
      <c r="V169" s="94"/>
      <c r="W169" s="106">
        <f t="shared" si="11"/>
        <v>145461335</v>
      </c>
      <c r="X169" s="94"/>
      <c r="Y169" s="106">
        <v>0</v>
      </c>
      <c r="Z169" s="94"/>
      <c r="AA169" s="106">
        <f t="shared" si="14"/>
        <v>145461335</v>
      </c>
      <c r="AB169" s="94"/>
      <c r="AC169" s="107">
        <f t="shared" si="13"/>
        <v>4255.370652078519</v>
      </c>
      <c r="AD169" s="94"/>
      <c r="AE169" s="190">
        <v>34183</v>
      </c>
    </row>
    <row r="170" spans="1:31" ht="9.75" customHeight="1" x14ac:dyDescent="0.25">
      <c r="A170" s="103">
        <v>75</v>
      </c>
      <c r="B170" s="103"/>
      <c r="C170" s="13" t="s">
        <v>196</v>
      </c>
      <c r="D170" s="103"/>
      <c r="E170" s="106">
        <v>1581610</v>
      </c>
      <c r="F170" s="94"/>
      <c r="G170" s="106">
        <v>0</v>
      </c>
      <c r="H170" s="94"/>
      <c r="I170" s="106">
        <v>17285617</v>
      </c>
      <c r="J170" s="94"/>
      <c r="K170" s="106">
        <v>0</v>
      </c>
      <c r="L170" s="94"/>
      <c r="M170" s="106">
        <f t="shared" si="10"/>
        <v>18867227</v>
      </c>
      <c r="N170" s="94"/>
      <c r="O170" s="106">
        <v>12629366</v>
      </c>
      <c r="P170" s="94"/>
      <c r="Q170" s="106">
        <v>0</v>
      </c>
      <c r="R170" s="94"/>
      <c r="S170" s="106">
        <v>6237861</v>
      </c>
      <c r="T170" s="94"/>
      <c r="U170" s="106">
        <v>0</v>
      </c>
      <c r="V170" s="94"/>
      <c r="W170" s="106">
        <f t="shared" si="11"/>
        <v>18867227</v>
      </c>
      <c r="X170" s="94"/>
      <c r="Y170" s="106">
        <v>0</v>
      </c>
      <c r="Z170" s="94"/>
      <c r="AA170" s="106">
        <f t="shared" si="14"/>
        <v>18867227</v>
      </c>
      <c r="AB170" s="94"/>
      <c r="AC170" s="107">
        <f t="shared" si="13"/>
        <v>2613.5513228979084</v>
      </c>
      <c r="AD170" s="94"/>
      <c r="AE170" s="190">
        <v>7219</v>
      </c>
    </row>
    <row r="171" spans="1:31" ht="9.75" customHeight="1" x14ac:dyDescent="0.25">
      <c r="A171" s="103">
        <v>76</v>
      </c>
      <c r="B171" s="103"/>
      <c r="C171" s="13" t="s">
        <v>112</v>
      </c>
      <c r="D171" s="103"/>
      <c r="E171" s="106">
        <v>17080185</v>
      </c>
      <c r="F171" s="94"/>
      <c r="G171" s="106">
        <v>0</v>
      </c>
      <c r="H171" s="94"/>
      <c r="I171" s="106">
        <v>13108181</v>
      </c>
      <c r="J171" s="94"/>
      <c r="K171" s="106">
        <v>0</v>
      </c>
      <c r="L171" s="94"/>
      <c r="M171" s="106">
        <f t="shared" si="10"/>
        <v>30188366</v>
      </c>
      <c r="N171" s="94"/>
      <c r="O171" s="106">
        <v>26626123</v>
      </c>
      <c r="P171" s="94"/>
      <c r="Q171" s="106">
        <v>0</v>
      </c>
      <c r="R171" s="94"/>
      <c r="S171" s="106">
        <v>3562243</v>
      </c>
      <c r="T171" s="94"/>
      <c r="U171" s="106">
        <v>0</v>
      </c>
      <c r="V171" s="94"/>
      <c r="W171" s="106">
        <f t="shared" si="11"/>
        <v>30188366</v>
      </c>
      <c r="X171" s="94"/>
      <c r="Y171" s="106">
        <v>0</v>
      </c>
      <c r="Z171" s="94"/>
      <c r="AA171" s="106">
        <f t="shared" si="14"/>
        <v>30188366</v>
      </c>
      <c r="AB171" s="94"/>
      <c r="AC171" s="107">
        <f t="shared" si="13"/>
        <v>3301.078840896665</v>
      </c>
      <c r="AD171" s="94"/>
      <c r="AE171" s="190">
        <v>9145</v>
      </c>
    </row>
    <row r="172" spans="1:31" ht="9.75" customHeight="1" x14ac:dyDescent="0.25">
      <c r="A172" s="103">
        <v>77</v>
      </c>
      <c r="B172" s="103"/>
      <c r="C172" s="13" t="s">
        <v>113</v>
      </c>
      <c r="D172" s="103"/>
      <c r="E172" s="106">
        <v>186685563</v>
      </c>
      <c r="F172" s="94"/>
      <c r="G172" s="106">
        <v>0</v>
      </c>
      <c r="H172" s="94"/>
      <c r="I172" s="106">
        <v>208821821</v>
      </c>
      <c r="J172" s="94"/>
      <c r="K172" s="106">
        <v>0</v>
      </c>
      <c r="L172" s="94"/>
      <c r="M172" s="106">
        <f t="shared" si="10"/>
        <v>395507384</v>
      </c>
      <c r="N172" s="94"/>
      <c r="O172" s="106">
        <v>237889488</v>
      </c>
      <c r="P172" s="94"/>
      <c r="Q172" s="106">
        <v>0</v>
      </c>
      <c r="R172" s="94"/>
      <c r="S172" s="106">
        <v>157617896</v>
      </c>
      <c r="T172" s="94"/>
      <c r="U172" s="106">
        <v>0</v>
      </c>
      <c r="V172" s="94"/>
      <c r="W172" s="106">
        <f t="shared" si="11"/>
        <v>395507384</v>
      </c>
      <c r="X172" s="94"/>
      <c r="Y172" s="106">
        <v>104674</v>
      </c>
      <c r="Z172" s="94"/>
      <c r="AA172" s="106">
        <f t="shared" si="14"/>
        <v>395402710</v>
      </c>
      <c r="AB172" s="94"/>
      <c r="AC172" s="107">
        <f t="shared" si="13"/>
        <v>4221.1408958920492</v>
      </c>
      <c r="AD172" s="94"/>
      <c r="AE172" s="190">
        <v>93672</v>
      </c>
    </row>
    <row r="173" spans="1:31" ht="9.75" customHeight="1" x14ac:dyDescent="0.25">
      <c r="A173" s="103">
        <v>78</v>
      </c>
      <c r="B173" s="103"/>
      <c r="C173" s="13" t="s">
        <v>197</v>
      </c>
      <c r="D173" s="103"/>
      <c r="E173" s="106">
        <v>67532793</v>
      </c>
      <c r="F173" s="94"/>
      <c r="G173" s="106">
        <v>540000</v>
      </c>
      <c r="H173" s="94"/>
      <c r="I173" s="106">
        <v>53300296</v>
      </c>
      <c r="J173" s="94"/>
      <c r="K173" s="106">
        <v>0</v>
      </c>
      <c r="L173" s="94"/>
      <c r="M173" s="106">
        <f t="shared" si="10"/>
        <v>121373089</v>
      </c>
      <c r="N173" s="94"/>
      <c r="O173" s="106">
        <v>72184166</v>
      </c>
      <c r="P173" s="94"/>
      <c r="Q173" s="106">
        <v>0</v>
      </c>
      <c r="R173" s="94"/>
      <c r="S173" s="106">
        <v>49188923</v>
      </c>
      <c r="T173" s="94"/>
      <c r="U173" s="106">
        <v>0</v>
      </c>
      <c r="V173" s="94"/>
      <c r="W173" s="106">
        <f t="shared" si="11"/>
        <v>121373089</v>
      </c>
      <c r="X173" s="94"/>
      <c r="Y173" s="106">
        <v>0</v>
      </c>
      <c r="Z173" s="94"/>
      <c r="AA173" s="106">
        <f t="shared" si="14"/>
        <v>121373089</v>
      </c>
      <c r="AB173" s="94"/>
      <c r="AC173" s="107">
        <f t="shared" si="13"/>
        <v>5385.0254669683663</v>
      </c>
      <c r="AD173" s="94"/>
      <c r="AE173" s="190">
        <v>22539</v>
      </c>
    </row>
    <row r="174" spans="1:31" ht="9.75" customHeight="1" x14ac:dyDescent="0.25">
      <c r="A174" s="103">
        <v>79</v>
      </c>
      <c r="B174" s="103"/>
      <c r="C174" s="13" t="s">
        <v>198</v>
      </c>
      <c r="D174" s="103"/>
      <c r="E174" s="106">
        <v>106903515</v>
      </c>
      <c r="F174" s="94"/>
      <c r="G174" s="106">
        <v>0</v>
      </c>
      <c r="H174" s="94"/>
      <c r="I174" s="106">
        <v>190284471</v>
      </c>
      <c r="J174" s="94"/>
      <c r="K174" s="106">
        <v>0</v>
      </c>
      <c r="L174" s="94"/>
      <c r="M174" s="106">
        <f t="shared" si="10"/>
        <v>297187986</v>
      </c>
      <c r="N174" s="94"/>
      <c r="O174" s="106">
        <v>216323176</v>
      </c>
      <c r="P174" s="94"/>
      <c r="Q174" s="106">
        <v>0</v>
      </c>
      <c r="R174" s="94"/>
      <c r="S174" s="106">
        <v>64581105</v>
      </c>
      <c r="T174" s="94"/>
      <c r="U174" s="106">
        <v>16283705</v>
      </c>
      <c r="V174" s="94"/>
      <c r="W174" s="106">
        <f t="shared" si="11"/>
        <v>297187986</v>
      </c>
      <c r="X174" s="94"/>
      <c r="Y174" s="106">
        <v>0</v>
      </c>
      <c r="Z174" s="94"/>
      <c r="AA174" s="106">
        <f t="shared" si="14"/>
        <v>297187986</v>
      </c>
      <c r="AB174" s="94"/>
      <c r="AC174" s="107">
        <f t="shared" si="13"/>
        <v>3649.9715801626098</v>
      </c>
      <c r="AD174" s="94"/>
      <c r="AE174" s="190">
        <v>81422</v>
      </c>
    </row>
    <row r="175" spans="1:31" ht="9.75" customHeight="1" x14ac:dyDescent="0.25">
      <c r="A175" s="103">
        <v>80</v>
      </c>
      <c r="B175" s="103"/>
      <c r="C175" s="13" t="s">
        <v>199</v>
      </c>
      <c r="D175" s="103"/>
      <c r="E175" s="106">
        <v>21666277</v>
      </c>
      <c r="F175" s="94"/>
      <c r="G175" s="106">
        <v>172662</v>
      </c>
      <c r="H175" s="94"/>
      <c r="I175" s="106">
        <v>73554981</v>
      </c>
      <c r="J175" s="94"/>
      <c r="K175" s="106">
        <v>0</v>
      </c>
      <c r="L175" s="94"/>
      <c r="M175" s="106">
        <f t="shared" si="10"/>
        <v>95393920</v>
      </c>
      <c r="N175" s="94"/>
      <c r="O175" s="106">
        <v>56713278</v>
      </c>
      <c r="P175" s="94"/>
      <c r="Q175" s="106">
        <v>0</v>
      </c>
      <c r="R175" s="94"/>
      <c r="S175" s="106">
        <v>25376881</v>
      </c>
      <c r="T175" s="94"/>
      <c r="U175" s="106">
        <v>13303761</v>
      </c>
      <c r="V175" s="94"/>
      <c r="W175" s="106">
        <f t="shared" si="11"/>
        <v>95393920</v>
      </c>
      <c r="X175" s="94"/>
      <c r="Y175" s="106">
        <v>0</v>
      </c>
      <c r="Z175" s="94"/>
      <c r="AA175" s="106">
        <f t="shared" si="14"/>
        <v>95393920</v>
      </c>
      <c r="AB175" s="94"/>
      <c r="AC175" s="107">
        <f t="shared" si="13"/>
        <v>3525.6650774291311</v>
      </c>
      <c r="AD175" s="94"/>
      <c r="AE175" s="190">
        <v>27057</v>
      </c>
    </row>
    <row r="176" spans="1:31" ht="9.75" customHeight="1" x14ac:dyDescent="0.25">
      <c r="A176" s="103">
        <v>81</v>
      </c>
      <c r="B176" s="103"/>
      <c r="C176" s="13" t="s">
        <v>200</v>
      </c>
      <c r="D176" s="103"/>
      <c r="E176" s="106">
        <v>6324000</v>
      </c>
      <c r="F176" s="94"/>
      <c r="G176" s="106">
        <v>0</v>
      </c>
      <c r="H176" s="94"/>
      <c r="I176" s="106">
        <v>77398440</v>
      </c>
      <c r="J176" s="94"/>
      <c r="K176" s="106">
        <v>0</v>
      </c>
      <c r="L176" s="94"/>
      <c r="M176" s="106">
        <f t="shared" si="10"/>
        <v>83722440</v>
      </c>
      <c r="N176" s="94"/>
      <c r="O176" s="106">
        <v>43562686</v>
      </c>
      <c r="P176" s="94"/>
      <c r="Q176" s="106">
        <v>0</v>
      </c>
      <c r="R176" s="94"/>
      <c r="S176" s="106">
        <v>20633099</v>
      </c>
      <c r="T176" s="94"/>
      <c r="U176" s="106">
        <v>19526655</v>
      </c>
      <c r="V176" s="94"/>
      <c r="W176" s="106">
        <f t="shared" si="11"/>
        <v>83722440</v>
      </c>
      <c r="X176" s="94"/>
      <c r="Y176" s="106">
        <v>0</v>
      </c>
      <c r="Z176" s="94"/>
      <c r="AA176" s="106">
        <f t="shared" si="14"/>
        <v>83722440</v>
      </c>
      <c r="AB176" s="94"/>
      <c r="AC176" s="107">
        <f t="shared" si="13"/>
        <v>3784.7493332127842</v>
      </c>
      <c r="AD176" s="94"/>
      <c r="AE176" s="190">
        <v>22121</v>
      </c>
    </row>
    <row r="177" spans="1:31" ht="9.75" customHeight="1" x14ac:dyDescent="0.25">
      <c r="A177" s="103">
        <v>82</v>
      </c>
      <c r="B177" s="103"/>
      <c r="C177" s="13" t="s">
        <v>201</v>
      </c>
      <c r="D177" s="103"/>
      <c r="E177" s="106">
        <v>48201523</v>
      </c>
      <c r="F177" s="94"/>
      <c r="G177" s="106">
        <v>629000</v>
      </c>
      <c r="H177" s="94"/>
      <c r="I177" s="106">
        <v>85787678</v>
      </c>
      <c r="J177" s="94"/>
      <c r="K177" s="106">
        <v>0</v>
      </c>
      <c r="L177" s="94"/>
      <c r="M177" s="106">
        <f t="shared" si="10"/>
        <v>134618201</v>
      </c>
      <c r="N177" s="94"/>
      <c r="O177" s="106">
        <v>80895408</v>
      </c>
      <c r="P177" s="94"/>
      <c r="Q177" s="106">
        <v>0</v>
      </c>
      <c r="R177" s="94"/>
      <c r="S177" s="106">
        <v>53034951</v>
      </c>
      <c r="T177" s="94"/>
      <c r="U177" s="106">
        <v>687842</v>
      </c>
      <c r="V177" s="94"/>
      <c r="W177" s="106">
        <f t="shared" si="11"/>
        <v>134618201</v>
      </c>
      <c r="X177" s="94"/>
      <c r="Y177" s="106">
        <v>0</v>
      </c>
      <c r="Z177" s="94"/>
      <c r="AA177" s="106">
        <f t="shared" si="14"/>
        <v>134618201</v>
      </c>
      <c r="AB177" s="94"/>
      <c r="AC177" s="107">
        <f t="shared" si="13"/>
        <v>3135.0302980903584</v>
      </c>
      <c r="AD177" s="94"/>
      <c r="AE177" s="190">
        <v>42940</v>
      </c>
    </row>
    <row r="178" spans="1:31" ht="9.75" customHeight="1" x14ac:dyDescent="0.25">
      <c r="A178" s="103">
        <v>83</v>
      </c>
      <c r="B178" s="103"/>
      <c r="C178" s="13" t="s">
        <v>202</v>
      </c>
      <c r="D178" s="103"/>
      <c r="E178" s="106">
        <v>50743286</v>
      </c>
      <c r="F178" s="94"/>
      <c r="G178" s="106">
        <v>0</v>
      </c>
      <c r="H178" s="94"/>
      <c r="I178" s="106">
        <v>51853712</v>
      </c>
      <c r="J178" s="94"/>
      <c r="K178" s="106">
        <v>0</v>
      </c>
      <c r="L178" s="94"/>
      <c r="M178" s="106">
        <f t="shared" si="10"/>
        <v>102596998</v>
      </c>
      <c r="N178" s="94"/>
      <c r="O178" s="106">
        <v>53067012</v>
      </c>
      <c r="P178" s="94"/>
      <c r="Q178" s="106">
        <v>0</v>
      </c>
      <c r="R178" s="94"/>
      <c r="S178" s="106">
        <v>38695545</v>
      </c>
      <c r="T178" s="94"/>
      <c r="U178" s="106">
        <v>10834441</v>
      </c>
      <c r="V178" s="94"/>
      <c r="W178" s="106">
        <f t="shared" si="11"/>
        <v>102596998</v>
      </c>
      <c r="X178" s="94"/>
      <c r="Y178" s="106">
        <v>0</v>
      </c>
      <c r="Z178" s="94"/>
      <c r="AA178" s="106">
        <f t="shared" si="14"/>
        <v>102596998</v>
      </c>
      <c r="AB178" s="94"/>
      <c r="AC178" s="107">
        <f t="shared" si="13"/>
        <v>3366.5955045118949</v>
      </c>
      <c r="AD178" s="94"/>
      <c r="AE178" s="190">
        <v>30475</v>
      </c>
    </row>
    <row r="179" spans="1:31" ht="9.75" customHeight="1" x14ac:dyDescent="0.25">
      <c r="A179" s="103">
        <v>84</v>
      </c>
      <c r="B179" s="103"/>
      <c r="C179" s="13" t="s">
        <v>203</v>
      </c>
      <c r="D179" s="103"/>
      <c r="E179" s="106">
        <v>53681927</v>
      </c>
      <c r="F179" s="94"/>
      <c r="G179" s="106">
        <v>4125000</v>
      </c>
      <c r="H179" s="94"/>
      <c r="I179" s="106">
        <v>36573709</v>
      </c>
      <c r="J179" s="94"/>
      <c r="K179" s="106">
        <v>0</v>
      </c>
      <c r="L179" s="94"/>
      <c r="M179" s="106">
        <f t="shared" si="10"/>
        <v>94380636</v>
      </c>
      <c r="N179" s="94"/>
      <c r="O179" s="106">
        <v>41360779</v>
      </c>
      <c r="P179" s="94"/>
      <c r="Q179" s="106">
        <v>0</v>
      </c>
      <c r="R179" s="94"/>
      <c r="S179" s="106">
        <v>20102227</v>
      </c>
      <c r="T179" s="94"/>
      <c r="U179" s="106">
        <v>32917630</v>
      </c>
      <c r="V179" s="94"/>
      <c r="W179" s="106">
        <f t="shared" si="11"/>
        <v>94380636</v>
      </c>
      <c r="X179" s="94"/>
      <c r="Y179" s="106">
        <v>0</v>
      </c>
      <c r="Z179" s="94"/>
      <c r="AA179" s="106">
        <f t="shared" si="14"/>
        <v>94380636</v>
      </c>
      <c r="AB179" s="94"/>
      <c r="AC179" s="107">
        <f t="shared" si="13"/>
        <v>5287.1343902302388</v>
      </c>
      <c r="AD179" s="94"/>
      <c r="AE179" s="190">
        <v>17851</v>
      </c>
    </row>
    <row r="180" spans="1:31" ht="9.75" customHeight="1" x14ac:dyDescent="0.25">
      <c r="A180" s="103">
        <v>85</v>
      </c>
      <c r="B180" s="103"/>
      <c r="C180" s="13" t="s">
        <v>204</v>
      </c>
      <c r="D180" s="103"/>
      <c r="E180" s="106">
        <v>412852173</v>
      </c>
      <c r="F180" s="94"/>
      <c r="G180" s="106">
        <v>0</v>
      </c>
      <c r="H180" s="94"/>
      <c r="I180" s="106">
        <v>605131829</v>
      </c>
      <c r="J180" s="94"/>
      <c r="K180" s="106">
        <v>0</v>
      </c>
      <c r="L180" s="94"/>
      <c r="M180" s="106">
        <f t="shared" si="10"/>
        <v>1017984002</v>
      </c>
      <c r="N180" s="94"/>
      <c r="O180" s="106">
        <v>648827043</v>
      </c>
      <c r="P180" s="94"/>
      <c r="Q180" s="106">
        <v>41900000</v>
      </c>
      <c r="R180" s="94"/>
      <c r="S180" s="106">
        <v>199378919</v>
      </c>
      <c r="T180" s="94"/>
      <c r="U180" s="106">
        <v>127878040</v>
      </c>
      <c r="V180" s="94"/>
      <c r="W180" s="106">
        <f t="shared" si="11"/>
        <v>1017984002</v>
      </c>
      <c r="X180" s="94"/>
      <c r="Y180" s="106">
        <v>3867937</v>
      </c>
      <c r="Z180" s="94"/>
      <c r="AA180" s="106">
        <f t="shared" si="14"/>
        <v>1014116065</v>
      </c>
      <c r="AB180" s="94"/>
      <c r="AC180" s="107">
        <f t="shared" si="13"/>
        <v>7599.7337025352026</v>
      </c>
      <c r="AD180" s="94"/>
      <c r="AE180" s="190">
        <v>133441</v>
      </c>
    </row>
    <row r="181" spans="1:31" ht="9.75" customHeight="1" x14ac:dyDescent="0.25">
      <c r="A181" s="103">
        <v>86</v>
      </c>
      <c r="B181" s="103"/>
      <c r="C181" s="13" t="s">
        <v>205</v>
      </c>
      <c r="D181" s="103"/>
      <c r="E181" s="106">
        <v>432151012</v>
      </c>
      <c r="F181" s="94"/>
      <c r="G181" s="106">
        <v>648441</v>
      </c>
      <c r="H181" s="94"/>
      <c r="I181" s="106">
        <v>648114279</v>
      </c>
      <c r="J181" s="94"/>
      <c r="K181" s="106">
        <v>0</v>
      </c>
      <c r="L181" s="94"/>
      <c r="M181" s="106">
        <f t="shared" si="10"/>
        <v>1080913732</v>
      </c>
      <c r="N181" s="94"/>
      <c r="O181" s="106">
        <v>690937969</v>
      </c>
      <c r="P181" s="94"/>
      <c r="Q181" s="106">
        <v>0</v>
      </c>
      <c r="R181" s="94"/>
      <c r="S181" s="106">
        <v>267638016</v>
      </c>
      <c r="T181" s="94"/>
      <c r="U181" s="106">
        <v>122337747</v>
      </c>
      <c r="V181" s="94"/>
      <c r="W181" s="106">
        <f t="shared" si="11"/>
        <v>1080913732</v>
      </c>
      <c r="X181" s="94"/>
      <c r="Y181" s="106">
        <v>0</v>
      </c>
      <c r="Z181" s="94"/>
      <c r="AA181" s="106">
        <f t="shared" si="14"/>
        <v>1080913732</v>
      </c>
      <c r="AB181" s="94"/>
      <c r="AC181" s="107">
        <f t="shared" si="13"/>
        <v>7249.1028904835357</v>
      </c>
      <c r="AD181" s="94"/>
      <c r="AE181" s="190">
        <v>149110</v>
      </c>
    </row>
    <row r="182" spans="1:31" ht="9.75" customHeight="1" x14ac:dyDescent="0.25">
      <c r="A182" s="103">
        <v>87</v>
      </c>
      <c r="B182" s="103"/>
      <c r="C182" s="13" t="s">
        <v>206</v>
      </c>
      <c r="D182" s="103"/>
      <c r="E182" s="106">
        <v>21730228</v>
      </c>
      <c r="F182" s="94"/>
      <c r="G182" s="106">
        <v>0</v>
      </c>
      <c r="H182" s="94"/>
      <c r="I182" s="106">
        <v>17974067</v>
      </c>
      <c r="J182" s="94"/>
      <c r="K182" s="106">
        <v>0</v>
      </c>
      <c r="L182" s="94"/>
      <c r="M182" s="106">
        <f t="shared" si="10"/>
        <v>39704295</v>
      </c>
      <c r="N182" s="94"/>
      <c r="O182" s="106">
        <v>16906749</v>
      </c>
      <c r="P182" s="94"/>
      <c r="Q182" s="106">
        <v>0</v>
      </c>
      <c r="R182" s="94"/>
      <c r="S182" s="106">
        <v>22797546</v>
      </c>
      <c r="T182" s="94"/>
      <c r="U182" s="106">
        <v>0</v>
      </c>
      <c r="V182" s="94"/>
      <c r="W182" s="106">
        <f t="shared" si="11"/>
        <v>39704295</v>
      </c>
      <c r="X182" s="94"/>
      <c r="Y182" s="106">
        <v>0</v>
      </c>
      <c r="Z182" s="94"/>
      <c r="AA182" s="106">
        <f t="shared" si="14"/>
        <v>39704295</v>
      </c>
      <c r="AB182" s="94"/>
      <c r="AC182" s="107">
        <f t="shared" si="13"/>
        <v>6030.4214763061973</v>
      </c>
      <c r="AD182" s="94"/>
      <c r="AE182" s="190">
        <v>6584</v>
      </c>
    </row>
    <row r="183" spans="1:31" ht="9.75" customHeight="1" x14ac:dyDescent="0.25">
      <c r="A183" s="103">
        <v>88</v>
      </c>
      <c r="B183" s="103"/>
      <c r="C183" s="13" t="s">
        <v>207</v>
      </c>
      <c r="D183" s="103"/>
      <c r="E183" s="106">
        <v>7290561</v>
      </c>
      <c r="F183" s="94"/>
      <c r="G183" s="106">
        <v>5680026</v>
      </c>
      <c r="H183" s="94"/>
      <c r="I183" s="106">
        <v>19089131</v>
      </c>
      <c r="J183" s="94"/>
      <c r="K183" s="106">
        <v>0</v>
      </c>
      <c r="L183" s="94"/>
      <c r="M183" s="106">
        <f t="shared" si="10"/>
        <v>32059718</v>
      </c>
      <c r="N183" s="94"/>
      <c r="O183" s="106">
        <v>28067237</v>
      </c>
      <c r="P183" s="94"/>
      <c r="Q183" s="106">
        <v>0</v>
      </c>
      <c r="R183" s="94"/>
      <c r="S183" s="106">
        <v>3992481</v>
      </c>
      <c r="T183" s="94"/>
      <c r="U183" s="106">
        <v>0</v>
      </c>
      <c r="V183" s="94"/>
      <c r="W183" s="106">
        <f t="shared" si="11"/>
        <v>32059718</v>
      </c>
      <c r="X183" s="94"/>
      <c r="Y183" s="106">
        <v>0</v>
      </c>
      <c r="Z183" s="94"/>
      <c r="AA183" s="106">
        <f t="shared" si="14"/>
        <v>32059718</v>
      </c>
      <c r="AB183" s="94"/>
      <c r="AC183" s="107">
        <f t="shared" si="13"/>
        <v>2794.3622417850606</v>
      </c>
      <c r="AD183" s="94"/>
      <c r="AE183" s="190">
        <v>11473</v>
      </c>
    </row>
    <row r="184" spans="1:31" ht="9.75" customHeight="1" x14ac:dyDescent="0.25">
      <c r="A184" s="103">
        <v>89</v>
      </c>
      <c r="B184" s="103"/>
      <c r="C184" s="13" t="s">
        <v>208</v>
      </c>
      <c r="D184" s="103"/>
      <c r="E184" s="106">
        <v>47933312</v>
      </c>
      <c r="F184" s="94"/>
      <c r="G184" s="106">
        <v>150000</v>
      </c>
      <c r="H184" s="94"/>
      <c r="I184" s="106">
        <v>94032694</v>
      </c>
      <c r="J184" s="94"/>
      <c r="K184" s="106">
        <v>0</v>
      </c>
      <c r="L184" s="94"/>
      <c r="M184" s="106">
        <f t="shared" si="10"/>
        <v>142116006</v>
      </c>
      <c r="N184" s="94"/>
      <c r="O184" s="106">
        <v>70905098</v>
      </c>
      <c r="P184" s="94"/>
      <c r="Q184" s="106">
        <v>0</v>
      </c>
      <c r="R184" s="94"/>
      <c r="S184" s="106">
        <v>33795216</v>
      </c>
      <c r="T184" s="94"/>
      <c r="U184" s="106">
        <v>37415692</v>
      </c>
      <c r="V184" s="94"/>
      <c r="W184" s="106">
        <f t="shared" si="11"/>
        <v>142116006</v>
      </c>
      <c r="X184" s="94"/>
      <c r="Y184" s="106">
        <v>0</v>
      </c>
      <c r="Z184" s="94"/>
      <c r="AA184" s="106">
        <f t="shared" si="14"/>
        <v>142116006</v>
      </c>
      <c r="AB184" s="94"/>
      <c r="AC184" s="107">
        <f t="shared" si="13"/>
        <v>3385.8910728325354</v>
      </c>
      <c r="AD184" s="94"/>
      <c r="AE184" s="190">
        <v>41973</v>
      </c>
    </row>
    <row r="185" spans="1:31" ht="9.75" customHeight="1" x14ac:dyDescent="0.25">
      <c r="A185" s="103">
        <v>90</v>
      </c>
      <c r="B185" s="103"/>
      <c r="C185" s="13" t="s">
        <v>209</v>
      </c>
      <c r="D185" s="103"/>
      <c r="E185" s="113">
        <v>148156256</v>
      </c>
      <c r="F185" s="119"/>
      <c r="G185" s="113">
        <v>0</v>
      </c>
      <c r="H185" s="119"/>
      <c r="I185" s="113">
        <v>67165644</v>
      </c>
      <c r="J185" s="119"/>
      <c r="K185" s="113">
        <v>0</v>
      </c>
      <c r="L185" s="119"/>
      <c r="M185" s="113">
        <f t="shared" si="10"/>
        <v>215321900</v>
      </c>
      <c r="N185" s="119"/>
      <c r="O185" s="113">
        <v>186513844</v>
      </c>
      <c r="P185" s="119"/>
      <c r="Q185" s="113">
        <v>5537759</v>
      </c>
      <c r="R185" s="119"/>
      <c r="S185" s="113">
        <v>23270297</v>
      </c>
      <c r="T185" s="119"/>
      <c r="U185" s="113">
        <v>0</v>
      </c>
      <c r="V185" s="119"/>
      <c r="W185" s="113">
        <f t="shared" si="11"/>
        <v>215321900</v>
      </c>
      <c r="X185" s="119"/>
      <c r="Y185" s="113">
        <v>0</v>
      </c>
      <c r="Z185" s="119"/>
      <c r="AA185" s="113">
        <f t="shared" si="14"/>
        <v>215321900</v>
      </c>
      <c r="AB185" s="119"/>
      <c r="AC185" s="107">
        <f t="shared" si="13"/>
        <v>5433.305576583396</v>
      </c>
      <c r="AD185" s="94"/>
      <c r="AE185" s="190">
        <v>39630</v>
      </c>
    </row>
    <row r="186" spans="1:31" ht="9.75" customHeight="1" x14ac:dyDescent="0.25">
      <c r="A186" s="103">
        <v>91</v>
      </c>
      <c r="B186" s="103"/>
      <c r="C186" s="13" t="s">
        <v>210</v>
      </c>
      <c r="D186" s="103"/>
      <c r="E186" s="106">
        <v>13385863</v>
      </c>
      <c r="F186" s="94"/>
      <c r="G186" s="106">
        <v>938975</v>
      </c>
      <c r="H186" s="94"/>
      <c r="I186" s="106">
        <v>104287173</v>
      </c>
      <c r="J186" s="94"/>
      <c r="K186" s="106">
        <v>0</v>
      </c>
      <c r="L186" s="94"/>
      <c r="M186" s="106">
        <f>(E186+G186+I186+K186)</f>
        <v>118612011</v>
      </c>
      <c r="N186" s="94"/>
      <c r="O186" s="106">
        <v>91732987</v>
      </c>
      <c r="P186" s="94"/>
      <c r="Q186" s="106">
        <v>0</v>
      </c>
      <c r="R186" s="94"/>
      <c r="S186" s="106">
        <v>24614892</v>
      </c>
      <c r="T186" s="94"/>
      <c r="U186" s="106">
        <v>2264132</v>
      </c>
      <c r="V186" s="94"/>
      <c r="W186" s="106">
        <f>(O186+Q186+S186+U186)</f>
        <v>118612011</v>
      </c>
      <c r="X186" s="94"/>
      <c r="Y186" s="106">
        <v>0</v>
      </c>
      <c r="Z186" s="94"/>
      <c r="AA186" s="106">
        <f t="shared" si="14"/>
        <v>118612011</v>
      </c>
      <c r="AB186" s="94"/>
      <c r="AC186" s="107">
        <f>(AA186/AE186)</f>
        <v>2196.8441806193509</v>
      </c>
      <c r="AD186" s="94"/>
      <c r="AE186" s="190">
        <v>53992</v>
      </c>
    </row>
    <row r="187" spans="1:31" ht="9.75" customHeight="1" x14ac:dyDescent="0.25">
      <c r="A187" s="103">
        <v>92</v>
      </c>
      <c r="B187" s="103"/>
      <c r="C187" s="13" t="s">
        <v>211</v>
      </c>
      <c r="D187" s="103"/>
      <c r="E187" s="106">
        <v>22724422</v>
      </c>
      <c r="F187" s="94"/>
      <c r="G187" s="106">
        <v>0</v>
      </c>
      <c r="H187" s="94"/>
      <c r="I187" s="106">
        <v>27639227</v>
      </c>
      <c r="J187" s="94"/>
      <c r="K187" s="106">
        <v>0</v>
      </c>
      <c r="L187" s="94"/>
      <c r="M187" s="106">
        <f>(E187+G187+I187+K187)</f>
        <v>50363649</v>
      </c>
      <c r="N187" s="94"/>
      <c r="O187" s="106">
        <v>19810774</v>
      </c>
      <c r="P187" s="94"/>
      <c r="Q187" s="106">
        <v>0</v>
      </c>
      <c r="R187" s="94"/>
      <c r="S187" s="106">
        <v>17090081</v>
      </c>
      <c r="T187" s="94"/>
      <c r="U187" s="106">
        <v>13462794</v>
      </c>
      <c r="V187" s="94"/>
      <c r="W187" s="106">
        <f>(O187+Q187+S187+U187)</f>
        <v>50363649</v>
      </c>
      <c r="X187" s="94"/>
      <c r="Y187" s="106">
        <v>0</v>
      </c>
      <c r="Z187" s="94"/>
      <c r="AA187" s="106">
        <f t="shared" si="14"/>
        <v>50363649</v>
      </c>
      <c r="AB187" s="94"/>
      <c r="AC187" s="107">
        <f>(AA187/AE187)</f>
        <v>2811.8837027524983</v>
      </c>
      <c r="AD187" s="94"/>
      <c r="AE187" s="190">
        <v>17911</v>
      </c>
    </row>
    <row r="188" spans="1:31" ht="9.75" customHeight="1" x14ac:dyDescent="0.25">
      <c r="A188" s="103">
        <v>93</v>
      </c>
      <c r="B188" s="103"/>
      <c r="C188" s="13" t="s">
        <v>212</v>
      </c>
      <c r="D188" s="103"/>
      <c r="E188" s="106">
        <v>0</v>
      </c>
      <c r="F188" s="94"/>
      <c r="G188" s="106">
        <v>0</v>
      </c>
      <c r="H188" s="94"/>
      <c r="I188" s="106">
        <v>0</v>
      </c>
      <c r="J188" s="94"/>
      <c r="K188" s="106">
        <v>0</v>
      </c>
      <c r="L188" s="94"/>
      <c r="M188" s="106">
        <f>(E188+G188+I188+K188)</f>
        <v>0</v>
      </c>
      <c r="N188" s="94"/>
      <c r="O188" s="106">
        <v>0</v>
      </c>
      <c r="P188" s="94"/>
      <c r="Q188" s="106">
        <v>0</v>
      </c>
      <c r="R188" s="94"/>
      <c r="S188" s="106">
        <v>0</v>
      </c>
      <c r="T188" s="94"/>
      <c r="U188" s="106">
        <v>0</v>
      </c>
      <c r="V188" s="94"/>
      <c r="W188" s="106">
        <f>(O188+Q188+S188+U188)</f>
        <v>0</v>
      </c>
      <c r="X188" s="94"/>
      <c r="Y188" s="106">
        <v>0</v>
      </c>
      <c r="Z188" s="94"/>
      <c r="AA188" s="106">
        <f t="shared" si="14"/>
        <v>0</v>
      </c>
      <c r="AB188" s="94"/>
      <c r="AC188" s="107">
        <v>0</v>
      </c>
      <c r="AD188" s="94"/>
      <c r="AE188" s="190">
        <v>0</v>
      </c>
    </row>
    <row r="189" spans="1:31" ht="9.75" customHeight="1" x14ac:dyDescent="0.25">
      <c r="A189" s="103">
        <v>94</v>
      </c>
      <c r="B189" s="103"/>
      <c r="C189" s="13" t="s">
        <v>213</v>
      </c>
      <c r="D189" s="103"/>
      <c r="E189" s="106">
        <v>64094281</v>
      </c>
      <c r="F189" s="94"/>
      <c r="G189" s="106">
        <v>10018951</v>
      </c>
      <c r="H189" s="94"/>
      <c r="I189" s="106">
        <v>44928484</v>
      </c>
      <c r="J189" s="94"/>
      <c r="K189" s="106">
        <v>0</v>
      </c>
      <c r="L189" s="94"/>
      <c r="M189" s="106">
        <f>(E189+G189+I189+K189)</f>
        <v>119041716</v>
      </c>
      <c r="N189" s="94"/>
      <c r="O189" s="106">
        <v>74062834</v>
      </c>
      <c r="P189" s="94"/>
      <c r="Q189" s="106">
        <v>0</v>
      </c>
      <c r="R189" s="94"/>
      <c r="S189" s="106">
        <v>20031506</v>
      </c>
      <c r="T189" s="94"/>
      <c r="U189" s="106">
        <v>24947376</v>
      </c>
      <c r="V189" s="94"/>
      <c r="W189" s="106">
        <f>(O189+Q189+S189+U189)</f>
        <v>119041716</v>
      </c>
      <c r="X189" s="94"/>
      <c r="Y189" s="106">
        <v>0</v>
      </c>
      <c r="Z189" s="94"/>
      <c r="AA189" s="106">
        <f t="shared" si="14"/>
        <v>119041716</v>
      </c>
      <c r="AB189" s="94"/>
      <c r="AC189" s="107">
        <f>(AA189/AE189)</f>
        <v>4155.0337172774871</v>
      </c>
      <c r="AD189" s="94"/>
      <c r="AE189" s="190">
        <v>28650</v>
      </c>
    </row>
    <row r="190" spans="1:31" ht="9.75" customHeight="1" x14ac:dyDescent="0.25">
      <c r="A190" s="109">
        <v>95</v>
      </c>
      <c r="B190" s="103"/>
      <c r="C190" s="13" t="s">
        <v>214</v>
      </c>
      <c r="D190" s="103"/>
      <c r="E190" s="110">
        <v>157011802</v>
      </c>
      <c r="F190" s="94"/>
      <c r="G190" s="110">
        <v>0</v>
      </c>
      <c r="H190" s="94"/>
      <c r="I190" s="110">
        <v>162220153</v>
      </c>
      <c r="J190" s="94"/>
      <c r="K190" s="110">
        <v>0</v>
      </c>
      <c r="L190" s="94"/>
      <c r="M190" s="110">
        <f>(E190+G190+I190+K190)</f>
        <v>319231955</v>
      </c>
      <c r="N190" s="94"/>
      <c r="O190" s="110">
        <v>196969865</v>
      </c>
      <c r="P190" s="94"/>
      <c r="Q190" s="110">
        <v>12523089</v>
      </c>
      <c r="R190" s="94"/>
      <c r="S190" s="110">
        <v>73502973</v>
      </c>
      <c r="T190" s="94"/>
      <c r="U190" s="110">
        <v>36236028</v>
      </c>
      <c r="V190" s="94"/>
      <c r="W190" s="110">
        <f>(O190+Q190+S190+U190)</f>
        <v>319231955</v>
      </c>
      <c r="X190" s="94"/>
      <c r="Y190" s="110">
        <v>0</v>
      </c>
      <c r="Z190" s="94"/>
      <c r="AA190" s="110">
        <f t="shared" si="14"/>
        <v>319231955</v>
      </c>
      <c r="AB190" s="94"/>
      <c r="AC190" s="111">
        <f>(AA190/AE190)</f>
        <v>4645.0630047289924</v>
      </c>
      <c r="AD190" s="94"/>
      <c r="AE190" s="191">
        <v>68725</v>
      </c>
    </row>
    <row r="191" spans="1:31" ht="8.85" customHeight="1" x14ac:dyDescent="0.25">
      <c r="A191" s="103"/>
      <c r="B191" s="103"/>
      <c r="C191" s="103"/>
      <c r="D191" s="103"/>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122"/>
      <c r="AD191" s="94"/>
      <c r="AE191" s="94"/>
    </row>
    <row r="192" spans="1:31" ht="8.85" customHeight="1" x14ac:dyDescent="0.25">
      <c r="A192" s="109">
        <f>A190</f>
        <v>95</v>
      </c>
      <c r="B192" s="103"/>
      <c r="C192" s="123" t="s">
        <v>63</v>
      </c>
      <c r="D192" s="103"/>
      <c r="E192" s="115">
        <f>SUM(E80:E190)</f>
        <v>14519216172</v>
      </c>
      <c r="F192" s="94"/>
      <c r="G192" s="115">
        <f>SUM(G80:G190)</f>
        <v>65499222</v>
      </c>
      <c r="H192" s="94"/>
      <c r="I192" s="115">
        <f>SUM(I80:I190)</f>
        <v>19681835315</v>
      </c>
      <c r="J192" s="94"/>
      <c r="K192" s="115">
        <f>SUM(K80:K190)</f>
        <v>0</v>
      </c>
      <c r="L192" s="94"/>
      <c r="M192" s="115">
        <f>SUM(M80:M190)</f>
        <v>34266550709</v>
      </c>
      <c r="N192" s="94"/>
      <c r="O192" s="115">
        <f>SUM(O80:O190)</f>
        <v>20619002269</v>
      </c>
      <c r="P192" s="94"/>
      <c r="Q192" s="115">
        <f>SUM(Q80:Q190)</f>
        <v>762112039</v>
      </c>
      <c r="R192" s="94"/>
      <c r="S192" s="115">
        <f>SUM(S80:S190)</f>
        <v>10103868743</v>
      </c>
      <c r="T192" s="94"/>
      <c r="U192" s="115">
        <f>SUM(U80:U190)</f>
        <v>2781567658</v>
      </c>
      <c r="V192" s="94"/>
      <c r="W192" s="115">
        <f>SUM(W80:W190)</f>
        <v>34266550709</v>
      </c>
      <c r="X192" s="94"/>
      <c r="Y192" s="115">
        <f>SUM(Y80:Y190)</f>
        <v>239198315</v>
      </c>
      <c r="Z192" s="94"/>
      <c r="AA192" s="115">
        <f>SUM(AA80:AA190)</f>
        <v>34027352394</v>
      </c>
      <c r="AB192" s="94"/>
      <c r="AC192" s="124">
        <f>(AA192/AE192)</f>
        <v>5814.4518216473352</v>
      </c>
      <c r="AD192" s="94"/>
      <c r="AE192" s="117">
        <f>SUM(AE80:AE190)</f>
        <v>5852203</v>
      </c>
    </row>
    <row r="193" spans="1:31" ht="8.85"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190"/>
    </row>
    <row r="194" spans="1:31" ht="8.85"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190"/>
    </row>
    <row r="195" spans="1:31" ht="8.85"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190"/>
    </row>
    <row r="196" spans="1:31" ht="8.85"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row>
    <row r="197" spans="1:31" ht="8.85"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row>
    <row r="198" spans="1:31" ht="8.85"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row>
    <row r="199" spans="1:31" ht="8.85"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row>
    <row r="200" spans="1:31" ht="10.5" customHeight="1" x14ac:dyDescent="0.25">
      <c r="A200" s="118" t="s">
        <v>682</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row>
    <row r="201" spans="1:31" ht="10.5" customHeight="1" x14ac:dyDescent="0.25">
      <c r="A201" s="94"/>
      <c r="B201" s="94"/>
      <c r="C201" s="94"/>
      <c r="D201" s="94"/>
      <c r="E201" s="94"/>
      <c r="F201" s="94"/>
      <c r="G201" s="94"/>
      <c r="H201" s="94"/>
      <c r="I201" s="94"/>
      <c r="J201" s="94"/>
      <c r="K201" s="94"/>
      <c r="L201" s="94"/>
      <c r="M201" s="94"/>
      <c r="N201" s="95" t="s">
        <v>290</v>
      </c>
      <c r="O201" s="94"/>
      <c r="P201" s="94"/>
      <c r="Q201" s="94"/>
      <c r="R201" s="94"/>
      <c r="S201" s="94"/>
      <c r="T201" s="94"/>
      <c r="U201" s="94"/>
      <c r="V201" s="94"/>
      <c r="W201" s="94"/>
      <c r="X201" s="94"/>
      <c r="Y201" s="94"/>
      <c r="Z201" s="94"/>
      <c r="AA201" s="94"/>
      <c r="AB201" s="94"/>
      <c r="AC201" s="96" t="s">
        <v>660</v>
      </c>
      <c r="AD201" s="94"/>
      <c r="AE201" s="94"/>
    </row>
    <row r="202" spans="1:31" ht="10.5" customHeight="1" x14ac:dyDescent="0.25">
      <c r="A202" s="94"/>
      <c r="B202" s="94"/>
      <c r="C202" s="94"/>
      <c r="D202" s="94"/>
      <c r="E202" s="94"/>
      <c r="F202" s="94"/>
      <c r="G202" s="94"/>
      <c r="H202" s="94"/>
      <c r="I202" s="94"/>
      <c r="J202" s="94"/>
      <c r="K202" s="94"/>
      <c r="L202" s="94"/>
      <c r="M202" s="94"/>
      <c r="N202" s="95" t="s">
        <v>661</v>
      </c>
      <c r="O202" s="94"/>
      <c r="P202" s="94"/>
      <c r="Q202" s="94"/>
      <c r="R202" s="94"/>
      <c r="S202" s="94"/>
      <c r="T202" s="94"/>
      <c r="U202" s="94"/>
      <c r="V202" s="94"/>
      <c r="W202" s="94"/>
      <c r="X202" s="94"/>
      <c r="Y202" s="94"/>
      <c r="Z202" s="94"/>
      <c r="AA202" s="94"/>
      <c r="AB202" s="94"/>
      <c r="AC202" s="96" t="s">
        <v>632</v>
      </c>
      <c r="AD202" s="94"/>
      <c r="AE202" s="94"/>
    </row>
    <row r="203" spans="1:31" ht="10.5" customHeight="1" x14ac:dyDescent="0.25">
      <c r="A203" s="94"/>
      <c r="B203" s="94"/>
      <c r="C203" s="94"/>
      <c r="D203" s="94"/>
      <c r="E203" s="94"/>
      <c r="F203" s="94"/>
      <c r="G203" s="94"/>
      <c r="H203" s="94"/>
      <c r="I203" s="94"/>
      <c r="J203" s="94"/>
      <c r="K203" s="94"/>
      <c r="L203" s="94"/>
      <c r="M203" s="94"/>
      <c r="N203" s="98" t="s">
        <v>662</v>
      </c>
      <c r="O203" s="94"/>
      <c r="P203" s="94"/>
      <c r="Q203" s="94"/>
      <c r="R203" s="94"/>
      <c r="S203" s="94"/>
      <c r="T203" s="94"/>
      <c r="U203" s="94"/>
      <c r="V203" s="94"/>
      <c r="W203" s="94"/>
      <c r="X203" s="94"/>
      <c r="Y203" s="94"/>
      <c r="Z203" s="94"/>
      <c r="AA203" s="94"/>
      <c r="AB203" s="94"/>
      <c r="AC203" s="94"/>
      <c r="AD203" s="94"/>
      <c r="AE203" s="94"/>
    </row>
    <row r="204" spans="1:31" ht="9.6"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row>
    <row r="205" spans="1:31" ht="9.6"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row>
    <row r="206" spans="1:31" ht="9.6" customHeight="1"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row>
    <row r="207" spans="1:31" ht="9.6" customHeight="1" x14ac:dyDescent="0.25">
      <c r="A207" s="94"/>
      <c r="B207" s="94"/>
      <c r="C207" s="94"/>
      <c r="D207" s="94"/>
      <c r="E207" s="99" t="s">
        <v>727</v>
      </c>
      <c r="F207" s="99"/>
      <c r="G207" s="99"/>
      <c r="H207" s="99"/>
      <c r="I207" s="99"/>
      <c r="J207" s="99"/>
      <c r="K207" s="99"/>
      <c r="L207" s="99"/>
      <c r="M207" s="99"/>
      <c r="N207" s="94"/>
      <c r="O207" s="99" t="s">
        <v>663</v>
      </c>
      <c r="P207" s="99"/>
      <c r="Q207" s="99"/>
      <c r="R207" s="99"/>
      <c r="S207" s="99"/>
      <c r="T207" s="99"/>
      <c r="U207" s="99"/>
      <c r="V207" s="99"/>
      <c r="W207" s="99"/>
      <c r="X207" s="94"/>
      <c r="Y207" s="94"/>
      <c r="Z207" s="94"/>
      <c r="AA207" s="99" t="s">
        <v>664</v>
      </c>
      <c r="AB207" s="99"/>
      <c r="AC207" s="99"/>
      <c r="AD207" s="94"/>
      <c r="AE207" s="94"/>
    </row>
    <row r="208" spans="1:31" ht="9.6" customHeight="1"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row>
    <row r="209" spans="1:31" ht="9.6" customHeight="1" x14ac:dyDescent="0.25">
      <c r="A209" s="94"/>
      <c r="B209" s="94"/>
      <c r="C209" s="94"/>
      <c r="D209" s="94"/>
      <c r="E209" s="95" t="s">
        <v>665</v>
      </c>
      <c r="F209" s="94"/>
      <c r="G209" s="94"/>
      <c r="H209" s="94"/>
      <c r="I209" s="95" t="s">
        <v>325</v>
      </c>
      <c r="J209" s="94"/>
      <c r="K209" s="94"/>
      <c r="L209" s="94"/>
      <c r="M209" s="94"/>
      <c r="N209" s="94"/>
      <c r="O209" s="94"/>
      <c r="P209" s="94"/>
      <c r="Q209" s="95" t="s">
        <v>666</v>
      </c>
      <c r="R209" s="94"/>
      <c r="S209" s="95" t="s">
        <v>325</v>
      </c>
      <c r="T209" s="94"/>
      <c r="U209" s="94"/>
      <c r="V209" s="94"/>
      <c r="W209" s="94"/>
      <c r="X209" s="94"/>
      <c r="Y209" s="94"/>
      <c r="Z209" s="94"/>
      <c r="AA209" s="94"/>
      <c r="AB209" s="94"/>
      <c r="AC209" s="94"/>
      <c r="AD209" s="94"/>
      <c r="AE209" s="94"/>
    </row>
    <row r="210" spans="1:31" ht="9.6" customHeight="1" x14ac:dyDescent="0.25">
      <c r="A210" s="94"/>
      <c r="B210" s="94"/>
      <c r="C210" s="94"/>
      <c r="D210" s="94"/>
      <c r="E210" s="95" t="s">
        <v>667</v>
      </c>
      <c r="F210" s="94"/>
      <c r="G210" s="95" t="s">
        <v>668</v>
      </c>
      <c r="H210" s="94"/>
      <c r="I210" s="95" t="s">
        <v>669</v>
      </c>
      <c r="J210" s="94"/>
      <c r="K210" s="95" t="s">
        <v>670</v>
      </c>
      <c r="L210" s="94"/>
      <c r="M210" s="94"/>
      <c r="N210" s="94"/>
      <c r="O210" s="94"/>
      <c r="P210" s="94"/>
      <c r="Q210" s="95" t="s">
        <v>671</v>
      </c>
      <c r="R210" s="94"/>
      <c r="S210" s="95" t="s">
        <v>59</v>
      </c>
      <c r="T210" s="94"/>
      <c r="U210" s="95" t="s">
        <v>68</v>
      </c>
      <c r="V210" s="94"/>
      <c r="W210" s="94"/>
      <c r="X210" s="94"/>
      <c r="Y210" s="95" t="s">
        <v>672</v>
      </c>
      <c r="Z210" s="94"/>
      <c r="AA210" s="94"/>
      <c r="AB210" s="94"/>
      <c r="AC210" s="94"/>
      <c r="AD210" s="94"/>
      <c r="AE210" s="94"/>
    </row>
    <row r="211" spans="1:31" ht="9.6" customHeight="1" x14ac:dyDescent="0.25">
      <c r="A211" s="100" t="s">
        <v>69</v>
      </c>
      <c r="B211" s="94"/>
      <c r="C211" s="100" t="s">
        <v>71</v>
      </c>
      <c r="D211" s="94"/>
      <c r="E211" s="101" t="s">
        <v>673</v>
      </c>
      <c r="F211" s="94"/>
      <c r="G211" s="100" t="s">
        <v>674</v>
      </c>
      <c r="H211" s="94"/>
      <c r="I211" s="100" t="s">
        <v>675</v>
      </c>
      <c r="J211" s="94"/>
      <c r="K211" s="100" t="s">
        <v>676</v>
      </c>
      <c r="L211" s="94"/>
      <c r="M211" s="100" t="s">
        <v>63</v>
      </c>
      <c r="N211" s="94"/>
      <c r="O211" s="100" t="s">
        <v>374</v>
      </c>
      <c r="P211" s="94"/>
      <c r="Q211" s="100" t="s">
        <v>602</v>
      </c>
      <c r="R211" s="94"/>
      <c r="S211" s="100" t="s">
        <v>67</v>
      </c>
      <c r="T211" s="94"/>
      <c r="U211" s="102" t="s">
        <v>677</v>
      </c>
      <c r="V211" s="94"/>
      <c r="W211" s="100" t="s">
        <v>63</v>
      </c>
      <c r="X211" s="94"/>
      <c r="Y211" s="100" t="s">
        <v>678</v>
      </c>
      <c r="Z211" s="94"/>
      <c r="AA211" s="100" t="s">
        <v>72</v>
      </c>
      <c r="AB211" s="94"/>
      <c r="AC211" s="100" t="s">
        <v>431</v>
      </c>
      <c r="AD211" s="94"/>
      <c r="AE211" s="101" t="s">
        <v>679</v>
      </c>
    </row>
    <row r="212" spans="1:31" ht="9.75" customHeight="1" x14ac:dyDescent="0.25">
      <c r="A212" s="103"/>
      <c r="B212" s="13" t="s">
        <v>287</v>
      </c>
      <c r="C212" s="103"/>
      <c r="D212" s="103"/>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row>
    <row r="213" spans="1:31" ht="9.75" customHeight="1" x14ac:dyDescent="0.25">
      <c r="A213" s="94">
        <v>1</v>
      </c>
      <c r="B213" s="95"/>
      <c r="C213" s="8" t="s">
        <v>216</v>
      </c>
      <c r="D213" s="103"/>
      <c r="E213" s="104">
        <v>12994100</v>
      </c>
      <c r="F213" s="94"/>
      <c r="G213" s="104">
        <v>0</v>
      </c>
      <c r="H213" s="94"/>
      <c r="I213" s="104">
        <v>6457602</v>
      </c>
      <c r="J213" s="94"/>
      <c r="K213" s="104">
        <v>0</v>
      </c>
      <c r="L213" s="94"/>
      <c r="M213" s="104">
        <f t="shared" ref="M213:M239" si="15">(E213+G213+I213+K213)</f>
        <v>19451702</v>
      </c>
      <c r="N213" s="94"/>
      <c r="O213" s="104">
        <v>0</v>
      </c>
      <c r="P213" s="94"/>
      <c r="Q213" s="104">
        <v>0</v>
      </c>
      <c r="R213" s="94"/>
      <c r="S213" s="104">
        <v>11880164</v>
      </c>
      <c r="T213" s="94"/>
      <c r="U213" s="104">
        <v>7571538</v>
      </c>
      <c r="V213" s="94"/>
      <c r="W213" s="104">
        <f t="shared" ref="W213:W239" si="16">(O213+Q213+S213+U213)</f>
        <v>19451702</v>
      </c>
      <c r="X213" s="94"/>
      <c r="Y213" s="104">
        <v>0</v>
      </c>
      <c r="Z213" s="94"/>
      <c r="AA213" s="104">
        <f t="shared" ref="AA213:AA232" si="17">(M213-Y213)</f>
        <v>19451702</v>
      </c>
      <c r="AB213" s="94"/>
      <c r="AC213" s="105">
        <f t="shared" ref="AC213:AC239" si="18">(AA213/AE213)</f>
        <v>2374.7652301306312</v>
      </c>
      <c r="AD213" s="94"/>
      <c r="AE213" s="190">
        <v>8191</v>
      </c>
    </row>
    <row r="214" spans="1:31" ht="9.75" customHeight="1" x14ac:dyDescent="0.25">
      <c r="A214" s="94">
        <v>2</v>
      </c>
      <c r="B214" s="95"/>
      <c r="C214" s="8" t="s">
        <v>217</v>
      </c>
      <c r="D214" s="103"/>
      <c r="E214" s="106">
        <v>8433000</v>
      </c>
      <c r="F214" s="94"/>
      <c r="G214" s="106">
        <v>0</v>
      </c>
      <c r="H214" s="94"/>
      <c r="I214" s="106">
        <v>2160953</v>
      </c>
      <c r="J214" s="94"/>
      <c r="K214" s="106">
        <v>0</v>
      </c>
      <c r="L214" s="94"/>
      <c r="M214" s="106">
        <f t="shared" si="15"/>
        <v>10593953</v>
      </c>
      <c r="N214" s="94"/>
      <c r="O214" s="106">
        <v>0</v>
      </c>
      <c r="P214" s="94"/>
      <c r="Q214" s="106">
        <v>0</v>
      </c>
      <c r="R214" s="94"/>
      <c r="S214" s="106">
        <v>10593953</v>
      </c>
      <c r="T214" s="94"/>
      <c r="U214" s="106">
        <v>0</v>
      </c>
      <c r="V214" s="94"/>
      <c r="W214" s="106">
        <f t="shared" si="16"/>
        <v>10593953</v>
      </c>
      <c r="X214" s="94"/>
      <c r="Y214" s="106">
        <v>0</v>
      </c>
      <c r="Z214" s="94"/>
      <c r="AA214" s="106">
        <f t="shared" si="17"/>
        <v>10593953</v>
      </c>
      <c r="AB214" s="94"/>
      <c r="AC214" s="107">
        <f t="shared" si="18"/>
        <v>1466.2910726643599</v>
      </c>
      <c r="AD214" s="94"/>
      <c r="AE214" s="190">
        <v>7225</v>
      </c>
    </row>
    <row r="215" spans="1:31" ht="9.75" customHeight="1" x14ac:dyDescent="0.25">
      <c r="A215" s="94">
        <v>3</v>
      </c>
      <c r="B215" s="95"/>
      <c r="C215" s="9" t="s">
        <v>132</v>
      </c>
      <c r="D215" s="103"/>
      <c r="E215" s="106">
        <v>13557807</v>
      </c>
      <c r="F215" s="94"/>
      <c r="G215" s="106">
        <v>0</v>
      </c>
      <c r="H215" s="94"/>
      <c r="I215" s="106">
        <v>13401363</v>
      </c>
      <c r="J215" s="94"/>
      <c r="K215" s="106">
        <v>0</v>
      </c>
      <c r="L215" s="94"/>
      <c r="M215" s="106">
        <f t="shared" si="15"/>
        <v>26959170</v>
      </c>
      <c r="N215" s="94"/>
      <c r="O215" s="106">
        <v>0</v>
      </c>
      <c r="P215" s="94"/>
      <c r="Q215" s="106">
        <v>0</v>
      </c>
      <c r="R215" s="94"/>
      <c r="S215" s="106">
        <v>11177755</v>
      </c>
      <c r="T215" s="94"/>
      <c r="U215" s="106">
        <v>15781415</v>
      </c>
      <c r="V215" s="94"/>
      <c r="W215" s="106">
        <f t="shared" si="16"/>
        <v>26959170</v>
      </c>
      <c r="X215" s="94"/>
      <c r="Y215" s="106">
        <v>0</v>
      </c>
      <c r="Z215" s="94"/>
      <c r="AA215" s="106">
        <f t="shared" si="17"/>
        <v>26959170</v>
      </c>
      <c r="AB215" s="94"/>
      <c r="AC215" s="107">
        <f t="shared" si="18"/>
        <v>4367.9795852235902</v>
      </c>
      <c r="AD215" s="94"/>
      <c r="AE215" s="190">
        <v>6172</v>
      </c>
    </row>
    <row r="216" spans="1:31" ht="9.75" customHeight="1" x14ac:dyDescent="0.25">
      <c r="A216" s="94">
        <v>4</v>
      </c>
      <c r="B216" s="95"/>
      <c r="C216" s="8" t="s">
        <v>218</v>
      </c>
      <c r="D216" s="103"/>
      <c r="E216" s="106">
        <v>10704232</v>
      </c>
      <c r="F216" s="94"/>
      <c r="G216" s="106">
        <v>0</v>
      </c>
      <c r="H216" s="94"/>
      <c r="I216" s="106">
        <v>1154460</v>
      </c>
      <c r="J216" s="94"/>
      <c r="K216" s="106">
        <v>0</v>
      </c>
      <c r="L216" s="94"/>
      <c r="M216" s="106">
        <f t="shared" si="15"/>
        <v>11858692</v>
      </c>
      <c r="N216" s="94"/>
      <c r="O216" s="106">
        <v>0</v>
      </c>
      <c r="P216" s="94"/>
      <c r="Q216" s="106">
        <v>0</v>
      </c>
      <c r="R216" s="94"/>
      <c r="S216" s="106">
        <v>2807224</v>
      </c>
      <c r="T216" s="94"/>
      <c r="U216" s="106">
        <v>9051468</v>
      </c>
      <c r="V216" s="94"/>
      <c r="W216" s="106">
        <f t="shared" si="16"/>
        <v>11858692</v>
      </c>
      <c r="X216" s="94"/>
      <c r="Y216" s="106">
        <v>0</v>
      </c>
      <c r="Z216" s="94"/>
      <c r="AA216" s="106">
        <f t="shared" si="17"/>
        <v>11858692</v>
      </c>
      <c r="AB216" s="94"/>
      <c r="AC216" s="107">
        <f t="shared" si="18"/>
        <v>2833.6181600955792</v>
      </c>
      <c r="AD216" s="94"/>
      <c r="AE216" s="190">
        <v>4185</v>
      </c>
    </row>
    <row r="217" spans="1:31" ht="9.75" customHeight="1" x14ac:dyDescent="0.25">
      <c r="A217" s="94">
        <v>5</v>
      </c>
      <c r="B217" s="95"/>
      <c r="C217" s="8" t="s">
        <v>219</v>
      </c>
      <c r="D217" s="103"/>
      <c r="E217" s="106">
        <v>13532061</v>
      </c>
      <c r="F217" s="94"/>
      <c r="G217" s="106">
        <v>0</v>
      </c>
      <c r="H217" s="94"/>
      <c r="I217" s="106">
        <v>4990046</v>
      </c>
      <c r="J217" s="94"/>
      <c r="K217" s="106">
        <v>0</v>
      </c>
      <c r="L217" s="94"/>
      <c r="M217" s="106">
        <f t="shared" si="15"/>
        <v>18522107</v>
      </c>
      <c r="N217" s="94"/>
      <c r="O217" s="106">
        <v>0</v>
      </c>
      <c r="P217" s="94"/>
      <c r="Q217" s="106">
        <v>0</v>
      </c>
      <c r="R217" s="94"/>
      <c r="S217" s="106">
        <v>3748724</v>
      </c>
      <c r="T217" s="94"/>
      <c r="U217" s="106">
        <v>14773383</v>
      </c>
      <c r="V217" s="94"/>
      <c r="W217" s="106">
        <f t="shared" si="16"/>
        <v>18522107</v>
      </c>
      <c r="X217" s="94"/>
      <c r="Y217" s="106">
        <v>0</v>
      </c>
      <c r="Z217" s="94"/>
      <c r="AA217" s="106">
        <f t="shared" si="17"/>
        <v>18522107</v>
      </c>
      <c r="AB217" s="94"/>
      <c r="AC217" s="107">
        <f t="shared" si="18"/>
        <v>3299.2709298183113</v>
      </c>
      <c r="AD217" s="94"/>
      <c r="AE217" s="190">
        <v>5614</v>
      </c>
    </row>
    <row r="218" spans="1:31" ht="9.75" customHeight="1" x14ac:dyDescent="0.25">
      <c r="A218" s="94">
        <v>6</v>
      </c>
      <c r="B218" s="95"/>
      <c r="C218" s="8" t="s">
        <v>220</v>
      </c>
      <c r="D218" s="103"/>
      <c r="E218" s="106">
        <v>25846065</v>
      </c>
      <c r="F218" s="94"/>
      <c r="G218" s="106">
        <v>0</v>
      </c>
      <c r="H218" s="94"/>
      <c r="I218" s="106">
        <v>26642671</v>
      </c>
      <c r="J218" s="94"/>
      <c r="K218" s="106">
        <v>0</v>
      </c>
      <c r="L218" s="94"/>
      <c r="M218" s="106">
        <f t="shared" si="15"/>
        <v>52488736</v>
      </c>
      <c r="N218" s="94"/>
      <c r="O218" s="106">
        <v>0</v>
      </c>
      <c r="P218" s="94"/>
      <c r="Q218" s="106">
        <v>0</v>
      </c>
      <c r="R218" s="94"/>
      <c r="S218" s="106">
        <v>41489853</v>
      </c>
      <c r="T218" s="94"/>
      <c r="U218" s="106">
        <v>10998883</v>
      </c>
      <c r="V218" s="94"/>
      <c r="W218" s="106">
        <f t="shared" si="16"/>
        <v>52488736</v>
      </c>
      <c r="X218" s="94"/>
      <c r="Y218" s="106">
        <v>0</v>
      </c>
      <c r="Z218" s="94"/>
      <c r="AA218" s="106">
        <f t="shared" si="17"/>
        <v>52488736</v>
      </c>
      <c r="AB218" s="94"/>
      <c r="AC218" s="107">
        <f t="shared" si="18"/>
        <v>1231.5517597372125</v>
      </c>
      <c r="AD218" s="94"/>
      <c r="AE218" s="190">
        <v>42620</v>
      </c>
    </row>
    <row r="219" spans="1:31" ht="9.75" customHeight="1" x14ac:dyDescent="0.25">
      <c r="A219" s="94">
        <v>7</v>
      </c>
      <c r="B219" s="95"/>
      <c r="C219" s="8" t="s">
        <v>221</v>
      </c>
      <c r="D219" s="103"/>
      <c r="E219" s="106">
        <v>10430674</v>
      </c>
      <c r="F219" s="94"/>
      <c r="G219" s="106">
        <v>0</v>
      </c>
      <c r="H219" s="94"/>
      <c r="I219" s="106">
        <v>499413</v>
      </c>
      <c r="J219" s="94"/>
      <c r="K219" s="106">
        <v>0</v>
      </c>
      <c r="L219" s="94"/>
      <c r="M219" s="106">
        <f t="shared" si="15"/>
        <v>10930087</v>
      </c>
      <c r="N219" s="94"/>
      <c r="O219" s="106">
        <v>0</v>
      </c>
      <c r="P219" s="94"/>
      <c r="Q219" s="106">
        <v>0</v>
      </c>
      <c r="R219" s="94"/>
      <c r="S219" s="106">
        <v>387045</v>
      </c>
      <c r="T219" s="94"/>
      <c r="U219" s="106">
        <v>10543042</v>
      </c>
      <c r="V219" s="94"/>
      <c r="W219" s="106">
        <f t="shared" si="16"/>
        <v>10930087</v>
      </c>
      <c r="X219" s="94"/>
      <c r="Y219" s="106">
        <v>0</v>
      </c>
      <c r="Z219" s="94"/>
      <c r="AA219" s="106">
        <f t="shared" si="17"/>
        <v>10930087</v>
      </c>
      <c r="AB219" s="94"/>
      <c r="AC219" s="107">
        <f t="shared" si="18"/>
        <v>3018.5272024302681</v>
      </c>
      <c r="AD219" s="94"/>
      <c r="AE219" s="190">
        <v>3621</v>
      </c>
    </row>
    <row r="220" spans="1:31" ht="9.75" customHeight="1" x14ac:dyDescent="0.25">
      <c r="A220" s="94">
        <v>8</v>
      </c>
      <c r="B220" s="95"/>
      <c r="C220" s="8" t="s">
        <v>222</v>
      </c>
      <c r="D220" s="103"/>
      <c r="E220" s="106">
        <v>4938416</v>
      </c>
      <c r="F220" s="94"/>
      <c r="G220" s="106">
        <v>0</v>
      </c>
      <c r="H220" s="94"/>
      <c r="I220" s="106">
        <v>1451505</v>
      </c>
      <c r="J220" s="94"/>
      <c r="K220" s="106">
        <v>0</v>
      </c>
      <c r="L220" s="94"/>
      <c r="M220" s="106">
        <f t="shared" si="15"/>
        <v>6389921</v>
      </c>
      <c r="N220" s="94"/>
      <c r="O220" s="106">
        <v>0</v>
      </c>
      <c r="P220" s="94"/>
      <c r="Q220" s="106">
        <v>541140</v>
      </c>
      <c r="R220" s="94"/>
      <c r="S220" s="106">
        <v>3571992</v>
      </c>
      <c r="T220" s="94"/>
      <c r="U220" s="106">
        <v>2276789</v>
      </c>
      <c r="V220" s="94"/>
      <c r="W220" s="106">
        <f t="shared" si="16"/>
        <v>6389921</v>
      </c>
      <c r="X220" s="94"/>
      <c r="Y220" s="106">
        <v>0</v>
      </c>
      <c r="Z220" s="94"/>
      <c r="AA220" s="106">
        <f t="shared" si="17"/>
        <v>6389921</v>
      </c>
      <c r="AB220" s="94"/>
      <c r="AC220" s="107">
        <f t="shared" si="18"/>
        <v>1173.7547759000736</v>
      </c>
      <c r="AD220" s="94"/>
      <c r="AE220" s="190">
        <v>5444</v>
      </c>
    </row>
    <row r="221" spans="1:31" ht="9.75" customHeight="1" x14ac:dyDescent="0.25">
      <c r="A221" s="94">
        <v>9</v>
      </c>
      <c r="B221" s="95"/>
      <c r="C221" s="8" t="s">
        <v>223</v>
      </c>
      <c r="D221" s="103"/>
      <c r="E221" s="106">
        <v>5655186</v>
      </c>
      <c r="F221" s="94"/>
      <c r="G221" s="106">
        <v>0</v>
      </c>
      <c r="H221" s="94"/>
      <c r="I221" s="106">
        <v>1292169</v>
      </c>
      <c r="J221" s="94"/>
      <c r="K221" s="106">
        <v>0</v>
      </c>
      <c r="L221" s="94"/>
      <c r="M221" s="106">
        <f t="shared" si="15"/>
        <v>6947355</v>
      </c>
      <c r="N221" s="94"/>
      <c r="O221" s="106">
        <v>0</v>
      </c>
      <c r="P221" s="94"/>
      <c r="Q221" s="106">
        <v>0</v>
      </c>
      <c r="R221" s="94"/>
      <c r="S221" s="106">
        <v>4583651</v>
      </c>
      <c r="T221" s="94"/>
      <c r="U221" s="106">
        <v>2363704</v>
      </c>
      <c r="V221" s="94"/>
      <c r="W221" s="106">
        <f t="shared" si="16"/>
        <v>6947355</v>
      </c>
      <c r="X221" s="94"/>
      <c r="Y221" s="106">
        <v>0</v>
      </c>
      <c r="Z221" s="94"/>
      <c r="AA221" s="106">
        <f t="shared" si="17"/>
        <v>6947355</v>
      </c>
      <c r="AB221" s="94"/>
      <c r="AC221" s="107">
        <f t="shared" si="18"/>
        <v>1230.9275336640681</v>
      </c>
      <c r="AD221" s="94"/>
      <c r="AE221" s="190">
        <v>5644</v>
      </c>
    </row>
    <row r="222" spans="1:31" ht="9.75" customHeight="1" x14ac:dyDescent="0.25">
      <c r="A222" s="94">
        <v>10</v>
      </c>
      <c r="B222" s="95"/>
      <c r="C222" s="8" t="s">
        <v>224</v>
      </c>
      <c r="D222" s="103"/>
      <c r="E222" s="106">
        <v>20611695</v>
      </c>
      <c r="F222" s="94"/>
      <c r="G222" s="106">
        <v>0</v>
      </c>
      <c r="H222" s="94"/>
      <c r="I222" s="106">
        <v>394295</v>
      </c>
      <c r="J222" s="94"/>
      <c r="K222" s="106">
        <v>0</v>
      </c>
      <c r="L222" s="94"/>
      <c r="M222" s="106">
        <f t="shared" si="15"/>
        <v>21005990</v>
      </c>
      <c r="N222" s="94"/>
      <c r="O222" s="106">
        <v>0</v>
      </c>
      <c r="P222" s="94"/>
      <c r="Q222" s="106">
        <v>0</v>
      </c>
      <c r="R222" s="94"/>
      <c r="S222" s="106">
        <v>463872</v>
      </c>
      <c r="T222" s="94"/>
      <c r="U222" s="106">
        <v>20542118</v>
      </c>
      <c r="V222" s="94"/>
      <c r="W222" s="106">
        <f t="shared" si="16"/>
        <v>21005990</v>
      </c>
      <c r="X222" s="94"/>
      <c r="Y222" s="106">
        <v>0</v>
      </c>
      <c r="Z222" s="94"/>
      <c r="AA222" s="106">
        <f t="shared" si="17"/>
        <v>21005990</v>
      </c>
      <c r="AB222" s="94"/>
      <c r="AC222" s="107">
        <f t="shared" si="18"/>
        <v>5691.1379030073149</v>
      </c>
      <c r="AD222" s="94"/>
      <c r="AE222" s="190">
        <v>3691</v>
      </c>
    </row>
    <row r="223" spans="1:31" ht="9.75" customHeight="1" x14ac:dyDescent="0.25">
      <c r="A223" s="94">
        <v>11</v>
      </c>
      <c r="B223" s="95"/>
      <c r="C223" s="9" t="s">
        <v>225</v>
      </c>
      <c r="D223" s="103"/>
      <c r="E223" s="106">
        <v>15821162</v>
      </c>
      <c r="F223" s="94"/>
      <c r="G223" s="106">
        <v>0</v>
      </c>
      <c r="H223" s="94"/>
      <c r="I223" s="106">
        <v>14868674</v>
      </c>
      <c r="J223" s="94"/>
      <c r="K223" s="106">
        <v>0</v>
      </c>
      <c r="L223" s="94"/>
      <c r="M223" s="106">
        <f t="shared" si="15"/>
        <v>30689836</v>
      </c>
      <c r="N223" s="94"/>
      <c r="O223" s="106">
        <v>0</v>
      </c>
      <c r="P223" s="94"/>
      <c r="Q223" s="106">
        <v>2262160</v>
      </c>
      <c r="R223" s="94"/>
      <c r="S223" s="106">
        <v>22292895</v>
      </c>
      <c r="T223" s="94"/>
      <c r="U223" s="106">
        <v>6134781</v>
      </c>
      <c r="V223" s="94"/>
      <c r="W223" s="106">
        <f t="shared" si="16"/>
        <v>30689836</v>
      </c>
      <c r="X223" s="94"/>
      <c r="Y223" s="106">
        <v>0</v>
      </c>
      <c r="Z223" s="94"/>
      <c r="AA223" s="106">
        <f t="shared" si="17"/>
        <v>30689836</v>
      </c>
      <c r="AB223" s="94"/>
      <c r="AC223" s="107">
        <f t="shared" si="18"/>
        <v>1458.5730716220712</v>
      </c>
      <c r="AD223" s="94"/>
      <c r="AE223" s="190">
        <v>21041</v>
      </c>
    </row>
    <row r="224" spans="1:31" ht="9.75" customHeight="1" x14ac:dyDescent="0.25">
      <c r="A224" s="94">
        <v>12</v>
      </c>
      <c r="B224" s="95"/>
      <c r="C224" s="8" t="s">
        <v>226</v>
      </c>
      <c r="D224" s="103"/>
      <c r="E224" s="106">
        <v>5591327</v>
      </c>
      <c r="F224" s="94"/>
      <c r="G224" s="106">
        <v>0</v>
      </c>
      <c r="H224" s="94"/>
      <c r="I224" s="106">
        <v>2122684</v>
      </c>
      <c r="J224" s="94"/>
      <c r="K224" s="106">
        <v>0</v>
      </c>
      <c r="L224" s="94"/>
      <c r="M224" s="106">
        <f t="shared" si="15"/>
        <v>7714011</v>
      </c>
      <c r="N224" s="94"/>
      <c r="O224" s="106">
        <v>0</v>
      </c>
      <c r="P224" s="94"/>
      <c r="Q224" s="106">
        <v>0</v>
      </c>
      <c r="R224" s="94"/>
      <c r="S224" s="106">
        <v>1404101</v>
      </c>
      <c r="T224" s="94"/>
      <c r="U224" s="106">
        <v>6309910</v>
      </c>
      <c r="V224" s="94"/>
      <c r="W224" s="106">
        <f t="shared" si="16"/>
        <v>7714011</v>
      </c>
      <c r="X224" s="94"/>
      <c r="Y224" s="106">
        <v>0</v>
      </c>
      <c r="Z224" s="94"/>
      <c r="AA224" s="106">
        <f t="shared" si="17"/>
        <v>7714011</v>
      </c>
      <c r="AB224" s="94"/>
      <c r="AC224" s="107">
        <f t="shared" si="18"/>
        <v>1986.099639546859</v>
      </c>
      <c r="AD224" s="94"/>
      <c r="AE224" s="190">
        <v>3884</v>
      </c>
    </row>
    <row r="225" spans="1:31" ht="9.75" customHeight="1" x14ac:dyDescent="0.25">
      <c r="A225" s="94">
        <v>13</v>
      </c>
      <c r="B225" s="95"/>
      <c r="C225" s="8" t="s">
        <v>227</v>
      </c>
      <c r="D225" s="103"/>
      <c r="E225" s="106">
        <v>20667304</v>
      </c>
      <c r="F225" s="94"/>
      <c r="G225" s="106">
        <v>0</v>
      </c>
      <c r="H225" s="94"/>
      <c r="I225" s="106">
        <v>7024740</v>
      </c>
      <c r="J225" s="94"/>
      <c r="K225" s="106">
        <v>0</v>
      </c>
      <c r="L225" s="94"/>
      <c r="M225" s="106">
        <f t="shared" si="15"/>
        <v>27692044</v>
      </c>
      <c r="N225" s="94"/>
      <c r="O225" s="106">
        <v>6322653</v>
      </c>
      <c r="P225" s="94"/>
      <c r="Q225" s="106">
        <v>0</v>
      </c>
      <c r="R225" s="94"/>
      <c r="S225" s="106">
        <v>10679801</v>
      </c>
      <c r="T225" s="94"/>
      <c r="U225" s="106">
        <v>10689590</v>
      </c>
      <c r="V225" s="94"/>
      <c r="W225" s="106">
        <f t="shared" si="16"/>
        <v>27692044</v>
      </c>
      <c r="X225" s="94"/>
      <c r="Y225" s="106">
        <v>0</v>
      </c>
      <c r="Z225" s="94"/>
      <c r="AA225" s="106">
        <f t="shared" si="17"/>
        <v>27692044</v>
      </c>
      <c r="AB225" s="94"/>
      <c r="AC225" s="107">
        <f t="shared" si="18"/>
        <v>7818.1942405420668</v>
      </c>
      <c r="AD225" s="94"/>
      <c r="AE225" s="190">
        <v>3542</v>
      </c>
    </row>
    <row r="226" spans="1:31" ht="9.75" customHeight="1" x14ac:dyDescent="0.25">
      <c r="A226" s="94">
        <v>14</v>
      </c>
      <c r="B226" s="95"/>
      <c r="C226" s="8" t="s">
        <v>146</v>
      </c>
      <c r="D226" s="103"/>
      <c r="E226" s="106">
        <v>41101097</v>
      </c>
      <c r="F226" s="94"/>
      <c r="G226" s="106">
        <v>0</v>
      </c>
      <c r="H226" s="94"/>
      <c r="I226" s="106">
        <v>10186939</v>
      </c>
      <c r="J226" s="94"/>
      <c r="K226" s="106">
        <v>0</v>
      </c>
      <c r="L226" s="94"/>
      <c r="M226" s="106">
        <f t="shared" si="15"/>
        <v>51288036</v>
      </c>
      <c r="N226" s="94"/>
      <c r="O226" s="106">
        <v>0</v>
      </c>
      <c r="P226" s="94"/>
      <c r="Q226" s="106">
        <v>0</v>
      </c>
      <c r="R226" s="94"/>
      <c r="S226" s="106">
        <v>20577460</v>
      </c>
      <c r="T226" s="94"/>
      <c r="U226" s="106">
        <v>30710576</v>
      </c>
      <c r="V226" s="94"/>
      <c r="W226" s="106">
        <f t="shared" si="16"/>
        <v>51288036</v>
      </c>
      <c r="X226" s="94"/>
      <c r="Y226" s="106">
        <v>0</v>
      </c>
      <c r="Z226" s="94"/>
      <c r="AA226" s="106">
        <f t="shared" si="17"/>
        <v>51288036</v>
      </c>
      <c r="AB226" s="94"/>
      <c r="AC226" s="107">
        <f t="shared" si="18"/>
        <v>3131.3288967580438</v>
      </c>
      <c r="AD226" s="94"/>
      <c r="AE226" s="190">
        <v>16379</v>
      </c>
    </row>
    <row r="227" spans="1:31" ht="9.75" customHeight="1" x14ac:dyDescent="0.25">
      <c r="A227" s="94">
        <v>15</v>
      </c>
      <c r="B227" s="95"/>
      <c r="C227" s="8" t="s">
        <v>228</v>
      </c>
      <c r="D227" s="103"/>
      <c r="E227" s="106">
        <v>9229394</v>
      </c>
      <c r="F227" s="94"/>
      <c r="G227" s="106">
        <v>0</v>
      </c>
      <c r="H227" s="94"/>
      <c r="I227" s="106">
        <v>1236085</v>
      </c>
      <c r="J227" s="94"/>
      <c r="K227" s="106">
        <v>0</v>
      </c>
      <c r="L227" s="94"/>
      <c r="M227" s="106">
        <f t="shared" si="15"/>
        <v>10465479</v>
      </c>
      <c r="N227" s="94"/>
      <c r="O227" s="106">
        <v>0</v>
      </c>
      <c r="P227" s="94"/>
      <c r="Q227" s="106">
        <v>0</v>
      </c>
      <c r="R227" s="94"/>
      <c r="S227" s="106">
        <v>10465479</v>
      </c>
      <c r="T227" s="94"/>
      <c r="U227" s="106">
        <v>0</v>
      </c>
      <c r="V227" s="94"/>
      <c r="W227" s="106">
        <f t="shared" si="16"/>
        <v>10465479</v>
      </c>
      <c r="X227" s="94"/>
      <c r="Y227" s="106">
        <v>0</v>
      </c>
      <c r="Z227" s="94"/>
      <c r="AA227" s="106">
        <f t="shared" si="17"/>
        <v>10465479</v>
      </c>
      <c r="AB227" s="94"/>
      <c r="AC227" s="107">
        <f t="shared" si="18"/>
        <v>2109.5502922797823</v>
      </c>
      <c r="AD227" s="94"/>
      <c r="AE227" s="190">
        <v>4961</v>
      </c>
    </row>
    <row r="228" spans="1:31" ht="9.75" customHeight="1" x14ac:dyDescent="0.25">
      <c r="A228" s="94">
        <v>16</v>
      </c>
      <c r="B228" s="95"/>
      <c r="C228" s="8" t="s">
        <v>229</v>
      </c>
      <c r="D228" s="103"/>
      <c r="E228" s="106">
        <v>13021247</v>
      </c>
      <c r="F228" s="94"/>
      <c r="G228" s="106">
        <v>0</v>
      </c>
      <c r="H228" s="94"/>
      <c r="I228" s="106">
        <v>3995884</v>
      </c>
      <c r="J228" s="94"/>
      <c r="K228" s="106">
        <v>0</v>
      </c>
      <c r="L228" s="94"/>
      <c r="M228" s="106">
        <f t="shared" si="15"/>
        <v>17017131</v>
      </c>
      <c r="N228" s="94"/>
      <c r="O228" s="106">
        <v>0</v>
      </c>
      <c r="P228" s="94"/>
      <c r="Q228" s="106">
        <v>0</v>
      </c>
      <c r="R228" s="94"/>
      <c r="S228" s="106">
        <v>13193058</v>
      </c>
      <c r="T228" s="94"/>
      <c r="U228" s="106">
        <v>3824073</v>
      </c>
      <c r="V228" s="94"/>
      <c r="W228" s="106">
        <f t="shared" si="16"/>
        <v>17017131</v>
      </c>
      <c r="X228" s="94"/>
      <c r="Y228" s="106">
        <v>0</v>
      </c>
      <c r="Z228" s="94"/>
      <c r="AA228" s="106">
        <f t="shared" si="17"/>
        <v>17017131</v>
      </c>
      <c r="AB228" s="94"/>
      <c r="AC228" s="107">
        <f t="shared" si="18"/>
        <v>2071.218476144109</v>
      </c>
      <c r="AD228" s="94"/>
      <c r="AE228" s="190">
        <v>8216</v>
      </c>
    </row>
    <row r="229" spans="1:31" ht="9.75" customHeight="1" x14ac:dyDescent="0.25">
      <c r="A229" s="94">
        <v>17</v>
      </c>
      <c r="B229" s="95"/>
      <c r="C229" s="8" t="s">
        <v>230</v>
      </c>
      <c r="D229" s="103"/>
      <c r="E229" s="106">
        <v>45256686</v>
      </c>
      <c r="F229" s="94"/>
      <c r="G229" s="106">
        <v>0</v>
      </c>
      <c r="H229" s="94"/>
      <c r="I229" s="106">
        <v>22294155</v>
      </c>
      <c r="J229" s="94"/>
      <c r="K229" s="106">
        <v>0</v>
      </c>
      <c r="L229" s="94"/>
      <c r="M229" s="106">
        <f t="shared" si="15"/>
        <v>67550841</v>
      </c>
      <c r="N229" s="94"/>
      <c r="O229" s="106">
        <v>0</v>
      </c>
      <c r="P229" s="94"/>
      <c r="Q229" s="106">
        <v>0</v>
      </c>
      <c r="R229" s="94"/>
      <c r="S229" s="106">
        <v>18962123</v>
      </c>
      <c r="T229" s="94"/>
      <c r="U229" s="106">
        <v>48588718</v>
      </c>
      <c r="V229" s="94"/>
      <c r="W229" s="106">
        <f t="shared" si="16"/>
        <v>67550841</v>
      </c>
      <c r="X229" s="94"/>
      <c r="Y229" s="106">
        <v>0</v>
      </c>
      <c r="Z229" s="94"/>
      <c r="AA229" s="106">
        <f t="shared" si="17"/>
        <v>67550841</v>
      </c>
      <c r="AB229" s="94"/>
      <c r="AC229" s="107">
        <f t="shared" si="18"/>
        <v>4678.0360803324102</v>
      </c>
      <c r="AD229" s="94"/>
      <c r="AE229" s="190">
        <v>14440</v>
      </c>
    </row>
    <row r="230" spans="1:31" ht="9.75" customHeight="1" x14ac:dyDescent="0.25">
      <c r="A230" s="94">
        <v>18</v>
      </c>
      <c r="B230" s="95"/>
      <c r="C230" s="8" t="s">
        <v>231</v>
      </c>
      <c r="D230" s="103"/>
      <c r="E230" s="106">
        <v>25389489</v>
      </c>
      <c r="F230" s="94"/>
      <c r="G230" s="106">
        <v>0</v>
      </c>
      <c r="H230" s="94"/>
      <c r="I230" s="106">
        <v>10047324</v>
      </c>
      <c r="J230" s="94"/>
      <c r="K230" s="106">
        <v>0</v>
      </c>
      <c r="L230" s="94"/>
      <c r="M230" s="106">
        <f t="shared" si="15"/>
        <v>35436813</v>
      </c>
      <c r="N230" s="94"/>
      <c r="O230" s="106">
        <v>0</v>
      </c>
      <c r="P230" s="94"/>
      <c r="Q230" s="106">
        <v>0</v>
      </c>
      <c r="R230" s="94"/>
      <c r="S230" s="106">
        <v>24433708</v>
      </c>
      <c r="T230" s="94"/>
      <c r="U230" s="106">
        <v>11003105</v>
      </c>
      <c r="V230" s="94"/>
      <c r="W230" s="106">
        <f t="shared" si="16"/>
        <v>35436813</v>
      </c>
      <c r="X230" s="94"/>
      <c r="Y230" s="106">
        <v>0</v>
      </c>
      <c r="Z230" s="94"/>
      <c r="AA230" s="106">
        <f t="shared" si="17"/>
        <v>35436813</v>
      </c>
      <c r="AB230" s="94"/>
      <c r="AC230" s="107">
        <f t="shared" si="18"/>
        <v>1521.4156362699639</v>
      </c>
      <c r="AD230" s="94"/>
      <c r="AE230" s="190">
        <v>23292</v>
      </c>
    </row>
    <row r="231" spans="1:31" ht="9.75" customHeight="1" x14ac:dyDescent="0.25">
      <c r="A231" s="94">
        <v>19</v>
      </c>
      <c r="B231" s="95"/>
      <c r="C231" s="8" t="s">
        <v>232</v>
      </c>
      <c r="D231" s="103"/>
      <c r="E231" s="106">
        <v>118187334</v>
      </c>
      <c r="F231" s="94"/>
      <c r="G231" s="106">
        <v>0</v>
      </c>
      <c r="H231" s="94"/>
      <c r="I231" s="106">
        <v>26654776</v>
      </c>
      <c r="J231" s="94"/>
      <c r="K231" s="106">
        <v>0</v>
      </c>
      <c r="L231" s="94"/>
      <c r="M231" s="106">
        <f t="shared" si="15"/>
        <v>144842110</v>
      </c>
      <c r="N231" s="94"/>
      <c r="O231" s="106">
        <v>0</v>
      </c>
      <c r="P231" s="94"/>
      <c r="Q231" s="106">
        <v>0</v>
      </c>
      <c r="R231" s="94"/>
      <c r="S231" s="106">
        <v>78155704</v>
      </c>
      <c r="T231" s="94"/>
      <c r="U231" s="106">
        <v>66686406</v>
      </c>
      <c r="V231" s="94"/>
      <c r="W231" s="106">
        <f t="shared" si="16"/>
        <v>144842110</v>
      </c>
      <c r="X231" s="94"/>
      <c r="Y231" s="106">
        <v>0</v>
      </c>
      <c r="Z231" s="94"/>
      <c r="AA231" s="106">
        <f t="shared" si="17"/>
        <v>144842110</v>
      </c>
      <c r="AB231" s="94"/>
      <c r="AC231" s="107">
        <f t="shared" si="18"/>
        <v>3398.7729960578185</v>
      </c>
      <c r="AD231" s="94"/>
      <c r="AE231" s="190">
        <v>42616</v>
      </c>
    </row>
    <row r="232" spans="1:31" ht="9.75" customHeight="1" x14ac:dyDescent="0.25">
      <c r="A232" s="94">
        <v>20</v>
      </c>
      <c r="B232" s="95"/>
      <c r="C232" s="8" t="s">
        <v>233</v>
      </c>
      <c r="D232" s="103"/>
      <c r="E232" s="106">
        <v>3674114</v>
      </c>
      <c r="F232" s="94"/>
      <c r="G232" s="106">
        <v>0</v>
      </c>
      <c r="H232" s="94"/>
      <c r="I232" s="106">
        <v>8451631</v>
      </c>
      <c r="J232" s="94"/>
      <c r="K232" s="106">
        <v>0</v>
      </c>
      <c r="L232" s="94"/>
      <c r="M232" s="106">
        <f t="shared" si="15"/>
        <v>12125745</v>
      </c>
      <c r="N232" s="94"/>
      <c r="O232" s="106">
        <v>0</v>
      </c>
      <c r="P232" s="94"/>
      <c r="Q232" s="106">
        <v>446381</v>
      </c>
      <c r="R232" s="94"/>
      <c r="S232" s="106">
        <v>2249626</v>
      </c>
      <c r="T232" s="94"/>
      <c r="U232" s="106">
        <v>9429738</v>
      </c>
      <c r="V232" s="94"/>
      <c r="W232" s="106">
        <f t="shared" si="16"/>
        <v>12125745</v>
      </c>
      <c r="X232" s="94"/>
      <c r="Y232" s="106">
        <v>0</v>
      </c>
      <c r="Z232" s="94"/>
      <c r="AA232" s="106">
        <f t="shared" si="17"/>
        <v>12125745</v>
      </c>
      <c r="AB232" s="94"/>
      <c r="AC232" s="107">
        <f t="shared" si="18"/>
        <v>2477.1695607763022</v>
      </c>
      <c r="AD232" s="94"/>
      <c r="AE232" s="190">
        <v>4895</v>
      </c>
    </row>
    <row r="233" spans="1:31" ht="9.75" customHeight="1" x14ac:dyDescent="0.25">
      <c r="A233" s="94">
        <v>21</v>
      </c>
      <c r="B233" s="95"/>
      <c r="C233" s="9" t="s">
        <v>234</v>
      </c>
      <c r="D233" s="103"/>
      <c r="E233" s="106">
        <v>5849736</v>
      </c>
      <c r="F233" s="94"/>
      <c r="G233" s="106">
        <v>0</v>
      </c>
      <c r="H233" s="94"/>
      <c r="I233" s="106">
        <v>9100775</v>
      </c>
      <c r="J233" s="94"/>
      <c r="K233" s="106">
        <v>1151500</v>
      </c>
      <c r="L233" s="94"/>
      <c r="M233" s="106">
        <f t="shared" si="15"/>
        <v>16102011</v>
      </c>
      <c r="N233" s="94"/>
      <c r="O233" s="106">
        <v>0</v>
      </c>
      <c r="P233" s="94"/>
      <c r="Q233" s="106">
        <v>0</v>
      </c>
      <c r="R233" s="94"/>
      <c r="S233" s="106">
        <v>8226487</v>
      </c>
      <c r="T233" s="94"/>
      <c r="U233" s="106">
        <v>7875524</v>
      </c>
      <c r="V233" s="94"/>
      <c r="W233" s="106">
        <f t="shared" si="16"/>
        <v>16102011</v>
      </c>
      <c r="X233" s="94"/>
      <c r="Y233" s="106">
        <v>0</v>
      </c>
      <c r="Z233" s="94"/>
      <c r="AA233" s="106">
        <f t="shared" ref="AA233:AA242" si="19">(M233-Y233)</f>
        <v>16102011</v>
      </c>
      <c r="AB233" s="94"/>
      <c r="AC233" s="107">
        <f t="shared" si="18"/>
        <v>2698.0581434316355</v>
      </c>
      <c r="AD233" s="94"/>
      <c r="AE233" s="190">
        <v>5968</v>
      </c>
    </row>
    <row r="234" spans="1:31" ht="9.75" customHeight="1" x14ac:dyDescent="0.25">
      <c r="A234" s="94">
        <v>22</v>
      </c>
      <c r="B234" s="95"/>
      <c r="C234" s="8" t="s">
        <v>187</v>
      </c>
      <c r="D234" s="103"/>
      <c r="E234" s="106">
        <v>14060023</v>
      </c>
      <c r="F234" s="94"/>
      <c r="G234" s="106">
        <v>0</v>
      </c>
      <c r="H234" s="94"/>
      <c r="I234" s="106">
        <v>2758667</v>
      </c>
      <c r="J234" s="94"/>
      <c r="K234" s="106">
        <v>0</v>
      </c>
      <c r="L234" s="94"/>
      <c r="M234" s="106">
        <f t="shared" si="15"/>
        <v>16818690</v>
      </c>
      <c r="N234" s="94"/>
      <c r="O234" s="106">
        <v>0</v>
      </c>
      <c r="P234" s="94"/>
      <c r="Q234" s="106">
        <v>0</v>
      </c>
      <c r="R234" s="94"/>
      <c r="S234" s="106">
        <v>3036113</v>
      </c>
      <c r="T234" s="94"/>
      <c r="U234" s="106">
        <v>13782577</v>
      </c>
      <c r="V234" s="94"/>
      <c r="W234" s="106">
        <f t="shared" si="16"/>
        <v>16818690</v>
      </c>
      <c r="X234" s="94"/>
      <c r="Y234" s="106">
        <v>0</v>
      </c>
      <c r="Z234" s="94"/>
      <c r="AA234" s="106">
        <f t="shared" si="19"/>
        <v>16818690</v>
      </c>
      <c r="AB234" s="94"/>
      <c r="AC234" s="107">
        <f t="shared" si="18"/>
        <v>3562.5270069900444</v>
      </c>
      <c r="AD234" s="94"/>
      <c r="AE234" s="190">
        <v>4721</v>
      </c>
    </row>
    <row r="235" spans="1:31" ht="9.75" customHeight="1" x14ac:dyDescent="0.25">
      <c r="A235" s="94">
        <v>23</v>
      </c>
      <c r="B235" s="95"/>
      <c r="C235" s="272" t="s">
        <v>195</v>
      </c>
      <c r="D235" s="103"/>
      <c r="E235" s="106">
        <v>6857482</v>
      </c>
      <c r="F235" s="94"/>
      <c r="G235" s="106">
        <v>0</v>
      </c>
      <c r="H235" s="94"/>
      <c r="I235" s="106">
        <v>2375943</v>
      </c>
      <c r="J235" s="94"/>
      <c r="K235" s="106">
        <v>0</v>
      </c>
      <c r="L235" s="94"/>
      <c r="M235" s="106">
        <f t="shared" si="15"/>
        <v>9233425</v>
      </c>
      <c r="N235" s="94"/>
      <c r="O235" s="106">
        <v>0</v>
      </c>
      <c r="P235" s="94"/>
      <c r="Q235" s="106">
        <v>0</v>
      </c>
      <c r="R235" s="94"/>
      <c r="S235" s="106">
        <v>3537246</v>
      </c>
      <c r="T235" s="94"/>
      <c r="U235" s="106">
        <v>5696179</v>
      </c>
      <c r="V235" s="94"/>
      <c r="W235" s="106">
        <f t="shared" si="16"/>
        <v>9233425</v>
      </c>
      <c r="X235" s="94"/>
      <c r="Y235" s="106">
        <v>0</v>
      </c>
      <c r="Z235" s="94"/>
      <c r="AA235" s="106">
        <f t="shared" si="19"/>
        <v>9233425</v>
      </c>
      <c r="AB235" s="94"/>
      <c r="AC235" s="107">
        <f t="shared" si="18"/>
        <v>1016.2255117763592</v>
      </c>
      <c r="AD235" s="94"/>
      <c r="AE235" s="190">
        <v>9086</v>
      </c>
    </row>
    <row r="236" spans="1:31" ht="9.75" customHeight="1" x14ac:dyDescent="0.25">
      <c r="A236" s="94">
        <v>24</v>
      </c>
      <c r="B236" s="95"/>
      <c r="C236" s="8" t="s">
        <v>235</v>
      </c>
      <c r="D236" s="103"/>
      <c r="E236" s="106">
        <v>54505886</v>
      </c>
      <c r="F236" s="94"/>
      <c r="G236" s="106">
        <v>0</v>
      </c>
      <c r="H236" s="94"/>
      <c r="I236" s="106">
        <v>6269709</v>
      </c>
      <c r="J236" s="94"/>
      <c r="K236" s="106">
        <v>0</v>
      </c>
      <c r="L236" s="94"/>
      <c r="M236" s="106">
        <f t="shared" si="15"/>
        <v>60775595</v>
      </c>
      <c r="N236" s="94"/>
      <c r="O236" s="106">
        <v>0</v>
      </c>
      <c r="P236" s="94"/>
      <c r="Q236" s="106">
        <v>0</v>
      </c>
      <c r="R236" s="94"/>
      <c r="S236" s="106">
        <v>18929924</v>
      </c>
      <c r="T236" s="94"/>
      <c r="U236" s="106">
        <v>41845671</v>
      </c>
      <c r="V236" s="94"/>
      <c r="W236" s="106">
        <f t="shared" si="16"/>
        <v>60775595</v>
      </c>
      <c r="X236" s="94"/>
      <c r="Y236" s="106">
        <v>0</v>
      </c>
      <c r="Z236" s="94"/>
      <c r="AA236" s="106">
        <f t="shared" si="19"/>
        <v>60775595</v>
      </c>
      <c r="AB236" s="94"/>
      <c r="AC236" s="107">
        <f t="shared" si="18"/>
        <v>7865.3546007506147</v>
      </c>
      <c r="AD236" s="94"/>
      <c r="AE236" s="190">
        <v>7727</v>
      </c>
    </row>
    <row r="237" spans="1:31" ht="9.75" customHeight="1" x14ac:dyDescent="0.25">
      <c r="A237" s="94">
        <v>25</v>
      </c>
      <c r="B237" s="95"/>
      <c r="C237" s="8" t="s">
        <v>236</v>
      </c>
      <c r="D237" s="103"/>
      <c r="E237" s="106">
        <v>2061667</v>
      </c>
      <c r="F237" s="94"/>
      <c r="G237" s="106">
        <v>0</v>
      </c>
      <c r="H237" s="94"/>
      <c r="I237" s="106">
        <v>8165976</v>
      </c>
      <c r="J237" s="94"/>
      <c r="K237" s="106">
        <v>0</v>
      </c>
      <c r="L237" s="94"/>
      <c r="M237" s="106">
        <f t="shared" si="15"/>
        <v>10227643</v>
      </c>
      <c r="N237" s="94"/>
      <c r="O237" s="106">
        <v>0</v>
      </c>
      <c r="P237" s="94"/>
      <c r="Q237" s="106">
        <v>0</v>
      </c>
      <c r="R237" s="94"/>
      <c r="S237" s="106">
        <v>5657867</v>
      </c>
      <c r="T237" s="94"/>
      <c r="U237" s="106">
        <v>4569776</v>
      </c>
      <c r="V237" s="94"/>
      <c r="W237" s="106">
        <f t="shared" si="16"/>
        <v>10227643</v>
      </c>
      <c r="X237" s="94"/>
      <c r="Y237" s="106">
        <v>0</v>
      </c>
      <c r="Z237" s="94"/>
      <c r="AA237" s="106">
        <f t="shared" si="19"/>
        <v>10227643</v>
      </c>
      <c r="AB237" s="94"/>
      <c r="AC237" s="107">
        <f t="shared" si="18"/>
        <v>1756.4216039842006</v>
      </c>
      <c r="AD237" s="94"/>
      <c r="AE237" s="190">
        <v>5823</v>
      </c>
    </row>
    <row r="238" spans="1:31" ht="9.75" customHeight="1" x14ac:dyDescent="0.25">
      <c r="A238" s="94">
        <v>26</v>
      </c>
      <c r="B238" s="95"/>
      <c r="C238" s="8" t="s">
        <v>237</v>
      </c>
      <c r="D238" s="103"/>
      <c r="E238" s="106">
        <v>5443500</v>
      </c>
      <c r="F238" s="94"/>
      <c r="G238" s="106">
        <v>0</v>
      </c>
      <c r="H238" s="94"/>
      <c r="I238" s="106">
        <v>4438769</v>
      </c>
      <c r="J238" s="94"/>
      <c r="K238" s="106">
        <v>0</v>
      </c>
      <c r="L238" s="94"/>
      <c r="M238" s="106">
        <f t="shared" si="15"/>
        <v>9882269</v>
      </c>
      <c r="N238" s="94"/>
      <c r="O238" s="106">
        <v>0</v>
      </c>
      <c r="P238" s="94"/>
      <c r="Q238" s="106">
        <v>0</v>
      </c>
      <c r="R238" s="94"/>
      <c r="S238" s="106">
        <v>4979907</v>
      </c>
      <c r="T238" s="94"/>
      <c r="U238" s="106">
        <v>4902362</v>
      </c>
      <c r="V238" s="94"/>
      <c r="W238" s="106">
        <f t="shared" si="16"/>
        <v>9882269</v>
      </c>
      <c r="X238" s="94"/>
      <c r="Y238" s="106">
        <v>0</v>
      </c>
      <c r="Z238" s="94"/>
      <c r="AA238" s="106">
        <f t="shared" si="19"/>
        <v>9882269</v>
      </c>
      <c r="AB238" s="94"/>
      <c r="AC238" s="107">
        <f t="shared" si="18"/>
        <v>2059.235048968535</v>
      </c>
      <c r="AD238" s="94"/>
      <c r="AE238" s="190">
        <v>4799</v>
      </c>
    </row>
    <row r="239" spans="1:31" ht="9.75" customHeight="1" x14ac:dyDescent="0.25">
      <c r="A239" s="94">
        <v>27</v>
      </c>
      <c r="B239" s="95"/>
      <c r="C239" s="8" t="s">
        <v>238</v>
      </c>
      <c r="D239" s="103"/>
      <c r="E239" s="106">
        <v>1977000</v>
      </c>
      <c r="F239" s="94"/>
      <c r="G239" s="106">
        <v>0</v>
      </c>
      <c r="H239" s="94"/>
      <c r="I239" s="106">
        <v>5698549</v>
      </c>
      <c r="J239" s="94"/>
      <c r="K239" s="106">
        <v>0</v>
      </c>
      <c r="L239" s="94"/>
      <c r="M239" s="106">
        <f t="shared" si="15"/>
        <v>7675549</v>
      </c>
      <c r="N239" s="94"/>
      <c r="O239" s="106">
        <v>0</v>
      </c>
      <c r="P239" s="94"/>
      <c r="Q239" s="106">
        <v>0</v>
      </c>
      <c r="R239" s="94"/>
      <c r="S239" s="106">
        <v>5295058</v>
      </c>
      <c r="T239" s="94"/>
      <c r="U239" s="106">
        <v>2380491</v>
      </c>
      <c r="V239" s="94"/>
      <c r="W239" s="106">
        <f t="shared" si="16"/>
        <v>7675549</v>
      </c>
      <c r="X239" s="94"/>
      <c r="Y239" s="106">
        <v>0</v>
      </c>
      <c r="Z239" s="94"/>
      <c r="AA239" s="106">
        <f t="shared" si="19"/>
        <v>7675549</v>
      </c>
      <c r="AB239" s="94"/>
      <c r="AC239" s="107">
        <f t="shared" si="18"/>
        <v>948.88725429595752</v>
      </c>
      <c r="AD239" s="94"/>
      <c r="AE239" s="190">
        <v>8089</v>
      </c>
    </row>
    <row r="240" spans="1:31" ht="9.75" customHeight="1" x14ac:dyDescent="0.25">
      <c r="A240" s="94">
        <v>28</v>
      </c>
      <c r="B240" s="95"/>
      <c r="C240" s="8" t="s">
        <v>239</v>
      </c>
      <c r="D240" s="103"/>
      <c r="E240" s="106">
        <v>10188864</v>
      </c>
      <c r="F240" s="94"/>
      <c r="G240" s="106">
        <v>0</v>
      </c>
      <c r="H240" s="94"/>
      <c r="I240" s="106">
        <v>6430020</v>
      </c>
      <c r="J240" s="94"/>
      <c r="K240" s="106">
        <v>0</v>
      </c>
      <c r="L240" s="94"/>
      <c r="M240" s="106">
        <f t="shared" ref="M240:M250" si="20">(E240+G240+I240+K240)</f>
        <v>16618884</v>
      </c>
      <c r="N240" s="94"/>
      <c r="O240" s="106">
        <v>0</v>
      </c>
      <c r="P240" s="94"/>
      <c r="Q240" s="106">
        <v>0</v>
      </c>
      <c r="R240" s="94"/>
      <c r="S240" s="106">
        <v>16618884</v>
      </c>
      <c r="T240" s="94"/>
      <c r="U240" s="106">
        <v>0</v>
      </c>
      <c r="V240" s="94"/>
      <c r="W240" s="106">
        <f t="shared" ref="W240:W250" si="21">(O240+Q240+S240+U240)</f>
        <v>16618884</v>
      </c>
      <c r="X240" s="94"/>
      <c r="Y240" s="106">
        <v>0</v>
      </c>
      <c r="Z240" s="94"/>
      <c r="AA240" s="106">
        <f t="shared" si="19"/>
        <v>16618884</v>
      </c>
      <c r="AB240" s="94"/>
      <c r="AC240" s="107">
        <f t="shared" ref="AC240:AC250" si="22">(AA240/AE240)</f>
        <v>2041.1304347826087</v>
      </c>
      <c r="AD240" s="94"/>
      <c r="AE240" s="190">
        <v>8142</v>
      </c>
    </row>
    <row r="241" spans="1:31" ht="9.75" customHeight="1" x14ac:dyDescent="0.25">
      <c r="A241" s="94">
        <v>29</v>
      </c>
      <c r="B241" s="95"/>
      <c r="C241" s="8" t="s">
        <v>240</v>
      </c>
      <c r="D241" s="103"/>
      <c r="E241" s="106">
        <v>1387092</v>
      </c>
      <c r="F241" s="94"/>
      <c r="G241" s="106">
        <v>0</v>
      </c>
      <c r="H241" s="94"/>
      <c r="I241" s="106">
        <v>3923428</v>
      </c>
      <c r="J241" s="94"/>
      <c r="K241" s="106">
        <v>0</v>
      </c>
      <c r="L241" s="94"/>
      <c r="M241" s="106">
        <f t="shared" si="20"/>
        <v>5310520</v>
      </c>
      <c r="N241" s="94"/>
      <c r="O241" s="106">
        <v>0</v>
      </c>
      <c r="P241" s="94"/>
      <c r="Q241" s="106">
        <v>0</v>
      </c>
      <c r="R241" s="94"/>
      <c r="S241" s="106">
        <v>3519021</v>
      </c>
      <c r="T241" s="94"/>
      <c r="U241" s="106">
        <v>1791499</v>
      </c>
      <c r="V241" s="94"/>
      <c r="W241" s="106">
        <f t="shared" si="21"/>
        <v>5310520</v>
      </c>
      <c r="X241" s="94"/>
      <c r="Y241" s="106">
        <v>0</v>
      </c>
      <c r="Z241" s="94"/>
      <c r="AA241" s="106">
        <f t="shared" si="19"/>
        <v>5310520</v>
      </c>
      <c r="AB241" s="94"/>
      <c r="AC241" s="107">
        <f t="shared" si="22"/>
        <v>1142.0473118279569</v>
      </c>
      <c r="AD241" s="94"/>
      <c r="AE241" s="190">
        <v>4650</v>
      </c>
    </row>
    <row r="242" spans="1:31" ht="9.75" customHeight="1" x14ac:dyDescent="0.25">
      <c r="A242" s="94">
        <v>30</v>
      </c>
      <c r="B242" s="95"/>
      <c r="C242" s="8" t="s">
        <v>241</v>
      </c>
      <c r="D242" s="103"/>
      <c r="E242" s="106">
        <v>28143949</v>
      </c>
      <c r="F242" s="94"/>
      <c r="G242" s="106">
        <v>0</v>
      </c>
      <c r="H242" s="94"/>
      <c r="I242" s="106">
        <v>781836</v>
      </c>
      <c r="J242" s="94"/>
      <c r="K242" s="106">
        <v>0</v>
      </c>
      <c r="L242" s="94"/>
      <c r="M242" s="106">
        <f t="shared" si="20"/>
        <v>28925785</v>
      </c>
      <c r="N242" s="94"/>
      <c r="O242" s="106">
        <v>0</v>
      </c>
      <c r="P242" s="94"/>
      <c r="Q242" s="106">
        <v>0</v>
      </c>
      <c r="R242" s="94"/>
      <c r="S242" s="106">
        <v>1049453</v>
      </c>
      <c r="T242" s="94"/>
      <c r="U242" s="106">
        <v>27876332</v>
      </c>
      <c r="V242" s="94"/>
      <c r="W242" s="106">
        <f t="shared" si="21"/>
        <v>28925785</v>
      </c>
      <c r="X242" s="94"/>
      <c r="Y242" s="106">
        <v>0</v>
      </c>
      <c r="Z242" s="94"/>
      <c r="AA242" s="106">
        <f t="shared" si="19"/>
        <v>28925785</v>
      </c>
      <c r="AB242" s="94"/>
      <c r="AC242" s="107">
        <f t="shared" si="22"/>
        <v>4521.0667396061272</v>
      </c>
      <c r="AD242" s="94"/>
      <c r="AE242" s="190">
        <v>6398</v>
      </c>
    </row>
    <row r="243" spans="1:31" ht="9.75" customHeight="1" x14ac:dyDescent="0.25">
      <c r="A243" s="94">
        <v>31</v>
      </c>
      <c r="B243" s="95"/>
      <c r="C243" s="8" t="s">
        <v>208</v>
      </c>
      <c r="D243" s="103"/>
      <c r="E243" s="106">
        <v>4111818</v>
      </c>
      <c r="F243" s="94"/>
      <c r="G243" s="106">
        <v>0</v>
      </c>
      <c r="H243" s="94"/>
      <c r="I243" s="106">
        <v>2892657</v>
      </c>
      <c r="J243" s="94"/>
      <c r="K243" s="106">
        <v>0</v>
      </c>
      <c r="L243" s="94"/>
      <c r="M243" s="106">
        <f t="shared" si="20"/>
        <v>7004475</v>
      </c>
      <c r="N243" s="94"/>
      <c r="O243" s="106">
        <v>0</v>
      </c>
      <c r="P243" s="94"/>
      <c r="Q243" s="106">
        <v>0</v>
      </c>
      <c r="R243" s="94"/>
      <c r="S243" s="106">
        <v>2573856</v>
      </c>
      <c r="T243" s="94"/>
      <c r="U243" s="106">
        <v>4430619</v>
      </c>
      <c r="V243" s="94"/>
      <c r="W243" s="106">
        <f t="shared" si="21"/>
        <v>7004475</v>
      </c>
      <c r="X243" s="94"/>
      <c r="Y243" s="106">
        <v>0</v>
      </c>
      <c r="Z243" s="94"/>
      <c r="AA243" s="106">
        <f t="shared" ref="AA243:AA250" si="23">(M243-Y243)</f>
        <v>7004475</v>
      </c>
      <c r="AB243" s="94"/>
      <c r="AC243" s="107">
        <f t="shared" si="22"/>
        <v>1513.8264534255457</v>
      </c>
      <c r="AD243" s="94"/>
      <c r="AE243" s="190">
        <v>4627</v>
      </c>
    </row>
    <row r="244" spans="1:31" ht="9.75" customHeight="1" x14ac:dyDescent="0.25">
      <c r="A244" s="94">
        <v>32</v>
      </c>
      <c r="B244" s="95"/>
      <c r="C244" s="8" t="s">
        <v>242</v>
      </c>
      <c r="D244" s="103"/>
      <c r="E244" s="106">
        <v>26041039</v>
      </c>
      <c r="F244" s="94"/>
      <c r="G244" s="106">
        <v>0</v>
      </c>
      <c r="H244" s="94"/>
      <c r="I244" s="106">
        <v>22600285</v>
      </c>
      <c r="J244" s="94"/>
      <c r="K244" s="106">
        <v>0</v>
      </c>
      <c r="L244" s="94"/>
      <c r="M244" s="106">
        <f t="shared" si="20"/>
        <v>48641324</v>
      </c>
      <c r="N244" s="94"/>
      <c r="O244" s="106">
        <v>0</v>
      </c>
      <c r="P244" s="94"/>
      <c r="Q244" s="106">
        <v>0</v>
      </c>
      <c r="R244" s="94"/>
      <c r="S244" s="106">
        <v>43076091</v>
      </c>
      <c r="T244" s="94"/>
      <c r="U244" s="106">
        <v>5565233</v>
      </c>
      <c r="V244" s="94"/>
      <c r="W244" s="106">
        <f t="shared" si="21"/>
        <v>48641324</v>
      </c>
      <c r="X244" s="94"/>
      <c r="Y244" s="106">
        <v>0</v>
      </c>
      <c r="Z244" s="94"/>
      <c r="AA244" s="106">
        <f t="shared" si="23"/>
        <v>48641324</v>
      </c>
      <c r="AB244" s="94"/>
      <c r="AC244" s="107">
        <f t="shared" si="22"/>
        <v>3100.7409957289474</v>
      </c>
      <c r="AD244" s="94"/>
      <c r="AE244" s="190">
        <v>15687</v>
      </c>
    </row>
    <row r="245" spans="1:31" ht="9.75" customHeight="1" x14ac:dyDescent="0.25">
      <c r="A245" s="94">
        <v>33</v>
      </c>
      <c r="B245" s="95"/>
      <c r="C245" s="8" t="s">
        <v>243</v>
      </c>
      <c r="D245" s="103"/>
      <c r="E245" s="106">
        <v>7469319</v>
      </c>
      <c r="F245" s="94"/>
      <c r="G245" s="106">
        <v>0</v>
      </c>
      <c r="H245" s="94"/>
      <c r="I245" s="106">
        <v>4320676</v>
      </c>
      <c r="J245" s="94"/>
      <c r="K245" s="106">
        <v>0</v>
      </c>
      <c r="L245" s="94"/>
      <c r="M245" s="106">
        <f t="shared" si="20"/>
        <v>11789995</v>
      </c>
      <c r="N245" s="94"/>
      <c r="O245" s="106">
        <v>0</v>
      </c>
      <c r="P245" s="94"/>
      <c r="Q245" s="106">
        <v>0</v>
      </c>
      <c r="R245" s="94"/>
      <c r="S245" s="106">
        <v>5254395</v>
      </c>
      <c r="T245" s="94"/>
      <c r="U245" s="106">
        <v>6535600</v>
      </c>
      <c r="V245" s="94"/>
      <c r="W245" s="106">
        <f t="shared" si="21"/>
        <v>11789995</v>
      </c>
      <c r="X245" s="94"/>
      <c r="Y245" s="106">
        <v>0</v>
      </c>
      <c r="Z245" s="94"/>
      <c r="AA245" s="106">
        <f t="shared" si="23"/>
        <v>11789995</v>
      </c>
      <c r="AB245" s="94"/>
      <c r="AC245" s="107">
        <f t="shared" si="22"/>
        <v>1455.9144233143986</v>
      </c>
      <c r="AD245" s="94"/>
      <c r="AE245" s="190">
        <v>8098</v>
      </c>
    </row>
    <row r="246" spans="1:31" ht="9.75" customHeight="1" x14ac:dyDescent="0.25">
      <c r="A246" s="94">
        <v>34</v>
      </c>
      <c r="B246" s="95"/>
      <c r="C246" s="8" t="s">
        <v>244</v>
      </c>
      <c r="D246" s="103"/>
      <c r="E246" s="106">
        <v>19106000</v>
      </c>
      <c r="F246" s="94"/>
      <c r="G246" s="106">
        <v>0</v>
      </c>
      <c r="H246" s="94"/>
      <c r="I246" s="106">
        <v>4210453</v>
      </c>
      <c r="J246" s="94"/>
      <c r="K246" s="106">
        <v>0</v>
      </c>
      <c r="L246" s="94"/>
      <c r="M246" s="106">
        <f t="shared" si="20"/>
        <v>23316453</v>
      </c>
      <c r="N246" s="94"/>
      <c r="O246" s="106">
        <v>0</v>
      </c>
      <c r="P246" s="94"/>
      <c r="Q246" s="106">
        <v>0</v>
      </c>
      <c r="R246" s="94"/>
      <c r="S246" s="106">
        <v>10254350</v>
      </c>
      <c r="T246" s="94"/>
      <c r="U246" s="106">
        <v>13062103</v>
      </c>
      <c r="V246" s="94"/>
      <c r="W246" s="106">
        <f t="shared" si="21"/>
        <v>23316453</v>
      </c>
      <c r="X246" s="94"/>
      <c r="Y246" s="106">
        <v>0</v>
      </c>
      <c r="Z246" s="94"/>
      <c r="AA246" s="106">
        <f t="shared" si="23"/>
        <v>23316453</v>
      </c>
      <c r="AB246" s="94"/>
      <c r="AC246" s="107">
        <f t="shared" si="22"/>
        <v>2426.0173759234212</v>
      </c>
      <c r="AD246" s="94"/>
      <c r="AE246" s="190">
        <v>9611</v>
      </c>
    </row>
    <row r="247" spans="1:31" ht="9.75" customHeight="1" x14ac:dyDescent="0.25">
      <c r="A247" s="94">
        <v>35</v>
      </c>
      <c r="B247" s="95"/>
      <c r="C247" s="8" t="s">
        <v>245</v>
      </c>
      <c r="D247" s="103"/>
      <c r="E247" s="106">
        <v>6093142</v>
      </c>
      <c r="F247" s="94"/>
      <c r="G247" s="106">
        <v>0</v>
      </c>
      <c r="H247" s="94"/>
      <c r="I247" s="106">
        <v>9886886</v>
      </c>
      <c r="J247" s="94"/>
      <c r="K247" s="106">
        <v>0</v>
      </c>
      <c r="L247" s="94"/>
      <c r="M247" s="106">
        <f t="shared" si="20"/>
        <v>15980028</v>
      </c>
      <c r="N247" s="94"/>
      <c r="O247" s="106">
        <v>9836202</v>
      </c>
      <c r="P247" s="94"/>
      <c r="Q247" s="106">
        <v>0</v>
      </c>
      <c r="R247" s="94"/>
      <c r="S247" s="106">
        <v>5580913</v>
      </c>
      <c r="T247" s="94"/>
      <c r="U247" s="106">
        <v>562913</v>
      </c>
      <c r="V247" s="94"/>
      <c r="W247" s="106">
        <f t="shared" si="21"/>
        <v>15980028</v>
      </c>
      <c r="X247" s="94"/>
      <c r="Y247" s="106">
        <v>0</v>
      </c>
      <c r="Z247" s="94"/>
      <c r="AA247" s="106">
        <f t="shared" si="23"/>
        <v>15980028</v>
      </c>
      <c r="AB247" s="94"/>
      <c r="AC247" s="107">
        <f t="shared" si="22"/>
        <v>4833.6442831215973</v>
      </c>
      <c r="AD247" s="94"/>
      <c r="AE247" s="190">
        <v>3306</v>
      </c>
    </row>
    <row r="248" spans="1:31" ht="9.75" customHeight="1" x14ac:dyDescent="0.25">
      <c r="A248" s="94">
        <v>36</v>
      </c>
      <c r="B248" s="95"/>
      <c r="C248" s="8" t="s">
        <v>212</v>
      </c>
      <c r="D248" s="103"/>
      <c r="E248" s="106">
        <v>1705922</v>
      </c>
      <c r="F248" s="94"/>
      <c r="G248" s="106">
        <v>0</v>
      </c>
      <c r="H248" s="94"/>
      <c r="I248" s="106">
        <v>1388706</v>
      </c>
      <c r="J248" s="94"/>
      <c r="K248" s="106">
        <v>0</v>
      </c>
      <c r="L248" s="94"/>
      <c r="M248" s="106">
        <f t="shared" si="20"/>
        <v>3094628</v>
      </c>
      <c r="N248" s="94"/>
      <c r="O248" s="106">
        <v>0</v>
      </c>
      <c r="P248" s="94"/>
      <c r="Q248" s="106">
        <v>0</v>
      </c>
      <c r="R248" s="94"/>
      <c r="S248" s="106">
        <v>971163</v>
      </c>
      <c r="T248" s="94"/>
      <c r="U248" s="106">
        <v>2123465</v>
      </c>
      <c r="V248" s="94"/>
      <c r="W248" s="106">
        <f t="shared" si="21"/>
        <v>3094628</v>
      </c>
      <c r="X248" s="94"/>
      <c r="Y248" s="106">
        <v>0</v>
      </c>
      <c r="Z248" s="94"/>
      <c r="AA248" s="106">
        <f>(M248-Y248)</f>
        <v>3094628</v>
      </c>
      <c r="AB248" s="94"/>
      <c r="AC248" s="107">
        <f t="shared" si="22"/>
        <v>941.76141205112594</v>
      </c>
      <c r="AD248" s="94"/>
      <c r="AE248" s="190">
        <v>3286</v>
      </c>
    </row>
    <row r="249" spans="1:31" ht="9.75" customHeight="1" x14ac:dyDescent="0.25">
      <c r="A249" s="94">
        <v>37</v>
      </c>
      <c r="B249" s="95"/>
      <c r="C249" s="9" t="s">
        <v>246</v>
      </c>
      <c r="D249" s="103"/>
      <c r="E249" s="113">
        <v>19500748</v>
      </c>
      <c r="F249" s="119"/>
      <c r="G249" s="113">
        <v>0</v>
      </c>
      <c r="H249" s="119"/>
      <c r="I249" s="113">
        <v>4304340</v>
      </c>
      <c r="J249" s="119"/>
      <c r="K249" s="113">
        <v>0</v>
      </c>
      <c r="L249" s="119"/>
      <c r="M249" s="113">
        <f t="shared" si="20"/>
        <v>23805088</v>
      </c>
      <c r="N249" s="119"/>
      <c r="O249" s="113">
        <v>0</v>
      </c>
      <c r="P249" s="119"/>
      <c r="Q249" s="113">
        <v>0</v>
      </c>
      <c r="R249" s="119"/>
      <c r="S249" s="113">
        <v>4550691</v>
      </c>
      <c r="T249" s="119"/>
      <c r="U249" s="113">
        <v>19254397</v>
      </c>
      <c r="V249" s="119"/>
      <c r="W249" s="113">
        <f t="shared" si="21"/>
        <v>23805088</v>
      </c>
      <c r="X249" s="119"/>
      <c r="Y249" s="113">
        <v>0</v>
      </c>
      <c r="Z249" s="119"/>
      <c r="AA249" s="113">
        <f>(M249-Y249)</f>
        <v>23805088</v>
      </c>
      <c r="AB249" s="119"/>
      <c r="AC249" s="114">
        <f t="shared" si="22"/>
        <v>4670.4116146752995</v>
      </c>
      <c r="AD249" s="119"/>
      <c r="AE249" s="196">
        <v>5097</v>
      </c>
    </row>
    <row r="250" spans="1:31" ht="9.75" customHeight="1" x14ac:dyDescent="0.25">
      <c r="A250" s="126">
        <v>38</v>
      </c>
      <c r="B250" s="103"/>
      <c r="C250" s="13" t="s">
        <v>247</v>
      </c>
      <c r="D250" s="103"/>
      <c r="E250" s="110">
        <v>20824560</v>
      </c>
      <c r="F250" s="94"/>
      <c r="G250" s="110">
        <v>0</v>
      </c>
      <c r="H250" s="94"/>
      <c r="I250" s="110">
        <v>9987434</v>
      </c>
      <c r="J250" s="94"/>
      <c r="K250" s="110">
        <v>0</v>
      </c>
      <c r="L250" s="94"/>
      <c r="M250" s="110">
        <f t="shared" si="20"/>
        <v>30811994</v>
      </c>
      <c r="N250" s="94"/>
      <c r="O250" s="110">
        <v>0</v>
      </c>
      <c r="P250" s="94"/>
      <c r="Q250" s="110">
        <v>0</v>
      </c>
      <c r="R250" s="94"/>
      <c r="S250" s="110">
        <v>17585077</v>
      </c>
      <c r="T250" s="94"/>
      <c r="U250" s="110">
        <v>13226917</v>
      </c>
      <c r="V250" s="94"/>
      <c r="W250" s="110">
        <f t="shared" si="21"/>
        <v>30811994</v>
      </c>
      <c r="X250" s="94"/>
      <c r="Y250" s="110">
        <v>0</v>
      </c>
      <c r="Z250" s="94"/>
      <c r="AA250" s="110">
        <f t="shared" si="23"/>
        <v>30811994</v>
      </c>
      <c r="AB250" s="94"/>
      <c r="AC250" s="111">
        <f t="shared" si="22"/>
        <v>3752.5263670685667</v>
      </c>
      <c r="AD250" s="94"/>
      <c r="AE250" s="191">
        <v>8211</v>
      </c>
    </row>
    <row r="251" spans="1:31" ht="8.85" customHeight="1" x14ac:dyDescent="0.25">
      <c r="A251" s="112"/>
      <c r="B251" s="103"/>
      <c r="C251" s="123"/>
      <c r="D251" s="103"/>
      <c r="E251" s="127"/>
      <c r="F251" s="94"/>
      <c r="G251" s="127"/>
      <c r="H251" s="94"/>
      <c r="I251" s="127"/>
      <c r="J251" s="94"/>
      <c r="K251" s="127"/>
      <c r="L251" s="94"/>
      <c r="M251" s="127"/>
      <c r="N251" s="94"/>
      <c r="O251" s="127"/>
      <c r="P251" s="94"/>
      <c r="Q251" s="127"/>
      <c r="R251" s="94"/>
      <c r="S251" s="127"/>
      <c r="T251" s="94"/>
      <c r="U251" s="127"/>
      <c r="V251" s="94"/>
      <c r="W251" s="127"/>
      <c r="X251" s="94"/>
      <c r="Y251" s="127"/>
      <c r="Z251" s="94"/>
      <c r="AA251" s="127"/>
      <c r="AB251" s="94"/>
      <c r="AC251" s="128"/>
      <c r="AD251" s="94"/>
      <c r="AE251" s="113"/>
    </row>
    <row r="252" spans="1:31" ht="8.85" customHeight="1" x14ac:dyDescent="0.25">
      <c r="A252" s="109">
        <f>A250</f>
        <v>38</v>
      </c>
      <c r="B252" s="94"/>
      <c r="C252" s="94" t="s">
        <v>63</v>
      </c>
      <c r="D252" s="94"/>
      <c r="E252" s="115">
        <f>SUM(E213:E250)</f>
        <v>659970137</v>
      </c>
      <c r="F252" s="94"/>
      <c r="G252" s="115">
        <f>SUM(G213:G250)</f>
        <v>0</v>
      </c>
      <c r="H252" s="94"/>
      <c r="I252" s="115">
        <f>SUM(I213:I250)</f>
        <v>274862478</v>
      </c>
      <c r="J252" s="94"/>
      <c r="K252" s="115">
        <f>SUM(K213:K250)</f>
        <v>1151500</v>
      </c>
      <c r="L252" s="94"/>
      <c r="M252" s="115">
        <f>SUM(M213:M250)</f>
        <v>935984115</v>
      </c>
      <c r="N252" s="94"/>
      <c r="O252" s="115">
        <f>SUM(O213:O250)</f>
        <v>16158855</v>
      </c>
      <c r="P252" s="94"/>
      <c r="Q252" s="115">
        <f>SUM(Q213:Q250)</f>
        <v>3249681</v>
      </c>
      <c r="R252" s="94"/>
      <c r="S252" s="115">
        <f>SUM(S213:S250)</f>
        <v>453814684</v>
      </c>
      <c r="T252" s="94"/>
      <c r="U252" s="115">
        <f>SUM(U213:U250)</f>
        <v>462760895</v>
      </c>
      <c r="V252" s="94"/>
      <c r="W252" s="115">
        <f>SUM(W213:W250)</f>
        <v>935984115</v>
      </c>
      <c r="X252" s="94"/>
      <c r="Y252" s="115">
        <f>SUM(Y213:Y250)</f>
        <v>0</v>
      </c>
      <c r="Z252" s="94"/>
      <c r="AA252" s="115">
        <f>SUM(AA213:AA250)</f>
        <v>935984115</v>
      </c>
      <c r="AB252" s="94"/>
      <c r="AC252" s="129">
        <f>(AA252/AE252)</f>
        <v>2607.2053543324632</v>
      </c>
      <c r="AD252" s="94"/>
      <c r="AE252" s="117">
        <f>SUM(AE213:AE250)</f>
        <v>358999</v>
      </c>
    </row>
    <row r="253" spans="1:31" ht="12.2" customHeight="1" x14ac:dyDescent="0.25">
      <c r="A253" s="112"/>
      <c r="B253" s="103"/>
      <c r="C253" s="123"/>
      <c r="D253" s="103"/>
      <c r="E253" s="127"/>
      <c r="F253" s="94"/>
      <c r="G253" s="127"/>
      <c r="H253" s="94"/>
      <c r="I253" s="127"/>
      <c r="J253" s="94"/>
      <c r="K253" s="127"/>
      <c r="L253" s="94"/>
      <c r="M253" s="127"/>
      <c r="N253" s="94"/>
      <c r="O253" s="127"/>
      <c r="P253" s="94"/>
      <c r="Q253" s="127"/>
      <c r="R253" s="94"/>
      <c r="S253" s="127"/>
      <c r="T253" s="94"/>
      <c r="U253" s="127"/>
      <c r="V253" s="94"/>
      <c r="W253" s="127"/>
      <c r="X253" s="94"/>
      <c r="Y253" s="127"/>
      <c r="Z253" s="94"/>
      <c r="AA253" s="127"/>
      <c r="AB253" s="94"/>
      <c r="AC253" s="128"/>
      <c r="AD253" s="94"/>
      <c r="AE253" s="113"/>
    </row>
    <row r="254" spans="1:31" ht="13.5" thickBot="1" x14ac:dyDescent="0.3">
      <c r="A254" s="130">
        <f>(A53+A192+A252)</f>
        <v>171</v>
      </c>
      <c r="B254" s="119"/>
      <c r="C254" s="119" t="s">
        <v>248</v>
      </c>
      <c r="D254" s="119"/>
      <c r="E254" s="131">
        <f>(E53+E192+E252)</f>
        <v>25609805506</v>
      </c>
      <c r="F254" s="94"/>
      <c r="G254" s="131">
        <f>(G53+G192+G252)</f>
        <v>98444157</v>
      </c>
      <c r="H254" s="94"/>
      <c r="I254" s="131">
        <f>(I53+I192+I252)</f>
        <v>28467295442</v>
      </c>
      <c r="J254" s="94"/>
      <c r="K254" s="131">
        <f>(K53+K192+K252)</f>
        <v>17471500</v>
      </c>
      <c r="L254" s="94"/>
      <c r="M254" s="131">
        <f>(M53+M192+M252)</f>
        <v>54193016605</v>
      </c>
      <c r="N254" s="94"/>
      <c r="O254" s="131">
        <f>(O53+O192+O252)</f>
        <v>26987580643</v>
      </c>
      <c r="P254" s="94"/>
      <c r="Q254" s="131">
        <f>(Q53+Q192+Q252)</f>
        <v>1279390111</v>
      </c>
      <c r="R254" s="94"/>
      <c r="S254" s="131">
        <f>(S53+S192+S252)</f>
        <v>18607468798</v>
      </c>
      <c r="T254" s="94"/>
      <c r="U254" s="131">
        <f>(U53+U192+U252)</f>
        <v>7318577053</v>
      </c>
      <c r="V254" s="94"/>
      <c r="W254" s="131">
        <f>(W53+W192+W252)</f>
        <v>54193016605</v>
      </c>
      <c r="X254" s="94"/>
      <c r="Y254" s="131">
        <f>(Y53+Y192+Y252)</f>
        <v>359268945</v>
      </c>
      <c r="Z254" s="94"/>
      <c r="AA254" s="131">
        <f>(AA53+AA192+AA252)</f>
        <v>53833747660</v>
      </c>
      <c r="AB254" s="94"/>
      <c r="AC254" s="132">
        <f>(AA254/AE254)</f>
        <v>6164.6632230321347</v>
      </c>
      <c r="AD254" s="94"/>
      <c r="AE254" s="133">
        <f>(AE53+AE192+AE252)</f>
        <v>8732634</v>
      </c>
    </row>
    <row r="255" spans="1:31" ht="7.15" customHeight="1" thickTop="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row>
    <row r="256" spans="1:31" ht="10.5" customHeight="1" x14ac:dyDescent="0.25">
      <c r="A256" s="94"/>
      <c r="B256" s="94"/>
      <c r="C256" s="118"/>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row>
    <row r="257" spans="1:31" ht="12.75" x14ac:dyDescent="0.25">
      <c r="A257" s="94"/>
      <c r="B257" s="94"/>
      <c r="C257" s="94" t="s">
        <v>249</v>
      </c>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row>
    <row r="258" spans="1:31" ht="8.85"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row>
    <row r="259" spans="1:31" ht="8.85"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row>
    <row r="260" spans="1:31" ht="8.85"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row>
    <row r="261" spans="1:31" ht="8.85"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row>
    <row r="262" spans="1:31" ht="8.85"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row>
    <row r="263" spans="1:31" ht="8.85"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row>
    <row r="264" spans="1:31" ht="8.4499999999999993"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row>
    <row r="265" spans="1:31" ht="8.85" hidden="1"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row>
    <row r="266" spans="1:31" ht="2.25" hidden="1"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row>
    <row r="267" spans="1:31" ht="0.6" hidden="1"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row>
    <row r="268" spans="1:31" ht="8.85"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row>
    <row r="269" spans="1:31" ht="9.75" customHeight="1" x14ac:dyDescent="0.25">
      <c r="A269" s="118"/>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6" t="s">
        <v>683</v>
      </c>
      <c r="AD269" s="94"/>
    </row>
  </sheetData>
  <printOptions horizontalCentered="1" gridLinesSet="0"/>
  <pageMargins left="3.75" right="0.25" top="0.5" bottom="0.3" header="0.5" footer="0.5"/>
  <pageSetup paperSize="17" orientation="landscape" horizontalDpi="300" verticalDpi="300" r:id="rId1"/>
  <headerFooter alignWithMargins="0"/>
  <rowBreaks count="3" manualBreakCount="3">
    <brk id="67" max="28" man="1"/>
    <brk id="133" max="28" man="1"/>
    <brk id="200" max="28" man="1"/>
  </rowBreaks>
  <ignoredErrors>
    <ignoredError sqref="A67 AC133 A200 AC26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2"/>
  <sheetViews>
    <sheetView showGridLines="0" zoomScaleNormal="100" workbookViewId="0">
      <pane xSplit="4" ySplit="11" topLeftCell="E12" activePane="bottomRight" state="frozen"/>
      <selection pane="topRight"/>
      <selection pane="bottomLeft"/>
      <selection pane="bottomRight"/>
    </sheetView>
  </sheetViews>
  <sheetFormatPr defaultColWidth="22.85546875" defaultRowHeight="9.75" customHeight="1" x14ac:dyDescent="0.25"/>
  <cols>
    <col min="1" max="1" width="4.85546875" style="35" customWidth="1"/>
    <col min="2" max="2" width="2.42578125" style="27" customWidth="1"/>
    <col min="3" max="3" width="17.42578125" style="29" customWidth="1"/>
    <col min="4" max="4" width="2.42578125" style="29" customWidth="1"/>
    <col min="5" max="5" width="10.5703125" style="30" customWidth="1"/>
    <col min="6" max="6" width="2.42578125" style="31" customWidth="1"/>
    <col min="7" max="7" width="11.7109375" style="32" customWidth="1"/>
    <col min="8" max="8" width="2.42578125" style="33" customWidth="1"/>
    <col min="9" max="9" width="9.140625" style="32" customWidth="1"/>
    <col min="10" max="10" width="2.42578125" style="33" customWidth="1"/>
    <col min="11" max="11" width="11" style="35" customWidth="1"/>
    <col min="12" max="12" width="2.42578125" style="37" customWidth="1"/>
    <col min="13" max="13" width="11.42578125" style="35" customWidth="1"/>
    <col min="14" max="14" width="2.42578125" style="37" customWidth="1"/>
    <col min="15" max="15" width="13.7109375" style="38" customWidth="1"/>
    <col min="16" max="16" width="2.42578125" style="39" customWidth="1"/>
    <col min="17" max="17" width="9.85546875" style="40" customWidth="1"/>
    <col min="18" max="18" width="2.42578125" style="41" customWidth="1"/>
    <col min="19" max="19" width="14.5703125" style="42" customWidth="1"/>
    <col min="20" max="20" width="2.140625" style="43" customWidth="1"/>
    <col min="21" max="21" width="11.28515625" style="49" customWidth="1"/>
    <col min="22" max="22" width="2.28515625" style="27" customWidth="1"/>
    <col min="23" max="23" width="8.85546875" style="27" customWidth="1"/>
    <col min="24" max="256" width="22.85546875" style="27"/>
    <col min="257" max="257" width="4.85546875" style="27" customWidth="1"/>
    <col min="258" max="258" width="2.42578125" style="27" customWidth="1"/>
    <col min="259" max="259" width="17.42578125" style="27" customWidth="1"/>
    <col min="260" max="260" width="2.42578125" style="27" customWidth="1"/>
    <col min="261" max="261" width="10.5703125" style="27" customWidth="1"/>
    <col min="262" max="262" width="2.42578125" style="27" customWidth="1"/>
    <col min="263" max="263" width="11.7109375" style="27" customWidth="1"/>
    <col min="264" max="264" width="2.42578125" style="27" customWidth="1"/>
    <col min="265" max="265" width="9.140625" style="27" customWidth="1"/>
    <col min="266" max="266" width="2.42578125" style="27" customWidth="1"/>
    <col min="267" max="267" width="11" style="27" customWidth="1"/>
    <col min="268" max="268" width="2.42578125" style="27" customWidth="1"/>
    <col min="269" max="269" width="11.42578125" style="27" customWidth="1"/>
    <col min="270" max="270" width="2.42578125" style="27" customWidth="1"/>
    <col min="271" max="271" width="13.7109375" style="27" customWidth="1"/>
    <col min="272" max="272" width="2.42578125" style="27" customWidth="1"/>
    <col min="273" max="273" width="9.85546875" style="27" customWidth="1"/>
    <col min="274" max="274" width="2.42578125" style="27" customWidth="1"/>
    <col min="275" max="275" width="14.5703125" style="27" customWidth="1"/>
    <col min="276" max="276" width="2.140625" style="27" customWidth="1"/>
    <col min="277" max="277" width="11.28515625" style="27" customWidth="1"/>
    <col min="278" max="278" width="2.28515625" style="27" customWidth="1"/>
    <col min="279" max="279" width="8.85546875" style="27" customWidth="1"/>
    <col min="280" max="512" width="22.85546875" style="27"/>
    <col min="513" max="513" width="4.85546875" style="27" customWidth="1"/>
    <col min="514" max="514" width="2.42578125" style="27" customWidth="1"/>
    <col min="515" max="515" width="17.42578125" style="27" customWidth="1"/>
    <col min="516" max="516" width="2.42578125" style="27" customWidth="1"/>
    <col min="517" max="517" width="10.5703125" style="27" customWidth="1"/>
    <col min="518" max="518" width="2.42578125" style="27" customWidth="1"/>
    <col min="519" max="519" width="11.7109375" style="27" customWidth="1"/>
    <col min="520" max="520" width="2.42578125" style="27" customWidth="1"/>
    <col min="521" max="521" width="9.140625" style="27" customWidth="1"/>
    <col min="522" max="522" width="2.42578125" style="27" customWidth="1"/>
    <col min="523" max="523" width="11" style="27" customWidth="1"/>
    <col min="524" max="524" width="2.42578125" style="27" customWidth="1"/>
    <col min="525" max="525" width="11.42578125" style="27" customWidth="1"/>
    <col min="526" max="526" width="2.42578125" style="27" customWidth="1"/>
    <col min="527" max="527" width="13.7109375" style="27" customWidth="1"/>
    <col min="528" max="528" width="2.42578125" style="27" customWidth="1"/>
    <col min="529" max="529" width="9.85546875" style="27" customWidth="1"/>
    <col min="530" max="530" width="2.42578125" style="27" customWidth="1"/>
    <col min="531" max="531" width="14.5703125" style="27" customWidth="1"/>
    <col min="532" max="532" width="2.140625" style="27" customWidth="1"/>
    <col min="533" max="533" width="11.28515625" style="27" customWidth="1"/>
    <col min="534" max="534" width="2.28515625" style="27" customWidth="1"/>
    <col min="535" max="535" width="8.85546875" style="27" customWidth="1"/>
    <col min="536" max="768" width="22.85546875" style="27"/>
    <col min="769" max="769" width="4.85546875" style="27" customWidth="1"/>
    <col min="770" max="770" width="2.42578125" style="27" customWidth="1"/>
    <col min="771" max="771" width="17.42578125" style="27" customWidth="1"/>
    <col min="772" max="772" width="2.42578125" style="27" customWidth="1"/>
    <col min="773" max="773" width="10.5703125" style="27" customWidth="1"/>
    <col min="774" max="774" width="2.42578125" style="27" customWidth="1"/>
    <col min="775" max="775" width="11.7109375" style="27" customWidth="1"/>
    <col min="776" max="776" width="2.42578125" style="27" customWidth="1"/>
    <col min="777" max="777" width="9.140625" style="27" customWidth="1"/>
    <col min="778" max="778" width="2.42578125" style="27" customWidth="1"/>
    <col min="779" max="779" width="11" style="27" customWidth="1"/>
    <col min="780" max="780" width="2.42578125" style="27" customWidth="1"/>
    <col min="781" max="781" width="11.42578125" style="27" customWidth="1"/>
    <col min="782" max="782" width="2.42578125" style="27" customWidth="1"/>
    <col min="783" max="783" width="13.7109375" style="27" customWidth="1"/>
    <col min="784" max="784" width="2.42578125" style="27" customWidth="1"/>
    <col min="785" max="785" width="9.85546875" style="27" customWidth="1"/>
    <col min="786" max="786" width="2.42578125" style="27" customWidth="1"/>
    <col min="787" max="787" width="14.5703125" style="27" customWidth="1"/>
    <col min="788" max="788" width="2.140625" style="27" customWidth="1"/>
    <col min="789" max="789" width="11.28515625" style="27" customWidth="1"/>
    <col min="790" max="790" width="2.28515625" style="27" customWidth="1"/>
    <col min="791" max="791" width="8.85546875" style="27" customWidth="1"/>
    <col min="792" max="1024" width="22.85546875" style="27"/>
    <col min="1025" max="1025" width="4.85546875" style="27" customWidth="1"/>
    <col min="1026" max="1026" width="2.42578125" style="27" customWidth="1"/>
    <col min="1027" max="1027" width="17.42578125" style="27" customWidth="1"/>
    <col min="1028" max="1028" width="2.42578125" style="27" customWidth="1"/>
    <col min="1029" max="1029" width="10.5703125" style="27" customWidth="1"/>
    <col min="1030" max="1030" width="2.42578125" style="27" customWidth="1"/>
    <col min="1031" max="1031" width="11.7109375" style="27" customWidth="1"/>
    <col min="1032" max="1032" width="2.42578125" style="27" customWidth="1"/>
    <col min="1033" max="1033" width="9.140625" style="27" customWidth="1"/>
    <col min="1034" max="1034" width="2.42578125" style="27" customWidth="1"/>
    <col min="1035" max="1035" width="11" style="27" customWidth="1"/>
    <col min="1036" max="1036" width="2.42578125" style="27" customWidth="1"/>
    <col min="1037" max="1037" width="11.42578125" style="27" customWidth="1"/>
    <col min="1038" max="1038" width="2.42578125" style="27" customWidth="1"/>
    <col min="1039" max="1039" width="13.7109375" style="27" customWidth="1"/>
    <col min="1040" max="1040" width="2.42578125" style="27" customWidth="1"/>
    <col min="1041" max="1041" width="9.85546875" style="27" customWidth="1"/>
    <col min="1042" max="1042" width="2.42578125" style="27" customWidth="1"/>
    <col min="1043" max="1043" width="14.5703125" style="27" customWidth="1"/>
    <col min="1044" max="1044" width="2.140625" style="27" customWidth="1"/>
    <col min="1045" max="1045" width="11.28515625" style="27" customWidth="1"/>
    <col min="1046" max="1046" width="2.28515625" style="27" customWidth="1"/>
    <col min="1047" max="1047" width="8.85546875" style="27" customWidth="1"/>
    <col min="1048" max="1280" width="22.85546875" style="27"/>
    <col min="1281" max="1281" width="4.85546875" style="27" customWidth="1"/>
    <col min="1282" max="1282" width="2.42578125" style="27" customWidth="1"/>
    <col min="1283" max="1283" width="17.42578125" style="27" customWidth="1"/>
    <col min="1284" max="1284" width="2.42578125" style="27" customWidth="1"/>
    <col min="1285" max="1285" width="10.5703125" style="27" customWidth="1"/>
    <col min="1286" max="1286" width="2.42578125" style="27" customWidth="1"/>
    <col min="1287" max="1287" width="11.7109375" style="27" customWidth="1"/>
    <col min="1288" max="1288" width="2.42578125" style="27" customWidth="1"/>
    <col min="1289" max="1289" width="9.140625" style="27" customWidth="1"/>
    <col min="1290" max="1290" width="2.42578125" style="27" customWidth="1"/>
    <col min="1291" max="1291" width="11" style="27" customWidth="1"/>
    <col min="1292" max="1292" width="2.42578125" style="27" customWidth="1"/>
    <col min="1293" max="1293" width="11.42578125" style="27" customWidth="1"/>
    <col min="1294" max="1294" width="2.42578125" style="27" customWidth="1"/>
    <col min="1295" max="1295" width="13.7109375" style="27" customWidth="1"/>
    <col min="1296" max="1296" width="2.42578125" style="27" customWidth="1"/>
    <col min="1297" max="1297" width="9.85546875" style="27" customWidth="1"/>
    <col min="1298" max="1298" width="2.42578125" style="27" customWidth="1"/>
    <col min="1299" max="1299" width="14.5703125" style="27" customWidth="1"/>
    <col min="1300" max="1300" width="2.140625" style="27" customWidth="1"/>
    <col min="1301" max="1301" width="11.28515625" style="27" customWidth="1"/>
    <col min="1302" max="1302" width="2.28515625" style="27" customWidth="1"/>
    <col min="1303" max="1303" width="8.85546875" style="27" customWidth="1"/>
    <col min="1304" max="1536" width="22.85546875" style="27"/>
    <col min="1537" max="1537" width="4.85546875" style="27" customWidth="1"/>
    <col min="1538" max="1538" width="2.42578125" style="27" customWidth="1"/>
    <col min="1539" max="1539" width="17.42578125" style="27" customWidth="1"/>
    <col min="1540" max="1540" width="2.42578125" style="27" customWidth="1"/>
    <col min="1541" max="1541" width="10.5703125" style="27" customWidth="1"/>
    <col min="1542" max="1542" width="2.42578125" style="27" customWidth="1"/>
    <col min="1543" max="1543" width="11.7109375" style="27" customWidth="1"/>
    <col min="1544" max="1544" width="2.42578125" style="27" customWidth="1"/>
    <col min="1545" max="1545" width="9.140625" style="27" customWidth="1"/>
    <col min="1546" max="1546" width="2.42578125" style="27" customWidth="1"/>
    <col min="1547" max="1547" width="11" style="27" customWidth="1"/>
    <col min="1548" max="1548" width="2.42578125" style="27" customWidth="1"/>
    <col min="1549" max="1549" width="11.42578125" style="27" customWidth="1"/>
    <col min="1550" max="1550" width="2.42578125" style="27" customWidth="1"/>
    <col min="1551" max="1551" width="13.7109375" style="27" customWidth="1"/>
    <col min="1552" max="1552" width="2.42578125" style="27" customWidth="1"/>
    <col min="1553" max="1553" width="9.85546875" style="27" customWidth="1"/>
    <col min="1554" max="1554" width="2.42578125" style="27" customWidth="1"/>
    <col min="1555" max="1555" width="14.5703125" style="27" customWidth="1"/>
    <col min="1556" max="1556" width="2.140625" style="27" customWidth="1"/>
    <col min="1557" max="1557" width="11.28515625" style="27" customWidth="1"/>
    <col min="1558" max="1558" width="2.28515625" style="27" customWidth="1"/>
    <col min="1559" max="1559" width="8.85546875" style="27" customWidth="1"/>
    <col min="1560" max="1792" width="22.85546875" style="27"/>
    <col min="1793" max="1793" width="4.85546875" style="27" customWidth="1"/>
    <col min="1794" max="1794" width="2.42578125" style="27" customWidth="1"/>
    <col min="1795" max="1795" width="17.42578125" style="27" customWidth="1"/>
    <col min="1796" max="1796" width="2.42578125" style="27" customWidth="1"/>
    <col min="1797" max="1797" width="10.5703125" style="27" customWidth="1"/>
    <col min="1798" max="1798" width="2.42578125" style="27" customWidth="1"/>
    <col min="1799" max="1799" width="11.7109375" style="27" customWidth="1"/>
    <col min="1800" max="1800" width="2.42578125" style="27" customWidth="1"/>
    <col min="1801" max="1801" width="9.140625" style="27" customWidth="1"/>
    <col min="1802" max="1802" width="2.42578125" style="27" customWidth="1"/>
    <col min="1803" max="1803" width="11" style="27" customWidth="1"/>
    <col min="1804" max="1804" width="2.42578125" style="27" customWidth="1"/>
    <col min="1805" max="1805" width="11.42578125" style="27" customWidth="1"/>
    <col min="1806" max="1806" width="2.42578125" style="27" customWidth="1"/>
    <col min="1807" max="1807" width="13.7109375" style="27" customWidth="1"/>
    <col min="1808" max="1808" width="2.42578125" style="27" customWidth="1"/>
    <col min="1809" max="1809" width="9.85546875" style="27" customWidth="1"/>
    <col min="1810" max="1810" width="2.42578125" style="27" customWidth="1"/>
    <col min="1811" max="1811" width="14.5703125" style="27" customWidth="1"/>
    <col min="1812" max="1812" width="2.140625" style="27" customWidth="1"/>
    <col min="1813" max="1813" width="11.28515625" style="27" customWidth="1"/>
    <col min="1814" max="1814" width="2.28515625" style="27" customWidth="1"/>
    <col min="1815" max="1815" width="8.85546875" style="27" customWidth="1"/>
    <col min="1816" max="2048" width="22.85546875" style="27"/>
    <col min="2049" max="2049" width="4.85546875" style="27" customWidth="1"/>
    <col min="2050" max="2050" width="2.42578125" style="27" customWidth="1"/>
    <col min="2051" max="2051" width="17.42578125" style="27" customWidth="1"/>
    <col min="2052" max="2052" width="2.42578125" style="27" customWidth="1"/>
    <col min="2053" max="2053" width="10.5703125" style="27" customWidth="1"/>
    <col min="2054" max="2054" width="2.42578125" style="27" customWidth="1"/>
    <col min="2055" max="2055" width="11.7109375" style="27" customWidth="1"/>
    <col min="2056" max="2056" width="2.42578125" style="27" customWidth="1"/>
    <col min="2057" max="2057" width="9.140625" style="27" customWidth="1"/>
    <col min="2058" max="2058" width="2.42578125" style="27" customWidth="1"/>
    <col min="2059" max="2059" width="11" style="27" customWidth="1"/>
    <col min="2060" max="2060" width="2.42578125" style="27" customWidth="1"/>
    <col min="2061" max="2061" width="11.42578125" style="27" customWidth="1"/>
    <col min="2062" max="2062" width="2.42578125" style="27" customWidth="1"/>
    <col min="2063" max="2063" width="13.7109375" style="27" customWidth="1"/>
    <col min="2064" max="2064" width="2.42578125" style="27" customWidth="1"/>
    <col min="2065" max="2065" width="9.85546875" style="27" customWidth="1"/>
    <col min="2066" max="2066" width="2.42578125" style="27" customWidth="1"/>
    <col min="2067" max="2067" width="14.5703125" style="27" customWidth="1"/>
    <col min="2068" max="2068" width="2.140625" style="27" customWidth="1"/>
    <col min="2069" max="2069" width="11.28515625" style="27" customWidth="1"/>
    <col min="2070" max="2070" width="2.28515625" style="27" customWidth="1"/>
    <col min="2071" max="2071" width="8.85546875" style="27" customWidth="1"/>
    <col min="2072" max="2304" width="22.85546875" style="27"/>
    <col min="2305" max="2305" width="4.85546875" style="27" customWidth="1"/>
    <col min="2306" max="2306" width="2.42578125" style="27" customWidth="1"/>
    <col min="2307" max="2307" width="17.42578125" style="27" customWidth="1"/>
    <col min="2308" max="2308" width="2.42578125" style="27" customWidth="1"/>
    <col min="2309" max="2309" width="10.5703125" style="27" customWidth="1"/>
    <col min="2310" max="2310" width="2.42578125" style="27" customWidth="1"/>
    <col min="2311" max="2311" width="11.7109375" style="27" customWidth="1"/>
    <col min="2312" max="2312" width="2.42578125" style="27" customWidth="1"/>
    <col min="2313" max="2313" width="9.140625" style="27" customWidth="1"/>
    <col min="2314" max="2314" width="2.42578125" style="27" customWidth="1"/>
    <col min="2315" max="2315" width="11" style="27" customWidth="1"/>
    <col min="2316" max="2316" width="2.42578125" style="27" customWidth="1"/>
    <col min="2317" max="2317" width="11.42578125" style="27" customWidth="1"/>
    <col min="2318" max="2318" width="2.42578125" style="27" customWidth="1"/>
    <col min="2319" max="2319" width="13.7109375" style="27" customWidth="1"/>
    <col min="2320" max="2320" width="2.42578125" style="27" customWidth="1"/>
    <col min="2321" max="2321" width="9.85546875" style="27" customWidth="1"/>
    <col min="2322" max="2322" width="2.42578125" style="27" customWidth="1"/>
    <col min="2323" max="2323" width="14.5703125" style="27" customWidth="1"/>
    <col min="2324" max="2324" width="2.140625" style="27" customWidth="1"/>
    <col min="2325" max="2325" width="11.28515625" style="27" customWidth="1"/>
    <col min="2326" max="2326" width="2.28515625" style="27" customWidth="1"/>
    <col min="2327" max="2327" width="8.85546875" style="27" customWidth="1"/>
    <col min="2328" max="2560" width="22.85546875" style="27"/>
    <col min="2561" max="2561" width="4.85546875" style="27" customWidth="1"/>
    <col min="2562" max="2562" width="2.42578125" style="27" customWidth="1"/>
    <col min="2563" max="2563" width="17.42578125" style="27" customWidth="1"/>
    <col min="2564" max="2564" width="2.42578125" style="27" customWidth="1"/>
    <col min="2565" max="2565" width="10.5703125" style="27" customWidth="1"/>
    <col min="2566" max="2566" width="2.42578125" style="27" customWidth="1"/>
    <col min="2567" max="2567" width="11.7109375" style="27" customWidth="1"/>
    <col min="2568" max="2568" width="2.42578125" style="27" customWidth="1"/>
    <col min="2569" max="2569" width="9.140625" style="27" customWidth="1"/>
    <col min="2570" max="2570" width="2.42578125" style="27" customWidth="1"/>
    <col min="2571" max="2571" width="11" style="27" customWidth="1"/>
    <col min="2572" max="2572" width="2.42578125" style="27" customWidth="1"/>
    <col min="2573" max="2573" width="11.42578125" style="27" customWidth="1"/>
    <col min="2574" max="2574" width="2.42578125" style="27" customWidth="1"/>
    <col min="2575" max="2575" width="13.7109375" style="27" customWidth="1"/>
    <col min="2576" max="2576" width="2.42578125" style="27" customWidth="1"/>
    <col min="2577" max="2577" width="9.85546875" style="27" customWidth="1"/>
    <col min="2578" max="2578" width="2.42578125" style="27" customWidth="1"/>
    <col min="2579" max="2579" width="14.5703125" style="27" customWidth="1"/>
    <col min="2580" max="2580" width="2.140625" style="27" customWidth="1"/>
    <col min="2581" max="2581" width="11.28515625" style="27" customWidth="1"/>
    <col min="2582" max="2582" width="2.28515625" style="27" customWidth="1"/>
    <col min="2583" max="2583" width="8.85546875" style="27" customWidth="1"/>
    <col min="2584" max="2816" width="22.85546875" style="27"/>
    <col min="2817" max="2817" width="4.85546875" style="27" customWidth="1"/>
    <col min="2818" max="2818" width="2.42578125" style="27" customWidth="1"/>
    <col min="2819" max="2819" width="17.42578125" style="27" customWidth="1"/>
    <col min="2820" max="2820" width="2.42578125" style="27" customWidth="1"/>
    <col min="2821" max="2821" width="10.5703125" style="27" customWidth="1"/>
    <col min="2822" max="2822" width="2.42578125" style="27" customWidth="1"/>
    <col min="2823" max="2823" width="11.7109375" style="27" customWidth="1"/>
    <col min="2824" max="2824" width="2.42578125" style="27" customWidth="1"/>
    <col min="2825" max="2825" width="9.140625" style="27" customWidth="1"/>
    <col min="2826" max="2826" width="2.42578125" style="27" customWidth="1"/>
    <col min="2827" max="2827" width="11" style="27" customWidth="1"/>
    <col min="2828" max="2828" width="2.42578125" style="27" customWidth="1"/>
    <col min="2829" max="2829" width="11.42578125" style="27" customWidth="1"/>
    <col min="2830" max="2830" width="2.42578125" style="27" customWidth="1"/>
    <col min="2831" max="2831" width="13.7109375" style="27" customWidth="1"/>
    <col min="2832" max="2832" width="2.42578125" style="27" customWidth="1"/>
    <col min="2833" max="2833" width="9.85546875" style="27" customWidth="1"/>
    <col min="2834" max="2834" width="2.42578125" style="27" customWidth="1"/>
    <col min="2835" max="2835" width="14.5703125" style="27" customWidth="1"/>
    <col min="2836" max="2836" width="2.140625" style="27" customWidth="1"/>
    <col min="2837" max="2837" width="11.28515625" style="27" customWidth="1"/>
    <col min="2838" max="2838" width="2.28515625" style="27" customWidth="1"/>
    <col min="2839" max="2839" width="8.85546875" style="27" customWidth="1"/>
    <col min="2840" max="3072" width="22.85546875" style="27"/>
    <col min="3073" max="3073" width="4.85546875" style="27" customWidth="1"/>
    <col min="3074" max="3074" width="2.42578125" style="27" customWidth="1"/>
    <col min="3075" max="3075" width="17.42578125" style="27" customWidth="1"/>
    <col min="3076" max="3076" width="2.42578125" style="27" customWidth="1"/>
    <col min="3077" max="3077" width="10.5703125" style="27" customWidth="1"/>
    <col min="3078" max="3078" width="2.42578125" style="27" customWidth="1"/>
    <col min="3079" max="3079" width="11.7109375" style="27" customWidth="1"/>
    <col min="3080" max="3080" width="2.42578125" style="27" customWidth="1"/>
    <col min="3081" max="3081" width="9.140625" style="27" customWidth="1"/>
    <col min="3082" max="3082" width="2.42578125" style="27" customWidth="1"/>
    <col min="3083" max="3083" width="11" style="27" customWidth="1"/>
    <col min="3084" max="3084" width="2.42578125" style="27" customWidth="1"/>
    <col min="3085" max="3085" width="11.42578125" style="27" customWidth="1"/>
    <col min="3086" max="3086" width="2.42578125" style="27" customWidth="1"/>
    <col min="3087" max="3087" width="13.7109375" style="27" customWidth="1"/>
    <col min="3088" max="3088" width="2.42578125" style="27" customWidth="1"/>
    <col min="3089" max="3089" width="9.85546875" style="27" customWidth="1"/>
    <col min="3090" max="3090" width="2.42578125" style="27" customWidth="1"/>
    <col min="3091" max="3091" width="14.5703125" style="27" customWidth="1"/>
    <col min="3092" max="3092" width="2.140625" style="27" customWidth="1"/>
    <col min="3093" max="3093" width="11.28515625" style="27" customWidth="1"/>
    <col min="3094" max="3094" width="2.28515625" style="27" customWidth="1"/>
    <col min="3095" max="3095" width="8.85546875" style="27" customWidth="1"/>
    <col min="3096" max="3328" width="22.85546875" style="27"/>
    <col min="3329" max="3329" width="4.85546875" style="27" customWidth="1"/>
    <col min="3330" max="3330" width="2.42578125" style="27" customWidth="1"/>
    <col min="3331" max="3331" width="17.42578125" style="27" customWidth="1"/>
    <col min="3332" max="3332" width="2.42578125" style="27" customWidth="1"/>
    <col min="3333" max="3333" width="10.5703125" style="27" customWidth="1"/>
    <col min="3334" max="3334" width="2.42578125" style="27" customWidth="1"/>
    <col min="3335" max="3335" width="11.7109375" style="27" customWidth="1"/>
    <col min="3336" max="3336" width="2.42578125" style="27" customWidth="1"/>
    <col min="3337" max="3337" width="9.140625" style="27" customWidth="1"/>
    <col min="3338" max="3338" width="2.42578125" style="27" customWidth="1"/>
    <col min="3339" max="3339" width="11" style="27" customWidth="1"/>
    <col min="3340" max="3340" width="2.42578125" style="27" customWidth="1"/>
    <col min="3341" max="3341" width="11.42578125" style="27" customWidth="1"/>
    <col min="3342" max="3342" width="2.42578125" style="27" customWidth="1"/>
    <col min="3343" max="3343" width="13.7109375" style="27" customWidth="1"/>
    <col min="3344" max="3344" width="2.42578125" style="27" customWidth="1"/>
    <col min="3345" max="3345" width="9.85546875" style="27" customWidth="1"/>
    <col min="3346" max="3346" width="2.42578125" style="27" customWidth="1"/>
    <col min="3347" max="3347" width="14.5703125" style="27" customWidth="1"/>
    <col min="3348" max="3348" width="2.140625" style="27" customWidth="1"/>
    <col min="3349" max="3349" width="11.28515625" style="27" customWidth="1"/>
    <col min="3350" max="3350" width="2.28515625" style="27" customWidth="1"/>
    <col min="3351" max="3351" width="8.85546875" style="27" customWidth="1"/>
    <col min="3352" max="3584" width="22.85546875" style="27"/>
    <col min="3585" max="3585" width="4.85546875" style="27" customWidth="1"/>
    <col min="3586" max="3586" width="2.42578125" style="27" customWidth="1"/>
    <col min="3587" max="3587" width="17.42578125" style="27" customWidth="1"/>
    <col min="3588" max="3588" width="2.42578125" style="27" customWidth="1"/>
    <col min="3589" max="3589" width="10.5703125" style="27" customWidth="1"/>
    <col min="3590" max="3590" width="2.42578125" style="27" customWidth="1"/>
    <col min="3591" max="3591" width="11.7109375" style="27" customWidth="1"/>
    <col min="3592" max="3592" width="2.42578125" style="27" customWidth="1"/>
    <col min="3593" max="3593" width="9.140625" style="27" customWidth="1"/>
    <col min="3594" max="3594" width="2.42578125" style="27" customWidth="1"/>
    <col min="3595" max="3595" width="11" style="27" customWidth="1"/>
    <col min="3596" max="3596" width="2.42578125" style="27" customWidth="1"/>
    <col min="3597" max="3597" width="11.42578125" style="27" customWidth="1"/>
    <col min="3598" max="3598" width="2.42578125" style="27" customWidth="1"/>
    <col min="3599" max="3599" width="13.7109375" style="27" customWidth="1"/>
    <col min="3600" max="3600" width="2.42578125" style="27" customWidth="1"/>
    <col min="3601" max="3601" width="9.85546875" style="27" customWidth="1"/>
    <col min="3602" max="3602" width="2.42578125" style="27" customWidth="1"/>
    <col min="3603" max="3603" width="14.5703125" style="27" customWidth="1"/>
    <col min="3604" max="3604" width="2.140625" style="27" customWidth="1"/>
    <col min="3605" max="3605" width="11.28515625" style="27" customWidth="1"/>
    <col min="3606" max="3606" width="2.28515625" style="27" customWidth="1"/>
    <col min="3607" max="3607" width="8.85546875" style="27" customWidth="1"/>
    <col min="3608" max="3840" width="22.85546875" style="27"/>
    <col min="3841" max="3841" width="4.85546875" style="27" customWidth="1"/>
    <col min="3842" max="3842" width="2.42578125" style="27" customWidth="1"/>
    <col min="3843" max="3843" width="17.42578125" style="27" customWidth="1"/>
    <col min="3844" max="3844" width="2.42578125" style="27" customWidth="1"/>
    <col min="3845" max="3845" width="10.5703125" style="27" customWidth="1"/>
    <col min="3846" max="3846" width="2.42578125" style="27" customWidth="1"/>
    <col min="3847" max="3847" width="11.7109375" style="27" customWidth="1"/>
    <col min="3848" max="3848" width="2.42578125" style="27" customWidth="1"/>
    <col min="3849" max="3849" width="9.140625" style="27" customWidth="1"/>
    <col min="3850" max="3850" width="2.42578125" style="27" customWidth="1"/>
    <col min="3851" max="3851" width="11" style="27" customWidth="1"/>
    <col min="3852" max="3852" width="2.42578125" style="27" customWidth="1"/>
    <col min="3853" max="3853" width="11.42578125" style="27" customWidth="1"/>
    <col min="3854" max="3854" width="2.42578125" style="27" customWidth="1"/>
    <col min="3855" max="3855" width="13.7109375" style="27" customWidth="1"/>
    <col min="3856" max="3856" width="2.42578125" style="27" customWidth="1"/>
    <col min="3857" max="3857" width="9.85546875" style="27" customWidth="1"/>
    <col min="3858" max="3858" width="2.42578125" style="27" customWidth="1"/>
    <col min="3859" max="3859" width="14.5703125" style="27" customWidth="1"/>
    <col min="3860" max="3860" width="2.140625" style="27" customWidth="1"/>
    <col min="3861" max="3861" width="11.28515625" style="27" customWidth="1"/>
    <col min="3862" max="3862" width="2.28515625" style="27" customWidth="1"/>
    <col min="3863" max="3863" width="8.85546875" style="27" customWidth="1"/>
    <col min="3864" max="4096" width="22.85546875" style="27"/>
    <col min="4097" max="4097" width="4.85546875" style="27" customWidth="1"/>
    <col min="4098" max="4098" width="2.42578125" style="27" customWidth="1"/>
    <col min="4099" max="4099" width="17.42578125" style="27" customWidth="1"/>
    <col min="4100" max="4100" width="2.42578125" style="27" customWidth="1"/>
    <col min="4101" max="4101" width="10.5703125" style="27" customWidth="1"/>
    <col min="4102" max="4102" width="2.42578125" style="27" customWidth="1"/>
    <col min="4103" max="4103" width="11.7109375" style="27" customWidth="1"/>
    <col min="4104" max="4104" width="2.42578125" style="27" customWidth="1"/>
    <col min="4105" max="4105" width="9.140625" style="27" customWidth="1"/>
    <col min="4106" max="4106" width="2.42578125" style="27" customWidth="1"/>
    <col min="4107" max="4107" width="11" style="27" customWidth="1"/>
    <col min="4108" max="4108" width="2.42578125" style="27" customWidth="1"/>
    <col min="4109" max="4109" width="11.42578125" style="27" customWidth="1"/>
    <col min="4110" max="4110" width="2.42578125" style="27" customWidth="1"/>
    <col min="4111" max="4111" width="13.7109375" style="27" customWidth="1"/>
    <col min="4112" max="4112" width="2.42578125" style="27" customWidth="1"/>
    <col min="4113" max="4113" width="9.85546875" style="27" customWidth="1"/>
    <col min="4114" max="4114" width="2.42578125" style="27" customWidth="1"/>
    <col min="4115" max="4115" width="14.5703125" style="27" customWidth="1"/>
    <col min="4116" max="4116" width="2.140625" style="27" customWidth="1"/>
    <col min="4117" max="4117" width="11.28515625" style="27" customWidth="1"/>
    <col min="4118" max="4118" width="2.28515625" style="27" customWidth="1"/>
    <col min="4119" max="4119" width="8.85546875" style="27" customWidth="1"/>
    <col min="4120" max="4352" width="22.85546875" style="27"/>
    <col min="4353" max="4353" width="4.85546875" style="27" customWidth="1"/>
    <col min="4354" max="4354" width="2.42578125" style="27" customWidth="1"/>
    <col min="4355" max="4355" width="17.42578125" style="27" customWidth="1"/>
    <col min="4356" max="4356" width="2.42578125" style="27" customWidth="1"/>
    <col min="4357" max="4357" width="10.5703125" style="27" customWidth="1"/>
    <col min="4358" max="4358" width="2.42578125" style="27" customWidth="1"/>
    <col min="4359" max="4359" width="11.7109375" style="27" customWidth="1"/>
    <col min="4360" max="4360" width="2.42578125" style="27" customWidth="1"/>
    <col min="4361" max="4361" width="9.140625" style="27" customWidth="1"/>
    <col min="4362" max="4362" width="2.42578125" style="27" customWidth="1"/>
    <col min="4363" max="4363" width="11" style="27" customWidth="1"/>
    <col min="4364" max="4364" width="2.42578125" style="27" customWidth="1"/>
    <col min="4365" max="4365" width="11.42578125" style="27" customWidth="1"/>
    <col min="4366" max="4366" width="2.42578125" style="27" customWidth="1"/>
    <col min="4367" max="4367" width="13.7109375" style="27" customWidth="1"/>
    <col min="4368" max="4368" width="2.42578125" style="27" customWidth="1"/>
    <col min="4369" max="4369" width="9.85546875" style="27" customWidth="1"/>
    <col min="4370" max="4370" width="2.42578125" style="27" customWidth="1"/>
    <col min="4371" max="4371" width="14.5703125" style="27" customWidth="1"/>
    <col min="4372" max="4372" width="2.140625" style="27" customWidth="1"/>
    <col min="4373" max="4373" width="11.28515625" style="27" customWidth="1"/>
    <col min="4374" max="4374" width="2.28515625" style="27" customWidth="1"/>
    <col min="4375" max="4375" width="8.85546875" style="27" customWidth="1"/>
    <col min="4376" max="4608" width="22.85546875" style="27"/>
    <col min="4609" max="4609" width="4.85546875" style="27" customWidth="1"/>
    <col min="4610" max="4610" width="2.42578125" style="27" customWidth="1"/>
    <col min="4611" max="4611" width="17.42578125" style="27" customWidth="1"/>
    <col min="4612" max="4612" width="2.42578125" style="27" customWidth="1"/>
    <col min="4613" max="4613" width="10.5703125" style="27" customWidth="1"/>
    <col min="4614" max="4614" width="2.42578125" style="27" customWidth="1"/>
    <col min="4615" max="4615" width="11.7109375" style="27" customWidth="1"/>
    <col min="4616" max="4616" width="2.42578125" style="27" customWidth="1"/>
    <col min="4617" max="4617" width="9.140625" style="27" customWidth="1"/>
    <col min="4618" max="4618" width="2.42578125" style="27" customWidth="1"/>
    <col min="4619" max="4619" width="11" style="27" customWidth="1"/>
    <col min="4620" max="4620" width="2.42578125" style="27" customWidth="1"/>
    <col min="4621" max="4621" width="11.42578125" style="27" customWidth="1"/>
    <col min="4622" max="4622" width="2.42578125" style="27" customWidth="1"/>
    <col min="4623" max="4623" width="13.7109375" style="27" customWidth="1"/>
    <col min="4624" max="4624" width="2.42578125" style="27" customWidth="1"/>
    <col min="4625" max="4625" width="9.85546875" style="27" customWidth="1"/>
    <col min="4626" max="4626" width="2.42578125" style="27" customWidth="1"/>
    <col min="4627" max="4627" width="14.5703125" style="27" customWidth="1"/>
    <col min="4628" max="4628" width="2.140625" style="27" customWidth="1"/>
    <col min="4629" max="4629" width="11.28515625" style="27" customWidth="1"/>
    <col min="4630" max="4630" width="2.28515625" style="27" customWidth="1"/>
    <col min="4631" max="4631" width="8.85546875" style="27" customWidth="1"/>
    <col min="4632" max="4864" width="22.85546875" style="27"/>
    <col min="4865" max="4865" width="4.85546875" style="27" customWidth="1"/>
    <col min="4866" max="4866" width="2.42578125" style="27" customWidth="1"/>
    <col min="4867" max="4867" width="17.42578125" style="27" customWidth="1"/>
    <col min="4868" max="4868" width="2.42578125" style="27" customWidth="1"/>
    <col min="4869" max="4869" width="10.5703125" style="27" customWidth="1"/>
    <col min="4870" max="4870" width="2.42578125" style="27" customWidth="1"/>
    <col min="4871" max="4871" width="11.7109375" style="27" customWidth="1"/>
    <col min="4872" max="4872" width="2.42578125" style="27" customWidth="1"/>
    <col min="4873" max="4873" width="9.140625" style="27" customWidth="1"/>
    <col min="4874" max="4874" width="2.42578125" style="27" customWidth="1"/>
    <col min="4875" max="4875" width="11" style="27" customWidth="1"/>
    <col min="4876" max="4876" width="2.42578125" style="27" customWidth="1"/>
    <col min="4877" max="4877" width="11.42578125" style="27" customWidth="1"/>
    <col min="4878" max="4878" width="2.42578125" style="27" customWidth="1"/>
    <col min="4879" max="4879" width="13.7109375" style="27" customWidth="1"/>
    <col min="4880" max="4880" width="2.42578125" style="27" customWidth="1"/>
    <col min="4881" max="4881" width="9.85546875" style="27" customWidth="1"/>
    <col min="4882" max="4882" width="2.42578125" style="27" customWidth="1"/>
    <col min="4883" max="4883" width="14.5703125" style="27" customWidth="1"/>
    <col min="4884" max="4884" width="2.140625" style="27" customWidth="1"/>
    <col min="4885" max="4885" width="11.28515625" style="27" customWidth="1"/>
    <col min="4886" max="4886" width="2.28515625" style="27" customWidth="1"/>
    <col min="4887" max="4887" width="8.85546875" style="27" customWidth="1"/>
    <col min="4888" max="5120" width="22.85546875" style="27"/>
    <col min="5121" max="5121" width="4.85546875" style="27" customWidth="1"/>
    <col min="5122" max="5122" width="2.42578125" style="27" customWidth="1"/>
    <col min="5123" max="5123" width="17.42578125" style="27" customWidth="1"/>
    <col min="5124" max="5124" width="2.42578125" style="27" customWidth="1"/>
    <col min="5125" max="5125" width="10.5703125" style="27" customWidth="1"/>
    <col min="5126" max="5126" width="2.42578125" style="27" customWidth="1"/>
    <col min="5127" max="5127" width="11.7109375" style="27" customWidth="1"/>
    <col min="5128" max="5128" width="2.42578125" style="27" customWidth="1"/>
    <col min="5129" max="5129" width="9.140625" style="27" customWidth="1"/>
    <col min="5130" max="5130" width="2.42578125" style="27" customWidth="1"/>
    <col min="5131" max="5131" width="11" style="27" customWidth="1"/>
    <col min="5132" max="5132" width="2.42578125" style="27" customWidth="1"/>
    <col min="5133" max="5133" width="11.42578125" style="27" customWidth="1"/>
    <col min="5134" max="5134" width="2.42578125" style="27" customWidth="1"/>
    <col min="5135" max="5135" width="13.7109375" style="27" customWidth="1"/>
    <col min="5136" max="5136" width="2.42578125" style="27" customWidth="1"/>
    <col min="5137" max="5137" width="9.85546875" style="27" customWidth="1"/>
    <col min="5138" max="5138" width="2.42578125" style="27" customWidth="1"/>
    <col min="5139" max="5139" width="14.5703125" style="27" customWidth="1"/>
    <col min="5140" max="5140" width="2.140625" style="27" customWidth="1"/>
    <col min="5141" max="5141" width="11.28515625" style="27" customWidth="1"/>
    <col min="5142" max="5142" width="2.28515625" style="27" customWidth="1"/>
    <col min="5143" max="5143" width="8.85546875" style="27" customWidth="1"/>
    <col min="5144" max="5376" width="22.85546875" style="27"/>
    <col min="5377" max="5377" width="4.85546875" style="27" customWidth="1"/>
    <col min="5378" max="5378" width="2.42578125" style="27" customWidth="1"/>
    <col min="5379" max="5379" width="17.42578125" style="27" customWidth="1"/>
    <col min="5380" max="5380" width="2.42578125" style="27" customWidth="1"/>
    <col min="5381" max="5381" width="10.5703125" style="27" customWidth="1"/>
    <col min="5382" max="5382" width="2.42578125" style="27" customWidth="1"/>
    <col min="5383" max="5383" width="11.7109375" style="27" customWidth="1"/>
    <col min="5384" max="5384" width="2.42578125" style="27" customWidth="1"/>
    <col min="5385" max="5385" width="9.140625" style="27" customWidth="1"/>
    <col min="5386" max="5386" width="2.42578125" style="27" customWidth="1"/>
    <col min="5387" max="5387" width="11" style="27" customWidth="1"/>
    <col min="5388" max="5388" width="2.42578125" style="27" customWidth="1"/>
    <col min="5389" max="5389" width="11.42578125" style="27" customWidth="1"/>
    <col min="5390" max="5390" width="2.42578125" style="27" customWidth="1"/>
    <col min="5391" max="5391" width="13.7109375" style="27" customWidth="1"/>
    <col min="5392" max="5392" width="2.42578125" style="27" customWidth="1"/>
    <col min="5393" max="5393" width="9.85546875" style="27" customWidth="1"/>
    <col min="5394" max="5394" width="2.42578125" style="27" customWidth="1"/>
    <col min="5395" max="5395" width="14.5703125" style="27" customWidth="1"/>
    <col min="5396" max="5396" width="2.140625" style="27" customWidth="1"/>
    <col min="5397" max="5397" width="11.28515625" style="27" customWidth="1"/>
    <col min="5398" max="5398" width="2.28515625" style="27" customWidth="1"/>
    <col min="5399" max="5399" width="8.85546875" style="27" customWidth="1"/>
    <col min="5400" max="5632" width="22.85546875" style="27"/>
    <col min="5633" max="5633" width="4.85546875" style="27" customWidth="1"/>
    <col min="5634" max="5634" width="2.42578125" style="27" customWidth="1"/>
    <col min="5635" max="5635" width="17.42578125" style="27" customWidth="1"/>
    <col min="5636" max="5636" width="2.42578125" style="27" customWidth="1"/>
    <col min="5637" max="5637" width="10.5703125" style="27" customWidth="1"/>
    <col min="5638" max="5638" width="2.42578125" style="27" customWidth="1"/>
    <col min="5639" max="5639" width="11.7109375" style="27" customWidth="1"/>
    <col min="5640" max="5640" width="2.42578125" style="27" customWidth="1"/>
    <col min="5641" max="5641" width="9.140625" style="27" customWidth="1"/>
    <col min="5642" max="5642" width="2.42578125" style="27" customWidth="1"/>
    <col min="5643" max="5643" width="11" style="27" customWidth="1"/>
    <col min="5644" max="5644" width="2.42578125" style="27" customWidth="1"/>
    <col min="5645" max="5645" width="11.42578125" style="27" customWidth="1"/>
    <col min="5646" max="5646" width="2.42578125" style="27" customWidth="1"/>
    <col min="5647" max="5647" width="13.7109375" style="27" customWidth="1"/>
    <col min="5648" max="5648" width="2.42578125" style="27" customWidth="1"/>
    <col min="5649" max="5649" width="9.85546875" style="27" customWidth="1"/>
    <col min="5650" max="5650" width="2.42578125" style="27" customWidth="1"/>
    <col min="5651" max="5651" width="14.5703125" style="27" customWidth="1"/>
    <col min="5652" max="5652" width="2.140625" style="27" customWidth="1"/>
    <col min="5653" max="5653" width="11.28515625" style="27" customWidth="1"/>
    <col min="5654" max="5654" width="2.28515625" style="27" customWidth="1"/>
    <col min="5655" max="5655" width="8.85546875" style="27" customWidth="1"/>
    <col min="5656" max="5888" width="22.85546875" style="27"/>
    <col min="5889" max="5889" width="4.85546875" style="27" customWidth="1"/>
    <col min="5890" max="5890" width="2.42578125" style="27" customWidth="1"/>
    <col min="5891" max="5891" width="17.42578125" style="27" customWidth="1"/>
    <col min="5892" max="5892" width="2.42578125" style="27" customWidth="1"/>
    <col min="5893" max="5893" width="10.5703125" style="27" customWidth="1"/>
    <col min="5894" max="5894" width="2.42578125" style="27" customWidth="1"/>
    <col min="5895" max="5895" width="11.7109375" style="27" customWidth="1"/>
    <col min="5896" max="5896" width="2.42578125" style="27" customWidth="1"/>
    <col min="5897" max="5897" width="9.140625" style="27" customWidth="1"/>
    <col min="5898" max="5898" width="2.42578125" style="27" customWidth="1"/>
    <col min="5899" max="5899" width="11" style="27" customWidth="1"/>
    <col min="5900" max="5900" width="2.42578125" style="27" customWidth="1"/>
    <col min="5901" max="5901" width="11.42578125" style="27" customWidth="1"/>
    <col min="5902" max="5902" width="2.42578125" style="27" customWidth="1"/>
    <col min="5903" max="5903" width="13.7109375" style="27" customWidth="1"/>
    <col min="5904" max="5904" width="2.42578125" style="27" customWidth="1"/>
    <col min="5905" max="5905" width="9.85546875" style="27" customWidth="1"/>
    <col min="5906" max="5906" width="2.42578125" style="27" customWidth="1"/>
    <col min="5907" max="5907" width="14.5703125" style="27" customWidth="1"/>
    <col min="5908" max="5908" width="2.140625" style="27" customWidth="1"/>
    <col min="5909" max="5909" width="11.28515625" style="27" customWidth="1"/>
    <col min="5910" max="5910" width="2.28515625" style="27" customWidth="1"/>
    <col min="5911" max="5911" width="8.85546875" style="27" customWidth="1"/>
    <col min="5912" max="6144" width="22.85546875" style="27"/>
    <col min="6145" max="6145" width="4.85546875" style="27" customWidth="1"/>
    <col min="6146" max="6146" width="2.42578125" style="27" customWidth="1"/>
    <col min="6147" max="6147" width="17.42578125" style="27" customWidth="1"/>
    <col min="6148" max="6148" width="2.42578125" style="27" customWidth="1"/>
    <col min="6149" max="6149" width="10.5703125" style="27" customWidth="1"/>
    <col min="6150" max="6150" width="2.42578125" style="27" customWidth="1"/>
    <col min="6151" max="6151" width="11.7109375" style="27" customWidth="1"/>
    <col min="6152" max="6152" width="2.42578125" style="27" customWidth="1"/>
    <col min="6153" max="6153" width="9.140625" style="27" customWidth="1"/>
    <col min="6154" max="6154" width="2.42578125" style="27" customWidth="1"/>
    <col min="6155" max="6155" width="11" style="27" customWidth="1"/>
    <col min="6156" max="6156" width="2.42578125" style="27" customWidth="1"/>
    <col min="6157" max="6157" width="11.42578125" style="27" customWidth="1"/>
    <col min="6158" max="6158" width="2.42578125" style="27" customWidth="1"/>
    <col min="6159" max="6159" width="13.7109375" style="27" customWidth="1"/>
    <col min="6160" max="6160" width="2.42578125" style="27" customWidth="1"/>
    <col min="6161" max="6161" width="9.85546875" style="27" customWidth="1"/>
    <col min="6162" max="6162" width="2.42578125" style="27" customWidth="1"/>
    <col min="6163" max="6163" width="14.5703125" style="27" customWidth="1"/>
    <col min="6164" max="6164" width="2.140625" style="27" customWidth="1"/>
    <col min="6165" max="6165" width="11.28515625" style="27" customWidth="1"/>
    <col min="6166" max="6166" width="2.28515625" style="27" customWidth="1"/>
    <col min="6167" max="6167" width="8.85546875" style="27" customWidth="1"/>
    <col min="6168" max="6400" width="22.85546875" style="27"/>
    <col min="6401" max="6401" width="4.85546875" style="27" customWidth="1"/>
    <col min="6402" max="6402" width="2.42578125" style="27" customWidth="1"/>
    <col min="6403" max="6403" width="17.42578125" style="27" customWidth="1"/>
    <col min="6404" max="6404" width="2.42578125" style="27" customWidth="1"/>
    <col min="6405" max="6405" width="10.5703125" style="27" customWidth="1"/>
    <col min="6406" max="6406" width="2.42578125" style="27" customWidth="1"/>
    <col min="6407" max="6407" width="11.7109375" style="27" customWidth="1"/>
    <col min="6408" max="6408" width="2.42578125" style="27" customWidth="1"/>
    <col min="6409" max="6409" width="9.140625" style="27" customWidth="1"/>
    <col min="6410" max="6410" width="2.42578125" style="27" customWidth="1"/>
    <col min="6411" max="6411" width="11" style="27" customWidth="1"/>
    <col min="6412" max="6412" width="2.42578125" style="27" customWidth="1"/>
    <col min="6413" max="6413" width="11.42578125" style="27" customWidth="1"/>
    <col min="6414" max="6414" width="2.42578125" style="27" customWidth="1"/>
    <col min="6415" max="6415" width="13.7109375" style="27" customWidth="1"/>
    <col min="6416" max="6416" width="2.42578125" style="27" customWidth="1"/>
    <col min="6417" max="6417" width="9.85546875" style="27" customWidth="1"/>
    <col min="6418" max="6418" width="2.42578125" style="27" customWidth="1"/>
    <col min="6419" max="6419" width="14.5703125" style="27" customWidth="1"/>
    <col min="6420" max="6420" width="2.140625" style="27" customWidth="1"/>
    <col min="6421" max="6421" width="11.28515625" style="27" customWidth="1"/>
    <col min="6422" max="6422" width="2.28515625" style="27" customWidth="1"/>
    <col min="6423" max="6423" width="8.85546875" style="27" customWidth="1"/>
    <col min="6424" max="6656" width="22.85546875" style="27"/>
    <col min="6657" max="6657" width="4.85546875" style="27" customWidth="1"/>
    <col min="6658" max="6658" width="2.42578125" style="27" customWidth="1"/>
    <col min="6659" max="6659" width="17.42578125" style="27" customWidth="1"/>
    <col min="6660" max="6660" width="2.42578125" style="27" customWidth="1"/>
    <col min="6661" max="6661" width="10.5703125" style="27" customWidth="1"/>
    <col min="6662" max="6662" width="2.42578125" style="27" customWidth="1"/>
    <col min="6663" max="6663" width="11.7109375" style="27" customWidth="1"/>
    <col min="6664" max="6664" width="2.42578125" style="27" customWidth="1"/>
    <col min="6665" max="6665" width="9.140625" style="27" customWidth="1"/>
    <col min="6666" max="6666" width="2.42578125" style="27" customWidth="1"/>
    <col min="6667" max="6667" width="11" style="27" customWidth="1"/>
    <col min="6668" max="6668" width="2.42578125" style="27" customWidth="1"/>
    <col min="6669" max="6669" width="11.42578125" style="27" customWidth="1"/>
    <col min="6670" max="6670" width="2.42578125" style="27" customWidth="1"/>
    <col min="6671" max="6671" width="13.7109375" style="27" customWidth="1"/>
    <col min="6672" max="6672" width="2.42578125" style="27" customWidth="1"/>
    <col min="6673" max="6673" width="9.85546875" style="27" customWidth="1"/>
    <col min="6674" max="6674" width="2.42578125" style="27" customWidth="1"/>
    <col min="6675" max="6675" width="14.5703125" style="27" customWidth="1"/>
    <col min="6676" max="6676" width="2.140625" style="27" customWidth="1"/>
    <col min="6677" max="6677" width="11.28515625" style="27" customWidth="1"/>
    <col min="6678" max="6678" width="2.28515625" style="27" customWidth="1"/>
    <col min="6679" max="6679" width="8.85546875" style="27" customWidth="1"/>
    <col min="6680" max="6912" width="22.85546875" style="27"/>
    <col min="6913" max="6913" width="4.85546875" style="27" customWidth="1"/>
    <col min="6914" max="6914" width="2.42578125" style="27" customWidth="1"/>
    <col min="6915" max="6915" width="17.42578125" style="27" customWidth="1"/>
    <col min="6916" max="6916" width="2.42578125" style="27" customWidth="1"/>
    <col min="6917" max="6917" width="10.5703125" style="27" customWidth="1"/>
    <col min="6918" max="6918" width="2.42578125" style="27" customWidth="1"/>
    <col min="6919" max="6919" width="11.7109375" style="27" customWidth="1"/>
    <col min="6920" max="6920" width="2.42578125" style="27" customWidth="1"/>
    <col min="6921" max="6921" width="9.140625" style="27" customWidth="1"/>
    <col min="6922" max="6922" width="2.42578125" style="27" customWidth="1"/>
    <col min="6923" max="6923" width="11" style="27" customWidth="1"/>
    <col min="6924" max="6924" width="2.42578125" style="27" customWidth="1"/>
    <col min="6925" max="6925" width="11.42578125" style="27" customWidth="1"/>
    <col min="6926" max="6926" width="2.42578125" style="27" customWidth="1"/>
    <col min="6927" max="6927" width="13.7109375" style="27" customWidth="1"/>
    <col min="6928" max="6928" width="2.42578125" style="27" customWidth="1"/>
    <col min="6929" max="6929" width="9.85546875" style="27" customWidth="1"/>
    <col min="6930" max="6930" width="2.42578125" style="27" customWidth="1"/>
    <col min="6931" max="6931" width="14.5703125" style="27" customWidth="1"/>
    <col min="6932" max="6932" width="2.140625" style="27" customWidth="1"/>
    <col min="6933" max="6933" width="11.28515625" style="27" customWidth="1"/>
    <col min="6934" max="6934" width="2.28515625" style="27" customWidth="1"/>
    <col min="6935" max="6935" width="8.85546875" style="27" customWidth="1"/>
    <col min="6936" max="7168" width="22.85546875" style="27"/>
    <col min="7169" max="7169" width="4.85546875" style="27" customWidth="1"/>
    <col min="7170" max="7170" width="2.42578125" style="27" customWidth="1"/>
    <col min="7171" max="7171" width="17.42578125" style="27" customWidth="1"/>
    <col min="7172" max="7172" width="2.42578125" style="27" customWidth="1"/>
    <col min="7173" max="7173" width="10.5703125" style="27" customWidth="1"/>
    <col min="7174" max="7174" width="2.42578125" style="27" customWidth="1"/>
    <col min="7175" max="7175" width="11.7109375" style="27" customWidth="1"/>
    <col min="7176" max="7176" width="2.42578125" style="27" customWidth="1"/>
    <col min="7177" max="7177" width="9.140625" style="27" customWidth="1"/>
    <col min="7178" max="7178" width="2.42578125" style="27" customWidth="1"/>
    <col min="7179" max="7179" width="11" style="27" customWidth="1"/>
    <col min="7180" max="7180" width="2.42578125" style="27" customWidth="1"/>
    <col min="7181" max="7181" width="11.42578125" style="27" customWidth="1"/>
    <col min="7182" max="7182" width="2.42578125" style="27" customWidth="1"/>
    <col min="7183" max="7183" width="13.7109375" style="27" customWidth="1"/>
    <col min="7184" max="7184" width="2.42578125" style="27" customWidth="1"/>
    <col min="7185" max="7185" width="9.85546875" style="27" customWidth="1"/>
    <col min="7186" max="7186" width="2.42578125" style="27" customWidth="1"/>
    <col min="7187" max="7187" width="14.5703125" style="27" customWidth="1"/>
    <col min="7188" max="7188" width="2.140625" style="27" customWidth="1"/>
    <col min="7189" max="7189" width="11.28515625" style="27" customWidth="1"/>
    <col min="7190" max="7190" width="2.28515625" style="27" customWidth="1"/>
    <col min="7191" max="7191" width="8.85546875" style="27" customWidth="1"/>
    <col min="7192" max="7424" width="22.85546875" style="27"/>
    <col min="7425" max="7425" width="4.85546875" style="27" customWidth="1"/>
    <col min="7426" max="7426" width="2.42578125" style="27" customWidth="1"/>
    <col min="7427" max="7427" width="17.42578125" style="27" customWidth="1"/>
    <col min="7428" max="7428" width="2.42578125" style="27" customWidth="1"/>
    <col min="7429" max="7429" width="10.5703125" style="27" customWidth="1"/>
    <col min="7430" max="7430" width="2.42578125" style="27" customWidth="1"/>
    <col min="7431" max="7431" width="11.7109375" style="27" customWidth="1"/>
    <col min="7432" max="7432" width="2.42578125" style="27" customWidth="1"/>
    <col min="7433" max="7433" width="9.140625" style="27" customWidth="1"/>
    <col min="7434" max="7434" width="2.42578125" style="27" customWidth="1"/>
    <col min="7435" max="7435" width="11" style="27" customWidth="1"/>
    <col min="7436" max="7436" width="2.42578125" style="27" customWidth="1"/>
    <col min="7437" max="7437" width="11.42578125" style="27" customWidth="1"/>
    <col min="7438" max="7438" width="2.42578125" style="27" customWidth="1"/>
    <col min="7439" max="7439" width="13.7109375" style="27" customWidth="1"/>
    <col min="7440" max="7440" width="2.42578125" style="27" customWidth="1"/>
    <col min="7441" max="7441" width="9.85546875" style="27" customWidth="1"/>
    <col min="7442" max="7442" width="2.42578125" style="27" customWidth="1"/>
    <col min="7443" max="7443" width="14.5703125" style="27" customWidth="1"/>
    <col min="7444" max="7444" width="2.140625" style="27" customWidth="1"/>
    <col min="7445" max="7445" width="11.28515625" style="27" customWidth="1"/>
    <col min="7446" max="7446" width="2.28515625" style="27" customWidth="1"/>
    <col min="7447" max="7447" width="8.85546875" style="27" customWidth="1"/>
    <col min="7448" max="7680" width="22.85546875" style="27"/>
    <col min="7681" max="7681" width="4.85546875" style="27" customWidth="1"/>
    <col min="7682" max="7682" width="2.42578125" style="27" customWidth="1"/>
    <col min="7683" max="7683" width="17.42578125" style="27" customWidth="1"/>
    <col min="7684" max="7684" width="2.42578125" style="27" customWidth="1"/>
    <col min="7685" max="7685" width="10.5703125" style="27" customWidth="1"/>
    <col min="7686" max="7686" width="2.42578125" style="27" customWidth="1"/>
    <col min="7687" max="7687" width="11.7109375" style="27" customWidth="1"/>
    <col min="7688" max="7688" width="2.42578125" style="27" customWidth="1"/>
    <col min="7689" max="7689" width="9.140625" style="27" customWidth="1"/>
    <col min="7690" max="7690" width="2.42578125" style="27" customWidth="1"/>
    <col min="7691" max="7691" width="11" style="27" customWidth="1"/>
    <col min="7692" max="7692" width="2.42578125" style="27" customWidth="1"/>
    <col min="7693" max="7693" width="11.42578125" style="27" customWidth="1"/>
    <col min="7694" max="7694" width="2.42578125" style="27" customWidth="1"/>
    <col min="7695" max="7695" width="13.7109375" style="27" customWidth="1"/>
    <col min="7696" max="7696" width="2.42578125" style="27" customWidth="1"/>
    <col min="7697" max="7697" width="9.85546875" style="27" customWidth="1"/>
    <col min="7698" max="7698" width="2.42578125" style="27" customWidth="1"/>
    <col min="7699" max="7699" width="14.5703125" style="27" customWidth="1"/>
    <col min="7700" max="7700" width="2.140625" style="27" customWidth="1"/>
    <col min="7701" max="7701" width="11.28515625" style="27" customWidth="1"/>
    <col min="7702" max="7702" width="2.28515625" style="27" customWidth="1"/>
    <col min="7703" max="7703" width="8.85546875" style="27" customWidth="1"/>
    <col min="7704" max="7936" width="22.85546875" style="27"/>
    <col min="7937" max="7937" width="4.85546875" style="27" customWidth="1"/>
    <col min="7938" max="7938" width="2.42578125" style="27" customWidth="1"/>
    <col min="7939" max="7939" width="17.42578125" style="27" customWidth="1"/>
    <col min="7940" max="7940" width="2.42578125" style="27" customWidth="1"/>
    <col min="7941" max="7941" width="10.5703125" style="27" customWidth="1"/>
    <col min="7942" max="7942" width="2.42578125" style="27" customWidth="1"/>
    <col min="7943" max="7943" width="11.7109375" style="27" customWidth="1"/>
    <col min="7944" max="7944" width="2.42578125" style="27" customWidth="1"/>
    <col min="7945" max="7945" width="9.140625" style="27" customWidth="1"/>
    <col min="7946" max="7946" width="2.42578125" style="27" customWidth="1"/>
    <col min="7947" max="7947" width="11" style="27" customWidth="1"/>
    <col min="7948" max="7948" width="2.42578125" style="27" customWidth="1"/>
    <col min="7949" max="7949" width="11.42578125" style="27" customWidth="1"/>
    <col min="7950" max="7950" width="2.42578125" style="27" customWidth="1"/>
    <col min="7951" max="7951" width="13.7109375" style="27" customWidth="1"/>
    <col min="7952" max="7952" width="2.42578125" style="27" customWidth="1"/>
    <col min="7953" max="7953" width="9.85546875" style="27" customWidth="1"/>
    <col min="7954" max="7954" width="2.42578125" style="27" customWidth="1"/>
    <col min="7955" max="7955" width="14.5703125" style="27" customWidth="1"/>
    <col min="7956" max="7956" width="2.140625" style="27" customWidth="1"/>
    <col min="7957" max="7957" width="11.28515625" style="27" customWidth="1"/>
    <col min="7958" max="7958" width="2.28515625" style="27" customWidth="1"/>
    <col min="7959" max="7959" width="8.85546875" style="27" customWidth="1"/>
    <col min="7960" max="8192" width="22.85546875" style="27"/>
    <col min="8193" max="8193" width="4.85546875" style="27" customWidth="1"/>
    <col min="8194" max="8194" width="2.42578125" style="27" customWidth="1"/>
    <col min="8195" max="8195" width="17.42578125" style="27" customWidth="1"/>
    <col min="8196" max="8196" width="2.42578125" style="27" customWidth="1"/>
    <col min="8197" max="8197" width="10.5703125" style="27" customWidth="1"/>
    <col min="8198" max="8198" width="2.42578125" style="27" customWidth="1"/>
    <col min="8199" max="8199" width="11.7109375" style="27" customWidth="1"/>
    <col min="8200" max="8200" width="2.42578125" style="27" customWidth="1"/>
    <col min="8201" max="8201" width="9.140625" style="27" customWidth="1"/>
    <col min="8202" max="8202" width="2.42578125" style="27" customWidth="1"/>
    <col min="8203" max="8203" width="11" style="27" customWidth="1"/>
    <col min="8204" max="8204" width="2.42578125" style="27" customWidth="1"/>
    <col min="8205" max="8205" width="11.42578125" style="27" customWidth="1"/>
    <col min="8206" max="8206" width="2.42578125" style="27" customWidth="1"/>
    <col min="8207" max="8207" width="13.7109375" style="27" customWidth="1"/>
    <col min="8208" max="8208" width="2.42578125" style="27" customWidth="1"/>
    <col min="8209" max="8209" width="9.85546875" style="27" customWidth="1"/>
    <col min="8210" max="8210" width="2.42578125" style="27" customWidth="1"/>
    <col min="8211" max="8211" width="14.5703125" style="27" customWidth="1"/>
    <col min="8212" max="8212" width="2.140625" style="27" customWidth="1"/>
    <col min="8213" max="8213" width="11.28515625" style="27" customWidth="1"/>
    <col min="8214" max="8214" width="2.28515625" style="27" customWidth="1"/>
    <col min="8215" max="8215" width="8.85546875" style="27" customWidth="1"/>
    <col min="8216" max="8448" width="22.85546875" style="27"/>
    <col min="8449" max="8449" width="4.85546875" style="27" customWidth="1"/>
    <col min="8450" max="8450" width="2.42578125" style="27" customWidth="1"/>
    <col min="8451" max="8451" width="17.42578125" style="27" customWidth="1"/>
    <col min="8452" max="8452" width="2.42578125" style="27" customWidth="1"/>
    <col min="8453" max="8453" width="10.5703125" style="27" customWidth="1"/>
    <col min="8454" max="8454" width="2.42578125" style="27" customWidth="1"/>
    <col min="8455" max="8455" width="11.7109375" style="27" customWidth="1"/>
    <col min="8456" max="8456" width="2.42578125" style="27" customWidth="1"/>
    <col min="8457" max="8457" width="9.140625" style="27" customWidth="1"/>
    <col min="8458" max="8458" width="2.42578125" style="27" customWidth="1"/>
    <col min="8459" max="8459" width="11" style="27" customWidth="1"/>
    <col min="8460" max="8460" width="2.42578125" style="27" customWidth="1"/>
    <col min="8461" max="8461" width="11.42578125" style="27" customWidth="1"/>
    <col min="8462" max="8462" width="2.42578125" style="27" customWidth="1"/>
    <col min="8463" max="8463" width="13.7109375" style="27" customWidth="1"/>
    <col min="8464" max="8464" width="2.42578125" style="27" customWidth="1"/>
    <col min="8465" max="8465" width="9.85546875" style="27" customWidth="1"/>
    <col min="8466" max="8466" width="2.42578125" style="27" customWidth="1"/>
    <col min="8467" max="8467" width="14.5703125" style="27" customWidth="1"/>
    <col min="8468" max="8468" width="2.140625" style="27" customWidth="1"/>
    <col min="8469" max="8469" width="11.28515625" style="27" customWidth="1"/>
    <col min="8470" max="8470" width="2.28515625" style="27" customWidth="1"/>
    <col min="8471" max="8471" width="8.85546875" style="27" customWidth="1"/>
    <col min="8472" max="8704" width="22.85546875" style="27"/>
    <col min="8705" max="8705" width="4.85546875" style="27" customWidth="1"/>
    <col min="8706" max="8706" width="2.42578125" style="27" customWidth="1"/>
    <col min="8707" max="8707" width="17.42578125" style="27" customWidth="1"/>
    <col min="8708" max="8708" width="2.42578125" style="27" customWidth="1"/>
    <col min="8709" max="8709" width="10.5703125" style="27" customWidth="1"/>
    <col min="8710" max="8710" width="2.42578125" style="27" customWidth="1"/>
    <col min="8711" max="8711" width="11.7109375" style="27" customWidth="1"/>
    <col min="8712" max="8712" width="2.42578125" style="27" customWidth="1"/>
    <col min="8713" max="8713" width="9.140625" style="27" customWidth="1"/>
    <col min="8714" max="8714" width="2.42578125" style="27" customWidth="1"/>
    <col min="8715" max="8715" width="11" style="27" customWidth="1"/>
    <col min="8716" max="8716" width="2.42578125" style="27" customWidth="1"/>
    <col min="8717" max="8717" width="11.42578125" style="27" customWidth="1"/>
    <col min="8718" max="8718" width="2.42578125" style="27" customWidth="1"/>
    <col min="8719" max="8719" width="13.7109375" style="27" customWidth="1"/>
    <col min="8720" max="8720" width="2.42578125" style="27" customWidth="1"/>
    <col min="8721" max="8721" width="9.85546875" style="27" customWidth="1"/>
    <col min="8722" max="8722" width="2.42578125" style="27" customWidth="1"/>
    <col min="8723" max="8723" width="14.5703125" style="27" customWidth="1"/>
    <col min="8724" max="8724" width="2.140625" style="27" customWidth="1"/>
    <col min="8725" max="8725" width="11.28515625" style="27" customWidth="1"/>
    <col min="8726" max="8726" width="2.28515625" style="27" customWidth="1"/>
    <col min="8727" max="8727" width="8.85546875" style="27" customWidth="1"/>
    <col min="8728" max="8960" width="22.85546875" style="27"/>
    <col min="8961" max="8961" width="4.85546875" style="27" customWidth="1"/>
    <col min="8962" max="8962" width="2.42578125" style="27" customWidth="1"/>
    <col min="8963" max="8963" width="17.42578125" style="27" customWidth="1"/>
    <col min="8964" max="8964" width="2.42578125" style="27" customWidth="1"/>
    <col min="8965" max="8965" width="10.5703125" style="27" customWidth="1"/>
    <col min="8966" max="8966" width="2.42578125" style="27" customWidth="1"/>
    <col min="8967" max="8967" width="11.7109375" style="27" customWidth="1"/>
    <col min="8968" max="8968" width="2.42578125" style="27" customWidth="1"/>
    <col min="8969" max="8969" width="9.140625" style="27" customWidth="1"/>
    <col min="8970" max="8970" width="2.42578125" style="27" customWidth="1"/>
    <col min="8971" max="8971" width="11" style="27" customWidth="1"/>
    <col min="8972" max="8972" width="2.42578125" style="27" customWidth="1"/>
    <col min="8973" max="8973" width="11.42578125" style="27" customWidth="1"/>
    <col min="8974" max="8974" width="2.42578125" style="27" customWidth="1"/>
    <col min="8975" max="8975" width="13.7109375" style="27" customWidth="1"/>
    <col min="8976" max="8976" width="2.42578125" style="27" customWidth="1"/>
    <col min="8977" max="8977" width="9.85546875" style="27" customWidth="1"/>
    <col min="8978" max="8978" width="2.42578125" style="27" customWidth="1"/>
    <col min="8979" max="8979" width="14.5703125" style="27" customWidth="1"/>
    <col min="8980" max="8980" width="2.140625" style="27" customWidth="1"/>
    <col min="8981" max="8981" width="11.28515625" style="27" customWidth="1"/>
    <col min="8982" max="8982" width="2.28515625" style="27" customWidth="1"/>
    <col min="8983" max="8983" width="8.85546875" style="27" customWidth="1"/>
    <col min="8984" max="9216" width="22.85546875" style="27"/>
    <col min="9217" max="9217" width="4.85546875" style="27" customWidth="1"/>
    <col min="9218" max="9218" width="2.42578125" style="27" customWidth="1"/>
    <col min="9219" max="9219" width="17.42578125" style="27" customWidth="1"/>
    <col min="9220" max="9220" width="2.42578125" style="27" customWidth="1"/>
    <col min="9221" max="9221" width="10.5703125" style="27" customWidth="1"/>
    <col min="9222" max="9222" width="2.42578125" style="27" customWidth="1"/>
    <col min="9223" max="9223" width="11.7109375" style="27" customWidth="1"/>
    <col min="9224" max="9224" width="2.42578125" style="27" customWidth="1"/>
    <col min="9225" max="9225" width="9.140625" style="27" customWidth="1"/>
    <col min="9226" max="9226" width="2.42578125" style="27" customWidth="1"/>
    <col min="9227" max="9227" width="11" style="27" customWidth="1"/>
    <col min="9228" max="9228" width="2.42578125" style="27" customWidth="1"/>
    <col min="9229" max="9229" width="11.42578125" style="27" customWidth="1"/>
    <col min="9230" max="9230" width="2.42578125" style="27" customWidth="1"/>
    <col min="9231" max="9231" width="13.7109375" style="27" customWidth="1"/>
    <col min="9232" max="9232" width="2.42578125" style="27" customWidth="1"/>
    <col min="9233" max="9233" width="9.85546875" style="27" customWidth="1"/>
    <col min="9234" max="9234" width="2.42578125" style="27" customWidth="1"/>
    <col min="9235" max="9235" width="14.5703125" style="27" customWidth="1"/>
    <col min="9236" max="9236" width="2.140625" style="27" customWidth="1"/>
    <col min="9237" max="9237" width="11.28515625" style="27" customWidth="1"/>
    <col min="9238" max="9238" width="2.28515625" style="27" customWidth="1"/>
    <col min="9239" max="9239" width="8.85546875" style="27" customWidth="1"/>
    <col min="9240" max="9472" width="22.85546875" style="27"/>
    <col min="9473" max="9473" width="4.85546875" style="27" customWidth="1"/>
    <col min="9474" max="9474" width="2.42578125" style="27" customWidth="1"/>
    <col min="9475" max="9475" width="17.42578125" style="27" customWidth="1"/>
    <col min="9476" max="9476" width="2.42578125" style="27" customWidth="1"/>
    <col min="9477" max="9477" width="10.5703125" style="27" customWidth="1"/>
    <col min="9478" max="9478" width="2.42578125" style="27" customWidth="1"/>
    <col min="9479" max="9479" width="11.7109375" style="27" customWidth="1"/>
    <col min="9480" max="9480" width="2.42578125" style="27" customWidth="1"/>
    <col min="9481" max="9481" width="9.140625" style="27" customWidth="1"/>
    <col min="9482" max="9482" width="2.42578125" style="27" customWidth="1"/>
    <col min="9483" max="9483" width="11" style="27" customWidth="1"/>
    <col min="9484" max="9484" width="2.42578125" style="27" customWidth="1"/>
    <col min="9485" max="9485" width="11.42578125" style="27" customWidth="1"/>
    <col min="9486" max="9486" width="2.42578125" style="27" customWidth="1"/>
    <col min="9487" max="9487" width="13.7109375" style="27" customWidth="1"/>
    <col min="9488" max="9488" width="2.42578125" style="27" customWidth="1"/>
    <col min="9489" max="9489" width="9.85546875" style="27" customWidth="1"/>
    <col min="9490" max="9490" width="2.42578125" style="27" customWidth="1"/>
    <col min="9491" max="9491" width="14.5703125" style="27" customWidth="1"/>
    <col min="9492" max="9492" width="2.140625" style="27" customWidth="1"/>
    <col min="9493" max="9493" width="11.28515625" style="27" customWidth="1"/>
    <col min="9494" max="9494" width="2.28515625" style="27" customWidth="1"/>
    <col min="9495" max="9495" width="8.85546875" style="27" customWidth="1"/>
    <col min="9496" max="9728" width="22.85546875" style="27"/>
    <col min="9729" max="9729" width="4.85546875" style="27" customWidth="1"/>
    <col min="9730" max="9730" width="2.42578125" style="27" customWidth="1"/>
    <col min="9731" max="9731" width="17.42578125" style="27" customWidth="1"/>
    <col min="9732" max="9732" width="2.42578125" style="27" customWidth="1"/>
    <col min="9733" max="9733" width="10.5703125" style="27" customWidth="1"/>
    <col min="9734" max="9734" width="2.42578125" style="27" customWidth="1"/>
    <col min="9735" max="9735" width="11.7109375" style="27" customWidth="1"/>
    <col min="9736" max="9736" width="2.42578125" style="27" customWidth="1"/>
    <col min="9737" max="9737" width="9.140625" style="27" customWidth="1"/>
    <col min="9738" max="9738" width="2.42578125" style="27" customWidth="1"/>
    <col min="9739" max="9739" width="11" style="27" customWidth="1"/>
    <col min="9740" max="9740" width="2.42578125" style="27" customWidth="1"/>
    <col min="9741" max="9741" width="11.42578125" style="27" customWidth="1"/>
    <col min="9742" max="9742" width="2.42578125" style="27" customWidth="1"/>
    <col min="9743" max="9743" width="13.7109375" style="27" customWidth="1"/>
    <col min="9744" max="9744" width="2.42578125" style="27" customWidth="1"/>
    <col min="9745" max="9745" width="9.85546875" style="27" customWidth="1"/>
    <col min="9746" max="9746" width="2.42578125" style="27" customWidth="1"/>
    <col min="9747" max="9747" width="14.5703125" style="27" customWidth="1"/>
    <col min="9748" max="9748" width="2.140625" style="27" customWidth="1"/>
    <col min="9749" max="9749" width="11.28515625" style="27" customWidth="1"/>
    <col min="9750" max="9750" width="2.28515625" style="27" customWidth="1"/>
    <col min="9751" max="9751" width="8.85546875" style="27" customWidth="1"/>
    <col min="9752" max="9984" width="22.85546875" style="27"/>
    <col min="9985" max="9985" width="4.85546875" style="27" customWidth="1"/>
    <col min="9986" max="9986" width="2.42578125" style="27" customWidth="1"/>
    <col min="9987" max="9987" width="17.42578125" style="27" customWidth="1"/>
    <col min="9988" max="9988" width="2.42578125" style="27" customWidth="1"/>
    <col min="9989" max="9989" width="10.5703125" style="27" customWidth="1"/>
    <col min="9990" max="9990" width="2.42578125" style="27" customWidth="1"/>
    <col min="9991" max="9991" width="11.7109375" style="27" customWidth="1"/>
    <col min="9992" max="9992" width="2.42578125" style="27" customWidth="1"/>
    <col min="9993" max="9993" width="9.140625" style="27" customWidth="1"/>
    <col min="9994" max="9994" width="2.42578125" style="27" customWidth="1"/>
    <col min="9995" max="9995" width="11" style="27" customWidth="1"/>
    <col min="9996" max="9996" width="2.42578125" style="27" customWidth="1"/>
    <col min="9997" max="9997" width="11.42578125" style="27" customWidth="1"/>
    <col min="9998" max="9998" width="2.42578125" style="27" customWidth="1"/>
    <col min="9999" max="9999" width="13.7109375" style="27" customWidth="1"/>
    <col min="10000" max="10000" width="2.42578125" style="27" customWidth="1"/>
    <col min="10001" max="10001" width="9.85546875" style="27" customWidth="1"/>
    <col min="10002" max="10002" width="2.42578125" style="27" customWidth="1"/>
    <col min="10003" max="10003" width="14.5703125" style="27" customWidth="1"/>
    <col min="10004" max="10004" width="2.140625" style="27" customWidth="1"/>
    <col min="10005" max="10005" width="11.28515625" style="27" customWidth="1"/>
    <col min="10006" max="10006" width="2.28515625" style="27" customWidth="1"/>
    <col min="10007" max="10007" width="8.85546875" style="27" customWidth="1"/>
    <col min="10008" max="10240" width="22.85546875" style="27"/>
    <col min="10241" max="10241" width="4.85546875" style="27" customWidth="1"/>
    <col min="10242" max="10242" width="2.42578125" style="27" customWidth="1"/>
    <col min="10243" max="10243" width="17.42578125" style="27" customWidth="1"/>
    <col min="10244" max="10244" width="2.42578125" style="27" customWidth="1"/>
    <col min="10245" max="10245" width="10.5703125" style="27" customWidth="1"/>
    <col min="10246" max="10246" width="2.42578125" style="27" customWidth="1"/>
    <col min="10247" max="10247" width="11.7109375" style="27" customWidth="1"/>
    <col min="10248" max="10248" width="2.42578125" style="27" customWidth="1"/>
    <col min="10249" max="10249" width="9.140625" style="27" customWidth="1"/>
    <col min="10250" max="10250" width="2.42578125" style="27" customWidth="1"/>
    <col min="10251" max="10251" width="11" style="27" customWidth="1"/>
    <col min="10252" max="10252" width="2.42578125" style="27" customWidth="1"/>
    <col min="10253" max="10253" width="11.42578125" style="27" customWidth="1"/>
    <col min="10254" max="10254" width="2.42578125" style="27" customWidth="1"/>
    <col min="10255" max="10255" width="13.7109375" style="27" customWidth="1"/>
    <col min="10256" max="10256" width="2.42578125" style="27" customWidth="1"/>
    <col min="10257" max="10257" width="9.85546875" style="27" customWidth="1"/>
    <col min="10258" max="10258" width="2.42578125" style="27" customWidth="1"/>
    <col min="10259" max="10259" width="14.5703125" style="27" customWidth="1"/>
    <col min="10260" max="10260" width="2.140625" style="27" customWidth="1"/>
    <col min="10261" max="10261" width="11.28515625" style="27" customWidth="1"/>
    <col min="10262" max="10262" width="2.28515625" style="27" customWidth="1"/>
    <col min="10263" max="10263" width="8.85546875" style="27" customWidth="1"/>
    <col min="10264" max="10496" width="22.85546875" style="27"/>
    <col min="10497" max="10497" width="4.85546875" style="27" customWidth="1"/>
    <col min="10498" max="10498" width="2.42578125" style="27" customWidth="1"/>
    <col min="10499" max="10499" width="17.42578125" style="27" customWidth="1"/>
    <col min="10500" max="10500" width="2.42578125" style="27" customWidth="1"/>
    <col min="10501" max="10501" width="10.5703125" style="27" customWidth="1"/>
    <col min="10502" max="10502" width="2.42578125" style="27" customWidth="1"/>
    <col min="10503" max="10503" width="11.7109375" style="27" customWidth="1"/>
    <col min="10504" max="10504" width="2.42578125" style="27" customWidth="1"/>
    <col min="10505" max="10505" width="9.140625" style="27" customWidth="1"/>
    <col min="10506" max="10506" width="2.42578125" style="27" customWidth="1"/>
    <col min="10507" max="10507" width="11" style="27" customWidth="1"/>
    <col min="10508" max="10508" width="2.42578125" style="27" customWidth="1"/>
    <col min="10509" max="10509" width="11.42578125" style="27" customWidth="1"/>
    <col min="10510" max="10510" width="2.42578125" style="27" customWidth="1"/>
    <col min="10511" max="10511" width="13.7109375" style="27" customWidth="1"/>
    <col min="10512" max="10512" width="2.42578125" style="27" customWidth="1"/>
    <col min="10513" max="10513" width="9.85546875" style="27" customWidth="1"/>
    <col min="10514" max="10514" width="2.42578125" style="27" customWidth="1"/>
    <col min="10515" max="10515" width="14.5703125" style="27" customWidth="1"/>
    <col min="10516" max="10516" width="2.140625" style="27" customWidth="1"/>
    <col min="10517" max="10517" width="11.28515625" style="27" customWidth="1"/>
    <col min="10518" max="10518" width="2.28515625" style="27" customWidth="1"/>
    <col min="10519" max="10519" width="8.85546875" style="27" customWidth="1"/>
    <col min="10520" max="10752" width="22.85546875" style="27"/>
    <col min="10753" max="10753" width="4.85546875" style="27" customWidth="1"/>
    <col min="10754" max="10754" width="2.42578125" style="27" customWidth="1"/>
    <col min="10755" max="10755" width="17.42578125" style="27" customWidth="1"/>
    <col min="10756" max="10756" width="2.42578125" style="27" customWidth="1"/>
    <col min="10757" max="10757" width="10.5703125" style="27" customWidth="1"/>
    <col min="10758" max="10758" width="2.42578125" style="27" customWidth="1"/>
    <col min="10759" max="10759" width="11.7109375" style="27" customWidth="1"/>
    <col min="10760" max="10760" width="2.42578125" style="27" customWidth="1"/>
    <col min="10761" max="10761" width="9.140625" style="27" customWidth="1"/>
    <col min="10762" max="10762" width="2.42578125" style="27" customWidth="1"/>
    <col min="10763" max="10763" width="11" style="27" customWidth="1"/>
    <col min="10764" max="10764" width="2.42578125" style="27" customWidth="1"/>
    <col min="10765" max="10765" width="11.42578125" style="27" customWidth="1"/>
    <col min="10766" max="10766" width="2.42578125" style="27" customWidth="1"/>
    <col min="10767" max="10767" width="13.7109375" style="27" customWidth="1"/>
    <col min="10768" max="10768" width="2.42578125" style="27" customWidth="1"/>
    <col min="10769" max="10769" width="9.85546875" style="27" customWidth="1"/>
    <col min="10770" max="10770" width="2.42578125" style="27" customWidth="1"/>
    <col min="10771" max="10771" width="14.5703125" style="27" customWidth="1"/>
    <col min="10772" max="10772" width="2.140625" style="27" customWidth="1"/>
    <col min="10773" max="10773" width="11.28515625" style="27" customWidth="1"/>
    <col min="10774" max="10774" width="2.28515625" style="27" customWidth="1"/>
    <col min="10775" max="10775" width="8.85546875" style="27" customWidth="1"/>
    <col min="10776" max="11008" width="22.85546875" style="27"/>
    <col min="11009" max="11009" width="4.85546875" style="27" customWidth="1"/>
    <col min="11010" max="11010" width="2.42578125" style="27" customWidth="1"/>
    <col min="11011" max="11011" width="17.42578125" style="27" customWidth="1"/>
    <col min="11012" max="11012" width="2.42578125" style="27" customWidth="1"/>
    <col min="11013" max="11013" width="10.5703125" style="27" customWidth="1"/>
    <col min="11014" max="11014" width="2.42578125" style="27" customWidth="1"/>
    <col min="11015" max="11015" width="11.7109375" style="27" customWidth="1"/>
    <col min="11016" max="11016" width="2.42578125" style="27" customWidth="1"/>
    <col min="11017" max="11017" width="9.140625" style="27" customWidth="1"/>
    <col min="11018" max="11018" width="2.42578125" style="27" customWidth="1"/>
    <col min="11019" max="11019" width="11" style="27" customWidth="1"/>
    <col min="11020" max="11020" width="2.42578125" style="27" customWidth="1"/>
    <col min="11021" max="11021" width="11.42578125" style="27" customWidth="1"/>
    <col min="11022" max="11022" width="2.42578125" style="27" customWidth="1"/>
    <col min="11023" max="11023" width="13.7109375" style="27" customWidth="1"/>
    <col min="11024" max="11024" width="2.42578125" style="27" customWidth="1"/>
    <col min="11025" max="11025" width="9.85546875" style="27" customWidth="1"/>
    <col min="11026" max="11026" width="2.42578125" style="27" customWidth="1"/>
    <col min="11027" max="11027" width="14.5703125" style="27" customWidth="1"/>
    <col min="11028" max="11028" width="2.140625" style="27" customWidth="1"/>
    <col min="11029" max="11029" width="11.28515625" style="27" customWidth="1"/>
    <col min="11030" max="11030" width="2.28515625" style="27" customWidth="1"/>
    <col min="11031" max="11031" width="8.85546875" style="27" customWidth="1"/>
    <col min="11032" max="11264" width="22.85546875" style="27"/>
    <col min="11265" max="11265" width="4.85546875" style="27" customWidth="1"/>
    <col min="11266" max="11266" width="2.42578125" style="27" customWidth="1"/>
    <col min="11267" max="11267" width="17.42578125" style="27" customWidth="1"/>
    <col min="11268" max="11268" width="2.42578125" style="27" customWidth="1"/>
    <col min="11269" max="11269" width="10.5703125" style="27" customWidth="1"/>
    <col min="11270" max="11270" width="2.42578125" style="27" customWidth="1"/>
    <col min="11271" max="11271" width="11.7109375" style="27" customWidth="1"/>
    <col min="11272" max="11272" width="2.42578125" style="27" customWidth="1"/>
    <col min="11273" max="11273" width="9.140625" style="27" customWidth="1"/>
    <col min="11274" max="11274" width="2.42578125" style="27" customWidth="1"/>
    <col min="11275" max="11275" width="11" style="27" customWidth="1"/>
    <col min="11276" max="11276" width="2.42578125" style="27" customWidth="1"/>
    <col min="11277" max="11277" width="11.42578125" style="27" customWidth="1"/>
    <col min="11278" max="11278" width="2.42578125" style="27" customWidth="1"/>
    <col min="11279" max="11279" width="13.7109375" style="27" customWidth="1"/>
    <col min="11280" max="11280" width="2.42578125" style="27" customWidth="1"/>
    <col min="11281" max="11281" width="9.85546875" style="27" customWidth="1"/>
    <col min="11282" max="11282" width="2.42578125" style="27" customWidth="1"/>
    <col min="11283" max="11283" width="14.5703125" style="27" customWidth="1"/>
    <col min="11284" max="11284" width="2.140625" style="27" customWidth="1"/>
    <col min="11285" max="11285" width="11.28515625" style="27" customWidth="1"/>
    <col min="11286" max="11286" width="2.28515625" style="27" customWidth="1"/>
    <col min="11287" max="11287" width="8.85546875" style="27" customWidth="1"/>
    <col min="11288" max="11520" width="22.85546875" style="27"/>
    <col min="11521" max="11521" width="4.85546875" style="27" customWidth="1"/>
    <col min="11522" max="11522" width="2.42578125" style="27" customWidth="1"/>
    <col min="11523" max="11523" width="17.42578125" style="27" customWidth="1"/>
    <col min="11524" max="11524" width="2.42578125" style="27" customWidth="1"/>
    <col min="11525" max="11525" width="10.5703125" style="27" customWidth="1"/>
    <col min="11526" max="11526" width="2.42578125" style="27" customWidth="1"/>
    <col min="11527" max="11527" width="11.7109375" style="27" customWidth="1"/>
    <col min="11528" max="11528" width="2.42578125" style="27" customWidth="1"/>
    <col min="11529" max="11529" width="9.140625" style="27" customWidth="1"/>
    <col min="11530" max="11530" width="2.42578125" style="27" customWidth="1"/>
    <col min="11531" max="11531" width="11" style="27" customWidth="1"/>
    <col min="11532" max="11532" width="2.42578125" style="27" customWidth="1"/>
    <col min="11533" max="11533" width="11.42578125" style="27" customWidth="1"/>
    <col min="11534" max="11534" width="2.42578125" style="27" customWidth="1"/>
    <col min="11535" max="11535" width="13.7109375" style="27" customWidth="1"/>
    <col min="11536" max="11536" width="2.42578125" style="27" customWidth="1"/>
    <col min="11537" max="11537" width="9.85546875" style="27" customWidth="1"/>
    <col min="11538" max="11538" width="2.42578125" style="27" customWidth="1"/>
    <col min="11539" max="11539" width="14.5703125" style="27" customWidth="1"/>
    <col min="11540" max="11540" width="2.140625" style="27" customWidth="1"/>
    <col min="11541" max="11541" width="11.28515625" style="27" customWidth="1"/>
    <col min="11542" max="11542" width="2.28515625" style="27" customWidth="1"/>
    <col min="11543" max="11543" width="8.85546875" style="27" customWidth="1"/>
    <col min="11544" max="11776" width="22.85546875" style="27"/>
    <col min="11777" max="11777" width="4.85546875" style="27" customWidth="1"/>
    <col min="11778" max="11778" width="2.42578125" style="27" customWidth="1"/>
    <col min="11779" max="11779" width="17.42578125" style="27" customWidth="1"/>
    <col min="11780" max="11780" width="2.42578125" style="27" customWidth="1"/>
    <col min="11781" max="11781" width="10.5703125" style="27" customWidth="1"/>
    <col min="11782" max="11782" width="2.42578125" style="27" customWidth="1"/>
    <col min="11783" max="11783" width="11.7109375" style="27" customWidth="1"/>
    <col min="11784" max="11784" width="2.42578125" style="27" customWidth="1"/>
    <col min="11785" max="11785" width="9.140625" style="27" customWidth="1"/>
    <col min="11786" max="11786" width="2.42578125" style="27" customWidth="1"/>
    <col min="11787" max="11787" width="11" style="27" customWidth="1"/>
    <col min="11788" max="11788" width="2.42578125" style="27" customWidth="1"/>
    <col min="11789" max="11789" width="11.42578125" style="27" customWidth="1"/>
    <col min="11790" max="11790" width="2.42578125" style="27" customWidth="1"/>
    <col min="11791" max="11791" width="13.7109375" style="27" customWidth="1"/>
    <col min="11792" max="11792" width="2.42578125" style="27" customWidth="1"/>
    <col min="11793" max="11793" width="9.85546875" style="27" customWidth="1"/>
    <col min="11794" max="11794" width="2.42578125" style="27" customWidth="1"/>
    <col min="11795" max="11795" width="14.5703125" style="27" customWidth="1"/>
    <col min="11796" max="11796" width="2.140625" style="27" customWidth="1"/>
    <col min="11797" max="11797" width="11.28515625" style="27" customWidth="1"/>
    <col min="11798" max="11798" width="2.28515625" style="27" customWidth="1"/>
    <col min="11799" max="11799" width="8.85546875" style="27" customWidth="1"/>
    <col min="11800" max="12032" width="22.85546875" style="27"/>
    <col min="12033" max="12033" width="4.85546875" style="27" customWidth="1"/>
    <col min="12034" max="12034" width="2.42578125" style="27" customWidth="1"/>
    <col min="12035" max="12035" width="17.42578125" style="27" customWidth="1"/>
    <col min="12036" max="12036" width="2.42578125" style="27" customWidth="1"/>
    <col min="12037" max="12037" width="10.5703125" style="27" customWidth="1"/>
    <col min="12038" max="12038" width="2.42578125" style="27" customWidth="1"/>
    <col min="12039" max="12039" width="11.7109375" style="27" customWidth="1"/>
    <col min="12040" max="12040" width="2.42578125" style="27" customWidth="1"/>
    <col min="12041" max="12041" width="9.140625" style="27" customWidth="1"/>
    <col min="12042" max="12042" width="2.42578125" style="27" customWidth="1"/>
    <col min="12043" max="12043" width="11" style="27" customWidth="1"/>
    <col min="12044" max="12044" width="2.42578125" style="27" customWidth="1"/>
    <col min="12045" max="12045" width="11.42578125" style="27" customWidth="1"/>
    <col min="12046" max="12046" width="2.42578125" style="27" customWidth="1"/>
    <col min="12047" max="12047" width="13.7109375" style="27" customWidth="1"/>
    <col min="12048" max="12048" width="2.42578125" style="27" customWidth="1"/>
    <col min="12049" max="12049" width="9.85546875" style="27" customWidth="1"/>
    <col min="12050" max="12050" width="2.42578125" style="27" customWidth="1"/>
    <col min="12051" max="12051" width="14.5703125" style="27" customWidth="1"/>
    <col min="12052" max="12052" width="2.140625" style="27" customWidth="1"/>
    <col min="12053" max="12053" width="11.28515625" style="27" customWidth="1"/>
    <col min="12054" max="12054" width="2.28515625" style="27" customWidth="1"/>
    <col min="12055" max="12055" width="8.85546875" style="27" customWidth="1"/>
    <col min="12056" max="12288" width="22.85546875" style="27"/>
    <col min="12289" max="12289" width="4.85546875" style="27" customWidth="1"/>
    <col min="12290" max="12290" width="2.42578125" style="27" customWidth="1"/>
    <col min="12291" max="12291" width="17.42578125" style="27" customWidth="1"/>
    <col min="12292" max="12292" width="2.42578125" style="27" customWidth="1"/>
    <col min="12293" max="12293" width="10.5703125" style="27" customWidth="1"/>
    <col min="12294" max="12294" width="2.42578125" style="27" customWidth="1"/>
    <col min="12295" max="12295" width="11.7109375" style="27" customWidth="1"/>
    <col min="12296" max="12296" width="2.42578125" style="27" customWidth="1"/>
    <col min="12297" max="12297" width="9.140625" style="27" customWidth="1"/>
    <col min="12298" max="12298" width="2.42578125" style="27" customWidth="1"/>
    <col min="12299" max="12299" width="11" style="27" customWidth="1"/>
    <col min="12300" max="12300" width="2.42578125" style="27" customWidth="1"/>
    <col min="12301" max="12301" width="11.42578125" style="27" customWidth="1"/>
    <col min="12302" max="12302" width="2.42578125" style="27" customWidth="1"/>
    <col min="12303" max="12303" width="13.7109375" style="27" customWidth="1"/>
    <col min="12304" max="12304" width="2.42578125" style="27" customWidth="1"/>
    <col min="12305" max="12305" width="9.85546875" style="27" customWidth="1"/>
    <col min="12306" max="12306" width="2.42578125" style="27" customWidth="1"/>
    <col min="12307" max="12307" width="14.5703125" style="27" customWidth="1"/>
    <col min="12308" max="12308" width="2.140625" style="27" customWidth="1"/>
    <col min="12309" max="12309" width="11.28515625" style="27" customWidth="1"/>
    <col min="12310" max="12310" width="2.28515625" style="27" customWidth="1"/>
    <col min="12311" max="12311" width="8.85546875" style="27" customWidth="1"/>
    <col min="12312" max="12544" width="22.85546875" style="27"/>
    <col min="12545" max="12545" width="4.85546875" style="27" customWidth="1"/>
    <col min="12546" max="12546" width="2.42578125" style="27" customWidth="1"/>
    <col min="12547" max="12547" width="17.42578125" style="27" customWidth="1"/>
    <col min="12548" max="12548" width="2.42578125" style="27" customWidth="1"/>
    <col min="12549" max="12549" width="10.5703125" style="27" customWidth="1"/>
    <col min="12550" max="12550" width="2.42578125" style="27" customWidth="1"/>
    <col min="12551" max="12551" width="11.7109375" style="27" customWidth="1"/>
    <col min="12552" max="12552" width="2.42578125" style="27" customWidth="1"/>
    <col min="12553" max="12553" width="9.140625" style="27" customWidth="1"/>
    <col min="12554" max="12554" width="2.42578125" style="27" customWidth="1"/>
    <col min="12555" max="12555" width="11" style="27" customWidth="1"/>
    <col min="12556" max="12556" width="2.42578125" style="27" customWidth="1"/>
    <col min="12557" max="12557" width="11.42578125" style="27" customWidth="1"/>
    <col min="12558" max="12558" width="2.42578125" style="27" customWidth="1"/>
    <col min="12559" max="12559" width="13.7109375" style="27" customWidth="1"/>
    <col min="12560" max="12560" width="2.42578125" style="27" customWidth="1"/>
    <col min="12561" max="12561" width="9.85546875" style="27" customWidth="1"/>
    <col min="12562" max="12562" width="2.42578125" style="27" customWidth="1"/>
    <col min="12563" max="12563" width="14.5703125" style="27" customWidth="1"/>
    <col min="12564" max="12564" width="2.140625" style="27" customWidth="1"/>
    <col min="12565" max="12565" width="11.28515625" style="27" customWidth="1"/>
    <col min="12566" max="12566" width="2.28515625" style="27" customWidth="1"/>
    <col min="12567" max="12567" width="8.85546875" style="27" customWidth="1"/>
    <col min="12568" max="12800" width="22.85546875" style="27"/>
    <col min="12801" max="12801" width="4.85546875" style="27" customWidth="1"/>
    <col min="12802" max="12802" width="2.42578125" style="27" customWidth="1"/>
    <col min="12803" max="12803" width="17.42578125" style="27" customWidth="1"/>
    <col min="12804" max="12804" width="2.42578125" style="27" customWidth="1"/>
    <col min="12805" max="12805" width="10.5703125" style="27" customWidth="1"/>
    <col min="12806" max="12806" width="2.42578125" style="27" customWidth="1"/>
    <col min="12807" max="12807" width="11.7109375" style="27" customWidth="1"/>
    <col min="12808" max="12808" width="2.42578125" style="27" customWidth="1"/>
    <col min="12809" max="12809" width="9.140625" style="27" customWidth="1"/>
    <col min="12810" max="12810" width="2.42578125" style="27" customWidth="1"/>
    <col min="12811" max="12811" width="11" style="27" customWidth="1"/>
    <col min="12812" max="12812" width="2.42578125" style="27" customWidth="1"/>
    <col min="12813" max="12813" width="11.42578125" style="27" customWidth="1"/>
    <col min="12814" max="12814" width="2.42578125" style="27" customWidth="1"/>
    <col min="12815" max="12815" width="13.7109375" style="27" customWidth="1"/>
    <col min="12816" max="12816" width="2.42578125" style="27" customWidth="1"/>
    <col min="12817" max="12817" width="9.85546875" style="27" customWidth="1"/>
    <col min="12818" max="12818" width="2.42578125" style="27" customWidth="1"/>
    <col min="12819" max="12819" width="14.5703125" style="27" customWidth="1"/>
    <col min="12820" max="12820" width="2.140625" style="27" customWidth="1"/>
    <col min="12821" max="12821" width="11.28515625" style="27" customWidth="1"/>
    <col min="12822" max="12822" width="2.28515625" style="27" customWidth="1"/>
    <col min="12823" max="12823" width="8.85546875" style="27" customWidth="1"/>
    <col min="12824" max="13056" width="22.85546875" style="27"/>
    <col min="13057" max="13057" width="4.85546875" style="27" customWidth="1"/>
    <col min="13058" max="13058" width="2.42578125" style="27" customWidth="1"/>
    <col min="13059" max="13059" width="17.42578125" style="27" customWidth="1"/>
    <col min="13060" max="13060" width="2.42578125" style="27" customWidth="1"/>
    <col min="13061" max="13061" width="10.5703125" style="27" customWidth="1"/>
    <col min="13062" max="13062" width="2.42578125" style="27" customWidth="1"/>
    <col min="13063" max="13063" width="11.7109375" style="27" customWidth="1"/>
    <col min="13064" max="13064" width="2.42578125" style="27" customWidth="1"/>
    <col min="13065" max="13065" width="9.140625" style="27" customWidth="1"/>
    <col min="13066" max="13066" width="2.42578125" style="27" customWidth="1"/>
    <col min="13067" max="13067" width="11" style="27" customWidth="1"/>
    <col min="13068" max="13068" width="2.42578125" style="27" customWidth="1"/>
    <col min="13069" max="13069" width="11.42578125" style="27" customWidth="1"/>
    <col min="13070" max="13070" width="2.42578125" style="27" customWidth="1"/>
    <col min="13071" max="13071" width="13.7109375" style="27" customWidth="1"/>
    <col min="13072" max="13072" width="2.42578125" style="27" customWidth="1"/>
    <col min="13073" max="13073" width="9.85546875" style="27" customWidth="1"/>
    <col min="13074" max="13074" width="2.42578125" style="27" customWidth="1"/>
    <col min="13075" max="13075" width="14.5703125" style="27" customWidth="1"/>
    <col min="13076" max="13076" width="2.140625" style="27" customWidth="1"/>
    <col min="13077" max="13077" width="11.28515625" style="27" customWidth="1"/>
    <col min="13078" max="13078" width="2.28515625" style="27" customWidth="1"/>
    <col min="13079" max="13079" width="8.85546875" style="27" customWidth="1"/>
    <col min="13080" max="13312" width="22.85546875" style="27"/>
    <col min="13313" max="13313" width="4.85546875" style="27" customWidth="1"/>
    <col min="13314" max="13314" width="2.42578125" style="27" customWidth="1"/>
    <col min="13315" max="13315" width="17.42578125" style="27" customWidth="1"/>
    <col min="13316" max="13316" width="2.42578125" style="27" customWidth="1"/>
    <col min="13317" max="13317" width="10.5703125" style="27" customWidth="1"/>
    <col min="13318" max="13318" width="2.42578125" style="27" customWidth="1"/>
    <col min="13319" max="13319" width="11.7109375" style="27" customWidth="1"/>
    <col min="13320" max="13320" width="2.42578125" style="27" customWidth="1"/>
    <col min="13321" max="13321" width="9.140625" style="27" customWidth="1"/>
    <col min="13322" max="13322" width="2.42578125" style="27" customWidth="1"/>
    <col min="13323" max="13323" width="11" style="27" customWidth="1"/>
    <col min="13324" max="13324" width="2.42578125" style="27" customWidth="1"/>
    <col min="13325" max="13325" width="11.42578125" style="27" customWidth="1"/>
    <col min="13326" max="13326" width="2.42578125" style="27" customWidth="1"/>
    <col min="13327" max="13327" width="13.7109375" style="27" customWidth="1"/>
    <col min="13328" max="13328" width="2.42578125" style="27" customWidth="1"/>
    <col min="13329" max="13329" width="9.85546875" style="27" customWidth="1"/>
    <col min="13330" max="13330" width="2.42578125" style="27" customWidth="1"/>
    <col min="13331" max="13331" width="14.5703125" style="27" customWidth="1"/>
    <col min="13332" max="13332" width="2.140625" style="27" customWidth="1"/>
    <col min="13333" max="13333" width="11.28515625" style="27" customWidth="1"/>
    <col min="13334" max="13334" width="2.28515625" style="27" customWidth="1"/>
    <col min="13335" max="13335" width="8.85546875" style="27" customWidth="1"/>
    <col min="13336" max="13568" width="22.85546875" style="27"/>
    <col min="13569" max="13569" width="4.85546875" style="27" customWidth="1"/>
    <col min="13570" max="13570" width="2.42578125" style="27" customWidth="1"/>
    <col min="13571" max="13571" width="17.42578125" style="27" customWidth="1"/>
    <col min="13572" max="13572" width="2.42578125" style="27" customWidth="1"/>
    <col min="13573" max="13573" width="10.5703125" style="27" customWidth="1"/>
    <col min="13574" max="13574" width="2.42578125" style="27" customWidth="1"/>
    <col min="13575" max="13575" width="11.7109375" style="27" customWidth="1"/>
    <col min="13576" max="13576" width="2.42578125" style="27" customWidth="1"/>
    <col min="13577" max="13577" width="9.140625" style="27" customWidth="1"/>
    <col min="13578" max="13578" width="2.42578125" style="27" customWidth="1"/>
    <col min="13579" max="13579" width="11" style="27" customWidth="1"/>
    <col min="13580" max="13580" width="2.42578125" style="27" customWidth="1"/>
    <col min="13581" max="13581" width="11.42578125" style="27" customWidth="1"/>
    <col min="13582" max="13582" width="2.42578125" style="27" customWidth="1"/>
    <col min="13583" max="13583" width="13.7109375" style="27" customWidth="1"/>
    <col min="13584" max="13584" width="2.42578125" style="27" customWidth="1"/>
    <col min="13585" max="13585" width="9.85546875" style="27" customWidth="1"/>
    <col min="13586" max="13586" width="2.42578125" style="27" customWidth="1"/>
    <col min="13587" max="13587" width="14.5703125" style="27" customWidth="1"/>
    <col min="13588" max="13588" width="2.140625" style="27" customWidth="1"/>
    <col min="13589" max="13589" width="11.28515625" style="27" customWidth="1"/>
    <col min="13590" max="13590" width="2.28515625" style="27" customWidth="1"/>
    <col min="13591" max="13591" width="8.85546875" style="27" customWidth="1"/>
    <col min="13592" max="13824" width="22.85546875" style="27"/>
    <col min="13825" max="13825" width="4.85546875" style="27" customWidth="1"/>
    <col min="13826" max="13826" width="2.42578125" style="27" customWidth="1"/>
    <col min="13827" max="13827" width="17.42578125" style="27" customWidth="1"/>
    <col min="13828" max="13828" width="2.42578125" style="27" customWidth="1"/>
    <col min="13829" max="13829" width="10.5703125" style="27" customWidth="1"/>
    <col min="13830" max="13830" width="2.42578125" style="27" customWidth="1"/>
    <col min="13831" max="13831" width="11.7109375" style="27" customWidth="1"/>
    <col min="13832" max="13832" width="2.42578125" style="27" customWidth="1"/>
    <col min="13833" max="13833" width="9.140625" style="27" customWidth="1"/>
    <col min="13834" max="13834" width="2.42578125" style="27" customWidth="1"/>
    <col min="13835" max="13835" width="11" style="27" customWidth="1"/>
    <col min="13836" max="13836" width="2.42578125" style="27" customWidth="1"/>
    <col min="13837" max="13837" width="11.42578125" style="27" customWidth="1"/>
    <col min="13838" max="13838" width="2.42578125" style="27" customWidth="1"/>
    <col min="13839" max="13839" width="13.7109375" style="27" customWidth="1"/>
    <col min="13840" max="13840" width="2.42578125" style="27" customWidth="1"/>
    <col min="13841" max="13841" width="9.85546875" style="27" customWidth="1"/>
    <col min="13842" max="13842" width="2.42578125" style="27" customWidth="1"/>
    <col min="13843" max="13843" width="14.5703125" style="27" customWidth="1"/>
    <col min="13844" max="13844" width="2.140625" style="27" customWidth="1"/>
    <col min="13845" max="13845" width="11.28515625" style="27" customWidth="1"/>
    <col min="13846" max="13846" width="2.28515625" style="27" customWidth="1"/>
    <col min="13847" max="13847" width="8.85546875" style="27" customWidth="1"/>
    <col min="13848" max="14080" width="22.85546875" style="27"/>
    <col min="14081" max="14081" width="4.85546875" style="27" customWidth="1"/>
    <col min="14082" max="14082" width="2.42578125" style="27" customWidth="1"/>
    <col min="14083" max="14083" width="17.42578125" style="27" customWidth="1"/>
    <col min="14084" max="14084" width="2.42578125" style="27" customWidth="1"/>
    <col min="14085" max="14085" width="10.5703125" style="27" customWidth="1"/>
    <col min="14086" max="14086" width="2.42578125" style="27" customWidth="1"/>
    <col min="14087" max="14087" width="11.7109375" style="27" customWidth="1"/>
    <col min="14088" max="14088" width="2.42578125" style="27" customWidth="1"/>
    <col min="14089" max="14089" width="9.140625" style="27" customWidth="1"/>
    <col min="14090" max="14090" width="2.42578125" style="27" customWidth="1"/>
    <col min="14091" max="14091" width="11" style="27" customWidth="1"/>
    <col min="14092" max="14092" width="2.42578125" style="27" customWidth="1"/>
    <col min="14093" max="14093" width="11.42578125" style="27" customWidth="1"/>
    <col min="14094" max="14094" width="2.42578125" style="27" customWidth="1"/>
    <col min="14095" max="14095" width="13.7109375" style="27" customWidth="1"/>
    <col min="14096" max="14096" width="2.42578125" style="27" customWidth="1"/>
    <col min="14097" max="14097" width="9.85546875" style="27" customWidth="1"/>
    <col min="14098" max="14098" width="2.42578125" style="27" customWidth="1"/>
    <col min="14099" max="14099" width="14.5703125" style="27" customWidth="1"/>
    <col min="14100" max="14100" width="2.140625" style="27" customWidth="1"/>
    <col min="14101" max="14101" width="11.28515625" style="27" customWidth="1"/>
    <col min="14102" max="14102" width="2.28515625" style="27" customWidth="1"/>
    <col min="14103" max="14103" width="8.85546875" style="27" customWidth="1"/>
    <col min="14104" max="14336" width="22.85546875" style="27"/>
    <col min="14337" max="14337" width="4.85546875" style="27" customWidth="1"/>
    <col min="14338" max="14338" width="2.42578125" style="27" customWidth="1"/>
    <col min="14339" max="14339" width="17.42578125" style="27" customWidth="1"/>
    <col min="14340" max="14340" width="2.42578125" style="27" customWidth="1"/>
    <col min="14341" max="14341" width="10.5703125" style="27" customWidth="1"/>
    <col min="14342" max="14342" width="2.42578125" style="27" customWidth="1"/>
    <col min="14343" max="14343" width="11.7109375" style="27" customWidth="1"/>
    <col min="14344" max="14344" width="2.42578125" style="27" customWidth="1"/>
    <col min="14345" max="14345" width="9.140625" style="27" customWidth="1"/>
    <col min="14346" max="14346" width="2.42578125" style="27" customWidth="1"/>
    <col min="14347" max="14347" width="11" style="27" customWidth="1"/>
    <col min="14348" max="14348" width="2.42578125" style="27" customWidth="1"/>
    <col min="14349" max="14349" width="11.42578125" style="27" customWidth="1"/>
    <col min="14350" max="14350" width="2.42578125" style="27" customWidth="1"/>
    <col min="14351" max="14351" width="13.7109375" style="27" customWidth="1"/>
    <col min="14352" max="14352" width="2.42578125" style="27" customWidth="1"/>
    <col min="14353" max="14353" width="9.85546875" style="27" customWidth="1"/>
    <col min="14354" max="14354" width="2.42578125" style="27" customWidth="1"/>
    <col min="14355" max="14355" width="14.5703125" style="27" customWidth="1"/>
    <col min="14356" max="14356" width="2.140625" style="27" customWidth="1"/>
    <col min="14357" max="14357" width="11.28515625" style="27" customWidth="1"/>
    <col min="14358" max="14358" width="2.28515625" style="27" customWidth="1"/>
    <col min="14359" max="14359" width="8.85546875" style="27" customWidth="1"/>
    <col min="14360" max="14592" width="22.85546875" style="27"/>
    <col min="14593" max="14593" width="4.85546875" style="27" customWidth="1"/>
    <col min="14594" max="14594" width="2.42578125" style="27" customWidth="1"/>
    <col min="14595" max="14595" width="17.42578125" style="27" customWidth="1"/>
    <col min="14596" max="14596" width="2.42578125" style="27" customWidth="1"/>
    <col min="14597" max="14597" width="10.5703125" style="27" customWidth="1"/>
    <col min="14598" max="14598" width="2.42578125" style="27" customWidth="1"/>
    <col min="14599" max="14599" width="11.7109375" style="27" customWidth="1"/>
    <col min="14600" max="14600" width="2.42578125" style="27" customWidth="1"/>
    <col min="14601" max="14601" width="9.140625" style="27" customWidth="1"/>
    <col min="14602" max="14602" width="2.42578125" style="27" customWidth="1"/>
    <col min="14603" max="14603" width="11" style="27" customWidth="1"/>
    <col min="14604" max="14604" width="2.42578125" style="27" customWidth="1"/>
    <col min="14605" max="14605" width="11.42578125" style="27" customWidth="1"/>
    <col min="14606" max="14606" width="2.42578125" style="27" customWidth="1"/>
    <col min="14607" max="14607" width="13.7109375" style="27" customWidth="1"/>
    <col min="14608" max="14608" width="2.42578125" style="27" customWidth="1"/>
    <col min="14609" max="14609" width="9.85546875" style="27" customWidth="1"/>
    <col min="14610" max="14610" width="2.42578125" style="27" customWidth="1"/>
    <col min="14611" max="14611" width="14.5703125" style="27" customWidth="1"/>
    <col min="14612" max="14612" width="2.140625" style="27" customWidth="1"/>
    <col min="14613" max="14613" width="11.28515625" style="27" customWidth="1"/>
    <col min="14614" max="14614" width="2.28515625" style="27" customWidth="1"/>
    <col min="14615" max="14615" width="8.85546875" style="27" customWidth="1"/>
    <col min="14616" max="14848" width="22.85546875" style="27"/>
    <col min="14849" max="14849" width="4.85546875" style="27" customWidth="1"/>
    <col min="14850" max="14850" width="2.42578125" style="27" customWidth="1"/>
    <col min="14851" max="14851" width="17.42578125" style="27" customWidth="1"/>
    <col min="14852" max="14852" width="2.42578125" style="27" customWidth="1"/>
    <col min="14853" max="14853" width="10.5703125" style="27" customWidth="1"/>
    <col min="14854" max="14854" width="2.42578125" style="27" customWidth="1"/>
    <col min="14855" max="14855" width="11.7109375" style="27" customWidth="1"/>
    <col min="14856" max="14856" width="2.42578125" style="27" customWidth="1"/>
    <col min="14857" max="14857" width="9.140625" style="27" customWidth="1"/>
    <col min="14858" max="14858" width="2.42578125" style="27" customWidth="1"/>
    <col min="14859" max="14859" width="11" style="27" customWidth="1"/>
    <col min="14860" max="14860" width="2.42578125" style="27" customWidth="1"/>
    <col min="14861" max="14861" width="11.42578125" style="27" customWidth="1"/>
    <col min="14862" max="14862" width="2.42578125" style="27" customWidth="1"/>
    <col min="14863" max="14863" width="13.7109375" style="27" customWidth="1"/>
    <col min="14864" max="14864" width="2.42578125" style="27" customWidth="1"/>
    <col min="14865" max="14865" width="9.85546875" style="27" customWidth="1"/>
    <col min="14866" max="14866" width="2.42578125" style="27" customWidth="1"/>
    <col min="14867" max="14867" width="14.5703125" style="27" customWidth="1"/>
    <col min="14868" max="14868" width="2.140625" style="27" customWidth="1"/>
    <col min="14869" max="14869" width="11.28515625" style="27" customWidth="1"/>
    <col min="14870" max="14870" width="2.28515625" style="27" customWidth="1"/>
    <col min="14871" max="14871" width="8.85546875" style="27" customWidth="1"/>
    <col min="14872" max="15104" width="22.85546875" style="27"/>
    <col min="15105" max="15105" width="4.85546875" style="27" customWidth="1"/>
    <col min="15106" max="15106" width="2.42578125" style="27" customWidth="1"/>
    <col min="15107" max="15107" width="17.42578125" style="27" customWidth="1"/>
    <col min="15108" max="15108" width="2.42578125" style="27" customWidth="1"/>
    <col min="15109" max="15109" width="10.5703125" style="27" customWidth="1"/>
    <col min="15110" max="15110" width="2.42578125" style="27" customWidth="1"/>
    <col min="15111" max="15111" width="11.7109375" style="27" customWidth="1"/>
    <col min="15112" max="15112" width="2.42578125" style="27" customWidth="1"/>
    <col min="15113" max="15113" width="9.140625" style="27" customWidth="1"/>
    <col min="15114" max="15114" width="2.42578125" style="27" customWidth="1"/>
    <col min="15115" max="15115" width="11" style="27" customWidth="1"/>
    <col min="15116" max="15116" width="2.42578125" style="27" customWidth="1"/>
    <col min="15117" max="15117" width="11.42578125" style="27" customWidth="1"/>
    <col min="15118" max="15118" width="2.42578125" style="27" customWidth="1"/>
    <col min="15119" max="15119" width="13.7109375" style="27" customWidth="1"/>
    <col min="15120" max="15120" width="2.42578125" style="27" customWidth="1"/>
    <col min="15121" max="15121" width="9.85546875" style="27" customWidth="1"/>
    <col min="15122" max="15122" width="2.42578125" style="27" customWidth="1"/>
    <col min="15123" max="15123" width="14.5703125" style="27" customWidth="1"/>
    <col min="15124" max="15124" width="2.140625" style="27" customWidth="1"/>
    <col min="15125" max="15125" width="11.28515625" style="27" customWidth="1"/>
    <col min="15126" max="15126" width="2.28515625" style="27" customWidth="1"/>
    <col min="15127" max="15127" width="8.85546875" style="27" customWidth="1"/>
    <col min="15128" max="15360" width="22.85546875" style="27"/>
    <col min="15361" max="15361" width="4.85546875" style="27" customWidth="1"/>
    <col min="15362" max="15362" width="2.42578125" style="27" customWidth="1"/>
    <col min="15363" max="15363" width="17.42578125" style="27" customWidth="1"/>
    <col min="15364" max="15364" width="2.42578125" style="27" customWidth="1"/>
    <col min="15365" max="15365" width="10.5703125" style="27" customWidth="1"/>
    <col min="15366" max="15366" width="2.42578125" style="27" customWidth="1"/>
    <col min="15367" max="15367" width="11.7109375" style="27" customWidth="1"/>
    <col min="15368" max="15368" width="2.42578125" style="27" customWidth="1"/>
    <col min="15369" max="15369" width="9.140625" style="27" customWidth="1"/>
    <col min="15370" max="15370" width="2.42578125" style="27" customWidth="1"/>
    <col min="15371" max="15371" width="11" style="27" customWidth="1"/>
    <col min="15372" max="15372" width="2.42578125" style="27" customWidth="1"/>
    <col min="15373" max="15373" width="11.42578125" style="27" customWidth="1"/>
    <col min="15374" max="15374" width="2.42578125" style="27" customWidth="1"/>
    <col min="15375" max="15375" width="13.7109375" style="27" customWidth="1"/>
    <col min="15376" max="15376" width="2.42578125" style="27" customWidth="1"/>
    <col min="15377" max="15377" width="9.85546875" style="27" customWidth="1"/>
    <col min="15378" max="15378" width="2.42578125" style="27" customWidth="1"/>
    <col min="15379" max="15379" width="14.5703125" style="27" customWidth="1"/>
    <col min="15380" max="15380" width="2.140625" style="27" customWidth="1"/>
    <col min="15381" max="15381" width="11.28515625" style="27" customWidth="1"/>
    <col min="15382" max="15382" width="2.28515625" style="27" customWidth="1"/>
    <col min="15383" max="15383" width="8.85546875" style="27" customWidth="1"/>
    <col min="15384" max="15616" width="22.85546875" style="27"/>
    <col min="15617" max="15617" width="4.85546875" style="27" customWidth="1"/>
    <col min="15618" max="15618" width="2.42578125" style="27" customWidth="1"/>
    <col min="15619" max="15619" width="17.42578125" style="27" customWidth="1"/>
    <col min="15620" max="15620" width="2.42578125" style="27" customWidth="1"/>
    <col min="15621" max="15621" width="10.5703125" style="27" customWidth="1"/>
    <col min="15622" max="15622" width="2.42578125" style="27" customWidth="1"/>
    <col min="15623" max="15623" width="11.7109375" style="27" customWidth="1"/>
    <col min="15624" max="15624" width="2.42578125" style="27" customWidth="1"/>
    <col min="15625" max="15625" width="9.140625" style="27" customWidth="1"/>
    <col min="15626" max="15626" width="2.42578125" style="27" customWidth="1"/>
    <col min="15627" max="15627" width="11" style="27" customWidth="1"/>
    <col min="15628" max="15628" width="2.42578125" style="27" customWidth="1"/>
    <col min="15629" max="15629" width="11.42578125" style="27" customWidth="1"/>
    <col min="15630" max="15630" width="2.42578125" style="27" customWidth="1"/>
    <col min="15631" max="15631" width="13.7109375" style="27" customWidth="1"/>
    <col min="15632" max="15632" width="2.42578125" style="27" customWidth="1"/>
    <col min="15633" max="15633" width="9.85546875" style="27" customWidth="1"/>
    <col min="15634" max="15634" width="2.42578125" style="27" customWidth="1"/>
    <col min="15635" max="15635" width="14.5703125" style="27" customWidth="1"/>
    <col min="15636" max="15636" width="2.140625" style="27" customWidth="1"/>
    <col min="15637" max="15637" width="11.28515625" style="27" customWidth="1"/>
    <col min="15638" max="15638" width="2.28515625" style="27" customWidth="1"/>
    <col min="15639" max="15639" width="8.85546875" style="27" customWidth="1"/>
    <col min="15640" max="15872" width="22.85546875" style="27"/>
    <col min="15873" max="15873" width="4.85546875" style="27" customWidth="1"/>
    <col min="15874" max="15874" width="2.42578125" style="27" customWidth="1"/>
    <col min="15875" max="15875" width="17.42578125" style="27" customWidth="1"/>
    <col min="15876" max="15876" width="2.42578125" style="27" customWidth="1"/>
    <col min="15877" max="15877" width="10.5703125" style="27" customWidth="1"/>
    <col min="15878" max="15878" width="2.42578125" style="27" customWidth="1"/>
    <col min="15879" max="15879" width="11.7109375" style="27" customWidth="1"/>
    <col min="15880" max="15880" width="2.42578125" style="27" customWidth="1"/>
    <col min="15881" max="15881" width="9.140625" style="27" customWidth="1"/>
    <col min="15882" max="15882" width="2.42578125" style="27" customWidth="1"/>
    <col min="15883" max="15883" width="11" style="27" customWidth="1"/>
    <col min="15884" max="15884" width="2.42578125" style="27" customWidth="1"/>
    <col min="15885" max="15885" width="11.42578125" style="27" customWidth="1"/>
    <col min="15886" max="15886" width="2.42578125" style="27" customWidth="1"/>
    <col min="15887" max="15887" width="13.7109375" style="27" customWidth="1"/>
    <col min="15888" max="15888" width="2.42578125" style="27" customWidth="1"/>
    <col min="15889" max="15889" width="9.85546875" style="27" customWidth="1"/>
    <col min="15890" max="15890" width="2.42578125" style="27" customWidth="1"/>
    <col min="15891" max="15891" width="14.5703125" style="27" customWidth="1"/>
    <col min="15892" max="15892" width="2.140625" style="27" customWidth="1"/>
    <col min="15893" max="15893" width="11.28515625" style="27" customWidth="1"/>
    <col min="15894" max="15894" width="2.28515625" style="27" customWidth="1"/>
    <col min="15895" max="15895" width="8.85546875" style="27" customWidth="1"/>
    <col min="15896" max="16128" width="22.85546875" style="27"/>
    <col min="16129" max="16129" width="4.85546875" style="27" customWidth="1"/>
    <col min="16130" max="16130" width="2.42578125" style="27" customWidth="1"/>
    <col min="16131" max="16131" width="17.42578125" style="27" customWidth="1"/>
    <col min="16132" max="16132" width="2.42578125" style="27" customWidth="1"/>
    <col min="16133" max="16133" width="10.5703125" style="27" customWidth="1"/>
    <col min="16134" max="16134" width="2.42578125" style="27" customWidth="1"/>
    <col min="16135" max="16135" width="11.7109375" style="27" customWidth="1"/>
    <col min="16136" max="16136" width="2.42578125" style="27" customWidth="1"/>
    <col min="16137" max="16137" width="9.140625" style="27" customWidth="1"/>
    <col min="16138" max="16138" width="2.42578125" style="27" customWidth="1"/>
    <col min="16139" max="16139" width="11" style="27" customWidth="1"/>
    <col min="16140" max="16140" width="2.42578125" style="27" customWidth="1"/>
    <col min="16141" max="16141" width="11.42578125" style="27" customWidth="1"/>
    <col min="16142" max="16142" width="2.42578125" style="27" customWidth="1"/>
    <col min="16143" max="16143" width="13.7109375" style="27" customWidth="1"/>
    <col min="16144" max="16144" width="2.42578125" style="27" customWidth="1"/>
    <col min="16145" max="16145" width="9.85546875" style="27" customWidth="1"/>
    <col min="16146" max="16146" width="2.42578125" style="27" customWidth="1"/>
    <col min="16147" max="16147" width="14.5703125" style="27" customWidth="1"/>
    <col min="16148" max="16148" width="2.140625" style="27" customWidth="1"/>
    <col min="16149" max="16149" width="11.28515625" style="27" customWidth="1"/>
    <col min="16150" max="16150" width="2.28515625" style="27" customWidth="1"/>
    <col min="16151" max="16151" width="8.85546875" style="27" customWidth="1"/>
    <col min="16152" max="16384" width="22.85546875" style="27"/>
  </cols>
  <sheetData>
    <row r="1" spans="1:23" ht="12.2" customHeight="1" x14ac:dyDescent="0.25">
      <c r="A1" s="27"/>
      <c r="C1" s="28"/>
      <c r="I1" s="34"/>
      <c r="L1" s="36" t="s">
        <v>290</v>
      </c>
      <c r="U1" s="44" t="s">
        <v>684</v>
      </c>
    </row>
    <row r="2" spans="1:23" ht="11.25" customHeight="1" x14ac:dyDescent="0.25">
      <c r="A2" s="27"/>
      <c r="C2" s="45"/>
      <c r="I2" s="34"/>
      <c r="L2" s="46" t="s">
        <v>37</v>
      </c>
      <c r="U2" s="44" t="s">
        <v>685</v>
      </c>
    </row>
    <row r="3" spans="1:23" ht="11.25" customHeight="1" x14ac:dyDescent="0.25">
      <c r="A3" s="27"/>
      <c r="C3" s="47"/>
      <c r="I3" s="48"/>
      <c r="L3" s="46" t="s">
        <v>293</v>
      </c>
    </row>
    <row r="4" spans="1:23" ht="9.75" customHeight="1" x14ac:dyDescent="0.25">
      <c r="A4" s="48"/>
      <c r="E4" s="50"/>
      <c r="Q4" s="38"/>
      <c r="U4" s="35"/>
    </row>
    <row r="5" spans="1:23" ht="12.75" customHeight="1" x14ac:dyDescent="0.25">
      <c r="A5" s="48"/>
      <c r="C5" s="28"/>
      <c r="E5" s="51"/>
      <c r="K5" s="52"/>
      <c r="Q5" s="38"/>
      <c r="U5" s="35"/>
    </row>
    <row r="6" spans="1:23" ht="11.25" customHeight="1" x14ac:dyDescent="0.25">
      <c r="A6" s="48"/>
      <c r="E6" s="51"/>
      <c r="K6" s="52"/>
      <c r="M6" s="53"/>
      <c r="O6" s="54"/>
      <c r="Q6" s="55"/>
    </row>
    <row r="7" spans="1:23" ht="10.5" customHeight="1" x14ac:dyDescent="0.25">
      <c r="A7" s="48"/>
      <c r="E7" s="31"/>
      <c r="M7" s="260"/>
      <c r="O7" s="260"/>
      <c r="Q7" s="260"/>
      <c r="S7" s="261"/>
      <c r="U7" s="260"/>
    </row>
    <row r="8" spans="1:23" ht="11.25" customHeight="1" x14ac:dyDescent="0.25">
      <c r="A8" s="48"/>
      <c r="E8" s="17"/>
      <c r="F8" s="18"/>
      <c r="G8" s="19"/>
      <c r="H8" s="20"/>
      <c r="I8" s="19"/>
      <c r="J8" s="20"/>
      <c r="K8" s="276"/>
      <c r="L8" s="22"/>
      <c r="M8" s="277" t="s">
        <v>686</v>
      </c>
      <c r="N8" s="22"/>
      <c r="O8" s="277" t="s">
        <v>687</v>
      </c>
      <c r="P8" s="23"/>
      <c r="Q8" s="278" t="s">
        <v>688</v>
      </c>
      <c r="R8" s="24"/>
      <c r="S8" s="279" t="s">
        <v>689</v>
      </c>
      <c r="T8" s="25"/>
      <c r="U8" s="280" t="s">
        <v>690</v>
      </c>
    </row>
    <row r="9" spans="1:23" ht="12.75" x14ac:dyDescent="0.25">
      <c r="A9" s="48"/>
      <c r="E9" s="281" t="s">
        <v>60</v>
      </c>
      <c r="F9" s="18"/>
      <c r="G9" s="282" t="s">
        <v>691</v>
      </c>
      <c r="H9" s="20"/>
      <c r="I9" s="283" t="s">
        <v>692</v>
      </c>
      <c r="J9" s="20"/>
      <c r="K9" s="284" t="s">
        <v>693</v>
      </c>
      <c r="L9" s="22"/>
      <c r="M9" s="277" t="s">
        <v>694</v>
      </c>
      <c r="N9" s="22"/>
      <c r="O9" s="277" t="s">
        <v>431</v>
      </c>
      <c r="P9" s="23"/>
      <c r="Q9" s="278" t="s">
        <v>695</v>
      </c>
      <c r="R9" s="24"/>
      <c r="S9" s="285" t="s">
        <v>696</v>
      </c>
      <c r="T9" s="25"/>
      <c r="U9" s="280" t="s">
        <v>697</v>
      </c>
    </row>
    <row r="10" spans="1:23" s="58" customFormat="1" ht="10.15" customHeight="1" x14ac:dyDescent="0.25">
      <c r="A10" s="37"/>
      <c r="B10" s="57"/>
      <c r="C10" s="57"/>
      <c r="D10" s="57"/>
      <c r="E10" s="21" t="s">
        <v>698</v>
      </c>
      <c r="F10" s="286"/>
      <c r="G10" s="281" t="s">
        <v>699</v>
      </c>
      <c r="H10" s="286"/>
      <c r="I10" s="281" t="s">
        <v>700</v>
      </c>
      <c r="J10" s="286"/>
      <c r="K10" s="282" t="s">
        <v>701</v>
      </c>
      <c r="L10" s="286"/>
      <c r="M10" s="282" t="s">
        <v>702</v>
      </c>
      <c r="N10" s="286"/>
      <c r="O10" s="282" t="s">
        <v>703</v>
      </c>
      <c r="P10" s="286"/>
      <c r="Q10" s="282" t="s">
        <v>703</v>
      </c>
      <c r="R10" s="286"/>
      <c r="S10" s="287" t="s">
        <v>704</v>
      </c>
      <c r="T10" s="286"/>
      <c r="U10" s="282" t="s">
        <v>705</v>
      </c>
    </row>
    <row r="11" spans="1:23" s="56" customFormat="1" ht="12.75" x14ac:dyDescent="0.25">
      <c r="A11" s="297" t="s">
        <v>69</v>
      </c>
      <c r="B11" s="21"/>
      <c r="C11" s="298" t="s">
        <v>706</v>
      </c>
      <c r="D11" s="59"/>
      <c r="E11" s="288" t="s">
        <v>707</v>
      </c>
      <c r="F11" s="281"/>
      <c r="G11" s="288" t="s">
        <v>708</v>
      </c>
      <c r="H11" s="289"/>
      <c r="I11" s="288" t="s">
        <v>707</v>
      </c>
      <c r="J11" s="289"/>
      <c r="K11" s="290" t="s">
        <v>709</v>
      </c>
      <c r="L11" s="21"/>
      <c r="M11" s="290" t="s">
        <v>709</v>
      </c>
      <c r="N11" s="291"/>
      <c r="O11" s="290" t="s">
        <v>710</v>
      </c>
      <c r="P11" s="292"/>
      <c r="Q11" s="290" t="s">
        <v>710</v>
      </c>
      <c r="R11" s="293"/>
      <c r="S11" s="294" t="s">
        <v>711</v>
      </c>
      <c r="T11" s="295"/>
      <c r="U11" s="296" t="s">
        <v>712</v>
      </c>
    </row>
    <row r="12" spans="1:23" ht="9.75" customHeight="1" x14ac:dyDescent="0.25">
      <c r="B12" s="308" t="s">
        <v>279</v>
      </c>
      <c r="C12" s="309"/>
      <c r="D12" s="60"/>
    </row>
    <row r="13" spans="1:23" ht="9.75" customHeight="1" x14ac:dyDescent="0.25">
      <c r="A13" s="61">
        <v>1</v>
      </c>
      <c r="C13" s="275" t="s">
        <v>82</v>
      </c>
      <c r="E13" s="62">
        <v>161050</v>
      </c>
      <c r="F13" s="62"/>
      <c r="G13" s="262">
        <v>15.03</v>
      </c>
      <c r="I13" s="63">
        <f t="shared" ref="I13:I50" si="0">E13/G13</f>
        <v>10715.236194278112</v>
      </c>
      <c r="K13" s="263">
        <v>2.2000000000000002</v>
      </c>
      <c r="L13" s="64"/>
      <c r="M13" s="62">
        <v>15303.47</v>
      </c>
      <c r="N13" s="58"/>
      <c r="O13" s="62">
        <v>126</v>
      </c>
      <c r="P13" s="65"/>
      <c r="Q13" s="62">
        <v>124</v>
      </c>
      <c r="S13" s="303">
        <v>1.1299999999999999</v>
      </c>
      <c r="U13" s="264">
        <v>38785</v>
      </c>
      <c r="W13" s="66"/>
    </row>
    <row r="14" spans="1:23" ht="9.75" customHeight="1" x14ac:dyDescent="0.25">
      <c r="A14" s="61">
        <v>2</v>
      </c>
      <c r="C14" s="275" t="s">
        <v>83</v>
      </c>
      <c r="E14" s="62">
        <v>16877</v>
      </c>
      <c r="F14" s="67"/>
      <c r="G14" s="262">
        <v>13.01</v>
      </c>
      <c r="I14" s="33">
        <f t="shared" si="0"/>
        <v>1297.2328977709456</v>
      </c>
      <c r="K14" s="263">
        <v>3.9</v>
      </c>
      <c r="L14" s="64"/>
      <c r="M14" s="62">
        <v>2125.0700000000002</v>
      </c>
      <c r="N14" s="58"/>
      <c r="O14" s="62">
        <v>37</v>
      </c>
      <c r="P14" s="65"/>
      <c r="Q14" s="62">
        <v>5</v>
      </c>
      <c r="S14" s="303">
        <v>1.17</v>
      </c>
      <c r="U14" s="62">
        <v>1159</v>
      </c>
      <c r="W14" s="66"/>
    </row>
    <row r="15" spans="1:23" ht="9.75" customHeight="1" x14ac:dyDescent="0.25">
      <c r="A15" s="61">
        <v>3</v>
      </c>
      <c r="C15" s="275" t="s">
        <v>85</v>
      </c>
      <c r="E15" s="62">
        <v>6351</v>
      </c>
      <c r="F15" s="62"/>
      <c r="G15" s="262">
        <v>6.7</v>
      </c>
      <c r="I15" s="33">
        <f t="shared" si="0"/>
        <v>947.91044776119395</v>
      </c>
      <c r="K15" s="263">
        <v>3.1</v>
      </c>
      <c r="L15" s="64"/>
      <c r="M15" s="62">
        <v>856.14</v>
      </c>
      <c r="N15" s="58"/>
      <c r="O15" s="62">
        <v>3</v>
      </c>
      <c r="P15" s="65"/>
      <c r="Q15" s="62">
        <v>12</v>
      </c>
      <c r="S15" s="303">
        <v>1.21</v>
      </c>
      <c r="U15" s="62">
        <v>328</v>
      </c>
      <c r="W15" s="66"/>
    </row>
    <row r="16" spans="1:23" ht="9.75" customHeight="1" x14ac:dyDescent="0.25">
      <c r="A16" s="61">
        <v>4</v>
      </c>
      <c r="C16" s="275" t="s">
        <v>86</v>
      </c>
      <c r="E16" s="62">
        <v>49281</v>
      </c>
      <c r="F16" s="62"/>
      <c r="G16" s="262">
        <v>10.24</v>
      </c>
      <c r="I16" s="33">
        <f t="shared" si="0"/>
        <v>4812.59765625</v>
      </c>
      <c r="K16" s="263">
        <v>2.7</v>
      </c>
      <c r="L16" s="64"/>
      <c r="M16" s="62">
        <v>4211.1899999999996</v>
      </c>
      <c r="N16" s="58"/>
      <c r="O16" s="62">
        <v>101</v>
      </c>
      <c r="P16" s="65"/>
      <c r="Q16" s="62">
        <v>37</v>
      </c>
      <c r="S16" s="303">
        <v>0.95</v>
      </c>
      <c r="U16" s="62">
        <v>7060</v>
      </c>
      <c r="W16" s="66"/>
    </row>
    <row r="17" spans="1:23" ht="9.75" customHeight="1" x14ac:dyDescent="0.25">
      <c r="A17" s="61">
        <v>5</v>
      </c>
      <c r="C17" s="275" t="s">
        <v>87</v>
      </c>
      <c r="E17" s="62">
        <v>243868</v>
      </c>
      <c r="F17" s="62"/>
      <c r="G17" s="262">
        <v>340.8</v>
      </c>
      <c r="I17" s="33">
        <f t="shared" si="0"/>
        <v>715.57511737089203</v>
      </c>
      <c r="K17" s="263">
        <v>3</v>
      </c>
      <c r="L17" s="64"/>
      <c r="M17" s="62">
        <v>39705.24</v>
      </c>
      <c r="N17" s="58"/>
      <c r="O17" s="62">
        <v>68</v>
      </c>
      <c r="P17" s="65"/>
      <c r="Q17" s="62">
        <v>77</v>
      </c>
      <c r="S17" s="303">
        <v>1.04</v>
      </c>
      <c r="U17" s="62">
        <v>26640</v>
      </c>
      <c r="W17" s="66"/>
    </row>
    <row r="18" spans="1:23" ht="9.75" customHeight="1" x14ac:dyDescent="0.25">
      <c r="A18" s="61">
        <v>6</v>
      </c>
      <c r="C18" s="275" t="s">
        <v>88</v>
      </c>
      <c r="E18" s="62">
        <v>17562</v>
      </c>
      <c r="F18" s="62"/>
      <c r="G18" s="262">
        <v>7.52</v>
      </c>
      <c r="I18" s="33">
        <f t="shared" si="0"/>
        <v>2335.372340425532</v>
      </c>
      <c r="K18" s="263">
        <v>3.3</v>
      </c>
      <c r="L18" s="64"/>
      <c r="M18" s="62">
        <v>2778.23</v>
      </c>
      <c r="N18" s="58"/>
      <c r="O18" s="265">
        <v>82</v>
      </c>
      <c r="P18" s="69"/>
      <c r="Q18" s="265">
        <v>32</v>
      </c>
      <c r="S18" s="303">
        <v>1.2</v>
      </c>
      <c r="U18" s="62">
        <v>1637</v>
      </c>
      <c r="W18" s="66"/>
    </row>
    <row r="19" spans="1:23" ht="9.75" customHeight="1" x14ac:dyDescent="0.25">
      <c r="A19" s="61">
        <v>7</v>
      </c>
      <c r="C19" s="275" t="s">
        <v>89</v>
      </c>
      <c r="E19" s="62">
        <v>5716</v>
      </c>
      <c r="F19" s="62"/>
      <c r="G19" s="262">
        <v>5.47</v>
      </c>
      <c r="I19" s="33">
        <f t="shared" si="0"/>
        <v>1044.9725776965265</v>
      </c>
      <c r="K19" s="263">
        <v>4.3</v>
      </c>
      <c r="L19" s="64"/>
      <c r="M19" s="62">
        <v>982.44</v>
      </c>
      <c r="N19" s="58"/>
      <c r="O19" s="265">
        <v>47</v>
      </c>
      <c r="P19" s="69"/>
      <c r="Q19" s="265">
        <v>9</v>
      </c>
      <c r="S19" s="303">
        <v>0.8</v>
      </c>
      <c r="U19" s="62">
        <v>287</v>
      </c>
      <c r="W19" s="66"/>
    </row>
    <row r="20" spans="1:23" ht="9.75" customHeight="1" x14ac:dyDescent="0.25">
      <c r="A20" s="61">
        <v>8</v>
      </c>
      <c r="C20" s="275" t="s">
        <v>90</v>
      </c>
      <c r="E20" s="62">
        <v>40590</v>
      </c>
      <c r="F20" s="62"/>
      <c r="G20" s="262">
        <v>42.93</v>
      </c>
      <c r="I20" s="33">
        <f t="shared" si="0"/>
        <v>945.49266247379455</v>
      </c>
      <c r="K20" s="263">
        <v>5.5</v>
      </c>
      <c r="L20" s="64"/>
      <c r="M20" s="62">
        <v>5386.46</v>
      </c>
      <c r="N20" s="58"/>
      <c r="O20" s="265">
        <v>13</v>
      </c>
      <c r="P20" s="69"/>
      <c r="Q20" s="265">
        <v>16</v>
      </c>
      <c r="S20" s="303">
        <v>0.8</v>
      </c>
      <c r="U20" s="62">
        <v>2261</v>
      </c>
      <c r="W20" s="66"/>
    </row>
    <row r="21" spans="1:23" ht="9.75" customHeight="1" x14ac:dyDescent="0.25">
      <c r="A21" s="61">
        <v>9</v>
      </c>
      <c r="C21" s="275" t="s">
        <v>91</v>
      </c>
      <c r="E21" s="62">
        <v>5531</v>
      </c>
      <c r="F21" s="62"/>
      <c r="G21" s="262">
        <v>6.89</v>
      </c>
      <c r="I21" s="33">
        <f t="shared" si="0"/>
        <v>802.75761973875183</v>
      </c>
      <c r="K21" s="263">
        <v>4.9000000000000004</v>
      </c>
      <c r="L21" s="64"/>
      <c r="M21" s="62">
        <v>910.5</v>
      </c>
      <c r="N21" s="58"/>
      <c r="O21" s="265">
        <v>24</v>
      </c>
      <c r="P21" s="69"/>
      <c r="Q21" s="265">
        <v>1</v>
      </c>
      <c r="S21" s="303">
        <v>0.9</v>
      </c>
      <c r="T21" s="70"/>
      <c r="U21" s="62">
        <v>347</v>
      </c>
      <c r="W21" s="66"/>
    </row>
    <row r="22" spans="1:23" ht="9.75" customHeight="1" x14ac:dyDescent="0.25">
      <c r="A22" s="61">
        <v>10</v>
      </c>
      <c r="C22" s="275" t="s">
        <v>92</v>
      </c>
      <c r="E22" s="62">
        <v>24552</v>
      </c>
      <c r="F22" s="62"/>
      <c r="G22" s="262">
        <v>6.24</v>
      </c>
      <c r="I22" s="33">
        <f t="shared" si="0"/>
        <v>3934.6153846153843</v>
      </c>
      <c r="K22" s="263">
        <v>2.2000000000000002</v>
      </c>
      <c r="L22" s="64"/>
      <c r="M22" s="62">
        <v>3007.09</v>
      </c>
      <c r="N22" s="58"/>
      <c r="O22" s="265">
        <v>129</v>
      </c>
      <c r="P22" s="69"/>
      <c r="Q22" s="265">
        <v>126</v>
      </c>
      <c r="S22" s="303">
        <v>1.06</v>
      </c>
      <c r="U22" s="62">
        <v>6092</v>
      </c>
      <c r="W22" s="66"/>
    </row>
    <row r="23" spans="1:23" ht="9.75" customHeight="1" x14ac:dyDescent="0.25">
      <c r="A23" s="61">
        <v>11</v>
      </c>
      <c r="C23" s="275" t="s">
        <v>93</v>
      </c>
      <c r="E23" s="62">
        <v>14460</v>
      </c>
      <c r="F23" s="62"/>
      <c r="G23" s="262">
        <v>2</v>
      </c>
      <c r="I23" s="33">
        <f t="shared" si="0"/>
        <v>7230</v>
      </c>
      <c r="K23" s="263">
        <v>2.2000000000000002</v>
      </c>
      <c r="L23" s="64"/>
      <c r="M23" s="62">
        <v>2535.96</v>
      </c>
      <c r="N23" s="58"/>
      <c r="O23" s="265">
        <v>132</v>
      </c>
      <c r="P23" s="69"/>
      <c r="Q23" s="265">
        <v>132</v>
      </c>
      <c r="S23" s="303">
        <v>1.385</v>
      </c>
      <c r="U23" s="62">
        <v>4145</v>
      </c>
      <c r="W23" s="66"/>
    </row>
    <row r="24" spans="1:23" ht="9.75" customHeight="1" x14ac:dyDescent="0.25">
      <c r="A24" s="61">
        <v>12</v>
      </c>
      <c r="C24" s="275" t="s">
        <v>94</v>
      </c>
      <c r="E24" s="62">
        <v>8308</v>
      </c>
      <c r="F24" s="62"/>
      <c r="G24" s="262">
        <v>8.2100000000000009</v>
      </c>
      <c r="I24" s="33">
        <f t="shared" si="0"/>
        <v>1011.9366626065772</v>
      </c>
      <c r="K24" s="263">
        <v>4.0999999999999996</v>
      </c>
      <c r="L24" s="64"/>
      <c r="M24" s="62">
        <v>987.77</v>
      </c>
      <c r="N24" s="58"/>
      <c r="O24" s="265">
        <v>19</v>
      </c>
      <c r="P24" s="69"/>
      <c r="Q24" s="265">
        <v>3</v>
      </c>
      <c r="S24" s="303">
        <v>0.99</v>
      </c>
      <c r="U24" s="62">
        <v>566</v>
      </c>
      <c r="W24" s="66"/>
    </row>
    <row r="25" spans="1:23" ht="9.75" customHeight="1" x14ac:dyDescent="0.25">
      <c r="A25" s="61">
        <v>13</v>
      </c>
      <c r="C25" s="275" t="s">
        <v>95</v>
      </c>
      <c r="E25" s="62">
        <v>28387</v>
      </c>
      <c r="F25" s="62"/>
      <c r="G25" s="262">
        <v>10.44</v>
      </c>
      <c r="I25" s="33">
        <f t="shared" si="0"/>
        <v>2719.0613026819924</v>
      </c>
      <c r="K25" s="263">
        <v>3.6</v>
      </c>
      <c r="L25" s="64"/>
      <c r="M25" s="62">
        <v>3497.4</v>
      </c>
      <c r="N25" s="58"/>
      <c r="O25" s="265">
        <v>112</v>
      </c>
      <c r="P25" s="69"/>
      <c r="Q25" s="265">
        <v>63</v>
      </c>
      <c r="S25" s="303">
        <v>0.8</v>
      </c>
      <c r="U25" s="62">
        <v>4003</v>
      </c>
      <c r="W25" s="66"/>
    </row>
    <row r="26" spans="1:23" ht="9.75" customHeight="1" x14ac:dyDescent="0.25">
      <c r="A26" s="61">
        <v>14</v>
      </c>
      <c r="C26" s="275" t="s">
        <v>96</v>
      </c>
      <c r="E26" s="62">
        <v>6587</v>
      </c>
      <c r="F26" s="62"/>
      <c r="G26" s="262">
        <v>8.24</v>
      </c>
      <c r="I26" s="33">
        <f t="shared" si="0"/>
        <v>799.39320388349518</v>
      </c>
      <c r="K26" s="263">
        <v>3.7</v>
      </c>
      <c r="L26" s="64"/>
      <c r="M26" s="62">
        <v>1251.67</v>
      </c>
      <c r="N26" s="58"/>
      <c r="O26" s="265">
        <v>36</v>
      </c>
      <c r="P26" s="69"/>
      <c r="Q26" s="265">
        <v>7</v>
      </c>
      <c r="S26" s="303">
        <v>0.755</v>
      </c>
      <c r="U26" s="62">
        <v>446</v>
      </c>
      <c r="W26" s="66"/>
    </row>
    <row r="27" spans="1:23" ht="9.75" customHeight="1" x14ac:dyDescent="0.25">
      <c r="A27" s="61">
        <v>15</v>
      </c>
      <c r="C27" s="275" t="s">
        <v>97</v>
      </c>
      <c r="E27" s="62">
        <v>135629</v>
      </c>
      <c r="F27" s="62"/>
      <c r="G27" s="262">
        <v>51.41</v>
      </c>
      <c r="I27" s="33">
        <f t="shared" si="0"/>
        <v>2638.1832328340793</v>
      </c>
      <c r="K27" s="263">
        <v>3.8</v>
      </c>
      <c r="L27" s="64"/>
      <c r="M27" s="62">
        <v>18800.53</v>
      </c>
      <c r="N27" s="58"/>
      <c r="O27" s="265">
        <v>25</v>
      </c>
      <c r="P27" s="69"/>
      <c r="Q27" s="265">
        <v>17</v>
      </c>
      <c r="S27" s="303">
        <v>1.24</v>
      </c>
      <c r="U27" s="62">
        <v>10855</v>
      </c>
      <c r="W27" s="66"/>
    </row>
    <row r="28" spans="1:23" ht="9.75" customHeight="1" x14ac:dyDescent="0.25">
      <c r="A28" s="61">
        <v>16</v>
      </c>
      <c r="C28" s="275" t="s">
        <v>98</v>
      </c>
      <c r="E28" s="62">
        <v>54606</v>
      </c>
      <c r="F28" s="62"/>
      <c r="G28" s="262">
        <v>17.420000000000002</v>
      </c>
      <c r="I28" s="33">
        <f t="shared" si="0"/>
        <v>3134.6727898966701</v>
      </c>
      <c r="K28" s="263">
        <v>3.8</v>
      </c>
      <c r="L28" s="64"/>
      <c r="M28" s="62">
        <v>6007.92</v>
      </c>
      <c r="N28" s="58"/>
      <c r="O28" s="62">
        <v>15</v>
      </c>
      <c r="P28" s="65"/>
      <c r="Q28" s="62">
        <v>19</v>
      </c>
      <c r="S28" s="303">
        <v>0.85</v>
      </c>
      <c r="U28" s="62">
        <v>4196</v>
      </c>
      <c r="W28" s="66"/>
    </row>
    <row r="29" spans="1:23" ht="9.75" customHeight="1" x14ac:dyDescent="0.25">
      <c r="A29" s="61">
        <v>17</v>
      </c>
      <c r="C29" s="275" t="s">
        <v>99</v>
      </c>
      <c r="E29" s="62">
        <v>22767</v>
      </c>
      <c r="F29" s="62"/>
      <c r="G29" s="262">
        <v>10.28</v>
      </c>
      <c r="I29" s="33">
        <f t="shared" si="0"/>
        <v>2214.6887159533076</v>
      </c>
      <c r="K29" s="263">
        <v>4.4000000000000004</v>
      </c>
      <c r="L29" s="64"/>
      <c r="M29" s="62">
        <v>3958.81</v>
      </c>
      <c r="N29" s="58"/>
      <c r="O29" s="62">
        <v>9</v>
      </c>
      <c r="P29" s="65"/>
      <c r="Q29" s="62">
        <v>6</v>
      </c>
      <c r="S29" s="303">
        <v>1.1299999999999999</v>
      </c>
      <c r="U29" s="62">
        <v>1332</v>
      </c>
      <c r="W29" s="66"/>
    </row>
    <row r="30" spans="1:23" ht="9.75" customHeight="1" x14ac:dyDescent="0.25">
      <c r="A30" s="61">
        <v>18</v>
      </c>
      <c r="C30" s="275" t="s">
        <v>100</v>
      </c>
      <c r="E30" s="62">
        <v>7362</v>
      </c>
      <c r="F30" s="62"/>
      <c r="G30" s="262">
        <v>2.5</v>
      </c>
      <c r="I30" s="33">
        <f t="shared" si="0"/>
        <v>2944.8</v>
      </c>
      <c r="K30" s="263">
        <v>5.4</v>
      </c>
      <c r="L30" s="64"/>
      <c r="M30" s="62">
        <v>676.01</v>
      </c>
      <c r="N30" s="58"/>
      <c r="O30" s="62">
        <v>23</v>
      </c>
      <c r="P30" s="65"/>
      <c r="Q30" s="62">
        <v>20</v>
      </c>
      <c r="S30" s="303">
        <v>1.0349999999999999</v>
      </c>
      <c r="U30" s="62">
        <v>567</v>
      </c>
      <c r="W30" s="66"/>
    </row>
    <row r="31" spans="1:23" ht="9.75" customHeight="1" x14ac:dyDescent="0.25">
      <c r="A31" s="61">
        <v>19</v>
      </c>
      <c r="C31" s="275" t="s">
        <v>101</v>
      </c>
      <c r="E31" s="62">
        <v>81339</v>
      </c>
      <c r="F31" s="62"/>
      <c r="G31" s="262">
        <v>49.13</v>
      </c>
      <c r="I31" s="33">
        <f t="shared" si="0"/>
        <v>1655.5872175859963</v>
      </c>
      <c r="K31" s="263">
        <v>4.3</v>
      </c>
      <c r="L31" s="64"/>
      <c r="M31" s="62">
        <v>7825.41</v>
      </c>
      <c r="N31" s="58"/>
      <c r="O31" s="62">
        <v>18</v>
      </c>
      <c r="P31" s="65"/>
      <c r="Q31" s="62">
        <v>8</v>
      </c>
      <c r="S31" s="303">
        <v>1.1100000000000001</v>
      </c>
      <c r="U31" s="62">
        <v>4819</v>
      </c>
      <c r="W31" s="66"/>
    </row>
    <row r="32" spans="1:23" ht="9.75" customHeight="1" x14ac:dyDescent="0.25">
      <c r="A32" s="61">
        <v>20</v>
      </c>
      <c r="C32" s="275" t="s">
        <v>102</v>
      </c>
      <c r="E32" s="62">
        <v>42053</v>
      </c>
      <c r="F32" s="62"/>
      <c r="G32" s="262">
        <v>9.8800000000000008</v>
      </c>
      <c r="I32" s="33">
        <f t="shared" si="0"/>
        <v>4256.3765182186235</v>
      </c>
      <c r="K32" s="263">
        <v>2.6</v>
      </c>
      <c r="L32" s="64"/>
      <c r="M32" s="62">
        <v>7312.61</v>
      </c>
      <c r="N32" s="58"/>
      <c r="O32" s="62">
        <v>95</v>
      </c>
      <c r="P32" s="65"/>
      <c r="Q32" s="62">
        <v>78</v>
      </c>
      <c r="S32" s="303">
        <v>1.268</v>
      </c>
      <c r="U32" s="62">
        <v>4889</v>
      </c>
      <c r="W32" s="66"/>
    </row>
    <row r="33" spans="1:23" ht="9.75" customHeight="1" x14ac:dyDescent="0.25">
      <c r="A33" s="61">
        <v>21</v>
      </c>
      <c r="C33" s="275" t="s">
        <v>103</v>
      </c>
      <c r="E33" s="62">
        <v>16528</v>
      </c>
      <c r="F33" s="62"/>
      <c r="G33" s="262">
        <v>2.5299999999999998</v>
      </c>
      <c r="I33" s="33">
        <f t="shared" si="0"/>
        <v>6532.806324110672</v>
      </c>
      <c r="K33" s="263">
        <v>2.6</v>
      </c>
      <c r="L33" s="64"/>
      <c r="M33" s="62">
        <v>3563.33</v>
      </c>
      <c r="N33" s="58"/>
      <c r="O33" s="62">
        <v>56</v>
      </c>
      <c r="P33" s="65"/>
      <c r="Q33" s="62">
        <v>54</v>
      </c>
      <c r="S33" s="303">
        <v>1.55</v>
      </c>
      <c r="U33" s="62">
        <v>1626</v>
      </c>
      <c r="W33" s="66"/>
    </row>
    <row r="34" spans="1:23" ht="9.75" customHeight="1" x14ac:dyDescent="0.25">
      <c r="A34" s="61">
        <v>22</v>
      </c>
      <c r="C34" s="275" t="s">
        <v>104</v>
      </c>
      <c r="E34" s="62">
        <v>13119</v>
      </c>
      <c r="F34" s="62"/>
      <c r="G34" s="262">
        <v>10.96</v>
      </c>
      <c r="I34" s="33">
        <f t="shared" si="0"/>
        <v>1196.9890510948903</v>
      </c>
      <c r="K34" s="263">
        <v>4.7</v>
      </c>
      <c r="L34" s="64"/>
      <c r="M34" s="62">
        <v>1800.54</v>
      </c>
      <c r="N34" s="58"/>
      <c r="O34" s="62">
        <v>5</v>
      </c>
      <c r="P34" s="65"/>
      <c r="Q34" s="62">
        <v>4</v>
      </c>
      <c r="S34" s="303">
        <v>1.0620000000000001</v>
      </c>
      <c r="U34" s="62">
        <v>632</v>
      </c>
      <c r="W34" s="66"/>
    </row>
    <row r="35" spans="1:23" ht="9.75" customHeight="1" x14ac:dyDescent="0.25">
      <c r="A35" s="61">
        <v>23</v>
      </c>
      <c r="C35" s="275" t="s">
        <v>105</v>
      </c>
      <c r="E35" s="62">
        <v>181119</v>
      </c>
      <c r="F35" s="62"/>
      <c r="G35" s="262">
        <v>68.709999999999994</v>
      </c>
      <c r="I35" s="33">
        <f t="shared" si="0"/>
        <v>2635.9918498035222</v>
      </c>
      <c r="K35" s="263">
        <v>3.5</v>
      </c>
      <c r="L35" s="64"/>
      <c r="M35" s="62">
        <v>26856.93</v>
      </c>
      <c r="N35" s="58"/>
      <c r="O35" s="62">
        <v>31</v>
      </c>
      <c r="P35" s="65"/>
      <c r="Q35" s="62">
        <v>15</v>
      </c>
      <c r="S35" s="303">
        <v>1.22</v>
      </c>
      <c r="U35" s="62">
        <v>15365</v>
      </c>
      <c r="W35" s="66"/>
    </row>
    <row r="36" spans="1:23" ht="9.75" customHeight="1" x14ac:dyDescent="0.25">
      <c r="A36" s="61">
        <v>24</v>
      </c>
      <c r="C36" s="275" t="s">
        <v>106</v>
      </c>
      <c r="E36" s="62">
        <v>245741</v>
      </c>
      <c r="F36" s="62"/>
      <c r="G36" s="262">
        <v>54.12</v>
      </c>
      <c r="I36" s="33">
        <f t="shared" si="0"/>
        <v>4540.6688839615672</v>
      </c>
      <c r="K36" s="263">
        <v>3.6</v>
      </c>
      <c r="L36" s="64"/>
      <c r="M36" s="62">
        <v>27872.400000000001</v>
      </c>
      <c r="N36" s="58"/>
      <c r="O36" s="62">
        <v>17</v>
      </c>
      <c r="P36" s="65"/>
      <c r="Q36" s="62">
        <v>14</v>
      </c>
      <c r="S36" s="303">
        <v>1.25</v>
      </c>
      <c r="U36" s="62">
        <v>19438</v>
      </c>
      <c r="W36" s="66"/>
    </row>
    <row r="37" spans="1:23" ht="9.75" customHeight="1" x14ac:dyDescent="0.25">
      <c r="A37" s="61">
        <v>25</v>
      </c>
      <c r="C37" s="275" t="s">
        <v>107</v>
      </c>
      <c r="E37" s="62">
        <v>3908</v>
      </c>
      <c r="F37" s="62"/>
      <c r="G37" s="262">
        <v>7.48</v>
      </c>
      <c r="I37" s="33">
        <f t="shared" si="0"/>
        <v>522.45989304812827</v>
      </c>
      <c r="K37" s="263">
        <v>3.9</v>
      </c>
      <c r="L37" s="64"/>
      <c r="M37" s="62">
        <v>775.87</v>
      </c>
      <c r="N37" s="58"/>
      <c r="O37" s="62">
        <v>43</v>
      </c>
      <c r="P37" s="65"/>
      <c r="Q37" s="62">
        <v>11</v>
      </c>
      <c r="S37" s="303">
        <v>0.9</v>
      </c>
      <c r="U37" s="62">
        <v>234</v>
      </c>
      <c r="W37" s="66"/>
    </row>
    <row r="38" spans="1:23" ht="9.75" customHeight="1" x14ac:dyDescent="0.25">
      <c r="A38" s="61">
        <v>26</v>
      </c>
      <c r="C38" s="275" t="s">
        <v>108</v>
      </c>
      <c r="E38" s="62">
        <v>31746</v>
      </c>
      <c r="F38" s="62"/>
      <c r="G38" s="262">
        <v>22.93</v>
      </c>
      <c r="I38" s="33">
        <f t="shared" si="0"/>
        <v>1384.474487570868</v>
      </c>
      <c r="K38" s="263">
        <v>5.8</v>
      </c>
      <c r="L38" s="64"/>
      <c r="M38" s="62">
        <v>3786.39</v>
      </c>
      <c r="N38" s="58"/>
      <c r="O38" s="62">
        <v>4</v>
      </c>
      <c r="P38" s="65"/>
      <c r="Q38" s="62">
        <v>2</v>
      </c>
      <c r="S38" s="303">
        <v>1.35</v>
      </c>
      <c r="U38" s="62">
        <v>1915</v>
      </c>
      <c r="W38" s="66"/>
    </row>
    <row r="39" spans="1:23" ht="9.75" customHeight="1" x14ac:dyDescent="0.25">
      <c r="A39" s="61">
        <v>27</v>
      </c>
      <c r="C39" s="275" t="s">
        <v>109</v>
      </c>
      <c r="E39" s="62">
        <v>12320</v>
      </c>
      <c r="F39" s="62"/>
      <c r="G39" s="262">
        <v>15.32</v>
      </c>
      <c r="I39" s="33">
        <f t="shared" si="0"/>
        <v>804.17754569190595</v>
      </c>
      <c r="K39" s="263">
        <v>2.5</v>
      </c>
      <c r="L39" s="64"/>
      <c r="M39" s="62">
        <v>2119.59</v>
      </c>
      <c r="N39" s="58"/>
      <c r="O39" s="62">
        <v>99</v>
      </c>
      <c r="P39" s="65"/>
      <c r="Q39" s="62">
        <v>112</v>
      </c>
      <c r="S39" s="303">
        <v>1.1399999999999999</v>
      </c>
      <c r="U39" s="62">
        <v>1602</v>
      </c>
      <c r="W39" s="66"/>
    </row>
    <row r="40" spans="1:23" ht="9.75" customHeight="1" x14ac:dyDescent="0.25">
      <c r="A40" s="61">
        <v>28</v>
      </c>
      <c r="C40" s="275" t="s">
        <v>110</v>
      </c>
      <c r="E40" s="62">
        <v>94953</v>
      </c>
      <c r="F40" s="62"/>
      <c r="G40" s="262">
        <v>33.65</v>
      </c>
      <c r="I40" s="33">
        <f t="shared" si="0"/>
        <v>2821.7830609212483</v>
      </c>
      <c r="K40" s="263">
        <v>3.9</v>
      </c>
      <c r="L40" s="64"/>
      <c r="M40" s="62">
        <v>13184.77</v>
      </c>
      <c r="N40" s="58"/>
      <c r="O40" s="62">
        <v>12</v>
      </c>
      <c r="P40" s="65"/>
      <c r="Q40" s="62">
        <v>13</v>
      </c>
      <c r="S40" s="303">
        <v>1.3</v>
      </c>
      <c r="U40" s="62">
        <v>7495</v>
      </c>
      <c r="W40" s="66"/>
    </row>
    <row r="41" spans="1:23" ht="9.75" customHeight="1" x14ac:dyDescent="0.25">
      <c r="A41" s="61">
        <v>29</v>
      </c>
      <c r="C41" s="275" t="s">
        <v>111</v>
      </c>
      <c r="E41" s="62">
        <v>18041</v>
      </c>
      <c r="F41" s="62"/>
      <c r="G41" s="262">
        <v>9.8699999999999992</v>
      </c>
      <c r="I41" s="33">
        <f t="shared" si="0"/>
        <v>1827.8622087132726</v>
      </c>
      <c r="K41" s="263">
        <v>4</v>
      </c>
      <c r="L41" s="64"/>
      <c r="M41" s="62">
        <v>1587.28</v>
      </c>
      <c r="N41" s="58"/>
      <c r="O41" s="62">
        <v>1</v>
      </c>
      <c r="P41" s="65"/>
      <c r="Q41" s="62">
        <v>10</v>
      </c>
      <c r="S41" s="303">
        <v>0.76</v>
      </c>
      <c r="U41" s="62">
        <v>816</v>
      </c>
      <c r="W41" s="66"/>
    </row>
    <row r="42" spans="1:23" ht="9.75" customHeight="1" x14ac:dyDescent="0.25">
      <c r="A42" s="61">
        <v>30</v>
      </c>
      <c r="C42" s="275" t="s">
        <v>112</v>
      </c>
      <c r="E42" s="62">
        <v>226919</v>
      </c>
      <c r="F42" s="62"/>
      <c r="G42" s="262">
        <v>59.81</v>
      </c>
      <c r="I42" s="33">
        <f t="shared" si="0"/>
        <v>3793.9976592543053</v>
      </c>
      <c r="K42" s="263">
        <v>3.4</v>
      </c>
      <c r="L42" s="64"/>
      <c r="M42" s="62">
        <v>22849.3</v>
      </c>
      <c r="N42" s="58"/>
      <c r="O42" s="62">
        <v>69</v>
      </c>
      <c r="P42" s="65"/>
      <c r="Q42" s="62">
        <v>27</v>
      </c>
      <c r="S42" s="303">
        <v>1.2</v>
      </c>
      <c r="U42" s="62">
        <v>22711</v>
      </c>
      <c r="W42" s="66"/>
    </row>
    <row r="43" spans="1:23" ht="9.75" customHeight="1" x14ac:dyDescent="0.25">
      <c r="A43" s="61">
        <v>31</v>
      </c>
      <c r="C43" s="275" t="s">
        <v>113</v>
      </c>
      <c r="E43" s="62">
        <v>100033</v>
      </c>
      <c r="F43" s="62"/>
      <c r="G43" s="262">
        <v>42.56</v>
      </c>
      <c r="I43" s="33">
        <f t="shared" si="0"/>
        <v>2350.3994360902257</v>
      </c>
      <c r="K43" s="263">
        <v>3.4</v>
      </c>
      <c r="L43" s="64"/>
      <c r="M43" s="62">
        <v>12905.1</v>
      </c>
      <c r="N43" s="58"/>
      <c r="O43" s="62">
        <v>39</v>
      </c>
      <c r="P43" s="65"/>
      <c r="Q43" s="62">
        <v>18</v>
      </c>
      <c r="S43" s="303">
        <v>1.22</v>
      </c>
      <c r="U43" s="62">
        <v>7329</v>
      </c>
      <c r="W43" s="66"/>
    </row>
    <row r="44" spans="1:23" ht="9.75" customHeight="1" x14ac:dyDescent="0.25">
      <c r="A44" s="61">
        <v>32</v>
      </c>
      <c r="C44" s="275" t="s">
        <v>114</v>
      </c>
      <c r="E44" s="62">
        <v>25704</v>
      </c>
      <c r="F44" s="62"/>
      <c r="G44" s="262">
        <v>14.44</v>
      </c>
      <c r="I44" s="33">
        <f t="shared" si="0"/>
        <v>1780.0554016620499</v>
      </c>
      <c r="K44" s="263">
        <v>2.9</v>
      </c>
      <c r="L44" s="64"/>
      <c r="M44" s="62">
        <v>3835.27</v>
      </c>
      <c r="N44" s="58"/>
      <c r="O44" s="62">
        <v>61</v>
      </c>
      <c r="P44" s="65"/>
      <c r="Q44" s="62">
        <v>22</v>
      </c>
      <c r="S44" s="303">
        <v>1.18</v>
      </c>
      <c r="U44" s="62">
        <v>2208</v>
      </c>
      <c r="W44" s="66"/>
    </row>
    <row r="45" spans="1:23" ht="9.75" customHeight="1" x14ac:dyDescent="0.25">
      <c r="A45" s="61">
        <v>33</v>
      </c>
      <c r="C45" s="275" t="s">
        <v>115</v>
      </c>
      <c r="E45" s="62">
        <v>24972</v>
      </c>
      <c r="F45" s="62"/>
      <c r="G45" s="262">
        <v>19.98</v>
      </c>
      <c r="I45" s="33">
        <f t="shared" si="0"/>
        <v>1249.8498498498498</v>
      </c>
      <c r="K45" s="263">
        <v>2.9</v>
      </c>
      <c r="L45" s="64"/>
      <c r="M45" s="62">
        <v>2575.2600000000002</v>
      </c>
      <c r="N45" s="58"/>
      <c r="O45" s="62">
        <v>34</v>
      </c>
      <c r="P45" s="65"/>
      <c r="Q45" s="62">
        <v>26</v>
      </c>
      <c r="S45" s="303">
        <v>0.97</v>
      </c>
      <c r="U45" s="62">
        <v>1866</v>
      </c>
      <c r="W45" s="66"/>
    </row>
    <row r="46" spans="1:23" ht="9.75" customHeight="1" x14ac:dyDescent="0.25">
      <c r="A46" s="61">
        <v>34</v>
      </c>
      <c r="C46" s="275" t="s">
        <v>116</v>
      </c>
      <c r="E46" s="62">
        <v>92714</v>
      </c>
      <c r="F46" s="62"/>
      <c r="G46" s="262">
        <v>400.17</v>
      </c>
      <c r="I46" s="33">
        <f t="shared" si="0"/>
        <v>231.68653322338005</v>
      </c>
      <c r="K46" s="263">
        <v>3.2</v>
      </c>
      <c r="L46" s="64"/>
      <c r="M46" s="62">
        <v>13692.48</v>
      </c>
      <c r="N46" s="58"/>
      <c r="O46" s="62">
        <v>63</v>
      </c>
      <c r="P46" s="65"/>
      <c r="Q46" s="62">
        <v>56</v>
      </c>
      <c r="S46" s="303">
        <v>1.1100000000000001</v>
      </c>
      <c r="U46" s="62">
        <v>9772</v>
      </c>
      <c r="W46" s="66"/>
    </row>
    <row r="47" spans="1:23" ht="9.75" customHeight="1" x14ac:dyDescent="0.25">
      <c r="A47" s="61">
        <v>35</v>
      </c>
      <c r="C47" s="275" t="s">
        <v>117</v>
      </c>
      <c r="E47" s="62">
        <v>453410</v>
      </c>
      <c r="F47" s="62"/>
      <c r="G47" s="262">
        <v>249.02</v>
      </c>
      <c r="I47" s="33">
        <f t="shared" si="0"/>
        <v>1820.7774475945707</v>
      </c>
      <c r="K47" s="263">
        <v>2.8</v>
      </c>
      <c r="L47" s="64"/>
      <c r="M47" s="62">
        <v>66505.149999999994</v>
      </c>
      <c r="N47" s="58"/>
      <c r="O47" s="62">
        <v>86</v>
      </c>
      <c r="P47" s="65"/>
      <c r="Q47" s="62">
        <v>74</v>
      </c>
      <c r="S47" s="303">
        <v>1.002</v>
      </c>
      <c r="U47" s="62">
        <v>57237</v>
      </c>
      <c r="W47" s="66"/>
    </row>
    <row r="48" spans="1:23" ht="9.75" customHeight="1" x14ac:dyDescent="0.25">
      <c r="A48" s="61">
        <v>36</v>
      </c>
      <c r="C48" s="275" t="s">
        <v>118</v>
      </c>
      <c r="E48" s="62">
        <v>22285</v>
      </c>
      <c r="F48" s="62"/>
      <c r="G48" s="262">
        <v>15.04</v>
      </c>
      <c r="I48" s="33">
        <f t="shared" si="0"/>
        <v>1481.7154255319149</v>
      </c>
      <c r="K48" s="263">
        <v>3</v>
      </c>
      <c r="L48" s="64"/>
      <c r="M48" s="62">
        <v>2850.87</v>
      </c>
      <c r="N48" s="58"/>
      <c r="O48" s="62">
        <v>54</v>
      </c>
      <c r="P48" s="65"/>
      <c r="Q48" s="62">
        <v>21</v>
      </c>
      <c r="S48" s="303">
        <v>0.9</v>
      </c>
      <c r="U48" s="62">
        <v>1757</v>
      </c>
      <c r="W48" s="66"/>
    </row>
    <row r="49" spans="1:23" ht="9.75" customHeight="1" x14ac:dyDescent="0.25">
      <c r="A49" s="61">
        <v>37</v>
      </c>
      <c r="C49" s="275" t="s">
        <v>119</v>
      </c>
      <c r="E49" s="62">
        <v>15183</v>
      </c>
      <c r="F49" s="62"/>
      <c r="G49" s="262">
        <v>9.02</v>
      </c>
      <c r="I49" s="33">
        <f t="shared" si="0"/>
        <v>1683.2594235033259</v>
      </c>
      <c r="K49" s="263">
        <v>4.3</v>
      </c>
      <c r="L49" s="64"/>
      <c r="M49" s="62">
        <v>1020.66</v>
      </c>
      <c r="N49" s="58"/>
      <c r="O49" s="62">
        <v>88</v>
      </c>
      <c r="P49" s="65"/>
      <c r="Q49" s="62">
        <v>53</v>
      </c>
      <c r="S49" s="303">
        <v>0.6</v>
      </c>
      <c r="U49" s="62">
        <v>1873</v>
      </c>
      <c r="W49" s="66"/>
    </row>
    <row r="50" spans="1:23" ht="9.75" customHeight="1" x14ac:dyDescent="0.25">
      <c r="A50" s="61">
        <v>38</v>
      </c>
      <c r="C50" s="275" t="s">
        <v>120</v>
      </c>
      <c r="E50" s="62">
        <v>28282</v>
      </c>
      <c r="F50" s="62"/>
      <c r="G50" s="262">
        <v>9.23</v>
      </c>
      <c r="I50" s="33">
        <f t="shared" si="0"/>
        <v>3064.1386782231853</v>
      </c>
      <c r="K50" s="263">
        <v>2.8</v>
      </c>
      <c r="L50" s="64"/>
      <c r="M50" s="62">
        <v>4164.01</v>
      </c>
      <c r="N50" s="58"/>
      <c r="O50" s="62">
        <v>89</v>
      </c>
      <c r="P50" s="65"/>
      <c r="Q50" s="62">
        <v>31</v>
      </c>
      <c r="S50" s="303">
        <v>0.91</v>
      </c>
      <c r="U50" s="62">
        <v>3123</v>
      </c>
      <c r="W50" s="66"/>
    </row>
    <row r="51" spans="1:23" ht="9.6" customHeight="1" x14ac:dyDescent="0.25">
      <c r="E51" s="71"/>
      <c r="F51" s="58"/>
      <c r="G51" s="33"/>
      <c r="I51" s="33"/>
      <c r="K51" s="72"/>
      <c r="L51" s="41"/>
      <c r="M51" s="73"/>
      <c r="N51" s="74"/>
      <c r="O51" s="263"/>
      <c r="P51" s="68"/>
      <c r="Q51" s="68"/>
      <c r="S51" s="68"/>
      <c r="U51" s="68"/>
    </row>
    <row r="52" spans="1:23" ht="13.7" customHeight="1" x14ac:dyDescent="0.25">
      <c r="E52" s="58"/>
      <c r="F52" s="58"/>
      <c r="G52" s="33"/>
      <c r="I52" s="33"/>
      <c r="K52" s="41"/>
      <c r="L52" s="41"/>
      <c r="M52" s="74"/>
      <c r="N52" s="74"/>
      <c r="O52" s="68"/>
      <c r="P52" s="68"/>
      <c r="Q52" s="68"/>
      <c r="S52" s="68"/>
      <c r="U52" s="68"/>
    </row>
    <row r="53" spans="1:23" ht="13.7" customHeight="1" x14ac:dyDescent="0.25">
      <c r="E53" s="58"/>
      <c r="F53" s="58"/>
      <c r="G53" s="33"/>
      <c r="I53" s="33"/>
      <c r="K53" s="41"/>
      <c r="L53" s="41"/>
      <c r="M53" s="74"/>
      <c r="N53" s="74"/>
      <c r="O53" s="39"/>
      <c r="Q53" s="41"/>
      <c r="S53" s="41"/>
      <c r="U53" s="41"/>
    </row>
    <row r="54" spans="1:23" ht="13.7" customHeight="1" x14ac:dyDescent="0.25">
      <c r="E54" s="58"/>
      <c r="F54" s="58"/>
      <c r="G54" s="33"/>
      <c r="I54" s="33"/>
      <c r="K54" s="41"/>
      <c r="L54" s="41"/>
      <c r="M54" s="74"/>
      <c r="N54" s="74"/>
      <c r="O54" s="39"/>
      <c r="Q54" s="41"/>
      <c r="S54" s="41"/>
      <c r="U54" s="41"/>
    </row>
    <row r="55" spans="1:23" ht="13.7" customHeight="1" x14ac:dyDescent="0.25">
      <c r="E55" s="58"/>
      <c r="F55" s="58"/>
      <c r="G55" s="33"/>
      <c r="I55" s="33"/>
      <c r="K55" s="41"/>
      <c r="L55" s="41"/>
      <c r="M55" s="74"/>
      <c r="N55" s="74"/>
      <c r="O55" s="39"/>
      <c r="Q55" s="41"/>
      <c r="S55" s="41"/>
      <c r="U55" s="41"/>
    </row>
    <row r="56" spans="1:23" ht="11.1" customHeight="1" x14ac:dyDescent="0.25">
      <c r="E56" s="58"/>
      <c r="F56" s="58"/>
      <c r="G56" s="33"/>
      <c r="I56" s="33"/>
      <c r="K56" s="41"/>
      <c r="L56" s="41"/>
      <c r="M56" s="74"/>
      <c r="N56" s="74"/>
      <c r="O56" s="39"/>
      <c r="Q56" s="41"/>
      <c r="S56" s="41"/>
      <c r="U56" s="41"/>
    </row>
    <row r="57" spans="1:23" ht="13.35" hidden="1" customHeight="1" x14ac:dyDescent="0.25">
      <c r="E57" s="58"/>
      <c r="F57" s="58"/>
      <c r="G57" s="33"/>
      <c r="I57" s="33"/>
      <c r="K57" s="41"/>
      <c r="L57" s="41"/>
      <c r="M57" s="74"/>
      <c r="N57" s="74"/>
      <c r="O57" s="39"/>
      <c r="Q57" s="41"/>
      <c r="S57" s="41"/>
      <c r="U57" s="41"/>
    </row>
    <row r="58" spans="1:23" ht="18.2" customHeight="1" x14ac:dyDescent="0.25">
      <c r="E58" s="58"/>
      <c r="F58" s="58"/>
      <c r="G58" s="33"/>
      <c r="I58" s="33"/>
      <c r="K58" s="41"/>
      <c r="L58" s="41"/>
      <c r="M58" s="74"/>
      <c r="N58" s="74"/>
      <c r="O58" s="39"/>
      <c r="Q58" s="41"/>
      <c r="S58" s="41"/>
      <c r="U58" s="41"/>
    </row>
    <row r="59" spans="1:23" ht="13.7" customHeight="1" x14ac:dyDescent="0.25">
      <c r="E59" s="58"/>
      <c r="F59" s="58"/>
      <c r="G59" s="33"/>
      <c r="I59" s="33"/>
      <c r="K59" s="41"/>
      <c r="L59" s="41"/>
      <c r="M59" s="74"/>
      <c r="N59" s="74"/>
      <c r="O59" s="39"/>
      <c r="Q59" s="41"/>
      <c r="S59" s="41"/>
      <c r="U59" s="41"/>
    </row>
    <row r="60" spans="1:23" ht="13.7" customHeight="1" x14ac:dyDescent="0.25">
      <c r="E60" s="27"/>
      <c r="F60" s="58"/>
      <c r="K60" s="40"/>
      <c r="L60" s="41"/>
      <c r="M60" s="49"/>
      <c r="N60" s="74"/>
      <c r="S60" s="40"/>
      <c r="U60" s="40"/>
    </row>
    <row r="61" spans="1:23" ht="8.85" customHeight="1" x14ac:dyDescent="0.25">
      <c r="E61" s="27"/>
      <c r="F61" s="58"/>
      <c r="K61" s="40"/>
      <c r="L61" s="41"/>
      <c r="M61" s="49"/>
      <c r="N61" s="74"/>
      <c r="S61" s="40"/>
      <c r="U61" s="40"/>
    </row>
    <row r="62" spans="1:23" ht="8.85" customHeight="1" x14ac:dyDescent="0.25">
      <c r="E62" s="27"/>
      <c r="F62" s="58"/>
      <c r="K62" s="40"/>
      <c r="L62" s="41"/>
      <c r="M62" s="49"/>
      <c r="N62" s="74"/>
      <c r="S62" s="40"/>
      <c r="U62" s="40"/>
    </row>
    <row r="63" spans="1:23" ht="8.85" customHeight="1" x14ac:dyDescent="0.25">
      <c r="E63" s="27"/>
      <c r="F63" s="58"/>
      <c r="K63" s="40"/>
      <c r="L63" s="41"/>
      <c r="M63" s="49"/>
      <c r="N63" s="74"/>
      <c r="S63" s="40"/>
      <c r="U63" s="40"/>
    </row>
    <row r="64" spans="1:23" ht="8.85" customHeight="1" x14ac:dyDescent="0.25">
      <c r="E64" s="27"/>
      <c r="F64" s="58"/>
      <c r="K64" s="40"/>
      <c r="L64" s="41"/>
      <c r="M64" s="49"/>
      <c r="N64" s="74"/>
      <c r="S64" s="40"/>
      <c r="U64" s="40"/>
    </row>
    <row r="65" spans="1:21" ht="8.85" customHeight="1" x14ac:dyDescent="0.25">
      <c r="E65" s="27"/>
      <c r="F65" s="58"/>
      <c r="K65" s="40"/>
      <c r="L65" s="41"/>
      <c r="M65" s="49"/>
      <c r="N65" s="74"/>
      <c r="S65" s="40"/>
      <c r="U65" s="40"/>
    </row>
    <row r="66" spans="1:21" ht="12.75" x14ac:dyDescent="0.25">
      <c r="A66" s="34" t="s">
        <v>713</v>
      </c>
      <c r="E66" s="27"/>
      <c r="F66" s="58"/>
      <c r="K66" s="40"/>
      <c r="L66" s="41"/>
      <c r="M66" s="49"/>
      <c r="N66" s="74"/>
      <c r="S66" s="40"/>
      <c r="U66" s="40"/>
    </row>
    <row r="67" spans="1:21" ht="12.2" customHeight="1" x14ac:dyDescent="0.25">
      <c r="A67" s="27"/>
      <c r="I67" s="34"/>
      <c r="L67" s="36" t="s">
        <v>290</v>
      </c>
      <c r="S67" s="40"/>
      <c r="U67" s="44" t="s">
        <v>684</v>
      </c>
    </row>
    <row r="68" spans="1:21" ht="11.25" customHeight="1" x14ac:dyDescent="0.25">
      <c r="A68" s="27"/>
      <c r="I68" s="34"/>
      <c r="L68" s="46" t="s">
        <v>37</v>
      </c>
      <c r="S68" s="40"/>
      <c r="U68" s="44" t="s">
        <v>714</v>
      </c>
    </row>
    <row r="69" spans="1:21" ht="11.25" customHeight="1" x14ac:dyDescent="0.25">
      <c r="A69" s="27"/>
      <c r="I69" s="48"/>
      <c r="L69" s="46" t="s">
        <v>293</v>
      </c>
      <c r="S69" s="40"/>
      <c r="U69" s="40"/>
    </row>
    <row r="70" spans="1:21" ht="9" customHeight="1" x14ac:dyDescent="0.25">
      <c r="A70" s="48"/>
      <c r="S70" s="40"/>
      <c r="U70" s="40"/>
    </row>
    <row r="71" spans="1:21" ht="9.75" customHeight="1" x14ac:dyDescent="0.25">
      <c r="A71" s="48"/>
      <c r="S71" s="40"/>
      <c r="U71" s="40"/>
    </row>
    <row r="72" spans="1:21" ht="12" customHeight="1" x14ac:dyDescent="0.25">
      <c r="A72" s="48"/>
      <c r="S72" s="40"/>
      <c r="U72" s="40"/>
    </row>
    <row r="73" spans="1:21" ht="10.5" customHeight="1" x14ac:dyDescent="0.25">
      <c r="A73" s="48"/>
      <c r="E73" s="51"/>
      <c r="M73" s="260"/>
      <c r="O73" s="260"/>
      <c r="Q73" s="260"/>
      <c r="S73" s="261"/>
      <c r="U73" s="260"/>
    </row>
    <row r="74" spans="1:21" s="15" customFormat="1" ht="12" x14ac:dyDescent="0.25">
      <c r="A74" s="26"/>
      <c r="C74" s="16"/>
      <c r="D74" s="16"/>
      <c r="E74" s="17"/>
      <c r="F74" s="18"/>
      <c r="G74" s="19"/>
      <c r="H74" s="20"/>
      <c r="I74" s="19"/>
      <c r="J74" s="20"/>
      <c r="K74" s="276"/>
      <c r="L74" s="22"/>
      <c r="M74" s="277" t="s">
        <v>686</v>
      </c>
      <c r="N74" s="22"/>
      <c r="O74" s="277" t="s">
        <v>687</v>
      </c>
      <c r="P74" s="23"/>
      <c r="Q74" s="278" t="s">
        <v>688</v>
      </c>
      <c r="R74" s="24"/>
      <c r="S74" s="279" t="s">
        <v>689</v>
      </c>
      <c r="T74" s="25"/>
      <c r="U74" s="280" t="s">
        <v>690</v>
      </c>
    </row>
    <row r="75" spans="1:21" s="15" customFormat="1" ht="12" x14ac:dyDescent="0.25">
      <c r="A75" s="26"/>
      <c r="C75" s="16"/>
      <c r="D75" s="16"/>
      <c r="E75" s="281" t="s">
        <v>60</v>
      </c>
      <c r="F75" s="18"/>
      <c r="G75" s="282" t="s">
        <v>691</v>
      </c>
      <c r="H75" s="20"/>
      <c r="I75" s="283" t="s">
        <v>692</v>
      </c>
      <c r="J75" s="20"/>
      <c r="K75" s="284" t="s">
        <v>693</v>
      </c>
      <c r="L75" s="22"/>
      <c r="M75" s="277" t="s">
        <v>694</v>
      </c>
      <c r="N75" s="22"/>
      <c r="O75" s="277" t="s">
        <v>431</v>
      </c>
      <c r="P75" s="23"/>
      <c r="Q75" s="278" t="s">
        <v>695</v>
      </c>
      <c r="R75" s="24"/>
      <c r="S75" s="285" t="s">
        <v>696</v>
      </c>
      <c r="T75" s="25"/>
      <c r="U75" s="280" t="s">
        <v>697</v>
      </c>
    </row>
    <row r="76" spans="1:21" s="299" customFormat="1" ht="12" x14ac:dyDescent="0.25">
      <c r="A76" s="22"/>
      <c r="B76" s="286"/>
      <c r="C76" s="286"/>
      <c r="D76" s="286"/>
      <c r="E76" s="21" t="s">
        <v>698</v>
      </c>
      <c r="F76" s="286"/>
      <c r="G76" s="281" t="s">
        <v>699</v>
      </c>
      <c r="H76" s="286"/>
      <c r="I76" s="281" t="s">
        <v>700</v>
      </c>
      <c r="J76" s="286"/>
      <c r="K76" s="282" t="s">
        <v>701</v>
      </c>
      <c r="L76" s="286"/>
      <c r="M76" s="282" t="s">
        <v>702</v>
      </c>
      <c r="N76" s="286"/>
      <c r="O76" s="282" t="s">
        <v>703</v>
      </c>
      <c r="P76" s="286"/>
      <c r="Q76" s="282" t="s">
        <v>703</v>
      </c>
      <c r="R76" s="286"/>
      <c r="S76" s="287" t="s">
        <v>704</v>
      </c>
      <c r="T76" s="286"/>
      <c r="U76" s="282" t="s">
        <v>705</v>
      </c>
    </row>
    <row r="77" spans="1:21" s="284" customFormat="1" ht="12" x14ac:dyDescent="0.25">
      <c r="A77" s="297" t="s">
        <v>69</v>
      </c>
      <c r="B77" s="21"/>
      <c r="C77" s="298" t="s">
        <v>706</v>
      </c>
      <c r="D77" s="300"/>
      <c r="E77" s="288" t="s">
        <v>707</v>
      </c>
      <c r="F77" s="281"/>
      <c r="G77" s="288" t="s">
        <v>708</v>
      </c>
      <c r="H77" s="289"/>
      <c r="I77" s="288" t="s">
        <v>707</v>
      </c>
      <c r="J77" s="289"/>
      <c r="K77" s="290" t="s">
        <v>709</v>
      </c>
      <c r="L77" s="21"/>
      <c r="M77" s="290" t="s">
        <v>709</v>
      </c>
      <c r="N77" s="291"/>
      <c r="O77" s="290" t="s">
        <v>710</v>
      </c>
      <c r="P77" s="292"/>
      <c r="Q77" s="290" t="s">
        <v>710</v>
      </c>
      <c r="R77" s="293"/>
      <c r="S77" s="294" t="s">
        <v>711</v>
      </c>
      <c r="T77" s="295"/>
      <c r="U77" s="296" t="s">
        <v>712</v>
      </c>
    </row>
    <row r="78" spans="1:21" ht="9.75" customHeight="1" x14ac:dyDescent="0.25">
      <c r="B78" s="308" t="s">
        <v>282</v>
      </c>
      <c r="C78" s="309"/>
      <c r="D78" s="60"/>
      <c r="E78" s="27"/>
      <c r="F78" s="58"/>
      <c r="K78" s="40"/>
      <c r="L78" s="41"/>
      <c r="M78" s="49"/>
      <c r="N78" s="74"/>
      <c r="O78" s="39"/>
      <c r="Q78" s="41"/>
      <c r="S78" s="41"/>
      <c r="U78" s="41"/>
    </row>
    <row r="79" spans="1:21" ht="9.75" customHeight="1" x14ac:dyDescent="0.25">
      <c r="A79" s="61">
        <v>1</v>
      </c>
      <c r="C79" s="16" t="s">
        <v>123</v>
      </c>
      <c r="E79" s="75">
        <v>32769</v>
      </c>
      <c r="F79" s="62"/>
      <c r="G79" s="262">
        <v>449.5</v>
      </c>
      <c r="I79" s="32">
        <f t="shared" ref="I79:I128" si="1">E79/G79</f>
        <v>72.901001112347046</v>
      </c>
      <c r="K79" s="263">
        <v>3.2</v>
      </c>
      <c r="L79" s="64"/>
      <c r="M79" s="62">
        <v>4933.3999999999996</v>
      </c>
      <c r="N79" s="58"/>
      <c r="O79" s="62">
        <v>74</v>
      </c>
      <c r="P79" s="65"/>
      <c r="Q79" s="62">
        <v>64</v>
      </c>
      <c r="S79" s="303">
        <v>0.61</v>
      </c>
      <c r="U79" s="264">
        <v>3502</v>
      </c>
    </row>
    <row r="80" spans="1:21" ht="9.75" customHeight="1" x14ac:dyDescent="0.25">
      <c r="A80" s="61">
        <v>2</v>
      </c>
      <c r="C80" s="16" t="s">
        <v>124</v>
      </c>
      <c r="E80" s="75">
        <v>108639</v>
      </c>
      <c r="F80" s="62"/>
      <c r="G80" s="262">
        <v>720.7</v>
      </c>
      <c r="I80" s="32">
        <f t="shared" si="1"/>
        <v>150.74094630220617</v>
      </c>
      <c r="K80" s="263">
        <v>2.8</v>
      </c>
      <c r="L80" s="64"/>
      <c r="M80" s="62">
        <v>13555.28</v>
      </c>
      <c r="N80" s="58"/>
      <c r="O80" s="62">
        <v>119</v>
      </c>
      <c r="P80" s="65"/>
      <c r="Q80" s="62">
        <v>119</v>
      </c>
      <c r="S80" s="303">
        <v>0.83899999999999997</v>
      </c>
      <c r="U80" s="62">
        <v>17969</v>
      </c>
    </row>
    <row r="81" spans="1:21" ht="9.75" customHeight="1" x14ac:dyDescent="0.25">
      <c r="A81" s="61">
        <v>3</v>
      </c>
      <c r="C81" s="16" t="s">
        <v>125</v>
      </c>
      <c r="E81" s="75">
        <v>15144</v>
      </c>
      <c r="F81" s="62"/>
      <c r="G81" s="262">
        <v>445.46</v>
      </c>
      <c r="I81" s="32">
        <f t="shared" si="1"/>
        <v>33.996318412427605</v>
      </c>
      <c r="K81" s="263">
        <v>3.4</v>
      </c>
      <c r="L81" s="64"/>
      <c r="M81" s="62">
        <v>1948.89</v>
      </c>
      <c r="N81" s="58"/>
      <c r="O81" s="62">
        <v>45</v>
      </c>
      <c r="P81" s="65"/>
      <c r="Q81" s="62">
        <v>39</v>
      </c>
      <c r="S81" s="303">
        <v>0.71</v>
      </c>
      <c r="U81" s="62">
        <v>1030</v>
      </c>
    </row>
    <row r="82" spans="1:21" ht="9.75" customHeight="1" x14ac:dyDescent="0.25">
      <c r="A82" s="61">
        <v>4</v>
      </c>
      <c r="C82" s="16" t="s">
        <v>126</v>
      </c>
      <c r="E82" s="75">
        <v>12995</v>
      </c>
      <c r="F82" s="62"/>
      <c r="G82" s="262">
        <v>355.27</v>
      </c>
      <c r="I82" s="32">
        <f t="shared" si="1"/>
        <v>36.577814056914463</v>
      </c>
      <c r="K82" s="263">
        <v>3.2</v>
      </c>
      <c r="L82" s="64"/>
      <c r="M82" s="62">
        <v>1709.23</v>
      </c>
      <c r="N82" s="58"/>
      <c r="O82" s="62">
        <v>70</v>
      </c>
      <c r="P82" s="65"/>
      <c r="Q82" s="62">
        <v>83</v>
      </c>
      <c r="S82" s="303">
        <v>0.47</v>
      </c>
      <c r="U82" s="62">
        <v>1200</v>
      </c>
    </row>
    <row r="83" spans="1:21" ht="9.75" customHeight="1" x14ac:dyDescent="0.25">
      <c r="A83" s="61">
        <v>5</v>
      </c>
      <c r="C83" s="16" t="s">
        <v>127</v>
      </c>
      <c r="E83" s="75">
        <v>31867</v>
      </c>
      <c r="F83" s="62"/>
      <c r="G83" s="262">
        <v>473.93</v>
      </c>
      <c r="I83" s="32">
        <f t="shared" si="1"/>
        <v>67.239887747135654</v>
      </c>
      <c r="K83" s="263">
        <v>3.6</v>
      </c>
      <c r="L83" s="64"/>
      <c r="M83" s="62">
        <v>3918.96</v>
      </c>
      <c r="N83" s="58"/>
      <c r="O83" s="62">
        <v>42</v>
      </c>
      <c r="P83" s="65"/>
      <c r="Q83" s="62">
        <v>57</v>
      </c>
      <c r="S83" s="303">
        <v>0.61</v>
      </c>
      <c r="U83" s="62">
        <v>2352</v>
      </c>
    </row>
    <row r="84" spans="1:21" ht="9.75" customHeight="1" x14ac:dyDescent="0.25">
      <c r="A84" s="61">
        <v>6</v>
      </c>
      <c r="C84" s="16" t="s">
        <v>128</v>
      </c>
      <c r="E84" s="75">
        <v>15679</v>
      </c>
      <c r="F84" s="62"/>
      <c r="G84" s="262">
        <v>333.49</v>
      </c>
      <c r="I84" s="32">
        <f t="shared" si="1"/>
        <v>47.014902995592074</v>
      </c>
      <c r="K84" s="263">
        <v>3.8</v>
      </c>
      <c r="L84" s="64"/>
      <c r="M84" s="62">
        <v>2156.1799999999998</v>
      </c>
      <c r="N84" s="58"/>
      <c r="O84" s="62">
        <v>49</v>
      </c>
      <c r="P84" s="65"/>
      <c r="Q84" s="62">
        <v>69</v>
      </c>
      <c r="S84" s="303">
        <v>0.65</v>
      </c>
      <c r="U84" s="62">
        <v>1321</v>
      </c>
    </row>
    <row r="85" spans="1:21" ht="9.75" customHeight="1" x14ac:dyDescent="0.25">
      <c r="A85" s="61">
        <v>7</v>
      </c>
      <c r="C85" s="16" t="s">
        <v>129</v>
      </c>
      <c r="E85" s="75">
        <v>241031</v>
      </c>
      <c r="F85" s="62"/>
      <c r="G85" s="262">
        <v>25.97</v>
      </c>
      <c r="I85" s="32">
        <f t="shared" si="1"/>
        <v>9281.132075471698</v>
      </c>
      <c r="K85" s="263">
        <v>2</v>
      </c>
      <c r="L85" s="64"/>
      <c r="M85" s="62">
        <v>26366.19</v>
      </c>
      <c r="N85" s="58"/>
      <c r="O85" s="62">
        <v>130</v>
      </c>
      <c r="P85" s="65"/>
      <c r="Q85" s="62">
        <v>131</v>
      </c>
      <c r="S85" s="303">
        <v>0.99299999999999999</v>
      </c>
      <c r="U85" s="62">
        <v>77590</v>
      </c>
    </row>
    <row r="86" spans="1:21" ht="9.75" customHeight="1" x14ac:dyDescent="0.25">
      <c r="A86" s="61">
        <v>8</v>
      </c>
      <c r="C86" s="16" t="s">
        <v>130</v>
      </c>
      <c r="E86" s="75">
        <v>75254</v>
      </c>
      <c r="F86" s="62"/>
      <c r="G86" s="262">
        <v>967</v>
      </c>
      <c r="I86" s="32">
        <f t="shared" si="1"/>
        <v>77.822130299896585</v>
      </c>
      <c r="K86" s="263">
        <v>2.6</v>
      </c>
      <c r="L86" s="64"/>
      <c r="M86" s="62">
        <v>9912.5499999999993</v>
      </c>
      <c r="N86" s="58"/>
      <c r="O86" s="62">
        <v>73</v>
      </c>
      <c r="P86" s="65"/>
      <c r="Q86" s="62">
        <v>95</v>
      </c>
      <c r="S86" s="303">
        <v>0.63</v>
      </c>
      <c r="U86" s="62">
        <v>6965</v>
      </c>
    </row>
    <row r="87" spans="1:21" ht="9.75" customHeight="1" x14ac:dyDescent="0.25">
      <c r="A87" s="61">
        <v>9</v>
      </c>
      <c r="C87" s="16" t="s">
        <v>131</v>
      </c>
      <c r="E87" s="75">
        <v>4429</v>
      </c>
      <c r="F87" s="62"/>
      <c r="G87" s="262">
        <v>529.16</v>
      </c>
      <c r="I87" s="32">
        <f t="shared" si="1"/>
        <v>8.3698692266989188</v>
      </c>
      <c r="K87" s="263">
        <v>2.4</v>
      </c>
      <c r="L87" s="64"/>
      <c r="M87" s="62">
        <v>517.04999999999995</v>
      </c>
      <c r="N87" s="58"/>
      <c r="O87" s="62">
        <v>133</v>
      </c>
      <c r="P87" s="65"/>
      <c r="Q87" s="62">
        <v>130</v>
      </c>
      <c r="S87" s="303">
        <v>0.5</v>
      </c>
      <c r="U87" s="62">
        <v>852</v>
      </c>
    </row>
    <row r="88" spans="1:21" ht="9.75" customHeight="1" x14ac:dyDescent="0.25">
      <c r="A88" s="61">
        <v>10</v>
      </c>
      <c r="C88" s="16" t="s">
        <v>132</v>
      </c>
      <c r="E88" s="75">
        <v>78329</v>
      </c>
      <c r="F88" s="62"/>
      <c r="G88" s="262">
        <v>753.02</v>
      </c>
      <c r="I88" s="32">
        <f t="shared" si="1"/>
        <v>104.0198135507689</v>
      </c>
      <c r="K88" s="263">
        <v>3</v>
      </c>
      <c r="L88" s="64"/>
      <c r="M88" s="62">
        <v>9385.48</v>
      </c>
      <c r="N88" s="58"/>
      <c r="O88" s="62">
        <v>94</v>
      </c>
      <c r="P88" s="65"/>
      <c r="Q88" s="62">
        <v>105</v>
      </c>
      <c r="S88" s="303">
        <v>0.52</v>
      </c>
      <c r="U88" s="62">
        <v>8480</v>
      </c>
    </row>
    <row r="89" spans="1:21" ht="9.75" customHeight="1" x14ac:dyDescent="0.25">
      <c r="A89" s="61">
        <v>11</v>
      </c>
      <c r="C89" s="16" t="s">
        <v>715</v>
      </c>
      <c r="E89" s="75">
        <v>6432</v>
      </c>
      <c r="F89" s="62"/>
      <c r="G89" s="262">
        <v>357.73</v>
      </c>
      <c r="I89" s="32">
        <f t="shared" si="1"/>
        <v>17.980040812903585</v>
      </c>
      <c r="K89" s="263">
        <v>3</v>
      </c>
      <c r="L89" s="64"/>
      <c r="M89" s="62">
        <v>716.78</v>
      </c>
      <c r="N89" s="58"/>
      <c r="O89" s="62">
        <v>46</v>
      </c>
      <c r="P89" s="65"/>
      <c r="Q89" s="62">
        <v>45</v>
      </c>
      <c r="S89" s="303">
        <v>0.6</v>
      </c>
      <c r="U89" s="62">
        <v>451</v>
      </c>
    </row>
    <row r="90" spans="1:21" ht="9.75" customHeight="1" x14ac:dyDescent="0.25">
      <c r="A90" s="61">
        <v>12</v>
      </c>
      <c r="C90" s="16" t="s">
        <v>134</v>
      </c>
      <c r="E90" s="75">
        <v>33288</v>
      </c>
      <c r="F90" s="62"/>
      <c r="G90" s="262">
        <v>541.20000000000005</v>
      </c>
      <c r="I90" s="32">
        <f t="shared" si="1"/>
        <v>61.507760532150769</v>
      </c>
      <c r="K90" s="263">
        <v>2.7</v>
      </c>
      <c r="L90" s="64"/>
      <c r="M90" s="62">
        <v>4547.71</v>
      </c>
      <c r="N90" s="58"/>
      <c r="O90" s="62">
        <v>91</v>
      </c>
      <c r="P90" s="65"/>
      <c r="Q90" s="62">
        <v>101</v>
      </c>
      <c r="S90" s="303">
        <v>0.79</v>
      </c>
      <c r="U90" s="62">
        <v>3382</v>
      </c>
    </row>
    <row r="91" spans="1:21" ht="9.75" customHeight="1" x14ac:dyDescent="0.25">
      <c r="A91" s="61">
        <v>13</v>
      </c>
      <c r="C91" s="16" t="s">
        <v>135</v>
      </c>
      <c r="E91" s="75">
        <v>16481</v>
      </c>
      <c r="F91" s="62"/>
      <c r="G91" s="262">
        <v>566.16999999999996</v>
      </c>
      <c r="I91" s="32">
        <f t="shared" si="1"/>
        <v>29.10963138280022</v>
      </c>
      <c r="K91" s="263">
        <v>4.7</v>
      </c>
      <c r="L91" s="64"/>
      <c r="M91" s="62">
        <v>1536.55</v>
      </c>
      <c r="N91" s="58"/>
      <c r="O91" s="62">
        <v>67</v>
      </c>
      <c r="P91" s="65"/>
      <c r="Q91" s="62">
        <v>70</v>
      </c>
      <c r="S91" s="303">
        <v>0.52</v>
      </c>
      <c r="U91" s="62">
        <v>1300</v>
      </c>
    </row>
    <row r="92" spans="1:21" ht="9.75" customHeight="1" x14ac:dyDescent="0.25">
      <c r="A92" s="61">
        <v>14</v>
      </c>
      <c r="C92" s="16" t="s">
        <v>136</v>
      </c>
      <c r="E92" s="75">
        <v>21576</v>
      </c>
      <c r="F92" s="62"/>
      <c r="G92" s="262">
        <v>502.76</v>
      </c>
      <c r="I92" s="32">
        <f t="shared" si="1"/>
        <v>42.915108600525102</v>
      </c>
      <c r="K92" s="263">
        <v>4.9000000000000004</v>
      </c>
      <c r="L92" s="64"/>
      <c r="M92" s="62">
        <v>2629.6</v>
      </c>
      <c r="N92" s="58"/>
      <c r="O92" s="62">
        <v>52</v>
      </c>
      <c r="P92" s="65"/>
      <c r="Q92" s="62">
        <v>23</v>
      </c>
      <c r="S92" s="303">
        <v>0.39</v>
      </c>
      <c r="U92" s="62">
        <v>2385</v>
      </c>
    </row>
    <row r="93" spans="1:21" ht="9.75" customHeight="1" x14ac:dyDescent="0.25">
      <c r="A93" s="61">
        <v>15</v>
      </c>
      <c r="C93" s="16" t="s">
        <v>137</v>
      </c>
      <c r="E93" s="75">
        <v>16952</v>
      </c>
      <c r="F93" s="62"/>
      <c r="G93" s="262">
        <v>579.66</v>
      </c>
      <c r="I93" s="32">
        <f t="shared" si="1"/>
        <v>29.244729669116381</v>
      </c>
      <c r="K93" s="263">
        <v>4.3</v>
      </c>
      <c r="L93" s="64"/>
      <c r="M93" s="62">
        <v>1977.74</v>
      </c>
      <c r="N93" s="58"/>
      <c r="O93" s="62">
        <v>53</v>
      </c>
      <c r="P93" s="65"/>
      <c r="Q93" s="62">
        <v>62</v>
      </c>
      <c r="S93" s="303">
        <v>0.55000000000000004</v>
      </c>
      <c r="U93" s="62">
        <v>1428</v>
      </c>
    </row>
    <row r="94" spans="1:21" ht="9.75" customHeight="1" x14ac:dyDescent="0.25">
      <c r="A94" s="61">
        <v>16</v>
      </c>
      <c r="C94" s="16" t="s">
        <v>138</v>
      </c>
      <c r="E94" s="75">
        <v>55425</v>
      </c>
      <c r="F94" s="62"/>
      <c r="G94" s="262">
        <v>503.87</v>
      </c>
      <c r="I94" s="32">
        <f t="shared" si="1"/>
        <v>109.99861075277353</v>
      </c>
      <c r="K94" s="263">
        <v>3.3</v>
      </c>
      <c r="L94" s="64"/>
      <c r="M94" s="62">
        <v>7602.85</v>
      </c>
      <c r="N94" s="58"/>
      <c r="O94" s="62">
        <v>40</v>
      </c>
      <c r="P94" s="65"/>
      <c r="Q94" s="62">
        <v>59</v>
      </c>
      <c r="S94" s="303">
        <v>0.52</v>
      </c>
      <c r="U94" s="62">
        <v>3893</v>
      </c>
    </row>
    <row r="95" spans="1:21" ht="9.75" customHeight="1" x14ac:dyDescent="0.25">
      <c r="A95" s="61">
        <v>17</v>
      </c>
      <c r="C95" s="16" t="s">
        <v>139</v>
      </c>
      <c r="E95" s="75">
        <v>30292</v>
      </c>
      <c r="F95" s="62"/>
      <c r="G95" s="262">
        <v>527.51</v>
      </c>
      <c r="I95" s="32">
        <f t="shared" si="1"/>
        <v>57.424503800875812</v>
      </c>
      <c r="K95" s="263">
        <v>3.3</v>
      </c>
      <c r="L95" s="64"/>
      <c r="M95" s="62">
        <v>4072.41</v>
      </c>
      <c r="N95" s="58"/>
      <c r="O95" s="62">
        <v>64</v>
      </c>
      <c r="P95" s="65"/>
      <c r="Q95" s="62">
        <v>81</v>
      </c>
      <c r="S95" s="303">
        <v>0.83</v>
      </c>
      <c r="U95" s="62">
        <v>2653</v>
      </c>
    </row>
    <row r="96" spans="1:21" ht="9.75" customHeight="1" x14ac:dyDescent="0.25">
      <c r="A96" s="61">
        <v>18</v>
      </c>
      <c r="C96" s="16" t="s">
        <v>140</v>
      </c>
      <c r="E96" s="75">
        <v>29141</v>
      </c>
      <c r="F96" s="62"/>
      <c r="G96" s="262">
        <v>474.69</v>
      </c>
      <c r="I96" s="32">
        <f t="shared" si="1"/>
        <v>61.389538435610611</v>
      </c>
      <c r="K96" s="263">
        <v>3.3</v>
      </c>
      <c r="L96" s="64"/>
      <c r="M96" s="62">
        <v>3578.98</v>
      </c>
      <c r="N96" s="58"/>
      <c r="O96" s="62">
        <v>28</v>
      </c>
      <c r="P96" s="65"/>
      <c r="Q96" s="62">
        <v>33</v>
      </c>
      <c r="S96" s="303">
        <v>0.69499999999999995</v>
      </c>
      <c r="U96" s="62">
        <v>2153</v>
      </c>
    </row>
    <row r="97" spans="1:21" ht="9.75" customHeight="1" x14ac:dyDescent="0.25">
      <c r="A97" s="61">
        <v>19</v>
      </c>
      <c r="C97" s="16" t="s">
        <v>141</v>
      </c>
      <c r="E97" s="75">
        <v>7017</v>
      </c>
      <c r="F97" s="62"/>
      <c r="G97" s="262">
        <v>182.82</v>
      </c>
      <c r="I97" s="32">
        <f t="shared" si="1"/>
        <v>38.382015096816545</v>
      </c>
      <c r="K97" s="263">
        <v>3.6</v>
      </c>
      <c r="L97" s="64"/>
      <c r="M97" s="62">
        <v>584.25</v>
      </c>
      <c r="N97" s="58"/>
      <c r="O97" s="62">
        <v>107</v>
      </c>
      <c r="P97" s="65"/>
      <c r="Q97" s="62">
        <v>79</v>
      </c>
      <c r="S97" s="303">
        <v>0.72</v>
      </c>
      <c r="U97" s="62">
        <v>846</v>
      </c>
    </row>
    <row r="98" spans="1:21" ht="9.75" customHeight="1" x14ac:dyDescent="0.25">
      <c r="A98" s="61">
        <v>20</v>
      </c>
      <c r="C98" s="16" t="s">
        <v>142</v>
      </c>
      <c r="E98" s="75">
        <v>12021</v>
      </c>
      <c r="F98" s="62"/>
      <c r="G98" s="262">
        <v>475.27</v>
      </c>
      <c r="I98" s="32">
        <f t="shared" si="1"/>
        <v>25.292991352283966</v>
      </c>
      <c r="K98" s="263">
        <v>3.9</v>
      </c>
      <c r="L98" s="64"/>
      <c r="M98" s="62">
        <v>1749.76</v>
      </c>
      <c r="N98" s="58"/>
      <c r="O98" s="62">
        <v>33</v>
      </c>
      <c r="P98" s="65"/>
      <c r="Q98" s="62">
        <v>40</v>
      </c>
      <c r="S98" s="303">
        <v>0.53</v>
      </c>
      <c r="U98" s="62">
        <v>931</v>
      </c>
    </row>
    <row r="99" spans="1:21" ht="9.75" customHeight="1" x14ac:dyDescent="0.25">
      <c r="A99" s="61">
        <v>21</v>
      </c>
      <c r="C99" s="16" t="s">
        <v>143</v>
      </c>
      <c r="E99" s="75">
        <v>346357</v>
      </c>
      <c r="F99" s="62"/>
      <c r="G99" s="262">
        <v>423.3</v>
      </c>
      <c r="I99" s="32">
        <f t="shared" si="1"/>
        <v>818.23056933616817</v>
      </c>
      <c r="K99" s="263">
        <v>2.9</v>
      </c>
      <c r="L99" s="64"/>
      <c r="M99" s="62">
        <v>60737.87</v>
      </c>
      <c r="N99" s="58"/>
      <c r="O99" s="62">
        <v>78</v>
      </c>
      <c r="P99" s="65"/>
      <c r="Q99" s="62">
        <v>100</v>
      </c>
      <c r="S99" s="303">
        <v>0.95</v>
      </c>
      <c r="U99" s="62">
        <v>36890</v>
      </c>
    </row>
    <row r="100" spans="1:21" ht="9.75" customHeight="1" x14ac:dyDescent="0.25">
      <c r="A100" s="61">
        <v>22</v>
      </c>
      <c r="C100" s="16" t="s">
        <v>144</v>
      </c>
      <c r="E100" s="75">
        <v>14400</v>
      </c>
      <c r="F100" s="62"/>
      <c r="G100" s="262">
        <v>176.18</v>
      </c>
      <c r="I100" s="32">
        <f t="shared" si="1"/>
        <v>81.734589624247931</v>
      </c>
      <c r="K100" s="263">
        <v>2.6</v>
      </c>
      <c r="L100" s="64"/>
      <c r="M100" s="62">
        <v>1924.08</v>
      </c>
      <c r="N100" s="58"/>
      <c r="O100" s="62">
        <v>115</v>
      </c>
      <c r="P100" s="65"/>
      <c r="Q100" s="62">
        <v>121</v>
      </c>
      <c r="S100" s="303">
        <v>0.71</v>
      </c>
      <c r="U100" s="62">
        <v>2066</v>
      </c>
    </row>
    <row r="101" spans="1:21" ht="9.75" customHeight="1" x14ac:dyDescent="0.25">
      <c r="A101" s="61">
        <v>23</v>
      </c>
      <c r="C101" s="16" t="s">
        <v>145</v>
      </c>
      <c r="E101" s="75">
        <v>5094</v>
      </c>
      <c r="F101" s="62"/>
      <c r="G101" s="262">
        <v>329.53</v>
      </c>
      <c r="I101" s="32">
        <f t="shared" si="1"/>
        <v>15.45838011713653</v>
      </c>
      <c r="K101" s="263">
        <v>3.4</v>
      </c>
      <c r="L101" s="64"/>
      <c r="M101" s="62">
        <v>570.74</v>
      </c>
      <c r="N101" s="58"/>
      <c r="O101" s="62">
        <v>58</v>
      </c>
      <c r="P101" s="65"/>
      <c r="Q101" s="62">
        <v>80</v>
      </c>
      <c r="S101" s="303">
        <v>0.59</v>
      </c>
      <c r="U101" s="62">
        <v>512</v>
      </c>
    </row>
    <row r="102" spans="1:21" ht="9.75" customHeight="1" x14ac:dyDescent="0.25">
      <c r="A102" s="61">
        <v>24</v>
      </c>
      <c r="C102" s="16" t="s">
        <v>146</v>
      </c>
      <c r="E102" s="75">
        <v>51282</v>
      </c>
      <c r="F102" s="62"/>
      <c r="G102" s="262">
        <v>379.23</v>
      </c>
      <c r="I102" s="32">
        <f t="shared" si="1"/>
        <v>135.22664346175145</v>
      </c>
      <c r="K102" s="263">
        <v>2.7</v>
      </c>
      <c r="L102" s="64"/>
      <c r="M102" s="62">
        <v>8037.48</v>
      </c>
      <c r="N102" s="58"/>
      <c r="O102" s="62">
        <v>81</v>
      </c>
      <c r="P102" s="65"/>
      <c r="Q102" s="62">
        <v>94</v>
      </c>
      <c r="S102" s="303">
        <v>0.67</v>
      </c>
      <c r="U102" s="62">
        <v>5094</v>
      </c>
    </row>
    <row r="103" spans="1:21" ht="9.75" customHeight="1" x14ac:dyDescent="0.25">
      <c r="A103" s="61">
        <v>25</v>
      </c>
      <c r="C103" s="16" t="s">
        <v>147</v>
      </c>
      <c r="E103" s="75">
        <v>9820</v>
      </c>
      <c r="F103" s="62"/>
      <c r="G103" s="262">
        <v>297.45999999999998</v>
      </c>
      <c r="I103" s="32">
        <f t="shared" si="1"/>
        <v>33.012842062798363</v>
      </c>
      <c r="K103" s="263">
        <v>3.1</v>
      </c>
      <c r="L103" s="64"/>
      <c r="M103" s="62">
        <v>1250.51</v>
      </c>
      <c r="N103" s="58"/>
      <c r="O103" s="62">
        <v>44</v>
      </c>
      <c r="P103" s="65"/>
      <c r="Q103" s="62">
        <v>44</v>
      </c>
      <c r="S103" s="303">
        <v>0.78</v>
      </c>
      <c r="U103" s="62">
        <v>767</v>
      </c>
    </row>
    <row r="104" spans="1:21" ht="9.75" customHeight="1" x14ac:dyDescent="0.25">
      <c r="A104" s="61">
        <v>26</v>
      </c>
      <c r="C104" s="16" t="s">
        <v>148</v>
      </c>
      <c r="E104" s="75">
        <v>14516</v>
      </c>
      <c r="F104" s="62"/>
      <c r="G104" s="262">
        <v>330.53</v>
      </c>
      <c r="I104" s="32">
        <f t="shared" si="1"/>
        <v>43.917344870359727</v>
      </c>
      <c r="K104" s="263">
        <v>5.4</v>
      </c>
      <c r="L104" s="64"/>
      <c r="M104" s="62">
        <v>1960.87</v>
      </c>
      <c r="N104" s="58"/>
      <c r="O104" s="62">
        <v>35</v>
      </c>
      <c r="P104" s="65"/>
      <c r="Q104" s="62">
        <v>24</v>
      </c>
      <c r="S104" s="303">
        <v>0.6</v>
      </c>
      <c r="U104" s="62">
        <v>1344</v>
      </c>
    </row>
    <row r="105" spans="1:21" ht="9.75" customHeight="1" x14ac:dyDescent="0.25">
      <c r="A105" s="61">
        <v>27</v>
      </c>
      <c r="C105" s="16" t="s">
        <v>149</v>
      </c>
      <c r="E105" s="75">
        <v>28502</v>
      </c>
      <c r="F105" s="62"/>
      <c r="G105" s="262">
        <v>503.72</v>
      </c>
      <c r="I105" s="32">
        <f t="shared" si="1"/>
        <v>56.583022313983953</v>
      </c>
      <c r="K105" s="263">
        <v>3.6</v>
      </c>
      <c r="L105" s="64"/>
      <c r="M105" s="62">
        <v>4297.8500000000004</v>
      </c>
      <c r="N105" s="58"/>
      <c r="O105" s="62">
        <v>50</v>
      </c>
      <c r="P105" s="65"/>
      <c r="Q105" s="62">
        <v>68</v>
      </c>
      <c r="S105" s="303">
        <v>0.79</v>
      </c>
      <c r="U105" s="62">
        <v>2220</v>
      </c>
    </row>
    <row r="106" spans="1:21" ht="9.75" customHeight="1" x14ac:dyDescent="0.25">
      <c r="A106" s="61">
        <v>28</v>
      </c>
      <c r="C106" s="16" t="s">
        <v>150</v>
      </c>
      <c r="E106" s="75">
        <v>10780</v>
      </c>
      <c r="F106" s="62"/>
      <c r="G106" s="262">
        <v>257.12</v>
      </c>
      <c r="I106" s="32">
        <f t="shared" si="1"/>
        <v>41.925948973242065</v>
      </c>
      <c r="K106" s="263">
        <v>3.3</v>
      </c>
      <c r="L106" s="64"/>
      <c r="M106" s="62">
        <v>1255.3</v>
      </c>
      <c r="N106" s="58"/>
      <c r="O106" s="62">
        <v>102</v>
      </c>
      <c r="P106" s="65"/>
      <c r="Q106" s="62">
        <v>75</v>
      </c>
      <c r="S106" s="303">
        <v>0.88</v>
      </c>
      <c r="U106" s="62">
        <v>1296</v>
      </c>
    </row>
    <row r="107" spans="1:21" ht="9.75" customHeight="1" x14ac:dyDescent="0.25">
      <c r="A107" s="61">
        <v>29</v>
      </c>
      <c r="C107" s="16" t="s">
        <v>92</v>
      </c>
      <c r="E107" s="75">
        <v>1145978</v>
      </c>
      <c r="F107" s="62"/>
      <c r="G107" s="262">
        <v>390.97</v>
      </c>
      <c r="I107" s="32">
        <f t="shared" si="1"/>
        <v>2931.1149193032711</v>
      </c>
      <c r="K107" s="263">
        <v>2.4</v>
      </c>
      <c r="L107" s="64"/>
      <c r="M107" s="62">
        <v>179489.29</v>
      </c>
      <c r="N107" s="58"/>
      <c r="O107" s="62">
        <v>124</v>
      </c>
      <c r="P107" s="65"/>
      <c r="Q107" s="62">
        <v>128</v>
      </c>
      <c r="S107" s="303">
        <v>1.1499999999999999</v>
      </c>
      <c r="U107" s="62">
        <v>246334</v>
      </c>
    </row>
    <row r="108" spans="1:21" ht="9.75" customHeight="1" x14ac:dyDescent="0.25">
      <c r="A108" s="61">
        <v>30</v>
      </c>
      <c r="C108" s="16" t="s">
        <v>151</v>
      </c>
      <c r="E108" s="75">
        <v>70150</v>
      </c>
      <c r="F108" s="62"/>
      <c r="G108" s="262">
        <v>647.45000000000005</v>
      </c>
      <c r="I108" s="32">
        <f t="shared" si="1"/>
        <v>108.348134991119</v>
      </c>
      <c r="K108" s="263">
        <v>2.6</v>
      </c>
      <c r="L108" s="64"/>
      <c r="M108" s="62">
        <v>10945.5</v>
      </c>
      <c r="N108" s="58"/>
      <c r="O108" s="62">
        <v>123</v>
      </c>
      <c r="P108" s="65"/>
      <c r="Q108" s="62">
        <v>127</v>
      </c>
      <c r="S108" s="303">
        <v>0.98199999999999998</v>
      </c>
      <c r="U108" s="62">
        <v>11935</v>
      </c>
    </row>
    <row r="109" spans="1:21" ht="9.75" customHeight="1" x14ac:dyDescent="0.25">
      <c r="A109" s="61">
        <v>31</v>
      </c>
      <c r="C109" s="16" t="s">
        <v>152</v>
      </c>
      <c r="E109" s="75">
        <v>15643</v>
      </c>
      <c r="F109" s="62"/>
      <c r="G109" s="262">
        <v>380.42</v>
      </c>
      <c r="I109" s="32">
        <f t="shared" si="1"/>
        <v>41.120340676094841</v>
      </c>
      <c r="K109" s="263">
        <v>2.7</v>
      </c>
      <c r="L109" s="64"/>
      <c r="M109" s="62">
        <v>1870.26</v>
      </c>
      <c r="N109" s="58"/>
      <c r="O109" s="62">
        <v>62</v>
      </c>
      <c r="P109" s="65"/>
      <c r="Q109" s="62">
        <v>82</v>
      </c>
      <c r="S109" s="303">
        <v>0.6</v>
      </c>
      <c r="U109" s="62">
        <v>1589</v>
      </c>
    </row>
    <row r="110" spans="1:21" ht="9.75" customHeight="1" x14ac:dyDescent="0.25">
      <c r="A110" s="61">
        <v>32</v>
      </c>
      <c r="C110" s="16" t="s">
        <v>153</v>
      </c>
      <c r="E110" s="75">
        <v>26692</v>
      </c>
      <c r="F110" s="62"/>
      <c r="G110" s="262">
        <v>286.01</v>
      </c>
      <c r="I110" s="32">
        <f t="shared" si="1"/>
        <v>93.325408202510403</v>
      </c>
      <c r="K110" s="263">
        <v>2.5</v>
      </c>
      <c r="L110" s="64"/>
      <c r="M110" s="62">
        <v>3444.68</v>
      </c>
      <c r="N110" s="58"/>
      <c r="O110" s="62">
        <v>75</v>
      </c>
      <c r="P110" s="65"/>
      <c r="Q110" s="62">
        <v>97</v>
      </c>
      <c r="S110" s="303">
        <v>0.93899999999999995</v>
      </c>
      <c r="U110" s="62">
        <v>2523</v>
      </c>
    </row>
    <row r="111" spans="1:21" ht="9.75" customHeight="1" x14ac:dyDescent="0.25">
      <c r="A111" s="61">
        <v>33</v>
      </c>
      <c r="C111" s="16" t="s">
        <v>94</v>
      </c>
      <c r="E111" s="75">
        <v>56127</v>
      </c>
      <c r="F111" s="62"/>
      <c r="G111" s="262">
        <v>690.43</v>
      </c>
      <c r="I111" s="32">
        <f t="shared" si="1"/>
        <v>81.292817519516831</v>
      </c>
      <c r="K111" s="263">
        <v>3</v>
      </c>
      <c r="L111" s="64"/>
      <c r="M111" s="62">
        <v>6662.05</v>
      </c>
      <c r="N111" s="58"/>
      <c r="O111" s="62">
        <v>76</v>
      </c>
      <c r="P111" s="65"/>
      <c r="Q111" s="62">
        <v>85</v>
      </c>
      <c r="S111" s="303">
        <v>0.61</v>
      </c>
      <c r="U111" s="62">
        <v>6680</v>
      </c>
    </row>
    <row r="112" spans="1:21" ht="9.75" customHeight="1" x14ac:dyDescent="0.25">
      <c r="A112" s="61">
        <v>34</v>
      </c>
      <c r="C112" s="16" t="s">
        <v>154</v>
      </c>
      <c r="E112" s="75">
        <v>87776</v>
      </c>
      <c r="F112" s="62"/>
      <c r="G112" s="262">
        <v>413.5</v>
      </c>
      <c r="I112" s="32">
        <f t="shared" si="1"/>
        <v>212.27569528415961</v>
      </c>
      <c r="K112" s="263">
        <v>2.5</v>
      </c>
      <c r="L112" s="64"/>
      <c r="M112" s="62">
        <v>13448.65</v>
      </c>
      <c r="N112" s="58"/>
      <c r="O112" s="62">
        <v>97</v>
      </c>
      <c r="P112" s="65"/>
      <c r="Q112" s="62">
        <v>99</v>
      </c>
      <c r="S112" s="303">
        <v>0.61</v>
      </c>
      <c r="U112" s="62">
        <v>9681</v>
      </c>
    </row>
    <row r="113" spans="1:23" ht="9.75" customHeight="1" x14ac:dyDescent="0.25">
      <c r="A113" s="61">
        <v>35</v>
      </c>
      <c r="C113" s="16" t="s">
        <v>155</v>
      </c>
      <c r="E113" s="75">
        <v>16931</v>
      </c>
      <c r="F113" s="62"/>
      <c r="G113" s="262">
        <v>355.78</v>
      </c>
      <c r="I113" s="32">
        <f t="shared" si="1"/>
        <v>47.58839732418911</v>
      </c>
      <c r="K113" s="263">
        <v>3.4</v>
      </c>
      <c r="L113" s="64"/>
      <c r="M113" s="62">
        <v>2339.17</v>
      </c>
      <c r="N113" s="58"/>
      <c r="O113" s="62">
        <v>29</v>
      </c>
      <c r="P113" s="65"/>
      <c r="Q113" s="62">
        <v>47</v>
      </c>
      <c r="S113" s="303">
        <v>0.63</v>
      </c>
      <c r="U113" s="62">
        <v>1068</v>
      </c>
      <c r="V113" s="43"/>
      <c r="W113" s="62"/>
    </row>
    <row r="114" spans="1:23" ht="9.75" customHeight="1" x14ac:dyDescent="0.25">
      <c r="A114" s="61">
        <v>36</v>
      </c>
      <c r="C114" s="16" t="s">
        <v>156</v>
      </c>
      <c r="E114" s="75">
        <v>37194</v>
      </c>
      <c r="F114" s="62"/>
      <c r="G114" s="262">
        <v>217.81</v>
      </c>
      <c r="I114" s="32">
        <f t="shared" si="1"/>
        <v>170.76350948074008</v>
      </c>
      <c r="K114" s="263">
        <v>2.6</v>
      </c>
      <c r="L114" s="64"/>
      <c r="M114" s="62">
        <v>5172.1000000000004</v>
      </c>
      <c r="N114" s="58"/>
      <c r="O114" s="62">
        <v>84</v>
      </c>
      <c r="P114" s="65"/>
      <c r="Q114" s="62">
        <v>93</v>
      </c>
      <c r="S114" s="303">
        <v>0.69499999999999995</v>
      </c>
      <c r="U114" s="62">
        <v>4343</v>
      </c>
    </row>
    <row r="115" spans="1:23" ht="9.75" customHeight="1" x14ac:dyDescent="0.25">
      <c r="A115" s="61">
        <v>37</v>
      </c>
      <c r="C115" s="16" t="s">
        <v>157</v>
      </c>
      <c r="E115" s="75">
        <v>23176</v>
      </c>
      <c r="F115" s="62"/>
      <c r="G115" s="262">
        <v>281.42</v>
      </c>
      <c r="I115" s="32">
        <f t="shared" si="1"/>
        <v>82.35377727240423</v>
      </c>
      <c r="K115" s="263">
        <v>2.9</v>
      </c>
      <c r="L115" s="64"/>
      <c r="M115" s="62">
        <v>2557.5500000000002</v>
      </c>
      <c r="N115" s="58"/>
      <c r="O115" s="62">
        <v>128</v>
      </c>
      <c r="P115" s="65"/>
      <c r="Q115" s="62">
        <v>133</v>
      </c>
      <c r="S115" s="303">
        <v>0.53</v>
      </c>
      <c r="U115" s="62">
        <v>4871</v>
      </c>
    </row>
    <row r="116" spans="1:23" ht="9.75" customHeight="1" x14ac:dyDescent="0.25">
      <c r="A116" s="61">
        <v>38</v>
      </c>
      <c r="C116" s="16" t="s">
        <v>158</v>
      </c>
      <c r="E116" s="75">
        <v>15330</v>
      </c>
      <c r="F116" s="62"/>
      <c r="G116" s="262">
        <v>442.18</v>
      </c>
      <c r="I116" s="32">
        <f t="shared" si="1"/>
        <v>34.669139264552896</v>
      </c>
      <c r="K116" s="263">
        <v>2.8</v>
      </c>
      <c r="L116" s="64"/>
      <c r="M116" s="62">
        <v>1478.11</v>
      </c>
      <c r="N116" s="58"/>
      <c r="O116" s="62">
        <v>59</v>
      </c>
      <c r="P116" s="65"/>
      <c r="Q116" s="62">
        <v>60</v>
      </c>
      <c r="S116" s="303">
        <v>0.49</v>
      </c>
      <c r="U116" s="62">
        <v>1665</v>
      </c>
    </row>
    <row r="117" spans="1:23" ht="9.75" customHeight="1" x14ac:dyDescent="0.25">
      <c r="A117" s="61">
        <v>39</v>
      </c>
      <c r="C117" s="16" t="s">
        <v>159</v>
      </c>
      <c r="E117" s="75">
        <v>19959</v>
      </c>
      <c r="F117" s="62"/>
      <c r="G117" s="262">
        <v>156.25</v>
      </c>
      <c r="I117" s="32">
        <f t="shared" si="1"/>
        <v>127.7376</v>
      </c>
      <c r="K117" s="263">
        <v>2.5</v>
      </c>
      <c r="L117" s="64"/>
      <c r="M117" s="62">
        <v>2903.56</v>
      </c>
      <c r="N117" s="58"/>
      <c r="O117" s="62">
        <v>65</v>
      </c>
      <c r="P117" s="65"/>
      <c r="Q117" s="62">
        <v>87</v>
      </c>
      <c r="S117" s="303">
        <v>0.77500000000000002</v>
      </c>
      <c r="U117" s="62">
        <v>1968</v>
      </c>
    </row>
    <row r="118" spans="1:23" ht="9.75" customHeight="1" x14ac:dyDescent="0.25">
      <c r="A118" s="61">
        <v>40</v>
      </c>
      <c r="C118" s="16" t="s">
        <v>160</v>
      </c>
      <c r="E118" s="75">
        <v>11473</v>
      </c>
      <c r="F118" s="62"/>
      <c r="G118" s="262">
        <v>295.23</v>
      </c>
      <c r="I118" s="32">
        <f t="shared" si="1"/>
        <v>38.861226840090772</v>
      </c>
      <c r="K118" s="263">
        <v>3.2</v>
      </c>
      <c r="L118" s="64"/>
      <c r="M118" s="62">
        <v>1206.07</v>
      </c>
      <c r="N118" s="58"/>
      <c r="O118" s="62">
        <v>22</v>
      </c>
      <c r="P118" s="65"/>
      <c r="Q118" s="62">
        <v>29</v>
      </c>
      <c r="S118" s="303">
        <v>0.67</v>
      </c>
      <c r="U118" s="62">
        <v>616</v>
      </c>
    </row>
    <row r="119" spans="1:23" ht="9.75" customHeight="1" x14ac:dyDescent="0.25">
      <c r="A119" s="61">
        <v>41</v>
      </c>
      <c r="C119" s="16" t="s">
        <v>716</v>
      </c>
      <c r="E119" s="75">
        <v>34647</v>
      </c>
      <c r="F119" s="62"/>
      <c r="G119" s="262">
        <v>817.84</v>
      </c>
      <c r="I119" s="32">
        <f t="shared" si="1"/>
        <v>42.364032084515308</v>
      </c>
      <c r="K119" s="263">
        <v>4.3</v>
      </c>
      <c r="L119" s="64"/>
      <c r="M119" s="62">
        <v>4596.3</v>
      </c>
      <c r="N119" s="58"/>
      <c r="O119" s="62">
        <v>51</v>
      </c>
      <c r="P119" s="65"/>
      <c r="Q119" s="62">
        <v>58</v>
      </c>
      <c r="S119" s="303">
        <v>0.48</v>
      </c>
      <c r="U119" s="62">
        <v>2621</v>
      </c>
    </row>
    <row r="120" spans="1:23" ht="9.75" customHeight="1" x14ac:dyDescent="0.25">
      <c r="A120" s="61">
        <v>42</v>
      </c>
      <c r="C120" s="16" t="s">
        <v>162</v>
      </c>
      <c r="E120" s="75">
        <v>107357</v>
      </c>
      <c r="F120" s="62"/>
      <c r="G120" s="262">
        <v>468.54</v>
      </c>
      <c r="I120" s="32">
        <f t="shared" si="1"/>
        <v>229.13091731762495</v>
      </c>
      <c r="K120" s="263">
        <v>2.6</v>
      </c>
      <c r="L120" s="64"/>
      <c r="M120" s="62">
        <v>17381.29</v>
      </c>
      <c r="N120" s="58"/>
      <c r="O120" s="62">
        <v>111</v>
      </c>
      <c r="P120" s="65"/>
      <c r="Q120" s="62">
        <v>122</v>
      </c>
      <c r="S120" s="303">
        <v>0.81</v>
      </c>
      <c r="U120" s="62">
        <v>14483</v>
      </c>
    </row>
    <row r="121" spans="1:23" ht="9.75" customHeight="1" x14ac:dyDescent="0.25">
      <c r="A121" s="61">
        <v>43</v>
      </c>
      <c r="C121" s="16" t="s">
        <v>163</v>
      </c>
      <c r="E121" s="75">
        <v>326993</v>
      </c>
      <c r="F121" s="62"/>
      <c r="G121" s="262">
        <v>233.7</v>
      </c>
      <c r="I121" s="32">
        <f t="shared" si="1"/>
        <v>1399.1998288403938</v>
      </c>
      <c r="K121" s="263">
        <v>2.9</v>
      </c>
      <c r="L121" s="64"/>
      <c r="M121" s="62">
        <v>50143.23</v>
      </c>
      <c r="N121" s="58"/>
      <c r="O121" s="62">
        <v>96</v>
      </c>
      <c r="P121" s="65"/>
      <c r="Q121" s="62">
        <v>88</v>
      </c>
      <c r="S121" s="303">
        <v>0.87</v>
      </c>
      <c r="U121" s="62">
        <v>37894</v>
      </c>
    </row>
    <row r="122" spans="1:23" ht="9.75" customHeight="1" x14ac:dyDescent="0.25">
      <c r="A122" s="61">
        <v>44</v>
      </c>
      <c r="C122" s="16" t="s">
        <v>164</v>
      </c>
      <c r="E122" s="75">
        <v>51438</v>
      </c>
      <c r="F122" s="62"/>
      <c r="G122" s="262">
        <v>382.33</v>
      </c>
      <c r="I122" s="32">
        <f t="shared" si="1"/>
        <v>134.53822613972224</v>
      </c>
      <c r="K122" s="263">
        <v>3.6</v>
      </c>
      <c r="L122" s="64"/>
      <c r="M122" s="62">
        <v>7010.01</v>
      </c>
      <c r="N122" s="58"/>
      <c r="O122" s="62">
        <v>10</v>
      </c>
      <c r="P122" s="65"/>
      <c r="Q122" s="62">
        <v>46</v>
      </c>
      <c r="S122" s="303">
        <v>0.55500000000000005</v>
      </c>
      <c r="U122" s="62">
        <v>2908</v>
      </c>
    </row>
    <row r="123" spans="1:23" ht="9.75" customHeight="1" x14ac:dyDescent="0.25">
      <c r="A123" s="61">
        <v>45</v>
      </c>
      <c r="C123" s="16" t="s">
        <v>165</v>
      </c>
      <c r="E123" s="75">
        <v>2265</v>
      </c>
      <c r="F123" s="62"/>
      <c r="G123" s="262">
        <v>415.16</v>
      </c>
      <c r="I123" s="32">
        <f t="shared" si="1"/>
        <v>5.4557279121302624</v>
      </c>
      <c r="K123" s="263">
        <v>2.2000000000000002</v>
      </c>
      <c r="L123" s="64"/>
      <c r="M123" s="62">
        <v>187.53</v>
      </c>
      <c r="N123" s="58"/>
      <c r="O123" s="62">
        <v>127</v>
      </c>
      <c r="P123" s="65"/>
      <c r="Q123" s="62">
        <v>117</v>
      </c>
      <c r="S123" s="303">
        <v>0.44</v>
      </c>
      <c r="U123" s="62">
        <v>670</v>
      </c>
    </row>
    <row r="124" spans="1:23" ht="9.75" customHeight="1" x14ac:dyDescent="0.25">
      <c r="A124" s="61">
        <v>46</v>
      </c>
      <c r="C124" s="16" t="s">
        <v>166</v>
      </c>
      <c r="E124" s="75">
        <v>37492</v>
      </c>
      <c r="F124" s="62"/>
      <c r="G124" s="262">
        <v>315.61</v>
      </c>
      <c r="I124" s="32">
        <f t="shared" si="1"/>
        <v>118.79218022242641</v>
      </c>
      <c r="K124" s="263">
        <v>3</v>
      </c>
      <c r="L124" s="64"/>
      <c r="M124" s="62">
        <v>5398.08</v>
      </c>
      <c r="N124" s="58"/>
      <c r="O124" s="62">
        <v>93</v>
      </c>
      <c r="P124" s="65"/>
      <c r="Q124" s="62">
        <v>92</v>
      </c>
      <c r="S124" s="303">
        <v>0.85</v>
      </c>
      <c r="U124" s="62">
        <v>4461</v>
      </c>
    </row>
    <row r="125" spans="1:23" ht="9.75" customHeight="1" x14ac:dyDescent="0.25">
      <c r="A125" s="61">
        <v>47</v>
      </c>
      <c r="C125" s="16" t="s">
        <v>167</v>
      </c>
      <c r="E125" s="75">
        <v>75837</v>
      </c>
      <c r="F125" s="62"/>
      <c r="G125" s="262">
        <v>142.44</v>
      </c>
      <c r="I125" s="32">
        <f t="shared" si="1"/>
        <v>532.41364785172709</v>
      </c>
      <c r="K125" s="263">
        <v>2.8</v>
      </c>
      <c r="L125" s="64"/>
      <c r="M125" s="62">
        <v>10397.780000000001</v>
      </c>
      <c r="N125" s="58"/>
      <c r="O125" s="62">
        <v>113</v>
      </c>
      <c r="P125" s="65"/>
      <c r="Q125" s="62">
        <v>115</v>
      </c>
      <c r="S125" s="303">
        <v>0.84</v>
      </c>
      <c r="U125" s="62">
        <v>12089</v>
      </c>
    </row>
    <row r="126" spans="1:23" ht="9.75" customHeight="1" x14ac:dyDescent="0.25">
      <c r="A126" s="61">
        <v>48</v>
      </c>
      <c r="C126" s="16" t="s">
        <v>168</v>
      </c>
      <c r="E126" s="75">
        <v>6940</v>
      </c>
      <c r="F126" s="62"/>
      <c r="G126" s="262">
        <v>315.14</v>
      </c>
      <c r="I126" s="32">
        <f t="shared" si="1"/>
        <v>22.021958494637303</v>
      </c>
      <c r="K126" s="263">
        <v>2.8</v>
      </c>
      <c r="L126" s="64"/>
      <c r="M126" s="62">
        <v>757.27</v>
      </c>
      <c r="N126" s="58"/>
      <c r="O126" s="62">
        <v>80</v>
      </c>
      <c r="P126" s="65"/>
      <c r="Q126" s="62">
        <v>71</v>
      </c>
      <c r="S126" s="303">
        <v>0.53</v>
      </c>
      <c r="U126" s="62">
        <v>898</v>
      </c>
    </row>
    <row r="127" spans="1:23" ht="9.75" customHeight="1" x14ac:dyDescent="0.25">
      <c r="A127" s="61">
        <v>49</v>
      </c>
      <c r="C127" s="16" t="s">
        <v>169</v>
      </c>
      <c r="E127" s="75">
        <v>25863</v>
      </c>
      <c r="F127" s="62"/>
      <c r="G127" s="262">
        <v>179.64</v>
      </c>
      <c r="I127" s="32">
        <f t="shared" si="1"/>
        <v>143.97127588510355</v>
      </c>
      <c r="K127" s="263">
        <v>2.7</v>
      </c>
      <c r="L127" s="64"/>
      <c r="M127" s="62">
        <v>4306.78</v>
      </c>
      <c r="N127" s="58"/>
      <c r="O127" s="62">
        <v>100</v>
      </c>
      <c r="P127" s="65"/>
      <c r="Q127" s="62">
        <v>111</v>
      </c>
      <c r="S127" s="303">
        <v>0.7</v>
      </c>
      <c r="U127" s="62">
        <v>2756</v>
      </c>
    </row>
    <row r="128" spans="1:23" ht="9.75" customHeight="1" x14ac:dyDescent="0.25">
      <c r="A128" s="61">
        <v>50</v>
      </c>
      <c r="C128" s="16" t="s">
        <v>170</v>
      </c>
      <c r="E128" s="75">
        <v>16916</v>
      </c>
      <c r="F128" s="62"/>
      <c r="G128" s="262">
        <v>273.94</v>
      </c>
      <c r="I128" s="32">
        <f t="shared" si="1"/>
        <v>61.75074833905235</v>
      </c>
      <c r="K128" s="263">
        <v>2.6</v>
      </c>
      <c r="L128" s="64"/>
      <c r="M128" s="62">
        <v>2178.3000000000002</v>
      </c>
      <c r="N128" s="58"/>
      <c r="O128" s="62">
        <v>72</v>
      </c>
      <c r="P128" s="65"/>
      <c r="Q128" s="62">
        <v>96</v>
      </c>
      <c r="S128" s="303">
        <v>0.88</v>
      </c>
      <c r="U128" s="62">
        <v>1257</v>
      </c>
    </row>
    <row r="129" spans="1:21" ht="13.7" customHeight="1" x14ac:dyDescent="0.25">
      <c r="E129" s="76"/>
      <c r="F129" s="62"/>
      <c r="G129" s="77"/>
      <c r="K129" s="78"/>
      <c r="L129" s="64"/>
      <c r="M129" s="79"/>
      <c r="N129" s="74"/>
      <c r="O129" s="68"/>
      <c r="P129" s="68"/>
      <c r="Q129" s="68"/>
      <c r="S129" s="80"/>
      <c r="U129" s="80"/>
    </row>
    <row r="130" spans="1:21" ht="10.15" customHeight="1" x14ac:dyDescent="0.25">
      <c r="E130" s="76"/>
      <c r="F130" s="62"/>
      <c r="G130" s="77"/>
      <c r="K130" s="78"/>
      <c r="L130" s="64"/>
      <c r="M130" s="49"/>
      <c r="N130" s="74"/>
      <c r="O130" s="68"/>
      <c r="P130" s="68"/>
      <c r="Q130" s="68"/>
      <c r="S130" s="80"/>
      <c r="U130" s="80"/>
    </row>
    <row r="131" spans="1:21" ht="18.95" customHeight="1" x14ac:dyDescent="0.25">
      <c r="E131" s="76"/>
      <c r="F131" s="62"/>
      <c r="G131" s="77"/>
      <c r="K131" s="78"/>
      <c r="L131" s="64"/>
      <c r="M131" s="49"/>
      <c r="N131" s="74"/>
      <c r="O131" s="39"/>
      <c r="Q131" s="41"/>
      <c r="S131" s="80"/>
      <c r="U131" s="80"/>
    </row>
    <row r="132" spans="1:21" ht="12.75" x14ac:dyDescent="0.25">
      <c r="E132" s="76"/>
      <c r="F132" s="62"/>
      <c r="G132" s="77"/>
      <c r="K132" s="78"/>
      <c r="L132" s="64"/>
      <c r="M132" s="49"/>
      <c r="N132" s="74"/>
      <c r="O132" s="39"/>
      <c r="Q132" s="41"/>
      <c r="S132" s="80"/>
      <c r="U132" s="44" t="s">
        <v>717</v>
      </c>
    </row>
    <row r="133" spans="1:21" ht="12.2" customHeight="1" x14ac:dyDescent="0.25">
      <c r="A133" s="27"/>
      <c r="G133" s="77"/>
      <c r="I133" s="34"/>
      <c r="L133" s="36" t="s">
        <v>290</v>
      </c>
      <c r="O133" s="39"/>
      <c r="Q133" s="41"/>
      <c r="S133" s="80"/>
      <c r="U133" s="44" t="s">
        <v>684</v>
      </c>
    </row>
    <row r="134" spans="1:21" ht="11.25" customHeight="1" x14ac:dyDescent="0.25">
      <c r="A134" s="27"/>
      <c r="G134" s="77"/>
      <c r="I134" s="34"/>
      <c r="L134" s="46" t="s">
        <v>37</v>
      </c>
      <c r="S134" s="81"/>
      <c r="U134" s="44" t="s">
        <v>718</v>
      </c>
    </row>
    <row r="135" spans="1:21" ht="11.25" customHeight="1" x14ac:dyDescent="0.25">
      <c r="A135" s="27"/>
      <c r="G135" s="77"/>
      <c r="I135" s="48"/>
      <c r="L135" s="46" t="s">
        <v>293</v>
      </c>
      <c r="S135" s="81"/>
      <c r="U135" s="81"/>
    </row>
    <row r="136" spans="1:21" ht="11.25" customHeight="1" x14ac:dyDescent="0.25">
      <c r="A136" s="48"/>
      <c r="G136" s="77"/>
      <c r="S136" s="81"/>
      <c r="U136" s="81"/>
    </row>
    <row r="137" spans="1:21" ht="9.75" customHeight="1" x14ac:dyDescent="0.25">
      <c r="A137" s="48"/>
      <c r="G137" s="77"/>
      <c r="S137" s="81"/>
      <c r="U137" s="81"/>
    </row>
    <row r="138" spans="1:21" ht="12" customHeight="1" x14ac:dyDescent="0.25">
      <c r="A138" s="48"/>
      <c r="G138" s="77"/>
      <c r="S138" s="81"/>
      <c r="U138" s="81"/>
    </row>
    <row r="139" spans="1:21" ht="10.5" customHeight="1" x14ac:dyDescent="0.25">
      <c r="A139" s="48"/>
      <c r="E139" s="31"/>
      <c r="G139" s="77"/>
      <c r="M139" s="260"/>
      <c r="O139" s="260"/>
      <c r="Q139" s="260"/>
      <c r="S139" s="261"/>
      <c r="U139" s="260"/>
    </row>
    <row r="140" spans="1:21" s="15" customFormat="1" ht="10.15" customHeight="1" x14ac:dyDescent="0.25">
      <c r="A140" s="26"/>
      <c r="C140" s="16"/>
      <c r="D140" s="16"/>
      <c r="E140" s="17"/>
      <c r="F140" s="18"/>
      <c r="G140" s="19"/>
      <c r="H140" s="20"/>
      <c r="I140" s="19"/>
      <c r="J140" s="20"/>
      <c r="K140" s="276"/>
      <c r="L140" s="22"/>
      <c r="M140" s="277" t="s">
        <v>686</v>
      </c>
      <c r="N140" s="22"/>
      <c r="O140" s="277" t="s">
        <v>687</v>
      </c>
      <c r="P140" s="23"/>
      <c r="Q140" s="278" t="s">
        <v>688</v>
      </c>
      <c r="R140" s="24"/>
      <c r="S140" s="279" t="s">
        <v>689</v>
      </c>
      <c r="T140" s="25"/>
      <c r="U140" s="280" t="s">
        <v>690</v>
      </c>
    </row>
    <row r="141" spans="1:21" s="15" customFormat="1" ht="12" x14ac:dyDescent="0.25">
      <c r="A141" s="26"/>
      <c r="C141" s="16"/>
      <c r="D141" s="16"/>
      <c r="E141" s="281" t="s">
        <v>60</v>
      </c>
      <c r="F141" s="18"/>
      <c r="G141" s="282" t="s">
        <v>691</v>
      </c>
      <c r="H141" s="20"/>
      <c r="I141" s="283" t="s">
        <v>692</v>
      </c>
      <c r="J141" s="20"/>
      <c r="K141" s="284" t="s">
        <v>693</v>
      </c>
      <c r="L141" s="22"/>
      <c r="M141" s="277" t="s">
        <v>694</v>
      </c>
      <c r="N141" s="22"/>
      <c r="O141" s="277" t="s">
        <v>431</v>
      </c>
      <c r="P141" s="23"/>
      <c r="Q141" s="278" t="s">
        <v>695</v>
      </c>
      <c r="R141" s="24"/>
      <c r="S141" s="285" t="s">
        <v>696</v>
      </c>
      <c r="T141" s="25"/>
      <c r="U141" s="280" t="s">
        <v>697</v>
      </c>
    </row>
    <row r="142" spans="1:21" s="299" customFormat="1" ht="10.15" customHeight="1" x14ac:dyDescent="0.25">
      <c r="A142" s="22"/>
      <c r="B142" s="286"/>
      <c r="C142" s="286"/>
      <c r="D142" s="286"/>
      <c r="E142" s="21" t="s">
        <v>698</v>
      </c>
      <c r="F142" s="286"/>
      <c r="G142" s="281" t="s">
        <v>699</v>
      </c>
      <c r="H142" s="286"/>
      <c r="I142" s="281" t="s">
        <v>700</v>
      </c>
      <c r="J142" s="286"/>
      <c r="K142" s="282" t="s">
        <v>701</v>
      </c>
      <c r="L142" s="286"/>
      <c r="M142" s="282" t="s">
        <v>702</v>
      </c>
      <c r="N142" s="286"/>
      <c r="O142" s="282" t="s">
        <v>703</v>
      </c>
      <c r="P142" s="286"/>
      <c r="Q142" s="282" t="s">
        <v>703</v>
      </c>
      <c r="R142" s="286"/>
      <c r="S142" s="287" t="s">
        <v>704</v>
      </c>
      <c r="T142" s="286"/>
      <c r="U142" s="282" t="s">
        <v>705</v>
      </c>
    </row>
    <row r="143" spans="1:21" s="284" customFormat="1" ht="10.9" customHeight="1" x14ac:dyDescent="0.25">
      <c r="A143" s="297" t="s">
        <v>69</v>
      </c>
      <c r="B143" s="21"/>
      <c r="C143" s="298" t="s">
        <v>706</v>
      </c>
      <c r="D143" s="300"/>
      <c r="E143" s="288" t="s">
        <v>707</v>
      </c>
      <c r="F143" s="281"/>
      <c r="G143" s="288" t="s">
        <v>708</v>
      </c>
      <c r="H143" s="289"/>
      <c r="I143" s="288" t="s">
        <v>707</v>
      </c>
      <c r="J143" s="289"/>
      <c r="K143" s="290" t="s">
        <v>709</v>
      </c>
      <c r="L143" s="21"/>
      <c r="M143" s="290" t="s">
        <v>709</v>
      </c>
      <c r="N143" s="291"/>
      <c r="O143" s="290" t="s">
        <v>710</v>
      </c>
      <c r="P143" s="292"/>
      <c r="Q143" s="290" t="s">
        <v>710</v>
      </c>
      <c r="R143" s="293"/>
      <c r="S143" s="294" t="s">
        <v>711</v>
      </c>
      <c r="T143" s="295"/>
      <c r="U143" s="296" t="s">
        <v>712</v>
      </c>
    </row>
    <row r="144" spans="1:21" ht="9.75" customHeight="1" x14ac:dyDescent="0.25">
      <c r="B144" s="310" t="s">
        <v>282</v>
      </c>
      <c r="C144" s="310"/>
      <c r="D144" s="60"/>
      <c r="E144" s="76"/>
      <c r="F144" s="62"/>
      <c r="G144" s="77"/>
      <c r="K144" s="78"/>
      <c r="L144" s="64"/>
      <c r="M144" s="49"/>
      <c r="N144" s="74"/>
      <c r="O144" s="39"/>
      <c r="Q144" s="41"/>
      <c r="S144" s="80"/>
      <c r="U144" s="80"/>
    </row>
    <row r="145" spans="1:21" ht="9.75" customHeight="1" x14ac:dyDescent="0.25">
      <c r="A145" s="61">
        <v>51</v>
      </c>
      <c r="B145" s="15"/>
      <c r="C145" s="16" t="s">
        <v>172</v>
      </c>
      <c r="E145" s="75">
        <v>10979</v>
      </c>
      <c r="F145" s="62"/>
      <c r="G145" s="262">
        <v>133.25</v>
      </c>
      <c r="I145" s="32">
        <f>E145/G145</f>
        <v>82.393996247654783</v>
      </c>
      <c r="K145" s="263">
        <v>3.5</v>
      </c>
      <c r="L145" s="64"/>
      <c r="M145" s="62">
        <v>1038.33</v>
      </c>
      <c r="N145" s="58"/>
      <c r="O145" s="62">
        <v>121</v>
      </c>
      <c r="P145" s="65"/>
      <c r="Q145" s="62">
        <v>114</v>
      </c>
      <c r="S145" s="303">
        <v>0.59</v>
      </c>
      <c r="U145" s="264">
        <v>2539</v>
      </c>
    </row>
    <row r="146" spans="1:21" ht="9.75" customHeight="1" x14ac:dyDescent="0.25">
      <c r="A146" s="61">
        <v>52</v>
      </c>
      <c r="B146" s="15"/>
      <c r="C146" s="16" t="s">
        <v>173</v>
      </c>
      <c r="E146" s="75">
        <v>23994</v>
      </c>
      <c r="F146" s="62"/>
      <c r="G146" s="262">
        <v>435.52</v>
      </c>
      <c r="I146" s="32">
        <f>E146/G146</f>
        <v>55.092762674504044</v>
      </c>
      <c r="K146" s="263">
        <v>3.8</v>
      </c>
      <c r="L146" s="64"/>
      <c r="M146" s="62">
        <v>2995.05</v>
      </c>
      <c r="N146" s="58"/>
      <c r="O146" s="62">
        <v>2</v>
      </c>
      <c r="P146" s="65"/>
      <c r="Q146" s="62">
        <v>30</v>
      </c>
      <c r="S146" s="303">
        <v>0.61899999999999999</v>
      </c>
      <c r="U146" s="62">
        <v>961</v>
      </c>
    </row>
    <row r="147" spans="1:21" ht="9.75" customHeight="1" x14ac:dyDescent="0.25">
      <c r="A147" s="61">
        <v>53</v>
      </c>
      <c r="B147" s="15"/>
      <c r="C147" s="16" t="s">
        <v>174</v>
      </c>
      <c r="E147" s="75">
        <v>406355</v>
      </c>
      <c r="F147" s="62"/>
      <c r="G147" s="262">
        <v>515.55999999999995</v>
      </c>
      <c r="I147" s="32">
        <f>E147/G147</f>
        <v>788.1817829156646</v>
      </c>
      <c r="K147" s="263">
        <v>2.4</v>
      </c>
      <c r="L147" s="64"/>
      <c r="M147" s="62">
        <v>81636.759999999995</v>
      </c>
      <c r="N147" s="58"/>
      <c r="O147" s="62">
        <v>120</v>
      </c>
      <c r="P147" s="65"/>
      <c r="Q147" s="62">
        <v>129</v>
      </c>
      <c r="S147" s="303">
        <v>1.125</v>
      </c>
      <c r="U147" s="62">
        <v>78442</v>
      </c>
    </row>
    <row r="148" spans="1:21" ht="9.75" customHeight="1" x14ac:dyDescent="0.25">
      <c r="A148" s="61">
        <v>54</v>
      </c>
      <c r="B148" s="15"/>
      <c r="C148" s="16" t="s">
        <v>175</v>
      </c>
      <c r="E148" s="75">
        <v>36021</v>
      </c>
      <c r="F148" s="62"/>
      <c r="G148" s="262">
        <v>496.3</v>
      </c>
      <c r="I148" s="32">
        <f>E148/G148</f>
        <v>72.579085230707236</v>
      </c>
      <c r="K148" s="263">
        <v>2.7</v>
      </c>
      <c r="L148" s="64"/>
      <c r="M148" s="62">
        <v>4720.01</v>
      </c>
      <c r="N148" s="58"/>
      <c r="O148" s="62">
        <v>116</v>
      </c>
      <c r="P148" s="65"/>
      <c r="Q148" s="62">
        <v>108</v>
      </c>
      <c r="S148" s="303">
        <v>0.72</v>
      </c>
      <c r="U148" s="62">
        <v>4767</v>
      </c>
    </row>
    <row r="149" spans="1:21" ht="9.75" customHeight="1" x14ac:dyDescent="0.25">
      <c r="A149" s="61">
        <v>55</v>
      </c>
      <c r="B149" s="15"/>
      <c r="C149" s="16" t="s">
        <v>176</v>
      </c>
      <c r="E149" s="75">
        <v>12236</v>
      </c>
      <c r="F149" s="62"/>
      <c r="G149" s="262">
        <v>431.68</v>
      </c>
      <c r="I149" s="32">
        <f>E149/G149</f>
        <v>28.345070422535212</v>
      </c>
      <c r="K149" s="263">
        <v>3.3</v>
      </c>
      <c r="L149" s="64"/>
      <c r="M149" s="62">
        <v>1483.18</v>
      </c>
      <c r="N149" s="58"/>
      <c r="O149" s="62">
        <v>21</v>
      </c>
      <c r="P149" s="65"/>
      <c r="Q149" s="62">
        <v>50</v>
      </c>
      <c r="S149" s="303">
        <v>0.38</v>
      </c>
      <c r="U149" s="62">
        <v>925</v>
      </c>
    </row>
    <row r="150" spans="1:21" ht="9.75" customHeight="1" x14ac:dyDescent="0.25">
      <c r="A150" s="61">
        <v>56</v>
      </c>
      <c r="B150" s="15"/>
      <c r="C150" s="16" t="s">
        <v>177</v>
      </c>
      <c r="E150" s="75">
        <v>13278</v>
      </c>
      <c r="F150" s="62"/>
      <c r="G150" s="262">
        <v>320.68</v>
      </c>
      <c r="I150" s="32">
        <f t="shared" ref="I150:I189" si="2">E150/G150</f>
        <v>41.405762754147439</v>
      </c>
      <c r="K150" s="263">
        <v>2.4</v>
      </c>
      <c r="L150" s="64"/>
      <c r="M150" s="62">
        <v>1657.22</v>
      </c>
      <c r="N150" s="58"/>
      <c r="O150" s="62">
        <v>110</v>
      </c>
      <c r="P150" s="65"/>
      <c r="Q150" s="62">
        <v>103</v>
      </c>
      <c r="S150" s="303">
        <v>0.68</v>
      </c>
      <c r="U150" s="62">
        <v>1657</v>
      </c>
    </row>
    <row r="151" spans="1:21" ht="9.75" customHeight="1" x14ac:dyDescent="0.25">
      <c r="A151" s="61">
        <v>57</v>
      </c>
      <c r="B151" s="15"/>
      <c r="C151" s="16" t="s">
        <v>178</v>
      </c>
      <c r="E151" s="75">
        <v>8704</v>
      </c>
      <c r="F151" s="62"/>
      <c r="G151" s="262">
        <v>85.93</v>
      </c>
      <c r="I151" s="32">
        <f t="shared" si="2"/>
        <v>101.2917490981031</v>
      </c>
      <c r="K151" s="263">
        <v>2.9</v>
      </c>
      <c r="L151" s="64"/>
      <c r="M151" s="62">
        <v>1045.3699999999999</v>
      </c>
      <c r="N151" s="58"/>
      <c r="O151" s="62">
        <v>114</v>
      </c>
      <c r="P151" s="65"/>
      <c r="Q151" s="62">
        <v>109</v>
      </c>
      <c r="S151" s="303">
        <v>0.57499999999999996</v>
      </c>
      <c r="U151" s="62">
        <v>1696</v>
      </c>
    </row>
    <row r="152" spans="1:21" ht="9.75" customHeight="1" x14ac:dyDescent="0.25">
      <c r="A152" s="61">
        <v>58</v>
      </c>
      <c r="B152" s="15"/>
      <c r="C152" s="16" t="s">
        <v>179</v>
      </c>
      <c r="E152" s="75">
        <v>30985</v>
      </c>
      <c r="F152" s="62"/>
      <c r="G152" s="262">
        <v>625.49</v>
      </c>
      <c r="I152" s="32">
        <f t="shared" si="2"/>
        <v>49.537162864314375</v>
      </c>
      <c r="K152" s="263">
        <v>4.3</v>
      </c>
      <c r="L152" s="64"/>
      <c r="M152" s="62">
        <v>3979.43</v>
      </c>
      <c r="N152" s="58"/>
      <c r="O152" s="62">
        <v>83</v>
      </c>
      <c r="P152" s="65"/>
      <c r="Q152" s="62">
        <v>42</v>
      </c>
      <c r="S152" s="303">
        <v>0.42</v>
      </c>
      <c r="U152" s="62">
        <v>4284</v>
      </c>
    </row>
    <row r="153" spans="1:21" ht="9.75" customHeight="1" x14ac:dyDescent="0.25">
      <c r="A153" s="61">
        <v>59</v>
      </c>
      <c r="B153" s="15"/>
      <c r="C153" s="16" t="s">
        <v>180</v>
      </c>
      <c r="E153" s="75">
        <v>10889</v>
      </c>
      <c r="F153" s="62"/>
      <c r="G153" s="262">
        <v>130.31</v>
      </c>
      <c r="I153" s="32">
        <f t="shared" si="2"/>
        <v>83.562274576011049</v>
      </c>
      <c r="K153" s="263">
        <v>2.6</v>
      </c>
      <c r="L153" s="64"/>
      <c r="M153" s="62">
        <v>1149.7</v>
      </c>
      <c r="N153" s="58"/>
      <c r="O153" s="62">
        <v>118</v>
      </c>
      <c r="P153" s="65"/>
      <c r="Q153" s="62">
        <v>107</v>
      </c>
      <c r="S153" s="303">
        <v>0.61</v>
      </c>
      <c r="U153" s="62">
        <v>2077</v>
      </c>
    </row>
    <row r="154" spans="1:21" ht="9.75" customHeight="1" x14ac:dyDescent="0.25">
      <c r="A154" s="61">
        <v>60</v>
      </c>
      <c r="B154" s="15"/>
      <c r="C154" s="16" t="s">
        <v>181</v>
      </c>
      <c r="E154" s="75">
        <v>99433</v>
      </c>
      <c r="F154" s="62"/>
      <c r="G154" s="262">
        <v>387.01</v>
      </c>
      <c r="I154" s="32">
        <f t="shared" si="2"/>
        <v>256.92617761814938</v>
      </c>
      <c r="K154" s="263">
        <v>3.2</v>
      </c>
      <c r="L154" s="64"/>
      <c r="M154" s="62">
        <v>9703.76</v>
      </c>
      <c r="N154" s="58"/>
      <c r="O154" s="62">
        <v>30</v>
      </c>
      <c r="P154" s="65"/>
      <c r="Q154" s="62">
        <v>55</v>
      </c>
      <c r="S154" s="303">
        <v>0.89</v>
      </c>
      <c r="U154" s="62">
        <v>7729</v>
      </c>
    </row>
    <row r="155" spans="1:21" ht="9.75" customHeight="1" x14ac:dyDescent="0.25">
      <c r="A155" s="61">
        <v>61</v>
      </c>
      <c r="B155" s="15"/>
      <c r="C155" s="16" t="s">
        <v>182</v>
      </c>
      <c r="E155" s="75">
        <v>14836</v>
      </c>
      <c r="F155" s="62"/>
      <c r="G155" s="262">
        <v>470.86</v>
      </c>
      <c r="I155" s="32">
        <f t="shared" si="2"/>
        <v>31.508303954466296</v>
      </c>
      <c r="K155" s="263">
        <v>3.1</v>
      </c>
      <c r="L155" s="64"/>
      <c r="M155" s="62">
        <v>1699.3</v>
      </c>
      <c r="N155" s="58"/>
      <c r="O155" s="62">
        <v>117</v>
      </c>
      <c r="P155" s="65"/>
      <c r="Q155" s="62">
        <v>102</v>
      </c>
      <c r="S155" s="303">
        <v>0.72</v>
      </c>
      <c r="U155" s="62">
        <v>2453</v>
      </c>
    </row>
    <row r="156" spans="1:21" ht="9.75" customHeight="1" x14ac:dyDescent="0.25">
      <c r="A156" s="61">
        <v>62</v>
      </c>
      <c r="B156" s="15"/>
      <c r="C156" s="16" t="s">
        <v>719</v>
      </c>
      <c r="E156" s="75">
        <v>22462</v>
      </c>
      <c r="F156" s="62"/>
      <c r="G156" s="262">
        <v>209.73</v>
      </c>
      <c r="I156" s="32">
        <f t="shared" si="2"/>
        <v>107.09960425308731</v>
      </c>
      <c r="K156" s="263">
        <v>2.6</v>
      </c>
      <c r="L156" s="64"/>
      <c r="M156" s="62">
        <v>3217.72</v>
      </c>
      <c r="N156" s="58"/>
      <c r="O156" s="62">
        <v>104</v>
      </c>
      <c r="P156" s="65"/>
      <c r="Q156" s="62">
        <v>113</v>
      </c>
      <c r="S156" s="303">
        <v>0.82</v>
      </c>
      <c r="U156" s="62">
        <v>2935</v>
      </c>
    </row>
    <row r="157" spans="1:21" ht="9.75" customHeight="1" x14ac:dyDescent="0.25">
      <c r="A157" s="61">
        <v>63</v>
      </c>
      <c r="B157" s="15"/>
      <c r="C157" s="16" t="s">
        <v>184</v>
      </c>
      <c r="E157" s="75">
        <v>11862</v>
      </c>
      <c r="F157" s="62"/>
      <c r="G157" s="262">
        <v>211.61</v>
      </c>
      <c r="I157" s="32">
        <f t="shared" si="2"/>
        <v>56.055951987146159</v>
      </c>
      <c r="K157" s="263">
        <v>4</v>
      </c>
      <c r="L157" s="64"/>
      <c r="M157" s="62">
        <v>1480.68</v>
      </c>
      <c r="N157" s="58"/>
      <c r="O157" s="62">
        <v>109</v>
      </c>
      <c r="P157" s="65"/>
      <c r="Q157" s="62">
        <v>65</v>
      </c>
      <c r="S157" s="303">
        <v>0.83</v>
      </c>
      <c r="U157" s="62">
        <v>1871</v>
      </c>
    </row>
    <row r="158" spans="1:21" ht="9.75" customHeight="1" x14ac:dyDescent="0.25">
      <c r="A158" s="61">
        <v>64</v>
      </c>
      <c r="B158" s="15"/>
      <c r="C158" s="16" t="s">
        <v>185</v>
      </c>
      <c r="E158" s="75">
        <v>12075</v>
      </c>
      <c r="F158" s="62"/>
      <c r="G158" s="262">
        <v>191.3</v>
      </c>
      <c r="I158" s="32">
        <f t="shared" si="2"/>
        <v>63.120752744380553</v>
      </c>
      <c r="K158" s="263">
        <v>3.5</v>
      </c>
      <c r="L158" s="64"/>
      <c r="M158" s="62">
        <v>1243.5999999999999</v>
      </c>
      <c r="N158" s="58"/>
      <c r="O158" s="62">
        <v>122</v>
      </c>
      <c r="P158" s="65"/>
      <c r="Q158" s="62">
        <v>116</v>
      </c>
      <c r="S158" s="303">
        <v>0.56000000000000005</v>
      </c>
      <c r="U158" s="62">
        <v>2870</v>
      </c>
    </row>
    <row r="159" spans="1:21" ht="9.75" customHeight="1" x14ac:dyDescent="0.25">
      <c r="A159" s="61">
        <v>65</v>
      </c>
      <c r="B159" s="15"/>
      <c r="C159" s="16" t="s">
        <v>186</v>
      </c>
      <c r="E159" s="75">
        <v>15659</v>
      </c>
      <c r="F159" s="62"/>
      <c r="G159" s="262">
        <v>314.39</v>
      </c>
      <c r="I159" s="32">
        <f t="shared" si="2"/>
        <v>49.807563853812148</v>
      </c>
      <c r="K159" s="263">
        <v>2.9</v>
      </c>
      <c r="L159" s="64"/>
      <c r="M159" s="62">
        <v>1937.57</v>
      </c>
      <c r="N159" s="58"/>
      <c r="O159" s="62">
        <v>8</v>
      </c>
      <c r="P159" s="65"/>
      <c r="Q159" s="62">
        <v>49</v>
      </c>
      <c r="S159" s="303">
        <v>0.48</v>
      </c>
      <c r="U159" s="62">
        <v>945</v>
      </c>
    </row>
    <row r="160" spans="1:21" ht="9.75" customHeight="1" x14ac:dyDescent="0.25">
      <c r="A160" s="61">
        <v>66</v>
      </c>
      <c r="B160" s="15"/>
      <c r="C160" s="16" t="s">
        <v>187</v>
      </c>
      <c r="E160" s="75">
        <v>35582</v>
      </c>
      <c r="F160" s="62"/>
      <c r="G160" s="262">
        <v>340.78</v>
      </c>
      <c r="I160" s="32">
        <f t="shared" si="2"/>
        <v>104.41340454252011</v>
      </c>
      <c r="K160" s="263">
        <v>3.2</v>
      </c>
      <c r="L160" s="64"/>
      <c r="M160" s="62">
        <v>4727</v>
      </c>
      <c r="N160" s="58"/>
      <c r="O160" s="62">
        <v>87</v>
      </c>
      <c r="P160" s="65"/>
      <c r="Q160" s="62">
        <v>91</v>
      </c>
      <c r="S160" s="303">
        <v>0.80400000000000005</v>
      </c>
      <c r="U160" s="62">
        <v>3795</v>
      </c>
    </row>
    <row r="161" spans="1:21" ht="9.75" customHeight="1" x14ac:dyDescent="0.25">
      <c r="A161" s="61">
        <v>67</v>
      </c>
      <c r="B161" s="15"/>
      <c r="C161" s="16" t="s">
        <v>720</v>
      </c>
      <c r="E161" s="75">
        <v>23833</v>
      </c>
      <c r="F161" s="62"/>
      <c r="G161" s="262">
        <v>310.86</v>
      </c>
      <c r="I161" s="32">
        <f t="shared" si="2"/>
        <v>76.667953419545768</v>
      </c>
      <c r="K161" s="263">
        <v>3.3</v>
      </c>
      <c r="L161" s="64"/>
      <c r="M161" s="62">
        <v>3204.01</v>
      </c>
      <c r="N161" s="58"/>
      <c r="O161" s="62">
        <v>57</v>
      </c>
      <c r="P161" s="65"/>
      <c r="Q161" s="62">
        <v>61</v>
      </c>
      <c r="S161" s="303">
        <v>0.7</v>
      </c>
      <c r="U161" s="62">
        <v>2027</v>
      </c>
    </row>
    <row r="162" spans="1:21" ht="9.75" customHeight="1" x14ac:dyDescent="0.25">
      <c r="A162" s="61">
        <v>68</v>
      </c>
      <c r="B162" s="15"/>
      <c r="C162" s="16" t="s">
        <v>189</v>
      </c>
      <c r="E162" s="75">
        <v>17790</v>
      </c>
      <c r="F162" s="62"/>
      <c r="G162" s="262">
        <v>483.1</v>
      </c>
      <c r="I162" s="32">
        <f t="shared" si="2"/>
        <v>36.824673980542329</v>
      </c>
      <c r="K162" s="263">
        <v>3.5</v>
      </c>
      <c r="L162" s="64"/>
      <c r="M162" s="62">
        <v>2486.64</v>
      </c>
      <c r="N162" s="58"/>
      <c r="O162" s="62">
        <v>38</v>
      </c>
      <c r="P162" s="65"/>
      <c r="Q162" s="62">
        <v>51</v>
      </c>
      <c r="S162" s="303">
        <v>0.56999999999999995</v>
      </c>
      <c r="U162" s="62">
        <v>1573</v>
      </c>
    </row>
    <row r="163" spans="1:21" ht="9.75" customHeight="1" x14ac:dyDescent="0.25">
      <c r="A163" s="61">
        <v>69</v>
      </c>
      <c r="B163" s="15"/>
      <c r="C163" s="16" t="s">
        <v>190</v>
      </c>
      <c r="E163" s="75">
        <v>61640</v>
      </c>
      <c r="F163" s="62"/>
      <c r="G163" s="262">
        <v>968.94</v>
      </c>
      <c r="I163" s="32">
        <f t="shared" si="2"/>
        <v>63.615910169876358</v>
      </c>
      <c r="K163" s="263">
        <v>3.7</v>
      </c>
      <c r="L163" s="64"/>
      <c r="M163" s="62">
        <v>8498.4699999999993</v>
      </c>
      <c r="N163" s="58"/>
      <c r="O163" s="62">
        <v>26</v>
      </c>
      <c r="P163" s="65"/>
      <c r="Q163" s="62">
        <v>66</v>
      </c>
      <c r="S163" s="303">
        <v>0.62</v>
      </c>
      <c r="U163" s="62">
        <v>4220</v>
      </c>
    </row>
    <row r="164" spans="1:21" ht="9.75" customHeight="1" x14ac:dyDescent="0.25">
      <c r="A164" s="61">
        <v>70</v>
      </c>
      <c r="B164" s="15"/>
      <c r="C164" s="16" t="s">
        <v>191</v>
      </c>
      <c r="E164" s="75">
        <v>29524</v>
      </c>
      <c r="F164" s="62"/>
      <c r="G164" s="262">
        <v>260.22000000000003</v>
      </c>
      <c r="I164" s="32">
        <f t="shared" si="2"/>
        <v>113.45784336330796</v>
      </c>
      <c r="K164" s="263">
        <v>2.6</v>
      </c>
      <c r="L164" s="64"/>
      <c r="M164" s="62">
        <v>4223.7700000000004</v>
      </c>
      <c r="N164" s="58"/>
      <c r="O164" s="62">
        <v>108</v>
      </c>
      <c r="P164" s="65"/>
      <c r="Q164" s="62">
        <v>118</v>
      </c>
      <c r="S164" s="303">
        <v>0.88500000000000001</v>
      </c>
      <c r="U164" s="62">
        <v>3486</v>
      </c>
    </row>
    <row r="165" spans="1:21" ht="9.75" customHeight="1" x14ac:dyDescent="0.25">
      <c r="A165" s="61">
        <v>71</v>
      </c>
      <c r="B165" s="15"/>
      <c r="C165" s="16" t="s">
        <v>192</v>
      </c>
      <c r="E165" s="75">
        <v>23249</v>
      </c>
      <c r="F165" s="62"/>
      <c r="G165" s="262">
        <v>349.96</v>
      </c>
      <c r="I165" s="32">
        <f t="shared" si="2"/>
        <v>66.433306663618708</v>
      </c>
      <c r="K165" s="263">
        <v>4.4000000000000004</v>
      </c>
      <c r="L165" s="64"/>
      <c r="M165" s="62">
        <v>1938.18</v>
      </c>
      <c r="N165" s="58"/>
      <c r="O165" s="62">
        <v>11</v>
      </c>
      <c r="P165" s="65"/>
      <c r="Q165" s="62">
        <v>41</v>
      </c>
      <c r="S165" s="303">
        <v>0.51</v>
      </c>
      <c r="U165" s="62">
        <v>1531</v>
      </c>
    </row>
    <row r="166" spans="1:21" ht="9.75" customHeight="1" x14ac:dyDescent="0.25">
      <c r="A166" s="61">
        <v>72</v>
      </c>
      <c r="B166" s="15"/>
      <c r="C166" s="16" t="s">
        <v>193</v>
      </c>
      <c r="E166" s="75">
        <v>37212</v>
      </c>
      <c r="F166" s="62"/>
      <c r="G166" s="262">
        <v>265.16000000000003</v>
      </c>
      <c r="I166" s="32">
        <f t="shared" si="2"/>
        <v>140.33790918690602</v>
      </c>
      <c r="K166" s="263">
        <v>3.5</v>
      </c>
      <c r="L166" s="64"/>
      <c r="M166" s="62">
        <v>6211.53</v>
      </c>
      <c r="N166" s="58"/>
      <c r="O166" s="62">
        <v>32</v>
      </c>
      <c r="P166" s="65"/>
      <c r="Q166" s="62">
        <v>76</v>
      </c>
      <c r="S166" s="303">
        <v>0.86</v>
      </c>
      <c r="U166" s="62">
        <v>2734</v>
      </c>
    </row>
    <row r="167" spans="1:21" ht="9.75" customHeight="1" x14ac:dyDescent="0.25">
      <c r="A167" s="61">
        <v>73</v>
      </c>
      <c r="B167" s="15"/>
      <c r="C167" s="16" t="s">
        <v>194</v>
      </c>
      <c r="E167" s="75">
        <v>463046</v>
      </c>
      <c r="F167" s="62"/>
      <c r="G167" s="262">
        <v>336.4</v>
      </c>
      <c r="I167" s="32">
        <f t="shared" si="2"/>
        <v>1376.4744351961951</v>
      </c>
      <c r="K167" s="263">
        <v>2.6</v>
      </c>
      <c r="L167" s="64"/>
      <c r="M167" s="62">
        <v>88238.76</v>
      </c>
      <c r="N167" s="58"/>
      <c r="O167" s="62">
        <v>105</v>
      </c>
      <c r="P167" s="65"/>
      <c r="Q167" s="62">
        <v>110</v>
      </c>
      <c r="S167" s="303">
        <v>1.125</v>
      </c>
      <c r="U167" s="62">
        <v>59410</v>
      </c>
    </row>
    <row r="168" spans="1:21" ht="9.75" customHeight="1" x14ac:dyDescent="0.25">
      <c r="A168" s="61">
        <v>74</v>
      </c>
      <c r="B168" s="15"/>
      <c r="C168" s="16" t="s">
        <v>195</v>
      </c>
      <c r="E168" s="75">
        <v>34183</v>
      </c>
      <c r="F168" s="62"/>
      <c r="G168" s="262">
        <v>319.86</v>
      </c>
      <c r="I168" s="32">
        <f t="shared" si="2"/>
        <v>106.86863002563621</v>
      </c>
      <c r="K168" s="263">
        <v>3.4</v>
      </c>
      <c r="L168" s="64"/>
      <c r="M168" s="62">
        <v>3919.66</v>
      </c>
      <c r="N168" s="58"/>
      <c r="O168" s="62">
        <v>41</v>
      </c>
      <c r="P168" s="65"/>
      <c r="Q168" s="62">
        <v>38</v>
      </c>
      <c r="S168" s="303">
        <v>0.77</v>
      </c>
      <c r="U168" s="62">
        <v>2557</v>
      </c>
    </row>
    <row r="169" spans="1:21" ht="9.75" customHeight="1" x14ac:dyDescent="0.25">
      <c r="A169" s="61">
        <v>75</v>
      </c>
      <c r="B169" s="15"/>
      <c r="C169" s="16" t="s">
        <v>196</v>
      </c>
      <c r="E169" s="75">
        <v>7219</v>
      </c>
      <c r="F169" s="62"/>
      <c r="G169" s="262">
        <v>266.23</v>
      </c>
      <c r="I169" s="32">
        <f t="shared" si="2"/>
        <v>27.115651879953422</v>
      </c>
      <c r="K169" s="263">
        <v>2.5</v>
      </c>
      <c r="L169" s="64"/>
      <c r="M169" s="62">
        <v>764.45</v>
      </c>
      <c r="N169" s="58"/>
      <c r="O169" s="62">
        <v>125</v>
      </c>
      <c r="P169" s="65"/>
      <c r="Q169" s="62">
        <v>125</v>
      </c>
      <c r="S169" s="303">
        <v>0.73</v>
      </c>
      <c r="U169" s="62">
        <v>1582</v>
      </c>
    </row>
    <row r="170" spans="1:21" ht="9.75" customHeight="1" x14ac:dyDescent="0.25">
      <c r="A170" s="61">
        <v>76</v>
      </c>
      <c r="B170" s="15"/>
      <c r="C170" s="16" t="s">
        <v>112</v>
      </c>
      <c r="E170" s="75">
        <v>9145</v>
      </c>
      <c r="F170" s="62"/>
      <c r="G170" s="262">
        <v>191.49</v>
      </c>
      <c r="I170" s="32">
        <f t="shared" si="2"/>
        <v>47.757063032012113</v>
      </c>
      <c r="K170" s="263">
        <v>2.9</v>
      </c>
      <c r="L170" s="64"/>
      <c r="M170" s="62">
        <v>1249.3</v>
      </c>
      <c r="N170" s="58"/>
      <c r="O170" s="62">
        <v>79</v>
      </c>
      <c r="P170" s="65"/>
      <c r="Q170" s="62">
        <v>84</v>
      </c>
      <c r="S170" s="303">
        <v>0.7</v>
      </c>
      <c r="U170" s="62">
        <v>804</v>
      </c>
    </row>
    <row r="171" spans="1:21" ht="9.75" customHeight="1" x14ac:dyDescent="0.25">
      <c r="A171" s="61">
        <v>77</v>
      </c>
      <c r="B171" s="15"/>
      <c r="C171" s="16" t="s">
        <v>113</v>
      </c>
      <c r="E171" s="75">
        <v>93672</v>
      </c>
      <c r="F171" s="62"/>
      <c r="G171" s="262">
        <v>250.52</v>
      </c>
      <c r="I171" s="32">
        <f t="shared" si="2"/>
        <v>373.91026664537759</v>
      </c>
      <c r="K171" s="263">
        <v>2.7</v>
      </c>
      <c r="L171" s="64"/>
      <c r="M171" s="62">
        <v>13661.93</v>
      </c>
      <c r="N171" s="58"/>
      <c r="O171" s="62">
        <v>66</v>
      </c>
      <c r="P171" s="65"/>
      <c r="Q171" s="62">
        <v>73</v>
      </c>
      <c r="S171" s="303">
        <v>1.0900000000000001</v>
      </c>
      <c r="U171" s="62">
        <v>8449</v>
      </c>
    </row>
    <row r="172" spans="1:21" ht="9.75" customHeight="1" x14ac:dyDescent="0.25">
      <c r="A172" s="61">
        <v>78</v>
      </c>
      <c r="B172" s="15"/>
      <c r="C172" s="16" t="s">
        <v>197</v>
      </c>
      <c r="E172" s="75">
        <v>22539</v>
      </c>
      <c r="F172" s="62"/>
      <c r="G172" s="262">
        <v>597.55999999999995</v>
      </c>
      <c r="I172" s="32">
        <f t="shared" si="2"/>
        <v>37.718388111654065</v>
      </c>
      <c r="K172" s="263">
        <v>2.9</v>
      </c>
      <c r="L172" s="64"/>
      <c r="M172" s="62">
        <v>2564.3000000000002</v>
      </c>
      <c r="N172" s="58"/>
      <c r="O172" s="62">
        <v>85</v>
      </c>
      <c r="P172" s="65"/>
      <c r="Q172" s="62">
        <v>67</v>
      </c>
      <c r="S172" s="303">
        <v>0.7</v>
      </c>
      <c r="U172" s="62">
        <v>2334</v>
      </c>
    </row>
    <row r="173" spans="1:21" ht="9.75" customHeight="1" x14ac:dyDescent="0.25">
      <c r="A173" s="61">
        <v>79</v>
      </c>
      <c r="B173" s="15"/>
      <c r="C173" s="16" t="s">
        <v>198</v>
      </c>
      <c r="E173" s="75">
        <v>81422</v>
      </c>
      <c r="F173" s="62"/>
      <c r="G173" s="262">
        <v>849.09</v>
      </c>
      <c r="I173" s="32">
        <f t="shared" si="2"/>
        <v>95.893250421038985</v>
      </c>
      <c r="K173" s="263">
        <v>2.7</v>
      </c>
      <c r="L173" s="64"/>
      <c r="M173" s="62">
        <v>11346.01</v>
      </c>
      <c r="N173" s="58"/>
      <c r="O173" s="62">
        <v>71</v>
      </c>
      <c r="P173" s="65"/>
      <c r="Q173" s="62">
        <v>86</v>
      </c>
      <c r="S173" s="303">
        <v>0.74</v>
      </c>
      <c r="U173" s="62">
        <v>7941</v>
      </c>
    </row>
    <row r="174" spans="1:21" ht="9.75" customHeight="1" x14ac:dyDescent="0.25">
      <c r="A174" s="61">
        <v>80</v>
      </c>
      <c r="B174" s="15"/>
      <c r="C174" s="16" t="s">
        <v>199</v>
      </c>
      <c r="E174" s="75">
        <v>27057</v>
      </c>
      <c r="F174" s="62"/>
      <c r="G174" s="262">
        <v>473.82</v>
      </c>
      <c r="I174" s="32">
        <f t="shared" si="2"/>
        <v>57.103963530454607</v>
      </c>
      <c r="K174" s="263">
        <v>4.0999999999999996</v>
      </c>
      <c r="L174" s="64"/>
      <c r="M174" s="62">
        <v>3530.63</v>
      </c>
      <c r="N174" s="58"/>
      <c r="O174" s="62">
        <v>14</v>
      </c>
      <c r="P174" s="65"/>
      <c r="Q174" s="62">
        <v>36</v>
      </c>
      <c r="S174" s="303">
        <v>0.63</v>
      </c>
      <c r="U174" s="62">
        <v>1434</v>
      </c>
    </row>
    <row r="175" spans="1:21" ht="9.75" customHeight="1" x14ac:dyDescent="0.25">
      <c r="A175" s="61">
        <v>81</v>
      </c>
      <c r="B175" s="15"/>
      <c r="C175" s="16" t="s">
        <v>200</v>
      </c>
      <c r="E175" s="75">
        <v>22121</v>
      </c>
      <c r="F175" s="62"/>
      <c r="G175" s="262">
        <v>535.53</v>
      </c>
      <c r="I175" s="32">
        <f t="shared" si="2"/>
        <v>41.306742852874727</v>
      </c>
      <c r="K175" s="263">
        <v>3.2</v>
      </c>
      <c r="L175" s="64"/>
      <c r="M175" s="62">
        <v>3388.34</v>
      </c>
      <c r="N175" s="58"/>
      <c r="O175" s="62">
        <v>7</v>
      </c>
      <c r="P175" s="65"/>
      <c r="Q175" s="62">
        <v>34</v>
      </c>
      <c r="S175" s="303">
        <v>0.74</v>
      </c>
      <c r="U175" s="62">
        <v>1227</v>
      </c>
    </row>
    <row r="176" spans="1:21" ht="9.75" customHeight="1" x14ac:dyDescent="0.25">
      <c r="A176" s="61">
        <v>82</v>
      </c>
      <c r="B176" s="15"/>
      <c r="C176" s="16" t="s">
        <v>201</v>
      </c>
      <c r="E176" s="75">
        <v>42940</v>
      </c>
      <c r="F176" s="62"/>
      <c r="G176" s="262">
        <v>508.78</v>
      </c>
      <c r="I176" s="32">
        <f t="shared" si="2"/>
        <v>84.397971618381234</v>
      </c>
      <c r="K176" s="263">
        <v>2.6</v>
      </c>
      <c r="L176" s="64"/>
      <c r="M176" s="62">
        <v>5765.97</v>
      </c>
      <c r="N176" s="58"/>
      <c r="O176" s="62">
        <v>77</v>
      </c>
      <c r="P176" s="65"/>
      <c r="Q176" s="62">
        <v>89</v>
      </c>
      <c r="S176" s="303">
        <v>0.64</v>
      </c>
      <c r="U176" s="62">
        <v>4407</v>
      </c>
    </row>
    <row r="177" spans="1:21" ht="9.75" customHeight="1" x14ac:dyDescent="0.25">
      <c r="A177" s="61">
        <v>83</v>
      </c>
      <c r="B177" s="15"/>
      <c r="C177" s="16" t="s">
        <v>202</v>
      </c>
      <c r="E177" s="75">
        <v>30475</v>
      </c>
      <c r="F177" s="62"/>
      <c r="G177" s="262">
        <v>450.93</v>
      </c>
      <c r="I177" s="32">
        <f t="shared" si="2"/>
        <v>67.582551615550088</v>
      </c>
      <c r="K177" s="263">
        <v>3.7</v>
      </c>
      <c r="L177" s="64"/>
      <c r="M177" s="62">
        <v>4156.3500000000004</v>
      </c>
      <c r="N177" s="58"/>
      <c r="O177" s="62">
        <v>6</v>
      </c>
      <c r="P177" s="65"/>
      <c r="Q177" s="62">
        <v>28</v>
      </c>
      <c r="S177" s="303">
        <v>0.74</v>
      </c>
      <c r="U177" s="62">
        <v>1413</v>
      </c>
    </row>
    <row r="178" spans="1:21" ht="9.75" customHeight="1" x14ac:dyDescent="0.25">
      <c r="A178" s="61">
        <v>84</v>
      </c>
      <c r="B178" s="15"/>
      <c r="C178" s="16" t="s">
        <v>203</v>
      </c>
      <c r="E178" s="75">
        <v>17851</v>
      </c>
      <c r="F178" s="62"/>
      <c r="G178" s="262">
        <v>599.15</v>
      </c>
      <c r="I178" s="32">
        <f t="shared" si="2"/>
        <v>29.79387465576233</v>
      </c>
      <c r="K178" s="263">
        <v>2.6</v>
      </c>
      <c r="L178" s="64"/>
      <c r="M178" s="62">
        <v>2668.48</v>
      </c>
      <c r="N178" s="58"/>
      <c r="O178" s="62">
        <v>55</v>
      </c>
      <c r="P178" s="65"/>
      <c r="Q178" s="62">
        <v>48</v>
      </c>
      <c r="S178" s="303">
        <v>0.85</v>
      </c>
      <c r="U178" s="62">
        <v>1514</v>
      </c>
    </row>
    <row r="179" spans="1:21" ht="9.75" customHeight="1" x14ac:dyDescent="0.25">
      <c r="A179" s="61">
        <v>85</v>
      </c>
      <c r="B179" s="15"/>
      <c r="C179" s="16" t="s">
        <v>204</v>
      </c>
      <c r="E179" s="75">
        <v>133441</v>
      </c>
      <c r="F179" s="62"/>
      <c r="G179" s="262">
        <v>401.5</v>
      </c>
      <c r="I179" s="32">
        <f t="shared" si="2"/>
        <v>332.35616438356163</v>
      </c>
      <c r="K179" s="263">
        <v>3.1</v>
      </c>
      <c r="L179" s="64"/>
      <c r="M179" s="62">
        <v>22976.48</v>
      </c>
      <c r="N179" s="58"/>
      <c r="O179" s="62">
        <v>92</v>
      </c>
      <c r="P179" s="65"/>
      <c r="Q179" s="62">
        <v>104</v>
      </c>
      <c r="S179" s="303">
        <v>0.83299999999999996</v>
      </c>
      <c r="U179" s="62">
        <v>14989</v>
      </c>
    </row>
    <row r="180" spans="1:21" ht="9.75" customHeight="1" x14ac:dyDescent="0.25">
      <c r="A180" s="61">
        <v>86</v>
      </c>
      <c r="B180" s="15"/>
      <c r="C180" s="16" t="s">
        <v>205</v>
      </c>
      <c r="E180" s="75">
        <v>149110</v>
      </c>
      <c r="F180" s="62"/>
      <c r="G180" s="262">
        <v>268.95999999999998</v>
      </c>
      <c r="I180" s="32">
        <f t="shared" si="2"/>
        <v>554.3947055324212</v>
      </c>
      <c r="K180" s="263">
        <v>2.9</v>
      </c>
      <c r="L180" s="64"/>
      <c r="M180" s="62">
        <v>28846.43</v>
      </c>
      <c r="N180" s="58"/>
      <c r="O180" s="62">
        <v>90</v>
      </c>
      <c r="P180" s="65"/>
      <c r="Q180" s="62">
        <v>120</v>
      </c>
      <c r="S180" s="303">
        <v>0.99</v>
      </c>
      <c r="U180" s="62">
        <v>17208</v>
      </c>
    </row>
    <row r="181" spans="1:21" ht="9.75" customHeight="1" x14ac:dyDescent="0.25">
      <c r="A181" s="61">
        <v>87</v>
      </c>
      <c r="B181" s="15"/>
      <c r="C181" s="16" t="s">
        <v>206</v>
      </c>
      <c r="E181" s="75">
        <v>6584</v>
      </c>
      <c r="F181" s="62"/>
      <c r="G181" s="262">
        <v>278.95</v>
      </c>
      <c r="I181" s="32">
        <f t="shared" si="2"/>
        <v>23.602796200035851</v>
      </c>
      <c r="K181" s="263">
        <v>3.8</v>
      </c>
      <c r="L181" s="64"/>
      <c r="M181" s="62">
        <v>716.73</v>
      </c>
      <c r="N181" s="58"/>
      <c r="O181" s="62">
        <v>131</v>
      </c>
      <c r="P181" s="65"/>
      <c r="Q181" s="62">
        <v>123</v>
      </c>
      <c r="S181" s="303">
        <v>0.71</v>
      </c>
      <c r="U181" s="62">
        <v>928</v>
      </c>
    </row>
    <row r="182" spans="1:21" ht="9.75" customHeight="1" x14ac:dyDescent="0.25">
      <c r="A182" s="61">
        <v>88</v>
      </c>
      <c r="B182" s="15"/>
      <c r="C182" s="16" t="s">
        <v>207</v>
      </c>
      <c r="E182" s="75">
        <v>11473</v>
      </c>
      <c r="F182" s="62"/>
      <c r="G182" s="262">
        <v>490.22</v>
      </c>
      <c r="I182" s="32">
        <f t="shared" si="2"/>
        <v>23.40377789563869</v>
      </c>
      <c r="K182" s="263">
        <v>4.5</v>
      </c>
      <c r="L182" s="64"/>
      <c r="M182" s="62">
        <v>1013.8</v>
      </c>
      <c r="N182" s="58"/>
      <c r="O182" s="62">
        <v>27</v>
      </c>
      <c r="P182" s="65"/>
      <c r="Q182" s="62">
        <v>25</v>
      </c>
      <c r="S182" s="303">
        <v>0.57999999999999996</v>
      </c>
      <c r="U182" s="62">
        <v>901</v>
      </c>
    </row>
    <row r="183" spans="1:21" ht="9.75" customHeight="1" x14ac:dyDescent="0.25">
      <c r="A183" s="61">
        <v>89</v>
      </c>
      <c r="B183" s="15"/>
      <c r="C183" s="16" t="s">
        <v>208</v>
      </c>
      <c r="E183" s="75">
        <v>41973</v>
      </c>
      <c r="F183" s="62"/>
      <c r="G183" s="262">
        <v>518.85</v>
      </c>
      <c r="I183" s="32">
        <f t="shared" si="2"/>
        <v>80.89621277825961</v>
      </c>
      <c r="K183" s="263">
        <v>4.3</v>
      </c>
      <c r="L183" s="64"/>
      <c r="M183" s="62">
        <v>5407.73</v>
      </c>
      <c r="N183" s="58"/>
      <c r="O183" s="62">
        <v>16</v>
      </c>
      <c r="P183" s="65"/>
      <c r="Q183" s="62">
        <v>35</v>
      </c>
      <c r="S183" s="303">
        <v>0.57999999999999996</v>
      </c>
      <c r="U183" s="62">
        <v>2626</v>
      </c>
    </row>
    <row r="184" spans="1:21" ht="9.75" customHeight="1" x14ac:dyDescent="0.25">
      <c r="A184" s="61">
        <v>90</v>
      </c>
      <c r="B184" s="15"/>
      <c r="C184" s="16" t="s">
        <v>209</v>
      </c>
      <c r="E184" s="75">
        <v>39630</v>
      </c>
      <c r="F184" s="62"/>
      <c r="G184" s="262">
        <v>213.47</v>
      </c>
      <c r="I184" s="32">
        <f t="shared" si="2"/>
        <v>185.64669508596054</v>
      </c>
      <c r="K184" s="263">
        <v>2.9</v>
      </c>
      <c r="L184" s="64"/>
      <c r="M184" s="62">
        <v>5161.54</v>
      </c>
      <c r="N184" s="58"/>
      <c r="O184" s="62">
        <v>103</v>
      </c>
      <c r="P184" s="65"/>
      <c r="Q184" s="62">
        <v>98</v>
      </c>
      <c r="S184" s="303">
        <v>0.66</v>
      </c>
      <c r="U184" s="62">
        <v>4165</v>
      </c>
    </row>
    <row r="185" spans="1:21" ht="9.75" customHeight="1" x14ac:dyDescent="0.25">
      <c r="A185" s="61">
        <v>91</v>
      </c>
      <c r="B185" s="15"/>
      <c r="C185" s="16" t="s">
        <v>210</v>
      </c>
      <c r="E185" s="75">
        <v>53992</v>
      </c>
      <c r="F185" s="62"/>
      <c r="G185" s="262">
        <v>560.98</v>
      </c>
      <c r="I185" s="32">
        <f t="shared" si="2"/>
        <v>96.245855467218078</v>
      </c>
      <c r="K185" s="263">
        <v>3.4</v>
      </c>
      <c r="L185" s="64"/>
      <c r="M185" s="62">
        <v>6821.32</v>
      </c>
      <c r="N185" s="58"/>
      <c r="O185" s="62">
        <v>60</v>
      </c>
      <c r="P185" s="65"/>
      <c r="Q185" s="62">
        <v>72</v>
      </c>
      <c r="S185" s="303">
        <v>0.63</v>
      </c>
      <c r="U185" s="62">
        <v>4102</v>
      </c>
    </row>
    <row r="186" spans="1:21" ht="9.75" customHeight="1" x14ac:dyDescent="0.25">
      <c r="A186" s="61">
        <v>92</v>
      </c>
      <c r="B186" s="15"/>
      <c r="C186" s="16" t="s">
        <v>211</v>
      </c>
      <c r="E186" s="75">
        <v>17911</v>
      </c>
      <c r="F186" s="62"/>
      <c r="G186" s="262">
        <v>229.38</v>
      </c>
      <c r="I186" s="32">
        <f t="shared" si="2"/>
        <v>78.084401429941579</v>
      </c>
      <c r="K186" s="263">
        <v>3.2</v>
      </c>
      <c r="L186" s="64"/>
      <c r="M186" s="62">
        <v>1527.18</v>
      </c>
      <c r="N186" s="58"/>
      <c r="O186" s="62">
        <v>98</v>
      </c>
      <c r="P186" s="65"/>
      <c r="Q186" s="62">
        <v>90</v>
      </c>
      <c r="S186" s="303">
        <v>0.61</v>
      </c>
      <c r="U186" s="62">
        <v>2493</v>
      </c>
    </row>
    <row r="187" spans="1:21" ht="9.75" customHeight="1" x14ac:dyDescent="0.25">
      <c r="A187" s="61">
        <v>93</v>
      </c>
      <c r="B187" s="15"/>
      <c r="C187" s="16" t="s">
        <v>212</v>
      </c>
      <c r="E187" s="75">
        <v>38386</v>
      </c>
      <c r="F187" s="62"/>
      <c r="G187" s="262">
        <v>403.19</v>
      </c>
      <c r="I187" s="32">
        <f t="shared" si="2"/>
        <v>95.205734269203106</v>
      </c>
      <c r="K187" s="263">
        <v>4.9000000000000004</v>
      </c>
      <c r="L187" s="64"/>
      <c r="M187" s="62">
        <v>5410.43</v>
      </c>
      <c r="N187" s="58"/>
      <c r="O187" s="62">
        <v>20</v>
      </c>
      <c r="P187" s="65"/>
      <c r="Q187" s="62">
        <v>43</v>
      </c>
      <c r="S187" s="303">
        <v>0.6</v>
      </c>
      <c r="U187" s="62">
        <v>1891</v>
      </c>
    </row>
    <row r="188" spans="1:21" ht="9.75" customHeight="1" x14ac:dyDescent="0.25">
      <c r="A188" s="61">
        <v>94</v>
      </c>
      <c r="B188" s="15"/>
      <c r="C188" s="16" t="s">
        <v>213</v>
      </c>
      <c r="E188" s="75">
        <v>28650</v>
      </c>
      <c r="F188" s="62"/>
      <c r="G188" s="262">
        <v>461.82</v>
      </c>
      <c r="I188" s="32">
        <f t="shared" si="2"/>
        <v>62.037157334026247</v>
      </c>
      <c r="K188" s="263">
        <v>3.5</v>
      </c>
      <c r="L188" s="64"/>
      <c r="M188" s="62">
        <v>3893.01</v>
      </c>
      <c r="N188" s="58"/>
      <c r="O188" s="62">
        <v>48</v>
      </c>
      <c r="P188" s="65"/>
      <c r="Q188" s="62">
        <v>52</v>
      </c>
      <c r="S188" s="303">
        <v>0.54</v>
      </c>
      <c r="U188" s="62">
        <v>2329</v>
      </c>
    </row>
    <row r="189" spans="1:21" ht="9.75" customHeight="1" x14ac:dyDescent="0.25">
      <c r="A189" s="61">
        <v>95</v>
      </c>
      <c r="B189" s="15"/>
      <c r="C189" s="16" t="s">
        <v>214</v>
      </c>
      <c r="E189" s="82">
        <v>68725</v>
      </c>
      <c r="F189" s="62"/>
      <c r="G189" s="262">
        <v>104.78</v>
      </c>
      <c r="I189" s="32">
        <f t="shared" si="2"/>
        <v>655.89807215117389</v>
      </c>
      <c r="K189" s="263">
        <v>2.7</v>
      </c>
      <c r="L189" s="64"/>
      <c r="M189" s="62">
        <v>12753.24</v>
      </c>
      <c r="N189" s="58"/>
      <c r="O189" s="62">
        <v>106</v>
      </c>
      <c r="P189" s="65"/>
      <c r="Q189" s="62">
        <v>106</v>
      </c>
      <c r="S189" s="303">
        <v>0.79500000000000004</v>
      </c>
      <c r="U189" s="62">
        <v>9131</v>
      </c>
    </row>
    <row r="190" spans="1:21" ht="9.75" customHeight="1" x14ac:dyDescent="0.25">
      <c r="K190" s="40"/>
      <c r="L190" s="41"/>
      <c r="O190" s="68"/>
      <c r="P190" s="68"/>
      <c r="Q190" s="68"/>
      <c r="S190" s="83"/>
      <c r="U190" s="38"/>
    </row>
    <row r="191" spans="1:21" ht="9.75" customHeight="1" x14ac:dyDescent="0.25">
      <c r="K191" s="40"/>
      <c r="L191" s="41"/>
      <c r="M191" s="79"/>
      <c r="O191" s="68"/>
      <c r="P191" s="68"/>
      <c r="Q191" s="68"/>
    </row>
    <row r="192" spans="1:21" ht="11.25" customHeight="1" x14ac:dyDescent="0.25">
      <c r="C192" s="84" t="s">
        <v>721</v>
      </c>
      <c r="K192" s="40"/>
      <c r="L192" s="41"/>
      <c r="O192" s="68"/>
      <c r="P192" s="68"/>
      <c r="Q192" s="68"/>
    </row>
    <row r="193" spans="1:21" ht="13.35" customHeight="1" x14ac:dyDescent="0.25">
      <c r="C193" s="28" t="s">
        <v>722</v>
      </c>
      <c r="K193" s="40"/>
      <c r="L193" s="41"/>
      <c r="O193" s="39"/>
      <c r="Q193" s="41"/>
    </row>
    <row r="194" spans="1:21" ht="12.75" customHeight="1" x14ac:dyDescent="0.25">
      <c r="C194" s="28" t="s">
        <v>723</v>
      </c>
      <c r="K194" s="40"/>
      <c r="L194" s="41"/>
      <c r="O194" s="39"/>
      <c r="Q194" s="41"/>
    </row>
    <row r="195" spans="1:21" ht="9.75" customHeight="1" x14ac:dyDescent="0.25">
      <c r="C195" s="28"/>
      <c r="K195" s="40"/>
      <c r="L195" s="41"/>
    </row>
    <row r="196" spans="1:21" ht="11.25" customHeight="1" x14ac:dyDescent="0.25">
      <c r="A196" s="34" t="s">
        <v>724</v>
      </c>
      <c r="K196" s="40"/>
      <c r="L196" s="41"/>
    </row>
    <row r="197" spans="1:21" ht="12.75" x14ac:dyDescent="0.25">
      <c r="A197" s="27"/>
      <c r="K197" s="40"/>
      <c r="L197" s="41"/>
    </row>
    <row r="198" spans="1:21" ht="9.75" customHeight="1" x14ac:dyDescent="0.25">
      <c r="B198" s="85"/>
      <c r="C198" s="28"/>
      <c r="D198" s="86"/>
      <c r="E198" s="87"/>
      <c r="F198" s="87"/>
      <c r="G198" s="87"/>
      <c r="H198" s="87"/>
      <c r="I198" s="87"/>
      <c r="J198" s="87"/>
      <c r="K198" s="87"/>
      <c r="L198" s="87"/>
      <c r="M198" s="87"/>
      <c r="N198" s="87"/>
      <c r="O198" s="87"/>
      <c r="P198" s="87"/>
      <c r="Q198" s="87"/>
      <c r="R198" s="87"/>
      <c r="S198" s="88"/>
      <c r="T198" s="87"/>
      <c r="U198" s="87"/>
    </row>
    <row r="199" spans="1:21" ht="9.75" customHeight="1" x14ac:dyDescent="0.25">
      <c r="B199" s="85"/>
      <c r="C199" s="28"/>
      <c r="D199" s="28"/>
      <c r="E199" s="87"/>
      <c r="F199" s="87"/>
      <c r="G199" s="87"/>
      <c r="H199" s="87"/>
      <c r="I199" s="87"/>
      <c r="J199" s="87"/>
      <c r="K199" s="87"/>
      <c r="L199" s="87"/>
      <c r="M199" s="87"/>
      <c r="N199" s="87"/>
      <c r="O199" s="87"/>
      <c r="P199" s="87"/>
      <c r="Q199" s="87"/>
      <c r="R199" s="87"/>
      <c r="S199" s="88"/>
      <c r="T199" s="87"/>
      <c r="U199" s="87"/>
    </row>
    <row r="200" spans="1:21" ht="9.75" customHeight="1" x14ac:dyDescent="0.25">
      <c r="B200" s="34"/>
      <c r="C200" s="89"/>
      <c r="D200" s="28"/>
      <c r="E200" s="90"/>
      <c r="F200" s="87"/>
      <c r="G200" s="90"/>
      <c r="H200" s="87"/>
      <c r="I200" s="90"/>
      <c r="J200" s="87"/>
      <c r="K200" s="90"/>
      <c r="L200" s="87"/>
      <c r="M200" s="90"/>
      <c r="N200" s="87"/>
      <c r="O200" s="90"/>
      <c r="P200" s="87"/>
      <c r="Q200" s="90"/>
      <c r="R200" s="87"/>
      <c r="S200" s="91"/>
      <c r="T200" s="87"/>
      <c r="U200" s="90"/>
    </row>
    <row r="201" spans="1:21" ht="9.75" customHeight="1" x14ac:dyDescent="0.25">
      <c r="C201" s="34"/>
      <c r="D201" s="92"/>
      <c r="E201" s="48"/>
      <c r="F201" s="60"/>
      <c r="G201" s="48"/>
      <c r="H201" s="60"/>
      <c r="I201" s="48"/>
      <c r="J201" s="60"/>
      <c r="K201" s="48"/>
      <c r="L201" s="60"/>
      <c r="M201" s="48"/>
      <c r="N201" s="60"/>
      <c r="O201" s="48"/>
      <c r="P201" s="60"/>
      <c r="Q201" s="48"/>
      <c r="R201" s="60"/>
      <c r="S201" s="91"/>
      <c r="T201" s="60"/>
      <c r="U201" s="48"/>
    </row>
    <row r="202" spans="1:21" ht="9.75" customHeight="1" x14ac:dyDescent="0.25">
      <c r="C202" s="27"/>
      <c r="D202" s="92"/>
      <c r="E202" s="48"/>
      <c r="F202" s="60"/>
      <c r="G202" s="48"/>
      <c r="H202" s="60"/>
      <c r="I202" s="48"/>
      <c r="J202" s="60"/>
      <c r="K202" s="48"/>
      <c r="L202" s="60"/>
      <c r="M202" s="48"/>
      <c r="N202" s="60"/>
      <c r="O202" s="48"/>
      <c r="P202" s="60"/>
      <c r="Q202" s="48"/>
      <c r="R202" s="60"/>
      <c r="S202" s="91"/>
      <c r="T202" s="60"/>
      <c r="U202" s="48"/>
    </row>
    <row r="203" spans="1:21" ht="9.75" customHeight="1" x14ac:dyDescent="0.25">
      <c r="C203" s="90"/>
      <c r="D203" s="87"/>
      <c r="E203" s="90"/>
      <c r="F203" s="87"/>
      <c r="G203" s="90"/>
      <c r="H203" s="87"/>
      <c r="I203" s="90"/>
      <c r="J203" s="87"/>
      <c r="K203" s="90"/>
      <c r="L203" s="87"/>
      <c r="M203" s="90"/>
      <c r="N203" s="87"/>
      <c r="O203" s="90"/>
      <c r="P203" s="87"/>
      <c r="Q203" s="90"/>
      <c r="R203" s="87"/>
      <c r="S203" s="91"/>
      <c r="T203" s="88"/>
      <c r="U203" s="93"/>
    </row>
    <row r="204" spans="1:21" ht="13.7" customHeight="1" x14ac:dyDescent="0.25">
      <c r="C204" s="48"/>
      <c r="D204" s="60"/>
      <c r="E204" s="48"/>
      <c r="F204" s="60"/>
      <c r="G204" s="48"/>
      <c r="H204" s="60"/>
      <c r="I204" s="48"/>
      <c r="J204" s="60"/>
      <c r="K204" s="48"/>
      <c r="L204" s="60"/>
      <c r="M204" s="48"/>
      <c r="N204" s="60"/>
      <c r="O204" s="48"/>
      <c r="P204" s="60"/>
      <c r="Q204" s="48"/>
      <c r="R204" s="60"/>
      <c r="S204" s="91"/>
      <c r="T204" s="88"/>
      <c r="U204" s="93"/>
    </row>
    <row r="205" spans="1:21" ht="13.7" customHeight="1" x14ac:dyDescent="0.25"/>
    <row r="206" spans="1:21" ht="31.9" customHeight="1" x14ac:dyDescent="0.25"/>
    <row r="207" spans="1:21" ht="13.7" customHeight="1" x14ac:dyDescent="0.25"/>
    <row r="208" spans="1:21" ht="15" customHeight="1" x14ac:dyDescent="0.25"/>
    <row r="209" spans="3:21" s="27" customFormat="1" ht="12" customHeight="1" x14ac:dyDescent="0.25">
      <c r="C209" s="29"/>
      <c r="D209" s="29"/>
      <c r="E209" s="30"/>
      <c r="F209" s="31"/>
      <c r="G209" s="32"/>
      <c r="H209" s="33"/>
      <c r="I209" s="32"/>
      <c r="J209" s="33"/>
      <c r="K209" s="35"/>
      <c r="L209" s="37"/>
      <c r="M209" s="35"/>
      <c r="N209" s="37"/>
      <c r="O209" s="38"/>
      <c r="P209" s="39"/>
      <c r="Q209" s="40"/>
      <c r="R209" s="41"/>
      <c r="S209" s="42"/>
      <c r="T209" s="43"/>
      <c r="U209" s="49"/>
    </row>
    <row r="210" spans="3:21" s="27" customFormat="1" ht="12.75" customHeight="1" x14ac:dyDescent="0.25">
      <c r="C210" s="29"/>
      <c r="D210" s="29"/>
      <c r="E210" s="30"/>
      <c r="F210" s="31"/>
      <c r="G210" s="32"/>
      <c r="H210" s="33"/>
      <c r="I210" s="32"/>
      <c r="J210" s="33"/>
      <c r="K210" s="35"/>
      <c r="L210" s="37"/>
      <c r="M210" s="35"/>
      <c r="N210" s="37"/>
      <c r="O210" s="38"/>
      <c r="P210" s="39"/>
      <c r="Q210" s="40"/>
      <c r="R210" s="41"/>
      <c r="S210" s="42"/>
      <c r="T210" s="43"/>
      <c r="U210" s="49"/>
    </row>
    <row r="211" spans="3:21" s="27" customFormat="1" ht="15.75" customHeight="1" x14ac:dyDescent="0.25">
      <c r="C211" s="31"/>
      <c r="D211" s="31"/>
      <c r="E211" s="30"/>
      <c r="F211" s="31"/>
      <c r="G211" s="32"/>
      <c r="H211" s="33"/>
      <c r="I211" s="32"/>
      <c r="J211" s="33"/>
      <c r="K211" s="35"/>
      <c r="L211" s="37"/>
      <c r="M211" s="35"/>
      <c r="N211" s="37"/>
      <c r="O211" s="38"/>
      <c r="P211" s="39"/>
      <c r="Q211" s="40"/>
      <c r="R211" s="41"/>
      <c r="S211" s="42"/>
      <c r="T211" s="43"/>
      <c r="U211" s="44"/>
    </row>
    <row r="212" spans="3:21" s="27" customFormat="1" ht="9.75" customHeight="1" x14ac:dyDescent="0.25">
      <c r="C212" s="31"/>
      <c r="D212" s="31"/>
      <c r="E212" s="30"/>
      <c r="F212" s="31"/>
      <c r="G212" s="32"/>
      <c r="H212" s="33"/>
      <c r="I212" s="32"/>
      <c r="J212" s="33"/>
      <c r="K212" s="35"/>
      <c r="L212" s="37"/>
      <c r="M212" s="35"/>
      <c r="N212" s="37"/>
      <c r="O212" s="38"/>
      <c r="P212" s="39"/>
      <c r="Q212" s="40"/>
      <c r="R212" s="41"/>
      <c r="S212" s="42"/>
      <c r="T212" s="43"/>
      <c r="U212" s="49"/>
    </row>
  </sheetData>
  <mergeCells count="3">
    <mergeCell ref="B12:C12"/>
    <mergeCell ref="B78:C78"/>
    <mergeCell ref="B144:C144"/>
  </mergeCells>
  <pageMargins left="3.5" right="0.5" top="0.5" bottom="0.25" header="0.5" footer="0.5"/>
  <pageSetup paperSize="17" orientation="landscape" r:id="rId1"/>
  <headerFooter alignWithMargins="0"/>
  <rowBreaks count="2" manualBreakCount="2">
    <brk id="66" max="16383" man="1"/>
    <brk id="132" max="16383" man="1"/>
  </rowBreaks>
  <ignoredErrors>
    <ignoredError sqref="E11 G11 I11 K11 M11 O11 Q11 A66 E77 G77 I77 K77 M77 O77 Q77 U132 E143 G143 I143 K143 M143 O143 Q143 A19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8"/>
  <sheetViews>
    <sheetView showGridLines="0" workbookViewId="0"/>
  </sheetViews>
  <sheetFormatPr defaultColWidth="7.85546875" defaultRowHeight="15.75" x14ac:dyDescent="0.25"/>
  <cols>
    <col min="1" max="1" width="11.5703125" style="3" customWidth="1"/>
    <col min="2" max="2" width="5.7109375" style="3" customWidth="1"/>
    <col min="3" max="3" width="77.28515625" style="3" customWidth="1"/>
    <col min="4" max="5" width="7.85546875" style="3"/>
    <col min="6" max="6" width="9" style="3" customWidth="1"/>
    <col min="7" max="16384" width="7.85546875" style="3"/>
  </cols>
  <sheetData>
    <row r="1" spans="1:3" x14ac:dyDescent="0.25">
      <c r="A1" s="1" t="s">
        <v>0</v>
      </c>
      <c r="B1" s="2"/>
    </row>
    <row r="2" spans="1:3" x14ac:dyDescent="0.25">
      <c r="A2" s="1" t="s">
        <v>1</v>
      </c>
      <c r="B2" s="2"/>
    </row>
    <row r="3" spans="1:3" x14ac:dyDescent="0.25">
      <c r="A3" s="1" t="s">
        <v>39</v>
      </c>
      <c r="B3" s="2"/>
    </row>
    <row r="4" spans="1:3" x14ac:dyDescent="0.25">
      <c r="A4" s="2"/>
      <c r="B4" s="2"/>
      <c r="C4" s="4"/>
    </row>
    <row r="5" spans="1:3" x14ac:dyDescent="0.25">
      <c r="A5" s="2" t="s">
        <v>2</v>
      </c>
      <c r="B5" s="2" t="s">
        <v>3</v>
      </c>
      <c r="C5" s="5" t="s">
        <v>4</v>
      </c>
    </row>
    <row r="6" spans="1:3" x14ac:dyDescent="0.25">
      <c r="A6" s="2" t="s">
        <v>2</v>
      </c>
      <c r="B6" s="2" t="s">
        <v>5</v>
      </c>
      <c r="C6" s="5" t="s">
        <v>6</v>
      </c>
    </row>
    <row r="7" spans="1:3" x14ac:dyDescent="0.25">
      <c r="A7" s="2" t="s">
        <v>2</v>
      </c>
      <c r="B7" s="2" t="s">
        <v>7</v>
      </c>
      <c r="C7" s="5" t="s">
        <v>8</v>
      </c>
    </row>
    <row r="8" spans="1:3" x14ac:dyDescent="0.25">
      <c r="A8" s="2" t="s">
        <v>2</v>
      </c>
      <c r="B8" s="2" t="s">
        <v>9</v>
      </c>
      <c r="C8" s="5" t="s">
        <v>10</v>
      </c>
    </row>
    <row r="9" spans="1:3" x14ac:dyDescent="0.25">
      <c r="A9" s="2" t="s">
        <v>2</v>
      </c>
      <c r="B9" s="2" t="s">
        <v>11</v>
      </c>
      <c r="C9" s="5" t="s">
        <v>12</v>
      </c>
    </row>
    <row r="10" spans="1:3" x14ac:dyDescent="0.25">
      <c r="A10" s="2" t="s">
        <v>2</v>
      </c>
      <c r="B10" s="2" t="s">
        <v>13</v>
      </c>
      <c r="C10" s="5" t="s">
        <v>14</v>
      </c>
    </row>
    <row r="11" spans="1:3" x14ac:dyDescent="0.25">
      <c r="A11" s="2" t="s">
        <v>2</v>
      </c>
      <c r="B11" s="2" t="s">
        <v>15</v>
      </c>
      <c r="C11" s="6" t="s">
        <v>16</v>
      </c>
    </row>
    <row r="12" spans="1:3" x14ac:dyDescent="0.25">
      <c r="A12" s="2" t="s">
        <v>2</v>
      </c>
      <c r="B12" s="2" t="s">
        <v>17</v>
      </c>
      <c r="C12" s="5" t="s">
        <v>18</v>
      </c>
    </row>
    <row r="13" spans="1:3" x14ac:dyDescent="0.25">
      <c r="A13" s="2" t="s">
        <v>2</v>
      </c>
      <c r="B13" s="2" t="s">
        <v>19</v>
      </c>
      <c r="C13" s="5" t="s">
        <v>20</v>
      </c>
    </row>
    <row r="14" spans="1:3" x14ac:dyDescent="0.25">
      <c r="A14" s="2" t="s">
        <v>2</v>
      </c>
      <c r="B14" s="2" t="s">
        <v>21</v>
      </c>
      <c r="C14" s="5" t="s">
        <v>731</v>
      </c>
    </row>
    <row r="15" spans="1:3" x14ac:dyDescent="0.25">
      <c r="A15" s="2" t="s">
        <v>2</v>
      </c>
      <c r="B15" s="2" t="s">
        <v>22</v>
      </c>
      <c r="C15" s="5" t="s">
        <v>23</v>
      </c>
    </row>
    <row r="16" spans="1:3" x14ac:dyDescent="0.25">
      <c r="A16" s="2" t="s">
        <v>2</v>
      </c>
      <c r="B16" s="2" t="s">
        <v>24</v>
      </c>
      <c r="C16" s="6" t="s">
        <v>25</v>
      </c>
    </row>
    <row r="17" spans="1:3" x14ac:dyDescent="0.25">
      <c r="A17" s="2" t="s">
        <v>2</v>
      </c>
      <c r="B17" s="2" t="s">
        <v>26</v>
      </c>
      <c r="C17" s="5" t="s">
        <v>27</v>
      </c>
    </row>
    <row r="18" spans="1:3" x14ac:dyDescent="0.25">
      <c r="A18" s="2" t="s">
        <v>2</v>
      </c>
      <c r="B18" s="2" t="s">
        <v>28</v>
      </c>
      <c r="C18" s="5" t="s">
        <v>29</v>
      </c>
    </row>
    <row r="19" spans="1:3" x14ac:dyDescent="0.25">
      <c r="A19" s="2" t="s">
        <v>2</v>
      </c>
      <c r="B19" s="2" t="s">
        <v>30</v>
      </c>
      <c r="C19" s="5" t="s">
        <v>31</v>
      </c>
    </row>
    <row r="20" spans="1:3" x14ac:dyDescent="0.25">
      <c r="A20" s="2" t="s">
        <v>2</v>
      </c>
      <c r="B20" s="2" t="s">
        <v>32</v>
      </c>
      <c r="C20" s="5" t="s">
        <v>33</v>
      </c>
    </row>
    <row r="21" spans="1:3" x14ac:dyDescent="0.25">
      <c r="A21" s="2" t="s">
        <v>2</v>
      </c>
      <c r="B21" s="2" t="s">
        <v>34</v>
      </c>
      <c r="C21" s="5" t="s">
        <v>35</v>
      </c>
    </row>
    <row r="22" spans="1:3" x14ac:dyDescent="0.25">
      <c r="A22" s="2" t="s">
        <v>2</v>
      </c>
      <c r="B22" s="2" t="s">
        <v>36</v>
      </c>
      <c r="C22" s="7" t="s">
        <v>37</v>
      </c>
    </row>
    <row r="23" spans="1:3" x14ac:dyDescent="0.25">
      <c r="A23" s="304" t="s">
        <v>730</v>
      </c>
      <c r="B23" s="304"/>
      <c r="C23" s="304"/>
    </row>
    <row r="82" spans="5:5" x14ac:dyDescent="0.25">
      <c r="E82" s="3" t="s">
        <v>38</v>
      </c>
    </row>
    <row r="158" spans="5:5" x14ac:dyDescent="0.25">
      <c r="E158" s="3" t="s">
        <v>38</v>
      </c>
    </row>
  </sheetData>
  <mergeCells count="1">
    <mergeCell ref="A23:C23"/>
  </mergeCells>
  <hyperlinks>
    <hyperlink ref="C22" location="'Exhibit H'!A1" display="Demographic and Tax Data"/>
    <hyperlink ref="A23" r:id="rId1" display="Notes to Comparative Report of Local Government Revenues and Expenditures"/>
    <hyperlink ref="A23:C23" r:id="rId2" display="Notes to Comparative Report of Local Government Revenues and Expenditures"/>
    <hyperlink ref="C5" location="'Exhibit A'!A1" display="General Government"/>
    <hyperlink ref="C6" location="'Exhibit B'!A1" display="Local Revenue"/>
    <hyperlink ref="C7" location="'Exhibit B1'!A1" display="Inter-Governmental Revenue"/>
    <hyperlink ref="C8" location="'Exhibit B2'!A1" display="Other Local Taxes"/>
    <hyperlink ref="C9" location="'Exhibit C'!A1" display="Summary of Maintenance and Operation Expenditures"/>
    <hyperlink ref="C10" location="'Exhibit C1'!A1" display="General Government Administration Expenditures by Activity"/>
    <hyperlink ref="C11" location="'Exhibit C2'!A1" display="Judicial Administration Expenditures by Activity"/>
    <hyperlink ref="C12" location="'Exhibit C3'!A1" display="Public Safety Expenditures by Activity"/>
    <hyperlink ref="C13" location="'Exhibit C4'!A1" display="Public Works Expenditures by Activity"/>
    <hyperlink ref="C14" location="'Exhibit C5'!A1" display="Health and Welfare Expenditures by Activity"/>
    <hyperlink ref="C15" location="'Exhibit C6'!A1" display="Education Expenditures by Activity"/>
    <hyperlink ref="C16" location="'Exhibit C7'!A1" display="Parks, Recreation, and Cultural Expenditures by Activity"/>
    <hyperlink ref="C17" location="'Exhibit C8'!A1" display="Community Development Expenditures by Activity"/>
    <hyperlink ref="C18" location="'Exhibit D'!A1" display="Capital Projects for General Government"/>
    <hyperlink ref="C19" location="'Exhibit E'!A1" display="Debt Service for General Government"/>
    <hyperlink ref="C20" location="'Exhibit F'!A1" display="Summary of Enterprise Activities"/>
    <hyperlink ref="C21" location="'Exhibit G'!A1" display="Summary of Outstanding Debt"/>
  </hyperlinks>
  <pageMargins left="0.43" right="0.31" top="0.75" bottom="0.75" header="0.3" footer="0.3"/>
  <pageSetup fitToHeight="0"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C361"/>
  <sheetViews>
    <sheetView showGridLines="0" zoomScaleNormal="100" workbookViewId="0">
      <pane xSplit="5" ySplit="11" topLeftCell="F12" activePane="bottomRight" state="frozen"/>
      <selection pane="topRight"/>
      <selection pane="bottomLeft"/>
      <selection pane="bottomRight"/>
    </sheetView>
  </sheetViews>
  <sheetFormatPr defaultColWidth="12.7109375" defaultRowHeight="9.75" customHeight="1" x14ac:dyDescent="0.25"/>
  <cols>
    <col min="1" max="1" width="4.28515625" style="97" customWidth="1"/>
    <col min="2" max="2" width="1" style="97" customWidth="1"/>
    <col min="3" max="3" width="9.85546875" style="97" customWidth="1"/>
    <col min="4" max="4" width="2" style="97" customWidth="1"/>
    <col min="5" max="5" width="12.5703125" style="97" customWidth="1"/>
    <col min="6" max="6" width="1" style="97" customWidth="1"/>
    <col min="7" max="7" width="15.5703125" style="97" bestFit="1" customWidth="1"/>
    <col min="8" max="8" width="1.5703125" style="97" customWidth="1"/>
    <col min="9" max="9" width="10" style="97" bestFit="1" customWidth="1"/>
    <col min="10" max="10" width="1.5703125" style="97" customWidth="1"/>
    <col min="11" max="11" width="7.28515625" style="97" customWidth="1"/>
    <col min="12" max="12" width="1.5703125" style="97" customWidth="1"/>
    <col min="13" max="13" width="15.5703125" style="97" bestFit="1" customWidth="1"/>
    <col min="14" max="14" width="1.5703125" style="97" customWidth="1"/>
    <col min="15" max="15" width="10" style="97" bestFit="1" customWidth="1"/>
    <col min="16" max="16" width="1.5703125" style="97" customWidth="1"/>
    <col min="17" max="17" width="7.140625" style="97" customWidth="1"/>
    <col min="18" max="18" width="1.5703125" style="97" customWidth="1"/>
    <col min="19" max="19" width="14.5703125" style="97" bestFit="1" customWidth="1"/>
    <col min="20" max="20" width="1.5703125" style="97" customWidth="1"/>
    <col min="21" max="21" width="8.5703125" style="97" bestFit="1" customWidth="1"/>
    <col min="22" max="22" width="1.5703125" style="97" customWidth="1"/>
    <col min="23" max="23" width="6.7109375" style="97" customWidth="1"/>
    <col min="24" max="24" width="1.5703125" style="97" customWidth="1"/>
    <col min="25" max="25" width="13.140625" style="97" bestFit="1" customWidth="1"/>
    <col min="26" max="26" width="1.5703125" style="97" customWidth="1"/>
    <col min="27" max="27" width="7.5703125" style="97" bestFit="1" customWidth="1"/>
    <col min="28" max="28" width="1.5703125" style="97" customWidth="1"/>
    <col min="29" max="29" width="7.140625" style="97" customWidth="1"/>
    <col min="30" max="30" width="1.5703125" style="97" customWidth="1"/>
    <col min="31" max="31" width="15.42578125" style="97" customWidth="1"/>
    <col min="32" max="33" width="1.5703125" style="97" customWidth="1"/>
    <col min="34" max="34" width="15.28515625" style="97" customWidth="1"/>
    <col min="35" max="35" width="2.42578125" style="97" customWidth="1"/>
    <col min="36" max="36" width="15.28515625" style="97" customWidth="1"/>
    <col min="37" max="37" width="2.42578125" style="97" customWidth="1"/>
    <col min="38" max="38" width="16.140625" style="97" customWidth="1"/>
    <col min="39" max="39" width="3.28515625" style="97" customWidth="1"/>
    <col min="40" max="40" width="16.140625" style="97" customWidth="1"/>
    <col min="41" max="41" width="1.5703125" style="97" customWidth="1"/>
    <col min="42" max="42" width="10" style="97" bestFit="1" customWidth="1"/>
    <col min="43" max="43" width="1.5703125" style="97" customWidth="1"/>
    <col min="44" max="44" width="9.28515625" style="97" customWidth="1"/>
    <col min="45" max="45" width="3.28515625" style="97" customWidth="1"/>
    <col min="46" max="46" width="15.28515625" style="97" customWidth="1"/>
    <col min="47" max="47" width="1.5703125" style="97" customWidth="1"/>
    <col min="48" max="48" width="14.5703125" style="97" bestFit="1" customWidth="1"/>
    <col min="49" max="49" width="1.5703125" style="97" customWidth="1"/>
    <col min="50" max="50" width="13.5703125" style="97" hidden="1" customWidth="1"/>
    <col min="51" max="51" width="1.5703125" style="97" customWidth="1"/>
    <col min="52" max="52" width="13.5703125" style="97" customWidth="1"/>
    <col min="53" max="53" width="2.42578125" style="97" customWidth="1"/>
    <col min="54" max="54" width="5" style="97" customWidth="1"/>
    <col min="55" max="55" width="7.28515625" style="248" customWidth="1"/>
    <col min="56" max="56" width="10.85546875" style="97" customWidth="1"/>
    <col min="57" max="57" width="8.140625" style="97" customWidth="1"/>
    <col min="58" max="256" width="12.7109375" style="97"/>
    <col min="257" max="257" width="4.140625" style="97" customWidth="1"/>
    <col min="258" max="258" width="1" style="97" customWidth="1"/>
    <col min="259" max="259" width="8.85546875" style="97" customWidth="1"/>
    <col min="260" max="260" width="2" style="97" customWidth="1"/>
    <col min="261" max="261" width="12.5703125" style="97" customWidth="1"/>
    <col min="262" max="262" width="1" style="97" customWidth="1"/>
    <col min="263" max="263" width="14" style="97" customWidth="1"/>
    <col min="264" max="264" width="1.5703125" style="97" customWidth="1"/>
    <col min="265" max="265" width="9.140625" style="97" customWidth="1"/>
    <col min="266" max="266" width="1.5703125" style="97" customWidth="1"/>
    <col min="267" max="267" width="7.28515625" style="97" customWidth="1"/>
    <col min="268" max="268" width="1.5703125" style="97" customWidth="1"/>
    <col min="269" max="269" width="13.85546875" style="97" bestFit="1" customWidth="1"/>
    <col min="270" max="270" width="1.5703125" style="97" customWidth="1"/>
    <col min="271" max="271" width="9" style="97" customWidth="1"/>
    <col min="272" max="272" width="1.5703125" style="97" customWidth="1"/>
    <col min="273" max="273" width="7.140625" style="97" customWidth="1"/>
    <col min="274" max="274" width="1.5703125" style="97" customWidth="1"/>
    <col min="275" max="275" width="12.85546875" style="97" customWidth="1"/>
    <col min="276" max="276" width="1.5703125" style="97" customWidth="1"/>
    <col min="277" max="277" width="7.42578125" style="97" customWidth="1"/>
    <col min="278" max="278" width="1.5703125" style="97" customWidth="1"/>
    <col min="279" max="279" width="6.7109375" style="97" customWidth="1"/>
    <col min="280" max="280" width="1.5703125" style="97" customWidth="1"/>
    <col min="281" max="281" width="11.42578125" style="97" customWidth="1"/>
    <col min="282" max="282" width="1.5703125" style="97" customWidth="1"/>
    <col min="283" max="283" width="7" style="97" customWidth="1"/>
    <col min="284" max="284" width="1.5703125" style="97" customWidth="1"/>
    <col min="285" max="285" width="7.140625" style="97" customWidth="1"/>
    <col min="286" max="286" width="1.5703125" style="97" customWidth="1"/>
    <col min="287" max="287" width="14" style="97" customWidth="1"/>
    <col min="288" max="289" width="1.5703125" style="97" customWidth="1"/>
    <col min="290" max="290" width="15.28515625" style="97" customWidth="1"/>
    <col min="291" max="291" width="2.42578125" style="97" customWidth="1"/>
    <col min="292" max="292" width="15.28515625" style="97" customWidth="1"/>
    <col min="293" max="293" width="2.42578125" style="97" customWidth="1"/>
    <col min="294" max="294" width="16.140625" style="97" customWidth="1"/>
    <col min="295" max="295" width="3.28515625" style="97" customWidth="1"/>
    <col min="296" max="296" width="16.140625" style="97" customWidth="1"/>
    <col min="297" max="297" width="1.5703125" style="97" customWidth="1"/>
    <col min="298" max="298" width="9.28515625" style="97" customWidth="1"/>
    <col min="299" max="299" width="1.5703125" style="97" customWidth="1"/>
    <col min="300" max="300" width="9.28515625" style="97" customWidth="1"/>
    <col min="301" max="301" width="3.28515625" style="97" customWidth="1"/>
    <col min="302" max="302" width="15.28515625" style="97" customWidth="1"/>
    <col min="303" max="303" width="1.5703125" style="97" customWidth="1"/>
    <col min="304" max="304" width="13.5703125" style="97" customWidth="1"/>
    <col min="305" max="305" width="1.5703125" style="97" customWidth="1"/>
    <col min="306" max="306" width="0" style="97" hidden="1" customWidth="1"/>
    <col min="307" max="307" width="1.5703125" style="97" customWidth="1"/>
    <col min="308" max="308" width="13.5703125" style="97" customWidth="1"/>
    <col min="309" max="309" width="2.42578125" style="97" customWidth="1"/>
    <col min="310" max="310" width="5" style="97" customWidth="1"/>
    <col min="311" max="311" width="7.28515625" style="97" customWidth="1"/>
    <col min="312" max="312" width="10.85546875" style="97" customWidth="1"/>
    <col min="313" max="313" width="8.140625" style="97" customWidth="1"/>
    <col min="314" max="512" width="12.7109375" style="97"/>
    <col min="513" max="513" width="4.140625" style="97" customWidth="1"/>
    <col min="514" max="514" width="1" style="97" customWidth="1"/>
    <col min="515" max="515" width="8.85546875" style="97" customWidth="1"/>
    <col min="516" max="516" width="2" style="97" customWidth="1"/>
    <col min="517" max="517" width="12.5703125" style="97" customWidth="1"/>
    <col min="518" max="518" width="1" style="97" customWidth="1"/>
    <col min="519" max="519" width="14" style="97" customWidth="1"/>
    <col min="520" max="520" width="1.5703125" style="97" customWidth="1"/>
    <col min="521" max="521" width="9.140625" style="97" customWidth="1"/>
    <col min="522" max="522" width="1.5703125" style="97" customWidth="1"/>
    <col min="523" max="523" width="7.28515625" style="97" customWidth="1"/>
    <col min="524" max="524" width="1.5703125" style="97" customWidth="1"/>
    <col min="525" max="525" width="13.85546875" style="97" bestFit="1" customWidth="1"/>
    <col min="526" max="526" width="1.5703125" style="97" customWidth="1"/>
    <col min="527" max="527" width="9" style="97" customWidth="1"/>
    <col min="528" max="528" width="1.5703125" style="97" customWidth="1"/>
    <col min="529" max="529" width="7.140625" style="97" customWidth="1"/>
    <col min="530" max="530" width="1.5703125" style="97" customWidth="1"/>
    <col min="531" max="531" width="12.85546875" style="97" customWidth="1"/>
    <col min="532" max="532" width="1.5703125" style="97" customWidth="1"/>
    <col min="533" max="533" width="7.42578125" style="97" customWidth="1"/>
    <col min="534" max="534" width="1.5703125" style="97" customWidth="1"/>
    <col min="535" max="535" width="6.7109375" style="97" customWidth="1"/>
    <col min="536" max="536" width="1.5703125" style="97" customWidth="1"/>
    <col min="537" max="537" width="11.42578125" style="97" customWidth="1"/>
    <col min="538" max="538" width="1.5703125" style="97" customWidth="1"/>
    <col min="539" max="539" width="7" style="97" customWidth="1"/>
    <col min="540" max="540" width="1.5703125" style="97" customWidth="1"/>
    <col min="541" max="541" width="7.140625" style="97" customWidth="1"/>
    <col min="542" max="542" width="1.5703125" style="97" customWidth="1"/>
    <col min="543" max="543" width="14" style="97" customWidth="1"/>
    <col min="544" max="545" width="1.5703125" style="97" customWidth="1"/>
    <col min="546" max="546" width="15.28515625" style="97" customWidth="1"/>
    <col min="547" max="547" width="2.42578125" style="97" customWidth="1"/>
    <col min="548" max="548" width="15.28515625" style="97" customWidth="1"/>
    <col min="549" max="549" width="2.42578125" style="97" customWidth="1"/>
    <col min="550" max="550" width="16.140625" style="97" customWidth="1"/>
    <col min="551" max="551" width="3.28515625" style="97" customWidth="1"/>
    <col min="552" max="552" width="16.140625" style="97" customWidth="1"/>
    <col min="553" max="553" width="1.5703125" style="97" customWidth="1"/>
    <col min="554" max="554" width="9.28515625" style="97" customWidth="1"/>
    <col min="555" max="555" width="1.5703125" style="97" customWidth="1"/>
    <col min="556" max="556" width="9.28515625" style="97" customWidth="1"/>
    <col min="557" max="557" width="3.28515625" style="97" customWidth="1"/>
    <col min="558" max="558" width="15.28515625" style="97" customWidth="1"/>
    <col min="559" max="559" width="1.5703125" style="97" customWidth="1"/>
    <col min="560" max="560" width="13.5703125" style="97" customWidth="1"/>
    <col min="561" max="561" width="1.5703125" style="97" customWidth="1"/>
    <col min="562" max="562" width="0" style="97" hidden="1" customWidth="1"/>
    <col min="563" max="563" width="1.5703125" style="97" customWidth="1"/>
    <col min="564" max="564" width="13.5703125" style="97" customWidth="1"/>
    <col min="565" max="565" width="2.42578125" style="97" customWidth="1"/>
    <col min="566" max="566" width="5" style="97" customWidth="1"/>
    <col min="567" max="567" width="7.28515625" style="97" customWidth="1"/>
    <col min="568" max="568" width="10.85546875" style="97" customWidth="1"/>
    <col min="569" max="569" width="8.140625" style="97" customWidth="1"/>
    <col min="570" max="768" width="12.7109375" style="97"/>
    <col min="769" max="769" width="4.140625" style="97" customWidth="1"/>
    <col min="770" max="770" width="1" style="97" customWidth="1"/>
    <col min="771" max="771" width="8.85546875" style="97" customWidth="1"/>
    <col min="772" max="772" width="2" style="97" customWidth="1"/>
    <col min="773" max="773" width="12.5703125" style="97" customWidth="1"/>
    <col min="774" max="774" width="1" style="97" customWidth="1"/>
    <col min="775" max="775" width="14" style="97" customWidth="1"/>
    <col min="776" max="776" width="1.5703125" style="97" customWidth="1"/>
    <col min="777" max="777" width="9.140625" style="97" customWidth="1"/>
    <col min="778" max="778" width="1.5703125" style="97" customWidth="1"/>
    <col min="779" max="779" width="7.28515625" style="97" customWidth="1"/>
    <col min="780" max="780" width="1.5703125" style="97" customWidth="1"/>
    <col min="781" max="781" width="13.85546875" style="97" bestFit="1" customWidth="1"/>
    <col min="782" max="782" width="1.5703125" style="97" customWidth="1"/>
    <col min="783" max="783" width="9" style="97" customWidth="1"/>
    <col min="784" max="784" width="1.5703125" style="97" customWidth="1"/>
    <col min="785" max="785" width="7.140625" style="97" customWidth="1"/>
    <col min="786" max="786" width="1.5703125" style="97" customWidth="1"/>
    <col min="787" max="787" width="12.85546875" style="97" customWidth="1"/>
    <col min="788" max="788" width="1.5703125" style="97" customWidth="1"/>
    <col min="789" max="789" width="7.42578125" style="97" customWidth="1"/>
    <col min="790" max="790" width="1.5703125" style="97" customWidth="1"/>
    <col min="791" max="791" width="6.7109375" style="97" customWidth="1"/>
    <col min="792" max="792" width="1.5703125" style="97" customWidth="1"/>
    <col min="793" max="793" width="11.42578125" style="97" customWidth="1"/>
    <col min="794" max="794" width="1.5703125" style="97" customWidth="1"/>
    <col min="795" max="795" width="7" style="97" customWidth="1"/>
    <col min="796" max="796" width="1.5703125" style="97" customWidth="1"/>
    <col min="797" max="797" width="7.140625" style="97" customWidth="1"/>
    <col min="798" max="798" width="1.5703125" style="97" customWidth="1"/>
    <col min="799" max="799" width="14" style="97" customWidth="1"/>
    <col min="800" max="801" width="1.5703125" style="97" customWidth="1"/>
    <col min="802" max="802" width="15.28515625" style="97" customWidth="1"/>
    <col min="803" max="803" width="2.42578125" style="97" customWidth="1"/>
    <col min="804" max="804" width="15.28515625" style="97" customWidth="1"/>
    <col min="805" max="805" width="2.42578125" style="97" customWidth="1"/>
    <col min="806" max="806" width="16.140625" style="97" customWidth="1"/>
    <col min="807" max="807" width="3.28515625" style="97" customWidth="1"/>
    <col min="808" max="808" width="16.140625" style="97" customWidth="1"/>
    <col min="809" max="809" width="1.5703125" style="97" customWidth="1"/>
    <col min="810" max="810" width="9.28515625" style="97" customWidth="1"/>
    <col min="811" max="811" width="1.5703125" style="97" customWidth="1"/>
    <col min="812" max="812" width="9.28515625" style="97" customWidth="1"/>
    <col min="813" max="813" width="3.28515625" style="97" customWidth="1"/>
    <col min="814" max="814" width="15.28515625" style="97" customWidth="1"/>
    <col min="815" max="815" width="1.5703125" style="97" customWidth="1"/>
    <col min="816" max="816" width="13.5703125" style="97" customWidth="1"/>
    <col min="817" max="817" width="1.5703125" style="97" customWidth="1"/>
    <col min="818" max="818" width="0" style="97" hidden="1" customWidth="1"/>
    <col min="819" max="819" width="1.5703125" style="97" customWidth="1"/>
    <col min="820" max="820" width="13.5703125" style="97" customWidth="1"/>
    <col min="821" max="821" width="2.42578125" style="97" customWidth="1"/>
    <col min="822" max="822" width="5" style="97" customWidth="1"/>
    <col min="823" max="823" width="7.28515625" style="97" customWidth="1"/>
    <col min="824" max="824" width="10.85546875" style="97" customWidth="1"/>
    <col min="825" max="825" width="8.140625" style="97" customWidth="1"/>
    <col min="826" max="1024" width="12.7109375" style="97"/>
    <col min="1025" max="1025" width="4.140625" style="97" customWidth="1"/>
    <col min="1026" max="1026" width="1" style="97" customWidth="1"/>
    <col min="1027" max="1027" width="8.85546875" style="97" customWidth="1"/>
    <col min="1028" max="1028" width="2" style="97" customWidth="1"/>
    <col min="1029" max="1029" width="12.5703125" style="97" customWidth="1"/>
    <col min="1030" max="1030" width="1" style="97" customWidth="1"/>
    <col min="1031" max="1031" width="14" style="97" customWidth="1"/>
    <col min="1032" max="1032" width="1.5703125" style="97" customWidth="1"/>
    <col min="1033" max="1033" width="9.140625" style="97" customWidth="1"/>
    <col min="1034" max="1034" width="1.5703125" style="97" customWidth="1"/>
    <col min="1035" max="1035" width="7.28515625" style="97" customWidth="1"/>
    <col min="1036" max="1036" width="1.5703125" style="97" customWidth="1"/>
    <col min="1037" max="1037" width="13.85546875" style="97" bestFit="1" customWidth="1"/>
    <col min="1038" max="1038" width="1.5703125" style="97" customWidth="1"/>
    <col min="1039" max="1039" width="9" style="97" customWidth="1"/>
    <col min="1040" max="1040" width="1.5703125" style="97" customWidth="1"/>
    <col min="1041" max="1041" width="7.140625" style="97" customWidth="1"/>
    <col min="1042" max="1042" width="1.5703125" style="97" customWidth="1"/>
    <col min="1043" max="1043" width="12.85546875" style="97" customWidth="1"/>
    <col min="1044" max="1044" width="1.5703125" style="97" customWidth="1"/>
    <col min="1045" max="1045" width="7.42578125" style="97" customWidth="1"/>
    <col min="1046" max="1046" width="1.5703125" style="97" customWidth="1"/>
    <col min="1047" max="1047" width="6.7109375" style="97" customWidth="1"/>
    <col min="1048" max="1048" width="1.5703125" style="97" customWidth="1"/>
    <col min="1049" max="1049" width="11.42578125" style="97" customWidth="1"/>
    <col min="1050" max="1050" width="1.5703125" style="97" customWidth="1"/>
    <col min="1051" max="1051" width="7" style="97" customWidth="1"/>
    <col min="1052" max="1052" width="1.5703125" style="97" customWidth="1"/>
    <col min="1053" max="1053" width="7.140625" style="97" customWidth="1"/>
    <col min="1054" max="1054" width="1.5703125" style="97" customWidth="1"/>
    <col min="1055" max="1055" width="14" style="97" customWidth="1"/>
    <col min="1056" max="1057" width="1.5703125" style="97" customWidth="1"/>
    <col min="1058" max="1058" width="15.28515625" style="97" customWidth="1"/>
    <col min="1059" max="1059" width="2.42578125" style="97" customWidth="1"/>
    <col min="1060" max="1060" width="15.28515625" style="97" customWidth="1"/>
    <col min="1061" max="1061" width="2.42578125" style="97" customWidth="1"/>
    <col min="1062" max="1062" width="16.140625" style="97" customWidth="1"/>
    <col min="1063" max="1063" width="3.28515625" style="97" customWidth="1"/>
    <col min="1064" max="1064" width="16.140625" style="97" customWidth="1"/>
    <col min="1065" max="1065" width="1.5703125" style="97" customWidth="1"/>
    <col min="1066" max="1066" width="9.28515625" style="97" customWidth="1"/>
    <col min="1067" max="1067" width="1.5703125" style="97" customWidth="1"/>
    <col min="1068" max="1068" width="9.28515625" style="97" customWidth="1"/>
    <col min="1069" max="1069" width="3.28515625" style="97" customWidth="1"/>
    <col min="1070" max="1070" width="15.28515625" style="97" customWidth="1"/>
    <col min="1071" max="1071" width="1.5703125" style="97" customWidth="1"/>
    <col min="1072" max="1072" width="13.5703125" style="97" customWidth="1"/>
    <col min="1073" max="1073" width="1.5703125" style="97" customWidth="1"/>
    <col min="1074" max="1074" width="0" style="97" hidden="1" customWidth="1"/>
    <col min="1075" max="1075" width="1.5703125" style="97" customWidth="1"/>
    <col min="1076" max="1076" width="13.5703125" style="97" customWidth="1"/>
    <col min="1077" max="1077" width="2.42578125" style="97" customWidth="1"/>
    <col min="1078" max="1078" width="5" style="97" customWidth="1"/>
    <col min="1079" max="1079" width="7.28515625" style="97" customWidth="1"/>
    <col min="1080" max="1080" width="10.85546875" style="97" customWidth="1"/>
    <col min="1081" max="1081" width="8.140625" style="97" customWidth="1"/>
    <col min="1082" max="1280" width="12.7109375" style="97"/>
    <col min="1281" max="1281" width="4.140625" style="97" customWidth="1"/>
    <col min="1282" max="1282" width="1" style="97" customWidth="1"/>
    <col min="1283" max="1283" width="8.85546875" style="97" customWidth="1"/>
    <col min="1284" max="1284" width="2" style="97" customWidth="1"/>
    <col min="1285" max="1285" width="12.5703125" style="97" customWidth="1"/>
    <col min="1286" max="1286" width="1" style="97" customWidth="1"/>
    <col min="1287" max="1287" width="14" style="97" customWidth="1"/>
    <col min="1288" max="1288" width="1.5703125" style="97" customWidth="1"/>
    <col min="1289" max="1289" width="9.140625" style="97" customWidth="1"/>
    <col min="1290" max="1290" width="1.5703125" style="97" customWidth="1"/>
    <col min="1291" max="1291" width="7.28515625" style="97" customWidth="1"/>
    <col min="1292" max="1292" width="1.5703125" style="97" customWidth="1"/>
    <col min="1293" max="1293" width="13.85546875" style="97" bestFit="1" customWidth="1"/>
    <col min="1294" max="1294" width="1.5703125" style="97" customWidth="1"/>
    <col min="1295" max="1295" width="9" style="97" customWidth="1"/>
    <col min="1296" max="1296" width="1.5703125" style="97" customWidth="1"/>
    <col min="1297" max="1297" width="7.140625" style="97" customWidth="1"/>
    <col min="1298" max="1298" width="1.5703125" style="97" customWidth="1"/>
    <col min="1299" max="1299" width="12.85546875" style="97" customWidth="1"/>
    <col min="1300" max="1300" width="1.5703125" style="97" customWidth="1"/>
    <col min="1301" max="1301" width="7.42578125" style="97" customWidth="1"/>
    <col min="1302" max="1302" width="1.5703125" style="97" customWidth="1"/>
    <col min="1303" max="1303" width="6.7109375" style="97" customWidth="1"/>
    <col min="1304" max="1304" width="1.5703125" style="97" customWidth="1"/>
    <col min="1305" max="1305" width="11.42578125" style="97" customWidth="1"/>
    <col min="1306" max="1306" width="1.5703125" style="97" customWidth="1"/>
    <col min="1307" max="1307" width="7" style="97" customWidth="1"/>
    <col min="1308" max="1308" width="1.5703125" style="97" customWidth="1"/>
    <col min="1309" max="1309" width="7.140625" style="97" customWidth="1"/>
    <col min="1310" max="1310" width="1.5703125" style="97" customWidth="1"/>
    <col min="1311" max="1311" width="14" style="97" customWidth="1"/>
    <col min="1312" max="1313" width="1.5703125" style="97" customWidth="1"/>
    <col min="1314" max="1314" width="15.28515625" style="97" customWidth="1"/>
    <col min="1315" max="1315" width="2.42578125" style="97" customWidth="1"/>
    <col min="1316" max="1316" width="15.28515625" style="97" customWidth="1"/>
    <col min="1317" max="1317" width="2.42578125" style="97" customWidth="1"/>
    <col min="1318" max="1318" width="16.140625" style="97" customWidth="1"/>
    <col min="1319" max="1319" width="3.28515625" style="97" customWidth="1"/>
    <col min="1320" max="1320" width="16.140625" style="97" customWidth="1"/>
    <col min="1321" max="1321" width="1.5703125" style="97" customWidth="1"/>
    <col min="1322" max="1322" width="9.28515625" style="97" customWidth="1"/>
    <col min="1323" max="1323" width="1.5703125" style="97" customWidth="1"/>
    <col min="1324" max="1324" width="9.28515625" style="97" customWidth="1"/>
    <col min="1325" max="1325" width="3.28515625" style="97" customWidth="1"/>
    <col min="1326" max="1326" width="15.28515625" style="97" customWidth="1"/>
    <col min="1327" max="1327" width="1.5703125" style="97" customWidth="1"/>
    <col min="1328" max="1328" width="13.5703125" style="97" customWidth="1"/>
    <col min="1329" max="1329" width="1.5703125" style="97" customWidth="1"/>
    <col min="1330" max="1330" width="0" style="97" hidden="1" customWidth="1"/>
    <col min="1331" max="1331" width="1.5703125" style="97" customWidth="1"/>
    <col min="1332" max="1332" width="13.5703125" style="97" customWidth="1"/>
    <col min="1333" max="1333" width="2.42578125" style="97" customWidth="1"/>
    <col min="1334" max="1334" width="5" style="97" customWidth="1"/>
    <col min="1335" max="1335" width="7.28515625" style="97" customWidth="1"/>
    <col min="1336" max="1336" width="10.85546875" style="97" customWidth="1"/>
    <col min="1337" max="1337" width="8.140625" style="97" customWidth="1"/>
    <col min="1338" max="1536" width="12.7109375" style="97"/>
    <col min="1537" max="1537" width="4.140625" style="97" customWidth="1"/>
    <col min="1538" max="1538" width="1" style="97" customWidth="1"/>
    <col min="1539" max="1539" width="8.85546875" style="97" customWidth="1"/>
    <col min="1540" max="1540" width="2" style="97" customWidth="1"/>
    <col min="1541" max="1541" width="12.5703125" style="97" customWidth="1"/>
    <col min="1542" max="1542" width="1" style="97" customWidth="1"/>
    <col min="1543" max="1543" width="14" style="97" customWidth="1"/>
    <col min="1544" max="1544" width="1.5703125" style="97" customWidth="1"/>
    <col min="1545" max="1545" width="9.140625" style="97" customWidth="1"/>
    <col min="1546" max="1546" width="1.5703125" style="97" customWidth="1"/>
    <col min="1547" max="1547" width="7.28515625" style="97" customWidth="1"/>
    <col min="1548" max="1548" width="1.5703125" style="97" customWidth="1"/>
    <col min="1549" max="1549" width="13.85546875" style="97" bestFit="1" customWidth="1"/>
    <col min="1550" max="1550" width="1.5703125" style="97" customWidth="1"/>
    <col min="1551" max="1551" width="9" style="97" customWidth="1"/>
    <col min="1552" max="1552" width="1.5703125" style="97" customWidth="1"/>
    <col min="1553" max="1553" width="7.140625" style="97" customWidth="1"/>
    <col min="1554" max="1554" width="1.5703125" style="97" customWidth="1"/>
    <col min="1555" max="1555" width="12.85546875" style="97" customWidth="1"/>
    <col min="1556" max="1556" width="1.5703125" style="97" customWidth="1"/>
    <col min="1557" max="1557" width="7.42578125" style="97" customWidth="1"/>
    <col min="1558" max="1558" width="1.5703125" style="97" customWidth="1"/>
    <col min="1559" max="1559" width="6.7109375" style="97" customWidth="1"/>
    <col min="1560" max="1560" width="1.5703125" style="97" customWidth="1"/>
    <col min="1561" max="1561" width="11.42578125" style="97" customWidth="1"/>
    <col min="1562" max="1562" width="1.5703125" style="97" customWidth="1"/>
    <col min="1563" max="1563" width="7" style="97" customWidth="1"/>
    <col min="1564" max="1564" width="1.5703125" style="97" customWidth="1"/>
    <col min="1565" max="1565" width="7.140625" style="97" customWidth="1"/>
    <col min="1566" max="1566" width="1.5703125" style="97" customWidth="1"/>
    <col min="1567" max="1567" width="14" style="97" customWidth="1"/>
    <col min="1568" max="1569" width="1.5703125" style="97" customWidth="1"/>
    <col min="1570" max="1570" width="15.28515625" style="97" customWidth="1"/>
    <col min="1571" max="1571" width="2.42578125" style="97" customWidth="1"/>
    <col min="1572" max="1572" width="15.28515625" style="97" customWidth="1"/>
    <col min="1573" max="1573" width="2.42578125" style="97" customWidth="1"/>
    <col min="1574" max="1574" width="16.140625" style="97" customWidth="1"/>
    <col min="1575" max="1575" width="3.28515625" style="97" customWidth="1"/>
    <col min="1576" max="1576" width="16.140625" style="97" customWidth="1"/>
    <col min="1577" max="1577" width="1.5703125" style="97" customWidth="1"/>
    <col min="1578" max="1578" width="9.28515625" style="97" customWidth="1"/>
    <col min="1579" max="1579" width="1.5703125" style="97" customWidth="1"/>
    <col min="1580" max="1580" width="9.28515625" style="97" customWidth="1"/>
    <col min="1581" max="1581" width="3.28515625" style="97" customWidth="1"/>
    <col min="1582" max="1582" width="15.28515625" style="97" customWidth="1"/>
    <col min="1583" max="1583" width="1.5703125" style="97" customWidth="1"/>
    <col min="1584" max="1584" width="13.5703125" style="97" customWidth="1"/>
    <col min="1585" max="1585" width="1.5703125" style="97" customWidth="1"/>
    <col min="1586" max="1586" width="0" style="97" hidden="1" customWidth="1"/>
    <col min="1587" max="1587" width="1.5703125" style="97" customWidth="1"/>
    <col min="1588" max="1588" width="13.5703125" style="97" customWidth="1"/>
    <col min="1589" max="1589" width="2.42578125" style="97" customWidth="1"/>
    <col min="1590" max="1590" width="5" style="97" customWidth="1"/>
    <col min="1591" max="1591" width="7.28515625" style="97" customWidth="1"/>
    <col min="1592" max="1592" width="10.85546875" style="97" customWidth="1"/>
    <col min="1593" max="1593" width="8.140625" style="97" customWidth="1"/>
    <col min="1594" max="1792" width="12.7109375" style="97"/>
    <col min="1793" max="1793" width="4.140625" style="97" customWidth="1"/>
    <col min="1794" max="1794" width="1" style="97" customWidth="1"/>
    <col min="1795" max="1795" width="8.85546875" style="97" customWidth="1"/>
    <col min="1796" max="1796" width="2" style="97" customWidth="1"/>
    <col min="1797" max="1797" width="12.5703125" style="97" customWidth="1"/>
    <col min="1798" max="1798" width="1" style="97" customWidth="1"/>
    <col min="1799" max="1799" width="14" style="97" customWidth="1"/>
    <col min="1800" max="1800" width="1.5703125" style="97" customWidth="1"/>
    <col min="1801" max="1801" width="9.140625" style="97" customWidth="1"/>
    <col min="1802" max="1802" width="1.5703125" style="97" customWidth="1"/>
    <col min="1803" max="1803" width="7.28515625" style="97" customWidth="1"/>
    <col min="1804" max="1804" width="1.5703125" style="97" customWidth="1"/>
    <col min="1805" max="1805" width="13.85546875" style="97" bestFit="1" customWidth="1"/>
    <col min="1806" max="1806" width="1.5703125" style="97" customWidth="1"/>
    <col min="1807" max="1807" width="9" style="97" customWidth="1"/>
    <col min="1808" max="1808" width="1.5703125" style="97" customWidth="1"/>
    <col min="1809" max="1809" width="7.140625" style="97" customWidth="1"/>
    <col min="1810" max="1810" width="1.5703125" style="97" customWidth="1"/>
    <col min="1811" max="1811" width="12.85546875" style="97" customWidth="1"/>
    <col min="1812" max="1812" width="1.5703125" style="97" customWidth="1"/>
    <col min="1813" max="1813" width="7.42578125" style="97" customWidth="1"/>
    <col min="1814" max="1814" width="1.5703125" style="97" customWidth="1"/>
    <col min="1815" max="1815" width="6.7109375" style="97" customWidth="1"/>
    <col min="1816" max="1816" width="1.5703125" style="97" customWidth="1"/>
    <col min="1817" max="1817" width="11.42578125" style="97" customWidth="1"/>
    <col min="1818" max="1818" width="1.5703125" style="97" customWidth="1"/>
    <col min="1819" max="1819" width="7" style="97" customWidth="1"/>
    <col min="1820" max="1820" width="1.5703125" style="97" customWidth="1"/>
    <col min="1821" max="1821" width="7.140625" style="97" customWidth="1"/>
    <col min="1822" max="1822" width="1.5703125" style="97" customWidth="1"/>
    <col min="1823" max="1823" width="14" style="97" customWidth="1"/>
    <col min="1824" max="1825" width="1.5703125" style="97" customWidth="1"/>
    <col min="1826" max="1826" width="15.28515625" style="97" customWidth="1"/>
    <col min="1827" max="1827" width="2.42578125" style="97" customWidth="1"/>
    <col min="1828" max="1828" width="15.28515625" style="97" customWidth="1"/>
    <col min="1829" max="1829" width="2.42578125" style="97" customWidth="1"/>
    <col min="1830" max="1830" width="16.140625" style="97" customWidth="1"/>
    <col min="1831" max="1831" width="3.28515625" style="97" customWidth="1"/>
    <col min="1832" max="1832" width="16.140625" style="97" customWidth="1"/>
    <col min="1833" max="1833" width="1.5703125" style="97" customWidth="1"/>
    <col min="1834" max="1834" width="9.28515625" style="97" customWidth="1"/>
    <col min="1835" max="1835" width="1.5703125" style="97" customWidth="1"/>
    <col min="1836" max="1836" width="9.28515625" style="97" customWidth="1"/>
    <col min="1837" max="1837" width="3.28515625" style="97" customWidth="1"/>
    <col min="1838" max="1838" width="15.28515625" style="97" customWidth="1"/>
    <col min="1839" max="1839" width="1.5703125" style="97" customWidth="1"/>
    <col min="1840" max="1840" width="13.5703125" style="97" customWidth="1"/>
    <col min="1841" max="1841" width="1.5703125" style="97" customWidth="1"/>
    <col min="1842" max="1842" width="0" style="97" hidden="1" customWidth="1"/>
    <col min="1843" max="1843" width="1.5703125" style="97" customWidth="1"/>
    <col min="1844" max="1844" width="13.5703125" style="97" customWidth="1"/>
    <col min="1845" max="1845" width="2.42578125" style="97" customWidth="1"/>
    <col min="1846" max="1846" width="5" style="97" customWidth="1"/>
    <col min="1847" max="1847" width="7.28515625" style="97" customWidth="1"/>
    <col min="1848" max="1848" width="10.85546875" style="97" customWidth="1"/>
    <col min="1849" max="1849" width="8.140625" style="97" customWidth="1"/>
    <col min="1850" max="2048" width="12.7109375" style="97"/>
    <col min="2049" max="2049" width="4.140625" style="97" customWidth="1"/>
    <col min="2050" max="2050" width="1" style="97" customWidth="1"/>
    <col min="2051" max="2051" width="8.85546875" style="97" customWidth="1"/>
    <col min="2052" max="2052" width="2" style="97" customWidth="1"/>
    <col min="2053" max="2053" width="12.5703125" style="97" customWidth="1"/>
    <col min="2054" max="2054" width="1" style="97" customWidth="1"/>
    <col min="2055" max="2055" width="14" style="97" customWidth="1"/>
    <col min="2056" max="2056" width="1.5703125" style="97" customWidth="1"/>
    <col min="2057" max="2057" width="9.140625" style="97" customWidth="1"/>
    <col min="2058" max="2058" width="1.5703125" style="97" customWidth="1"/>
    <col min="2059" max="2059" width="7.28515625" style="97" customWidth="1"/>
    <col min="2060" max="2060" width="1.5703125" style="97" customWidth="1"/>
    <col min="2061" max="2061" width="13.85546875" style="97" bestFit="1" customWidth="1"/>
    <col min="2062" max="2062" width="1.5703125" style="97" customWidth="1"/>
    <col min="2063" max="2063" width="9" style="97" customWidth="1"/>
    <col min="2064" max="2064" width="1.5703125" style="97" customWidth="1"/>
    <col min="2065" max="2065" width="7.140625" style="97" customWidth="1"/>
    <col min="2066" max="2066" width="1.5703125" style="97" customWidth="1"/>
    <col min="2067" max="2067" width="12.85546875" style="97" customWidth="1"/>
    <col min="2068" max="2068" width="1.5703125" style="97" customWidth="1"/>
    <col min="2069" max="2069" width="7.42578125" style="97" customWidth="1"/>
    <col min="2070" max="2070" width="1.5703125" style="97" customWidth="1"/>
    <col min="2071" max="2071" width="6.7109375" style="97" customWidth="1"/>
    <col min="2072" max="2072" width="1.5703125" style="97" customWidth="1"/>
    <col min="2073" max="2073" width="11.42578125" style="97" customWidth="1"/>
    <col min="2074" max="2074" width="1.5703125" style="97" customWidth="1"/>
    <col min="2075" max="2075" width="7" style="97" customWidth="1"/>
    <col min="2076" max="2076" width="1.5703125" style="97" customWidth="1"/>
    <col min="2077" max="2077" width="7.140625" style="97" customWidth="1"/>
    <col min="2078" max="2078" width="1.5703125" style="97" customWidth="1"/>
    <col min="2079" max="2079" width="14" style="97" customWidth="1"/>
    <col min="2080" max="2081" width="1.5703125" style="97" customWidth="1"/>
    <col min="2082" max="2082" width="15.28515625" style="97" customWidth="1"/>
    <col min="2083" max="2083" width="2.42578125" style="97" customWidth="1"/>
    <col min="2084" max="2084" width="15.28515625" style="97" customWidth="1"/>
    <col min="2085" max="2085" width="2.42578125" style="97" customWidth="1"/>
    <col min="2086" max="2086" width="16.140625" style="97" customWidth="1"/>
    <col min="2087" max="2087" width="3.28515625" style="97" customWidth="1"/>
    <col min="2088" max="2088" width="16.140625" style="97" customWidth="1"/>
    <col min="2089" max="2089" width="1.5703125" style="97" customWidth="1"/>
    <col min="2090" max="2090" width="9.28515625" style="97" customWidth="1"/>
    <col min="2091" max="2091" width="1.5703125" style="97" customWidth="1"/>
    <col min="2092" max="2092" width="9.28515625" style="97" customWidth="1"/>
    <col min="2093" max="2093" width="3.28515625" style="97" customWidth="1"/>
    <col min="2094" max="2094" width="15.28515625" style="97" customWidth="1"/>
    <col min="2095" max="2095" width="1.5703125" style="97" customWidth="1"/>
    <col min="2096" max="2096" width="13.5703125" style="97" customWidth="1"/>
    <col min="2097" max="2097" width="1.5703125" style="97" customWidth="1"/>
    <col min="2098" max="2098" width="0" style="97" hidden="1" customWidth="1"/>
    <col min="2099" max="2099" width="1.5703125" style="97" customWidth="1"/>
    <col min="2100" max="2100" width="13.5703125" style="97" customWidth="1"/>
    <col min="2101" max="2101" width="2.42578125" style="97" customWidth="1"/>
    <col min="2102" max="2102" width="5" style="97" customWidth="1"/>
    <col min="2103" max="2103" width="7.28515625" style="97" customWidth="1"/>
    <col min="2104" max="2104" width="10.85546875" style="97" customWidth="1"/>
    <col min="2105" max="2105" width="8.140625" style="97" customWidth="1"/>
    <col min="2106" max="2304" width="12.7109375" style="97"/>
    <col min="2305" max="2305" width="4.140625" style="97" customWidth="1"/>
    <col min="2306" max="2306" width="1" style="97" customWidth="1"/>
    <col min="2307" max="2307" width="8.85546875" style="97" customWidth="1"/>
    <col min="2308" max="2308" width="2" style="97" customWidth="1"/>
    <col min="2309" max="2309" width="12.5703125" style="97" customWidth="1"/>
    <col min="2310" max="2310" width="1" style="97" customWidth="1"/>
    <col min="2311" max="2311" width="14" style="97" customWidth="1"/>
    <col min="2312" max="2312" width="1.5703125" style="97" customWidth="1"/>
    <col min="2313" max="2313" width="9.140625" style="97" customWidth="1"/>
    <col min="2314" max="2314" width="1.5703125" style="97" customWidth="1"/>
    <col min="2315" max="2315" width="7.28515625" style="97" customWidth="1"/>
    <col min="2316" max="2316" width="1.5703125" style="97" customWidth="1"/>
    <col min="2317" max="2317" width="13.85546875" style="97" bestFit="1" customWidth="1"/>
    <col min="2318" max="2318" width="1.5703125" style="97" customWidth="1"/>
    <col min="2319" max="2319" width="9" style="97" customWidth="1"/>
    <col min="2320" max="2320" width="1.5703125" style="97" customWidth="1"/>
    <col min="2321" max="2321" width="7.140625" style="97" customWidth="1"/>
    <col min="2322" max="2322" width="1.5703125" style="97" customWidth="1"/>
    <col min="2323" max="2323" width="12.85546875" style="97" customWidth="1"/>
    <col min="2324" max="2324" width="1.5703125" style="97" customWidth="1"/>
    <col min="2325" max="2325" width="7.42578125" style="97" customWidth="1"/>
    <col min="2326" max="2326" width="1.5703125" style="97" customWidth="1"/>
    <col min="2327" max="2327" width="6.7109375" style="97" customWidth="1"/>
    <col min="2328" max="2328" width="1.5703125" style="97" customWidth="1"/>
    <col min="2329" max="2329" width="11.42578125" style="97" customWidth="1"/>
    <col min="2330" max="2330" width="1.5703125" style="97" customWidth="1"/>
    <col min="2331" max="2331" width="7" style="97" customWidth="1"/>
    <col min="2332" max="2332" width="1.5703125" style="97" customWidth="1"/>
    <col min="2333" max="2333" width="7.140625" style="97" customWidth="1"/>
    <col min="2334" max="2334" width="1.5703125" style="97" customWidth="1"/>
    <col min="2335" max="2335" width="14" style="97" customWidth="1"/>
    <col min="2336" max="2337" width="1.5703125" style="97" customWidth="1"/>
    <col min="2338" max="2338" width="15.28515625" style="97" customWidth="1"/>
    <col min="2339" max="2339" width="2.42578125" style="97" customWidth="1"/>
    <col min="2340" max="2340" width="15.28515625" style="97" customWidth="1"/>
    <col min="2341" max="2341" width="2.42578125" style="97" customWidth="1"/>
    <col min="2342" max="2342" width="16.140625" style="97" customWidth="1"/>
    <col min="2343" max="2343" width="3.28515625" style="97" customWidth="1"/>
    <col min="2344" max="2344" width="16.140625" style="97" customWidth="1"/>
    <col min="2345" max="2345" width="1.5703125" style="97" customWidth="1"/>
    <col min="2346" max="2346" width="9.28515625" style="97" customWidth="1"/>
    <col min="2347" max="2347" width="1.5703125" style="97" customWidth="1"/>
    <col min="2348" max="2348" width="9.28515625" style="97" customWidth="1"/>
    <col min="2349" max="2349" width="3.28515625" style="97" customWidth="1"/>
    <col min="2350" max="2350" width="15.28515625" style="97" customWidth="1"/>
    <col min="2351" max="2351" width="1.5703125" style="97" customWidth="1"/>
    <col min="2352" max="2352" width="13.5703125" style="97" customWidth="1"/>
    <col min="2353" max="2353" width="1.5703125" style="97" customWidth="1"/>
    <col min="2354" max="2354" width="0" style="97" hidden="1" customWidth="1"/>
    <col min="2355" max="2355" width="1.5703125" style="97" customWidth="1"/>
    <col min="2356" max="2356" width="13.5703125" style="97" customWidth="1"/>
    <col min="2357" max="2357" width="2.42578125" style="97" customWidth="1"/>
    <col min="2358" max="2358" width="5" style="97" customWidth="1"/>
    <col min="2359" max="2359" width="7.28515625" style="97" customWidth="1"/>
    <col min="2360" max="2360" width="10.85546875" style="97" customWidth="1"/>
    <col min="2361" max="2361" width="8.140625" style="97" customWidth="1"/>
    <col min="2362" max="2560" width="12.7109375" style="97"/>
    <col min="2561" max="2561" width="4.140625" style="97" customWidth="1"/>
    <col min="2562" max="2562" width="1" style="97" customWidth="1"/>
    <col min="2563" max="2563" width="8.85546875" style="97" customWidth="1"/>
    <col min="2564" max="2564" width="2" style="97" customWidth="1"/>
    <col min="2565" max="2565" width="12.5703125" style="97" customWidth="1"/>
    <col min="2566" max="2566" width="1" style="97" customWidth="1"/>
    <col min="2567" max="2567" width="14" style="97" customWidth="1"/>
    <col min="2568" max="2568" width="1.5703125" style="97" customWidth="1"/>
    <col min="2569" max="2569" width="9.140625" style="97" customWidth="1"/>
    <col min="2570" max="2570" width="1.5703125" style="97" customWidth="1"/>
    <col min="2571" max="2571" width="7.28515625" style="97" customWidth="1"/>
    <col min="2572" max="2572" width="1.5703125" style="97" customWidth="1"/>
    <col min="2573" max="2573" width="13.85546875" style="97" bestFit="1" customWidth="1"/>
    <col min="2574" max="2574" width="1.5703125" style="97" customWidth="1"/>
    <col min="2575" max="2575" width="9" style="97" customWidth="1"/>
    <col min="2576" max="2576" width="1.5703125" style="97" customWidth="1"/>
    <col min="2577" max="2577" width="7.140625" style="97" customWidth="1"/>
    <col min="2578" max="2578" width="1.5703125" style="97" customWidth="1"/>
    <col min="2579" max="2579" width="12.85546875" style="97" customWidth="1"/>
    <col min="2580" max="2580" width="1.5703125" style="97" customWidth="1"/>
    <col min="2581" max="2581" width="7.42578125" style="97" customWidth="1"/>
    <col min="2582" max="2582" width="1.5703125" style="97" customWidth="1"/>
    <col min="2583" max="2583" width="6.7109375" style="97" customWidth="1"/>
    <col min="2584" max="2584" width="1.5703125" style="97" customWidth="1"/>
    <col min="2585" max="2585" width="11.42578125" style="97" customWidth="1"/>
    <col min="2586" max="2586" width="1.5703125" style="97" customWidth="1"/>
    <col min="2587" max="2587" width="7" style="97" customWidth="1"/>
    <col min="2588" max="2588" width="1.5703125" style="97" customWidth="1"/>
    <col min="2589" max="2589" width="7.140625" style="97" customWidth="1"/>
    <col min="2590" max="2590" width="1.5703125" style="97" customWidth="1"/>
    <col min="2591" max="2591" width="14" style="97" customWidth="1"/>
    <col min="2592" max="2593" width="1.5703125" style="97" customWidth="1"/>
    <col min="2594" max="2594" width="15.28515625" style="97" customWidth="1"/>
    <col min="2595" max="2595" width="2.42578125" style="97" customWidth="1"/>
    <col min="2596" max="2596" width="15.28515625" style="97" customWidth="1"/>
    <col min="2597" max="2597" width="2.42578125" style="97" customWidth="1"/>
    <col min="2598" max="2598" width="16.140625" style="97" customWidth="1"/>
    <col min="2599" max="2599" width="3.28515625" style="97" customWidth="1"/>
    <col min="2600" max="2600" width="16.140625" style="97" customWidth="1"/>
    <col min="2601" max="2601" width="1.5703125" style="97" customWidth="1"/>
    <col min="2602" max="2602" width="9.28515625" style="97" customWidth="1"/>
    <col min="2603" max="2603" width="1.5703125" style="97" customWidth="1"/>
    <col min="2604" max="2604" width="9.28515625" style="97" customWidth="1"/>
    <col min="2605" max="2605" width="3.28515625" style="97" customWidth="1"/>
    <col min="2606" max="2606" width="15.28515625" style="97" customWidth="1"/>
    <col min="2607" max="2607" width="1.5703125" style="97" customWidth="1"/>
    <col min="2608" max="2608" width="13.5703125" style="97" customWidth="1"/>
    <col min="2609" max="2609" width="1.5703125" style="97" customWidth="1"/>
    <col min="2610" max="2610" width="0" style="97" hidden="1" customWidth="1"/>
    <col min="2611" max="2611" width="1.5703125" style="97" customWidth="1"/>
    <col min="2612" max="2612" width="13.5703125" style="97" customWidth="1"/>
    <col min="2613" max="2613" width="2.42578125" style="97" customWidth="1"/>
    <col min="2614" max="2614" width="5" style="97" customWidth="1"/>
    <col min="2615" max="2615" width="7.28515625" style="97" customWidth="1"/>
    <col min="2616" max="2616" width="10.85546875" style="97" customWidth="1"/>
    <col min="2617" max="2617" width="8.140625" style="97" customWidth="1"/>
    <col min="2618" max="2816" width="12.7109375" style="97"/>
    <col min="2817" max="2817" width="4.140625" style="97" customWidth="1"/>
    <col min="2818" max="2818" width="1" style="97" customWidth="1"/>
    <col min="2819" max="2819" width="8.85546875" style="97" customWidth="1"/>
    <col min="2820" max="2820" width="2" style="97" customWidth="1"/>
    <col min="2821" max="2821" width="12.5703125" style="97" customWidth="1"/>
    <col min="2822" max="2822" width="1" style="97" customWidth="1"/>
    <col min="2823" max="2823" width="14" style="97" customWidth="1"/>
    <col min="2824" max="2824" width="1.5703125" style="97" customWidth="1"/>
    <col min="2825" max="2825" width="9.140625" style="97" customWidth="1"/>
    <col min="2826" max="2826" width="1.5703125" style="97" customWidth="1"/>
    <col min="2827" max="2827" width="7.28515625" style="97" customWidth="1"/>
    <col min="2828" max="2828" width="1.5703125" style="97" customWidth="1"/>
    <col min="2829" max="2829" width="13.85546875" style="97" bestFit="1" customWidth="1"/>
    <col min="2830" max="2830" width="1.5703125" style="97" customWidth="1"/>
    <col min="2831" max="2831" width="9" style="97" customWidth="1"/>
    <col min="2832" max="2832" width="1.5703125" style="97" customWidth="1"/>
    <col min="2833" max="2833" width="7.140625" style="97" customWidth="1"/>
    <col min="2834" max="2834" width="1.5703125" style="97" customWidth="1"/>
    <col min="2835" max="2835" width="12.85546875" style="97" customWidth="1"/>
    <col min="2836" max="2836" width="1.5703125" style="97" customWidth="1"/>
    <col min="2837" max="2837" width="7.42578125" style="97" customWidth="1"/>
    <col min="2838" max="2838" width="1.5703125" style="97" customWidth="1"/>
    <col min="2839" max="2839" width="6.7109375" style="97" customWidth="1"/>
    <col min="2840" max="2840" width="1.5703125" style="97" customWidth="1"/>
    <col min="2841" max="2841" width="11.42578125" style="97" customWidth="1"/>
    <col min="2842" max="2842" width="1.5703125" style="97" customWidth="1"/>
    <col min="2843" max="2843" width="7" style="97" customWidth="1"/>
    <col min="2844" max="2844" width="1.5703125" style="97" customWidth="1"/>
    <col min="2845" max="2845" width="7.140625" style="97" customWidth="1"/>
    <col min="2846" max="2846" width="1.5703125" style="97" customWidth="1"/>
    <col min="2847" max="2847" width="14" style="97" customWidth="1"/>
    <col min="2848" max="2849" width="1.5703125" style="97" customWidth="1"/>
    <col min="2850" max="2850" width="15.28515625" style="97" customWidth="1"/>
    <col min="2851" max="2851" width="2.42578125" style="97" customWidth="1"/>
    <col min="2852" max="2852" width="15.28515625" style="97" customWidth="1"/>
    <col min="2853" max="2853" width="2.42578125" style="97" customWidth="1"/>
    <col min="2854" max="2854" width="16.140625" style="97" customWidth="1"/>
    <col min="2855" max="2855" width="3.28515625" style="97" customWidth="1"/>
    <col min="2856" max="2856" width="16.140625" style="97" customWidth="1"/>
    <col min="2857" max="2857" width="1.5703125" style="97" customWidth="1"/>
    <col min="2858" max="2858" width="9.28515625" style="97" customWidth="1"/>
    <col min="2859" max="2859" width="1.5703125" style="97" customWidth="1"/>
    <col min="2860" max="2860" width="9.28515625" style="97" customWidth="1"/>
    <col min="2861" max="2861" width="3.28515625" style="97" customWidth="1"/>
    <col min="2862" max="2862" width="15.28515625" style="97" customWidth="1"/>
    <col min="2863" max="2863" width="1.5703125" style="97" customWidth="1"/>
    <col min="2864" max="2864" width="13.5703125" style="97" customWidth="1"/>
    <col min="2865" max="2865" width="1.5703125" style="97" customWidth="1"/>
    <col min="2866" max="2866" width="0" style="97" hidden="1" customWidth="1"/>
    <col min="2867" max="2867" width="1.5703125" style="97" customWidth="1"/>
    <col min="2868" max="2868" width="13.5703125" style="97" customWidth="1"/>
    <col min="2869" max="2869" width="2.42578125" style="97" customWidth="1"/>
    <col min="2870" max="2870" width="5" style="97" customWidth="1"/>
    <col min="2871" max="2871" width="7.28515625" style="97" customWidth="1"/>
    <col min="2872" max="2872" width="10.85546875" style="97" customWidth="1"/>
    <col min="2873" max="2873" width="8.140625" style="97" customWidth="1"/>
    <col min="2874" max="3072" width="12.7109375" style="97"/>
    <col min="3073" max="3073" width="4.140625" style="97" customWidth="1"/>
    <col min="3074" max="3074" width="1" style="97" customWidth="1"/>
    <col min="3075" max="3075" width="8.85546875" style="97" customWidth="1"/>
    <col min="3076" max="3076" width="2" style="97" customWidth="1"/>
    <col min="3077" max="3077" width="12.5703125" style="97" customWidth="1"/>
    <col min="3078" max="3078" width="1" style="97" customWidth="1"/>
    <col min="3079" max="3079" width="14" style="97" customWidth="1"/>
    <col min="3080" max="3080" width="1.5703125" style="97" customWidth="1"/>
    <col min="3081" max="3081" width="9.140625" style="97" customWidth="1"/>
    <col min="3082" max="3082" width="1.5703125" style="97" customWidth="1"/>
    <col min="3083" max="3083" width="7.28515625" style="97" customWidth="1"/>
    <col min="3084" max="3084" width="1.5703125" style="97" customWidth="1"/>
    <col min="3085" max="3085" width="13.85546875" style="97" bestFit="1" customWidth="1"/>
    <col min="3086" max="3086" width="1.5703125" style="97" customWidth="1"/>
    <col min="3087" max="3087" width="9" style="97" customWidth="1"/>
    <col min="3088" max="3088" width="1.5703125" style="97" customWidth="1"/>
    <col min="3089" max="3089" width="7.140625" style="97" customWidth="1"/>
    <col min="3090" max="3090" width="1.5703125" style="97" customWidth="1"/>
    <col min="3091" max="3091" width="12.85546875" style="97" customWidth="1"/>
    <col min="3092" max="3092" width="1.5703125" style="97" customWidth="1"/>
    <col min="3093" max="3093" width="7.42578125" style="97" customWidth="1"/>
    <col min="3094" max="3094" width="1.5703125" style="97" customWidth="1"/>
    <col min="3095" max="3095" width="6.7109375" style="97" customWidth="1"/>
    <col min="3096" max="3096" width="1.5703125" style="97" customWidth="1"/>
    <col min="3097" max="3097" width="11.42578125" style="97" customWidth="1"/>
    <col min="3098" max="3098" width="1.5703125" style="97" customWidth="1"/>
    <col min="3099" max="3099" width="7" style="97" customWidth="1"/>
    <col min="3100" max="3100" width="1.5703125" style="97" customWidth="1"/>
    <col min="3101" max="3101" width="7.140625" style="97" customWidth="1"/>
    <col min="3102" max="3102" width="1.5703125" style="97" customWidth="1"/>
    <col min="3103" max="3103" width="14" style="97" customWidth="1"/>
    <col min="3104" max="3105" width="1.5703125" style="97" customWidth="1"/>
    <col min="3106" max="3106" width="15.28515625" style="97" customWidth="1"/>
    <col min="3107" max="3107" width="2.42578125" style="97" customWidth="1"/>
    <col min="3108" max="3108" width="15.28515625" style="97" customWidth="1"/>
    <col min="3109" max="3109" width="2.42578125" style="97" customWidth="1"/>
    <col min="3110" max="3110" width="16.140625" style="97" customWidth="1"/>
    <col min="3111" max="3111" width="3.28515625" style="97" customWidth="1"/>
    <col min="3112" max="3112" width="16.140625" style="97" customWidth="1"/>
    <col min="3113" max="3113" width="1.5703125" style="97" customWidth="1"/>
    <col min="3114" max="3114" width="9.28515625" style="97" customWidth="1"/>
    <col min="3115" max="3115" width="1.5703125" style="97" customWidth="1"/>
    <col min="3116" max="3116" width="9.28515625" style="97" customWidth="1"/>
    <col min="3117" max="3117" width="3.28515625" style="97" customWidth="1"/>
    <col min="3118" max="3118" width="15.28515625" style="97" customWidth="1"/>
    <col min="3119" max="3119" width="1.5703125" style="97" customWidth="1"/>
    <col min="3120" max="3120" width="13.5703125" style="97" customWidth="1"/>
    <col min="3121" max="3121" width="1.5703125" style="97" customWidth="1"/>
    <col min="3122" max="3122" width="0" style="97" hidden="1" customWidth="1"/>
    <col min="3123" max="3123" width="1.5703125" style="97" customWidth="1"/>
    <col min="3124" max="3124" width="13.5703125" style="97" customWidth="1"/>
    <col min="3125" max="3125" width="2.42578125" style="97" customWidth="1"/>
    <col min="3126" max="3126" width="5" style="97" customWidth="1"/>
    <col min="3127" max="3127" width="7.28515625" style="97" customWidth="1"/>
    <col min="3128" max="3128" width="10.85546875" style="97" customWidth="1"/>
    <col min="3129" max="3129" width="8.140625" style="97" customWidth="1"/>
    <col min="3130" max="3328" width="12.7109375" style="97"/>
    <col min="3329" max="3329" width="4.140625" style="97" customWidth="1"/>
    <col min="3330" max="3330" width="1" style="97" customWidth="1"/>
    <col min="3331" max="3331" width="8.85546875" style="97" customWidth="1"/>
    <col min="3332" max="3332" width="2" style="97" customWidth="1"/>
    <col min="3333" max="3333" width="12.5703125" style="97" customWidth="1"/>
    <col min="3334" max="3334" width="1" style="97" customWidth="1"/>
    <col min="3335" max="3335" width="14" style="97" customWidth="1"/>
    <col min="3336" max="3336" width="1.5703125" style="97" customWidth="1"/>
    <col min="3337" max="3337" width="9.140625" style="97" customWidth="1"/>
    <col min="3338" max="3338" width="1.5703125" style="97" customWidth="1"/>
    <col min="3339" max="3339" width="7.28515625" style="97" customWidth="1"/>
    <col min="3340" max="3340" width="1.5703125" style="97" customWidth="1"/>
    <col min="3341" max="3341" width="13.85546875" style="97" bestFit="1" customWidth="1"/>
    <col min="3342" max="3342" width="1.5703125" style="97" customWidth="1"/>
    <col min="3343" max="3343" width="9" style="97" customWidth="1"/>
    <col min="3344" max="3344" width="1.5703125" style="97" customWidth="1"/>
    <col min="3345" max="3345" width="7.140625" style="97" customWidth="1"/>
    <col min="3346" max="3346" width="1.5703125" style="97" customWidth="1"/>
    <col min="3347" max="3347" width="12.85546875" style="97" customWidth="1"/>
    <col min="3348" max="3348" width="1.5703125" style="97" customWidth="1"/>
    <col min="3349" max="3349" width="7.42578125" style="97" customWidth="1"/>
    <col min="3350" max="3350" width="1.5703125" style="97" customWidth="1"/>
    <col min="3351" max="3351" width="6.7109375" style="97" customWidth="1"/>
    <col min="3352" max="3352" width="1.5703125" style="97" customWidth="1"/>
    <col min="3353" max="3353" width="11.42578125" style="97" customWidth="1"/>
    <col min="3354" max="3354" width="1.5703125" style="97" customWidth="1"/>
    <col min="3355" max="3355" width="7" style="97" customWidth="1"/>
    <col min="3356" max="3356" width="1.5703125" style="97" customWidth="1"/>
    <col min="3357" max="3357" width="7.140625" style="97" customWidth="1"/>
    <col min="3358" max="3358" width="1.5703125" style="97" customWidth="1"/>
    <col min="3359" max="3359" width="14" style="97" customWidth="1"/>
    <col min="3360" max="3361" width="1.5703125" style="97" customWidth="1"/>
    <col min="3362" max="3362" width="15.28515625" style="97" customWidth="1"/>
    <col min="3363" max="3363" width="2.42578125" style="97" customWidth="1"/>
    <col min="3364" max="3364" width="15.28515625" style="97" customWidth="1"/>
    <col min="3365" max="3365" width="2.42578125" style="97" customWidth="1"/>
    <col min="3366" max="3366" width="16.140625" style="97" customWidth="1"/>
    <col min="3367" max="3367" width="3.28515625" style="97" customWidth="1"/>
    <col min="3368" max="3368" width="16.140625" style="97" customWidth="1"/>
    <col min="3369" max="3369" width="1.5703125" style="97" customWidth="1"/>
    <col min="3370" max="3370" width="9.28515625" style="97" customWidth="1"/>
    <col min="3371" max="3371" width="1.5703125" style="97" customWidth="1"/>
    <col min="3372" max="3372" width="9.28515625" style="97" customWidth="1"/>
    <col min="3373" max="3373" width="3.28515625" style="97" customWidth="1"/>
    <col min="3374" max="3374" width="15.28515625" style="97" customWidth="1"/>
    <col min="3375" max="3375" width="1.5703125" style="97" customWidth="1"/>
    <col min="3376" max="3376" width="13.5703125" style="97" customWidth="1"/>
    <col min="3377" max="3377" width="1.5703125" style="97" customWidth="1"/>
    <col min="3378" max="3378" width="0" style="97" hidden="1" customWidth="1"/>
    <col min="3379" max="3379" width="1.5703125" style="97" customWidth="1"/>
    <col min="3380" max="3380" width="13.5703125" style="97" customWidth="1"/>
    <col min="3381" max="3381" width="2.42578125" style="97" customWidth="1"/>
    <col min="3382" max="3382" width="5" style="97" customWidth="1"/>
    <col min="3383" max="3383" width="7.28515625" style="97" customWidth="1"/>
    <col min="3384" max="3384" width="10.85546875" style="97" customWidth="1"/>
    <col min="3385" max="3385" width="8.140625" style="97" customWidth="1"/>
    <col min="3386" max="3584" width="12.7109375" style="97"/>
    <col min="3585" max="3585" width="4.140625" style="97" customWidth="1"/>
    <col min="3586" max="3586" width="1" style="97" customWidth="1"/>
    <col min="3587" max="3587" width="8.85546875" style="97" customWidth="1"/>
    <col min="3588" max="3588" width="2" style="97" customWidth="1"/>
    <col min="3589" max="3589" width="12.5703125" style="97" customWidth="1"/>
    <col min="3590" max="3590" width="1" style="97" customWidth="1"/>
    <col min="3591" max="3591" width="14" style="97" customWidth="1"/>
    <col min="3592" max="3592" width="1.5703125" style="97" customWidth="1"/>
    <col min="3593" max="3593" width="9.140625" style="97" customWidth="1"/>
    <col min="3594" max="3594" width="1.5703125" style="97" customWidth="1"/>
    <col min="3595" max="3595" width="7.28515625" style="97" customWidth="1"/>
    <col min="3596" max="3596" width="1.5703125" style="97" customWidth="1"/>
    <col min="3597" max="3597" width="13.85546875" style="97" bestFit="1" customWidth="1"/>
    <col min="3598" max="3598" width="1.5703125" style="97" customWidth="1"/>
    <col min="3599" max="3599" width="9" style="97" customWidth="1"/>
    <col min="3600" max="3600" width="1.5703125" style="97" customWidth="1"/>
    <col min="3601" max="3601" width="7.140625" style="97" customWidth="1"/>
    <col min="3602" max="3602" width="1.5703125" style="97" customWidth="1"/>
    <col min="3603" max="3603" width="12.85546875" style="97" customWidth="1"/>
    <col min="3604" max="3604" width="1.5703125" style="97" customWidth="1"/>
    <col min="3605" max="3605" width="7.42578125" style="97" customWidth="1"/>
    <col min="3606" max="3606" width="1.5703125" style="97" customWidth="1"/>
    <col min="3607" max="3607" width="6.7109375" style="97" customWidth="1"/>
    <col min="3608" max="3608" width="1.5703125" style="97" customWidth="1"/>
    <col min="3609" max="3609" width="11.42578125" style="97" customWidth="1"/>
    <col min="3610" max="3610" width="1.5703125" style="97" customWidth="1"/>
    <col min="3611" max="3611" width="7" style="97" customWidth="1"/>
    <col min="3612" max="3612" width="1.5703125" style="97" customWidth="1"/>
    <col min="3613" max="3613" width="7.140625" style="97" customWidth="1"/>
    <col min="3614" max="3614" width="1.5703125" style="97" customWidth="1"/>
    <col min="3615" max="3615" width="14" style="97" customWidth="1"/>
    <col min="3616" max="3617" width="1.5703125" style="97" customWidth="1"/>
    <col min="3618" max="3618" width="15.28515625" style="97" customWidth="1"/>
    <col min="3619" max="3619" width="2.42578125" style="97" customWidth="1"/>
    <col min="3620" max="3620" width="15.28515625" style="97" customWidth="1"/>
    <col min="3621" max="3621" width="2.42578125" style="97" customWidth="1"/>
    <col min="3622" max="3622" width="16.140625" style="97" customWidth="1"/>
    <col min="3623" max="3623" width="3.28515625" style="97" customWidth="1"/>
    <col min="3624" max="3624" width="16.140625" style="97" customWidth="1"/>
    <col min="3625" max="3625" width="1.5703125" style="97" customWidth="1"/>
    <col min="3626" max="3626" width="9.28515625" style="97" customWidth="1"/>
    <col min="3627" max="3627" width="1.5703125" style="97" customWidth="1"/>
    <col min="3628" max="3628" width="9.28515625" style="97" customWidth="1"/>
    <col min="3629" max="3629" width="3.28515625" style="97" customWidth="1"/>
    <col min="3630" max="3630" width="15.28515625" style="97" customWidth="1"/>
    <col min="3631" max="3631" width="1.5703125" style="97" customWidth="1"/>
    <col min="3632" max="3632" width="13.5703125" style="97" customWidth="1"/>
    <col min="3633" max="3633" width="1.5703125" style="97" customWidth="1"/>
    <col min="3634" max="3634" width="0" style="97" hidden="1" customWidth="1"/>
    <col min="3635" max="3635" width="1.5703125" style="97" customWidth="1"/>
    <col min="3636" max="3636" width="13.5703125" style="97" customWidth="1"/>
    <col min="3637" max="3637" width="2.42578125" style="97" customWidth="1"/>
    <col min="3638" max="3638" width="5" style="97" customWidth="1"/>
    <col min="3639" max="3639" width="7.28515625" style="97" customWidth="1"/>
    <col min="3640" max="3640" width="10.85546875" style="97" customWidth="1"/>
    <col min="3641" max="3641" width="8.140625" style="97" customWidth="1"/>
    <col min="3642" max="3840" width="12.7109375" style="97"/>
    <col min="3841" max="3841" width="4.140625" style="97" customWidth="1"/>
    <col min="3842" max="3842" width="1" style="97" customWidth="1"/>
    <col min="3843" max="3843" width="8.85546875" style="97" customWidth="1"/>
    <col min="3844" max="3844" width="2" style="97" customWidth="1"/>
    <col min="3845" max="3845" width="12.5703125" style="97" customWidth="1"/>
    <col min="3846" max="3846" width="1" style="97" customWidth="1"/>
    <col min="3847" max="3847" width="14" style="97" customWidth="1"/>
    <col min="3848" max="3848" width="1.5703125" style="97" customWidth="1"/>
    <col min="3849" max="3849" width="9.140625" style="97" customWidth="1"/>
    <col min="3850" max="3850" width="1.5703125" style="97" customWidth="1"/>
    <col min="3851" max="3851" width="7.28515625" style="97" customWidth="1"/>
    <col min="3852" max="3852" width="1.5703125" style="97" customWidth="1"/>
    <col min="3853" max="3853" width="13.85546875" style="97" bestFit="1" customWidth="1"/>
    <col min="3854" max="3854" width="1.5703125" style="97" customWidth="1"/>
    <col min="3855" max="3855" width="9" style="97" customWidth="1"/>
    <col min="3856" max="3856" width="1.5703125" style="97" customWidth="1"/>
    <col min="3857" max="3857" width="7.140625" style="97" customWidth="1"/>
    <col min="3858" max="3858" width="1.5703125" style="97" customWidth="1"/>
    <col min="3859" max="3859" width="12.85546875" style="97" customWidth="1"/>
    <col min="3860" max="3860" width="1.5703125" style="97" customWidth="1"/>
    <col min="3861" max="3861" width="7.42578125" style="97" customWidth="1"/>
    <col min="3862" max="3862" width="1.5703125" style="97" customWidth="1"/>
    <col min="3863" max="3863" width="6.7109375" style="97" customWidth="1"/>
    <col min="3864" max="3864" width="1.5703125" style="97" customWidth="1"/>
    <col min="3865" max="3865" width="11.42578125" style="97" customWidth="1"/>
    <col min="3866" max="3866" width="1.5703125" style="97" customWidth="1"/>
    <col min="3867" max="3867" width="7" style="97" customWidth="1"/>
    <col min="3868" max="3868" width="1.5703125" style="97" customWidth="1"/>
    <col min="3869" max="3869" width="7.140625" style="97" customWidth="1"/>
    <col min="3870" max="3870" width="1.5703125" style="97" customWidth="1"/>
    <col min="3871" max="3871" width="14" style="97" customWidth="1"/>
    <col min="3872" max="3873" width="1.5703125" style="97" customWidth="1"/>
    <col min="3874" max="3874" width="15.28515625" style="97" customWidth="1"/>
    <col min="3875" max="3875" width="2.42578125" style="97" customWidth="1"/>
    <col min="3876" max="3876" width="15.28515625" style="97" customWidth="1"/>
    <col min="3877" max="3877" width="2.42578125" style="97" customWidth="1"/>
    <col min="3878" max="3878" width="16.140625" style="97" customWidth="1"/>
    <col min="3879" max="3879" width="3.28515625" style="97" customWidth="1"/>
    <col min="3880" max="3880" width="16.140625" style="97" customWidth="1"/>
    <col min="3881" max="3881" width="1.5703125" style="97" customWidth="1"/>
    <col min="3882" max="3882" width="9.28515625" style="97" customWidth="1"/>
    <col min="3883" max="3883" width="1.5703125" style="97" customWidth="1"/>
    <col min="3884" max="3884" width="9.28515625" style="97" customWidth="1"/>
    <col min="3885" max="3885" width="3.28515625" style="97" customWidth="1"/>
    <col min="3886" max="3886" width="15.28515625" style="97" customWidth="1"/>
    <col min="3887" max="3887" width="1.5703125" style="97" customWidth="1"/>
    <col min="3888" max="3888" width="13.5703125" style="97" customWidth="1"/>
    <col min="3889" max="3889" width="1.5703125" style="97" customWidth="1"/>
    <col min="3890" max="3890" width="0" style="97" hidden="1" customWidth="1"/>
    <col min="3891" max="3891" width="1.5703125" style="97" customWidth="1"/>
    <col min="3892" max="3892" width="13.5703125" style="97" customWidth="1"/>
    <col min="3893" max="3893" width="2.42578125" style="97" customWidth="1"/>
    <col min="3894" max="3894" width="5" style="97" customWidth="1"/>
    <col min="3895" max="3895" width="7.28515625" style="97" customWidth="1"/>
    <col min="3896" max="3896" width="10.85546875" style="97" customWidth="1"/>
    <col min="3897" max="3897" width="8.140625" style="97" customWidth="1"/>
    <col min="3898" max="4096" width="12.7109375" style="97"/>
    <col min="4097" max="4097" width="4.140625" style="97" customWidth="1"/>
    <col min="4098" max="4098" width="1" style="97" customWidth="1"/>
    <col min="4099" max="4099" width="8.85546875" style="97" customWidth="1"/>
    <col min="4100" max="4100" width="2" style="97" customWidth="1"/>
    <col min="4101" max="4101" width="12.5703125" style="97" customWidth="1"/>
    <col min="4102" max="4102" width="1" style="97" customWidth="1"/>
    <col min="4103" max="4103" width="14" style="97" customWidth="1"/>
    <col min="4104" max="4104" width="1.5703125" style="97" customWidth="1"/>
    <col min="4105" max="4105" width="9.140625" style="97" customWidth="1"/>
    <col min="4106" max="4106" width="1.5703125" style="97" customWidth="1"/>
    <col min="4107" max="4107" width="7.28515625" style="97" customWidth="1"/>
    <col min="4108" max="4108" width="1.5703125" style="97" customWidth="1"/>
    <col min="4109" max="4109" width="13.85546875" style="97" bestFit="1" customWidth="1"/>
    <col min="4110" max="4110" width="1.5703125" style="97" customWidth="1"/>
    <col min="4111" max="4111" width="9" style="97" customWidth="1"/>
    <col min="4112" max="4112" width="1.5703125" style="97" customWidth="1"/>
    <col min="4113" max="4113" width="7.140625" style="97" customWidth="1"/>
    <col min="4114" max="4114" width="1.5703125" style="97" customWidth="1"/>
    <col min="4115" max="4115" width="12.85546875" style="97" customWidth="1"/>
    <col min="4116" max="4116" width="1.5703125" style="97" customWidth="1"/>
    <col min="4117" max="4117" width="7.42578125" style="97" customWidth="1"/>
    <col min="4118" max="4118" width="1.5703125" style="97" customWidth="1"/>
    <col min="4119" max="4119" width="6.7109375" style="97" customWidth="1"/>
    <col min="4120" max="4120" width="1.5703125" style="97" customWidth="1"/>
    <col min="4121" max="4121" width="11.42578125" style="97" customWidth="1"/>
    <col min="4122" max="4122" width="1.5703125" style="97" customWidth="1"/>
    <col min="4123" max="4123" width="7" style="97" customWidth="1"/>
    <col min="4124" max="4124" width="1.5703125" style="97" customWidth="1"/>
    <col min="4125" max="4125" width="7.140625" style="97" customWidth="1"/>
    <col min="4126" max="4126" width="1.5703125" style="97" customWidth="1"/>
    <col min="4127" max="4127" width="14" style="97" customWidth="1"/>
    <col min="4128" max="4129" width="1.5703125" style="97" customWidth="1"/>
    <col min="4130" max="4130" width="15.28515625" style="97" customWidth="1"/>
    <col min="4131" max="4131" width="2.42578125" style="97" customWidth="1"/>
    <col min="4132" max="4132" width="15.28515625" style="97" customWidth="1"/>
    <col min="4133" max="4133" width="2.42578125" style="97" customWidth="1"/>
    <col min="4134" max="4134" width="16.140625" style="97" customWidth="1"/>
    <col min="4135" max="4135" width="3.28515625" style="97" customWidth="1"/>
    <col min="4136" max="4136" width="16.140625" style="97" customWidth="1"/>
    <col min="4137" max="4137" width="1.5703125" style="97" customWidth="1"/>
    <col min="4138" max="4138" width="9.28515625" style="97" customWidth="1"/>
    <col min="4139" max="4139" width="1.5703125" style="97" customWidth="1"/>
    <col min="4140" max="4140" width="9.28515625" style="97" customWidth="1"/>
    <col min="4141" max="4141" width="3.28515625" style="97" customWidth="1"/>
    <col min="4142" max="4142" width="15.28515625" style="97" customWidth="1"/>
    <col min="4143" max="4143" width="1.5703125" style="97" customWidth="1"/>
    <col min="4144" max="4144" width="13.5703125" style="97" customWidth="1"/>
    <col min="4145" max="4145" width="1.5703125" style="97" customWidth="1"/>
    <col min="4146" max="4146" width="0" style="97" hidden="1" customWidth="1"/>
    <col min="4147" max="4147" width="1.5703125" style="97" customWidth="1"/>
    <col min="4148" max="4148" width="13.5703125" style="97" customWidth="1"/>
    <col min="4149" max="4149" width="2.42578125" style="97" customWidth="1"/>
    <col min="4150" max="4150" width="5" style="97" customWidth="1"/>
    <col min="4151" max="4151" width="7.28515625" style="97" customWidth="1"/>
    <col min="4152" max="4152" width="10.85546875" style="97" customWidth="1"/>
    <col min="4153" max="4153" width="8.140625" style="97" customWidth="1"/>
    <col min="4154" max="4352" width="12.7109375" style="97"/>
    <col min="4353" max="4353" width="4.140625" style="97" customWidth="1"/>
    <col min="4354" max="4354" width="1" style="97" customWidth="1"/>
    <col min="4355" max="4355" width="8.85546875" style="97" customWidth="1"/>
    <col min="4356" max="4356" width="2" style="97" customWidth="1"/>
    <col min="4357" max="4357" width="12.5703125" style="97" customWidth="1"/>
    <col min="4358" max="4358" width="1" style="97" customWidth="1"/>
    <col min="4359" max="4359" width="14" style="97" customWidth="1"/>
    <col min="4360" max="4360" width="1.5703125" style="97" customWidth="1"/>
    <col min="4361" max="4361" width="9.140625" style="97" customWidth="1"/>
    <col min="4362" max="4362" width="1.5703125" style="97" customWidth="1"/>
    <col min="4363" max="4363" width="7.28515625" style="97" customWidth="1"/>
    <col min="4364" max="4364" width="1.5703125" style="97" customWidth="1"/>
    <col min="4365" max="4365" width="13.85546875" style="97" bestFit="1" customWidth="1"/>
    <col min="4366" max="4366" width="1.5703125" style="97" customWidth="1"/>
    <col min="4367" max="4367" width="9" style="97" customWidth="1"/>
    <col min="4368" max="4368" width="1.5703125" style="97" customWidth="1"/>
    <col min="4369" max="4369" width="7.140625" style="97" customWidth="1"/>
    <col min="4370" max="4370" width="1.5703125" style="97" customWidth="1"/>
    <col min="4371" max="4371" width="12.85546875" style="97" customWidth="1"/>
    <col min="4372" max="4372" width="1.5703125" style="97" customWidth="1"/>
    <col min="4373" max="4373" width="7.42578125" style="97" customWidth="1"/>
    <col min="4374" max="4374" width="1.5703125" style="97" customWidth="1"/>
    <col min="4375" max="4375" width="6.7109375" style="97" customWidth="1"/>
    <col min="4376" max="4376" width="1.5703125" style="97" customWidth="1"/>
    <col min="4377" max="4377" width="11.42578125" style="97" customWidth="1"/>
    <col min="4378" max="4378" width="1.5703125" style="97" customWidth="1"/>
    <col min="4379" max="4379" width="7" style="97" customWidth="1"/>
    <col min="4380" max="4380" width="1.5703125" style="97" customWidth="1"/>
    <col min="4381" max="4381" width="7.140625" style="97" customWidth="1"/>
    <col min="4382" max="4382" width="1.5703125" style="97" customWidth="1"/>
    <col min="4383" max="4383" width="14" style="97" customWidth="1"/>
    <col min="4384" max="4385" width="1.5703125" style="97" customWidth="1"/>
    <col min="4386" max="4386" width="15.28515625" style="97" customWidth="1"/>
    <col min="4387" max="4387" width="2.42578125" style="97" customWidth="1"/>
    <col min="4388" max="4388" width="15.28515625" style="97" customWidth="1"/>
    <col min="4389" max="4389" width="2.42578125" style="97" customWidth="1"/>
    <col min="4390" max="4390" width="16.140625" style="97" customWidth="1"/>
    <col min="4391" max="4391" width="3.28515625" style="97" customWidth="1"/>
    <col min="4392" max="4392" width="16.140625" style="97" customWidth="1"/>
    <col min="4393" max="4393" width="1.5703125" style="97" customWidth="1"/>
    <col min="4394" max="4394" width="9.28515625" style="97" customWidth="1"/>
    <col min="4395" max="4395" width="1.5703125" style="97" customWidth="1"/>
    <col min="4396" max="4396" width="9.28515625" style="97" customWidth="1"/>
    <col min="4397" max="4397" width="3.28515625" style="97" customWidth="1"/>
    <col min="4398" max="4398" width="15.28515625" style="97" customWidth="1"/>
    <col min="4399" max="4399" width="1.5703125" style="97" customWidth="1"/>
    <col min="4400" max="4400" width="13.5703125" style="97" customWidth="1"/>
    <col min="4401" max="4401" width="1.5703125" style="97" customWidth="1"/>
    <col min="4402" max="4402" width="0" style="97" hidden="1" customWidth="1"/>
    <col min="4403" max="4403" width="1.5703125" style="97" customWidth="1"/>
    <col min="4404" max="4404" width="13.5703125" style="97" customWidth="1"/>
    <col min="4405" max="4405" width="2.42578125" style="97" customWidth="1"/>
    <col min="4406" max="4406" width="5" style="97" customWidth="1"/>
    <col min="4407" max="4407" width="7.28515625" style="97" customWidth="1"/>
    <col min="4408" max="4408" width="10.85546875" style="97" customWidth="1"/>
    <col min="4409" max="4409" width="8.140625" style="97" customWidth="1"/>
    <col min="4410" max="4608" width="12.7109375" style="97"/>
    <col min="4609" max="4609" width="4.140625" style="97" customWidth="1"/>
    <col min="4610" max="4610" width="1" style="97" customWidth="1"/>
    <col min="4611" max="4611" width="8.85546875" style="97" customWidth="1"/>
    <col min="4612" max="4612" width="2" style="97" customWidth="1"/>
    <col min="4613" max="4613" width="12.5703125" style="97" customWidth="1"/>
    <col min="4614" max="4614" width="1" style="97" customWidth="1"/>
    <col min="4615" max="4615" width="14" style="97" customWidth="1"/>
    <col min="4616" max="4616" width="1.5703125" style="97" customWidth="1"/>
    <col min="4617" max="4617" width="9.140625" style="97" customWidth="1"/>
    <col min="4618" max="4618" width="1.5703125" style="97" customWidth="1"/>
    <col min="4619" max="4619" width="7.28515625" style="97" customWidth="1"/>
    <col min="4620" max="4620" width="1.5703125" style="97" customWidth="1"/>
    <col min="4621" max="4621" width="13.85546875" style="97" bestFit="1" customWidth="1"/>
    <col min="4622" max="4622" width="1.5703125" style="97" customWidth="1"/>
    <col min="4623" max="4623" width="9" style="97" customWidth="1"/>
    <col min="4624" max="4624" width="1.5703125" style="97" customWidth="1"/>
    <col min="4625" max="4625" width="7.140625" style="97" customWidth="1"/>
    <col min="4626" max="4626" width="1.5703125" style="97" customWidth="1"/>
    <col min="4627" max="4627" width="12.85546875" style="97" customWidth="1"/>
    <col min="4628" max="4628" width="1.5703125" style="97" customWidth="1"/>
    <col min="4629" max="4629" width="7.42578125" style="97" customWidth="1"/>
    <col min="4630" max="4630" width="1.5703125" style="97" customWidth="1"/>
    <col min="4631" max="4631" width="6.7109375" style="97" customWidth="1"/>
    <col min="4632" max="4632" width="1.5703125" style="97" customWidth="1"/>
    <col min="4633" max="4633" width="11.42578125" style="97" customWidth="1"/>
    <col min="4634" max="4634" width="1.5703125" style="97" customWidth="1"/>
    <col min="4635" max="4635" width="7" style="97" customWidth="1"/>
    <col min="4636" max="4636" width="1.5703125" style="97" customWidth="1"/>
    <col min="4637" max="4637" width="7.140625" style="97" customWidth="1"/>
    <col min="4638" max="4638" width="1.5703125" style="97" customWidth="1"/>
    <col min="4639" max="4639" width="14" style="97" customWidth="1"/>
    <col min="4640" max="4641" width="1.5703125" style="97" customWidth="1"/>
    <col min="4642" max="4642" width="15.28515625" style="97" customWidth="1"/>
    <col min="4643" max="4643" width="2.42578125" style="97" customWidth="1"/>
    <col min="4644" max="4644" width="15.28515625" style="97" customWidth="1"/>
    <col min="4645" max="4645" width="2.42578125" style="97" customWidth="1"/>
    <col min="4646" max="4646" width="16.140625" style="97" customWidth="1"/>
    <col min="4647" max="4647" width="3.28515625" style="97" customWidth="1"/>
    <col min="4648" max="4648" width="16.140625" style="97" customWidth="1"/>
    <col min="4649" max="4649" width="1.5703125" style="97" customWidth="1"/>
    <col min="4650" max="4650" width="9.28515625" style="97" customWidth="1"/>
    <col min="4651" max="4651" width="1.5703125" style="97" customWidth="1"/>
    <col min="4652" max="4652" width="9.28515625" style="97" customWidth="1"/>
    <col min="4653" max="4653" width="3.28515625" style="97" customWidth="1"/>
    <col min="4654" max="4654" width="15.28515625" style="97" customWidth="1"/>
    <col min="4655" max="4655" width="1.5703125" style="97" customWidth="1"/>
    <col min="4656" max="4656" width="13.5703125" style="97" customWidth="1"/>
    <col min="4657" max="4657" width="1.5703125" style="97" customWidth="1"/>
    <col min="4658" max="4658" width="0" style="97" hidden="1" customWidth="1"/>
    <col min="4659" max="4659" width="1.5703125" style="97" customWidth="1"/>
    <col min="4660" max="4660" width="13.5703125" style="97" customWidth="1"/>
    <col min="4661" max="4661" width="2.42578125" style="97" customWidth="1"/>
    <col min="4662" max="4662" width="5" style="97" customWidth="1"/>
    <col min="4663" max="4663" width="7.28515625" style="97" customWidth="1"/>
    <col min="4664" max="4664" width="10.85546875" style="97" customWidth="1"/>
    <col min="4665" max="4665" width="8.140625" style="97" customWidth="1"/>
    <col min="4666" max="4864" width="12.7109375" style="97"/>
    <col min="4865" max="4865" width="4.140625" style="97" customWidth="1"/>
    <col min="4866" max="4866" width="1" style="97" customWidth="1"/>
    <col min="4867" max="4867" width="8.85546875" style="97" customWidth="1"/>
    <col min="4868" max="4868" width="2" style="97" customWidth="1"/>
    <col min="4869" max="4869" width="12.5703125" style="97" customWidth="1"/>
    <col min="4870" max="4870" width="1" style="97" customWidth="1"/>
    <col min="4871" max="4871" width="14" style="97" customWidth="1"/>
    <col min="4872" max="4872" width="1.5703125" style="97" customWidth="1"/>
    <col min="4873" max="4873" width="9.140625" style="97" customWidth="1"/>
    <col min="4874" max="4874" width="1.5703125" style="97" customWidth="1"/>
    <col min="4875" max="4875" width="7.28515625" style="97" customWidth="1"/>
    <col min="4876" max="4876" width="1.5703125" style="97" customWidth="1"/>
    <col min="4877" max="4877" width="13.85546875" style="97" bestFit="1" customWidth="1"/>
    <col min="4878" max="4878" width="1.5703125" style="97" customWidth="1"/>
    <col min="4879" max="4879" width="9" style="97" customWidth="1"/>
    <col min="4880" max="4880" width="1.5703125" style="97" customWidth="1"/>
    <col min="4881" max="4881" width="7.140625" style="97" customWidth="1"/>
    <col min="4882" max="4882" width="1.5703125" style="97" customWidth="1"/>
    <col min="4883" max="4883" width="12.85546875" style="97" customWidth="1"/>
    <col min="4884" max="4884" width="1.5703125" style="97" customWidth="1"/>
    <col min="4885" max="4885" width="7.42578125" style="97" customWidth="1"/>
    <col min="4886" max="4886" width="1.5703125" style="97" customWidth="1"/>
    <col min="4887" max="4887" width="6.7109375" style="97" customWidth="1"/>
    <col min="4888" max="4888" width="1.5703125" style="97" customWidth="1"/>
    <col min="4889" max="4889" width="11.42578125" style="97" customWidth="1"/>
    <col min="4890" max="4890" width="1.5703125" style="97" customWidth="1"/>
    <col min="4891" max="4891" width="7" style="97" customWidth="1"/>
    <col min="4892" max="4892" width="1.5703125" style="97" customWidth="1"/>
    <col min="4893" max="4893" width="7.140625" style="97" customWidth="1"/>
    <col min="4894" max="4894" width="1.5703125" style="97" customWidth="1"/>
    <col min="4895" max="4895" width="14" style="97" customWidth="1"/>
    <col min="4896" max="4897" width="1.5703125" style="97" customWidth="1"/>
    <col min="4898" max="4898" width="15.28515625" style="97" customWidth="1"/>
    <col min="4899" max="4899" width="2.42578125" style="97" customWidth="1"/>
    <col min="4900" max="4900" width="15.28515625" style="97" customWidth="1"/>
    <col min="4901" max="4901" width="2.42578125" style="97" customWidth="1"/>
    <col min="4902" max="4902" width="16.140625" style="97" customWidth="1"/>
    <col min="4903" max="4903" width="3.28515625" style="97" customWidth="1"/>
    <col min="4904" max="4904" width="16.140625" style="97" customWidth="1"/>
    <col min="4905" max="4905" width="1.5703125" style="97" customWidth="1"/>
    <col min="4906" max="4906" width="9.28515625" style="97" customWidth="1"/>
    <col min="4907" max="4907" width="1.5703125" style="97" customWidth="1"/>
    <col min="4908" max="4908" width="9.28515625" style="97" customWidth="1"/>
    <col min="4909" max="4909" width="3.28515625" style="97" customWidth="1"/>
    <col min="4910" max="4910" width="15.28515625" style="97" customWidth="1"/>
    <col min="4911" max="4911" width="1.5703125" style="97" customWidth="1"/>
    <col min="4912" max="4912" width="13.5703125" style="97" customWidth="1"/>
    <col min="4913" max="4913" width="1.5703125" style="97" customWidth="1"/>
    <col min="4914" max="4914" width="0" style="97" hidden="1" customWidth="1"/>
    <col min="4915" max="4915" width="1.5703125" style="97" customWidth="1"/>
    <col min="4916" max="4916" width="13.5703125" style="97" customWidth="1"/>
    <col min="4917" max="4917" width="2.42578125" style="97" customWidth="1"/>
    <col min="4918" max="4918" width="5" style="97" customWidth="1"/>
    <col min="4919" max="4919" width="7.28515625" style="97" customWidth="1"/>
    <col min="4920" max="4920" width="10.85546875" style="97" customWidth="1"/>
    <col min="4921" max="4921" width="8.140625" style="97" customWidth="1"/>
    <col min="4922" max="5120" width="12.7109375" style="97"/>
    <col min="5121" max="5121" width="4.140625" style="97" customWidth="1"/>
    <col min="5122" max="5122" width="1" style="97" customWidth="1"/>
    <col min="5123" max="5123" width="8.85546875" style="97" customWidth="1"/>
    <col min="5124" max="5124" width="2" style="97" customWidth="1"/>
    <col min="5125" max="5125" width="12.5703125" style="97" customWidth="1"/>
    <col min="5126" max="5126" width="1" style="97" customWidth="1"/>
    <col min="5127" max="5127" width="14" style="97" customWidth="1"/>
    <col min="5128" max="5128" width="1.5703125" style="97" customWidth="1"/>
    <col min="5129" max="5129" width="9.140625" style="97" customWidth="1"/>
    <col min="5130" max="5130" width="1.5703125" style="97" customWidth="1"/>
    <col min="5131" max="5131" width="7.28515625" style="97" customWidth="1"/>
    <col min="5132" max="5132" width="1.5703125" style="97" customWidth="1"/>
    <col min="5133" max="5133" width="13.85546875" style="97" bestFit="1" customWidth="1"/>
    <col min="5134" max="5134" width="1.5703125" style="97" customWidth="1"/>
    <col min="5135" max="5135" width="9" style="97" customWidth="1"/>
    <col min="5136" max="5136" width="1.5703125" style="97" customWidth="1"/>
    <col min="5137" max="5137" width="7.140625" style="97" customWidth="1"/>
    <col min="5138" max="5138" width="1.5703125" style="97" customWidth="1"/>
    <col min="5139" max="5139" width="12.85546875" style="97" customWidth="1"/>
    <col min="5140" max="5140" width="1.5703125" style="97" customWidth="1"/>
    <col min="5141" max="5141" width="7.42578125" style="97" customWidth="1"/>
    <col min="5142" max="5142" width="1.5703125" style="97" customWidth="1"/>
    <col min="5143" max="5143" width="6.7109375" style="97" customWidth="1"/>
    <col min="5144" max="5144" width="1.5703125" style="97" customWidth="1"/>
    <col min="5145" max="5145" width="11.42578125" style="97" customWidth="1"/>
    <col min="5146" max="5146" width="1.5703125" style="97" customWidth="1"/>
    <col min="5147" max="5147" width="7" style="97" customWidth="1"/>
    <col min="5148" max="5148" width="1.5703125" style="97" customWidth="1"/>
    <col min="5149" max="5149" width="7.140625" style="97" customWidth="1"/>
    <col min="5150" max="5150" width="1.5703125" style="97" customWidth="1"/>
    <col min="5151" max="5151" width="14" style="97" customWidth="1"/>
    <col min="5152" max="5153" width="1.5703125" style="97" customWidth="1"/>
    <col min="5154" max="5154" width="15.28515625" style="97" customWidth="1"/>
    <col min="5155" max="5155" width="2.42578125" style="97" customWidth="1"/>
    <col min="5156" max="5156" width="15.28515625" style="97" customWidth="1"/>
    <col min="5157" max="5157" width="2.42578125" style="97" customWidth="1"/>
    <col min="5158" max="5158" width="16.140625" style="97" customWidth="1"/>
    <col min="5159" max="5159" width="3.28515625" style="97" customWidth="1"/>
    <col min="5160" max="5160" width="16.140625" style="97" customWidth="1"/>
    <col min="5161" max="5161" width="1.5703125" style="97" customWidth="1"/>
    <col min="5162" max="5162" width="9.28515625" style="97" customWidth="1"/>
    <col min="5163" max="5163" width="1.5703125" style="97" customWidth="1"/>
    <col min="5164" max="5164" width="9.28515625" style="97" customWidth="1"/>
    <col min="5165" max="5165" width="3.28515625" style="97" customWidth="1"/>
    <col min="5166" max="5166" width="15.28515625" style="97" customWidth="1"/>
    <col min="5167" max="5167" width="1.5703125" style="97" customWidth="1"/>
    <col min="5168" max="5168" width="13.5703125" style="97" customWidth="1"/>
    <col min="5169" max="5169" width="1.5703125" style="97" customWidth="1"/>
    <col min="5170" max="5170" width="0" style="97" hidden="1" customWidth="1"/>
    <col min="5171" max="5171" width="1.5703125" style="97" customWidth="1"/>
    <col min="5172" max="5172" width="13.5703125" style="97" customWidth="1"/>
    <col min="5173" max="5173" width="2.42578125" style="97" customWidth="1"/>
    <col min="5174" max="5174" width="5" style="97" customWidth="1"/>
    <col min="5175" max="5175" width="7.28515625" style="97" customWidth="1"/>
    <col min="5176" max="5176" width="10.85546875" style="97" customWidth="1"/>
    <col min="5177" max="5177" width="8.140625" style="97" customWidth="1"/>
    <col min="5178" max="5376" width="12.7109375" style="97"/>
    <col min="5377" max="5377" width="4.140625" style="97" customWidth="1"/>
    <col min="5378" max="5378" width="1" style="97" customWidth="1"/>
    <col min="5379" max="5379" width="8.85546875" style="97" customWidth="1"/>
    <col min="5380" max="5380" width="2" style="97" customWidth="1"/>
    <col min="5381" max="5381" width="12.5703125" style="97" customWidth="1"/>
    <col min="5382" max="5382" width="1" style="97" customWidth="1"/>
    <col min="5383" max="5383" width="14" style="97" customWidth="1"/>
    <col min="5384" max="5384" width="1.5703125" style="97" customWidth="1"/>
    <col min="5385" max="5385" width="9.140625" style="97" customWidth="1"/>
    <col min="5386" max="5386" width="1.5703125" style="97" customWidth="1"/>
    <col min="5387" max="5387" width="7.28515625" style="97" customWidth="1"/>
    <col min="5388" max="5388" width="1.5703125" style="97" customWidth="1"/>
    <col min="5389" max="5389" width="13.85546875" style="97" bestFit="1" customWidth="1"/>
    <col min="5390" max="5390" width="1.5703125" style="97" customWidth="1"/>
    <col min="5391" max="5391" width="9" style="97" customWidth="1"/>
    <col min="5392" max="5392" width="1.5703125" style="97" customWidth="1"/>
    <col min="5393" max="5393" width="7.140625" style="97" customWidth="1"/>
    <col min="5394" max="5394" width="1.5703125" style="97" customWidth="1"/>
    <col min="5395" max="5395" width="12.85546875" style="97" customWidth="1"/>
    <col min="5396" max="5396" width="1.5703125" style="97" customWidth="1"/>
    <col min="5397" max="5397" width="7.42578125" style="97" customWidth="1"/>
    <col min="5398" max="5398" width="1.5703125" style="97" customWidth="1"/>
    <col min="5399" max="5399" width="6.7109375" style="97" customWidth="1"/>
    <col min="5400" max="5400" width="1.5703125" style="97" customWidth="1"/>
    <col min="5401" max="5401" width="11.42578125" style="97" customWidth="1"/>
    <col min="5402" max="5402" width="1.5703125" style="97" customWidth="1"/>
    <col min="5403" max="5403" width="7" style="97" customWidth="1"/>
    <col min="5404" max="5404" width="1.5703125" style="97" customWidth="1"/>
    <col min="5405" max="5405" width="7.140625" style="97" customWidth="1"/>
    <col min="5406" max="5406" width="1.5703125" style="97" customWidth="1"/>
    <col min="5407" max="5407" width="14" style="97" customWidth="1"/>
    <col min="5408" max="5409" width="1.5703125" style="97" customWidth="1"/>
    <col min="5410" max="5410" width="15.28515625" style="97" customWidth="1"/>
    <col min="5411" max="5411" width="2.42578125" style="97" customWidth="1"/>
    <col min="5412" max="5412" width="15.28515625" style="97" customWidth="1"/>
    <col min="5413" max="5413" width="2.42578125" style="97" customWidth="1"/>
    <col min="5414" max="5414" width="16.140625" style="97" customWidth="1"/>
    <col min="5415" max="5415" width="3.28515625" style="97" customWidth="1"/>
    <col min="5416" max="5416" width="16.140625" style="97" customWidth="1"/>
    <col min="5417" max="5417" width="1.5703125" style="97" customWidth="1"/>
    <col min="5418" max="5418" width="9.28515625" style="97" customWidth="1"/>
    <col min="5419" max="5419" width="1.5703125" style="97" customWidth="1"/>
    <col min="5420" max="5420" width="9.28515625" style="97" customWidth="1"/>
    <col min="5421" max="5421" width="3.28515625" style="97" customWidth="1"/>
    <col min="5422" max="5422" width="15.28515625" style="97" customWidth="1"/>
    <col min="5423" max="5423" width="1.5703125" style="97" customWidth="1"/>
    <col min="5424" max="5424" width="13.5703125" style="97" customWidth="1"/>
    <col min="5425" max="5425" width="1.5703125" style="97" customWidth="1"/>
    <col min="5426" max="5426" width="0" style="97" hidden="1" customWidth="1"/>
    <col min="5427" max="5427" width="1.5703125" style="97" customWidth="1"/>
    <col min="5428" max="5428" width="13.5703125" style="97" customWidth="1"/>
    <col min="5429" max="5429" width="2.42578125" style="97" customWidth="1"/>
    <col min="5430" max="5430" width="5" style="97" customWidth="1"/>
    <col min="5431" max="5431" width="7.28515625" style="97" customWidth="1"/>
    <col min="5432" max="5432" width="10.85546875" style="97" customWidth="1"/>
    <col min="5433" max="5433" width="8.140625" style="97" customWidth="1"/>
    <col min="5434" max="5632" width="12.7109375" style="97"/>
    <col min="5633" max="5633" width="4.140625" style="97" customWidth="1"/>
    <col min="5634" max="5634" width="1" style="97" customWidth="1"/>
    <col min="5635" max="5635" width="8.85546875" style="97" customWidth="1"/>
    <col min="5636" max="5636" width="2" style="97" customWidth="1"/>
    <col min="5637" max="5637" width="12.5703125" style="97" customWidth="1"/>
    <col min="5638" max="5638" width="1" style="97" customWidth="1"/>
    <col min="5639" max="5639" width="14" style="97" customWidth="1"/>
    <col min="5640" max="5640" width="1.5703125" style="97" customWidth="1"/>
    <col min="5641" max="5641" width="9.140625" style="97" customWidth="1"/>
    <col min="5642" max="5642" width="1.5703125" style="97" customWidth="1"/>
    <col min="5643" max="5643" width="7.28515625" style="97" customWidth="1"/>
    <col min="5644" max="5644" width="1.5703125" style="97" customWidth="1"/>
    <col min="5645" max="5645" width="13.85546875" style="97" bestFit="1" customWidth="1"/>
    <col min="5646" max="5646" width="1.5703125" style="97" customWidth="1"/>
    <col min="5647" max="5647" width="9" style="97" customWidth="1"/>
    <col min="5648" max="5648" width="1.5703125" style="97" customWidth="1"/>
    <col min="5649" max="5649" width="7.140625" style="97" customWidth="1"/>
    <col min="5650" max="5650" width="1.5703125" style="97" customWidth="1"/>
    <col min="5651" max="5651" width="12.85546875" style="97" customWidth="1"/>
    <col min="5652" max="5652" width="1.5703125" style="97" customWidth="1"/>
    <col min="5653" max="5653" width="7.42578125" style="97" customWidth="1"/>
    <col min="5654" max="5654" width="1.5703125" style="97" customWidth="1"/>
    <col min="5655" max="5655" width="6.7109375" style="97" customWidth="1"/>
    <col min="5656" max="5656" width="1.5703125" style="97" customWidth="1"/>
    <col min="5657" max="5657" width="11.42578125" style="97" customWidth="1"/>
    <col min="5658" max="5658" width="1.5703125" style="97" customWidth="1"/>
    <col min="5659" max="5659" width="7" style="97" customWidth="1"/>
    <col min="5660" max="5660" width="1.5703125" style="97" customWidth="1"/>
    <col min="5661" max="5661" width="7.140625" style="97" customWidth="1"/>
    <col min="5662" max="5662" width="1.5703125" style="97" customWidth="1"/>
    <col min="5663" max="5663" width="14" style="97" customWidth="1"/>
    <col min="5664" max="5665" width="1.5703125" style="97" customWidth="1"/>
    <col min="5666" max="5666" width="15.28515625" style="97" customWidth="1"/>
    <col min="5667" max="5667" width="2.42578125" style="97" customWidth="1"/>
    <col min="5668" max="5668" width="15.28515625" style="97" customWidth="1"/>
    <col min="5669" max="5669" width="2.42578125" style="97" customWidth="1"/>
    <col min="5670" max="5670" width="16.140625" style="97" customWidth="1"/>
    <col min="5671" max="5671" width="3.28515625" style="97" customWidth="1"/>
    <col min="5672" max="5672" width="16.140625" style="97" customWidth="1"/>
    <col min="5673" max="5673" width="1.5703125" style="97" customWidth="1"/>
    <col min="5674" max="5674" width="9.28515625" style="97" customWidth="1"/>
    <col min="5675" max="5675" width="1.5703125" style="97" customWidth="1"/>
    <col min="5676" max="5676" width="9.28515625" style="97" customWidth="1"/>
    <col min="5677" max="5677" width="3.28515625" style="97" customWidth="1"/>
    <col min="5678" max="5678" width="15.28515625" style="97" customWidth="1"/>
    <col min="5679" max="5679" width="1.5703125" style="97" customWidth="1"/>
    <col min="5680" max="5680" width="13.5703125" style="97" customWidth="1"/>
    <col min="5681" max="5681" width="1.5703125" style="97" customWidth="1"/>
    <col min="5682" max="5682" width="0" style="97" hidden="1" customWidth="1"/>
    <col min="5683" max="5683" width="1.5703125" style="97" customWidth="1"/>
    <col min="5684" max="5684" width="13.5703125" style="97" customWidth="1"/>
    <col min="5685" max="5685" width="2.42578125" style="97" customWidth="1"/>
    <col min="5686" max="5686" width="5" style="97" customWidth="1"/>
    <col min="5687" max="5687" width="7.28515625" style="97" customWidth="1"/>
    <col min="5688" max="5688" width="10.85546875" style="97" customWidth="1"/>
    <col min="5689" max="5689" width="8.140625" style="97" customWidth="1"/>
    <col min="5690" max="5888" width="12.7109375" style="97"/>
    <col min="5889" max="5889" width="4.140625" style="97" customWidth="1"/>
    <col min="5890" max="5890" width="1" style="97" customWidth="1"/>
    <col min="5891" max="5891" width="8.85546875" style="97" customWidth="1"/>
    <col min="5892" max="5892" width="2" style="97" customWidth="1"/>
    <col min="5893" max="5893" width="12.5703125" style="97" customWidth="1"/>
    <col min="5894" max="5894" width="1" style="97" customWidth="1"/>
    <col min="5895" max="5895" width="14" style="97" customWidth="1"/>
    <col min="5896" max="5896" width="1.5703125" style="97" customWidth="1"/>
    <col min="5897" max="5897" width="9.140625" style="97" customWidth="1"/>
    <col min="5898" max="5898" width="1.5703125" style="97" customWidth="1"/>
    <col min="5899" max="5899" width="7.28515625" style="97" customWidth="1"/>
    <col min="5900" max="5900" width="1.5703125" style="97" customWidth="1"/>
    <col min="5901" max="5901" width="13.85546875" style="97" bestFit="1" customWidth="1"/>
    <col min="5902" max="5902" width="1.5703125" style="97" customWidth="1"/>
    <col min="5903" max="5903" width="9" style="97" customWidth="1"/>
    <col min="5904" max="5904" width="1.5703125" style="97" customWidth="1"/>
    <col min="5905" max="5905" width="7.140625" style="97" customWidth="1"/>
    <col min="5906" max="5906" width="1.5703125" style="97" customWidth="1"/>
    <col min="5907" max="5907" width="12.85546875" style="97" customWidth="1"/>
    <col min="5908" max="5908" width="1.5703125" style="97" customWidth="1"/>
    <col min="5909" max="5909" width="7.42578125" style="97" customWidth="1"/>
    <col min="5910" max="5910" width="1.5703125" style="97" customWidth="1"/>
    <col min="5911" max="5911" width="6.7109375" style="97" customWidth="1"/>
    <col min="5912" max="5912" width="1.5703125" style="97" customWidth="1"/>
    <col min="5913" max="5913" width="11.42578125" style="97" customWidth="1"/>
    <col min="5914" max="5914" width="1.5703125" style="97" customWidth="1"/>
    <col min="5915" max="5915" width="7" style="97" customWidth="1"/>
    <col min="5916" max="5916" width="1.5703125" style="97" customWidth="1"/>
    <col min="5917" max="5917" width="7.140625" style="97" customWidth="1"/>
    <col min="5918" max="5918" width="1.5703125" style="97" customWidth="1"/>
    <col min="5919" max="5919" width="14" style="97" customWidth="1"/>
    <col min="5920" max="5921" width="1.5703125" style="97" customWidth="1"/>
    <col min="5922" max="5922" width="15.28515625" style="97" customWidth="1"/>
    <col min="5923" max="5923" width="2.42578125" style="97" customWidth="1"/>
    <col min="5924" max="5924" width="15.28515625" style="97" customWidth="1"/>
    <col min="5925" max="5925" width="2.42578125" style="97" customWidth="1"/>
    <col min="5926" max="5926" width="16.140625" style="97" customWidth="1"/>
    <col min="5927" max="5927" width="3.28515625" style="97" customWidth="1"/>
    <col min="5928" max="5928" width="16.140625" style="97" customWidth="1"/>
    <col min="5929" max="5929" width="1.5703125" style="97" customWidth="1"/>
    <col min="5930" max="5930" width="9.28515625" style="97" customWidth="1"/>
    <col min="5931" max="5931" width="1.5703125" style="97" customWidth="1"/>
    <col min="5932" max="5932" width="9.28515625" style="97" customWidth="1"/>
    <col min="5933" max="5933" width="3.28515625" style="97" customWidth="1"/>
    <col min="5934" max="5934" width="15.28515625" style="97" customWidth="1"/>
    <col min="5935" max="5935" width="1.5703125" style="97" customWidth="1"/>
    <col min="5936" max="5936" width="13.5703125" style="97" customWidth="1"/>
    <col min="5937" max="5937" width="1.5703125" style="97" customWidth="1"/>
    <col min="5938" max="5938" width="0" style="97" hidden="1" customWidth="1"/>
    <col min="5939" max="5939" width="1.5703125" style="97" customWidth="1"/>
    <col min="5940" max="5940" width="13.5703125" style="97" customWidth="1"/>
    <col min="5941" max="5941" width="2.42578125" style="97" customWidth="1"/>
    <col min="5942" max="5942" width="5" style="97" customWidth="1"/>
    <col min="5943" max="5943" width="7.28515625" style="97" customWidth="1"/>
    <col min="5944" max="5944" width="10.85546875" style="97" customWidth="1"/>
    <col min="5945" max="5945" width="8.140625" style="97" customWidth="1"/>
    <col min="5946" max="6144" width="12.7109375" style="97"/>
    <col min="6145" max="6145" width="4.140625" style="97" customWidth="1"/>
    <col min="6146" max="6146" width="1" style="97" customWidth="1"/>
    <col min="6147" max="6147" width="8.85546875" style="97" customWidth="1"/>
    <col min="6148" max="6148" width="2" style="97" customWidth="1"/>
    <col min="6149" max="6149" width="12.5703125" style="97" customWidth="1"/>
    <col min="6150" max="6150" width="1" style="97" customWidth="1"/>
    <col min="6151" max="6151" width="14" style="97" customWidth="1"/>
    <col min="6152" max="6152" width="1.5703125" style="97" customWidth="1"/>
    <col min="6153" max="6153" width="9.140625" style="97" customWidth="1"/>
    <col min="6154" max="6154" width="1.5703125" style="97" customWidth="1"/>
    <col min="6155" max="6155" width="7.28515625" style="97" customWidth="1"/>
    <col min="6156" max="6156" width="1.5703125" style="97" customWidth="1"/>
    <col min="6157" max="6157" width="13.85546875" style="97" bestFit="1" customWidth="1"/>
    <col min="6158" max="6158" width="1.5703125" style="97" customWidth="1"/>
    <col min="6159" max="6159" width="9" style="97" customWidth="1"/>
    <col min="6160" max="6160" width="1.5703125" style="97" customWidth="1"/>
    <col min="6161" max="6161" width="7.140625" style="97" customWidth="1"/>
    <col min="6162" max="6162" width="1.5703125" style="97" customWidth="1"/>
    <col min="6163" max="6163" width="12.85546875" style="97" customWidth="1"/>
    <col min="6164" max="6164" width="1.5703125" style="97" customWidth="1"/>
    <col min="6165" max="6165" width="7.42578125" style="97" customWidth="1"/>
    <col min="6166" max="6166" width="1.5703125" style="97" customWidth="1"/>
    <col min="6167" max="6167" width="6.7109375" style="97" customWidth="1"/>
    <col min="6168" max="6168" width="1.5703125" style="97" customWidth="1"/>
    <col min="6169" max="6169" width="11.42578125" style="97" customWidth="1"/>
    <col min="6170" max="6170" width="1.5703125" style="97" customWidth="1"/>
    <col min="6171" max="6171" width="7" style="97" customWidth="1"/>
    <col min="6172" max="6172" width="1.5703125" style="97" customWidth="1"/>
    <col min="6173" max="6173" width="7.140625" style="97" customWidth="1"/>
    <col min="6174" max="6174" width="1.5703125" style="97" customWidth="1"/>
    <col min="6175" max="6175" width="14" style="97" customWidth="1"/>
    <col min="6176" max="6177" width="1.5703125" style="97" customWidth="1"/>
    <col min="6178" max="6178" width="15.28515625" style="97" customWidth="1"/>
    <col min="6179" max="6179" width="2.42578125" style="97" customWidth="1"/>
    <col min="6180" max="6180" width="15.28515625" style="97" customWidth="1"/>
    <col min="6181" max="6181" width="2.42578125" style="97" customWidth="1"/>
    <col min="6182" max="6182" width="16.140625" style="97" customWidth="1"/>
    <col min="6183" max="6183" width="3.28515625" style="97" customWidth="1"/>
    <col min="6184" max="6184" width="16.140625" style="97" customWidth="1"/>
    <col min="6185" max="6185" width="1.5703125" style="97" customWidth="1"/>
    <col min="6186" max="6186" width="9.28515625" style="97" customWidth="1"/>
    <col min="6187" max="6187" width="1.5703125" style="97" customWidth="1"/>
    <col min="6188" max="6188" width="9.28515625" style="97" customWidth="1"/>
    <col min="6189" max="6189" width="3.28515625" style="97" customWidth="1"/>
    <col min="6190" max="6190" width="15.28515625" style="97" customWidth="1"/>
    <col min="6191" max="6191" width="1.5703125" style="97" customWidth="1"/>
    <col min="6192" max="6192" width="13.5703125" style="97" customWidth="1"/>
    <col min="6193" max="6193" width="1.5703125" style="97" customWidth="1"/>
    <col min="6194" max="6194" width="0" style="97" hidden="1" customWidth="1"/>
    <col min="6195" max="6195" width="1.5703125" style="97" customWidth="1"/>
    <col min="6196" max="6196" width="13.5703125" style="97" customWidth="1"/>
    <col min="6197" max="6197" width="2.42578125" style="97" customWidth="1"/>
    <col min="6198" max="6198" width="5" style="97" customWidth="1"/>
    <col min="6199" max="6199" width="7.28515625" style="97" customWidth="1"/>
    <col min="6200" max="6200" width="10.85546875" style="97" customWidth="1"/>
    <col min="6201" max="6201" width="8.140625" style="97" customWidth="1"/>
    <col min="6202" max="6400" width="12.7109375" style="97"/>
    <col min="6401" max="6401" width="4.140625" style="97" customWidth="1"/>
    <col min="6402" max="6402" width="1" style="97" customWidth="1"/>
    <col min="6403" max="6403" width="8.85546875" style="97" customWidth="1"/>
    <col min="6404" max="6404" width="2" style="97" customWidth="1"/>
    <col min="6405" max="6405" width="12.5703125" style="97" customWidth="1"/>
    <col min="6406" max="6406" width="1" style="97" customWidth="1"/>
    <col min="6407" max="6407" width="14" style="97" customWidth="1"/>
    <col min="6408" max="6408" width="1.5703125" style="97" customWidth="1"/>
    <col min="6409" max="6409" width="9.140625" style="97" customWidth="1"/>
    <col min="6410" max="6410" width="1.5703125" style="97" customWidth="1"/>
    <col min="6411" max="6411" width="7.28515625" style="97" customWidth="1"/>
    <col min="6412" max="6412" width="1.5703125" style="97" customWidth="1"/>
    <col min="6413" max="6413" width="13.85546875" style="97" bestFit="1" customWidth="1"/>
    <col min="6414" max="6414" width="1.5703125" style="97" customWidth="1"/>
    <col min="6415" max="6415" width="9" style="97" customWidth="1"/>
    <col min="6416" max="6416" width="1.5703125" style="97" customWidth="1"/>
    <col min="6417" max="6417" width="7.140625" style="97" customWidth="1"/>
    <col min="6418" max="6418" width="1.5703125" style="97" customWidth="1"/>
    <col min="6419" max="6419" width="12.85546875" style="97" customWidth="1"/>
    <col min="6420" max="6420" width="1.5703125" style="97" customWidth="1"/>
    <col min="6421" max="6421" width="7.42578125" style="97" customWidth="1"/>
    <col min="6422" max="6422" width="1.5703125" style="97" customWidth="1"/>
    <col min="6423" max="6423" width="6.7109375" style="97" customWidth="1"/>
    <col min="6424" max="6424" width="1.5703125" style="97" customWidth="1"/>
    <col min="6425" max="6425" width="11.42578125" style="97" customWidth="1"/>
    <col min="6426" max="6426" width="1.5703125" style="97" customWidth="1"/>
    <col min="6427" max="6427" width="7" style="97" customWidth="1"/>
    <col min="6428" max="6428" width="1.5703125" style="97" customWidth="1"/>
    <col min="6429" max="6429" width="7.140625" style="97" customWidth="1"/>
    <col min="6430" max="6430" width="1.5703125" style="97" customWidth="1"/>
    <col min="6431" max="6431" width="14" style="97" customWidth="1"/>
    <col min="6432" max="6433" width="1.5703125" style="97" customWidth="1"/>
    <col min="6434" max="6434" width="15.28515625" style="97" customWidth="1"/>
    <col min="6435" max="6435" width="2.42578125" style="97" customWidth="1"/>
    <col min="6436" max="6436" width="15.28515625" style="97" customWidth="1"/>
    <col min="6437" max="6437" width="2.42578125" style="97" customWidth="1"/>
    <col min="6438" max="6438" width="16.140625" style="97" customWidth="1"/>
    <col min="6439" max="6439" width="3.28515625" style="97" customWidth="1"/>
    <col min="6440" max="6440" width="16.140625" style="97" customWidth="1"/>
    <col min="6441" max="6441" width="1.5703125" style="97" customWidth="1"/>
    <col min="6442" max="6442" width="9.28515625" style="97" customWidth="1"/>
    <col min="6443" max="6443" width="1.5703125" style="97" customWidth="1"/>
    <col min="6444" max="6444" width="9.28515625" style="97" customWidth="1"/>
    <col min="6445" max="6445" width="3.28515625" style="97" customWidth="1"/>
    <col min="6446" max="6446" width="15.28515625" style="97" customWidth="1"/>
    <col min="6447" max="6447" width="1.5703125" style="97" customWidth="1"/>
    <col min="6448" max="6448" width="13.5703125" style="97" customWidth="1"/>
    <col min="6449" max="6449" width="1.5703125" style="97" customWidth="1"/>
    <col min="6450" max="6450" width="0" style="97" hidden="1" customWidth="1"/>
    <col min="6451" max="6451" width="1.5703125" style="97" customWidth="1"/>
    <col min="6452" max="6452" width="13.5703125" style="97" customWidth="1"/>
    <col min="6453" max="6453" width="2.42578125" style="97" customWidth="1"/>
    <col min="6454" max="6454" width="5" style="97" customWidth="1"/>
    <col min="6455" max="6455" width="7.28515625" style="97" customWidth="1"/>
    <col min="6456" max="6456" width="10.85546875" style="97" customWidth="1"/>
    <col min="6457" max="6457" width="8.140625" style="97" customWidth="1"/>
    <col min="6458" max="6656" width="12.7109375" style="97"/>
    <col min="6657" max="6657" width="4.140625" style="97" customWidth="1"/>
    <col min="6658" max="6658" width="1" style="97" customWidth="1"/>
    <col min="6659" max="6659" width="8.85546875" style="97" customWidth="1"/>
    <col min="6660" max="6660" width="2" style="97" customWidth="1"/>
    <col min="6661" max="6661" width="12.5703125" style="97" customWidth="1"/>
    <col min="6662" max="6662" width="1" style="97" customWidth="1"/>
    <col min="6663" max="6663" width="14" style="97" customWidth="1"/>
    <col min="6664" max="6664" width="1.5703125" style="97" customWidth="1"/>
    <col min="6665" max="6665" width="9.140625" style="97" customWidth="1"/>
    <col min="6666" max="6666" width="1.5703125" style="97" customWidth="1"/>
    <col min="6667" max="6667" width="7.28515625" style="97" customWidth="1"/>
    <col min="6668" max="6668" width="1.5703125" style="97" customWidth="1"/>
    <col min="6669" max="6669" width="13.85546875" style="97" bestFit="1" customWidth="1"/>
    <col min="6670" max="6670" width="1.5703125" style="97" customWidth="1"/>
    <col min="6671" max="6671" width="9" style="97" customWidth="1"/>
    <col min="6672" max="6672" width="1.5703125" style="97" customWidth="1"/>
    <col min="6673" max="6673" width="7.140625" style="97" customWidth="1"/>
    <col min="6674" max="6674" width="1.5703125" style="97" customWidth="1"/>
    <col min="6675" max="6675" width="12.85546875" style="97" customWidth="1"/>
    <col min="6676" max="6676" width="1.5703125" style="97" customWidth="1"/>
    <col min="6677" max="6677" width="7.42578125" style="97" customWidth="1"/>
    <col min="6678" max="6678" width="1.5703125" style="97" customWidth="1"/>
    <col min="6679" max="6679" width="6.7109375" style="97" customWidth="1"/>
    <col min="6680" max="6680" width="1.5703125" style="97" customWidth="1"/>
    <col min="6681" max="6681" width="11.42578125" style="97" customWidth="1"/>
    <col min="6682" max="6682" width="1.5703125" style="97" customWidth="1"/>
    <col min="6683" max="6683" width="7" style="97" customWidth="1"/>
    <col min="6684" max="6684" width="1.5703125" style="97" customWidth="1"/>
    <col min="6685" max="6685" width="7.140625" style="97" customWidth="1"/>
    <col min="6686" max="6686" width="1.5703125" style="97" customWidth="1"/>
    <col min="6687" max="6687" width="14" style="97" customWidth="1"/>
    <col min="6688" max="6689" width="1.5703125" style="97" customWidth="1"/>
    <col min="6690" max="6690" width="15.28515625" style="97" customWidth="1"/>
    <col min="6691" max="6691" width="2.42578125" style="97" customWidth="1"/>
    <col min="6692" max="6692" width="15.28515625" style="97" customWidth="1"/>
    <col min="6693" max="6693" width="2.42578125" style="97" customWidth="1"/>
    <col min="6694" max="6694" width="16.140625" style="97" customWidth="1"/>
    <col min="6695" max="6695" width="3.28515625" style="97" customWidth="1"/>
    <col min="6696" max="6696" width="16.140625" style="97" customWidth="1"/>
    <col min="6697" max="6697" width="1.5703125" style="97" customWidth="1"/>
    <col min="6698" max="6698" width="9.28515625" style="97" customWidth="1"/>
    <col min="6699" max="6699" width="1.5703125" style="97" customWidth="1"/>
    <col min="6700" max="6700" width="9.28515625" style="97" customWidth="1"/>
    <col min="6701" max="6701" width="3.28515625" style="97" customWidth="1"/>
    <col min="6702" max="6702" width="15.28515625" style="97" customWidth="1"/>
    <col min="6703" max="6703" width="1.5703125" style="97" customWidth="1"/>
    <col min="6704" max="6704" width="13.5703125" style="97" customWidth="1"/>
    <col min="6705" max="6705" width="1.5703125" style="97" customWidth="1"/>
    <col min="6706" max="6706" width="0" style="97" hidden="1" customWidth="1"/>
    <col min="6707" max="6707" width="1.5703125" style="97" customWidth="1"/>
    <col min="6708" max="6708" width="13.5703125" style="97" customWidth="1"/>
    <col min="6709" max="6709" width="2.42578125" style="97" customWidth="1"/>
    <col min="6710" max="6710" width="5" style="97" customWidth="1"/>
    <col min="6711" max="6711" width="7.28515625" style="97" customWidth="1"/>
    <col min="6712" max="6712" width="10.85546875" style="97" customWidth="1"/>
    <col min="6713" max="6713" width="8.140625" style="97" customWidth="1"/>
    <col min="6714" max="6912" width="12.7109375" style="97"/>
    <col min="6913" max="6913" width="4.140625" style="97" customWidth="1"/>
    <col min="6914" max="6914" width="1" style="97" customWidth="1"/>
    <col min="6915" max="6915" width="8.85546875" style="97" customWidth="1"/>
    <col min="6916" max="6916" width="2" style="97" customWidth="1"/>
    <col min="6917" max="6917" width="12.5703125" style="97" customWidth="1"/>
    <col min="6918" max="6918" width="1" style="97" customWidth="1"/>
    <col min="6919" max="6919" width="14" style="97" customWidth="1"/>
    <col min="6920" max="6920" width="1.5703125" style="97" customWidth="1"/>
    <col min="6921" max="6921" width="9.140625" style="97" customWidth="1"/>
    <col min="6922" max="6922" width="1.5703125" style="97" customWidth="1"/>
    <col min="6923" max="6923" width="7.28515625" style="97" customWidth="1"/>
    <col min="6924" max="6924" width="1.5703125" style="97" customWidth="1"/>
    <col min="6925" max="6925" width="13.85546875" style="97" bestFit="1" customWidth="1"/>
    <col min="6926" max="6926" width="1.5703125" style="97" customWidth="1"/>
    <col min="6927" max="6927" width="9" style="97" customWidth="1"/>
    <col min="6928" max="6928" width="1.5703125" style="97" customWidth="1"/>
    <col min="6929" max="6929" width="7.140625" style="97" customWidth="1"/>
    <col min="6930" max="6930" width="1.5703125" style="97" customWidth="1"/>
    <col min="6931" max="6931" width="12.85546875" style="97" customWidth="1"/>
    <col min="6932" max="6932" width="1.5703125" style="97" customWidth="1"/>
    <col min="6933" max="6933" width="7.42578125" style="97" customWidth="1"/>
    <col min="6934" max="6934" width="1.5703125" style="97" customWidth="1"/>
    <col min="6935" max="6935" width="6.7109375" style="97" customWidth="1"/>
    <col min="6936" max="6936" width="1.5703125" style="97" customWidth="1"/>
    <col min="6937" max="6937" width="11.42578125" style="97" customWidth="1"/>
    <col min="6938" max="6938" width="1.5703125" style="97" customWidth="1"/>
    <col min="6939" max="6939" width="7" style="97" customWidth="1"/>
    <col min="6940" max="6940" width="1.5703125" style="97" customWidth="1"/>
    <col min="6941" max="6941" width="7.140625" style="97" customWidth="1"/>
    <col min="6942" max="6942" width="1.5703125" style="97" customWidth="1"/>
    <col min="6943" max="6943" width="14" style="97" customWidth="1"/>
    <col min="6944" max="6945" width="1.5703125" style="97" customWidth="1"/>
    <col min="6946" max="6946" width="15.28515625" style="97" customWidth="1"/>
    <col min="6947" max="6947" width="2.42578125" style="97" customWidth="1"/>
    <col min="6948" max="6948" width="15.28515625" style="97" customWidth="1"/>
    <col min="6949" max="6949" width="2.42578125" style="97" customWidth="1"/>
    <col min="6950" max="6950" width="16.140625" style="97" customWidth="1"/>
    <col min="6951" max="6951" width="3.28515625" style="97" customWidth="1"/>
    <col min="6952" max="6952" width="16.140625" style="97" customWidth="1"/>
    <col min="6953" max="6953" width="1.5703125" style="97" customWidth="1"/>
    <col min="6954" max="6954" width="9.28515625" style="97" customWidth="1"/>
    <col min="6955" max="6955" width="1.5703125" style="97" customWidth="1"/>
    <col min="6956" max="6956" width="9.28515625" style="97" customWidth="1"/>
    <col min="6957" max="6957" width="3.28515625" style="97" customWidth="1"/>
    <col min="6958" max="6958" width="15.28515625" style="97" customWidth="1"/>
    <col min="6959" max="6959" width="1.5703125" style="97" customWidth="1"/>
    <col min="6960" max="6960" width="13.5703125" style="97" customWidth="1"/>
    <col min="6961" max="6961" width="1.5703125" style="97" customWidth="1"/>
    <col min="6962" max="6962" width="0" style="97" hidden="1" customWidth="1"/>
    <col min="6963" max="6963" width="1.5703125" style="97" customWidth="1"/>
    <col min="6964" max="6964" width="13.5703125" style="97" customWidth="1"/>
    <col min="6965" max="6965" width="2.42578125" style="97" customWidth="1"/>
    <col min="6966" max="6966" width="5" style="97" customWidth="1"/>
    <col min="6967" max="6967" width="7.28515625" style="97" customWidth="1"/>
    <col min="6968" max="6968" width="10.85546875" style="97" customWidth="1"/>
    <col min="6969" max="6969" width="8.140625" style="97" customWidth="1"/>
    <col min="6970" max="7168" width="12.7109375" style="97"/>
    <col min="7169" max="7169" width="4.140625" style="97" customWidth="1"/>
    <col min="7170" max="7170" width="1" style="97" customWidth="1"/>
    <col min="7171" max="7171" width="8.85546875" style="97" customWidth="1"/>
    <col min="7172" max="7172" width="2" style="97" customWidth="1"/>
    <col min="7173" max="7173" width="12.5703125" style="97" customWidth="1"/>
    <col min="7174" max="7174" width="1" style="97" customWidth="1"/>
    <col min="7175" max="7175" width="14" style="97" customWidth="1"/>
    <col min="7176" max="7176" width="1.5703125" style="97" customWidth="1"/>
    <col min="7177" max="7177" width="9.140625" style="97" customWidth="1"/>
    <col min="7178" max="7178" width="1.5703125" style="97" customWidth="1"/>
    <col min="7179" max="7179" width="7.28515625" style="97" customWidth="1"/>
    <col min="7180" max="7180" width="1.5703125" style="97" customWidth="1"/>
    <col min="7181" max="7181" width="13.85546875" style="97" bestFit="1" customWidth="1"/>
    <col min="7182" max="7182" width="1.5703125" style="97" customWidth="1"/>
    <col min="7183" max="7183" width="9" style="97" customWidth="1"/>
    <col min="7184" max="7184" width="1.5703125" style="97" customWidth="1"/>
    <col min="7185" max="7185" width="7.140625" style="97" customWidth="1"/>
    <col min="7186" max="7186" width="1.5703125" style="97" customWidth="1"/>
    <col min="7187" max="7187" width="12.85546875" style="97" customWidth="1"/>
    <col min="7188" max="7188" width="1.5703125" style="97" customWidth="1"/>
    <col min="7189" max="7189" width="7.42578125" style="97" customWidth="1"/>
    <col min="7190" max="7190" width="1.5703125" style="97" customWidth="1"/>
    <col min="7191" max="7191" width="6.7109375" style="97" customWidth="1"/>
    <col min="7192" max="7192" width="1.5703125" style="97" customWidth="1"/>
    <col min="7193" max="7193" width="11.42578125" style="97" customWidth="1"/>
    <col min="7194" max="7194" width="1.5703125" style="97" customWidth="1"/>
    <col min="7195" max="7195" width="7" style="97" customWidth="1"/>
    <col min="7196" max="7196" width="1.5703125" style="97" customWidth="1"/>
    <col min="7197" max="7197" width="7.140625" style="97" customWidth="1"/>
    <col min="7198" max="7198" width="1.5703125" style="97" customWidth="1"/>
    <col min="7199" max="7199" width="14" style="97" customWidth="1"/>
    <col min="7200" max="7201" width="1.5703125" style="97" customWidth="1"/>
    <col min="7202" max="7202" width="15.28515625" style="97" customWidth="1"/>
    <col min="7203" max="7203" width="2.42578125" style="97" customWidth="1"/>
    <col min="7204" max="7204" width="15.28515625" style="97" customWidth="1"/>
    <col min="7205" max="7205" width="2.42578125" style="97" customWidth="1"/>
    <col min="7206" max="7206" width="16.140625" style="97" customWidth="1"/>
    <col min="7207" max="7207" width="3.28515625" style="97" customWidth="1"/>
    <col min="7208" max="7208" width="16.140625" style="97" customWidth="1"/>
    <col min="7209" max="7209" width="1.5703125" style="97" customWidth="1"/>
    <col min="7210" max="7210" width="9.28515625" style="97" customWidth="1"/>
    <col min="7211" max="7211" width="1.5703125" style="97" customWidth="1"/>
    <col min="7212" max="7212" width="9.28515625" style="97" customWidth="1"/>
    <col min="7213" max="7213" width="3.28515625" style="97" customWidth="1"/>
    <col min="7214" max="7214" width="15.28515625" style="97" customWidth="1"/>
    <col min="7215" max="7215" width="1.5703125" style="97" customWidth="1"/>
    <col min="7216" max="7216" width="13.5703125" style="97" customWidth="1"/>
    <col min="7217" max="7217" width="1.5703125" style="97" customWidth="1"/>
    <col min="7218" max="7218" width="0" style="97" hidden="1" customWidth="1"/>
    <col min="7219" max="7219" width="1.5703125" style="97" customWidth="1"/>
    <col min="7220" max="7220" width="13.5703125" style="97" customWidth="1"/>
    <col min="7221" max="7221" width="2.42578125" style="97" customWidth="1"/>
    <col min="7222" max="7222" width="5" style="97" customWidth="1"/>
    <col min="7223" max="7223" width="7.28515625" style="97" customWidth="1"/>
    <col min="7224" max="7224" width="10.85546875" style="97" customWidth="1"/>
    <col min="7225" max="7225" width="8.140625" style="97" customWidth="1"/>
    <col min="7226" max="7424" width="12.7109375" style="97"/>
    <col min="7425" max="7425" width="4.140625" style="97" customWidth="1"/>
    <col min="7426" max="7426" width="1" style="97" customWidth="1"/>
    <col min="7427" max="7427" width="8.85546875" style="97" customWidth="1"/>
    <col min="7428" max="7428" width="2" style="97" customWidth="1"/>
    <col min="7429" max="7429" width="12.5703125" style="97" customWidth="1"/>
    <col min="7430" max="7430" width="1" style="97" customWidth="1"/>
    <col min="7431" max="7431" width="14" style="97" customWidth="1"/>
    <col min="7432" max="7432" width="1.5703125" style="97" customWidth="1"/>
    <col min="7433" max="7433" width="9.140625" style="97" customWidth="1"/>
    <col min="7434" max="7434" width="1.5703125" style="97" customWidth="1"/>
    <col min="7435" max="7435" width="7.28515625" style="97" customWidth="1"/>
    <col min="7436" max="7436" width="1.5703125" style="97" customWidth="1"/>
    <col min="7437" max="7437" width="13.85546875" style="97" bestFit="1" customWidth="1"/>
    <col min="7438" max="7438" width="1.5703125" style="97" customWidth="1"/>
    <col min="7439" max="7439" width="9" style="97" customWidth="1"/>
    <col min="7440" max="7440" width="1.5703125" style="97" customWidth="1"/>
    <col min="7441" max="7441" width="7.140625" style="97" customWidth="1"/>
    <col min="7442" max="7442" width="1.5703125" style="97" customWidth="1"/>
    <col min="7443" max="7443" width="12.85546875" style="97" customWidth="1"/>
    <col min="7444" max="7444" width="1.5703125" style="97" customWidth="1"/>
    <col min="7445" max="7445" width="7.42578125" style="97" customWidth="1"/>
    <col min="7446" max="7446" width="1.5703125" style="97" customWidth="1"/>
    <col min="7447" max="7447" width="6.7109375" style="97" customWidth="1"/>
    <col min="7448" max="7448" width="1.5703125" style="97" customWidth="1"/>
    <col min="7449" max="7449" width="11.42578125" style="97" customWidth="1"/>
    <col min="7450" max="7450" width="1.5703125" style="97" customWidth="1"/>
    <col min="7451" max="7451" width="7" style="97" customWidth="1"/>
    <col min="7452" max="7452" width="1.5703125" style="97" customWidth="1"/>
    <col min="7453" max="7453" width="7.140625" style="97" customWidth="1"/>
    <col min="7454" max="7454" width="1.5703125" style="97" customWidth="1"/>
    <col min="7455" max="7455" width="14" style="97" customWidth="1"/>
    <col min="7456" max="7457" width="1.5703125" style="97" customWidth="1"/>
    <col min="7458" max="7458" width="15.28515625" style="97" customWidth="1"/>
    <col min="7459" max="7459" width="2.42578125" style="97" customWidth="1"/>
    <col min="7460" max="7460" width="15.28515625" style="97" customWidth="1"/>
    <col min="7461" max="7461" width="2.42578125" style="97" customWidth="1"/>
    <col min="7462" max="7462" width="16.140625" style="97" customWidth="1"/>
    <col min="7463" max="7463" width="3.28515625" style="97" customWidth="1"/>
    <col min="7464" max="7464" width="16.140625" style="97" customWidth="1"/>
    <col min="7465" max="7465" width="1.5703125" style="97" customWidth="1"/>
    <col min="7466" max="7466" width="9.28515625" style="97" customWidth="1"/>
    <col min="7467" max="7467" width="1.5703125" style="97" customWidth="1"/>
    <col min="7468" max="7468" width="9.28515625" style="97" customWidth="1"/>
    <col min="7469" max="7469" width="3.28515625" style="97" customWidth="1"/>
    <col min="7470" max="7470" width="15.28515625" style="97" customWidth="1"/>
    <col min="7471" max="7471" width="1.5703125" style="97" customWidth="1"/>
    <col min="7472" max="7472" width="13.5703125" style="97" customWidth="1"/>
    <col min="7473" max="7473" width="1.5703125" style="97" customWidth="1"/>
    <col min="7474" max="7474" width="0" style="97" hidden="1" customWidth="1"/>
    <col min="7475" max="7475" width="1.5703125" style="97" customWidth="1"/>
    <col min="7476" max="7476" width="13.5703125" style="97" customWidth="1"/>
    <col min="7477" max="7477" width="2.42578125" style="97" customWidth="1"/>
    <col min="7478" max="7478" width="5" style="97" customWidth="1"/>
    <col min="7479" max="7479" width="7.28515625" style="97" customWidth="1"/>
    <col min="7480" max="7480" width="10.85546875" style="97" customWidth="1"/>
    <col min="7481" max="7481" width="8.140625" style="97" customWidth="1"/>
    <col min="7482" max="7680" width="12.7109375" style="97"/>
    <col min="7681" max="7681" width="4.140625" style="97" customWidth="1"/>
    <col min="7682" max="7682" width="1" style="97" customWidth="1"/>
    <col min="7683" max="7683" width="8.85546875" style="97" customWidth="1"/>
    <col min="7684" max="7684" width="2" style="97" customWidth="1"/>
    <col min="7685" max="7685" width="12.5703125" style="97" customWidth="1"/>
    <col min="7686" max="7686" width="1" style="97" customWidth="1"/>
    <col min="7687" max="7687" width="14" style="97" customWidth="1"/>
    <col min="7688" max="7688" width="1.5703125" style="97" customWidth="1"/>
    <col min="7689" max="7689" width="9.140625" style="97" customWidth="1"/>
    <col min="7690" max="7690" width="1.5703125" style="97" customWidth="1"/>
    <col min="7691" max="7691" width="7.28515625" style="97" customWidth="1"/>
    <col min="7692" max="7692" width="1.5703125" style="97" customWidth="1"/>
    <col min="7693" max="7693" width="13.85546875" style="97" bestFit="1" customWidth="1"/>
    <col min="7694" max="7694" width="1.5703125" style="97" customWidth="1"/>
    <col min="7695" max="7695" width="9" style="97" customWidth="1"/>
    <col min="7696" max="7696" width="1.5703125" style="97" customWidth="1"/>
    <col min="7697" max="7697" width="7.140625" style="97" customWidth="1"/>
    <col min="7698" max="7698" width="1.5703125" style="97" customWidth="1"/>
    <col min="7699" max="7699" width="12.85546875" style="97" customWidth="1"/>
    <col min="7700" max="7700" width="1.5703125" style="97" customWidth="1"/>
    <col min="7701" max="7701" width="7.42578125" style="97" customWidth="1"/>
    <col min="7702" max="7702" width="1.5703125" style="97" customWidth="1"/>
    <col min="7703" max="7703" width="6.7109375" style="97" customWidth="1"/>
    <col min="7704" max="7704" width="1.5703125" style="97" customWidth="1"/>
    <col min="7705" max="7705" width="11.42578125" style="97" customWidth="1"/>
    <col min="7706" max="7706" width="1.5703125" style="97" customWidth="1"/>
    <col min="7707" max="7707" width="7" style="97" customWidth="1"/>
    <col min="7708" max="7708" width="1.5703125" style="97" customWidth="1"/>
    <col min="7709" max="7709" width="7.140625" style="97" customWidth="1"/>
    <col min="7710" max="7710" width="1.5703125" style="97" customWidth="1"/>
    <col min="7711" max="7711" width="14" style="97" customWidth="1"/>
    <col min="7712" max="7713" width="1.5703125" style="97" customWidth="1"/>
    <col min="7714" max="7714" width="15.28515625" style="97" customWidth="1"/>
    <col min="7715" max="7715" width="2.42578125" style="97" customWidth="1"/>
    <col min="7716" max="7716" width="15.28515625" style="97" customWidth="1"/>
    <col min="7717" max="7717" width="2.42578125" style="97" customWidth="1"/>
    <col min="7718" max="7718" width="16.140625" style="97" customWidth="1"/>
    <col min="7719" max="7719" width="3.28515625" style="97" customWidth="1"/>
    <col min="7720" max="7720" width="16.140625" style="97" customWidth="1"/>
    <col min="7721" max="7721" width="1.5703125" style="97" customWidth="1"/>
    <col min="7722" max="7722" width="9.28515625" style="97" customWidth="1"/>
    <col min="7723" max="7723" width="1.5703125" style="97" customWidth="1"/>
    <col min="7724" max="7724" width="9.28515625" style="97" customWidth="1"/>
    <col min="7725" max="7725" width="3.28515625" style="97" customWidth="1"/>
    <col min="7726" max="7726" width="15.28515625" style="97" customWidth="1"/>
    <col min="7727" max="7727" width="1.5703125" style="97" customWidth="1"/>
    <col min="7728" max="7728" width="13.5703125" style="97" customWidth="1"/>
    <col min="7729" max="7729" width="1.5703125" style="97" customWidth="1"/>
    <col min="7730" max="7730" width="0" style="97" hidden="1" customWidth="1"/>
    <col min="7731" max="7731" width="1.5703125" style="97" customWidth="1"/>
    <col min="7732" max="7732" width="13.5703125" style="97" customWidth="1"/>
    <col min="7733" max="7733" width="2.42578125" style="97" customWidth="1"/>
    <col min="7734" max="7734" width="5" style="97" customWidth="1"/>
    <col min="7735" max="7735" width="7.28515625" style="97" customWidth="1"/>
    <col min="7736" max="7736" width="10.85546875" style="97" customWidth="1"/>
    <col min="7737" max="7737" width="8.140625" style="97" customWidth="1"/>
    <col min="7738" max="7936" width="12.7109375" style="97"/>
    <col min="7937" max="7937" width="4.140625" style="97" customWidth="1"/>
    <col min="7938" max="7938" width="1" style="97" customWidth="1"/>
    <col min="7939" max="7939" width="8.85546875" style="97" customWidth="1"/>
    <col min="7940" max="7940" width="2" style="97" customWidth="1"/>
    <col min="7941" max="7941" width="12.5703125" style="97" customWidth="1"/>
    <col min="7942" max="7942" width="1" style="97" customWidth="1"/>
    <col min="7943" max="7943" width="14" style="97" customWidth="1"/>
    <col min="7944" max="7944" width="1.5703125" style="97" customWidth="1"/>
    <col min="7945" max="7945" width="9.140625" style="97" customWidth="1"/>
    <col min="7946" max="7946" width="1.5703125" style="97" customWidth="1"/>
    <col min="7947" max="7947" width="7.28515625" style="97" customWidth="1"/>
    <col min="7948" max="7948" width="1.5703125" style="97" customWidth="1"/>
    <col min="7949" max="7949" width="13.85546875" style="97" bestFit="1" customWidth="1"/>
    <col min="7950" max="7950" width="1.5703125" style="97" customWidth="1"/>
    <col min="7951" max="7951" width="9" style="97" customWidth="1"/>
    <col min="7952" max="7952" width="1.5703125" style="97" customWidth="1"/>
    <col min="7953" max="7953" width="7.140625" style="97" customWidth="1"/>
    <col min="7954" max="7954" width="1.5703125" style="97" customWidth="1"/>
    <col min="7955" max="7955" width="12.85546875" style="97" customWidth="1"/>
    <col min="7956" max="7956" width="1.5703125" style="97" customWidth="1"/>
    <col min="7957" max="7957" width="7.42578125" style="97" customWidth="1"/>
    <col min="7958" max="7958" width="1.5703125" style="97" customWidth="1"/>
    <col min="7959" max="7959" width="6.7109375" style="97" customWidth="1"/>
    <col min="7960" max="7960" width="1.5703125" style="97" customWidth="1"/>
    <col min="7961" max="7961" width="11.42578125" style="97" customWidth="1"/>
    <col min="7962" max="7962" width="1.5703125" style="97" customWidth="1"/>
    <col min="7963" max="7963" width="7" style="97" customWidth="1"/>
    <col min="7964" max="7964" width="1.5703125" style="97" customWidth="1"/>
    <col min="7965" max="7965" width="7.140625" style="97" customWidth="1"/>
    <col min="7966" max="7966" width="1.5703125" style="97" customWidth="1"/>
    <col min="7967" max="7967" width="14" style="97" customWidth="1"/>
    <col min="7968" max="7969" width="1.5703125" style="97" customWidth="1"/>
    <col min="7970" max="7970" width="15.28515625" style="97" customWidth="1"/>
    <col min="7971" max="7971" width="2.42578125" style="97" customWidth="1"/>
    <col min="7972" max="7972" width="15.28515625" style="97" customWidth="1"/>
    <col min="7973" max="7973" width="2.42578125" style="97" customWidth="1"/>
    <col min="7974" max="7974" width="16.140625" style="97" customWidth="1"/>
    <col min="7975" max="7975" width="3.28515625" style="97" customWidth="1"/>
    <col min="7976" max="7976" width="16.140625" style="97" customWidth="1"/>
    <col min="7977" max="7977" width="1.5703125" style="97" customWidth="1"/>
    <col min="7978" max="7978" width="9.28515625" style="97" customWidth="1"/>
    <col min="7979" max="7979" width="1.5703125" style="97" customWidth="1"/>
    <col min="7980" max="7980" width="9.28515625" style="97" customWidth="1"/>
    <col min="7981" max="7981" width="3.28515625" style="97" customWidth="1"/>
    <col min="7982" max="7982" width="15.28515625" style="97" customWidth="1"/>
    <col min="7983" max="7983" width="1.5703125" style="97" customWidth="1"/>
    <col min="7984" max="7984" width="13.5703125" style="97" customWidth="1"/>
    <col min="7985" max="7985" width="1.5703125" style="97" customWidth="1"/>
    <col min="7986" max="7986" width="0" style="97" hidden="1" customWidth="1"/>
    <col min="7987" max="7987" width="1.5703125" style="97" customWidth="1"/>
    <col min="7988" max="7988" width="13.5703125" style="97" customWidth="1"/>
    <col min="7989" max="7989" width="2.42578125" style="97" customWidth="1"/>
    <col min="7990" max="7990" width="5" style="97" customWidth="1"/>
    <col min="7991" max="7991" width="7.28515625" style="97" customWidth="1"/>
    <col min="7992" max="7992" width="10.85546875" style="97" customWidth="1"/>
    <col min="7993" max="7993" width="8.140625" style="97" customWidth="1"/>
    <col min="7994" max="8192" width="12.7109375" style="97"/>
    <col min="8193" max="8193" width="4.140625" style="97" customWidth="1"/>
    <col min="8194" max="8194" width="1" style="97" customWidth="1"/>
    <col min="8195" max="8195" width="8.85546875" style="97" customWidth="1"/>
    <col min="8196" max="8196" width="2" style="97" customWidth="1"/>
    <col min="8197" max="8197" width="12.5703125" style="97" customWidth="1"/>
    <col min="8198" max="8198" width="1" style="97" customWidth="1"/>
    <col min="8199" max="8199" width="14" style="97" customWidth="1"/>
    <col min="8200" max="8200" width="1.5703125" style="97" customWidth="1"/>
    <col min="8201" max="8201" width="9.140625" style="97" customWidth="1"/>
    <col min="8202" max="8202" width="1.5703125" style="97" customWidth="1"/>
    <col min="8203" max="8203" width="7.28515625" style="97" customWidth="1"/>
    <col min="8204" max="8204" width="1.5703125" style="97" customWidth="1"/>
    <col min="8205" max="8205" width="13.85546875" style="97" bestFit="1" customWidth="1"/>
    <col min="8206" max="8206" width="1.5703125" style="97" customWidth="1"/>
    <col min="8207" max="8207" width="9" style="97" customWidth="1"/>
    <col min="8208" max="8208" width="1.5703125" style="97" customWidth="1"/>
    <col min="8209" max="8209" width="7.140625" style="97" customWidth="1"/>
    <col min="8210" max="8210" width="1.5703125" style="97" customWidth="1"/>
    <col min="8211" max="8211" width="12.85546875" style="97" customWidth="1"/>
    <col min="8212" max="8212" width="1.5703125" style="97" customWidth="1"/>
    <col min="8213" max="8213" width="7.42578125" style="97" customWidth="1"/>
    <col min="8214" max="8214" width="1.5703125" style="97" customWidth="1"/>
    <col min="8215" max="8215" width="6.7109375" style="97" customWidth="1"/>
    <col min="8216" max="8216" width="1.5703125" style="97" customWidth="1"/>
    <col min="8217" max="8217" width="11.42578125" style="97" customWidth="1"/>
    <col min="8218" max="8218" width="1.5703125" style="97" customWidth="1"/>
    <col min="8219" max="8219" width="7" style="97" customWidth="1"/>
    <col min="8220" max="8220" width="1.5703125" style="97" customWidth="1"/>
    <col min="8221" max="8221" width="7.140625" style="97" customWidth="1"/>
    <col min="8222" max="8222" width="1.5703125" style="97" customWidth="1"/>
    <col min="8223" max="8223" width="14" style="97" customWidth="1"/>
    <col min="8224" max="8225" width="1.5703125" style="97" customWidth="1"/>
    <col min="8226" max="8226" width="15.28515625" style="97" customWidth="1"/>
    <col min="8227" max="8227" width="2.42578125" style="97" customWidth="1"/>
    <col min="8228" max="8228" width="15.28515625" style="97" customWidth="1"/>
    <col min="8229" max="8229" width="2.42578125" style="97" customWidth="1"/>
    <col min="8230" max="8230" width="16.140625" style="97" customWidth="1"/>
    <col min="8231" max="8231" width="3.28515625" style="97" customWidth="1"/>
    <col min="8232" max="8232" width="16.140625" style="97" customWidth="1"/>
    <col min="8233" max="8233" width="1.5703125" style="97" customWidth="1"/>
    <col min="8234" max="8234" width="9.28515625" style="97" customWidth="1"/>
    <col min="8235" max="8235" width="1.5703125" style="97" customWidth="1"/>
    <col min="8236" max="8236" width="9.28515625" style="97" customWidth="1"/>
    <col min="8237" max="8237" width="3.28515625" style="97" customWidth="1"/>
    <col min="8238" max="8238" width="15.28515625" style="97" customWidth="1"/>
    <col min="8239" max="8239" width="1.5703125" style="97" customWidth="1"/>
    <col min="8240" max="8240" width="13.5703125" style="97" customWidth="1"/>
    <col min="8241" max="8241" width="1.5703125" style="97" customWidth="1"/>
    <col min="8242" max="8242" width="0" style="97" hidden="1" customWidth="1"/>
    <col min="8243" max="8243" width="1.5703125" style="97" customWidth="1"/>
    <col min="8244" max="8244" width="13.5703125" style="97" customWidth="1"/>
    <col min="8245" max="8245" width="2.42578125" style="97" customWidth="1"/>
    <col min="8246" max="8246" width="5" style="97" customWidth="1"/>
    <col min="8247" max="8247" width="7.28515625" style="97" customWidth="1"/>
    <col min="8248" max="8248" width="10.85546875" style="97" customWidth="1"/>
    <col min="8249" max="8249" width="8.140625" style="97" customWidth="1"/>
    <col min="8250" max="8448" width="12.7109375" style="97"/>
    <col min="8449" max="8449" width="4.140625" style="97" customWidth="1"/>
    <col min="8450" max="8450" width="1" style="97" customWidth="1"/>
    <col min="8451" max="8451" width="8.85546875" style="97" customWidth="1"/>
    <col min="8452" max="8452" width="2" style="97" customWidth="1"/>
    <col min="8453" max="8453" width="12.5703125" style="97" customWidth="1"/>
    <col min="8454" max="8454" width="1" style="97" customWidth="1"/>
    <col min="8455" max="8455" width="14" style="97" customWidth="1"/>
    <col min="8456" max="8456" width="1.5703125" style="97" customWidth="1"/>
    <col min="8457" max="8457" width="9.140625" style="97" customWidth="1"/>
    <col min="8458" max="8458" width="1.5703125" style="97" customWidth="1"/>
    <col min="8459" max="8459" width="7.28515625" style="97" customWidth="1"/>
    <col min="8460" max="8460" width="1.5703125" style="97" customWidth="1"/>
    <col min="8461" max="8461" width="13.85546875" style="97" bestFit="1" customWidth="1"/>
    <col min="8462" max="8462" width="1.5703125" style="97" customWidth="1"/>
    <col min="8463" max="8463" width="9" style="97" customWidth="1"/>
    <col min="8464" max="8464" width="1.5703125" style="97" customWidth="1"/>
    <col min="8465" max="8465" width="7.140625" style="97" customWidth="1"/>
    <col min="8466" max="8466" width="1.5703125" style="97" customWidth="1"/>
    <col min="8467" max="8467" width="12.85546875" style="97" customWidth="1"/>
    <col min="8468" max="8468" width="1.5703125" style="97" customWidth="1"/>
    <col min="8469" max="8469" width="7.42578125" style="97" customWidth="1"/>
    <col min="8470" max="8470" width="1.5703125" style="97" customWidth="1"/>
    <col min="8471" max="8471" width="6.7109375" style="97" customWidth="1"/>
    <col min="8472" max="8472" width="1.5703125" style="97" customWidth="1"/>
    <col min="8473" max="8473" width="11.42578125" style="97" customWidth="1"/>
    <col min="8474" max="8474" width="1.5703125" style="97" customWidth="1"/>
    <col min="8475" max="8475" width="7" style="97" customWidth="1"/>
    <col min="8476" max="8476" width="1.5703125" style="97" customWidth="1"/>
    <col min="8477" max="8477" width="7.140625" style="97" customWidth="1"/>
    <col min="8478" max="8478" width="1.5703125" style="97" customWidth="1"/>
    <col min="8479" max="8479" width="14" style="97" customWidth="1"/>
    <col min="8480" max="8481" width="1.5703125" style="97" customWidth="1"/>
    <col min="8482" max="8482" width="15.28515625" style="97" customWidth="1"/>
    <col min="8483" max="8483" width="2.42578125" style="97" customWidth="1"/>
    <col min="8484" max="8484" width="15.28515625" style="97" customWidth="1"/>
    <col min="8485" max="8485" width="2.42578125" style="97" customWidth="1"/>
    <col min="8486" max="8486" width="16.140625" style="97" customWidth="1"/>
    <col min="8487" max="8487" width="3.28515625" style="97" customWidth="1"/>
    <col min="8488" max="8488" width="16.140625" style="97" customWidth="1"/>
    <col min="8489" max="8489" width="1.5703125" style="97" customWidth="1"/>
    <col min="8490" max="8490" width="9.28515625" style="97" customWidth="1"/>
    <col min="8491" max="8491" width="1.5703125" style="97" customWidth="1"/>
    <col min="8492" max="8492" width="9.28515625" style="97" customWidth="1"/>
    <col min="8493" max="8493" width="3.28515625" style="97" customWidth="1"/>
    <col min="8494" max="8494" width="15.28515625" style="97" customWidth="1"/>
    <col min="8495" max="8495" width="1.5703125" style="97" customWidth="1"/>
    <col min="8496" max="8496" width="13.5703125" style="97" customWidth="1"/>
    <col min="8497" max="8497" width="1.5703125" style="97" customWidth="1"/>
    <col min="8498" max="8498" width="0" style="97" hidden="1" customWidth="1"/>
    <col min="8499" max="8499" width="1.5703125" style="97" customWidth="1"/>
    <col min="8500" max="8500" width="13.5703125" style="97" customWidth="1"/>
    <col min="8501" max="8501" width="2.42578125" style="97" customWidth="1"/>
    <col min="8502" max="8502" width="5" style="97" customWidth="1"/>
    <col min="8503" max="8503" width="7.28515625" style="97" customWidth="1"/>
    <col min="8504" max="8504" width="10.85546875" style="97" customWidth="1"/>
    <col min="8505" max="8505" width="8.140625" style="97" customWidth="1"/>
    <col min="8506" max="8704" width="12.7109375" style="97"/>
    <col min="8705" max="8705" width="4.140625" style="97" customWidth="1"/>
    <col min="8706" max="8706" width="1" style="97" customWidth="1"/>
    <col min="8707" max="8707" width="8.85546875" style="97" customWidth="1"/>
    <col min="8708" max="8708" width="2" style="97" customWidth="1"/>
    <col min="8709" max="8709" width="12.5703125" style="97" customWidth="1"/>
    <col min="8710" max="8710" width="1" style="97" customWidth="1"/>
    <col min="8711" max="8711" width="14" style="97" customWidth="1"/>
    <col min="8712" max="8712" width="1.5703125" style="97" customWidth="1"/>
    <col min="8713" max="8713" width="9.140625" style="97" customWidth="1"/>
    <col min="8714" max="8714" width="1.5703125" style="97" customWidth="1"/>
    <col min="8715" max="8715" width="7.28515625" style="97" customWidth="1"/>
    <col min="8716" max="8716" width="1.5703125" style="97" customWidth="1"/>
    <col min="8717" max="8717" width="13.85546875" style="97" bestFit="1" customWidth="1"/>
    <col min="8718" max="8718" width="1.5703125" style="97" customWidth="1"/>
    <col min="8719" max="8719" width="9" style="97" customWidth="1"/>
    <col min="8720" max="8720" width="1.5703125" style="97" customWidth="1"/>
    <col min="8721" max="8721" width="7.140625" style="97" customWidth="1"/>
    <col min="8722" max="8722" width="1.5703125" style="97" customWidth="1"/>
    <col min="8723" max="8723" width="12.85546875" style="97" customWidth="1"/>
    <col min="8724" max="8724" width="1.5703125" style="97" customWidth="1"/>
    <col min="8725" max="8725" width="7.42578125" style="97" customWidth="1"/>
    <col min="8726" max="8726" width="1.5703125" style="97" customWidth="1"/>
    <col min="8727" max="8727" width="6.7109375" style="97" customWidth="1"/>
    <col min="8728" max="8728" width="1.5703125" style="97" customWidth="1"/>
    <col min="8729" max="8729" width="11.42578125" style="97" customWidth="1"/>
    <col min="8730" max="8730" width="1.5703125" style="97" customWidth="1"/>
    <col min="8731" max="8731" width="7" style="97" customWidth="1"/>
    <col min="8732" max="8732" width="1.5703125" style="97" customWidth="1"/>
    <col min="8733" max="8733" width="7.140625" style="97" customWidth="1"/>
    <col min="8734" max="8734" width="1.5703125" style="97" customWidth="1"/>
    <col min="8735" max="8735" width="14" style="97" customWidth="1"/>
    <col min="8736" max="8737" width="1.5703125" style="97" customWidth="1"/>
    <col min="8738" max="8738" width="15.28515625" style="97" customWidth="1"/>
    <col min="8739" max="8739" width="2.42578125" style="97" customWidth="1"/>
    <col min="8740" max="8740" width="15.28515625" style="97" customWidth="1"/>
    <col min="8741" max="8741" width="2.42578125" style="97" customWidth="1"/>
    <col min="8742" max="8742" width="16.140625" style="97" customWidth="1"/>
    <col min="8743" max="8743" width="3.28515625" style="97" customWidth="1"/>
    <col min="8744" max="8744" width="16.140625" style="97" customWidth="1"/>
    <col min="8745" max="8745" width="1.5703125" style="97" customWidth="1"/>
    <col min="8746" max="8746" width="9.28515625" style="97" customWidth="1"/>
    <col min="8747" max="8747" width="1.5703125" style="97" customWidth="1"/>
    <col min="8748" max="8748" width="9.28515625" style="97" customWidth="1"/>
    <col min="8749" max="8749" width="3.28515625" style="97" customWidth="1"/>
    <col min="8750" max="8750" width="15.28515625" style="97" customWidth="1"/>
    <col min="8751" max="8751" width="1.5703125" style="97" customWidth="1"/>
    <col min="8752" max="8752" width="13.5703125" style="97" customWidth="1"/>
    <col min="8753" max="8753" width="1.5703125" style="97" customWidth="1"/>
    <col min="8754" max="8754" width="0" style="97" hidden="1" customWidth="1"/>
    <col min="8755" max="8755" width="1.5703125" style="97" customWidth="1"/>
    <col min="8756" max="8756" width="13.5703125" style="97" customWidth="1"/>
    <col min="8757" max="8757" width="2.42578125" style="97" customWidth="1"/>
    <col min="8758" max="8758" width="5" style="97" customWidth="1"/>
    <col min="8759" max="8759" width="7.28515625" style="97" customWidth="1"/>
    <col min="8760" max="8760" width="10.85546875" style="97" customWidth="1"/>
    <col min="8761" max="8761" width="8.140625" style="97" customWidth="1"/>
    <col min="8762" max="8960" width="12.7109375" style="97"/>
    <col min="8961" max="8961" width="4.140625" style="97" customWidth="1"/>
    <col min="8962" max="8962" width="1" style="97" customWidth="1"/>
    <col min="8963" max="8963" width="8.85546875" style="97" customWidth="1"/>
    <col min="8964" max="8964" width="2" style="97" customWidth="1"/>
    <col min="8965" max="8965" width="12.5703125" style="97" customWidth="1"/>
    <col min="8966" max="8966" width="1" style="97" customWidth="1"/>
    <col min="8967" max="8967" width="14" style="97" customWidth="1"/>
    <col min="8968" max="8968" width="1.5703125" style="97" customWidth="1"/>
    <col min="8969" max="8969" width="9.140625" style="97" customWidth="1"/>
    <col min="8970" max="8970" width="1.5703125" style="97" customWidth="1"/>
    <col min="8971" max="8971" width="7.28515625" style="97" customWidth="1"/>
    <col min="8972" max="8972" width="1.5703125" style="97" customWidth="1"/>
    <col min="8973" max="8973" width="13.85546875" style="97" bestFit="1" customWidth="1"/>
    <col min="8974" max="8974" width="1.5703125" style="97" customWidth="1"/>
    <col min="8975" max="8975" width="9" style="97" customWidth="1"/>
    <col min="8976" max="8976" width="1.5703125" style="97" customWidth="1"/>
    <col min="8977" max="8977" width="7.140625" style="97" customWidth="1"/>
    <col min="8978" max="8978" width="1.5703125" style="97" customWidth="1"/>
    <col min="8979" max="8979" width="12.85546875" style="97" customWidth="1"/>
    <col min="8980" max="8980" width="1.5703125" style="97" customWidth="1"/>
    <col min="8981" max="8981" width="7.42578125" style="97" customWidth="1"/>
    <col min="8982" max="8982" width="1.5703125" style="97" customWidth="1"/>
    <col min="8983" max="8983" width="6.7109375" style="97" customWidth="1"/>
    <col min="8984" max="8984" width="1.5703125" style="97" customWidth="1"/>
    <col min="8985" max="8985" width="11.42578125" style="97" customWidth="1"/>
    <col min="8986" max="8986" width="1.5703125" style="97" customWidth="1"/>
    <col min="8987" max="8987" width="7" style="97" customWidth="1"/>
    <col min="8988" max="8988" width="1.5703125" style="97" customWidth="1"/>
    <col min="8989" max="8989" width="7.140625" style="97" customWidth="1"/>
    <col min="8990" max="8990" width="1.5703125" style="97" customWidth="1"/>
    <col min="8991" max="8991" width="14" style="97" customWidth="1"/>
    <col min="8992" max="8993" width="1.5703125" style="97" customWidth="1"/>
    <col min="8994" max="8994" width="15.28515625" style="97" customWidth="1"/>
    <col min="8995" max="8995" width="2.42578125" style="97" customWidth="1"/>
    <col min="8996" max="8996" width="15.28515625" style="97" customWidth="1"/>
    <col min="8997" max="8997" width="2.42578125" style="97" customWidth="1"/>
    <col min="8998" max="8998" width="16.140625" style="97" customWidth="1"/>
    <col min="8999" max="8999" width="3.28515625" style="97" customWidth="1"/>
    <col min="9000" max="9000" width="16.140625" style="97" customWidth="1"/>
    <col min="9001" max="9001" width="1.5703125" style="97" customWidth="1"/>
    <col min="9002" max="9002" width="9.28515625" style="97" customWidth="1"/>
    <col min="9003" max="9003" width="1.5703125" style="97" customWidth="1"/>
    <col min="9004" max="9004" width="9.28515625" style="97" customWidth="1"/>
    <col min="9005" max="9005" width="3.28515625" style="97" customWidth="1"/>
    <col min="9006" max="9006" width="15.28515625" style="97" customWidth="1"/>
    <col min="9007" max="9007" width="1.5703125" style="97" customWidth="1"/>
    <col min="9008" max="9008" width="13.5703125" style="97" customWidth="1"/>
    <col min="9009" max="9009" width="1.5703125" style="97" customWidth="1"/>
    <col min="9010" max="9010" width="0" style="97" hidden="1" customWidth="1"/>
    <col min="9011" max="9011" width="1.5703125" style="97" customWidth="1"/>
    <col min="9012" max="9012" width="13.5703125" style="97" customWidth="1"/>
    <col min="9013" max="9013" width="2.42578125" style="97" customWidth="1"/>
    <col min="9014" max="9014" width="5" style="97" customWidth="1"/>
    <col min="9015" max="9015" width="7.28515625" style="97" customWidth="1"/>
    <col min="9016" max="9016" width="10.85546875" style="97" customWidth="1"/>
    <col min="9017" max="9017" width="8.140625" style="97" customWidth="1"/>
    <col min="9018" max="9216" width="12.7109375" style="97"/>
    <col min="9217" max="9217" width="4.140625" style="97" customWidth="1"/>
    <col min="9218" max="9218" width="1" style="97" customWidth="1"/>
    <col min="9219" max="9219" width="8.85546875" style="97" customWidth="1"/>
    <col min="9220" max="9220" width="2" style="97" customWidth="1"/>
    <col min="9221" max="9221" width="12.5703125" style="97" customWidth="1"/>
    <col min="9222" max="9222" width="1" style="97" customWidth="1"/>
    <col min="9223" max="9223" width="14" style="97" customWidth="1"/>
    <col min="9224" max="9224" width="1.5703125" style="97" customWidth="1"/>
    <col min="9225" max="9225" width="9.140625" style="97" customWidth="1"/>
    <col min="9226" max="9226" width="1.5703125" style="97" customWidth="1"/>
    <col min="9227" max="9227" width="7.28515625" style="97" customWidth="1"/>
    <col min="9228" max="9228" width="1.5703125" style="97" customWidth="1"/>
    <col min="9229" max="9229" width="13.85546875" style="97" bestFit="1" customWidth="1"/>
    <col min="9230" max="9230" width="1.5703125" style="97" customWidth="1"/>
    <col min="9231" max="9231" width="9" style="97" customWidth="1"/>
    <col min="9232" max="9232" width="1.5703125" style="97" customWidth="1"/>
    <col min="9233" max="9233" width="7.140625" style="97" customWidth="1"/>
    <col min="9234" max="9234" width="1.5703125" style="97" customWidth="1"/>
    <col min="9235" max="9235" width="12.85546875" style="97" customWidth="1"/>
    <col min="9236" max="9236" width="1.5703125" style="97" customWidth="1"/>
    <col min="9237" max="9237" width="7.42578125" style="97" customWidth="1"/>
    <col min="9238" max="9238" width="1.5703125" style="97" customWidth="1"/>
    <col min="9239" max="9239" width="6.7109375" style="97" customWidth="1"/>
    <col min="9240" max="9240" width="1.5703125" style="97" customWidth="1"/>
    <col min="9241" max="9241" width="11.42578125" style="97" customWidth="1"/>
    <col min="9242" max="9242" width="1.5703125" style="97" customWidth="1"/>
    <col min="9243" max="9243" width="7" style="97" customWidth="1"/>
    <col min="9244" max="9244" width="1.5703125" style="97" customWidth="1"/>
    <col min="9245" max="9245" width="7.140625" style="97" customWidth="1"/>
    <col min="9246" max="9246" width="1.5703125" style="97" customWidth="1"/>
    <col min="9247" max="9247" width="14" style="97" customWidth="1"/>
    <col min="9248" max="9249" width="1.5703125" style="97" customWidth="1"/>
    <col min="9250" max="9250" width="15.28515625" style="97" customWidth="1"/>
    <col min="9251" max="9251" width="2.42578125" style="97" customWidth="1"/>
    <col min="9252" max="9252" width="15.28515625" style="97" customWidth="1"/>
    <col min="9253" max="9253" width="2.42578125" style="97" customWidth="1"/>
    <col min="9254" max="9254" width="16.140625" style="97" customWidth="1"/>
    <col min="9255" max="9255" width="3.28515625" style="97" customWidth="1"/>
    <col min="9256" max="9256" width="16.140625" style="97" customWidth="1"/>
    <col min="9257" max="9257" width="1.5703125" style="97" customWidth="1"/>
    <col min="9258" max="9258" width="9.28515625" style="97" customWidth="1"/>
    <col min="9259" max="9259" width="1.5703125" style="97" customWidth="1"/>
    <col min="9260" max="9260" width="9.28515625" style="97" customWidth="1"/>
    <col min="9261" max="9261" width="3.28515625" style="97" customWidth="1"/>
    <col min="9262" max="9262" width="15.28515625" style="97" customWidth="1"/>
    <col min="9263" max="9263" width="1.5703125" style="97" customWidth="1"/>
    <col min="9264" max="9264" width="13.5703125" style="97" customWidth="1"/>
    <col min="9265" max="9265" width="1.5703125" style="97" customWidth="1"/>
    <col min="9266" max="9266" width="0" style="97" hidden="1" customWidth="1"/>
    <col min="9267" max="9267" width="1.5703125" style="97" customWidth="1"/>
    <col min="9268" max="9268" width="13.5703125" style="97" customWidth="1"/>
    <col min="9269" max="9269" width="2.42578125" style="97" customWidth="1"/>
    <col min="9270" max="9270" width="5" style="97" customWidth="1"/>
    <col min="9271" max="9271" width="7.28515625" style="97" customWidth="1"/>
    <col min="9272" max="9272" width="10.85546875" style="97" customWidth="1"/>
    <col min="9273" max="9273" width="8.140625" style="97" customWidth="1"/>
    <col min="9274" max="9472" width="12.7109375" style="97"/>
    <col min="9473" max="9473" width="4.140625" style="97" customWidth="1"/>
    <col min="9474" max="9474" width="1" style="97" customWidth="1"/>
    <col min="9475" max="9475" width="8.85546875" style="97" customWidth="1"/>
    <col min="9476" max="9476" width="2" style="97" customWidth="1"/>
    <col min="9477" max="9477" width="12.5703125" style="97" customWidth="1"/>
    <col min="9478" max="9478" width="1" style="97" customWidth="1"/>
    <col min="9479" max="9479" width="14" style="97" customWidth="1"/>
    <col min="9480" max="9480" width="1.5703125" style="97" customWidth="1"/>
    <col min="9481" max="9481" width="9.140625" style="97" customWidth="1"/>
    <col min="9482" max="9482" width="1.5703125" style="97" customWidth="1"/>
    <col min="9483" max="9483" width="7.28515625" style="97" customWidth="1"/>
    <col min="9484" max="9484" width="1.5703125" style="97" customWidth="1"/>
    <col min="9485" max="9485" width="13.85546875" style="97" bestFit="1" customWidth="1"/>
    <col min="9486" max="9486" width="1.5703125" style="97" customWidth="1"/>
    <col min="9487" max="9487" width="9" style="97" customWidth="1"/>
    <col min="9488" max="9488" width="1.5703125" style="97" customWidth="1"/>
    <col min="9489" max="9489" width="7.140625" style="97" customWidth="1"/>
    <col min="9490" max="9490" width="1.5703125" style="97" customWidth="1"/>
    <col min="9491" max="9491" width="12.85546875" style="97" customWidth="1"/>
    <col min="9492" max="9492" width="1.5703125" style="97" customWidth="1"/>
    <col min="9493" max="9493" width="7.42578125" style="97" customWidth="1"/>
    <col min="9494" max="9494" width="1.5703125" style="97" customWidth="1"/>
    <col min="9495" max="9495" width="6.7109375" style="97" customWidth="1"/>
    <col min="9496" max="9496" width="1.5703125" style="97" customWidth="1"/>
    <col min="9497" max="9497" width="11.42578125" style="97" customWidth="1"/>
    <col min="9498" max="9498" width="1.5703125" style="97" customWidth="1"/>
    <col min="9499" max="9499" width="7" style="97" customWidth="1"/>
    <col min="9500" max="9500" width="1.5703125" style="97" customWidth="1"/>
    <col min="9501" max="9501" width="7.140625" style="97" customWidth="1"/>
    <col min="9502" max="9502" width="1.5703125" style="97" customWidth="1"/>
    <col min="9503" max="9503" width="14" style="97" customWidth="1"/>
    <col min="9504" max="9505" width="1.5703125" style="97" customWidth="1"/>
    <col min="9506" max="9506" width="15.28515625" style="97" customWidth="1"/>
    <col min="9507" max="9507" width="2.42578125" style="97" customWidth="1"/>
    <col min="9508" max="9508" width="15.28515625" style="97" customWidth="1"/>
    <col min="9509" max="9509" width="2.42578125" style="97" customWidth="1"/>
    <col min="9510" max="9510" width="16.140625" style="97" customWidth="1"/>
    <col min="9511" max="9511" width="3.28515625" style="97" customWidth="1"/>
    <col min="9512" max="9512" width="16.140625" style="97" customWidth="1"/>
    <col min="9513" max="9513" width="1.5703125" style="97" customWidth="1"/>
    <col min="9514" max="9514" width="9.28515625" style="97" customWidth="1"/>
    <col min="9515" max="9515" width="1.5703125" style="97" customWidth="1"/>
    <col min="9516" max="9516" width="9.28515625" style="97" customWidth="1"/>
    <col min="9517" max="9517" width="3.28515625" style="97" customWidth="1"/>
    <col min="9518" max="9518" width="15.28515625" style="97" customWidth="1"/>
    <col min="9519" max="9519" width="1.5703125" style="97" customWidth="1"/>
    <col min="9520" max="9520" width="13.5703125" style="97" customWidth="1"/>
    <col min="9521" max="9521" width="1.5703125" style="97" customWidth="1"/>
    <col min="9522" max="9522" width="0" style="97" hidden="1" customWidth="1"/>
    <col min="9523" max="9523" width="1.5703125" style="97" customWidth="1"/>
    <col min="9524" max="9524" width="13.5703125" style="97" customWidth="1"/>
    <col min="9525" max="9525" width="2.42578125" style="97" customWidth="1"/>
    <col min="9526" max="9526" width="5" style="97" customWidth="1"/>
    <col min="9527" max="9527" width="7.28515625" style="97" customWidth="1"/>
    <col min="9528" max="9528" width="10.85546875" style="97" customWidth="1"/>
    <col min="9529" max="9529" width="8.140625" style="97" customWidth="1"/>
    <col min="9530" max="9728" width="12.7109375" style="97"/>
    <col min="9729" max="9729" width="4.140625" style="97" customWidth="1"/>
    <col min="9730" max="9730" width="1" style="97" customWidth="1"/>
    <col min="9731" max="9731" width="8.85546875" style="97" customWidth="1"/>
    <col min="9732" max="9732" width="2" style="97" customWidth="1"/>
    <col min="9733" max="9733" width="12.5703125" style="97" customWidth="1"/>
    <col min="9734" max="9734" width="1" style="97" customWidth="1"/>
    <col min="9735" max="9735" width="14" style="97" customWidth="1"/>
    <col min="9736" max="9736" width="1.5703125" style="97" customWidth="1"/>
    <col min="9737" max="9737" width="9.140625" style="97" customWidth="1"/>
    <col min="9738" max="9738" width="1.5703125" style="97" customWidth="1"/>
    <col min="9739" max="9739" width="7.28515625" style="97" customWidth="1"/>
    <col min="9740" max="9740" width="1.5703125" style="97" customWidth="1"/>
    <col min="9741" max="9741" width="13.85546875" style="97" bestFit="1" customWidth="1"/>
    <col min="9742" max="9742" width="1.5703125" style="97" customWidth="1"/>
    <col min="9743" max="9743" width="9" style="97" customWidth="1"/>
    <col min="9744" max="9744" width="1.5703125" style="97" customWidth="1"/>
    <col min="9745" max="9745" width="7.140625" style="97" customWidth="1"/>
    <col min="9746" max="9746" width="1.5703125" style="97" customWidth="1"/>
    <col min="9747" max="9747" width="12.85546875" style="97" customWidth="1"/>
    <col min="9748" max="9748" width="1.5703125" style="97" customWidth="1"/>
    <col min="9749" max="9749" width="7.42578125" style="97" customWidth="1"/>
    <col min="9750" max="9750" width="1.5703125" style="97" customWidth="1"/>
    <col min="9751" max="9751" width="6.7109375" style="97" customWidth="1"/>
    <col min="9752" max="9752" width="1.5703125" style="97" customWidth="1"/>
    <col min="9753" max="9753" width="11.42578125" style="97" customWidth="1"/>
    <col min="9754" max="9754" width="1.5703125" style="97" customWidth="1"/>
    <col min="9755" max="9755" width="7" style="97" customWidth="1"/>
    <col min="9756" max="9756" width="1.5703125" style="97" customWidth="1"/>
    <col min="9757" max="9757" width="7.140625" style="97" customWidth="1"/>
    <col min="9758" max="9758" width="1.5703125" style="97" customWidth="1"/>
    <col min="9759" max="9759" width="14" style="97" customWidth="1"/>
    <col min="9760" max="9761" width="1.5703125" style="97" customWidth="1"/>
    <col min="9762" max="9762" width="15.28515625" style="97" customWidth="1"/>
    <col min="9763" max="9763" width="2.42578125" style="97" customWidth="1"/>
    <col min="9764" max="9764" width="15.28515625" style="97" customWidth="1"/>
    <col min="9765" max="9765" width="2.42578125" style="97" customWidth="1"/>
    <col min="9766" max="9766" width="16.140625" style="97" customWidth="1"/>
    <col min="9767" max="9767" width="3.28515625" style="97" customWidth="1"/>
    <col min="9768" max="9768" width="16.140625" style="97" customWidth="1"/>
    <col min="9769" max="9769" width="1.5703125" style="97" customWidth="1"/>
    <col min="9770" max="9770" width="9.28515625" style="97" customWidth="1"/>
    <col min="9771" max="9771" width="1.5703125" style="97" customWidth="1"/>
    <col min="9772" max="9772" width="9.28515625" style="97" customWidth="1"/>
    <col min="9773" max="9773" width="3.28515625" style="97" customWidth="1"/>
    <col min="9774" max="9774" width="15.28515625" style="97" customWidth="1"/>
    <col min="9775" max="9775" width="1.5703125" style="97" customWidth="1"/>
    <col min="9776" max="9776" width="13.5703125" style="97" customWidth="1"/>
    <col min="9777" max="9777" width="1.5703125" style="97" customWidth="1"/>
    <col min="9778" max="9778" width="0" style="97" hidden="1" customWidth="1"/>
    <col min="9779" max="9779" width="1.5703125" style="97" customWidth="1"/>
    <col min="9780" max="9780" width="13.5703125" style="97" customWidth="1"/>
    <col min="9781" max="9781" width="2.42578125" style="97" customWidth="1"/>
    <col min="9782" max="9782" width="5" style="97" customWidth="1"/>
    <col min="9783" max="9783" width="7.28515625" style="97" customWidth="1"/>
    <col min="9784" max="9784" width="10.85546875" style="97" customWidth="1"/>
    <col min="9785" max="9785" width="8.140625" style="97" customWidth="1"/>
    <col min="9786" max="9984" width="12.7109375" style="97"/>
    <col min="9985" max="9985" width="4.140625" style="97" customWidth="1"/>
    <col min="9986" max="9986" width="1" style="97" customWidth="1"/>
    <col min="9987" max="9987" width="8.85546875" style="97" customWidth="1"/>
    <col min="9988" max="9988" width="2" style="97" customWidth="1"/>
    <col min="9989" max="9989" width="12.5703125" style="97" customWidth="1"/>
    <col min="9990" max="9990" width="1" style="97" customWidth="1"/>
    <col min="9991" max="9991" width="14" style="97" customWidth="1"/>
    <col min="9992" max="9992" width="1.5703125" style="97" customWidth="1"/>
    <col min="9993" max="9993" width="9.140625" style="97" customWidth="1"/>
    <col min="9994" max="9994" width="1.5703125" style="97" customWidth="1"/>
    <col min="9995" max="9995" width="7.28515625" style="97" customWidth="1"/>
    <col min="9996" max="9996" width="1.5703125" style="97" customWidth="1"/>
    <col min="9997" max="9997" width="13.85546875" style="97" bestFit="1" customWidth="1"/>
    <col min="9998" max="9998" width="1.5703125" style="97" customWidth="1"/>
    <col min="9999" max="9999" width="9" style="97" customWidth="1"/>
    <col min="10000" max="10000" width="1.5703125" style="97" customWidth="1"/>
    <col min="10001" max="10001" width="7.140625" style="97" customWidth="1"/>
    <col min="10002" max="10002" width="1.5703125" style="97" customWidth="1"/>
    <col min="10003" max="10003" width="12.85546875" style="97" customWidth="1"/>
    <col min="10004" max="10004" width="1.5703125" style="97" customWidth="1"/>
    <col min="10005" max="10005" width="7.42578125" style="97" customWidth="1"/>
    <col min="10006" max="10006" width="1.5703125" style="97" customWidth="1"/>
    <col min="10007" max="10007" width="6.7109375" style="97" customWidth="1"/>
    <col min="10008" max="10008" width="1.5703125" style="97" customWidth="1"/>
    <col min="10009" max="10009" width="11.42578125" style="97" customWidth="1"/>
    <col min="10010" max="10010" width="1.5703125" style="97" customWidth="1"/>
    <col min="10011" max="10011" width="7" style="97" customWidth="1"/>
    <col min="10012" max="10012" width="1.5703125" style="97" customWidth="1"/>
    <col min="10013" max="10013" width="7.140625" style="97" customWidth="1"/>
    <col min="10014" max="10014" width="1.5703125" style="97" customWidth="1"/>
    <col min="10015" max="10015" width="14" style="97" customWidth="1"/>
    <col min="10016" max="10017" width="1.5703125" style="97" customWidth="1"/>
    <col min="10018" max="10018" width="15.28515625" style="97" customWidth="1"/>
    <col min="10019" max="10019" width="2.42578125" style="97" customWidth="1"/>
    <col min="10020" max="10020" width="15.28515625" style="97" customWidth="1"/>
    <col min="10021" max="10021" width="2.42578125" style="97" customWidth="1"/>
    <col min="10022" max="10022" width="16.140625" style="97" customWidth="1"/>
    <col min="10023" max="10023" width="3.28515625" style="97" customWidth="1"/>
    <col min="10024" max="10024" width="16.140625" style="97" customWidth="1"/>
    <col min="10025" max="10025" width="1.5703125" style="97" customWidth="1"/>
    <col min="10026" max="10026" width="9.28515625" style="97" customWidth="1"/>
    <col min="10027" max="10027" width="1.5703125" style="97" customWidth="1"/>
    <col min="10028" max="10028" width="9.28515625" style="97" customWidth="1"/>
    <col min="10029" max="10029" width="3.28515625" style="97" customWidth="1"/>
    <col min="10030" max="10030" width="15.28515625" style="97" customWidth="1"/>
    <col min="10031" max="10031" width="1.5703125" style="97" customWidth="1"/>
    <col min="10032" max="10032" width="13.5703125" style="97" customWidth="1"/>
    <col min="10033" max="10033" width="1.5703125" style="97" customWidth="1"/>
    <col min="10034" max="10034" width="0" style="97" hidden="1" customWidth="1"/>
    <col min="10035" max="10035" width="1.5703125" style="97" customWidth="1"/>
    <col min="10036" max="10036" width="13.5703125" style="97" customWidth="1"/>
    <col min="10037" max="10037" width="2.42578125" style="97" customWidth="1"/>
    <col min="10038" max="10038" width="5" style="97" customWidth="1"/>
    <col min="10039" max="10039" width="7.28515625" style="97" customWidth="1"/>
    <col min="10040" max="10040" width="10.85546875" style="97" customWidth="1"/>
    <col min="10041" max="10041" width="8.140625" style="97" customWidth="1"/>
    <col min="10042" max="10240" width="12.7109375" style="97"/>
    <col min="10241" max="10241" width="4.140625" style="97" customWidth="1"/>
    <col min="10242" max="10242" width="1" style="97" customWidth="1"/>
    <col min="10243" max="10243" width="8.85546875" style="97" customWidth="1"/>
    <col min="10244" max="10244" width="2" style="97" customWidth="1"/>
    <col min="10245" max="10245" width="12.5703125" style="97" customWidth="1"/>
    <col min="10246" max="10246" width="1" style="97" customWidth="1"/>
    <col min="10247" max="10247" width="14" style="97" customWidth="1"/>
    <col min="10248" max="10248" width="1.5703125" style="97" customWidth="1"/>
    <col min="10249" max="10249" width="9.140625" style="97" customWidth="1"/>
    <col min="10250" max="10250" width="1.5703125" style="97" customWidth="1"/>
    <col min="10251" max="10251" width="7.28515625" style="97" customWidth="1"/>
    <col min="10252" max="10252" width="1.5703125" style="97" customWidth="1"/>
    <col min="10253" max="10253" width="13.85546875" style="97" bestFit="1" customWidth="1"/>
    <col min="10254" max="10254" width="1.5703125" style="97" customWidth="1"/>
    <col min="10255" max="10255" width="9" style="97" customWidth="1"/>
    <col min="10256" max="10256" width="1.5703125" style="97" customWidth="1"/>
    <col min="10257" max="10257" width="7.140625" style="97" customWidth="1"/>
    <col min="10258" max="10258" width="1.5703125" style="97" customWidth="1"/>
    <col min="10259" max="10259" width="12.85546875" style="97" customWidth="1"/>
    <col min="10260" max="10260" width="1.5703125" style="97" customWidth="1"/>
    <col min="10261" max="10261" width="7.42578125" style="97" customWidth="1"/>
    <col min="10262" max="10262" width="1.5703125" style="97" customWidth="1"/>
    <col min="10263" max="10263" width="6.7109375" style="97" customWidth="1"/>
    <col min="10264" max="10264" width="1.5703125" style="97" customWidth="1"/>
    <col min="10265" max="10265" width="11.42578125" style="97" customWidth="1"/>
    <col min="10266" max="10266" width="1.5703125" style="97" customWidth="1"/>
    <col min="10267" max="10267" width="7" style="97" customWidth="1"/>
    <col min="10268" max="10268" width="1.5703125" style="97" customWidth="1"/>
    <col min="10269" max="10269" width="7.140625" style="97" customWidth="1"/>
    <col min="10270" max="10270" width="1.5703125" style="97" customWidth="1"/>
    <col min="10271" max="10271" width="14" style="97" customWidth="1"/>
    <col min="10272" max="10273" width="1.5703125" style="97" customWidth="1"/>
    <col min="10274" max="10274" width="15.28515625" style="97" customWidth="1"/>
    <col min="10275" max="10275" width="2.42578125" style="97" customWidth="1"/>
    <col min="10276" max="10276" width="15.28515625" style="97" customWidth="1"/>
    <col min="10277" max="10277" width="2.42578125" style="97" customWidth="1"/>
    <col min="10278" max="10278" width="16.140625" style="97" customWidth="1"/>
    <col min="10279" max="10279" width="3.28515625" style="97" customWidth="1"/>
    <col min="10280" max="10280" width="16.140625" style="97" customWidth="1"/>
    <col min="10281" max="10281" width="1.5703125" style="97" customWidth="1"/>
    <col min="10282" max="10282" width="9.28515625" style="97" customWidth="1"/>
    <col min="10283" max="10283" width="1.5703125" style="97" customWidth="1"/>
    <col min="10284" max="10284" width="9.28515625" style="97" customWidth="1"/>
    <col min="10285" max="10285" width="3.28515625" style="97" customWidth="1"/>
    <col min="10286" max="10286" width="15.28515625" style="97" customWidth="1"/>
    <col min="10287" max="10287" width="1.5703125" style="97" customWidth="1"/>
    <col min="10288" max="10288" width="13.5703125" style="97" customWidth="1"/>
    <col min="10289" max="10289" width="1.5703125" style="97" customWidth="1"/>
    <col min="10290" max="10290" width="0" style="97" hidden="1" customWidth="1"/>
    <col min="10291" max="10291" width="1.5703125" style="97" customWidth="1"/>
    <col min="10292" max="10292" width="13.5703125" style="97" customWidth="1"/>
    <col min="10293" max="10293" width="2.42578125" style="97" customWidth="1"/>
    <col min="10294" max="10294" width="5" style="97" customWidth="1"/>
    <col min="10295" max="10295" width="7.28515625" style="97" customWidth="1"/>
    <col min="10296" max="10296" width="10.85546875" style="97" customWidth="1"/>
    <col min="10297" max="10297" width="8.140625" style="97" customWidth="1"/>
    <col min="10298" max="10496" width="12.7109375" style="97"/>
    <col min="10497" max="10497" width="4.140625" style="97" customWidth="1"/>
    <col min="10498" max="10498" width="1" style="97" customWidth="1"/>
    <col min="10499" max="10499" width="8.85546875" style="97" customWidth="1"/>
    <col min="10500" max="10500" width="2" style="97" customWidth="1"/>
    <col min="10501" max="10501" width="12.5703125" style="97" customWidth="1"/>
    <col min="10502" max="10502" width="1" style="97" customWidth="1"/>
    <col min="10503" max="10503" width="14" style="97" customWidth="1"/>
    <col min="10504" max="10504" width="1.5703125" style="97" customWidth="1"/>
    <col min="10505" max="10505" width="9.140625" style="97" customWidth="1"/>
    <col min="10506" max="10506" width="1.5703125" style="97" customWidth="1"/>
    <col min="10507" max="10507" width="7.28515625" style="97" customWidth="1"/>
    <col min="10508" max="10508" width="1.5703125" style="97" customWidth="1"/>
    <col min="10509" max="10509" width="13.85546875" style="97" bestFit="1" customWidth="1"/>
    <col min="10510" max="10510" width="1.5703125" style="97" customWidth="1"/>
    <col min="10511" max="10511" width="9" style="97" customWidth="1"/>
    <col min="10512" max="10512" width="1.5703125" style="97" customWidth="1"/>
    <col min="10513" max="10513" width="7.140625" style="97" customWidth="1"/>
    <col min="10514" max="10514" width="1.5703125" style="97" customWidth="1"/>
    <col min="10515" max="10515" width="12.85546875" style="97" customWidth="1"/>
    <col min="10516" max="10516" width="1.5703125" style="97" customWidth="1"/>
    <col min="10517" max="10517" width="7.42578125" style="97" customWidth="1"/>
    <col min="10518" max="10518" width="1.5703125" style="97" customWidth="1"/>
    <col min="10519" max="10519" width="6.7109375" style="97" customWidth="1"/>
    <col min="10520" max="10520" width="1.5703125" style="97" customWidth="1"/>
    <col min="10521" max="10521" width="11.42578125" style="97" customWidth="1"/>
    <col min="10522" max="10522" width="1.5703125" style="97" customWidth="1"/>
    <col min="10523" max="10523" width="7" style="97" customWidth="1"/>
    <col min="10524" max="10524" width="1.5703125" style="97" customWidth="1"/>
    <col min="10525" max="10525" width="7.140625" style="97" customWidth="1"/>
    <col min="10526" max="10526" width="1.5703125" style="97" customWidth="1"/>
    <col min="10527" max="10527" width="14" style="97" customWidth="1"/>
    <col min="10528" max="10529" width="1.5703125" style="97" customWidth="1"/>
    <col min="10530" max="10530" width="15.28515625" style="97" customWidth="1"/>
    <col min="10531" max="10531" width="2.42578125" style="97" customWidth="1"/>
    <col min="10532" max="10532" width="15.28515625" style="97" customWidth="1"/>
    <col min="10533" max="10533" width="2.42578125" style="97" customWidth="1"/>
    <col min="10534" max="10534" width="16.140625" style="97" customWidth="1"/>
    <col min="10535" max="10535" width="3.28515625" style="97" customWidth="1"/>
    <col min="10536" max="10536" width="16.140625" style="97" customWidth="1"/>
    <col min="10537" max="10537" width="1.5703125" style="97" customWidth="1"/>
    <col min="10538" max="10538" width="9.28515625" style="97" customWidth="1"/>
    <col min="10539" max="10539" width="1.5703125" style="97" customWidth="1"/>
    <col min="10540" max="10540" width="9.28515625" style="97" customWidth="1"/>
    <col min="10541" max="10541" width="3.28515625" style="97" customWidth="1"/>
    <col min="10542" max="10542" width="15.28515625" style="97" customWidth="1"/>
    <col min="10543" max="10543" width="1.5703125" style="97" customWidth="1"/>
    <col min="10544" max="10544" width="13.5703125" style="97" customWidth="1"/>
    <col min="10545" max="10545" width="1.5703125" style="97" customWidth="1"/>
    <col min="10546" max="10546" width="0" style="97" hidden="1" customWidth="1"/>
    <col min="10547" max="10547" width="1.5703125" style="97" customWidth="1"/>
    <col min="10548" max="10548" width="13.5703125" style="97" customWidth="1"/>
    <col min="10549" max="10549" width="2.42578125" style="97" customWidth="1"/>
    <col min="10550" max="10550" width="5" style="97" customWidth="1"/>
    <col min="10551" max="10551" width="7.28515625" style="97" customWidth="1"/>
    <col min="10552" max="10552" width="10.85546875" style="97" customWidth="1"/>
    <col min="10553" max="10553" width="8.140625" style="97" customWidth="1"/>
    <col min="10554" max="10752" width="12.7109375" style="97"/>
    <col min="10753" max="10753" width="4.140625" style="97" customWidth="1"/>
    <col min="10754" max="10754" width="1" style="97" customWidth="1"/>
    <col min="10755" max="10755" width="8.85546875" style="97" customWidth="1"/>
    <col min="10756" max="10756" width="2" style="97" customWidth="1"/>
    <col min="10757" max="10757" width="12.5703125" style="97" customWidth="1"/>
    <col min="10758" max="10758" width="1" style="97" customWidth="1"/>
    <col min="10759" max="10759" width="14" style="97" customWidth="1"/>
    <col min="10760" max="10760" width="1.5703125" style="97" customWidth="1"/>
    <col min="10761" max="10761" width="9.140625" style="97" customWidth="1"/>
    <col min="10762" max="10762" width="1.5703125" style="97" customWidth="1"/>
    <col min="10763" max="10763" width="7.28515625" style="97" customWidth="1"/>
    <col min="10764" max="10764" width="1.5703125" style="97" customWidth="1"/>
    <col min="10765" max="10765" width="13.85546875" style="97" bestFit="1" customWidth="1"/>
    <col min="10766" max="10766" width="1.5703125" style="97" customWidth="1"/>
    <col min="10767" max="10767" width="9" style="97" customWidth="1"/>
    <col min="10768" max="10768" width="1.5703125" style="97" customWidth="1"/>
    <col min="10769" max="10769" width="7.140625" style="97" customWidth="1"/>
    <col min="10770" max="10770" width="1.5703125" style="97" customWidth="1"/>
    <col min="10771" max="10771" width="12.85546875" style="97" customWidth="1"/>
    <col min="10772" max="10772" width="1.5703125" style="97" customWidth="1"/>
    <col min="10773" max="10773" width="7.42578125" style="97" customWidth="1"/>
    <col min="10774" max="10774" width="1.5703125" style="97" customWidth="1"/>
    <col min="10775" max="10775" width="6.7109375" style="97" customWidth="1"/>
    <col min="10776" max="10776" width="1.5703125" style="97" customWidth="1"/>
    <col min="10777" max="10777" width="11.42578125" style="97" customWidth="1"/>
    <col min="10778" max="10778" width="1.5703125" style="97" customWidth="1"/>
    <col min="10779" max="10779" width="7" style="97" customWidth="1"/>
    <col min="10780" max="10780" width="1.5703125" style="97" customWidth="1"/>
    <col min="10781" max="10781" width="7.140625" style="97" customWidth="1"/>
    <col min="10782" max="10782" width="1.5703125" style="97" customWidth="1"/>
    <col min="10783" max="10783" width="14" style="97" customWidth="1"/>
    <col min="10784" max="10785" width="1.5703125" style="97" customWidth="1"/>
    <col min="10786" max="10786" width="15.28515625" style="97" customWidth="1"/>
    <col min="10787" max="10787" width="2.42578125" style="97" customWidth="1"/>
    <col min="10788" max="10788" width="15.28515625" style="97" customWidth="1"/>
    <col min="10789" max="10789" width="2.42578125" style="97" customWidth="1"/>
    <col min="10790" max="10790" width="16.140625" style="97" customWidth="1"/>
    <col min="10791" max="10791" width="3.28515625" style="97" customWidth="1"/>
    <col min="10792" max="10792" width="16.140625" style="97" customWidth="1"/>
    <col min="10793" max="10793" width="1.5703125" style="97" customWidth="1"/>
    <col min="10794" max="10794" width="9.28515625" style="97" customWidth="1"/>
    <col min="10795" max="10795" width="1.5703125" style="97" customWidth="1"/>
    <col min="10796" max="10796" width="9.28515625" style="97" customWidth="1"/>
    <col min="10797" max="10797" width="3.28515625" style="97" customWidth="1"/>
    <col min="10798" max="10798" width="15.28515625" style="97" customWidth="1"/>
    <col min="10799" max="10799" width="1.5703125" style="97" customWidth="1"/>
    <col min="10800" max="10800" width="13.5703125" style="97" customWidth="1"/>
    <col min="10801" max="10801" width="1.5703125" style="97" customWidth="1"/>
    <col min="10802" max="10802" width="0" style="97" hidden="1" customWidth="1"/>
    <col min="10803" max="10803" width="1.5703125" style="97" customWidth="1"/>
    <col min="10804" max="10804" width="13.5703125" style="97" customWidth="1"/>
    <col min="10805" max="10805" width="2.42578125" style="97" customWidth="1"/>
    <col min="10806" max="10806" width="5" style="97" customWidth="1"/>
    <col min="10807" max="10807" width="7.28515625" style="97" customWidth="1"/>
    <col min="10808" max="10808" width="10.85546875" style="97" customWidth="1"/>
    <col min="10809" max="10809" width="8.140625" style="97" customWidth="1"/>
    <col min="10810" max="11008" width="12.7109375" style="97"/>
    <col min="11009" max="11009" width="4.140625" style="97" customWidth="1"/>
    <col min="11010" max="11010" width="1" style="97" customWidth="1"/>
    <col min="11011" max="11011" width="8.85546875" style="97" customWidth="1"/>
    <col min="11012" max="11012" width="2" style="97" customWidth="1"/>
    <col min="11013" max="11013" width="12.5703125" style="97" customWidth="1"/>
    <col min="11014" max="11014" width="1" style="97" customWidth="1"/>
    <col min="11015" max="11015" width="14" style="97" customWidth="1"/>
    <col min="11016" max="11016" width="1.5703125" style="97" customWidth="1"/>
    <col min="11017" max="11017" width="9.140625" style="97" customWidth="1"/>
    <col min="11018" max="11018" width="1.5703125" style="97" customWidth="1"/>
    <col min="11019" max="11019" width="7.28515625" style="97" customWidth="1"/>
    <col min="11020" max="11020" width="1.5703125" style="97" customWidth="1"/>
    <col min="11021" max="11021" width="13.85546875" style="97" bestFit="1" customWidth="1"/>
    <col min="11022" max="11022" width="1.5703125" style="97" customWidth="1"/>
    <col min="11023" max="11023" width="9" style="97" customWidth="1"/>
    <col min="11024" max="11024" width="1.5703125" style="97" customWidth="1"/>
    <col min="11025" max="11025" width="7.140625" style="97" customWidth="1"/>
    <col min="11026" max="11026" width="1.5703125" style="97" customWidth="1"/>
    <col min="11027" max="11027" width="12.85546875" style="97" customWidth="1"/>
    <col min="11028" max="11028" width="1.5703125" style="97" customWidth="1"/>
    <col min="11029" max="11029" width="7.42578125" style="97" customWidth="1"/>
    <col min="11030" max="11030" width="1.5703125" style="97" customWidth="1"/>
    <col min="11031" max="11031" width="6.7109375" style="97" customWidth="1"/>
    <col min="11032" max="11032" width="1.5703125" style="97" customWidth="1"/>
    <col min="11033" max="11033" width="11.42578125" style="97" customWidth="1"/>
    <col min="11034" max="11034" width="1.5703125" style="97" customWidth="1"/>
    <col min="11035" max="11035" width="7" style="97" customWidth="1"/>
    <col min="11036" max="11036" width="1.5703125" style="97" customWidth="1"/>
    <col min="11037" max="11037" width="7.140625" style="97" customWidth="1"/>
    <col min="11038" max="11038" width="1.5703125" style="97" customWidth="1"/>
    <col min="11039" max="11039" width="14" style="97" customWidth="1"/>
    <col min="11040" max="11041" width="1.5703125" style="97" customWidth="1"/>
    <col min="11042" max="11042" width="15.28515625" style="97" customWidth="1"/>
    <col min="11043" max="11043" width="2.42578125" style="97" customWidth="1"/>
    <col min="11044" max="11044" width="15.28515625" style="97" customWidth="1"/>
    <col min="11045" max="11045" width="2.42578125" style="97" customWidth="1"/>
    <col min="11046" max="11046" width="16.140625" style="97" customWidth="1"/>
    <col min="11047" max="11047" width="3.28515625" style="97" customWidth="1"/>
    <col min="11048" max="11048" width="16.140625" style="97" customWidth="1"/>
    <col min="11049" max="11049" width="1.5703125" style="97" customWidth="1"/>
    <col min="11050" max="11050" width="9.28515625" style="97" customWidth="1"/>
    <col min="11051" max="11051" width="1.5703125" style="97" customWidth="1"/>
    <col min="11052" max="11052" width="9.28515625" style="97" customWidth="1"/>
    <col min="11053" max="11053" width="3.28515625" style="97" customWidth="1"/>
    <col min="11054" max="11054" width="15.28515625" style="97" customWidth="1"/>
    <col min="11055" max="11055" width="1.5703125" style="97" customWidth="1"/>
    <col min="11056" max="11056" width="13.5703125" style="97" customWidth="1"/>
    <col min="11057" max="11057" width="1.5703125" style="97" customWidth="1"/>
    <col min="11058" max="11058" width="0" style="97" hidden="1" customWidth="1"/>
    <col min="11059" max="11059" width="1.5703125" style="97" customWidth="1"/>
    <col min="11060" max="11060" width="13.5703125" style="97" customWidth="1"/>
    <col min="11061" max="11061" width="2.42578125" style="97" customWidth="1"/>
    <col min="11062" max="11062" width="5" style="97" customWidth="1"/>
    <col min="11063" max="11063" width="7.28515625" style="97" customWidth="1"/>
    <col min="11064" max="11064" width="10.85546875" style="97" customWidth="1"/>
    <col min="11065" max="11065" width="8.140625" style="97" customWidth="1"/>
    <col min="11066" max="11264" width="12.7109375" style="97"/>
    <col min="11265" max="11265" width="4.140625" style="97" customWidth="1"/>
    <col min="11266" max="11266" width="1" style="97" customWidth="1"/>
    <col min="11267" max="11267" width="8.85546875" style="97" customWidth="1"/>
    <col min="11268" max="11268" width="2" style="97" customWidth="1"/>
    <col min="11269" max="11269" width="12.5703125" style="97" customWidth="1"/>
    <col min="11270" max="11270" width="1" style="97" customWidth="1"/>
    <col min="11271" max="11271" width="14" style="97" customWidth="1"/>
    <col min="11272" max="11272" width="1.5703125" style="97" customWidth="1"/>
    <col min="11273" max="11273" width="9.140625" style="97" customWidth="1"/>
    <col min="11274" max="11274" width="1.5703125" style="97" customWidth="1"/>
    <col min="11275" max="11275" width="7.28515625" style="97" customWidth="1"/>
    <col min="11276" max="11276" width="1.5703125" style="97" customWidth="1"/>
    <col min="11277" max="11277" width="13.85546875" style="97" bestFit="1" customWidth="1"/>
    <col min="11278" max="11278" width="1.5703125" style="97" customWidth="1"/>
    <col min="11279" max="11279" width="9" style="97" customWidth="1"/>
    <col min="11280" max="11280" width="1.5703125" style="97" customWidth="1"/>
    <col min="11281" max="11281" width="7.140625" style="97" customWidth="1"/>
    <col min="11282" max="11282" width="1.5703125" style="97" customWidth="1"/>
    <col min="11283" max="11283" width="12.85546875" style="97" customWidth="1"/>
    <col min="11284" max="11284" width="1.5703125" style="97" customWidth="1"/>
    <col min="11285" max="11285" width="7.42578125" style="97" customWidth="1"/>
    <col min="11286" max="11286" width="1.5703125" style="97" customWidth="1"/>
    <col min="11287" max="11287" width="6.7109375" style="97" customWidth="1"/>
    <col min="11288" max="11288" width="1.5703125" style="97" customWidth="1"/>
    <col min="11289" max="11289" width="11.42578125" style="97" customWidth="1"/>
    <col min="11290" max="11290" width="1.5703125" style="97" customWidth="1"/>
    <col min="11291" max="11291" width="7" style="97" customWidth="1"/>
    <col min="11292" max="11292" width="1.5703125" style="97" customWidth="1"/>
    <col min="11293" max="11293" width="7.140625" style="97" customWidth="1"/>
    <col min="11294" max="11294" width="1.5703125" style="97" customWidth="1"/>
    <col min="11295" max="11295" width="14" style="97" customWidth="1"/>
    <col min="11296" max="11297" width="1.5703125" style="97" customWidth="1"/>
    <col min="11298" max="11298" width="15.28515625" style="97" customWidth="1"/>
    <col min="11299" max="11299" width="2.42578125" style="97" customWidth="1"/>
    <col min="11300" max="11300" width="15.28515625" style="97" customWidth="1"/>
    <col min="11301" max="11301" width="2.42578125" style="97" customWidth="1"/>
    <col min="11302" max="11302" width="16.140625" style="97" customWidth="1"/>
    <col min="11303" max="11303" width="3.28515625" style="97" customWidth="1"/>
    <col min="11304" max="11304" width="16.140625" style="97" customWidth="1"/>
    <col min="11305" max="11305" width="1.5703125" style="97" customWidth="1"/>
    <col min="11306" max="11306" width="9.28515625" style="97" customWidth="1"/>
    <col min="11307" max="11307" width="1.5703125" style="97" customWidth="1"/>
    <col min="11308" max="11308" width="9.28515625" style="97" customWidth="1"/>
    <col min="11309" max="11309" width="3.28515625" style="97" customWidth="1"/>
    <col min="11310" max="11310" width="15.28515625" style="97" customWidth="1"/>
    <col min="11311" max="11311" width="1.5703125" style="97" customWidth="1"/>
    <col min="11312" max="11312" width="13.5703125" style="97" customWidth="1"/>
    <col min="11313" max="11313" width="1.5703125" style="97" customWidth="1"/>
    <col min="11314" max="11314" width="0" style="97" hidden="1" customWidth="1"/>
    <col min="11315" max="11315" width="1.5703125" style="97" customWidth="1"/>
    <col min="11316" max="11316" width="13.5703125" style="97" customWidth="1"/>
    <col min="11317" max="11317" width="2.42578125" style="97" customWidth="1"/>
    <col min="11318" max="11318" width="5" style="97" customWidth="1"/>
    <col min="11319" max="11319" width="7.28515625" style="97" customWidth="1"/>
    <col min="11320" max="11320" width="10.85546875" style="97" customWidth="1"/>
    <col min="11321" max="11321" width="8.140625" style="97" customWidth="1"/>
    <col min="11322" max="11520" width="12.7109375" style="97"/>
    <col min="11521" max="11521" width="4.140625" style="97" customWidth="1"/>
    <col min="11522" max="11522" width="1" style="97" customWidth="1"/>
    <col min="11523" max="11523" width="8.85546875" style="97" customWidth="1"/>
    <col min="11524" max="11524" width="2" style="97" customWidth="1"/>
    <col min="11525" max="11525" width="12.5703125" style="97" customWidth="1"/>
    <col min="11526" max="11526" width="1" style="97" customWidth="1"/>
    <col min="11527" max="11527" width="14" style="97" customWidth="1"/>
    <col min="11528" max="11528" width="1.5703125" style="97" customWidth="1"/>
    <col min="11529" max="11529" width="9.140625" style="97" customWidth="1"/>
    <col min="11530" max="11530" width="1.5703125" style="97" customWidth="1"/>
    <col min="11531" max="11531" width="7.28515625" style="97" customWidth="1"/>
    <col min="11532" max="11532" width="1.5703125" style="97" customWidth="1"/>
    <col min="11533" max="11533" width="13.85546875" style="97" bestFit="1" customWidth="1"/>
    <col min="11534" max="11534" width="1.5703125" style="97" customWidth="1"/>
    <col min="11535" max="11535" width="9" style="97" customWidth="1"/>
    <col min="11536" max="11536" width="1.5703125" style="97" customWidth="1"/>
    <col min="11537" max="11537" width="7.140625" style="97" customWidth="1"/>
    <col min="11538" max="11538" width="1.5703125" style="97" customWidth="1"/>
    <col min="11539" max="11539" width="12.85546875" style="97" customWidth="1"/>
    <col min="11540" max="11540" width="1.5703125" style="97" customWidth="1"/>
    <col min="11541" max="11541" width="7.42578125" style="97" customWidth="1"/>
    <col min="11542" max="11542" width="1.5703125" style="97" customWidth="1"/>
    <col min="11543" max="11543" width="6.7109375" style="97" customWidth="1"/>
    <col min="11544" max="11544" width="1.5703125" style="97" customWidth="1"/>
    <col min="11545" max="11545" width="11.42578125" style="97" customWidth="1"/>
    <col min="11546" max="11546" width="1.5703125" style="97" customWidth="1"/>
    <col min="11547" max="11547" width="7" style="97" customWidth="1"/>
    <col min="11548" max="11548" width="1.5703125" style="97" customWidth="1"/>
    <col min="11549" max="11549" width="7.140625" style="97" customWidth="1"/>
    <col min="11550" max="11550" width="1.5703125" style="97" customWidth="1"/>
    <col min="11551" max="11551" width="14" style="97" customWidth="1"/>
    <col min="11552" max="11553" width="1.5703125" style="97" customWidth="1"/>
    <col min="11554" max="11554" width="15.28515625" style="97" customWidth="1"/>
    <col min="11555" max="11555" width="2.42578125" style="97" customWidth="1"/>
    <col min="11556" max="11556" width="15.28515625" style="97" customWidth="1"/>
    <col min="11557" max="11557" width="2.42578125" style="97" customWidth="1"/>
    <col min="11558" max="11558" width="16.140625" style="97" customWidth="1"/>
    <col min="11559" max="11559" width="3.28515625" style="97" customWidth="1"/>
    <col min="11560" max="11560" width="16.140625" style="97" customWidth="1"/>
    <col min="11561" max="11561" width="1.5703125" style="97" customWidth="1"/>
    <col min="11562" max="11562" width="9.28515625" style="97" customWidth="1"/>
    <col min="11563" max="11563" width="1.5703125" style="97" customWidth="1"/>
    <col min="11564" max="11564" width="9.28515625" style="97" customWidth="1"/>
    <col min="11565" max="11565" width="3.28515625" style="97" customWidth="1"/>
    <col min="11566" max="11566" width="15.28515625" style="97" customWidth="1"/>
    <col min="11567" max="11567" width="1.5703125" style="97" customWidth="1"/>
    <col min="11568" max="11568" width="13.5703125" style="97" customWidth="1"/>
    <col min="11569" max="11569" width="1.5703125" style="97" customWidth="1"/>
    <col min="11570" max="11570" width="0" style="97" hidden="1" customWidth="1"/>
    <col min="11571" max="11571" width="1.5703125" style="97" customWidth="1"/>
    <col min="11572" max="11572" width="13.5703125" style="97" customWidth="1"/>
    <col min="11573" max="11573" width="2.42578125" style="97" customWidth="1"/>
    <col min="11574" max="11574" width="5" style="97" customWidth="1"/>
    <col min="11575" max="11575" width="7.28515625" style="97" customWidth="1"/>
    <col min="11576" max="11576" width="10.85546875" style="97" customWidth="1"/>
    <col min="11577" max="11577" width="8.140625" style="97" customWidth="1"/>
    <col min="11578" max="11776" width="12.7109375" style="97"/>
    <col min="11777" max="11777" width="4.140625" style="97" customWidth="1"/>
    <col min="11778" max="11778" width="1" style="97" customWidth="1"/>
    <col min="11779" max="11779" width="8.85546875" style="97" customWidth="1"/>
    <col min="11780" max="11780" width="2" style="97" customWidth="1"/>
    <col min="11781" max="11781" width="12.5703125" style="97" customWidth="1"/>
    <col min="11782" max="11782" width="1" style="97" customWidth="1"/>
    <col min="11783" max="11783" width="14" style="97" customWidth="1"/>
    <col min="11784" max="11784" width="1.5703125" style="97" customWidth="1"/>
    <col min="11785" max="11785" width="9.140625" style="97" customWidth="1"/>
    <col min="11786" max="11786" width="1.5703125" style="97" customWidth="1"/>
    <col min="11787" max="11787" width="7.28515625" style="97" customWidth="1"/>
    <col min="11788" max="11788" width="1.5703125" style="97" customWidth="1"/>
    <col min="11789" max="11789" width="13.85546875" style="97" bestFit="1" customWidth="1"/>
    <col min="11790" max="11790" width="1.5703125" style="97" customWidth="1"/>
    <col min="11791" max="11791" width="9" style="97" customWidth="1"/>
    <col min="11792" max="11792" width="1.5703125" style="97" customWidth="1"/>
    <col min="11793" max="11793" width="7.140625" style="97" customWidth="1"/>
    <col min="11794" max="11794" width="1.5703125" style="97" customWidth="1"/>
    <col min="11795" max="11795" width="12.85546875" style="97" customWidth="1"/>
    <col min="11796" max="11796" width="1.5703125" style="97" customWidth="1"/>
    <col min="11797" max="11797" width="7.42578125" style="97" customWidth="1"/>
    <col min="11798" max="11798" width="1.5703125" style="97" customWidth="1"/>
    <col min="11799" max="11799" width="6.7109375" style="97" customWidth="1"/>
    <col min="11800" max="11800" width="1.5703125" style="97" customWidth="1"/>
    <col min="11801" max="11801" width="11.42578125" style="97" customWidth="1"/>
    <col min="11802" max="11802" width="1.5703125" style="97" customWidth="1"/>
    <col min="11803" max="11803" width="7" style="97" customWidth="1"/>
    <col min="11804" max="11804" width="1.5703125" style="97" customWidth="1"/>
    <col min="11805" max="11805" width="7.140625" style="97" customWidth="1"/>
    <col min="11806" max="11806" width="1.5703125" style="97" customWidth="1"/>
    <col min="11807" max="11807" width="14" style="97" customWidth="1"/>
    <col min="11808" max="11809" width="1.5703125" style="97" customWidth="1"/>
    <col min="11810" max="11810" width="15.28515625" style="97" customWidth="1"/>
    <col min="11811" max="11811" width="2.42578125" style="97" customWidth="1"/>
    <col min="11812" max="11812" width="15.28515625" style="97" customWidth="1"/>
    <col min="11813" max="11813" width="2.42578125" style="97" customWidth="1"/>
    <col min="11814" max="11814" width="16.140625" style="97" customWidth="1"/>
    <col min="11815" max="11815" width="3.28515625" style="97" customWidth="1"/>
    <col min="11816" max="11816" width="16.140625" style="97" customWidth="1"/>
    <col min="11817" max="11817" width="1.5703125" style="97" customWidth="1"/>
    <col min="11818" max="11818" width="9.28515625" style="97" customWidth="1"/>
    <col min="11819" max="11819" width="1.5703125" style="97" customWidth="1"/>
    <col min="11820" max="11820" width="9.28515625" style="97" customWidth="1"/>
    <col min="11821" max="11821" width="3.28515625" style="97" customWidth="1"/>
    <col min="11822" max="11822" width="15.28515625" style="97" customWidth="1"/>
    <col min="11823" max="11823" width="1.5703125" style="97" customWidth="1"/>
    <col min="11824" max="11824" width="13.5703125" style="97" customWidth="1"/>
    <col min="11825" max="11825" width="1.5703125" style="97" customWidth="1"/>
    <col min="11826" max="11826" width="0" style="97" hidden="1" customWidth="1"/>
    <col min="11827" max="11827" width="1.5703125" style="97" customWidth="1"/>
    <col min="11828" max="11828" width="13.5703125" style="97" customWidth="1"/>
    <col min="11829" max="11829" width="2.42578125" style="97" customWidth="1"/>
    <col min="11830" max="11830" width="5" style="97" customWidth="1"/>
    <col min="11831" max="11831" width="7.28515625" style="97" customWidth="1"/>
    <col min="11832" max="11832" width="10.85546875" style="97" customWidth="1"/>
    <col min="11833" max="11833" width="8.140625" style="97" customWidth="1"/>
    <col min="11834" max="12032" width="12.7109375" style="97"/>
    <col min="12033" max="12033" width="4.140625" style="97" customWidth="1"/>
    <col min="12034" max="12034" width="1" style="97" customWidth="1"/>
    <col min="12035" max="12035" width="8.85546875" style="97" customWidth="1"/>
    <col min="12036" max="12036" width="2" style="97" customWidth="1"/>
    <col min="12037" max="12037" width="12.5703125" style="97" customWidth="1"/>
    <col min="12038" max="12038" width="1" style="97" customWidth="1"/>
    <col min="12039" max="12039" width="14" style="97" customWidth="1"/>
    <col min="12040" max="12040" width="1.5703125" style="97" customWidth="1"/>
    <col min="12041" max="12041" width="9.140625" style="97" customWidth="1"/>
    <col min="12042" max="12042" width="1.5703125" style="97" customWidth="1"/>
    <col min="12043" max="12043" width="7.28515625" style="97" customWidth="1"/>
    <col min="12044" max="12044" width="1.5703125" style="97" customWidth="1"/>
    <col min="12045" max="12045" width="13.85546875" style="97" bestFit="1" customWidth="1"/>
    <col min="12046" max="12046" width="1.5703125" style="97" customWidth="1"/>
    <col min="12047" max="12047" width="9" style="97" customWidth="1"/>
    <col min="12048" max="12048" width="1.5703125" style="97" customWidth="1"/>
    <col min="12049" max="12049" width="7.140625" style="97" customWidth="1"/>
    <col min="12050" max="12050" width="1.5703125" style="97" customWidth="1"/>
    <col min="12051" max="12051" width="12.85546875" style="97" customWidth="1"/>
    <col min="12052" max="12052" width="1.5703125" style="97" customWidth="1"/>
    <col min="12053" max="12053" width="7.42578125" style="97" customWidth="1"/>
    <col min="12054" max="12054" width="1.5703125" style="97" customWidth="1"/>
    <col min="12055" max="12055" width="6.7109375" style="97" customWidth="1"/>
    <col min="12056" max="12056" width="1.5703125" style="97" customWidth="1"/>
    <col min="12057" max="12057" width="11.42578125" style="97" customWidth="1"/>
    <col min="12058" max="12058" width="1.5703125" style="97" customWidth="1"/>
    <col min="12059" max="12059" width="7" style="97" customWidth="1"/>
    <col min="12060" max="12060" width="1.5703125" style="97" customWidth="1"/>
    <col min="12061" max="12061" width="7.140625" style="97" customWidth="1"/>
    <col min="12062" max="12062" width="1.5703125" style="97" customWidth="1"/>
    <col min="12063" max="12063" width="14" style="97" customWidth="1"/>
    <col min="12064" max="12065" width="1.5703125" style="97" customWidth="1"/>
    <col min="12066" max="12066" width="15.28515625" style="97" customWidth="1"/>
    <col min="12067" max="12067" width="2.42578125" style="97" customWidth="1"/>
    <col min="12068" max="12068" width="15.28515625" style="97" customWidth="1"/>
    <col min="12069" max="12069" width="2.42578125" style="97" customWidth="1"/>
    <col min="12070" max="12070" width="16.140625" style="97" customWidth="1"/>
    <col min="12071" max="12071" width="3.28515625" style="97" customWidth="1"/>
    <col min="12072" max="12072" width="16.140625" style="97" customWidth="1"/>
    <col min="12073" max="12073" width="1.5703125" style="97" customWidth="1"/>
    <col min="12074" max="12074" width="9.28515625" style="97" customWidth="1"/>
    <col min="12075" max="12075" width="1.5703125" style="97" customWidth="1"/>
    <col min="12076" max="12076" width="9.28515625" style="97" customWidth="1"/>
    <col min="12077" max="12077" width="3.28515625" style="97" customWidth="1"/>
    <col min="12078" max="12078" width="15.28515625" style="97" customWidth="1"/>
    <col min="12079" max="12079" width="1.5703125" style="97" customWidth="1"/>
    <col min="12080" max="12080" width="13.5703125" style="97" customWidth="1"/>
    <col min="12081" max="12081" width="1.5703125" style="97" customWidth="1"/>
    <col min="12082" max="12082" width="0" style="97" hidden="1" customWidth="1"/>
    <col min="12083" max="12083" width="1.5703125" style="97" customWidth="1"/>
    <col min="12084" max="12084" width="13.5703125" style="97" customWidth="1"/>
    <col min="12085" max="12085" width="2.42578125" style="97" customWidth="1"/>
    <col min="12086" max="12086" width="5" style="97" customWidth="1"/>
    <col min="12087" max="12087" width="7.28515625" style="97" customWidth="1"/>
    <col min="12088" max="12088" width="10.85546875" style="97" customWidth="1"/>
    <col min="12089" max="12089" width="8.140625" style="97" customWidth="1"/>
    <col min="12090" max="12288" width="12.7109375" style="97"/>
    <col min="12289" max="12289" width="4.140625" style="97" customWidth="1"/>
    <col min="12290" max="12290" width="1" style="97" customWidth="1"/>
    <col min="12291" max="12291" width="8.85546875" style="97" customWidth="1"/>
    <col min="12292" max="12292" width="2" style="97" customWidth="1"/>
    <col min="12293" max="12293" width="12.5703125" style="97" customWidth="1"/>
    <col min="12294" max="12294" width="1" style="97" customWidth="1"/>
    <col min="12295" max="12295" width="14" style="97" customWidth="1"/>
    <col min="12296" max="12296" width="1.5703125" style="97" customWidth="1"/>
    <col min="12297" max="12297" width="9.140625" style="97" customWidth="1"/>
    <col min="12298" max="12298" width="1.5703125" style="97" customWidth="1"/>
    <col min="12299" max="12299" width="7.28515625" style="97" customWidth="1"/>
    <col min="12300" max="12300" width="1.5703125" style="97" customWidth="1"/>
    <col min="12301" max="12301" width="13.85546875" style="97" bestFit="1" customWidth="1"/>
    <col min="12302" max="12302" width="1.5703125" style="97" customWidth="1"/>
    <col min="12303" max="12303" width="9" style="97" customWidth="1"/>
    <col min="12304" max="12304" width="1.5703125" style="97" customWidth="1"/>
    <col min="12305" max="12305" width="7.140625" style="97" customWidth="1"/>
    <col min="12306" max="12306" width="1.5703125" style="97" customWidth="1"/>
    <col min="12307" max="12307" width="12.85546875" style="97" customWidth="1"/>
    <col min="12308" max="12308" width="1.5703125" style="97" customWidth="1"/>
    <col min="12309" max="12309" width="7.42578125" style="97" customWidth="1"/>
    <col min="12310" max="12310" width="1.5703125" style="97" customWidth="1"/>
    <col min="12311" max="12311" width="6.7109375" style="97" customWidth="1"/>
    <col min="12312" max="12312" width="1.5703125" style="97" customWidth="1"/>
    <col min="12313" max="12313" width="11.42578125" style="97" customWidth="1"/>
    <col min="12314" max="12314" width="1.5703125" style="97" customWidth="1"/>
    <col min="12315" max="12315" width="7" style="97" customWidth="1"/>
    <col min="12316" max="12316" width="1.5703125" style="97" customWidth="1"/>
    <col min="12317" max="12317" width="7.140625" style="97" customWidth="1"/>
    <col min="12318" max="12318" width="1.5703125" style="97" customWidth="1"/>
    <col min="12319" max="12319" width="14" style="97" customWidth="1"/>
    <col min="12320" max="12321" width="1.5703125" style="97" customWidth="1"/>
    <col min="12322" max="12322" width="15.28515625" style="97" customWidth="1"/>
    <col min="12323" max="12323" width="2.42578125" style="97" customWidth="1"/>
    <col min="12324" max="12324" width="15.28515625" style="97" customWidth="1"/>
    <col min="12325" max="12325" width="2.42578125" style="97" customWidth="1"/>
    <col min="12326" max="12326" width="16.140625" style="97" customWidth="1"/>
    <col min="12327" max="12327" width="3.28515625" style="97" customWidth="1"/>
    <col min="12328" max="12328" width="16.140625" style="97" customWidth="1"/>
    <col min="12329" max="12329" width="1.5703125" style="97" customWidth="1"/>
    <col min="12330" max="12330" width="9.28515625" style="97" customWidth="1"/>
    <col min="12331" max="12331" width="1.5703125" style="97" customWidth="1"/>
    <col min="12332" max="12332" width="9.28515625" style="97" customWidth="1"/>
    <col min="12333" max="12333" width="3.28515625" style="97" customWidth="1"/>
    <col min="12334" max="12334" width="15.28515625" style="97" customWidth="1"/>
    <col min="12335" max="12335" width="1.5703125" style="97" customWidth="1"/>
    <col min="12336" max="12336" width="13.5703125" style="97" customWidth="1"/>
    <col min="12337" max="12337" width="1.5703125" style="97" customWidth="1"/>
    <col min="12338" max="12338" width="0" style="97" hidden="1" customWidth="1"/>
    <col min="12339" max="12339" width="1.5703125" style="97" customWidth="1"/>
    <col min="12340" max="12340" width="13.5703125" style="97" customWidth="1"/>
    <col min="12341" max="12341" width="2.42578125" style="97" customWidth="1"/>
    <col min="12342" max="12342" width="5" style="97" customWidth="1"/>
    <col min="12343" max="12343" width="7.28515625" style="97" customWidth="1"/>
    <col min="12344" max="12344" width="10.85546875" style="97" customWidth="1"/>
    <col min="12345" max="12345" width="8.140625" style="97" customWidth="1"/>
    <col min="12346" max="12544" width="12.7109375" style="97"/>
    <col min="12545" max="12545" width="4.140625" style="97" customWidth="1"/>
    <col min="12546" max="12546" width="1" style="97" customWidth="1"/>
    <col min="12547" max="12547" width="8.85546875" style="97" customWidth="1"/>
    <col min="12548" max="12548" width="2" style="97" customWidth="1"/>
    <col min="12549" max="12549" width="12.5703125" style="97" customWidth="1"/>
    <col min="12550" max="12550" width="1" style="97" customWidth="1"/>
    <col min="12551" max="12551" width="14" style="97" customWidth="1"/>
    <col min="12552" max="12552" width="1.5703125" style="97" customWidth="1"/>
    <col min="12553" max="12553" width="9.140625" style="97" customWidth="1"/>
    <col min="12554" max="12554" width="1.5703125" style="97" customWidth="1"/>
    <col min="12555" max="12555" width="7.28515625" style="97" customWidth="1"/>
    <col min="12556" max="12556" width="1.5703125" style="97" customWidth="1"/>
    <col min="12557" max="12557" width="13.85546875" style="97" bestFit="1" customWidth="1"/>
    <col min="12558" max="12558" width="1.5703125" style="97" customWidth="1"/>
    <col min="12559" max="12559" width="9" style="97" customWidth="1"/>
    <col min="12560" max="12560" width="1.5703125" style="97" customWidth="1"/>
    <col min="12561" max="12561" width="7.140625" style="97" customWidth="1"/>
    <col min="12562" max="12562" width="1.5703125" style="97" customWidth="1"/>
    <col min="12563" max="12563" width="12.85546875" style="97" customWidth="1"/>
    <col min="12564" max="12564" width="1.5703125" style="97" customWidth="1"/>
    <col min="12565" max="12565" width="7.42578125" style="97" customWidth="1"/>
    <col min="12566" max="12566" width="1.5703125" style="97" customWidth="1"/>
    <col min="12567" max="12567" width="6.7109375" style="97" customWidth="1"/>
    <col min="12568" max="12568" width="1.5703125" style="97" customWidth="1"/>
    <col min="12569" max="12569" width="11.42578125" style="97" customWidth="1"/>
    <col min="12570" max="12570" width="1.5703125" style="97" customWidth="1"/>
    <col min="12571" max="12571" width="7" style="97" customWidth="1"/>
    <col min="12572" max="12572" width="1.5703125" style="97" customWidth="1"/>
    <col min="12573" max="12573" width="7.140625" style="97" customWidth="1"/>
    <col min="12574" max="12574" width="1.5703125" style="97" customWidth="1"/>
    <col min="12575" max="12575" width="14" style="97" customWidth="1"/>
    <col min="12576" max="12577" width="1.5703125" style="97" customWidth="1"/>
    <col min="12578" max="12578" width="15.28515625" style="97" customWidth="1"/>
    <col min="12579" max="12579" width="2.42578125" style="97" customWidth="1"/>
    <col min="12580" max="12580" width="15.28515625" style="97" customWidth="1"/>
    <col min="12581" max="12581" width="2.42578125" style="97" customWidth="1"/>
    <col min="12582" max="12582" width="16.140625" style="97" customWidth="1"/>
    <col min="12583" max="12583" width="3.28515625" style="97" customWidth="1"/>
    <col min="12584" max="12584" width="16.140625" style="97" customWidth="1"/>
    <col min="12585" max="12585" width="1.5703125" style="97" customWidth="1"/>
    <col min="12586" max="12586" width="9.28515625" style="97" customWidth="1"/>
    <col min="12587" max="12587" width="1.5703125" style="97" customWidth="1"/>
    <col min="12588" max="12588" width="9.28515625" style="97" customWidth="1"/>
    <col min="12589" max="12589" width="3.28515625" style="97" customWidth="1"/>
    <col min="12590" max="12590" width="15.28515625" style="97" customWidth="1"/>
    <col min="12591" max="12591" width="1.5703125" style="97" customWidth="1"/>
    <col min="12592" max="12592" width="13.5703125" style="97" customWidth="1"/>
    <col min="12593" max="12593" width="1.5703125" style="97" customWidth="1"/>
    <col min="12594" max="12594" width="0" style="97" hidden="1" customWidth="1"/>
    <col min="12595" max="12595" width="1.5703125" style="97" customWidth="1"/>
    <col min="12596" max="12596" width="13.5703125" style="97" customWidth="1"/>
    <col min="12597" max="12597" width="2.42578125" style="97" customWidth="1"/>
    <col min="12598" max="12598" width="5" style="97" customWidth="1"/>
    <col min="12599" max="12599" width="7.28515625" style="97" customWidth="1"/>
    <col min="12600" max="12600" width="10.85546875" style="97" customWidth="1"/>
    <col min="12601" max="12601" width="8.140625" style="97" customWidth="1"/>
    <col min="12602" max="12800" width="12.7109375" style="97"/>
    <col min="12801" max="12801" width="4.140625" style="97" customWidth="1"/>
    <col min="12802" max="12802" width="1" style="97" customWidth="1"/>
    <col min="12803" max="12803" width="8.85546875" style="97" customWidth="1"/>
    <col min="12804" max="12804" width="2" style="97" customWidth="1"/>
    <col min="12805" max="12805" width="12.5703125" style="97" customWidth="1"/>
    <col min="12806" max="12806" width="1" style="97" customWidth="1"/>
    <col min="12807" max="12807" width="14" style="97" customWidth="1"/>
    <col min="12808" max="12808" width="1.5703125" style="97" customWidth="1"/>
    <col min="12809" max="12809" width="9.140625" style="97" customWidth="1"/>
    <col min="12810" max="12810" width="1.5703125" style="97" customWidth="1"/>
    <col min="12811" max="12811" width="7.28515625" style="97" customWidth="1"/>
    <col min="12812" max="12812" width="1.5703125" style="97" customWidth="1"/>
    <col min="12813" max="12813" width="13.85546875" style="97" bestFit="1" customWidth="1"/>
    <col min="12814" max="12814" width="1.5703125" style="97" customWidth="1"/>
    <col min="12815" max="12815" width="9" style="97" customWidth="1"/>
    <col min="12816" max="12816" width="1.5703125" style="97" customWidth="1"/>
    <col min="12817" max="12817" width="7.140625" style="97" customWidth="1"/>
    <col min="12818" max="12818" width="1.5703125" style="97" customWidth="1"/>
    <col min="12819" max="12819" width="12.85546875" style="97" customWidth="1"/>
    <col min="12820" max="12820" width="1.5703125" style="97" customWidth="1"/>
    <col min="12821" max="12821" width="7.42578125" style="97" customWidth="1"/>
    <col min="12822" max="12822" width="1.5703125" style="97" customWidth="1"/>
    <col min="12823" max="12823" width="6.7109375" style="97" customWidth="1"/>
    <col min="12824" max="12824" width="1.5703125" style="97" customWidth="1"/>
    <col min="12825" max="12825" width="11.42578125" style="97" customWidth="1"/>
    <col min="12826" max="12826" width="1.5703125" style="97" customWidth="1"/>
    <col min="12827" max="12827" width="7" style="97" customWidth="1"/>
    <col min="12828" max="12828" width="1.5703125" style="97" customWidth="1"/>
    <col min="12829" max="12829" width="7.140625" style="97" customWidth="1"/>
    <col min="12830" max="12830" width="1.5703125" style="97" customWidth="1"/>
    <col min="12831" max="12831" width="14" style="97" customWidth="1"/>
    <col min="12832" max="12833" width="1.5703125" style="97" customWidth="1"/>
    <col min="12834" max="12834" width="15.28515625" style="97" customWidth="1"/>
    <col min="12835" max="12835" width="2.42578125" style="97" customWidth="1"/>
    <col min="12836" max="12836" width="15.28515625" style="97" customWidth="1"/>
    <col min="12837" max="12837" width="2.42578125" style="97" customWidth="1"/>
    <col min="12838" max="12838" width="16.140625" style="97" customWidth="1"/>
    <col min="12839" max="12839" width="3.28515625" style="97" customWidth="1"/>
    <col min="12840" max="12840" width="16.140625" style="97" customWidth="1"/>
    <col min="12841" max="12841" width="1.5703125" style="97" customWidth="1"/>
    <col min="12842" max="12842" width="9.28515625" style="97" customWidth="1"/>
    <col min="12843" max="12843" width="1.5703125" style="97" customWidth="1"/>
    <col min="12844" max="12844" width="9.28515625" style="97" customWidth="1"/>
    <col min="12845" max="12845" width="3.28515625" style="97" customWidth="1"/>
    <col min="12846" max="12846" width="15.28515625" style="97" customWidth="1"/>
    <col min="12847" max="12847" width="1.5703125" style="97" customWidth="1"/>
    <col min="12848" max="12848" width="13.5703125" style="97" customWidth="1"/>
    <col min="12849" max="12849" width="1.5703125" style="97" customWidth="1"/>
    <col min="12850" max="12850" width="0" style="97" hidden="1" customWidth="1"/>
    <col min="12851" max="12851" width="1.5703125" style="97" customWidth="1"/>
    <col min="12852" max="12852" width="13.5703125" style="97" customWidth="1"/>
    <col min="12853" max="12853" width="2.42578125" style="97" customWidth="1"/>
    <col min="12854" max="12854" width="5" style="97" customWidth="1"/>
    <col min="12855" max="12855" width="7.28515625" style="97" customWidth="1"/>
    <col min="12856" max="12856" width="10.85546875" style="97" customWidth="1"/>
    <col min="12857" max="12857" width="8.140625" style="97" customWidth="1"/>
    <col min="12858" max="13056" width="12.7109375" style="97"/>
    <col min="13057" max="13057" width="4.140625" style="97" customWidth="1"/>
    <col min="13058" max="13058" width="1" style="97" customWidth="1"/>
    <col min="13059" max="13059" width="8.85546875" style="97" customWidth="1"/>
    <col min="13060" max="13060" width="2" style="97" customWidth="1"/>
    <col min="13061" max="13061" width="12.5703125" style="97" customWidth="1"/>
    <col min="13062" max="13062" width="1" style="97" customWidth="1"/>
    <col min="13063" max="13063" width="14" style="97" customWidth="1"/>
    <col min="13064" max="13064" width="1.5703125" style="97" customWidth="1"/>
    <col min="13065" max="13065" width="9.140625" style="97" customWidth="1"/>
    <col min="13066" max="13066" width="1.5703125" style="97" customWidth="1"/>
    <col min="13067" max="13067" width="7.28515625" style="97" customWidth="1"/>
    <col min="13068" max="13068" width="1.5703125" style="97" customWidth="1"/>
    <col min="13069" max="13069" width="13.85546875" style="97" bestFit="1" customWidth="1"/>
    <col min="13070" max="13070" width="1.5703125" style="97" customWidth="1"/>
    <col min="13071" max="13071" width="9" style="97" customWidth="1"/>
    <col min="13072" max="13072" width="1.5703125" style="97" customWidth="1"/>
    <col min="13073" max="13073" width="7.140625" style="97" customWidth="1"/>
    <col min="13074" max="13074" width="1.5703125" style="97" customWidth="1"/>
    <col min="13075" max="13075" width="12.85546875" style="97" customWidth="1"/>
    <col min="13076" max="13076" width="1.5703125" style="97" customWidth="1"/>
    <col min="13077" max="13077" width="7.42578125" style="97" customWidth="1"/>
    <col min="13078" max="13078" width="1.5703125" style="97" customWidth="1"/>
    <col min="13079" max="13079" width="6.7109375" style="97" customWidth="1"/>
    <col min="13080" max="13080" width="1.5703125" style="97" customWidth="1"/>
    <col min="13081" max="13081" width="11.42578125" style="97" customWidth="1"/>
    <col min="13082" max="13082" width="1.5703125" style="97" customWidth="1"/>
    <col min="13083" max="13083" width="7" style="97" customWidth="1"/>
    <col min="13084" max="13084" width="1.5703125" style="97" customWidth="1"/>
    <col min="13085" max="13085" width="7.140625" style="97" customWidth="1"/>
    <col min="13086" max="13086" width="1.5703125" style="97" customWidth="1"/>
    <col min="13087" max="13087" width="14" style="97" customWidth="1"/>
    <col min="13088" max="13089" width="1.5703125" style="97" customWidth="1"/>
    <col min="13090" max="13090" width="15.28515625" style="97" customWidth="1"/>
    <col min="13091" max="13091" width="2.42578125" style="97" customWidth="1"/>
    <col min="13092" max="13092" width="15.28515625" style="97" customWidth="1"/>
    <col min="13093" max="13093" width="2.42578125" style="97" customWidth="1"/>
    <col min="13094" max="13094" width="16.140625" style="97" customWidth="1"/>
    <col min="13095" max="13095" width="3.28515625" style="97" customWidth="1"/>
    <col min="13096" max="13096" width="16.140625" style="97" customWidth="1"/>
    <col min="13097" max="13097" width="1.5703125" style="97" customWidth="1"/>
    <col min="13098" max="13098" width="9.28515625" style="97" customWidth="1"/>
    <col min="13099" max="13099" width="1.5703125" style="97" customWidth="1"/>
    <col min="13100" max="13100" width="9.28515625" style="97" customWidth="1"/>
    <col min="13101" max="13101" width="3.28515625" style="97" customWidth="1"/>
    <col min="13102" max="13102" width="15.28515625" style="97" customWidth="1"/>
    <col min="13103" max="13103" width="1.5703125" style="97" customWidth="1"/>
    <col min="13104" max="13104" width="13.5703125" style="97" customWidth="1"/>
    <col min="13105" max="13105" width="1.5703125" style="97" customWidth="1"/>
    <col min="13106" max="13106" width="0" style="97" hidden="1" customWidth="1"/>
    <col min="13107" max="13107" width="1.5703125" style="97" customWidth="1"/>
    <col min="13108" max="13108" width="13.5703125" style="97" customWidth="1"/>
    <col min="13109" max="13109" width="2.42578125" style="97" customWidth="1"/>
    <col min="13110" max="13110" width="5" style="97" customWidth="1"/>
    <col min="13111" max="13111" width="7.28515625" style="97" customWidth="1"/>
    <col min="13112" max="13112" width="10.85546875" style="97" customWidth="1"/>
    <col min="13113" max="13113" width="8.140625" style="97" customWidth="1"/>
    <col min="13114" max="13312" width="12.7109375" style="97"/>
    <col min="13313" max="13313" width="4.140625" style="97" customWidth="1"/>
    <col min="13314" max="13314" width="1" style="97" customWidth="1"/>
    <col min="13315" max="13315" width="8.85546875" style="97" customWidth="1"/>
    <col min="13316" max="13316" width="2" style="97" customWidth="1"/>
    <col min="13317" max="13317" width="12.5703125" style="97" customWidth="1"/>
    <col min="13318" max="13318" width="1" style="97" customWidth="1"/>
    <col min="13319" max="13319" width="14" style="97" customWidth="1"/>
    <col min="13320" max="13320" width="1.5703125" style="97" customWidth="1"/>
    <col min="13321" max="13321" width="9.140625" style="97" customWidth="1"/>
    <col min="13322" max="13322" width="1.5703125" style="97" customWidth="1"/>
    <col min="13323" max="13323" width="7.28515625" style="97" customWidth="1"/>
    <col min="13324" max="13324" width="1.5703125" style="97" customWidth="1"/>
    <col min="13325" max="13325" width="13.85546875" style="97" bestFit="1" customWidth="1"/>
    <col min="13326" max="13326" width="1.5703125" style="97" customWidth="1"/>
    <col min="13327" max="13327" width="9" style="97" customWidth="1"/>
    <col min="13328" max="13328" width="1.5703125" style="97" customWidth="1"/>
    <col min="13329" max="13329" width="7.140625" style="97" customWidth="1"/>
    <col min="13330" max="13330" width="1.5703125" style="97" customWidth="1"/>
    <col min="13331" max="13331" width="12.85546875" style="97" customWidth="1"/>
    <col min="13332" max="13332" width="1.5703125" style="97" customWidth="1"/>
    <col min="13333" max="13333" width="7.42578125" style="97" customWidth="1"/>
    <col min="13334" max="13334" width="1.5703125" style="97" customWidth="1"/>
    <col min="13335" max="13335" width="6.7109375" style="97" customWidth="1"/>
    <col min="13336" max="13336" width="1.5703125" style="97" customWidth="1"/>
    <col min="13337" max="13337" width="11.42578125" style="97" customWidth="1"/>
    <col min="13338" max="13338" width="1.5703125" style="97" customWidth="1"/>
    <col min="13339" max="13339" width="7" style="97" customWidth="1"/>
    <col min="13340" max="13340" width="1.5703125" style="97" customWidth="1"/>
    <col min="13341" max="13341" width="7.140625" style="97" customWidth="1"/>
    <col min="13342" max="13342" width="1.5703125" style="97" customWidth="1"/>
    <col min="13343" max="13343" width="14" style="97" customWidth="1"/>
    <col min="13344" max="13345" width="1.5703125" style="97" customWidth="1"/>
    <col min="13346" max="13346" width="15.28515625" style="97" customWidth="1"/>
    <col min="13347" max="13347" width="2.42578125" style="97" customWidth="1"/>
    <col min="13348" max="13348" width="15.28515625" style="97" customWidth="1"/>
    <col min="13349" max="13349" width="2.42578125" style="97" customWidth="1"/>
    <col min="13350" max="13350" width="16.140625" style="97" customWidth="1"/>
    <col min="13351" max="13351" width="3.28515625" style="97" customWidth="1"/>
    <col min="13352" max="13352" width="16.140625" style="97" customWidth="1"/>
    <col min="13353" max="13353" width="1.5703125" style="97" customWidth="1"/>
    <col min="13354" max="13354" width="9.28515625" style="97" customWidth="1"/>
    <col min="13355" max="13355" width="1.5703125" style="97" customWidth="1"/>
    <col min="13356" max="13356" width="9.28515625" style="97" customWidth="1"/>
    <col min="13357" max="13357" width="3.28515625" style="97" customWidth="1"/>
    <col min="13358" max="13358" width="15.28515625" style="97" customWidth="1"/>
    <col min="13359" max="13359" width="1.5703125" style="97" customWidth="1"/>
    <col min="13360" max="13360" width="13.5703125" style="97" customWidth="1"/>
    <col min="13361" max="13361" width="1.5703125" style="97" customWidth="1"/>
    <col min="13362" max="13362" width="0" style="97" hidden="1" customWidth="1"/>
    <col min="13363" max="13363" width="1.5703125" style="97" customWidth="1"/>
    <col min="13364" max="13364" width="13.5703125" style="97" customWidth="1"/>
    <col min="13365" max="13365" width="2.42578125" style="97" customWidth="1"/>
    <col min="13366" max="13366" width="5" style="97" customWidth="1"/>
    <col min="13367" max="13367" width="7.28515625" style="97" customWidth="1"/>
    <col min="13368" max="13368" width="10.85546875" style="97" customWidth="1"/>
    <col min="13369" max="13369" width="8.140625" style="97" customWidth="1"/>
    <col min="13370" max="13568" width="12.7109375" style="97"/>
    <col min="13569" max="13569" width="4.140625" style="97" customWidth="1"/>
    <col min="13570" max="13570" width="1" style="97" customWidth="1"/>
    <col min="13571" max="13571" width="8.85546875" style="97" customWidth="1"/>
    <col min="13572" max="13572" width="2" style="97" customWidth="1"/>
    <col min="13573" max="13573" width="12.5703125" style="97" customWidth="1"/>
    <col min="13574" max="13574" width="1" style="97" customWidth="1"/>
    <col min="13575" max="13575" width="14" style="97" customWidth="1"/>
    <col min="13576" max="13576" width="1.5703125" style="97" customWidth="1"/>
    <col min="13577" max="13577" width="9.140625" style="97" customWidth="1"/>
    <col min="13578" max="13578" width="1.5703125" style="97" customWidth="1"/>
    <col min="13579" max="13579" width="7.28515625" style="97" customWidth="1"/>
    <col min="13580" max="13580" width="1.5703125" style="97" customWidth="1"/>
    <col min="13581" max="13581" width="13.85546875" style="97" bestFit="1" customWidth="1"/>
    <col min="13582" max="13582" width="1.5703125" style="97" customWidth="1"/>
    <col min="13583" max="13583" width="9" style="97" customWidth="1"/>
    <col min="13584" max="13584" width="1.5703125" style="97" customWidth="1"/>
    <col min="13585" max="13585" width="7.140625" style="97" customWidth="1"/>
    <col min="13586" max="13586" width="1.5703125" style="97" customWidth="1"/>
    <col min="13587" max="13587" width="12.85546875" style="97" customWidth="1"/>
    <col min="13588" max="13588" width="1.5703125" style="97" customWidth="1"/>
    <col min="13589" max="13589" width="7.42578125" style="97" customWidth="1"/>
    <col min="13590" max="13590" width="1.5703125" style="97" customWidth="1"/>
    <col min="13591" max="13591" width="6.7109375" style="97" customWidth="1"/>
    <col min="13592" max="13592" width="1.5703125" style="97" customWidth="1"/>
    <col min="13593" max="13593" width="11.42578125" style="97" customWidth="1"/>
    <col min="13594" max="13594" width="1.5703125" style="97" customWidth="1"/>
    <col min="13595" max="13595" width="7" style="97" customWidth="1"/>
    <col min="13596" max="13596" width="1.5703125" style="97" customWidth="1"/>
    <col min="13597" max="13597" width="7.140625" style="97" customWidth="1"/>
    <col min="13598" max="13598" width="1.5703125" style="97" customWidth="1"/>
    <col min="13599" max="13599" width="14" style="97" customWidth="1"/>
    <col min="13600" max="13601" width="1.5703125" style="97" customWidth="1"/>
    <col min="13602" max="13602" width="15.28515625" style="97" customWidth="1"/>
    <col min="13603" max="13603" width="2.42578125" style="97" customWidth="1"/>
    <col min="13604" max="13604" width="15.28515625" style="97" customWidth="1"/>
    <col min="13605" max="13605" width="2.42578125" style="97" customWidth="1"/>
    <col min="13606" max="13606" width="16.140625" style="97" customWidth="1"/>
    <col min="13607" max="13607" width="3.28515625" style="97" customWidth="1"/>
    <col min="13608" max="13608" width="16.140625" style="97" customWidth="1"/>
    <col min="13609" max="13609" width="1.5703125" style="97" customWidth="1"/>
    <col min="13610" max="13610" width="9.28515625" style="97" customWidth="1"/>
    <col min="13611" max="13611" width="1.5703125" style="97" customWidth="1"/>
    <col min="13612" max="13612" width="9.28515625" style="97" customWidth="1"/>
    <col min="13613" max="13613" width="3.28515625" style="97" customWidth="1"/>
    <col min="13614" max="13614" width="15.28515625" style="97" customWidth="1"/>
    <col min="13615" max="13615" width="1.5703125" style="97" customWidth="1"/>
    <col min="13616" max="13616" width="13.5703125" style="97" customWidth="1"/>
    <col min="13617" max="13617" width="1.5703125" style="97" customWidth="1"/>
    <col min="13618" max="13618" width="0" style="97" hidden="1" customWidth="1"/>
    <col min="13619" max="13619" width="1.5703125" style="97" customWidth="1"/>
    <col min="13620" max="13620" width="13.5703125" style="97" customWidth="1"/>
    <col min="13621" max="13621" width="2.42578125" style="97" customWidth="1"/>
    <col min="13622" max="13622" width="5" style="97" customWidth="1"/>
    <col min="13623" max="13623" width="7.28515625" style="97" customWidth="1"/>
    <col min="13624" max="13624" width="10.85546875" style="97" customWidth="1"/>
    <col min="13625" max="13625" width="8.140625" style="97" customWidth="1"/>
    <col min="13626" max="13824" width="12.7109375" style="97"/>
    <col min="13825" max="13825" width="4.140625" style="97" customWidth="1"/>
    <col min="13826" max="13826" width="1" style="97" customWidth="1"/>
    <col min="13827" max="13827" width="8.85546875" style="97" customWidth="1"/>
    <col min="13828" max="13828" width="2" style="97" customWidth="1"/>
    <col min="13829" max="13829" width="12.5703125" style="97" customWidth="1"/>
    <col min="13830" max="13830" width="1" style="97" customWidth="1"/>
    <col min="13831" max="13831" width="14" style="97" customWidth="1"/>
    <col min="13832" max="13832" width="1.5703125" style="97" customWidth="1"/>
    <col min="13833" max="13833" width="9.140625" style="97" customWidth="1"/>
    <col min="13834" max="13834" width="1.5703125" style="97" customWidth="1"/>
    <col min="13835" max="13835" width="7.28515625" style="97" customWidth="1"/>
    <col min="13836" max="13836" width="1.5703125" style="97" customWidth="1"/>
    <col min="13837" max="13837" width="13.85546875" style="97" bestFit="1" customWidth="1"/>
    <col min="13838" max="13838" width="1.5703125" style="97" customWidth="1"/>
    <col min="13839" max="13839" width="9" style="97" customWidth="1"/>
    <col min="13840" max="13840" width="1.5703125" style="97" customWidth="1"/>
    <col min="13841" max="13841" width="7.140625" style="97" customWidth="1"/>
    <col min="13842" max="13842" width="1.5703125" style="97" customWidth="1"/>
    <col min="13843" max="13843" width="12.85546875" style="97" customWidth="1"/>
    <col min="13844" max="13844" width="1.5703125" style="97" customWidth="1"/>
    <col min="13845" max="13845" width="7.42578125" style="97" customWidth="1"/>
    <col min="13846" max="13846" width="1.5703125" style="97" customWidth="1"/>
    <col min="13847" max="13847" width="6.7109375" style="97" customWidth="1"/>
    <col min="13848" max="13848" width="1.5703125" style="97" customWidth="1"/>
    <col min="13849" max="13849" width="11.42578125" style="97" customWidth="1"/>
    <col min="13850" max="13850" width="1.5703125" style="97" customWidth="1"/>
    <col min="13851" max="13851" width="7" style="97" customWidth="1"/>
    <col min="13852" max="13852" width="1.5703125" style="97" customWidth="1"/>
    <col min="13853" max="13853" width="7.140625" style="97" customWidth="1"/>
    <col min="13854" max="13854" width="1.5703125" style="97" customWidth="1"/>
    <col min="13855" max="13855" width="14" style="97" customWidth="1"/>
    <col min="13856" max="13857" width="1.5703125" style="97" customWidth="1"/>
    <col min="13858" max="13858" width="15.28515625" style="97" customWidth="1"/>
    <col min="13859" max="13859" width="2.42578125" style="97" customWidth="1"/>
    <col min="13860" max="13860" width="15.28515625" style="97" customWidth="1"/>
    <col min="13861" max="13861" width="2.42578125" style="97" customWidth="1"/>
    <col min="13862" max="13862" width="16.140625" style="97" customWidth="1"/>
    <col min="13863" max="13863" width="3.28515625" style="97" customWidth="1"/>
    <col min="13864" max="13864" width="16.140625" style="97" customWidth="1"/>
    <col min="13865" max="13865" width="1.5703125" style="97" customWidth="1"/>
    <col min="13866" max="13866" width="9.28515625" style="97" customWidth="1"/>
    <col min="13867" max="13867" width="1.5703125" style="97" customWidth="1"/>
    <col min="13868" max="13868" width="9.28515625" style="97" customWidth="1"/>
    <col min="13869" max="13869" width="3.28515625" style="97" customWidth="1"/>
    <col min="13870" max="13870" width="15.28515625" style="97" customWidth="1"/>
    <col min="13871" max="13871" width="1.5703125" style="97" customWidth="1"/>
    <col min="13872" max="13872" width="13.5703125" style="97" customWidth="1"/>
    <col min="13873" max="13873" width="1.5703125" style="97" customWidth="1"/>
    <col min="13874" max="13874" width="0" style="97" hidden="1" customWidth="1"/>
    <col min="13875" max="13875" width="1.5703125" style="97" customWidth="1"/>
    <col min="13876" max="13876" width="13.5703125" style="97" customWidth="1"/>
    <col min="13877" max="13877" width="2.42578125" style="97" customWidth="1"/>
    <col min="13878" max="13878" width="5" style="97" customWidth="1"/>
    <col min="13879" max="13879" width="7.28515625" style="97" customWidth="1"/>
    <col min="13880" max="13880" width="10.85546875" style="97" customWidth="1"/>
    <col min="13881" max="13881" width="8.140625" style="97" customWidth="1"/>
    <col min="13882" max="14080" width="12.7109375" style="97"/>
    <col min="14081" max="14081" width="4.140625" style="97" customWidth="1"/>
    <col min="14082" max="14082" width="1" style="97" customWidth="1"/>
    <col min="14083" max="14083" width="8.85546875" style="97" customWidth="1"/>
    <col min="14084" max="14084" width="2" style="97" customWidth="1"/>
    <col min="14085" max="14085" width="12.5703125" style="97" customWidth="1"/>
    <col min="14086" max="14086" width="1" style="97" customWidth="1"/>
    <col min="14087" max="14087" width="14" style="97" customWidth="1"/>
    <col min="14088" max="14088" width="1.5703125" style="97" customWidth="1"/>
    <col min="14089" max="14089" width="9.140625" style="97" customWidth="1"/>
    <col min="14090" max="14090" width="1.5703125" style="97" customWidth="1"/>
    <col min="14091" max="14091" width="7.28515625" style="97" customWidth="1"/>
    <col min="14092" max="14092" width="1.5703125" style="97" customWidth="1"/>
    <col min="14093" max="14093" width="13.85546875" style="97" bestFit="1" customWidth="1"/>
    <col min="14094" max="14094" width="1.5703125" style="97" customWidth="1"/>
    <col min="14095" max="14095" width="9" style="97" customWidth="1"/>
    <col min="14096" max="14096" width="1.5703125" style="97" customWidth="1"/>
    <col min="14097" max="14097" width="7.140625" style="97" customWidth="1"/>
    <col min="14098" max="14098" width="1.5703125" style="97" customWidth="1"/>
    <col min="14099" max="14099" width="12.85546875" style="97" customWidth="1"/>
    <col min="14100" max="14100" width="1.5703125" style="97" customWidth="1"/>
    <col min="14101" max="14101" width="7.42578125" style="97" customWidth="1"/>
    <col min="14102" max="14102" width="1.5703125" style="97" customWidth="1"/>
    <col min="14103" max="14103" width="6.7109375" style="97" customWidth="1"/>
    <col min="14104" max="14104" width="1.5703125" style="97" customWidth="1"/>
    <col min="14105" max="14105" width="11.42578125" style="97" customWidth="1"/>
    <col min="14106" max="14106" width="1.5703125" style="97" customWidth="1"/>
    <col min="14107" max="14107" width="7" style="97" customWidth="1"/>
    <col min="14108" max="14108" width="1.5703125" style="97" customWidth="1"/>
    <col min="14109" max="14109" width="7.140625" style="97" customWidth="1"/>
    <col min="14110" max="14110" width="1.5703125" style="97" customWidth="1"/>
    <col min="14111" max="14111" width="14" style="97" customWidth="1"/>
    <col min="14112" max="14113" width="1.5703125" style="97" customWidth="1"/>
    <col min="14114" max="14114" width="15.28515625" style="97" customWidth="1"/>
    <col min="14115" max="14115" width="2.42578125" style="97" customWidth="1"/>
    <col min="14116" max="14116" width="15.28515625" style="97" customWidth="1"/>
    <col min="14117" max="14117" width="2.42578125" style="97" customWidth="1"/>
    <col min="14118" max="14118" width="16.140625" style="97" customWidth="1"/>
    <col min="14119" max="14119" width="3.28515625" style="97" customWidth="1"/>
    <col min="14120" max="14120" width="16.140625" style="97" customWidth="1"/>
    <col min="14121" max="14121" width="1.5703125" style="97" customWidth="1"/>
    <col min="14122" max="14122" width="9.28515625" style="97" customWidth="1"/>
    <col min="14123" max="14123" width="1.5703125" style="97" customWidth="1"/>
    <col min="14124" max="14124" width="9.28515625" style="97" customWidth="1"/>
    <col min="14125" max="14125" width="3.28515625" style="97" customWidth="1"/>
    <col min="14126" max="14126" width="15.28515625" style="97" customWidth="1"/>
    <col min="14127" max="14127" width="1.5703125" style="97" customWidth="1"/>
    <col min="14128" max="14128" width="13.5703125" style="97" customWidth="1"/>
    <col min="14129" max="14129" width="1.5703125" style="97" customWidth="1"/>
    <col min="14130" max="14130" width="0" style="97" hidden="1" customWidth="1"/>
    <col min="14131" max="14131" width="1.5703125" style="97" customWidth="1"/>
    <col min="14132" max="14132" width="13.5703125" style="97" customWidth="1"/>
    <col min="14133" max="14133" width="2.42578125" style="97" customWidth="1"/>
    <col min="14134" max="14134" width="5" style="97" customWidth="1"/>
    <col min="14135" max="14135" width="7.28515625" style="97" customWidth="1"/>
    <col min="14136" max="14136" width="10.85546875" style="97" customWidth="1"/>
    <col min="14137" max="14137" width="8.140625" style="97" customWidth="1"/>
    <col min="14138" max="14336" width="12.7109375" style="97"/>
    <col min="14337" max="14337" width="4.140625" style="97" customWidth="1"/>
    <col min="14338" max="14338" width="1" style="97" customWidth="1"/>
    <col min="14339" max="14339" width="8.85546875" style="97" customWidth="1"/>
    <col min="14340" max="14340" width="2" style="97" customWidth="1"/>
    <col min="14341" max="14341" width="12.5703125" style="97" customWidth="1"/>
    <col min="14342" max="14342" width="1" style="97" customWidth="1"/>
    <col min="14343" max="14343" width="14" style="97" customWidth="1"/>
    <col min="14344" max="14344" width="1.5703125" style="97" customWidth="1"/>
    <col min="14345" max="14345" width="9.140625" style="97" customWidth="1"/>
    <col min="14346" max="14346" width="1.5703125" style="97" customWidth="1"/>
    <col min="14347" max="14347" width="7.28515625" style="97" customWidth="1"/>
    <col min="14348" max="14348" width="1.5703125" style="97" customWidth="1"/>
    <col min="14349" max="14349" width="13.85546875" style="97" bestFit="1" customWidth="1"/>
    <col min="14350" max="14350" width="1.5703125" style="97" customWidth="1"/>
    <col min="14351" max="14351" width="9" style="97" customWidth="1"/>
    <col min="14352" max="14352" width="1.5703125" style="97" customWidth="1"/>
    <col min="14353" max="14353" width="7.140625" style="97" customWidth="1"/>
    <col min="14354" max="14354" width="1.5703125" style="97" customWidth="1"/>
    <col min="14355" max="14355" width="12.85546875" style="97" customWidth="1"/>
    <col min="14356" max="14356" width="1.5703125" style="97" customWidth="1"/>
    <col min="14357" max="14357" width="7.42578125" style="97" customWidth="1"/>
    <col min="14358" max="14358" width="1.5703125" style="97" customWidth="1"/>
    <col min="14359" max="14359" width="6.7109375" style="97" customWidth="1"/>
    <col min="14360" max="14360" width="1.5703125" style="97" customWidth="1"/>
    <col min="14361" max="14361" width="11.42578125" style="97" customWidth="1"/>
    <col min="14362" max="14362" width="1.5703125" style="97" customWidth="1"/>
    <col min="14363" max="14363" width="7" style="97" customWidth="1"/>
    <col min="14364" max="14364" width="1.5703125" style="97" customWidth="1"/>
    <col min="14365" max="14365" width="7.140625" style="97" customWidth="1"/>
    <col min="14366" max="14366" width="1.5703125" style="97" customWidth="1"/>
    <col min="14367" max="14367" width="14" style="97" customWidth="1"/>
    <col min="14368" max="14369" width="1.5703125" style="97" customWidth="1"/>
    <col min="14370" max="14370" width="15.28515625" style="97" customWidth="1"/>
    <col min="14371" max="14371" width="2.42578125" style="97" customWidth="1"/>
    <col min="14372" max="14372" width="15.28515625" style="97" customWidth="1"/>
    <col min="14373" max="14373" width="2.42578125" style="97" customWidth="1"/>
    <col min="14374" max="14374" width="16.140625" style="97" customWidth="1"/>
    <col min="14375" max="14375" width="3.28515625" style="97" customWidth="1"/>
    <col min="14376" max="14376" width="16.140625" style="97" customWidth="1"/>
    <col min="14377" max="14377" width="1.5703125" style="97" customWidth="1"/>
    <col min="14378" max="14378" width="9.28515625" style="97" customWidth="1"/>
    <col min="14379" max="14379" width="1.5703125" style="97" customWidth="1"/>
    <col min="14380" max="14380" width="9.28515625" style="97" customWidth="1"/>
    <col min="14381" max="14381" width="3.28515625" style="97" customWidth="1"/>
    <col min="14382" max="14382" width="15.28515625" style="97" customWidth="1"/>
    <col min="14383" max="14383" width="1.5703125" style="97" customWidth="1"/>
    <col min="14384" max="14384" width="13.5703125" style="97" customWidth="1"/>
    <col min="14385" max="14385" width="1.5703125" style="97" customWidth="1"/>
    <col min="14386" max="14386" width="0" style="97" hidden="1" customWidth="1"/>
    <col min="14387" max="14387" width="1.5703125" style="97" customWidth="1"/>
    <col min="14388" max="14388" width="13.5703125" style="97" customWidth="1"/>
    <col min="14389" max="14389" width="2.42578125" style="97" customWidth="1"/>
    <col min="14390" max="14390" width="5" style="97" customWidth="1"/>
    <col min="14391" max="14391" width="7.28515625" style="97" customWidth="1"/>
    <col min="14392" max="14392" width="10.85546875" style="97" customWidth="1"/>
    <col min="14393" max="14393" width="8.140625" style="97" customWidth="1"/>
    <col min="14394" max="14592" width="12.7109375" style="97"/>
    <col min="14593" max="14593" width="4.140625" style="97" customWidth="1"/>
    <col min="14594" max="14594" width="1" style="97" customWidth="1"/>
    <col min="14595" max="14595" width="8.85546875" style="97" customWidth="1"/>
    <col min="14596" max="14596" width="2" style="97" customWidth="1"/>
    <col min="14597" max="14597" width="12.5703125" style="97" customWidth="1"/>
    <col min="14598" max="14598" width="1" style="97" customWidth="1"/>
    <col min="14599" max="14599" width="14" style="97" customWidth="1"/>
    <col min="14600" max="14600" width="1.5703125" style="97" customWidth="1"/>
    <col min="14601" max="14601" width="9.140625" style="97" customWidth="1"/>
    <col min="14602" max="14602" width="1.5703125" style="97" customWidth="1"/>
    <col min="14603" max="14603" width="7.28515625" style="97" customWidth="1"/>
    <col min="14604" max="14604" width="1.5703125" style="97" customWidth="1"/>
    <col min="14605" max="14605" width="13.85546875" style="97" bestFit="1" customWidth="1"/>
    <col min="14606" max="14606" width="1.5703125" style="97" customWidth="1"/>
    <col min="14607" max="14607" width="9" style="97" customWidth="1"/>
    <col min="14608" max="14608" width="1.5703125" style="97" customWidth="1"/>
    <col min="14609" max="14609" width="7.140625" style="97" customWidth="1"/>
    <col min="14610" max="14610" width="1.5703125" style="97" customWidth="1"/>
    <col min="14611" max="14611" width="12.85546875" style="97" customWidth="1"/>
    <col min="14612" max="14612" width="1.5703125" style="97" customWidth="1"/>
    <col min="14613" max="14613" width="7.42578125" style="97" customWidth="1"/>
    <col min="14614" max="14614" width="1.5703125" style="97" customWidth="1"/>
    <col min="14615" max="14615" width="6.7109375" style="97" customWidth="1"/>
    <col min="14616" max="14616" width="1.5703125" style="97" customWidth="1"/>
    <col min="14617" max="14617" width="11.42578125" style="97" customWidth="1"/>
    <col min="14618" max="14618" width="1.5703125" style="97" customWidth="1"/>
    <col min="14619" max="14619" width="7" style="97" customWidth="1"/>
    <col min="14620" max="14620" width="1.5703125" style="97" customWidth="1"/>
    <col min="14621" max="14621" width="7.140625" style="97" customWidth="1"/>
    <col min="14622" max="14622" width="1.5703125" style="97" customWidth="1"/>
    <col min="14623" max="14623" width="14" style="97" customWidth="1"/>
    <col min="14624" max="14625" width="1.5703125" style="97" customWidth="1"/>
    <col min="14626" max="14626" width="15.28515625" style="97" customWidth="1"/>
    <col min="14627" max="14627" width="2.42578125" style="97" customWidth="1"/>
    <col min="14628" max="14628" width="15.28515625" style="97" customWidth="1"/>
    <col min="14629" max="14629" width="2.42578125" style="97" customWidth="1"/>
    <col min="14630" max="14630" width="16.140625" style="97" customWidth="1"/>
    <col min="14631" max="14631" width="3.28515625" style="97" customWidth="1"/>
    <col min="14632" max="14632" width="16.140625" style="97" customWidth="1"/>
    <col min="14633" max="14633" width="1.5703125" style="97" customWidth="1"/>
    <col min="14634" max="14634" width="9.28515625" style="97" customWidth="1"/>
    <col min="14635" max="14635" width="1.5703125" style="97" customWidth="1"/>
    <col min="14636" max="14636" width="9.28515625" style="97" customWidth="1"/>
    <col min="14637" max="14637" width="3.28515625" style="97" customWidth="1"/>
    <col min="14638" max="14638" width="15.28515625" style="97" customWidth="1"/>
    <col min="14639" max="14639" width="1.5703125" style="97" customWidth="1"/>
    <col min="14640" max="14640" width="13.5703125" style="97" customWidth="1"/>
    <col min="14641" max="14641" width="1.5703125" style="97" customWidth="1"/>
    <col min="14642" max="14642" width="0" style="97" hidden="1" customWidth="1"/>
    <col min="14643" max="14643" width="1.5703125" style="97" customWidth="1"/>
    <col min="14644" max="14644" width="13.5703125" style="97" customWidth="1"/>
    <col min="14645" max="14645" width="2.42578125" style="97" customWidth="1"/>
    <col min="14646" max="14646" width="5" style="97" customWidth="1"/>
    <col min="14647" max="14647" width="7.28515625" style="97" customWidth="1"/>
    <col min="14648" max="14648" width="10.85546875" style="97" customWidth="1"/>
    <col min="14649" max="14649" width="8.140625" style="97" customWidth="1"/>
    <col min="14650" max="14848" width="12.7109375" style="97"/>
    <col min="14849" max="14849" width="4.140625" style="97" customWidth="1"/>
    <col min="14850" max="14850" width="1" style="97" customWidth="1"/>
    <col min="14851" max="14851" width="8.85546875" style="97" customWidth="1"/>
    <col min="14852" max="14852" width="2" style="97" customWidth="1"/>
    <col min="14853" max="14853" width="12.5703125" style="97" customWidth="1"/>
    <col min="14854" max="14854" width="1" style="97" customWidth="1"/>
    <col min="14855" max="14855" width="14" style="97" customWidth="1"/>
    <col min="14856" max="14856" width="1.5703125" style="97" customWidth="1"/>
    <col min="14857" max="14857" width="9.140625" style="97" customWidth="1"/>
    <col min="14858" max="14858" width="1.5703125" style="97" customWidth="1"/>
    <col min="14859" max="14859" width="7.28515625" style="97" customWidth="1"/>
    <col min="14860" max="14860" width="1.5703125" style="97" customWidth="1"/>
    <col min="14861" max="14861" width="13.85546875" style="97" bestFit="1" customWidth="1"/>
    <col min="14862" max="14862" width="1.5703125" style="97" customWidth="1"/>
    <col min="14863" max="14863" width="9" style="97" customWidth="1"/>
    <col min="14864" max="14864" width="1.5703125" style="97" customWidth="1"/>
    <col min="14865" max="14865" width="7.140625" style="97" customWidth="1"/>
    <col min="14866" max="14866" width="1.5703125" style="97" customWidth="1"/>
    <col min="14867" max="14867" width="12.85546875" style="97" customWidth="1"/>
    <col min="14868" max="14868" width="1.5703125" style="97" customWidth="1"/>
    <col min="14869" max="14869" width="7.42578125" style="97" customWidth="1"/>
    <col min="14870" max="14870" width="1.5703125" style="97" customWidth="1"/>
    <col min="14871" max="14871" width="6.7109375" style="97" customWidth="1"/>
    <col min="14872" max="14872" width="1.5703125" style="97" customWidth="1"/>
    <col min="14873" max="14873" width="11.42578125" style="97" customWidth="1"/>
    <col min="14874" max="14874" width="1.5703125" style="97" customWidth="1"/>
    <col min="14875" max="14875" width="7" style="97" customWidth="1"/>
    <col min="14876" max="14876" width="1.5703125" style="97" customWidth="1"/>
    <col min="14877" max="14877" width="7.140625" style="97" customWidth="1"/>
    <col min="14878" max="14878" width="1.5703125" style="97" customWidth="1"/>
    <col min="14879" max="14879" width="14" style="97" customWidth="1"/>
    <col min="14880" max="14881" width="1.5703125" style="97" customWidth="1"/>
    <col min="14882" max="14882" width="15.28515625" style="97" customWidth="1"/>
    <col min="14883" max="14883" width="2.42578125" style="97" customWidth="1"/>
    <col min="14884" max="14884" width="15.28515625" style="97" customWidth="1"/>
    <col min="14885" max="14885" width="2.42578125" style="97" customWidth="1"/>
    <col min="14886" max="14886" width="16.140625" style="97" customWidth="1"/>
    <col min="14887" max="14887" width="3.28515625" style="97" customWidth="1"/>
    <col min="14888" max="14888" width="16.140625" style="97" customWidth="1"/>
    <col min="14889" max="14889" width="1.5703125" style="97" customWidth="1"/>
    <col min="14890" max="14890" width="9.28515625" style="97" customWidth="1"/>
    <col min="14891" max="14891" width="1.5703125" style="97" customWidth="1"/>
    <col min="14892" max="14892" width="9.28515625" style="97" customWidth="1"/>
    <col min="14893" max="14893" width="3.28515625" style="97" customWidth="1"/>
    <col min="14894" max="14894" width="15.28515625" style="97" customWidth="1"/>
    <col min="14895" max="14895" width="1.5703125" style="97" customWidth="1"/>
    <col min="14896" max="14896" width="13.5703125" style="97" customWidth="1"/>
    <col min="14897" max="14897" width="1.5703125" style="97" customWidth="1"/>
    <col min="14898" max="14898" width="0" style="97" hidden="1" customWidth="1"/>
    <col min="14899" max="14899" width="1.5703125" style="97" customWidth="1"/>
    <col min="14900" max="14900" width="13.5703125" style="97" customWidth="1"/>
    <col min="14901" max="14901" width="2.42578125" style="97" customWidth="1"/>
    <col min="14902" max="14902" width="5" style="97" customWidth="1"/>
    <col min="14903" max="14903" width="7.28515625" style="97" customWidth="1"/>
    <col min="14904" max="14904" width="10.85546875" style="97" customWidth="1"/>
    <col min="14905" max="14905" width="8.140625" style="97" customWidth="1"/>
    <col min="14906" max="15104" width="12.7109375" style="97"/>
    <col min="15105" max="15105" width="4.140625" style="97" customWidth="1"/>
    <col min="15106" max="15106" width="1" style="97" customWidth="1"/>
    <col min="15107" max="15107" width="8.85546875" style="97" customWidth="1"/>
    <col min="15108" max="15108" width="2" style="97" customWidth="1"/>
    <col min="15109" max="15109" width="12.5703125" style="97" customWidth="1"/>
    <col min="15110" max="15110" width="1" style="97" customWidth="1"/>
    <col min="15111" max="15111" width="14" style="97" customWidth="1"/>
    <col min="15112" max="15112" width="1.5703125" style="97" customWidth="1"/>
    <col min="15113" max="15113" width="9.140625" style="97" customWidth="1"/>
    <col min="15114" max="15114" width="1.5703125" style="97" customWidth="1"/>
    <col min="15115" max="15115" width="7.28515625" style="97" customWidth="1"/>
    <col min="15116" max="15116" width="1.5703125" style="97" customWidth="1"/>
    <col min="15117" max="15117" width="13.85546875" style="97" bestFit="1" customWidth="1"/>
    <col min="15118" max="15118" width="1.5703125" style="97" customWidth="1"/>
    <col min="15119" max="15119" width="9" style="97" customWidth="1"/>
    <col min="15120" max="15120" width="1.5703125" style="97" customWidth="1"/>
    <col min="15121" max="15121" width="7.140625" style="97" customWidth="1"/>
    <col min="15122" max="15122" width="1.5703125" style="97" customWidth="1"/>
    <col min="15123" max="15123" width="12.85546875" style="97" customWidth="1"/>
    <col min="15124" max="15124" width="1.5703125" style="97" customWidth="1"/>
    <col min="15125" max="15125" width="7.42578125" style="97" customWidth="1"/>
    <col min="15126" max="15126" width="1.5703125" style="97" customWidth="1"/>
    <col min="15127" max="15127" width="6.7109375" style="97" customWidth="1"/>
    <col min="15128" max="15128" width="1.5703125" style="97" customWidth="1"/>
    <col min="15129" max="15129" width="11.42578125" style="97" customWidth="1"/>
    <col min="15130" max="15130" width="1.5703125" style="97" customWidth="1"/>
    <col min="15131" max="15131" width="7" style="97" customWidth="1"/>
    <col min="15132" max="15132" width="1.5703125" style="97" customWidth="1"/>
    <col min="15133" max="15133" width="7.140625" style="97" customWidth="1"/>
    <col min="15134" max="15134" width="1.5703125" style="97" customWidth="1"/>
    <col min="15135" max="15135" width="14" style="97" customWidth="1"/>
    <col min="15136" max="15137" width="1.5703125" style="97" customWidth="1"/>
    <col min="15138" max="15138" width="15.28515625" style="97" customWidth="1"/>
    <col min="15139" max="15139" width="2.42578125" style="97" customWidth="1"/>
    <col min="15140" max="15140" width="15.28515625" style="97" customWidth="1"/>
    <col min="15141" max="15141" width="2.42578125" style="97" customWidth="1"/>
    <col min="15142" max="15142" width="16.140625" style="97" customWidth="1"/>
    <col min="15143" max="15143" width="3.28515625" style="97" customWidth="1"/>
    <col min="15144" max="15144" width="16.140625" style="97" customWidth="1"/>
    <col min="15145" max="15145" width="1.5703125" style="97" customWidth="1"/>
    <col min="15146" max="15146" width="9.28515625" style="97" customWidth="1"/>
    <col min="15147" max="15147" width="1.5703125" style="97" customWidth="1"/>
    <col min="15148" max="15148" width="9.28515625" style="97" customWidth="1"/>
    <col min="15149" max="15149" width="3.28515625" style="97" customWidth="1"/>
    <col min="15150" max="15150" width="15.28515625" style="97" customWidth="1"/>
    <col min="15151" max="15151" width="1.5703125" style="97" customWidth="1"/>
    <col min="15152" max="15152" width="13.5703125" style="97" customWidth="1"/>
    <col min="15153" max="15153" width="1.5703125" style="97" customWidth="1"/>
    <col min="15154" max="15154" width="0" style="97" hidden="1" customWidth="1"/>
    <col min="15155" max="15155" width="1.5703125" style="97" customWidth="1"/>
    <col min="15156" max="15156" width="13.5703125" style="97" customWidth="1"/>
    <col min="15157" max="15157" width="2.42578125" style="97" customWidth="1"/>
    <col min="15158" max="15158" width="5" style="97" customWidth="1"/>
    <col min="15159" max="15159" width="7.28515625" style="97" customWidth="1"/>
    <col min="15160" max="15160" width="10.85546875" style="97" customWidth="1"/>
    <col min="15161" max="15161" width="8.140625" style="97" customWidth="1"/>
    <col min="15162" max="15360" width="12.7109375" style="97"/>
    <col min="15361" max="15361" width="4.140625" style="97" customWidth="1"/>
    <col min="15362" max="15362" width="1" style="97" customWidth="1"/>
    <col min="15363" max="15363" width="8.85546875" style="97" customWidth="1"/>
    <col min="15364" max="15364" width="2" style="97" customWidth="1"/>
    <col min="15365" max="15365" width="12.5703125" style="97" customWidth="1"/>
    <col min="15366" max="15366" width="1" style="97" customWidth="1"/>
    <col min="15367" max="15367" width="14" style="97" customWidth="1"/>
    <col min="15368" max="15368" width="1.5703125" style="97" customWidth="1"/>
    <col min="15369" max="15369" width="9.140625" style="97" customWidth="1"/>
    <col min="15370" max="15370" width="1.5703125" style="97" customWidth="1"/>
    <col min="15371" max="15371" width="7.28515625" style="97" customWidth="1"/>
    <col min="15372" max="15372" width="1.5703125" style="97" customWidth="1"/>
    <col min="15373" max="15373" width="13.85546875" style="97" bestFit="1" customWidth="1"/>
    <col min="15374" max="15374" width="1.5703125" style="97" customWidth="1"/>
    <col min="15375" max="15375" width="9" style="97" customWidth="1"/>
    <col min="15376" max="15376" width="1.5703125" style="97" customWidth="1"/>
    <col min="15377" max="15377" width="7.140625" style="97" customWidth="1"/>
    <col min="15378" max="15378" width="1.5703125" style="97" customWidth="1"/>
    <col min="15379" max="15379" width="12.85546875" style="97" customWidth="1"/>
    <col min="15380" max="15380" width="1.5703125" style="97" customWidth="1"/>
    <col min="15381" max="15381" width="7.42578125" style="97" customWidth="1"/>
    <col min="15382" max="15382" width="1.5703125" style="97" customWidth="1"/>
    <col min="15383" max="15383" width="6.7109375" style="97" customWidth="1"/>
    <col min="15384" max="15384" width="1.5703125" style="97" customWidth="1"/>
    <col min="15385" max="15385" width="11.42578125" style="97" customWidth="1"/>
    <col min="15386" max="15386" width="1.5703125" style="97" customWidth="1"/>
    <col min="15387" max="15387" width="7" style="97" customWidth="1"/>
    <col min="15388" max="15388" width="1.5703125" style="97" customWidth="1"/>
    <col min="15389" max="15389" width="7.140625" style="97" customWidth="1"/>
    <col min="15390" max="15390" width="1.5703125" style="97" customWidth="1"/>
    <col min="15391" max="15391" width="14" style="97" customWidth="1"/>
    <col min="15392" max="15393" width="1.5703125" style="97" customWidth="1"/>
    <col min="15394" max="15394" width="15.28515625" style="97" customWidth="1"/>
    <col min="15395" max="15395" width="2.42578125" style="97" customWidth="1"/>
    <col min="15396" max="15396" width="15.28515625" style="97" customWidth="1"/>
    <col min="15397" max="15397" width="2.42578125" style="97" customWidth="1"/>
    <col min="15398" max="15398" width="16.140625" style="97" customWidth="1"/>
    <col min="15399" max="15399" width="3.28515625" style="97" customWidth="1"/>
    <col min="15400" max="15400" width="16.140625" style="97" customWidth="1"/>
    <col min="15401" max="15401" width="1.5703125" style="97" customWidth="1"/>
    <col min="15402" max="15402" width="9.28515625" style="97" customWidth="1"/>
    <col min="15403" max="15403" width="1.5703125" style="97" customWidth="1"/>
    <col min="15404" max="15404" width="9.28515625" style="97" customWidth="1"/>
    <col min="15405" max="15405" width="3.28515625" style="97" customWidth="1"/>
    <col min="15406" max="15406" width="15.28515625" style="97" customWidth="1"/>
    <col min="15407" max="15407" width="1.5703125" style="97" customWidth="1"/>
    <col min="15408" max="15408" width="13.5703125" style="97" customWidth="1"/>
    <col min="15409" max="15409" width="1.5703125" style="97" customWidth="1"/>
    <col min="15410" max="15410" width="0" style="97" hidden="1" customWidth="1"/>
    <col min="15411" max="15411" width="1.5703125" style="97" customWidth="1"/>
    <col min="15412" max="15412" width="13.5703125" style="97" customWidth="1"/>
    <col min="15413" max="15413" width="2.42578125" style="97" customWidth="1"/>
    <col min="15414" max="15414" width="5" style="97" customWidth="1"/>
    <col min="15415" max="15415" width="7.28515625" style="97" customWidth="1"/>
    <col min="15416" max="15416" width="10.85546875" style="97" customWidth="1"/>
    <col min="15417" max="15417" width="8.140625" style="97" customWidth="1"/>
    <col min="15418" max="15616" width="12.7109375" style="97"/>
    <col min="15617" max="15617" width="4.140625" style="97" customWidth="1"/>
    <col min="15618" max="15618" width="1" style="97" customWidth="1"/>
    <col min="15619" max="15619" width="8.85546875" style="97" customWidth="1"/>
    <col min="15620" max="15620" width="2" style="97" customWidth="1"/>
    <col min="15621" max="15621" width="12.5703125" style="97" customWidth="1"/>
    <col min="15622" max="15622" width="1" style="97" customWidth="1"/>
    <col min="15623" max="15623" width="14" style="97" customWidth="1"/>
    <col min="15624" max="15624" width="1.5703125" style="97" customWidth="1"/>
    <col min="15625" max="15625" width="9.140625" style="97" customWidth="1"/>
    <col min="15626" max="15626" width="1.5703125" style="97" customWidth="1"/>
    <col min="15627" max="15627" width="7.28515625" style="97" customWidth="1"/>
    <col min="15628" max="15628" width="1.5703125" style="97" customWidth="1"/>
    <col min="15629" max="15629" width="13.85546875" style="97" bestFit="1" customWidth="1"/>
    <col min="15630" max="15630" width="1.5703125" style="97" customWidth="1"/>
    <col min="15631" max="15631" width="9" style="97" customWidth="1"/>
    <col min="15632" max="15632" width="1.5703125" style="97" customWidth="1"/>
    <col min="15633" max="15633" width="7.140625" style="97" customWidth="1"/>
    <col min="15634" max="15634" width="1.5703125" style="97" customWidth="1"/>
    <col min="15635" max="15635" width="12.85546875" style="97" customWidth="1"/>
    <col min="15636" max="15636" width="1.5703125" style="97" customWidth="1"/>
    <col min="15637" max="15637" width="7.42578125" style="97" customWidth="1"/>
    <col min="15638" max="15638" width="1.5703125" style="97" customWidth="1"/>
    <col min="15639" max="15639" width="6.7109375" style="97" customWidth="1"/>
    <col min="15640" max="15640" width="1.5703125" style="97" customWidth="1"/>
    <col min="15641" max="15641" width="11.42578125" style="97" customWidth="1"/>
    <col min="15642" max="15642" width="1.5703125" style="97" customWidth="1"/>
    <col min="15643" max="15643" width="7" style="97" customWidth="1"/>
    <col min="15644" max="15644" width="1.5703125" style="97" customWidth="1"/>
    <col min="15645" max="15645" width="7.140625" style="97" customWidth="1"/>
    <col min="15646" max="15646" width="1.5703125" style="97" customWidth="1"/>
    <col min="15647" max="15647" width="14" style="97" customWidth="1"/>
    <col min="15648" max="15649" width="1.5703125" style="97" customWidth="1"/>
    <col min="15650" max="15650" width="15.28515625" style="97" customWidth="1"/>
    <col min="15651" max="15651" width="2.42578125" style="97" customWidth="1"/>
    <col min="15652" max="15652" width="15.28515625" style="97" customWidth="1"/>
    <col min="15653" max="15653" width="2.42578125" style="97" customWidth="1"/>
    <col min="15654" max="15654" width="16.140625" style="97" customWidth="1"/>
    <col min="15655" max="15655" width="3.28515625" style="97" customWidth="1"/>
    <col min="15656" max="15656" width="16.140625" style="97" customWidth="1"/>
    <col min="15657" max="15657" width="1.5703125" style="97" customWidth="1"/>
    <col min="15658" max="15658" width="9.28515625" style="97" customWidth="1"/>
    <col min="15659" max="15659" width="1.5703125" style="97" customWidth="1"/>
    <col min="15660" max="15660" width="9.28515625" style="97" customWidth="1"/>
    <col min="15661" max="15661" width="3.28515625" style="97" customWidth="1"/>
    <col min="15662" max="15662" width="15.28515625" style="97" customWidth="1"/>
    <col min="15663" max="15663" width="1.5703125" style="97" customWidth="1"/>
    <col min="15664" max="15664" width="13.5703125" style="97" customWidth="1"/>
    <col min="15665" max="15665" width="1.5703125" style="97" customWidth="1"/>
    <col min="15666" max="15666" width="0" style="97" hidden="1" customWidth="1"/>
    <col min="15667" max="15667" width="1.5703125" style="97" customWidth="1"/>
    <col min="15668" max="15668" width="13.5703125" style="97" customWidth="1"/>
    <col min="15669" max="15669" width="2.42578125" style="97" customWidth="1"/>
    <col min="15670" max="15670" width="5" style="97" customWidth="1"/>
    <col min="15671" max="15671" width="7.28515625" style="97" customWidth="1"/>
    <col min="15672" max="15672" width="10.85546875" style="97" customWidth="1"/>
    <col min="15673" max="15673" width="8.140625" style="97" customWidth="1"/>
    <col min="15674" max="15872" width="12.7109375" style="97"/>
    <col min="15873" max="15873" width="4.140625" style="97" customWidth="1"/>
    <col min="15874" max="15874" width="1" style="97" customWidth="1"/>
    <col min="15875" max="15875" width="8.85546875" style="97" customWidth="1"/>
    <col min="15876" max="15876" width="2" style="97" customWidth="1"/>
    <col min="15877" max="15877" width="12.5703125" style="97" customWidth="1"/>
    <col min="15878" max="15878" width="1" style="97" customWidth="1"/>
    <col min="15879" max="15879" width="14" style="97" customWidth="1"/>
    <col min="15880" max="15880" width="1.5703125" style="97" customWidth="1"/>
    <col min="15881" max="15881" width="9.140625" style="97" customWidth="1"/>
    <col min="15882" max="15882" width="1.5703125" style="97" customWidth="1"/>
    <col min="15883" max="15883" width="7.28515625" style="97" customWidth="1"/>
    <col min="15884" max="15884" width="1.5703125" style="97" customWidth="1"/>
    <col min="15885" max="15885" width="13.85546875" style="97" bestFit="1" customWidth="1"/>
    <col min="15886" max="15886" width="1.5703125" style="97" customWidth="1"/>
    <col min="15887" max="15887" width="9" style="97" customWidth="1"/>
    <col min="15888" max="15888" width="1.5703125" style="97" customWidth="1"/>
    <col min="15889" max="15889" width="7.140625" style="97" customWidth="1"/>
    <col min="15890" max="15890" width="1.5703125" style="97" customWidth="1"/>
    <col min="15891" max="15891" width="12.85546875" style="97" customWidth="1"/>
    <col min="15892" max="15892" width="1.5703125" style="97" customWidth="1"/>
    <col min="15893" max="15893" width="7.42578125" style="97" customWidth="1"/>
    <col min="15894" max="15894" width="1.5703125" style="97" customWidth="1"/>
    <col min="15895" max="15895" width="6.7109375" style="97" customWidth="1"/>
    <col min="15896" max="15896" width="1.5703125" style="97" customWidth="1"/>
    <col min="15897" max="15897" width="11.42578125" style="97" customWidth="1"/>
    <col min="15898" max="15898" width="1.5703125" style="97" customWidth="1"/>
    <col min="15899" max="15899" width="7" style="97" customWidth="1"/>
    <col min="15900" max="15900" width="1.5703125" style="97" customWidth="1"/>
    <col min="15901" max="15901" width="7.140625" style="97" customWidth="1"/>
    <col min="15902" max="15902" width="1.5703125" style="97" customWidth="1"/>
    <col min="15903" max="15903" width="14" style="97" customWidth="1"/>
    <col min="15904" max="15905" width="1.5703125" style="97" customWidth="1"/>
    <col min="15906" max="15906" width="15.28515625" style="97" customWidth="1"/>
    <col min="15907" max="15907" width="2.42578125" style="97" customWidth="1"/>
    <col min="15908" max="15908" width="15.28515625" style="97" customWidth="1"/>
    <col min="15909" max="15909" width="2.42578125" style="97" customWidth="1"/>
    <col min="15910" max="15910" width="16.140625" style="97" customWidth="1"/>
    <col min="15911" max="15911" width="3.28515625" style="97" customWidth="1"/>
    <col min="15912" max="15912" width="16.140625" style="97" customWidth="1"/>
    <col min="15913" max="15913" width="1.5703125" style="97" customWidth="1"/>
    <col min="15914" max="15914" width="9.28515625" style="97" customWidth="1"/>
    <col min="15915" max="15915" width="1.5703125" style="97" customWidth="1"/>
    <col min="15916" max="15916" width="9.28515625" style="97" customWidth="1"/>
    <col min="15917" max="15917" width="3.28515625" style="97" customWidth="1"/>
    <col min="15918" max="15918" width="15.28515625" style="97" customWidth="1"/>
    <col min="15919" max="15919" width="1.5703125" style="97" customWidth="1"/>
    <col min="15920" max="15920" width="13.5703125" style="97" customWidth="1"/>
    <col min="15921" max="15921" width="1.5703125" style="97" customWidth="1"/>
    <col min="15922" max="15922" width="0" style="97" hidden="1" customWidth="1"/>
    <col min="15923" max="15923" width="1.5703125" style="97" customWidth="1"/>
    <col min="15924" max="15924" width="13.5703125" style="97" customWidth="1"/>
    <col min="15925" max="15925" width="2.42578125" style="97" customWidth="1"/>
    <col min="15926" max="15926" width="5" style="97" customWidth="1"/>
    <col min="15927" max="15927" width="7.28515625" style="97" customWidth="1"/>
    <col min="15928" max="15928" width="10.85546875" style="97" customWidth="1"/>
    <col min="15929" max="15929" width="8.140625" style="97" customWidth="1"/>
    <col min="15930" max="16128" width="12.7109375" style="97"/>
    <col min="16129" max="16129" width="4.140625" style="97" customWidth="1"/>
    <col min="16130" max="16130" width="1" style="97" customWidth="1"/>
    <col min="16131" max="16131" width="8.85546875" style="97" customWidth="1"/>
    <col min="16132" max="16132" width="2" style="97" customWidth="1"/>
    <col min="16133" max="16133" width="12.5703125" style="97" customWidth="1"/>
    <col min="16134" max="16134" width="1" style="97" customWidth="1"/>
    <col min="16135" max="16135" width="14" style="97" customWidth="1"/>
    <col min="16136" max="16136" width="1.5703125" style="97" customWidth="1"/>
    <col min="16137" max="16137" width="9.140625" style="97" customWidth="1"/>
    <col min="16138" max="16138" width="1.5703125" style="97" customWidth="1"/>
    <col min="16139" max="16139" width="7.28515625" style="97" customWidth="1"/>
    <col min="16140" max="16140" width="1.5703125" style="97" customWidth="1"/>
    <col min="16141" max="16141" width="13.85546875" style="97" bestFit="1" customWidth="1"/>
    <col min="16142" max="16142" width="1.5703125" style="97" customWidth="1"/>
    <col min="16143" max="16143" width="9" style="97" customWidth="1"/>
    <col min="16144" max="16144" width="1.5703125" style="97" customWidth="1"/>
    <col min="16145" max="16145" width="7.140625" style="97" customWidth="1"/>
    <col min="16146" max="16146" width="1.5703125" style="97" customWidth="1"/>
    <col min="16147" max="16147" width="12.85546875" style="97" customWidth="1"/>
    <col min="16148" max="16148" width="1.5703125" style="97" customWidth="1"/>
    <col min="16149" max="16149" width="7.42578125" style="97" customWidth="1"/>
    <col min="16150" max="16150" width="1.5703125" style="97" customWidth="1"/>
    <col min="16151" max="16151" width="6.7109375" style="97" customWidth="1"/>
    <col min="16152" max="16152" width="1.5703125" style="97" customWidth="1"/>
    <col min="16153" max="16153" width="11.42578125" style="97" customWidth="1"/>
    <col min="16154" max="16154" width="1.5703125" style="97" customWidth="1"/>
    <col min="16155" max="16155" width="7" style="97" customWidth="1"/>
    <col min="16156" max="16156" width="1.5703125" style="97" customWidth="1"/>
    <col min="16157" max="16157" width="7.140625" style="97" customWidth="1"/>
    <col min="16158" max="16158" width="1.5703125" style="97" customWidth="1"/>
    <col min="16159" max="16159" width="14" style="97" customWidth="1"/>
    <col min="16160" max="16161" width="1.5703125" style="97" customWidth="1"/>
    <col min="16162" max="16162" width="15.28515625" style="97" customWidth="1"/>
    <col min="16163" max="16163" width="2.42578125" style="97" customWidth="1"/>
    <col min="16164" max="16164" width="15.28515625" style="97" customWidth="1"/>
    <col min="16165" max="16165" width="2.42578125" style="97" customWidth="1"/>
    <col min="16166" max="16166" width="16.140625" style="97" customWidth="1"/>
    <col min="16167" max="16167" width="3.28515625" style="97" customWidth="1"/>
    <col min="16168" max="16168" width="16.140625" style="97" customWidth="1"/>
    <col min="16169" max="16169" width="1.5703125" style="97" customWidth="1"/>
    <col min="16170" max="16170" width="9.28515625" style="97" customWidth="1"/>
    <col min="16171" max="16171" width="1.5703125" style="97" customWidth="1"/>
    <col min="16172" max="16172" width="9.28515625" style="97" customWidth="1"/>
    <col min="16173" max="16173" width="3.28515625" style="97" customWidth="1"/>
    <col min="16174" max="16174" width="15.28515625" style="97" customWidth="1"/>
    <col min="16175" max="16175" width="1.5703125" style="97" customWidth="1"/>
    <col min="16176" max="16176" width="13.5703125" style="97" customWidth="1"/>
    <col min="16177" max="16177" width="1.5703125" style="97" customWidth="1"/>
    <col min="16178" max="16178" width="0" style="97" hidden="1" customWidth="1"/>
    <col min="16179" max="16179" width="1.5703125" style="97" customWidth="1"/>
    <col min="16180" max="16180" width="13.5703125" style="97" customWidth="1"/>
    <col min="16181" max="16181" width="2.42578125" style="97" customWidth="1"/>
    <col min="16182" max="16182" width="5" style="97" customWidth="1"/>
    <col min="16183" max="16183" width="7.28515625" style="97" customWidth="1"/>
    <col min="16184" max="16184" width="10.85546875" style="97" customWidth="1"/>
    <col min="16185" max="16185" width="8.140625" style="97" customWidth="1"/>
    <col min="16186" max="16384" width="12.7109375" style="97"/>
  </cols>
  <sheetData>
    <row r="1" spans="1:54" ht="10.5" customHeight="1" x14ac:dyDescent="0.25">
      <c r="A1" s="94"/>
      <c r="B1" s="94"/>
      <c r="C1" s="247"/>
      <c r="E1" s="94"/>
      <c r="F1" s="94"/>
      <c r="G1" s="94"/>
      <c r="H1" s="94"/>
      <c r="I1" s="94"/>
      <c r="J1" s="94"/>
      <c r="K1" s="94"/>
      <c r="L1" s="94"/>
      <c r="M1" s="94"/>
      <c r="N1" s="94"/>
      <c r="O1" s="94"/>
      <c r="P1" s="94"/>
      <c r="Q1" s="94"/>
      <c r="R1" s="94"/>
      <c r="S1" s="94"/>
      <c r="T1" s="94"/>
      <c r="U1" s="94"/>
      <c r="V1" s="94"/>
      <c r="W1" s="94"/>
      <c r="X1" s="94"/>
      <c r="Y1" s="94"/>
      <c r="Z1" s="94"/>
      <c r="AA1" s="94"/>
      <c r="AB1" s="94"/>
      <c r="AC1" s="94"/>
      <c r="AD1" s="94"/>
      <c r="AE1" s="96" t="s">
        <v>40</v>
      </c>
      <c r="AF1" s="94"/>
      <c r="AG1" s="94"/>
      <c r="AH1" s="94" t="s">
        <v>41</v>
      </c>
      <c r="AI1" s="94"/>
      <c r="AJ1" s="94"/>
      <c r="AK1" s="94"/>
      <c r="AL1" s="94"/>
      <c r="AM1" s="94"/>
      <c r="AN1" s="94"/>
      <c r="AO1" s="94"/>
      <c r="AP1" s="94"/>
      <c r="AQ1" s="94"/>
      <c r="AR1" s="94"/>
      <c r="AS1" s="94"/>
      <c r="AT1" s="94"/>
      <c r="AU1" s="94"/>
      <c r="AV1" s="94"/>
      <c r="AW1" s="94"/>
      <c r="AX1" s="94"/>
      <c r="AY1" s="94"/>
      <c r="AZ1" s="94"/>
      <c r="BA1" s="94"/>
      <c r="BB1" s="96" t="s">
        <v>42</v>
      </c>
    </row>
    <row r="2" spans="1:54" ht="10.5" customHeight="1" x14ac:dyDescent="0.25">
      <c r="A2" s="146"/>
      <c r="B2" s="94"/>
      <c r="C2" s="94"/>
      <c r="E2" s="94"/>
      <c r="F2" s="94"/>
      <c r="G2" s="94"/>
      <c r="H2" s="94"/>
      <c r="I2" s="94"/>
      <c r="J2" s="94"/>
      <c r="K2" s="94"/>
      <c r="L2" s="94"/>
      <c r="M2" s="94"/>
      <c r="N2" s="94"/>
      <c r="O2" s="94"/>
      <c r="P2" s="94"/>
      <c r="Q2" s="94"/>
      <c r="R2" s="94"/>
      <c r="S2" s="94"/>
      <c r="T2" s="94"/>
      <c r="U2" s="94"/>
      <c r="V2" s="94"/>
      <c r="W2" s="94"/>
      <c r="X2" s="94"/>
      <c r="Y2" s="94"/>
      <c r="Z2" s="94"/>
      <c r="AA2" s="94"/>
      <c r="AB2" s="94"/>
      <c r="AC2" s="94"/>
      <c r="AD2" s="94"/>
      <c r="AE2" s="96" t="s">
        <v>43</v>
      </c>
      <c r="AF2" s="94"/>
      <c r="AG2" s="94"/>
      <c r="AH2" s="94" t="s">
        <v>44</v>
      </c>
      <c r="AI2" s="94"/>
      <c r="AJ2" s="94"/>
      <c r="AK2" s="94"/>
      <c r="AL2" s="94"/>
      <c r="AM2" s="94"/>
      <c r="AN2" s="94"/>
      <c r="AO2" s="94"/>
      <c r="AP2" s="94"/>
      <c r="AQ2" s="94"/>
      <c r="AR2" s="94"/>
      <c r="AS2" s="94"/>
      <c r="AT2" s="94"/>
      <c r="AU2" s="94"/>
      <c r="AV2" s="94"/>
      <c r="AW2" s="94"/>
      <c r="AX2" s="94"/>
      <c r="AY2" s="94"/>
      <c r="AZ2" s="94"/>
      <c r="BA2" s="94"/>
      <c r="BB2" s="96" t="s">
        <v>45</v>
      </c>
    </row>
    <row r="3" spans="1:54" ht="10.5" customHeight="1" x14ac:dyDescent="0.25">
      <c r="A3" s="125"/>
      <c r="B3" s="94"/>
      <c r="C3" s="94"/>
      <c r="E3" s="94"/>
      <c r="F3" s="94"/>
      <c r="G3" s="94"/>
      <c r="H3" s="94"/>
      <c r="I3" s="94"/>
      <c r="J3" s="94"/>
      <c r="K3" s="94"/>
      <c r="L3" s="94"/>
      <c r="M3" s="94"/>
      <c r="N3" s="94"/>
      <c r="O3" s="94"/>
      <c r="P3" s="94"/>
      <c r="Q3" s="94"/>
      <c r="R3" s="94"/>
      <c r="S3" s="94"/>
      <c r="T3" s="94"/>
      <c r="U3" s="94"/>
      <c r="V3" s="94"/>
      <c r="W3" s="94"/>
      <c r="X3" s="94"/>
      <c r="Y3" s="94"/>
      <c r="Z3" s="94"/>
      <c r="AA3" s="94"/>
      <c r="AB3" s="94"/>
      <c r="AC3" s="94"/>
      <c r="AD3" s="94"/>
      <c r="AE3" s="96" t="s">
        <v>46</v>
      </c>
      <c r="AF3" s="94"/>
      <c r="AG3" s="94"/>
      <c r="AH3" s="118" t="s">
        <v>47</v>
      </c>
      <c r="AI3" s="94"/>
      <c r="AJ3" s="94"/>
      <c r="AK3" s="94"/>
      <c r="AL3" s="94"/>
      <c r="AM3" s="94"/>
      <c r="AN3" s="94"/>
      <c r="AO3" s="94"/>
      <c r="AP3" s="94"/>
      <c r="AQ3" s="94"/>
      <c r="AR3" s="94"/>
      <c r="AS3" s="94"/>
      <c r="AT3" s="94"/>
      <c r="AU3" s="94"/>
      <c r="AV3" s="94"/>
      <c r="AW3" s="94"/>
      <c r="AX3" s="94"/>
      <c r="AY3" s="94"/>
      <c r="AZ3" s="94"/>
      <c r="BA3" s="94"/>
      <c r="BB3" s="94"/>
    </row>
    <row r="4" spans="1:54" ht="9.6" customHeight="1" x14ac:dyDescent="0.25">
      <c r="A4" s="94"/>
      <c r="B4" s="94"/>
      <c r="C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row>
    <row r="5" spans="1:54" ht="9.6" customHeight="1" x14ac:dyDescent="0.25">
      <c r="A5" s="94"/>
      <c r="B5" s="94"/>
      <c r="C5" s="94"/>
      <c r="E5" s="94"/>
      <c r="F5" s="94"/>
      <c r="G5" s="99" t="s">
        <v>48</v>
      </c>
      <c r="H5" s="99"/>
      <c r="I5" s="99"/>
      <c r="J5" s="99"/>
      <c r="K5" s="99"/>
      <c r="L5" s="99"/>
      <c r="M5" s="99"/>
      <c r="N5" s="99"/>
      <c r="O5" s="99"/>
      <c r="P5" s="99"/>
      <c r="Q5" s="99"/>
      <c r="R5" s="99"/>
      <c r="S5" s="99"/>
      <c r="T5" s="99"/>
      <c r="U5" s="99"/>
      <c r="V5" s="99"/>
      <c r="W5" s="99"/>
      <c r="X5" s="99"/>
      <c r="Y5" s="99"/>
      <c r="Z5" s="99"/>
      <c r="AA5" s="99"/>
      <c r="AB5" s="99"/>
      <c r="AC5" s="99"/>
      <c r="AD5" s="94"/>
      <c r="AE5" s="94"/>
      <c r="AF5" s="94"/>
      <c r="AG5" s="94"/>
      <c r="AH5" s="94"/>
      <c r="AI5" s="94"/>
      <c r="AJ5" s="94"/>
      <c r="AK5" s="94"/>
      <c r="AL5" s="94"/>
      <c r="AM5" s="94"/>
      <c r="AN5" s="94"/>
      <c r="AO5" s="94"/>
      <c r="AP5" s="94"/>
      <c r="AQ5" s="94"/>
      <c r="AR5" s="94"/>
      <c r="AS5" s="94"/>
      <c r="AT5" s="94"/>
      <c r="AU5" s="94"/>
      <c r="AV5" s="94"/>
      <c r="AW5" s="94"/>
      <c r="AX5" s="94"/>
      <c r="AY5" s="94"/>
      <c r="AZ5" s="94"/>
      <c r="BA5" s="94"/>
      <c r="BB5" s="94"/>
    </row>
    <row r="6" spans="1:54" ht="10.35" customHeight="1" x14ac:dyDescent="0.25">
      <c r="A6" s="94"/>
      <c r="B6" s="94"/>
      <c r="C6" s="94"/>
      <c r="E6" s="94"/>
      <c r="F6" s="94"/>
      <c r="G6" s="137" t="s">
        <v>6</v>
      </c>
      <c r="H6" s="137"/>
      <c r="I6" s="137"/>
      <c r="J6" s="137"/>
      <c r="K6" s="137"/>
      <c r="L6" s="94"/>
      <c r="M6" s="137" t="s">
        <v>49</v>
      </c>
      <c r="N6" s="137"/>
      <c r="O6" s="137"/>
      <c r="P6" s="137"/>
      <c r="Q6" s="137"/>
      <c r="R6" s="94"/>
      <c r="S6" s="137" t="s">
        <v>50</v>
      </c>
      <c r="T6" s="137"/>
      <c r="U6" s="137"/>
      <c r="V6" s="137"/>
      <c r="W6" s="137"/>
      <c r="X6" s="137"/>
      <c r="Y6" s="137"/>
      <c r="Z6" s="137"/>
      <c r="AA6" s="137"/>
      <c r="AB6" s="137"/>
      <c r="AC6" s="137"/>
      <c r="AD6" s="94"/>
      <c r="AE6" s="94"/>
      <c r="AF6" s="94"/>
      <c r="AG6" s="94"/>
      <c r="AH6" s="94"/>
      <c r="AI6" s="94"/>
      <c r="AJ6" s="94"/>
      <c r="AK6" s="94"/>
      <c r="AL6" s="94"/>
      <c r="AM6" s="94"/>
      <c r="AN6" s="99" t="s">
        <v>51</v>
      </c>
      <c r="AO6" s="99"/>
      <c r="AP6" s="99"/>
      <c r="AQ6" s="99"/>
      <c r="AR6" s="99"/>
      <c r="AS6" s="99"/>
      <c r="AT6" s="99"/>
      <c r="AU6" s="99"/>
      <c r="AV6" s="99"/>
      <c r="AW6" s="99"/>
      <c r="AX6" s="99"/>
      <c r="AY6" s="99"/>
      <c r="AZ6" s="99"/>
      <c r="BA6" s="94"/>
      <c r="BB6" s="94"/>
    </row>
    <row r="7" spans="1:54" ht="9.6" customHeight="1" x14ac:dyDescent="0.25">
      <c r="A7" s="94"/>
      <c r="B7" s="94"/>
      <c r="C7" s="94"/>
      <c r="E7" s="94"/>
      <c r="F7" s="94"/>
      <c r="G7" s="99" t="s">
        <v>52</v>
      </c>
      <c r="H7" s="99"/>
      <c r="I7" s="99"/>
      <c r="J7" s="99"/>
      <c r="K7" s="99"/>
      <c r="L7" s="94"/>
      <c r="M7" s="99" t="s">
        <v>53</v>
      </c>
      <c r="N7" s="99"/>
      <c r="O7" s="99"/>
      <c r="P7" s="99"/>
      <c r="Q7" s="99"/>
      <c r="R7" s="94"/>
      <c r="S7" s="99" t="s">
        <v>53</v>
      </c>
      <c r="T7" s="99"/>
      <c r="U7" s="99"/>
      <c r="V7" s="99"/>
      <c r="W7" s="99"/>
      <c r="X7" s="99"/>
      <c r="Y7" s="99"/>
      <c r="Z7" s="99"/>
      <c r="AA7" s="99"/>
      <c r="AB7" s="99"/>
      <c r="AC7" s="99"/>
      <c r="AD7" s="94"/>
      <c r="AE7" s="94"/>
      <c r="AF7" s="94"/>
      <c r="AG7" s="94"/>
      <c r="AH7" s="94"/>
      <c r="AI7" s="94"/>
      <c r="AJ7" s="94"/>
      <c r="AK7" s="94"/>
      <c r="AL7" s="94"/>
      <c r="AM7" s="94"/>
      <c r="AN7" s="137" t="s">
        <v>54</v>
      </c>
      <c r="AO7" s="137"/>
      <c r="AP7" s="137"/>
      <c r="AQ7" s="137"/>
      <c r="AR7" s="137"/>
      <c r="AS7" s="94"/>
      <c r="AT7" s="119"/>
      <c r="AU7" s="119"/>
      <c r="AV7" s="119"/>
      <c r="AW7" s="119"/>
      <c r="AX7" s="119"/>
      <c r="AY7" s="119"/>
      <c r="AZ7" s="119"/>
      <c r="BA7" s="94"/>
      <c r="BB7" s="94"/>
    </row>
    <row r="8" spans="1:54" ht="9.6" customHeight="1" x14ac:dyDescent="0.25">
      <c r="A8" s="94"/>
      <c r="B8" s="94"/>
      <c r="C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9" t="s">
        <v>55</v>
      </c>
      <c r="AO8" s="99"/>
      <c r="AP8" s="99"/>
      <c r="AQ8" s="99"/>
      <c r="AR8" s="99"/>
      <c r="AS8" s="94"/>
      <c r="AT8" s="99" t="s">
        <v>56</v>
      </c>
      <c r="AU8" s="99"/>
      <c r="AV8" s="99"/>
      <c r="AW8" s="99"/>
      <c r="AX8" s="99"/>
      <c r="AY8" s="99"/>
      <c r="AZ8" s="99"/>
      <c r="BA8" s="94"/>
      <c r="BB8" s="94"/>
    </row>
    <row r="9" spans="1:54" ht="9.6" customHeight="1" x14ac:dyDescent="0.25">
      <c r="A9" s="94"/>
      <c r="B9" s="94"/>
      <c r="C9" s="94"/>
      <c r="E9" s="94"/>
      <c r="F9" s="94"/>
      <c r="G9" s="94"/>
      <c r="H9" s="94"/>
      <c r="I9" s="94"/>
      <c r="J9" s="94"/>
      <c r="K9" s="95"/>
      <c r="L9" s="94"/>
      <c r="M9" s="94"/>
      <c r="N9" s="94"/>
      <c r="O9" s="94"/>
      <c r="P9" s="94"/>
      <c r="Q9" s="95"/>
      <c r="R9" s="94"/>
      <c r="S9" s="99" t="s">
        <v>57</v>
      </c>
      <c r="T9" s="99"/>
      <c r="U9" s="99"/>
      <c r="V9" s="99"/>
      <c r="W9" s="99"/>
      <c r="X9" s="94"/>
      <c r="Y9" s="99" t="s">
        <v>58</v>
      </c>
      <c r="Z9" s="99"/>
      <c r="AA9" s="99"/>
      <c r="AB9" s="99"/>
      <c r="AC9" s="99"/>
      <c r="AD9" s="94"/>
      <c r="AE9" s="94"/>
      <c r="AF9" s="94"/>
      <c r="AG9" s="94"/>
      <c r="AH9" s="94"/>
      <c r="AI9" s="94"/>
      <c r="AJ9" s="95"/>
      <c r="AK9" s="94"/>
      <c r="AL9" s="94"/>
      <c r="AM9" s="94"/>
      <c r="AN9" s="94"/>
      <c r="AO9" s="94"/>
      <c r="AP9" s="94"/>
      <c r="AQ9" s="94"/>
      <c r="AR9" s="95"/>
      <c r="AS9" s="94"/>
      <c r="AT9" s="95" t="s">
        <v>59</v>
      </c>
      <c r="AU9" s="94"/>
      <c r="AV9" s="95" t="s">
        <v>59</v>
      </c>
      <c r="AW9" s="94"/>
      <c r="AX9" s="95"/>
      <c r="AY9" s="94"/>
      <c r="AZ9" s="94"/>
      <c r="BA9" s="94"/>
      <c r="BB9" s="94"/>
    </row>
    <row r="10" spans="1:54" ht="9.6" customHeight="1" x14ac:dyDescent="0.25">
      <c r="A10" s="94"/>
      <c r="B10" s="94"/>
      <c r="C10" s="95" t="s">
        <v>60</v>
      </c>
      <c r="E10" s="94"/>
      <c r="F10" s="94"/>
      <c r="G10" s="94"/>
      <c r="H10" s="94"/>
      <c r="I10" s="95" t="s">
        <v>61</v>
      </c>
      <c r="J10" s="94"/>
      <c r="K10" s="95" t="s">
        <v>62</v>
      </c>
      <c r="L10" s="94"/>
      <c r="M10" s="94"/>
      <c r="N10" s="94"/>
      <c r="O10" s="95" t="s">
        <v>61</v>
      </c>
      <c r="P10" s="94"/>
      <c r="Q10" s="95" t="s">
        <v>62</v>
      </c>
      <c r="R10" s="94"/>
      <c r="S10" s="94"/>
      <c r="T10" s="94"/>
      <c r="U10" s="95" t="s">
        <v>61</v>
      </c>
      <c r="V10" s="94"/>
      <c r="W10" s="95" t="s">
        <v>62</v>
      </c>
      <c r="X10" s="94"/>
      <c r="Y10" s="94"/>
      <c r="Z10" s="94"/>
      <c r="AA10" s="95" t="s">
        <v>61</v>
      </c>
      <c r="AB10" s="94"/>
      <c r="AC10" s="95" t="s">
        <v>62</v>
      </c>
      <c r="AD10" s="94"/>
      <c r="AE10" s="95" t="s">
        <v>63</v>
      </c>
      <c r="AF10" s="95"/>
      <c r="AG10" s="94"/>
      <c r="AH10" s="95" t="s">
        <v>64</v>
      </c>
      <c r="AI10" s="94"/>
      <c r="AJ10" s="95" t="s">
        <v>65</v>
      </c>
      <c r="AK10" s="94"/>
      <c r="AL10" s="95" t="s">
        <v>66</v>
      </c>
      <c r="AM10" s="94"/>
      <c r="AN10" s="94"/>
      <c r="AO10" s="94"/>
      <c r="AP10" s="95" t="s">
        <v>61</v>
      </c>
      <c r="AQ10" s="94"/>
      <c r="AR10" s="95" t="s">
        <v>62</v>
      </c>
      <c r="AS10" s="94"/>
      <c r="AT10" s="95" t="s">
        <v>67</v>
      </c>
      <c r="AU10" s="94"/>
      <c r="AV10" s="95" t="s">
        <v>67</v>
      </c>
      <c r="AW10" s="94"/>
      <c r="AX10" s="95"/>
      <c r="AY10" s="94"/>
      <c r="AZ10" s="95" t="s">
        <v>68</v>
      </c>
      <c r="BA10" s="94"/>
      <c r="BB10" s="94"/>
    </row>
    <row r="11" spans="1:54" ht="9.6" customHeight="1" x14ac:dyDescent="0.25">
      <c r="A11" s="100" t="s">
        <v>69</v>
      </c>
      <c r="B11" s="94"/>
      <c r="C11" s="100" t="s">
        <v>70</v>
      </c>
      <c r="E11" s="100" t="s">
        <v>71</v>
      </c>
      <c r="F11" s="94"/>
      <c r="G11" s="100" t="s">
        <v>72</v>
      </c>
      <c r="H11" s="94"/>
      <c r="I11" s="100" t="s">
        <v>73</v>
      </c>
      <c r="J11" s="94"/>
      <c r="K11" s="100" t="s">
        <v>74</v>
      </c>
      <c r="L11" s="94"/>
      <c r="M11" s="100" t="s">
        <v>72</v>
      </c>
      <c r="N11" s="94"/>
      <c r="O11" s="100" t="s">
        <v>73</v>
      </c>
      <c r="P11" s="94"/>
      <c r="Q11" s="100" t="s">
        <v>74</v>
      </c>
      <c r="R11" s="94"/>
      <c r="S11" s="100" t="s">
        <v>72</v>
      </c>
      <c r="T11" s="94"/>
      <c r="U11" s="100" t="s">
        <v>73</v>
      </c>
      <c r="V11" s="94"/>
      <c r="W11" s="100" t="s">
        <v>74</v>
      </c>
      <c r="X11" s="94"/>
      <c r="Y11" s="100" t="s">
        <v>72</v>
      </c>
      <c r="Z11" s="94"/>
      <c r="AA11" s="100" t="s">
        <v>73</v>
      </c>
      <c r="AB11" s="94"/>
      <c r="AC11" s="100" t="s">
        <v>74</v>
      </c>
      <c r="AD11" s="94"/>
      <c r="AE11" s="100" t="s">
        <v>48</v>
      </c>
      <c r="AF11" s="139"/>
      <c r="AG11" s="94"/>
      <c r="AH11" s="100" t="s">
        <v>75</v>
      </c>
      <c r="AI11" s="94"/>
      <c r="AJ11" s="100" t="s">
        <v>76</v>
      </c>
      <c r="AK11" s="94"/>
      <c r="AL11" s="100" t="s">
        <v>77</v>
      </c>
      <c r="AM11" s="94"/>
      <c r="AN11" s="100" t="s">
        <v>72</v>
      </c>
      <c r="AO11" s="94"/>
      <c r="AP11" s="100" t="s">
        <v>73</v>
      </c>
      <c r="AQ11" s="94"/>
      <c r="AR11" s="100" t="s">
        <v>78</v>
      </c>
      <c r="AS11" s="94"/>
      <c r="AT11" s="100" t="s">
        <v>79</v>
      </c>
      <c r="AU11" s="94"/>
      <c r="AV11" s="100" t="s">
        <v>80</v>
      </c>
      <c r="AW11" s="94"/>
      <c r="AX11" s="100"/>
      <c r="AY11" s="94"/>
      <c r="AZ11" s="100" t="s">
        <v>81</v>
      </c>
      <c r="BA11" s="94"/>
      <c r="BB11" s="249" t="s">
        <v>69</v>
      </c>
    </row>
    <row r="12" spans="1:54" ht="9.9499999999999993" customHeight="1" x14ac:dyDescent="0.25">
      <c r="A12" s="139"/>
      <c r="B12" s="94"/>
      <c r="C12" s="139"/>
      <c r="D12" s="10" t="s">
        <v>279</v>
      </c>
      <c r="F12" s="94"/>
      <c r="G12" s="139"/>
      <c r="H12" s="94"/>
      <c r="I12" s="139"/>
      <c r="J12" s="94"/>
      <c r="K12" s="139"/>
      <c r="L12" s="94"/>
      <c r="M12" s="139"/>
      <c r="N12" s="94"/>
      <c r="O12" s="139"/>
      <c r="P12" s="94"/>
      <c r="Q12" s="139"/>
      <c r="R12" s="94"/>
      <c r="S12" s="139"/>
      <c r="T12" s="94"/>
      <c r="U12" s="139"/>
      <c r="V12" s="94"/>
      <c r="W12" s="139"/>
      <c r="X12" s="94"/>
      <c r="Y12" s="139"/>
      <c r="Z12" s="94"/>
      <c r="AA12" s="139"/>
      <c r="AB12" s="94"/>
      <c r="AC12" s="139"/>
      <c r="AD12" s="94"/>
      <c r="AE12" s="139"/>
      <c r="AF12" s="139"/>
      <c r="AG12" s="94"/>
      <c r="AH12" s="139"/>
      <c r="AI12" s="94"/>
      <c r="AJ12" s="139"/>
      <c r="AK12" s="94"/>
      <c r="AL12" s="139"/>
      <c r="AM12" s="94"/>
      <c r="AN12" s="139"/>
      <c r="AO12" s="94"/>
      <c r="AP12" s="139"/>
      <c r="AQ12" s="94"/>
      <c r="AR12" s="139"/>
      <c r="AS12" s="94"/>
      <c r="AT12" s="139"/>
      <c r="AU12" s="94"/>
      <c r="AV12" s="139"/>
      <c r="AW12" s="94"/>
      <c r="AX12" s="139"/>
      <c r="AY12" s="94"/>
      <c r="AZ12" s="139"/>
      <c r="BA12" s="94"/>
      <c r="BB12" s="119"/>
    </row>
    <row r="13" spans="1:54" ht="9.75" customHeight="1" x14ac:dyDescent="0.25">
      <c r="A13" s="94">
        <v>1</v>
      </c>
      <c r="B13" s="94"/>
      <c r="C13" s="155">
        <v>161050</v>
      </c>
      <c r="E13" s="8" t="s">
        <v>82</v>
      </c>
      <c r="F13" s="94"/>
      <c r="G13" s="252">
        <v>713563315</v>
      </c>
      <c r="H13" s="94"/>
      <c r="I13" s="250">
        <f t="shared" ref="I13:I28" si="0">(G13/$C13)</f>
        <v>4430.694287488358</v>
      </c>
      <c r="J13" s="94"/>
      <c r="K13" s="251">
        <f t="shared" ref="K13:K50" si="1">IF($AE13&lt;&gt;0,(G13/$AE13)*100,0)</f>
        <v>79.995109711214909</v>
      </c>
      <c r="L13" s="94"/>
      <c r="M13" s="252">
        <v>136379657</v>
      </c>
      <c r="N13" s="94"/>
      <c r="O13" s="250">
        <f t="shared" ref="O13:O50" si="2">(M13/$C13)</f>
        <v>846.81562868674325</v>
      </c>
      <c r="P13" s="94"/>
      <c r="Q13" s="251">
        <f t="shared" ref="Q13:Q50" si="3">IF($AE13&lt;&gt;0,(M13/$AE13)*100,0)</f>
        <v>15.289050592648332</v>
      </c>
      <c r="R13" s="94"/>
      <c r="S13" s="252">
        <v>34384472</v>
      </c>
      <c r="T13" s="94"/>
      <c r="U13" s="250">
        <f t="shared" ref="U13:U50" si="4">(S13/$C13)</f>
        <v>213.50184414778019</v>
      </c>
      <c r="V13" s="94"/>
      <c r="W13" s="251">
        <f t="shared" ref="W13:W50" si="5">IF($AE13&lt;&gt;0,(S13/$AE13)*100,0)</f>
        <v>3.8547239637763568</v>
      </c>
      <c r="X13" s="94"/>
      <c r="Y13" s="252">
        <v>7681227</v>
      </c>
      <c r="Z13" s="94"/>
      <c r="AA13" s="250">
        <f t="shared" ref="AA13:AA50" si="6">(Y13/$C13)</f>
        <v>47.694672461968331</v>
      </c>
      <c r="AB13" s="94"/>
      <c r="AC13" s="251">
        <f t="shared" ref="AC13:AC50" si="7">IF($AE13&lt;&gt;0,(Y13/$AE13)*100,0)</f>
        <v>0.86111573236040895</v>
      </c>
      <c r="AD13" s="94"/>
      <c r="AE13" s="252">
        <f t="shared" ref="AE13:AE50" si="8">(G13+M13+S13+Y13)</f>
        <v>892008671</v>
      </c>
      <c r="AF13" s="252"/>
      <c r="AG13" s="94"/>
      <c r="AH13" s="252">
        <v>473757</v>
      </c>
      <c r="AI13" s="94"/>
      <c r="AJ13" s="252">
        <v>0</v>
      </c>
      <c r="AK13" s="94"/>
      <c r="AL13" s="252">
        <f t="shared" ref="AL13:AL50" si="9">(AE13+AH13+AJ13)</f>
        <v>892482428</v>
      </c>
      <c r="AM13" s="94"/>
      <c r="AN13" s="252">
        <v>727114204</v>
      </c>
      <c r="AO13" s="94"/>
      <c r="AP13" s="250">
        <f t="shared" ref="AP13:AP28" si="10">(AN13/$C13)</f>
        <v>4514.8351692021115</v>
      </c>
      <c r="AQ13" s="94"/>
      <c r="AR13" s="251">
        <f t="shared" ref="AR13:AR28" si="11">IF($AP$52&lt;&gt;0,(AP13/$AP$52)*100,0)</f>
        <v>114.7782436566584</v>
      </c>
      <c r="AS13" s="94"/>
      <c r="AT13" s="252">
        <v>54982560</v>
      </c>
      <c r="AU13" s="94"/>
      <c r="AV13" s="252">
        <v>70226846</v>
      </c>
      <c r="AW13" s="94"/>
      <c r="AX13" s="252"/>
      <c r="AY13" s="94"/>
      <c r="AZ13" s="252">
        <v>12788584</v>
      </c>
      <c r="BA13" s="94"/>
      <c r="BB13" s="94">
        <v>1</v>
      </c>
    </row>
    <row r="14" spans="1:54" ht="9.75" customHeight="1" x14ac:dyDescent="0.25">
      <c r="A14" s="94">
        <v>2</v>
      </c>
      <c r="B14" s="94"/>
      <c r="C14" s="155">
        <v>16877</v>
      </c>
      <c r="E14" s="8" t="s">
        <v>83</v>
      </c>
      <c r="F14" s="94"/>
      <c r="G14" s="155">
        <v>51185601</v>
      </c>
      <c r="H14" s="94"/>
      <c r="I14" s="251">
        <f t="shared" si="0"/>
        <v>3032.8613497659535</v>
      </c>
      <c r="J14" s="94"/>
      <c r="K14" s="251">
        <f t="shared" si="1"/>
        <v>51.281511272086846</v>
      </c>
      <c r="L14" s="94"/>
      <c r="M14" s="155">
        <v>35049407</v>
      </c>
      <c r="N14" s="94"/>
      <c r="O14" s="251">
        <f t="shared" si="2"/>
        <v>2076.7557622800259</v>
      </c>
      <c r="P14" s="94"/>
      <c r="Q14" s="251">
        <f t="shared" si="3"/>
        <v>35.115081683820797</v>
      </c>
      <c r="R14" s="94"/>
      <c r="S14" s="155">
        <v>13573780</v>
      </c>
      <c r="T14" s="94"/>
      <c r="U14" s="251">
        <f t="shared" si="4"/>
        <v>804.27682645019854</v>
      </c>
      <c r="V14" s="94"/>
      <c r="W14" s="251">
        <f t="shared" si="5"/>
        <v>13.599214202346221</v>
      </c>
      <c r="X14" s="94"/>
      <c r="Y14" s="155">
        <v>4185</v>
      </c>
      <c r="Z14" s="94"/>
      <c r="AA14" s="251">
        <f t="shared" si="6"/>
        <v>0.24797061089056111</v>
      </c>
      <c r="AB14" s="94"/>
      <c r="AC14" s="251">
        <f t="shared" si="7"/>
        <v>4.1928417461325395E-3</v>
      </c>
      <c r="AD14" s="94"/>
      <c r="AE14" s="155">
        <f t="shared" si="8"/>
        <v>99812973</v>
      </c>
      <c r="AF14" s="146"/>
      <c r="AG14" s="94"/>
      <c r="AH14" s="155">
        <v>2090012</v>
      </c>
      <c r="AI14" s="94"/>
      <c r="AJ14" s="155">
        <v>0</v>
      </c>
      <c r="AK14" s="94"/>
      <c r="AL14" s="155">
        <f t="shared" si="9"/>
        <v>101902985</v>
      </c>
      <c r="AM14" s="94"/>
      <c r="AN14" s="155">
        <v>90990951</v>
      </c>
      <c r="AO14" s="94"/>
      <c r="AP14" s="251">
        <f t="shared" si="10"/>
        <v>5391.4173727558218</v>
      </c>
      <c r="AQ14" s="94"/>
      <c r="AR14" s="251">
        <f t="shared" si="11"/>
        <v>137.06312493668952</v>
      </c>
      <c r="AS14" s="94"/>
      <c r="AT14" s="155">
        <v>190492</v>
      </c>
      <c r="AU14" s="94"/>
      <c r="AV14" s="155">
        <v>7643569</v>
      </c>
      <c r="AW14" s="94"/>
      <c r="AX14" s="155"/>
      <c r="AY14" s="94"/>
      <c r="AZ14" s="155">
        <v>0</v>
      </c>
      <c r="BA14" s="94"/>
      <c r="BB14" s="94">
        <v>2</v>
      </c>
    </row>
    <row r="15" spans="1:54" ht="9.75" customHeight="1" x14ac:dyDescent="0.25">
      <c r="A15" s="94">
        <v>3</v>
      </c>
      <c r="B15" s="94"/>
      <c r="C15" s="155">
        <v>6351</v>
      </c>
      <c r="D15" s="97" t="s">
        <v>84</v>
      </c>
      <c r="E15" s="8" t="s">
        <v>85</v>
      </c>
      <c r="F15" s="94"/>
      <c r="G15" s="155">
        <v>10279612</v>
      </c>
      <c r="H15" s="94"/>
      <c r="I15" s="251">
        <f t="shared" si="0"/>
        <v>1618.581640686506</v>
      </c>
      <c r="J15" s="94"/>
      <c r="K15" s="251">
        <f t="shared" si="1"/>
        <v>36.169466680787835</v>
      </c>
      <c r="L15" s="94"/>
      <c r="M15" s="155">
        <v>16015486</v>
      </c>
      <c r="N15" s="94"/>
      <c r="O15" s="251">
        <f t="shared" si="2"/>
        <v>2521.7266572193357</v>
      </c>
      <c r="P15" s="94"/>
      <c r="Q15" s="251">
        <f t="shared" si="3"/>
        <v>56.351503077511488</v>
      </c>
      <c r="R15" s="94"/>
      <c r="S15" s="155">
        <v>2102183</v>
      </c>
      <c r="T15" s="94"/>
      <c r="U15" s="251">
        <f t="shared" si="4"/>
        <v>331.00031491103761</v>
      </c>
      <c r="V15" s="94"/>
      <c r="W15" s="251">
        <f t="shared" si="5"/>
        <v>7.3966641907708786</v>
      </c>
      <c r="X15" s="94"/>
      <c r="Y15" s="155">
        <v>23409</v>
      </c>
      <c r="Z15" s="94"/>
      <c r="AA15" s="251">
        <f t="shared" si="6"/>
        <v>3.6858762399622105</v>
      </c>
      <c r="AB15" s="94"/>
      <c r="AC15" s="251">
        <f t="shared" si="7"/>
        <v>8.2366050929797971E-2</v>
      </c>
      <c r="AD15" s="94"/>
      <c r="AE15" s="155">
        <f t="shared" si="8"/>
        <v>28420690</v>
      </c>
      <c r="AF15" s="146"/>
      <c r="AG15" s="94"/>
      <c r="AH15" s="155">
        <v>139475</v>
      </c>
      <c r="AI15" s="94"/>
      <c r="AJ15" s="155">
        <v>80</v>
      </c>
      <c r="AK15" s="94"/>
      <c r="AL15" s="155">
        <f t="shared" si="9"/>
        <v>28560245</v>
      </c>
      <c r="AM15" s="94"/>
      <c r="AN15" s="155">
        <v>28454294</v>
      </c>
      <c r="AO15" s="94"/>
      <c r="AP15" s="251">
        <f t="shared" si="10"/>
        <v>4480.2856243111319</v>
      </c>
      <c r="AQ15" s="94"/>
      <c r="AR15" s="251">
        <f t="shared" si="11"/>
        <v>113.89990902580092</v>
      </c>
      <c r="AS15" s="94"/>
      <c r="AT15" s="155">
        <v>608545</v>
      </c>
      <c r="AU15" s="94"/>
      <c r="AV15" s="155">
        <v>0</v>
      </c>
      <c r="AW15" s="94"/>
      <c r="AX15" s="155"/>
      <c r="AY15" s="94"/>
      <c r="AZ15" s="155">
        <v>0</v>
      </c>
      <c r="BA15" s="94"/>
      <c r="BB15" s="94">
        <v>3</v>
      </c>
    </row>
    <row r="16" spans="1:54" ht="9.75" customHeight="1" x14ac:dyDescent="0.25">
      <c r="A16" s="94">
        <v>4</v>
      </c>
      <c r="B16" s="94"/>
      <c r="C16" s="155">
        <v>49281</v>
      </c>
      <c r="E16" s="8" t="s">
        <v>86</v>
      </c>
      <c r="F16" s="94"/>
      <c r="G16" s="155">
        <v>183145944</v>
      </c>
      <c r="H16" s="94"/>
      <c r="I16" s="251">
        <f t="shared" si="0"/>
        <v>3716.3601387958847</v>
      </c>
      <c r="J16" s="94"/>
      <c r="K16" s="251">
        <f t="shared" si="1"/>
        <v>72.854470955930893</v>
      </c>
      <c r="L16" s="94"/>
      <c r="M16" s="155">
        <v>48321807</v>
      </c>
      <c r="N16" s="94"/>
      <c r="O16" s="251">
        <f t="shared" si="2"/>
        <v>980.53625129360205</v>
      </c>
      <c r="P16" s="94"/>
      <c r="Q16" s="251">
        <f t="shared" si="3"/>
        <v>19.222154789404446</v>
      </c>
      <c r="R16" s="94"/>
      <c r="S16" s="155">
        <v>18837459</v>
      </c>
      <c r="T16" s="94"/>
      <c r="U16" s="251">
        <f t="shared" si="4"/>
        <v>382.24587569245756</v>
      </c>
      <c r="V16" s="94"/>
      <c r="W16" s="251">
        <f t="shared" si="5"/>
        <v>7.493439819770396</v>
      </c>
      <c r="X16" s="94"/>
      <c r="Y16" s="155">
        <v>1080795</v>
      </c>
      <c r="Z16" s="94"/>
      <c r="AA16" s="251">
        <f t="shared" si="6"/>
        <v>21.931271686857002</v>
      </c>
      <c r="AB16" s="94"/>
      <c r="AC16" s="251">
        <f t="shared" si="7"/>
        <v>0.42993443489425753</v>
      </c>
      <c r="AD16" s="94"/>
      <c r="AE16" s="155">
        <f t="shared" si="8"/>
        <v>251386005</v>
      </c>
      <c r="AF16" s="146"/>
      <c r="AG16" s="94"/>
      <c r="AH16" s="155">
        <v>0</v>
      </c>
      <c r="AI16" s="94"/>
      <c r="AJ16" s="155">
        <v>6389388</v>
      </c>
      <c r="AK16" s="94"/>
      <c r="AL16" s="155">
        <f t="shared" si="9"/>
        <v>257775393</v>
      </c>
      <c r="AM16" s="94"/>
      <c r="AN16" s="155">
        <v>237610227</v>
      </c>
      <c r="AO16" s="94"/>
      <c r="AP16" s="251">
        <f t="shared" si="10"/>
        <v>4821.538260181409</v>
      </c>
      <c r="AQ16" s="94"/>
      <c r="AR16" s="251">
        <f t="shared" si="11"/>
        <v>122.57539256406653</v>
      </c>
      <c r="AS16" s="94"/>
      <c r="AT16" s="155">
        <v>8865627</v>
      </c>
      <c r="AU16" s="94"/>
      <c r="AV16" s="155">
        <v>11003348</v>
      </c>
      <c r="AW16" s="94"/>
      <c r="AX16" s="155"/>
      <c r="AY16" s="94"/>
      <c r="AZ16" s="155">
        <v>3317586</v>
      </c>
      <c r="BA16" s="94"/>
      <c r="BB16" s="94">
        <v>4</v>
      </c>
    </row>
    <row r="17" spans="1:54" ht="9.75" customHeight="1" x14ac:dyDescent="0.25">
      <c r="A17" s="94">
        <v>5</v>
      </c>
      <c r="B17" s="94"/>
      <c r="C17" s="155">
        <v>243868</v>
      </c>
      <c r="E17" s="8" t="s">
        <v>87</v>
      </c>
      <c r="F17" s="94"/>
      <c r="G17" s="155">
        <v>569953924</v>
      </c>
      <c r="H17" s="94"/>
      <c r="I17" s="253">
        <f t="shared" si="0"/>
        <v>2337.1410927222923</v>
      </c>
      <c r="J17" s="94"/>
      <c r="K17" s="253">
        <f t="shared" si="1"/>
        <v>57.28461566490747</v>
      </c>
      <c r="L17" s="94"/>
      <c r="M17" s="155">
        <v>376184906</v>
      </c>
      <c r="N17" s="94"/>
      <c r="O17" s="253">
        <f t="shared" si="2"/>
        <v>1542.5759263207965</v>
      </c>
      <c r="P17" s="94"/>
      <c r="Q17" s="253">
        <f t="shared" si="3"/>
        <v>37.80938572702825</v>
      </c>
      <c r="R17" s="94"/>
      <c r="S17" s="155">
        <v>41189424</v>
      </c>
      <c r="T17" s="94"/>
      <c r="U17" s="253">
        <f t="shared" si="4"/>
        <v>168.9004871487854</v>
      </c>
      <c r="V17" s="94"/>
      <c r="W17" s="253">
        <f t="shared" si="5"/>
        <v>4.1398439837724776</v>
      </c>
      <c r="X17" s="94"/>
      <c r="Y17" s="155">
        <v>7622864</v>
      </c>
      <c r="Z17" s="94"/>
      <c r="AA17" s="253">
        <f t="shared" si="6"/>
        <v>31.25815605163449</v>
      </c>
      <c r="AB17" s="94"/>
      <c r="AC17" s="253">
        <f t="shared" si="7"/>
        <v>0.76615462429180359</v>
      </c>
      <c r="AD17" s="94"/>
      <c r="AE17" s="155">
        <f t="shared" si="8"/>
        <v>994951118</v>
      </c>
      <c r="AF17" s="146"/>
      <c r="AG17" s="94"/>
      <c r="AH17" s="155">
        <v>8784409</v>
      </c>
      <c r="AI17" s="94"/>
      <c r="AJ17" s="155">
        <v>648649</v>
      </c>
      <c r="AK17" s="94"/>
      <c r="AL17" s="155">
        <f t="shared" si="9"/>
        <v>1004384176</v>
      </c>
      <c r="AM17" s="94"/>
      <c r="AN17" s="155">
        <v>881202697</v>
      </c>
      <c r="AO17" s="94"/>
      <c r="AP17" s="253">
        <f t="shared" si="10"/>
        <v>3613.441275608116</v>
      </c>
      <c r="AQ17" s="94"/>
      <c r="AR17" s="253">
        <f t="shared" si="11"/>
        <v>91.862588029779829</v>
      </c>
      <c r="AS17" s="94"/>
      <c r="AT17" s="155">
        <v>31172842</v>
      </c>
      <c r="AU17" s="94"/>
      <c r="AV17" s="155">
        <v>37067048</v>
      </c>
      <c r="AW17" s="94"/>
      <c r="AX17" s="155"/>
      <c r="AY17" s="94"/>
      <c r="AZ17" s="155">
        <v>3100000</v>
      </c>
      <c r="BA17" s="94"/>
      <c r="BB17" s="94">
        <v>5</v>
      </c>
    </row>
    <row r="18" spans="1:54" ht="9.75" customHeight="1" x14ac:dyDescent="0.25">
      <c r="A18" s="94">
        <v>6</v>
      </c>
      <c r="B18" s="94"/>
      <c r="C18" s="155">
        <v>17562</v>
      </c>
      <c r="E18" s="8" t="s">
        <v>88</v>
      </c>
      <c r="F18" s="94"/>
      <c r="G18" s="155">
        <v>52366716</v>
      </c>
      <c r="H18" s="94"/>
      <c r="I18" s="253">
        <f t="shared" si="0"/>
        <v>2981.8196105227194</v>
      </c>
      <c r="J18" s="94"/>
      <c r="K18" s="253">
        <f t="shared" si="1"/>
        <v>63.202218784416345</v>
      </c>
      <c r="L18" s="94"/>
      <c r="M18" s="155">
        <v>27020716</v>
      </c>
      <c r="N18" s="94"/>
      <c r="O18" s="253">
        <f t="shared" si="2"/>
        <v>1538.5899100330259</v>
      </c>
      <c r="P18" s="94"/>
      <c r="Q18" s="253">
        <f t="shared" si="3"/>
        <v>32.611730022245027</v>
      </c>
      <c r="R18" s="94"/>
      <c r="S18" s="155">
        <v>3465239</v>
      </c>
      <c r="T18" s="94"/>
      <c r="U18" s="253">
        <f t="shared" si="4"/>
        <v>197.31459970390617</v>
      </c>
      <c r="V18" s="94"/>
      <c r="W18" s="253">
        <f t="shared" si="5"/>
        <v>4.1822518222890288</v>
      </c>
      <c r="X18" s="94"/>
      <c r="Y18" s="155">
        <v>3148</v>
      </c>
      <c r="Z18" s="94"/>
      <c r="AA18" s="253">
        <f t="shared" si="6"/>
        <v>0.17925065482291311</v>
      </c>
      <c r="AB18" s="94"/>
      <c r="AC18" s="253">
        <f t="shared" si="7"/>
        <v>3.7993710496060634E-3</v>
      </c>
      <c r="AD18" s="94"/>
      <c r="AE18" s="155">
        <f t="shared" si="8"/>
        <v>82855819</v>
      </c>
      <c r="AF18" s="146"/>
      <c r="AG18" s="94"/>
      <c r="AH18" s="155">
        <v>0</v>
      </c>
      <c r="AI18" s="94"/>
      <c r="AJ18" s="155">
        <v>0</v>
      </c>
      <c r="AK18" s="94"/>
      <c r="AL18" s="155">
        <f t="shared" si="9"/>
        <v>82855819</v>
      </c>
      <c r="AM18" s="94"/>
      <c r="AN18" s="155">
        <v>73297458</v>
      </c>
      <c r="AO18" s="94"/>
      <c r="AP18" s="253">
        <f t="shared" si="10"/>
        <v>4173.6395626921767</v>
      </c>
      <c r="AQ18" s="94"/>
      <c r="AR18" s="253">
        <f t="shared" si="11"/>
        <v>106.104209945368</v>
      </c>
      <c r="AS18" s="94"/>
      <c r="AT18" s="155">
        <v>2428363</v>
      </c>
      <c r="AU18" s="94"/>
      <c r="AV18" s="155">
        <v>0</v>
      </c>
      <c r="AW18" s="94"/>
      <c r="AX18" s="155"/>
      <c r="AY18" s="94"/>
      <c r="AZ18" s="155">
        <v>0</v>
      </c>
      <c r="BA18" s="94"/>
      <c r="BB18" s="94">
        <v>6</v>
      </c>
    </row>
    <row r="19" spans="1:54" ht="9.75" customHeight="1" x14ac:dyDescent="0.25">
      <c r="A19" s="94">
        <v>7</v>
      </c>
      <c r="B19" s="94"/>
      <c r="C19" s="155">
        <v>5716</v>
      </c>
      <c r="E19" s="8" t="s">
        <v>89</v>
      </c>
      <c r="F19" s="94"/>
      <c r="G19" s="155">
        <v>16928666</v>
      </c>
      <c r="H19" s="94"/>
      <c r="I19" s="253">
        <f t="shared" si="0"/>
        <v>2961.6280615815253</v>
      </c>
      <c r="J19" s="94"/>
      <c r="K19" s="253">
        <f t="shared" si="1"/>
        <v>56.348514901578717</v>
      </c>
      <c r="L19" s="94"/>
      <c r="M19" s="155">
        <v>11883265</v>
      </c>
      <c r="N19" s="94"/>
      <c r="O19" s="253">
        <f t="shared" si="2"/>
        <v>2078.9476906927921</v>
      </c>
      <c r="P19" s="94"/>
      <c r="Q19" s="253">
        <f t="shared" si="3"/>
        <v>39.554465480735978</v>
      </c>
      <c r="R19" s="94"/>
      <c r="S19" s="155">
        <v>1190922</v>
      </c>
      <c r="T19" s="94"/>
      <c r="U19" s="253">
        <f t="shared" si="4"/>
        <v>208.34884534639608</v>
      </c>
      <c r="V19" s="94"/>
      <c r="W19" s="253">
        <f t="shared" si="5"/>
        <v>3.964085892155822</v>
      </c>
      <c r="X19" s="94"/>
      <c r="Y19" s="155">
        <v>39937</v>
      </c>
      <c r="Z19" s="94"/>
      <c r="AA19" s="253">
        <f t="shared" si="6"/>
        <v>6.9868789363191039</v>
      </c>
      <c r="AB19" s="94"/>
      <c r="AC19" s="253">
        <f t="shared" si="7"/>
        <v>0.13293372552948643</v>
      </c>
      <c r="AD19" s="94"/>
      <c r="AE19" s="155">
        <f t="shared" si="8"/>
        <v>30042790</v>
      </c>
      <c r="AF19" s="146"/>
      <c r="AG19" s="94"/>
      <c r="AH19" s="155">
        <v>0</v>
      </c>
      <c r="AI19" s="94"/>
      <c r="AJ19" s="155">
        <v>575842</v>
      </c>
      <c r="AK19" s="94"/>
      <c r="AL19" s="155">
        <f t="shared" si="9"/>
        <v>30618632</v>
      </c>
      <c r="AM19" s="94"/>
      <c r="AN19" s="155">
        <v>28322342</v>
      </c>
      <c r="AO19" s="94"/>
      <c r="AP19" s="253">
        <f t="shared" si="10"/>
        <v>4954.9233729881034</v>
      </c>
      <c r="AQ19" s="94"/>
      <c r="AR19" s="253">
        <f t="shared" si="11"/>
        <v>125.96637106142845</v>
      </c>
      <c r="AS19" s="94"/>
      <c r="AT19" s="155">
        <v>449719</v>
      </c>
      <c r="AU19" s="94"/>
      <c r="AV19" s="155">
        <v>2091683</v>
      </c>
      <c r="AW19" s="94"/>
      <c r="AX19" s="155"/>
      <c r="AY19" s="94"/>
      <c r="AZ19" s="155">
        <v>146969</v>
      </c>
      <c r="BA19" s="94"/>
      <c r="BB19" s="94">
        <v>7</v>
      </c>
    </row>
    <row r="20" spans="1:54" ht="9.75" customHeight="1" x14ac:dyDescent="0.25">
      <c r="A20" s="94">
        <v>8</v>
      </c>
      <c r="B20" s="94"/>
      <c r="C20" s="155">
        <v>40590</v>
      </c>
      <c r="E20" s="8" t="s">
        <v>90</v>
      </c>
      <c r="F20" s="94"/>
      <c r="G20" s="155">
        <v>78386488</v>
      </c>
      <c r="H20" s="94"/>
      <c r="I20" s="253">
        <f t="shared" si="0"/>
        <v>1931.1773343187976</v>
      </c>
      <c r="J20" s="94"/>
      <c r="K20" s="253">
        <f t="shared" si="1"/>
        <v>43.249302648924122</v>
      </c>
      <c r="L20" s="94"/>
      <c r="M20" s="155">
        <v>82582679</v>
      </c>
      <c r="N20" s="94"/>
      <c r="O20" s="253">
        <f t="shared" si="2"/>
        <v>2034.5572554816458</v>
      </c>
      <c r="P20" s="94"/>
      <c r="Q20" s="253">
        <f t="shared" si="3"/>
        <v>45.564527366374044</v>
      </c>
      <c r="R20" s="94"/>
      <c r="S20" s="155">
        <v>19851991</v>
      </c>
      <c r="T20" s="94"/>
      <c r="U20" s="253">
        <f t="shared" si="4"/>
        <v>489.08576003941857</v>
      </c>
      <c r="V20" s="94"/>
      <c r="W20" s="253">
        <f t="shared" si="5"/>
        <v>10.953224067682656</v>
      </c>
      <c r="X20" s="94"/>
      <c r="Y20" s="155">
        <v>422199</v>
      </c>
      <c r="Z20" s="94"/>
      <c r="AA20" s="253">
        <f t="shared" si="6"/>
        <v>10.401552106430156</v>
      </c>
      <c r="AB20" s="94"/>
      <c r="AC20" s="253">
        <f t="shared" si="7"/>
        <v>0.2329459170191821</v>
      </c>
      <c r="AD20" s="94"/>
      <c r="AE20" s="155">
        <f t="shared" si="8"/>
        <v>181243357</v>
      </c>
      <c r="AF20" s="146"/>
      <c r="AG20" s="94"/>
      <c r="AH20" s="155">
        <v>136755</v>
      </c>
      <c r="AI20" s="94"/>
      <c r="AJ20" s="155">
        <v>17767000</v>
      </c>
      <c r="AK20" s="94"/>
      <c r="AL20" s="155">
        <f t="shared" si="9"/>
        <v>199147112</v>
      </c>
      <c r="AM20" s="94"/>
      <c r="AN20" s="155">
        <v>189439540</v>
      </c>
      <c r="AO20" s="94"/>
      <c r="AP20" s="253">
        <f t="shared" si="10"/>
        <v>4667.148066026115</v>
      </c>
      <c r="AQ20" s="94"/>
      <c r="AR20" s="253">
        <f t="shared" si="11"/>
        <v>118.65041309995759</v>
      </c>
      <c r="AS20" s="94"/>
      <c r="AT20" s="155">
        <v>0</v>
      </c>
      <c r="AU20" s="94"/>
      <c r="AV20" s="155">
        <v>0</v>
      </c>
      <c r="AW20" s="94"/>
      <c r="AX20" s="155"/>
      <c r="AY20" s="94"/>
      <c r="AZ20" s="155">
        <v>282900</v>
      </c>
      <c r="BA20" s="94"/>
      <c r="BB20" s="94">
        <v>8</v>
      </c>
    </row>
    <row r="21" spans="1:54" ht="9.75" customHeight="1" x14ac:dyDescent="0.25">
      <c r="A21" s="94">
        <v>9</v>
      </c>
      <c r="B21" s="94"/>
      <c r="C21" s="155">
        <v>5531</v>
      </c>
      <c r="D21" s="97" t="s">
        <v>84</v>
      </c>
      <c r="E21" s="8" t="s">
        <v>91</v>
      </c>
      <c r="F21" s="94"/>
      <c r="G21" s="155">
        <v>14630338</v>
      </c>
      <c r="H21" s="94"/>
      <c r="I21" s="253">
        <f t="shared" si="0"/>
        <v>2645.1524136684143</v>
      </c>
      <c r="J21" s="94"/>
      <c r="K21" s="253">
        <f t="shared" si="1"/>
        <v>48.328969512094815</v>
      </c>
      <c r="L21" s="94"/>
      <c r="M21" s="155">
        <v>12669107</v>
      </c>
      <c r="N21" s="94"/>
      <c r="O21" s="253">
        <f t="shared" si="2"/>
        <v>2290.5635508949558</v>
      </c>
      <c r="P21" s="94"/>
      <c r="Q21" s="253">
        <f t="shared" si="3"/>
        <v>41.850358204196439</v>
      </c>
      <c r="R21" s="94"/>
      <c r="S21" s="155">
        <v>2972953</v>
      </c>
      <c r="T21" s="94"/>
      <c r="U21" s="253">
        <f t="shared" si="4"/>
        <v>537.5073223648526</v>
      </c>
      <c r="V21" s="94"/>
      <c r="W21" s="253">
        <f t="shared" si="5"/>
        <v>9.8206722837087437</v>
      </c>
      <c r="X21" s="94"/>
      <c r="Y21" s="155">
        <v>0</v>
      </c>
      <c r="Z21" s="94"/>
      <c r="AA21" s="253">
        <f t="shared" si="6"/>
        <v>0</v>
      </c>
      <c r="AB21" s="94"/>
      <c r="AC21" s="253">
        <f t="shared" si="7"/>
        <v>0</v>
      </c>
      <c r="AD21" s="94"/>
      <c r="AE21" s="155">
        <f t="shared" si="8"/>
        <v>30272398</v>
      </c>
      <c r="AF21" s="146"/>
      <c r="AG21" s="94"/>
      <c r="AH21" s="155">
        <v>218518</v>
      </c>
      <c r="AI21" s="94"/>
      <c r="AJ21" s="155">
        <v>0</v>
      </c>
      <c r="AK21" s="94"/>
      <c r="AL21" s="155">
        <f t="shared" si="9"/>
        <v>30490916</v>
      </c>
      <c r="AM21" s="94"/>
      <c r="AN21" s="155">
        <v>28954913</v>
      </c>
      <c r="AO21" s="94"/>
      <c r="AP21" s="253">
        <f t="shared" si="10"/>
        <v>5235.0231422889174</v>
      </c>
      <c r="AQ21" s="94"/>
      <c r="AR21" s="253">
        <f t="shared" si="11"/>
        <v>133.08719792755394</v>
      </c>
      <c r="AS21" s="94"/>
      <c r="AT21" s="155">
        <v>0</v>
      </c>
      <c r="AU21" s="94"/>
      <c r="AV21" s="155">
        <v>0</v>
      </c>
      <c r="AW21" s="94"/>
      <c r="AX21" s="155"/>
      <c r="AY21" s="94"/>
      <c r="AZ21" s="155">
        <v>0</v>
      </c>
      <c r="BA21" s="94"/>
      <c r="BB21" s="94">
        <v>9</v>
      </c>
    </row>
    <row r="22" spans="1:54" ht="9.75" customHeight="1" x14ac:dyDescent="0.25">
      <c r="A22" s="94">
        <v>10</v>
      </c>
      <c r="B22" s="94"/>
      <c r="C22" s="155">
        <v>24552</v>
      </c>
      <c r="E22" s="8" t="s">
        <v>92</v>
      </c>
      <c r="F22" s="94"/>
      <c r="G22" s="155">
        <v>125851911</v>
      </c>
      <c r="H22" s="94"/>
      <c r="I22" s="253">
        <f t="shared" si="0"/>
        <v>5125.9331622678401</v>
      </c>
      <c r="J22" s="94"/>
      <c r="K22" s="253">
        <f t="shared" si="1"/>
        <v>87.189153736980543</v>
      </c>
      <c r="L22" s="94"/>
      <c r="M22" s="155">
        <v>18000584</v>
      </c>
      <c r="N22" s="94"/>
      <c r="O22" s="253">
        <f t="shared" si="2"/>
        <v>733.16161616161617</v>
      </c>
      <c r="P22" s="94"/>
      <c r="Q22" s="253">
        <f t="shared" si="3"/>
        <v>12.470654384671457</v>
      </c>
      <c r="R22" s="94"/>
      <c r="S22" s="155">
        <v>77593</v>
      </c>
      <c r="T22" s="94"/>
      <c r="U22" s="253">
        <f t="shared" si="4"/>
        <v>3.1603535353535355</v>
      </c>
      <c r="V22" s="94"/>
      <c r="W22" s="253">
        <f t="shared" si="5"/>
        <v>5.3755782905144212E-2</v>
      </c>
      <c r="X22" s="94"/>
      <c r="Y22" s="155">
        <v>413452</v>
      </c>
      <c r="Z22" s="94"/>
      <c r="AA22" s="253">
        <f t="shared" si="6"/>
        <v>16.839850114043664</v>
      </c>
      <c r="AB22" s="94"/>
      <c r="AC22" s="253">
        <f t="shared" si="7"/>
        <v>0.28643609544285809</v>
      </c>
      <c r="AD22" s="94"/>
      <c r="AE22" s="155">
        <f t="shared" si="8"/>
        <v>144343540</v>
      </c>
      <c r="AF22" s="146"/>
      <c r="AG22" s="94"/>
      <c r="AH22" s="155">
        <v>961000</v>
      </c>
      <c r="AI22" s="94"/>
      <c r="AJ22" s="155">
        <v>724898</v>
      </c>
      <c r="AK22" s="94"/>
      <c r="AL22" s="155">
        <f t="shared" si="9"/>
        <v>146029438</v>
      </c>
      <c r="AM22" s="94"/>
      <c r="AN22" s="155">
        <v>119784763</v>
      </c>
      <c r="AO22" s="94"/>
      <c r="AP22" s="253">
        <f t="shared" si="10"/>
        <v>4878.8189556858915</v>
      </c>
      <c r="AQ22" s="94"/>
      <c r="AR22" s="253">
        <f t="shared" si="11"/>
        <v>124.03160909889925</v>
      </c>
      <c r="AS22" s="94"/>
      <c r="AT22" s="155">
        <v>14210736</v>
      </c>
      <c r="AU22" s="94"/>
      <c r="AV22" s="155">
        <v>0</v>
      </c>
      <c r="AW22" s="94"/>
      <c r="AX22" s="155"/>
      <c r="AY22" s="94"/>
      <c r="AZ22" s="155">
        <v>2483667</v>
      </c>
      <c r="BA22" s="94"/>
      <c r="BB22" s="94">
        <v>10</v>
      </c>
    </row>
    <row r="23" spans="1:54" ht="9.75" customHeight="1" x14ac:dyDescent="0.25">
      <c r="A23" s="94">
        <v>11</v>
      </c>
      <c r="B23" s="94"/>
      <c r="C23" s="155">
        <v>14460</v>
      </c>
      <c r="E23" s="8" t="s">
        <v>93</v>
      </c>
      <c r="F23" s="94"/>
      <c r="G23" s="155">
        <v>91984117</v>
      </c>
      <c r="H23" s="94"/>
      <c r="I23" s="253">
        <f t="shared" si="0"/>
        <v>6361.2805670816042</v>
      </c>
      <c r="J23" s="94"/>
      <c r="K23" s="253">
        <f t="shared" si="1"/>
        <v>87.366804117746184</v>
      </c>
      <c r="L23" s="94"/>
      <c r="M23" s="155">
        <v>12316050</v>
      </c>
      <c r="N23" s="94"/>
      <c r="O23" s="253">
        <f t="shared" si="2"/>
        <v>851.73236514522819</v>
      </c>
      <c r="P23" s="94"/>
      <c r="Q23" s="253">
        <f t="shared" si="3"/>
        <v>11.697823091070907</v>
      </c>
      <c r="R23" s="94"/>
      <c r="S23" s="155">
        <v>811497</v>
      </c>
      <c r="T23" s="94"/>
      <c r="U23" s="253">
        <f t="shared" si="4"/>
        <v>56.1201244813278</v>
      </c>
      <c r="V23" s="94"/>
      <c r="W23" s="253">
        <f t="shared" si="5"/>
        <v>0.77076240717882494</v>
      </c>
      <c r="X23" s="94"/>
      <c r="Y23" s="155">
        <v>173310</v>
      </c>
      <c r="Z23" s="94"/>
      <c r="AA23" s="253">
        <f t="shared" si="6"/>
        <v>11.985477178423237</v>
      </c>
      <c r="AB23" s="94"/>
      <c r="AC23" s="253">
        <f t="shared" si="7"/>
        <v>0.16461038400408398</v>
      </c>
      <c r="AD23" s="94"/>
      <c r="AE23" s="155">
        <f t="shared" si="8"/>
        <v>105284974</v>
      </c>
      <c r="AF23" s="146"/>
      <c r="AG23" s="94"/>
      <c r="AH23" s="155">
        <v>1004195</v>
      </c>
      <c r="AI23" s="94"/>
      <c r="AJ23" s="155">
        <v>0</v>
      </c>
      <c r="AK23" s="94"/>
      <c r="AL23" s="155">
        <f t="shared" si="9"/>
        <v>106289169</v>
      </c>
      <c r="AM23" s="94"/>
      <c r="AN23" s="155">
        <v>89782391</v>
      </c>
      <c r="AO23" s="94"/>
      <c r="AP23" s="253">
        <f t="shared" si="10"/>
        <v>6209.0173582295993</v>
      </c>
      <c r="AQ23" s="94"/>
      <c r="AR23" s="253">
        <f t="shared" si="11"/>
        <v>157.84853278203818</v>
      </c>
      <c r="AS23" s="94"/>
      <c r="AT23" s="155">
        <v>2358023</v>
      </c>
      <c r="AU23" s="94"/>
      <c r="AV23" s="155">
        <v>8899165</v>
      </c>
      <c r="AW23" s="94"/>
      <c r="AX23" s="155"/>
      <c r="AY23" s="94"/>
      <c r="AZ23" s="155">
        <v>0</v>
      </c>
      <c r="BA23" s="94"/>
      <c r="BB23" s="94">
        <v>11</v>
      </c>
    </row>
    <row r="24" spans="1:54" ht="9.75" customHeight="1" x14ac:dyDescent="0.25">
      <c r="A24" s="94">
        <v>12</v>
      </c>
      <c r="B24" s="94"/>
      <c r="C24" s="155">
        <v>8308</v>
      </c>
      <c r="E24" s="8" t="s">
        <v>94</v>
      </c>
      <c r="F24" s="94"/>
      <c r="G24" s="155">
        <v>21290595</v>
      </c>
      <c r="H24" s="94"/>
      <c r="I24" s="251">
        <f t="shared" si="0"/>
        <v>2562.6618921521426</v>
      </c>
      <c r="J24" s="94"/>
      <c r="K24" s="251">
        <f t="shared" si="1"/>
        <v>52.928689521277484</v>
      </c>
      <c r="L24" s="94"/>
      <c r="M24" s="155">
        <v>15045796</v>
      </c>
      <c r="N24" s="94"/>
      <c r="O24" s="251">
        <f t="shared" si="2"/>
        <v>1811.000962927299</v>
      </c>
      <c r="P24" s="94"/>
      <c r="Q24" s="251">
        <f t="shared" si="3"/>
        <v>37.404039909851214</v>
      </c>
      <c r="R24" s="94"/>
      <c r="S24" s="155">
        <v>3888665</v>
      </c>
      <c r="T24" s="94"/>
      <c r="U24" s="251">
        <f t="shared" si="4"/>
        <v>468.06271064034667</v>
      </c>
      <c r="V24" s="94"/>
      <c r="W24" s="251">
        <f t="shared" si="5"/>
        <v>9.6672705688713023</v>
      </c>
      <c r="X24" s="94"/>
      <c r="Y24" s="155">
        <v>0</v>
      </c>
      <c r="Z24" s="94"/>
      <c r="AA24" s="251">
        <f t="shared" si="6"/>
        <v>0</v>
      </c>
      <c r="AB24" s="94"/>
      <c r="AC24" s="251">
        <f t="shared" si="7"/>
        <v>0</v>
      </c>
      <c r="AD24" s="94"/>
      <c r="AE24" s="155">
        <f t="shared" si="8"/>
        <v>40225056</v>
      </c>
      <c r="AF24" s="146"/>
      <c r="AG24" s="94"/>
      <c r="AH24" s="155">
        <v>0</v>
      </c>
      <c r="AI24" s="94"/>
      <c r="AJ24" s="155">
        <v>1613076</v>
      </c>
      <c r="AK24" s="94"/>
      <c r="AL24" s="155">
        <f t="shared" si="9"/>
        <v>41838132</v>
      </c>
      <c r="AM24" s="94"/>
      <c r="AN24" s="155">
        <v>38373984</v>
      </c>
      <c r="AO24" s="94"/>
      <c r="AP24" s="251">
        <f t="shared" si="10"/>
        <v>4618.9195955705345</v>
      </c>
      <c r="AQ24" s="94"/>
      <c r="AR24" s="251">
        <f t="shared" si="11"/>
        <v>117.42432644879935</v>
      </c>
      <c r="AS24" s="94"/>
      <c r="AT24" s="155">
        <v>0</v>
      </c>
      <c r="AU24" s="94"/>
      <c r="AV24" s="155">
        <v>1125019</v>
      </c>
      <c r="AW24" s="94"/>
      <c r="AX24" s="155"/>
      <c r="AY24" s="94"/>
      <c r="AZ24" s="155">
        <v>130840</v>
      </c>
      <c r="BA24" s="94"/>
      <c r="BB24" s="94">
        <v>12</v>
      </c>
    </row>
    <row r="25" spans="1:54" ht="9.75" customHeight="1" x14ac:dyDescent="0.25">
      <c r="A25" s="94">
        <v>13</v>
      </c>
      <c r="B25" s="94"/>
      <c r="C25" s="155">
        <v>28387</v>
      </c>
      <c r="E25" s="8" t="s">
        <v>95</v>
      </c>
      <c r="F25" s="94"/>
      <c r="G25" s="155">
        <v>98742061</v>
      </c>
      <c r="H25" s="94"/>
      <c r="I25" s="251">
        <f t="shared" si="0"/>
        <v>3478.4253707683092</v>
      </c>
      <c r="J25" s="94"/>
      <c r="K25" s="251">
        <f t="shared" si="1"/>
        <v>69.419699282445606</v>
      </c>
      <c r="L25" s="94"/>
      <c r="M25" s="155">
        <v>34706355</v>
      </c>
      <c r="N25" s="94"/>
      <c r="O25" s="251">
        <f t="shared" si="2"/>
        <v>1222.6144009581851</v>
      </c>
      <c r="P25" s="94"/>
      <c r="Q25" s="251">
        <f t="shared" si="3"/>
        <v>24.399984190018099</v>
      </c>
      <c r="R25" s="94"/>
      <c r="S25" s="155">
        <v>7639398</v>
      </c>
      <c r="T25" s="94"/>
      <c r="U25" s="251">
        <f t="shared" si="4"/>
        <v>269.11607425934409</v>
      </c>
      <c r="V25" s="94"/>
      <c r="W25" s="251">
        <f t="shared" si="5"/>
        <v>5.3708086147697118</v>
      </c>
      <c r="X25" s="94"/>
      <c r="Y25" s="155">
        <v>1151438</v>
      </c>
      <c r="Z25" s="94"/>
      <c r="AA25" s="251">
        <f t="shared" si="6"/>
        <v>40.56215873463205</v>
      </c>
      <c r="AB25" s="94"/>
      <c r="AC25" s="251">
        <f t="shared" si="7"/>
        <v>0.80950791276658296</v>
      </c>
      <c r="AD25" s="94"/>
      <c r="AE25" s="155">
        <f t="shared" si="8"/>
        <v>142239252</v>
      </c>
      <c r="AF25" s="146"/>
      <c r="AG25" s="94"/>
      <c r="AH25" s="155">
        <v>32457</v>
      </c>
      <c r="AI25" s="94"/>
      <c r="AJ25" s="155">
        <v>606172</v>
      </c>
      <c r="AK25" s="94"/>
      <c r="AL25" s="155">
        <f t="shared" si="9"/>
        <v>142877881</v>
      </c>
      <c r="AM25" s="94"/>
      <c r="AN25" s="155">
        <v>125646819</v>
      </c>
      <c r="AO25" s="94"/>
      <c r="AP25" s="251">
        <f t="shared" si="10"/>
        <v>4426.2098495790324</v>
      </c>
      <c r="AQ25" s="94"/>
      <c r="AR25" s="251">
        <f t="shared" si="11"/>
        <v>112.52516948038793</v>
      </c>
      <c r="AS25" s="94"/>
      <c r="AT25" s="155">
        <v>3040234</v>
      </c>
      <c r="AU25" s="94"/>
      <c r="AV25" s="155">
        <v>0</v>
      </c>
      <c r="AW25" s="94"/>
      <c r="AX25" s="155"/>
      <c r="AY25" s="94"/>
      <c r="AZ25" s="155">
        <v>0</v>
      </c>
      <c r="BA25" s="94"/>
      <c r="BB25" s="94">
        <v>13</v>
      </c>
    </row>
    <row r="26" spans="1:54" ht="9.75" customHeight="1" x14ac:dyDescent="0.25">
      <c r="A26" s="94">
        <v>14</v>
      </c>
      <c r="B26" s="94"/>
      <c r="C26" s="155">
        <v>6587</v>
      </c>
      <c r="E26" s="8" t="s">
        <v>96</v>
      </c>
      <c r="F26" s="94"/>
      <c r="G26" s="155">
        <v>17410547</v>
      </c>
      <c r="H26" s="94"/>
      <c r="I26" s="251">
        <f t="shared" si="0"/>
        <v>2643.1679064824652</v>
      </c>
      <c r="J26" s="94"/>
      <c r="K26" s="251">
        <f t="shared" si="1"/>
        <v>49.182773801518294</v>
      </c>
      <c r="L26" s="94"/>
      <c r="M26" s="155">
        <v>14743653</v>
      </c>
      <c r="N26" s="94"/>
      <c r="O26" s="251">
        <f t="shared" si="2"/>
        <v>2238.2955822073782</v>
      </c>
      <c r="P26" s="94"/>
      <c r="Q26" s="251">
        <f t="shared" si="3"/>
        <v>41.64910789460415</v>
      </c>
      <c r="R26" s="94"/>
      <c r="S26" s="155">
        <v>3229491</v>
      </c>
      <c r="T26" s="94"/>
      <c r="U26" s="251">
        <f t="shared" si="4"/>
        <v>490.28252618794596</v>
      </c>
      <c r="V26" s="94"/>
      <c r="W26" s="251">
        <f t="shared" si="5"/>
        <v>9.1229371108810717</v>
      </c>
      <c r="X26" s="94"/>
      <c r="Y26" s="155">
        <v>15994</v>
      </c>
      <c r="Z26" s="94"/>
      <c r="AA26" s="251">
        <f t="shared" si="6"/>
        <v>2.4281159860330956</v>
      </c>
      <c r="AB26" s="94"/>
      <c r="AC26" s="251">
        <f t="shared" si="7"/>
        <v>4.5181192996491357E-2</v>
      </c>
      <c r="AD26" s="94"/>
      <c r="AE26" s="155">
        <f t="shared" si="8"/>
        <v>35399685</v>
      </c>
      <c r="AF26" s="146"/>
      <c r="AG26" s="94"/>
      <c r="AH26" s="155">
        <v>4880</v>
      </c>
      <c r="AI26" s="94"/>
      <c r="AJ26" s="155">
        <v>47107</v>
      </c>
      <c r="AK26" s="94"/>
      <c r="AL26" s="155">
        <f t="shared" si="9"/>
        <v>35451672</v>
      </c>
      <c r="AM26" s="94"/>
      <c r="AN26" s="155">
        <v>32787697</v>
      </c>
      <c r="AO26" s="94"/>
      <c r="AP26" s="251">
        <f t="shared" si="10"/>
        <v>4977.6373159253071</v>
      </c>
      <c r="AQ26" s="94"/>
      <c r="AR26" s="251">
        <f t="shared" si="11"/>
        <v>126.54381550383775</v>
      </c>
      <c r="AS26" s="94"/>
      <c r="AT26" s="155">
        <v>1009665</v>
      </c>
      <c r="AU26" s="94"/>
      <c r="AV26" s="155">
        <v>742584</v>
      </c>
      <c r="AW26" s="94"/>
      <c r="AX26" s="155"/>
      <c r="AY26" s="94"/>
      <c r="AZ26" s="155">
        <v>0</v>
      </c>
      <c r="BA26" s="94"/>
      <c r="BB26" s="94">
        <v>14</v>
      </c>
    </row>
    <row r="27" spans="1:54" ht="9.75" customHeight="1" x14ac:dyDescent="0.25">
      <c r="A27" s="94">
        <v>15</v>
      </c>
      <c r="B27" s="94"/>
      <c r="C27" s="155">
        <v>135629</v>
      </c>
      <c r="E27" s="8" t="s">
        <v>97</v>
      </c>
      <c r="F27" s="94"/>
      <c r="G27" s="155">
        <v>316526685</v>
      </c>
      <c r="H27" s="94"/>
      <c r="I27" s="253">
        <f t="shared" si="0"/>
        <v>2333.7684787176786</v>
      </c>
      <c r="J27" s="94"/>
      <c r="K27" s="253">
        <f t="shared" si="1"/>
        <v>55.102385205177896</v>
      </c>
      <c r="L27" s="94"/>
      <c r="M27" s="155">
        <v>215451860</v>
      </c>
      <c r="N27" s="94"/>
      <c r="O27" s="253">
        <f t="shared" si="2"/>
        <v>1588.5382919582096</v>
      </c>
      <c r="P27" s="94"/>
      <c r="Q27" s="253">
        <f t="shared" si="3"/>
        <v>37.506826266139484</v>
      </c>
      <c r="R27" s="94"/>
      <c r="S27" s="155">
        <v>37711385</v>
      </c>
      <c r="T27" s="94"/>
      <c r="U27" s="253">
        <f t="shared" si="4"/>
        <v>278.04809443408118</v>
      </c>
      <c r="V27" s="94"/>
      <c r="W27" s="253">
        <f t="shared" si="5"/>
        <v>6.5649670671234794</v>
      </c>
      <c r="X27" s="94"/>
      <c r="Y27" s="155">
        <v>4743797</v>
      </c>
      <c r="Z27" s="94"/>
      <c r="AA27" s="253">
        <f t="shared" si="6"/>
        <v>34.976273510827333</v>
      </c>
      <c r="AB27" s="94"/>
      <c r="AC27" s="253">
        <f t="shared" si="7"/>
        <v>0.82582146155913294</v>
      </c>
      <c r="AD27" s="94"/>
      <c r="AE27" s="155">
        <f t="shared" si="8"/>
        <v>574433727</v>
      </c>
      <c r="AF27" s="146"/>
      <c r="AG27" s="94"/>
      <c r="AH27" s="155">
        <v>0</v>
      </c>
      <c r="AI27" s="94"/>
      <c r="AJ27" s="155">
        <v>33267328</v>
      </c>
      <c r="AK27" s="94"/>
      <c r="AL27" s="155">
        <f t="shared" si="9"/>
        <v>607701055</v>
      </c>
      <c r="AM27" s="94"/>
      <c r="AN27" s="155">
        <v>534645520</v>
      </c>
      <c r="AO27" s="94"/>
      <c r="AP27" s="253">
        <f t="shared" si="10"/>
        <v>3941.9705225283678</v>
      </c>
      <c r="AQ27" s="94"/>
      <c r="AR27" s="253">
        <f t="shared" si="11"/>
        <v>100.21461164485572</v>
      </c>
      <c r="AS27" s="94"/>
      <c r="AT27" s="155">
        <v>30901187</v>
      </c>
      <c r="AU27" s="94"/>
      <c r="AV27" s="155">
        <v>32202499</v>
      </c>
      <c r="AW27" s="94"/>
      <c r="AX27" s="155"/>
      <c r="AY27" s="94"/>
      <c r="AZ27" s="155">
        <v>0</v>
      </c>
      <c r="BA27" s="94"/>
      <c r="BB27" s="94">
        <v>15</v>
      </c>
    </row>
    <row r="28" spans="1:54" ht="9.75" customHeight="1" x14ac:dyDescent="0.25">
      <c r="A28" s="94">
        <v>16</v>
      </c>
      <c r="B28" s="94"/>
      <c r="C28" s="155">
        <v>54606</v>
      </c>
      <c r="E28" s="8" t="s">
        <v>98</v>
      </c>
      <c r="F28" s="94"/>
      <c r="G28" s="155">
        <v>111164188</v>
      </c>
      <c r="H28" s="94"/>
      <c r="I28" s="253">
        <f t="shared" si="0"/>
        <v>2035.7504303556386</v>
      </c>
      <c r="J28" s="94"/>
      <c r="K28" s="253">
        <f t="shared" si="1"/>
        <v>59.962391684334392</v>
      </c>
      <c r="L28" s="94"/>
      <c r="M28" s="155">
        <v>60735051</v>
      </c>
      <c r="N28" s="94"/>
      <c r="O28" s="253">
        <f t="shared" si="2"/>
        <v>1112.2413471047137</v>
      </c>
      <c r="P28" s="94"/>
      <c r="Q28" s="253">
        <f t="shared" si="3"/>
        <v>32.760720719068495</v>
      </c>
      <c r="R28" s="94"/>
      <c r="S28" s="155">
        <v>11273494</v>
      </c>
      <c r="T28" s="94"/>
      <c r="U28" s="253">
        <f t="shared" si="4"/>
        <v>206.45156209940299</v>
      </c>
      <c r="V28" s="94"/>
      <c r="W28" s="253">
        <f t="shared" si="5"/>
        <v>6.080966137035011</v>
      </c>
      <c r="X28" s="94"/>
      <c r="Y28" s="155">
        <v>2217117</v>
      </c>
      <c r="Z28" s="94"/>
      <c r="AA28" s="253">
        <f t="shared" si="6"/>
        <v>40.602076694868693</v>
      </c>
      <c r="AB28" s="94"/>
      <c r="AC28" s="253">
        <f t="shared" si="7"/>
        <v>1.1959214595621066</v>
      </c>
      <c r="AD28" s="94"/>
      <c r="AE28" s="155">
        <f t="shared" si="8"/>
        <v>185389850</v>
      </c>
      <c r="AF28" s="146"/>
      <c r="AG28" s="94"/>
      <c r="AH28" s="155">
        <v>0</v>
      </c>
      <c r="AI28" s="94"/>
      <c r="AJ28" s="155">
        <v>3181316</v>
      </c>
      <c r="AK28" s="94"/>
      <c r="AL28" s="155">
        <f t="shared" si="9"/>
        <v>188571166</v>
      </c>
      <c r="AM28" s="94"/>
      <c r="AN28" s="155">
        <v>170739737</v>
      </c>
      <c r="AO28" s="94"/>
      <c r="AP28" s="253">
        <f t="shared" si="10"/>
        <v>3126.7578104970148</v>
      </c>
      <c r="AQ28" s="94"/>
      <c r="AR28" s="253">
        <f t="shared" si="11"/>
        <v>79.489894177467875</v>
      </c>
      <c r="AS28" s="94"/>
      <c r="AT28" s="155">
        <v>4949266</v>
      </c>
      <c r="AU28" s="94"/>
      <c r="AV28" s="155">
        <v>14827061</v>
      </c>
      <c r="AW28" s="94"/>
      <c r="AX28" s="155"/>
      <c r="AY28" s="94"/>
      <c r="AZ28" s="155">
        <v>250000</v>
      </c>
      <c r="BA28" s="94"/>
      <c r="BB28" s="94">
        <v>16</v>
      </c>
    </row>
    <row r="29" spans="1:54" ht="9.75" customHeight="1" x14ac:dyDescent="0.25">
      <c r="A29" s="94">
        <v>17</v>
      </c>
      <c r="B29" s="94"/>
      <c r="C29" s="155">
        <v>0</v>
      </c>
      <c r="D29" s="97" t="s">
        <v>84</v>
      </c>
      <c r="E29" s="8" t="s">
        <v>99</v>
      </c>
      <c r="F29" s="94"/>
      <c r="G29" s="155">
        <v>0</v>
      </c>
      <c r="H29" s="94"/>
      <c r="I29" s="253">
        <v>0</v>
      </c>
      <c r="J29" s="94"/>
      <c r="K29" s="253">
        <f t="shared" si="1"/>
        <v>0</v>
      </c>
      <c r="L29" s="94"/>
      <c r="M29" s="155">
        <v>0</v>
      </c>
      <c r="N29" s="94"/>
      <c r="O29" s="253">
        <v>0</v>
      </c>
      <c r="P29" s="94"/>
      <c r="Q29" s="253">
        <f t="shared" si="3"/>
        <v>0</v>
      </c>
      <c r="R29" s="94"/>
      <c r="S29" s="155">
        <v>0</v>
      </c>
      <c r="T29" s="94"/>
      <c r="U29" s="253">
        <v>0</v>
      </c>
      <c r="V29" s="94"/>
      <c r="W29" s="253">
        <f t="shared" si="5"/>
        <v>0</v>
      </c>
      <c r="X29" s="94"/>
      <c r="Y29" s="155">
        <v>0</v>
      </c>
      <c r="Z29" s="94"/>
      <c r="AA29" s="253">
        <v>0</v>
      </c>
      <c r="AB29" s="94"/>
      <c r="AC29" s="253">
        <f t="shared" si="7"/>
        <v>0</v>
      </c>
      <c r="AD29" s="94"/>
      <c r="AE29" s="155">
        <f t="shared" si="8"/>
        <v>0</v>
      </c>
      <c r="AF29" s="146"/>
      <c r="AG29" s="94"/>
      <c r="AH29" s="155">
        <v>0</v>
      </c>
      <c r="AI29" s="94"/>
      <c r="AJ29" s="155">
        <v>0</v>
      </c>
      <c r="AK29" s="94"/>
      <c r="AL29" s="155">
        <f t="shared" si="9"/>
        <v>0</v>
      </c>
      <c r="AM29" s="94"/>
      <c r="AN29" s="155">
        <v>0</v>
      </c>
      <c r="AO29" s="94"/>
      <c r="AP29" s="253">
        <v>0</v>
      </c>
      <c r="AQ29" s="94"/>
      <c r="AR29" s="253">
        <v>0</v>
      </c>
      <c r="AS29" s="94"/>
      <c r="AT29" s="155">
        <v>0</v>
      </c>
      <c r="AU29" s="94"/>
      <c r="AV29" s="155">
        <v>0</v>
      </c>
      <c r="AW29" s="94"/>
      <c r="AX29" s="155"/>
      <c r="AY29" s="94"/>
      <c r="AZ29" s="155">
        <v>0</v>
      </c>
      <c r="BA29" s="94"/>
      <c r="BB29" s="94">
        <v>17</v>
      </c>
    </row>
    <row r="30" spans="1:54" ht="9.75" customHeight="1" x14ac:dyDescent="0.25">
      <c r="A30" s="94">
        <v>18</v>
      </c>
      <c r="B30" s="94"/>
      <c r="C30" s="155">
        <v>7362</v>
      </c>
      <c r="E30" s="8" t="s">
        <v>100</v>
      </c>
      <c r="F30" s="94"/>
      <c r="G30" s="155">
        <v>16885473</v>
      </c>
      <c r="H30" s="94"/>
      <c r="I30" s="253">
        <f t="shared" ref="I30:I36" si="12">(G30/$C30)</f>
        <v>2293.5986145069273</v>
      </c>
      <c r="J30" s="94"/>
      <c r="K30" s="253">
        <f t="shared" si="1"/>
        <v>66.176216075890494</v>
      </c>
      <c r="L30" s="94"/>
      <c r="M30" s="155">
        <v>7913699</v>
      </c>
      <c r="N30" s="94"/>
      <c r="O30" s="253">
        <f t="shared" si="2"/>
        <v>1074.9387394729692</v>
      </c>
      <c r="P30" s="94"/>
      <c r="Q30" s="253">
        <f t="shared" si="3"/>
        <v>31.014745928856037</v>
      </c>
      <c r="R30" s="94"/>
      <c r="S30" s="155">
        <v>713102</v>
      </c>
      <c r="T30" s="94"/>
      <c r="U30" s="253">
        <f t="shared" si="4"/>
        <v>96.862537353979903</v>
      </c>
      <c r="V30" s="94"/>
      <c r="W30" s="253">
        <f t="shared" si="5"/>
        <v>2.7947332026855074</v>
      </c>
      <c r="X30" s="94"/>
      <c r="Y30" s="155">
        <v>3650</v>
      </c>
      <c r="Z30" s="94"/>
      <c r="AA30" s="253">
        <f t="shared" si="6"/>
        <v>0.49578918772072805</v>
      </c>
      <c r="AB30" s="94"/>
      <c r="AC30" s="253">
        <f t="shared" si="7"/>
        <v>1.4304792567966577E-2</v>
      </c>
      <c r="AD30" s="94"/>
      <c r="AE30" s="155">
        <f t="shared" si="8"/>
        <v>25515924</v>
      </c>
      <c r="AF30" s="146"/>
      <c r="AG30" s="94"/>
      <c r="AH30" s="155">
        <v>0</v>
      </c>
      <c r="AI30" s="94"/>
      <c r="AJ30" s="155">
        <v>185000</v>
      </c>
      <c r="AK30" s="94"/>
      <c r="AL30" s="155">
        <f t="shared" si="9"/>
        <v>25700924</v>
      </c>
      <c r="AM30" s="94"/>
      <c r="AN30" s="155">
        <v>21076913</v>
      </c>
      <c r="AO30" s="94"/>
      <c r="AP30" s="253">
        <f t="shared" ref="AP30:AP36" si="13">(AN30/$C30)</f>
        <v>2862.9330345014941</v>
      </c>
      <c r="AQ30" s="94"/>
      <c r="AR30" s="253">
        <f t="shared" ref="AR30:AR36" si="14">IF($AP$52&lt;&gt;0,(AP30/$AP$52)*100,0)</f>
        <v>72.782817775556026</v>
      </c>
      <c r="AS30" s="94"/>
      <c r="AT30" s="155">
        <v>787749</v>
      </c>
      <c r="AU30" s="94"/>
      <c r="AV30" s="155">
        <v>2162478</v>
      </c>
      <c r="AW30" s="94"/>
      <c r="AX30" s="155"/>
      <c r="AY30" s="94"/>
      <c r="AZ30" s="155">
        <v>116322</v>
      </c>
      <c r="BA30" s="94"/>
      <c r="BB30" s="94">
        <v>18</v>
      </c>
    </row>
    <row r="31" spans="1:54" ht="9.75" customHeight="1" x14ac:dyDescent="0.25">
      <c r="A31" s="94">
        <v>19</v>
      </c>
      <c r="B31" s="94"/>
      <c r="C31" s="155">
        <v>81339</v>
      </c>
      <c r="E31" s="8" t="s">
        <v>101</v>
      </c>
      <c r="F31" s="94"/>
      <c r="G31" s="155">
        <v>183415184</v>
      </c>
      <c r="H31" s="94"/>
      <c r="I31" s="253">
        <f t="shared" si="12"/>
        <v>2254.9476143055608</v>
      </c>
      <c r="J31" s="94"/>
      <c r="K31" s="253">
        <f t="shared" si="1"/>
        <v>57.541227103561965</v>
      </c>
      <c r="L31" s="94"/>
      <c r="M31" s="155">
        <v>107831968</v>
      </c>
      <c r="N31" s="94"/>
      <c r="O31" s="253">
        <f t="shared" si="2"/>
        <v>1325.7105201686768</v>
      </c>
      <c r="P31" s="94"/>
      <c r="Q31" s="253">
        <f t="shared" si="3"/>
        <v>33.829171742466137</v>
      </c>
      <c r="R31" s="94"/>
      <c r="S31" s="155">
        <v>25736166</v>
      </c>
      <c r="T31" s="94"/>
      <c r="U31" s="253">
        <f t="shared" si="4"/>
        <v>316.40622579574375</v>
      </c>
      <c r="V31" s="94"/>
      <c r="W31" s="253">
        <f t="shared" si="5"/>
        <v>8.0739802468097182</v>
      </c>
      <c r="X31" s="94"/>
      <c r="Y31" s="155">
        <v>1771066</v>
      </c>
      <c r="Z31" s="94"/>
      <c r="AA31" s="253">
        <f t="shared" si="6"/>
        <v>21.773884606400372</v>
      </c>
      <c r="AB31" s="94"/>
      <c r="AC31" s="253">
        <f t="shared" si="7"/>
        <v>0.55562090716217405</v>
      </c>
      <c r="AD31" s="94"/>
      <c r="AE31" s="155">
        <f t="shared" si="8"/>
        <v>318754384</v>
      </c>
      <c r="AF31" s="146"/>
      <c r="AG31" s="94"/>
      <c r="AH31" s="155">
        <v>3000</v>
      </c>
      <c r="AI31" s="94"/>
      <c r="AJ31" s="155">
        <v>1734221</v>
      </c>
      <c r="AK31" s="94"/>
      <c r="AL31" s="155">
        <f t="shared" si="9"/>
        <v>320491605</v>
      </c>
      <c r="AM31" s="94"/>
      <c r="AN31" s="155">
        <v>281612438</v>
      </c>
      <c r="AO31" s="94"/>
      <c r="AP31" s="253">
        <f t="shared" si="13"/>
        <v>3462.2067888712672</v>
      </c>
      <c r="AQ31" s="94"/>
      <c r="AR31" s="253">
        <f t="shared" si="14"/>
        <v>88.017834430272586</v>
      </c>
      <c r="AS31" s="94"/>
      <c r="AT31" s="155">
        <v>7965702</v>
      </c>
      <c r="AU31" s="94"/>
      <c r="AV31" s="155">
        <v>19343707</v>
      </c>
      <c r="AW31" s="94"/>
      <c r="AX31" s="155"/>
      <c r="AY31" s="94"/>
      <c r="AZ31" s="155">
        <v>1764825</v>
      </c>
      <c r="BA31" s="94"/>
      <c r="BB31" s="94">
        <v>19</v>
      </c>
    </row>
    <row r="32" spans="1:54" ht="9.75" customHeight="1" x14ac:dyDescent="0.25">
      <c r="A32" s="94">
        <v>20</v>
      </c>
      <c r="B32" s="94"/>
      <c r="C32" s="155">
        <v>42053</v>
      </c>
      <c r="E32" s="8" t="s">
        <v>102</v>
      </c>
      <c r="F32" s="94"/>
      <c r="G32" s="155">
        <v>125316409</v>
      </c>
      <c r="H32" s="94"/>
      <c r="I32" s="253">
        <f t="shared" si="12"/>
        <v>2979.963593560507</v>
      </c>
      <c r="J32" s="94"/>
      <c r="K32" s="253">
        <f t="shared" si="1"/>
        <v>61.653056531711826</v>
      </c>
      <c r="L32" s="94"/>
      <c r="M32" s="155">
        <v>68155634</v>
      </c>
      <c r="N32" s="94"/>
      <c r="O32" s="253">
        <f t="shared" si="2"/>
        <v>1620.7080113190498</v>
      </c>
      <c r="P32" s="94"/>
      <c r="Q32" s="253">
        <f t="shared" si="3"/>
        <v>33.531148789594347</v>
      </c>
      <c r="R32" s="94"/>
      <c r="S32" s="155">
        <v>9534708</v>
      </c>
      <c r="T32" s="94"/>
      <c r="U32" s="253">
        <f t="shared" si="4"/>
        <v>226.73074453665612</v>
      </c>
      <c r="V32" s="94"/>
      <c r="W32" s="253">
        <f t="shared" si="5"/>
        <v>4.6908772444745441</v>
      </c>
      <c r="X32" s="94"/>
      <c r="Y32" s="155">
        <v>253908</v>
      </c>
      <c r="Z32" s="94"/>
      <c r="AA32" s="253">
        <f t="shared" si="6"/>
        <v>6.0378094309561741</v>
      </c>
      <c r="AB32" s="94"/>
      <c r="AC32" s="253">
        <f t="shared" si="7"/>
        <v>0.12491743421927998</v>
      </c>
      <c r="AD32" s="94"/>
      <c r="AE32" s="155">
        <f t="shared" si="8"/>
        <v>203260659</v>
      </c>
      <c r="AF32" s="146"/>
      <c r="AG32" s="94"/>
      <c r="AH32" s="155">
        <v>484014</v>
      </c>
      <c r="AI32" s="94"/>
      <c r="AJ32" s="155">
        <v>8280181</v>
      </c>
      <c r="AK32" s="94"/>
      <c r="AL32" s="155">
        <f t="shared" si="9"/>
        <v>212024854</v>
      </c>
      <c r="AM32" s="94"/>
      <c r="AN32" s="155">
        <v>179350760</v>
      </c>
      <c r="AO32" s="94"/>
      <c r="AP32" s="253">
        <f t="shared" si="13"/>
        <v>4264.8743252562244</v>
      </c>
      <c r="AQ32" s="94"/>
      <c r="AR32" s="253">
        <f t="shared" si="14"/>
        <v>108.42362259612581</v>
      </c>
      <c r="AS32" s="94"/>
      <c r="AT32" s="155">
        <v>9171103</v>
      </c>
      <c r="AU32" s="94"/>
      <c r="AV32" s="155">
        <v>11546390</v>
      </c>
      <c r="AW32" s="94"/>
      <c r="AX32" s="155"/>
      <c r="AY32" s="94"/>
      <c r="AZ32" s="155">
        <v>600000</v>
      </c>
      <c r="BA32" s="94"/>
      <c r="BB32" s="94">
        <v>20</v>
      </c>
    </row>
    <row r="33" spans="1:54" ht="9.75" customHeight="1" x14ac:dyDescent="0.25">
      <c r="A33" s="94">
        <v>21</v>
      </c>
      <c r="B33" s="94"/>
      <c r="C33" s="155">
        <v>16528</v>
      </c>
      <c r="E33" s="8" t="s">
        <v>103</v>
      </c>
      <c r="F33" s="94"/>
      <c r="G33" s="155">
        <v>40836694</v>
      </c>
      <c r="H33" s="94"/>
      <c r="I33" s="253">
        <f t="shared" si="12"/>
        <v>2470.75834946757</v>
      </c>
      <c r="J33" s="94"/>
      <c r="K33" s="253">
        <f t="shared" si="1"/>
        <v>52.863155427553529</v>
      </c>
      <c r="L33" s="94"/>
      <c r="M33" s="155">
        <v>32825534</v>
      </c>
      <c r="N33" s="94"/>
      <c r="O33" s="253">
        <f t="shared" si="2"/>
        <v>1986.0560261374637</v>
      </c>
      <c r="P33" s="94"/>
      <c r="Q33" s="253">
        <f t="shared" si="3"/>
        <v>42.492698009159191</v>
      </c>
      <c r="R33" s="94"/>
      <c r="S33" s="155">
        <v>3557808</v>
      </c>
      <c r="T33" s="94"/>
      <c r="U33" s="253">
        <f t="shared" si="4"/>
        <v>215.25943852855761</v>
      </c>
      <c r="V33" s="94"/>
      <c r="W33" s="253">
        <f t="shared" si="5"/>
        <v>4.6055872516368099</v>
      </c>
      <c r="X33" s="94"/>
      <c r="Y33" s="155">
        <v>29787</v>
      </c>
      <c r="Z33" s="94"/>
      <c r="AA33" s="253">
        <f t="shared" si="6"/>
        <v>1.8022144240077445</v>
      </c>
      <c r="AB33" s="94"/>
      <c r="AC33" s="253">
        <f t="shared" si="7"/>
        <v>3.8559311650461642E-2</v>
      </c>
      <c r="AD33" s="94"/>
      <c r="AE33" s="155">
        <f t="shared" si="8"/>
        <v>77249823</v>
      </c>
      <c r="AF33" s="146"/>
      <c r="AG33" s="94"/>
      <c r="AH33" s="155">
        <v>519608</v>
      </c>
      <c r="AI33" s="94"/>
      <c r="AJ33" s="155">
        <v>1359323</v>
      </c>
      <c r="AK33" s="94"/>
      <c r="AL33" s="155">
        <f t="shared" si="9"/>
        <v>79128754</v>
      </c>
      <c r="AM33" s="94"/>
      <c r="AN33" s="155">
        <v>65747349</v>
      </c>
      <c r="AO33" s="94"/>
      <c r="AP33" s="253">
        <f t="shared" si="13"/>
        <v>3977.9373789932238</v>
      </c>
      <c r="AQ33" s="94"/>
      <c r="AR33" s="253">
        <f t="shared" si="14"/>
        <v>101.12897783103408</v>
      </c>
      <c r="AS33" s="94"/>
      <c r="AT33" s="155">
        <v>1536673</v>
      </c>
      <c r="AU33" s="94"/>
      <c r="AV33" s="155">
        <v>0</v>
      </c>
      <c r="AW33" s="94"/>
      <c r="AX33" s="155"/>
      <c r="AY33" s="94"/>
      <c r="AZ33" s="155">
        <v>99972</v>
      </c>
      <c r="BA33" s="94"/>
      <c r="BB33" s="94">
        <v>21</v>
      </c>
    </row>
    <row r="34" spans="1:54" ht="9.75" customHeight="1" x14ac:dyDescent="0.25">
      <c r="A34" s="94">
        <v>22</v>
      </c>
      <c r="B34" s="94"/>
      <c r="C34" s="155">
        <v>13119</v>
      </c>
      <c r="E34" s="8" t="s">
        <v>104</v>
      </c>
      <c r="F34" s="94"/>
      <c r="G34" s="155">
        <v>26664918</v>
      </c>
      <c r="H34" s="94"/>
      <c r="I34" s="251">
        <f t="shared" si="12"/>
        <v>2032.5419620397897</v>
      </c>
      <c r="J34" s="94"/>
      <c r="K34" s="251">
        <f t="shared" si="1"/>
        <v>44.443767002939147</v>
      </c>
      <c r="L34" s="94"/>
      <c r="M34" s="155">
        <v>27263955</v>
      </c>
      <c r="N34" s="94"/>
      <c r="O34" s="251">
        <f t="shared" si="2"/>
        <v>2078.2037502858448</v>
      </c>
      <c r="P34" s="94"/>
      <c r="Q34" s="251">
        <f t="shared" si="3"/>
        <v>45.442212258016987</v>
      </c>
      <c r="R34" s="94"/>
      <c r="S34" s="155">
        <v>5558050</v>
      </c>
      <c r="T34" s="94"/>
      <c r="U34" s="251">
        <f t="shared" si="4"/>
        <v>423.66415123103894</v>
      </c>
      <c r="V34" s="94"/>
      <c r="W34" s="251">
        <f t="shared" si="5"/>
        <v>9.2638829487750893</v>
      </c>
      <c r="X34" s="94"/>
      <c r="Y34" s="155">
        <v>510057</v>
      </c>
      <c r="Z34" s="94"/>
      <c r="AA34" s="251">
        <f t="shared" si="6"/>
        <v>38.879259089869656</v>
      </c>
      <c r="AB34" s="94"/>
      <c r="AC34" s="251">
        <f t="shared" si="7"/>
        <v>0.85013779026877689</v>
      </c>
      <c r="AD34" s="94"/>
      <c r="AE34" s="155">
        <f t="shared" si="8"/>
        <v>59996980</v>
      </c>
      <c r="AF34" s="146"/>
      <c r="AG34" s="94"/>
      <c r="AH34" s="155">
        <v>264502</v>
      </c>
      <c r="AI34" s="94"/>
      <c r="AJ34" s="155">
        <v>0</v>
      </c>
      <c r="AK34" s="94"/>
      <c r="AL34" s="155">
        <f t="shared" si="9"/>
        <v>60261482</v>
      </c>
      <c r="AM34" s="94"/>
      <c r="AN34" s="155">
        <v>60514573</v>
      </c>
      <c r="AO34" s="94"/>
      <c r="AP34" s="251">
        <f t="shared" si="13"/>
        <v>4612.7428157633967</v>
      </c>
      <c r="AQ34" s="94"/>
      <c r="AR34" s="251">
        <f t="shared" si="14"/>
        <v>117.26729747406436</v>
      </c>
      <c r="AS34" s="94"/>
      <c r="AT34" s="155">
        <v>0</v>
      </c>
      <c r="AU34" s="94"/>
      <c r="AV34" s="155">
        <v>1543188</v>
      </c>
      <c r="AW34" s="94"/>
      <c r="AX34" s="155"/>
      <c r="AY34" s="94"/>
      <c r="AZ34" s="155">
        <v>0</v>
      </c>
      <c r="BA34" s="94"/>
      <c r="BB34" s="94">
        <v>22</v>
      </c>
    </row>
    <row r="35" spans="1:54" ht="9.75" customHeight="1" x14ac:dyDescent="0.25">
      <c r="A35" s="94">
        <v>23</v>
      </c>
      <c r="B35" s="94"/>
      <c r="C35" s="155">
        <v>181119</v>
      </c>
      <c r="E35" s="8" t="s">
        <v>105</v>
      </c>
      <c r="F35" s="94"/>
      <c r="G35" s="155">
        <v>449467575</v>
      </c>
      <c r="H35" s="94"/>
      <c r="I35" s="251">
        <f t="shared" si="12"/>
        <v>2481.6147118745134</v>
      </c>
      <c r="J35" s="94"/>
      <c r="K35" s="251">
        <f t="shared" si="1"/>
        <v>56.059365356017821</v>
      </c>
      <c r="L35" s="94"/>
      <c r="M35" s="155">
        <v>288287310</v>
      </c>
      <c r="N35" s="94"/>
      <c r="O35" s="251">
        <f t="shared" si="2"/>
        <v>1591.7010915475462</v>
      </c>
      <c r="P35" s="94"/>
      <c r="Q35" s="251">
        <f t="shared" si="3"/>
        <v>35.956328192959347</v>
      </c>
      <c r="R35" s="94"/>
      <c r="S35" s="155">
        <v>57675280</v>
      </c>
      <c r="T35" s="94"/>
      <c r="U35" s="251">
        <f t="shared" si="4"/>
        <v>318.43859561945459</v>
      </c>
      <c r="V35" s="94"/>
      <c r="W35" s="251">
        <f t="shared" si="5"/>
        <v>7.1934879696953171</v>
      </c>
      <c r="X35" s="94"/>
      <c r="Y35" s="155">
        <v>6340551</v>
      </c>
      <c r="Z35" s="94"/>
      <c r="AA35" s="251">
        <f t="shared" si="6"/>
        <v>35.007652427409603</v>
      </c>
      <c r="AB35" s="94"/>
      <c r="AC35" s="251">
        <f t="shared" si="7"/>
        <v>0.79081848132752197</v>
      </c>
      <c r="AD35" s="94"/>
      <c r="AE35" s="155">
        <f t="shared" si="8"/>
        <v>801770716</v>
      </c>
      <c r="AF35" s="146"/>
      <c r="AG35" s="94"/>
      <c r="AH35" s="155">
        <v>0</v>
      </c>
      <c r="AI35" s="94"/>
      <c r="AJ35" s="155">
        <v>15349323</v>
      </c>
      <c r="AK35" s="94"/>
      <c r="AL35" s="155">
        <f t="shared" si="9"/>
        <v>817120039</v>
      </c>
      <c r="AM35" s="94"/>
      <c r="AN35" s="155">
        <v>727502773</v>
      </c>
      <c r="AO35" s="94"/>
      <c r="AP35" s="251">
        <f t="shared" si="13"/>
        <v>4016.711515633368</v>
      </c>
      <c r="AQ35" s="94"/>
      <c r="AR35" s="251">
        <f t="shared" si="14"/>
        <v>102.11471200206597</v>
      </c>
      <c r="AS35" s="94"/>
      <c r="AT35" s="155">
        <v>21918985</v>
      </c>
      <c r="AU35" s="94"/>
      <c r="AV35" s="155">
        <v>54143603</v>
      </c>
      <c r="AW35" s="94"/>
      <c r="AX35" s="155"/>
      <c r="AY35" s="94"/>
      <c r="AZ35" s="155">
        <v>0</v>
      </c>
      <c r="BA35" s="94"/>
      <c r="BB35" s="94">
        <v>23</v>
      </c>
    </row>
    <row r="36" spans="1:54" ht="9.75" customHeight="1" x14ac:dyDescent="0.25">
      <c r="A36" s="94">
        <v>24</v>
      </c>
      <c r="B36" s="94"/>
      <c r="C36" s="155">
        <v>245741</v>
      </c>
      <c r="E36" s="8" t="s">
        <v>106</v>
      </c>
      <c r="F36" s="94"/>
      <c r="G36" s="155">
        <v>560045861</v>
      </c>
      <c r="H36" s="94"/>
      <c r="I36" s="251">
        <f t="shared" si="12"/>
        <v>2279.0086351076948</v>
      </c>
      <c r="J36" s="94"/>
      <c r="K36" s="251">
        <f t="shared" si="1"/>
        <v>55.274104811343641</v>
      </c>
      <c r="L36" s="94"/>
      <c r="M36" s="155">
        <v>348131704</v>
      </c>
      <c r="N36" s="94"/>
      <c r="O36" s="251">
        <f t="shared" si="2"/>
        <v>1416.6610537110209</v>
      </c>
      <c r="P36" s="94"/>
      <c r="Q36" s="251">
        <f t="shared" si="3"/>
        <v>34.359093844008711</v>
      </c>
      <c r="R36" s="94"/>
      <c r="S36" s="155">
        <v>78084376</v>
      </c>
      <c r="T36" s="94"/>
      <c r="U36" s="251">
        <f t="shared" si="4"/>
        <v>317.7507050105599</v>
      </c>
      <c r="V36" s="94"/>
      <c r="W36" s="251">
        <f t="shared" si="5"/>
        <v>7.7065902700285571</v>
      </c>
      <c r="X36" s="94"/>
      <c r="Y36" s="155">
        <v>26953674</v>
      </c>
      <c r="Z36" s="94"/>
      <c r="AA36" s="251">
        <f t="shared" si="6"/>
        <v>109.68326001766087</v>
      </c>
      <c r="AB36" s="94"/>
      <c r="AC36" s="251">
        <f t="shared" si="7"/>
        <v>2.6602110746190979</v>
      </c>
      <c r="AD36" s="94"/>
      <c r="AE36" s="155">
        <f t="shared" si="8"/>
        <v>1013215615</v>
      </c>
      <c r="AF36" s="146"/>
      <c r="AG36" s="94"/>
      <c r="AH36" s="155">
        <v>1377711</v>
      </c>
      <c r="AI36" s="94"/>
      <c r="AJ36" s="155">
        <v>30308671</v>
      </c>
      <c r="AK36" s="94"/>
      <c r="AL36" s="155">
        <f t="shared" si="9"/>
        <v>1044901997</v>
      </c>
      <c r="AM36" s="94"/>
      <c r="AN36" s="155">
        <v>868329791</v>
      </c>
      <c r="AO36" s="94"/>
      <c r="AP36" s="251">
        <f t="shared" si="13"/>
        <v>3533.5161450470209</v>
      </c>
      <c r="AQ36" s="94"/>
      <c r="AR36" s="251">
        <f t="shared" si="14"/>
        <v>89.830694114269988</v>
      </c>
      <c r="AS36" s="94"/>
      <c r="AT36" s="155">
        <v>0</v>
      </c>
      <c r="AU36" s="94"/>
      <c r="AV36" s="155">
        <v>81333153</v>
      </c>
      <c r="AW36" s="94"/>
      <c r="AX36" s="155"/>
      <c r="AY36" s="94"/>
      <c r="AZ36" s="155">
        <v>0</v>
      </c>
      <c r="BA36" s="94"/>
      <c r="BB36" s="94">
        <v>24</v>
      </c>
    </row>
    <row r="37" spans="1:54" ht="9.75" customHeight="1" x14ac:dyDescent="0.25">
      <c r="A37" s="94">
        <v>25</v>
      </c>
      <c r="B37" s="94"/>
      <c r="C37" s="155">
        <v>0</v>
      </c>
      <c r="D37" s="97" t="s">
        <v>84</v>
      </c>
      <c r="E37" s="8" t="s">
        <v>107</v>
      </c>
      <c r="F37" s="94"/>
      <c r="G37" s="155">
        <v>0</v>
      </c>
      <c r="H37" s="94"/>
      <c r="I37" s="251">
        <v>0</v>
      </c>
      <c r="J37" s="94"/>
      <c r="K37" s="253">
        <f t="shared" si="1"/>
        <v>0</v>
      </c>
      <c r="L37" s="94"/>
      <c r="M37" s="155">
        <v>0</v>
      </c>
      <c r="N37" s="94"/>
      <c r="O37" s="251">
        <v>0</v>
      </c>
      <c r="P37" s="94"/>
      <c r="Q37" s="253">
        <f t="shared" si="3"/>
        <v>0</v>
      </c>
      <c r="R37" s="94"/>
      <c r="S37" s="155">
        <v>0</v>
      </c>
      <c r="T37" s="94"/>
      <c r="U37" s="253">
        <v>0</v>
      </c>
      <c r="V37" s="94"/>
      <c r="W37" s="253">
        <f t="shared" si="5"/>
        <v>0</v>
      </c>
      <c r="X37" s="94"/>
      <c r="Y37" s="155">
        <v>0</v>
      </c>
      <c r="Z37" s="94"/>
      <c r="AA37" s="253">
        <v>0</v>
      </c>
      <c r="AB37" s="94"/>
      <c r="AC37" s="253">
        <f t="shared" si="7"/>
        <v>0</v>
      </c>
      <c r="AD37" s="94"/>
      <c r="AE37" s="155">
        <f t="shared" si="8"/>
        <v>0</v>
      </c>
      <c r="AF37" s="146"/>
      <c r="AG37" s="94"/>
      <c r="AH37" s="155">
        <v>0</v>
      </c>
      <c r="AI37" s="94"/>
      <c r="AJ37" s="155">
        <v>0</v>
      </c>
      <c r="AK37" s="94"/>
      <c r="AL37" s="155">
        <f t="shared" si="9"/>
        <v>0</v>
      </c>
      <c r="AM37" s="94"/>
      <c r="AN37" s="155">
        <v>0</v>
      </c>
      <c r="AO37" s="94"/>
      <c r="AP37" s="251">
        <v>0</v>
      </c>
      <c r="AQ37" s="94"/>
      <c r="AR37" s="253">
        <v>0</v>
      </c>
      <c r="AS37" s="94"/>
      <c r="AT37" s="155">
        <v>0</v>
      </c>
      <c r="AU37" s="94"/>
      <c r="AV37" s="155">
        <v>0</v>
      </c>
      <c r="AW37" s="94"/>
      <c r="AX37" s="155"/>
      <c r="AY37" s="94"/>
      <c r="AZ37" s="155">
        <v>0</v>
      </c>
      <c r="BA37" s="94"/>
      <c r="BB37" s="94">
        <v>25</v>
      </c>
    </row>
    <row r="38" spans="1:54" ht="9.75" customHeight="1" x14ac:dyDescent="0.25">
      <c r="A38" s="94">
        <v>26</v>
      </c>
      <c r="B38" s="94"/>
      <c r="C38" s="155">
        <v>0</v>
      </c>
      <c r="D38" s="97" t="s">
        <v>84</v>
      </c>
      <c r="E38" s="8" t="s">
        <v>108</v>
      </c>
      <c r="F38" s="94"/>
      <c r="G38" s="155">
        <v>0</v>
      </c>
      <c r="H38" s="94"/>
      <c r="I38" s="253">
        <v>0</v>
      </c>
      <c r="J38" s="94"/>
      <c r="K38" s="253">
        <f t="shared" si="1"/>
        <v>0</v>
      </c>
      <c r="L38" s="94"/>
      <c r="M38" s="155">
        <v>0</v>
      </c>
      <c r="N38" s="94"/>
      <c r="O38" s="251">
        <v>0</v>
      </c>
      <c r="P38" s="94"/>
      <c r="Q38" s="253">
        <f t="shared" si="3"/>
        <v>0</v>
      </c>
      <c r="R38" s="94"/>
      <c r="S38" s="155">
        <v>0</v>
      </c>
      <c r="T38" s="94"/>
      <c r="U38" s="253">
        <v>0</v>
      </c>
      <c r="V38" s="94"/>
      <c r="W38" s="253">
        <f t="shared" si="5"/>
        <v>0</v>
      </c>
      <c r="X38" s="94"/>
      <c r="Y38" s="155">
        <v>0</v>
      </c>
      <c r="Z38" s="94"/>
      <c r="AA38" s="253">
        <v>0</v>
      </c>
      <c r="AB38" s="94"/>
      <c r="AC38" s="253">
        <f t="shared" si="7"/>
        <v>0</v>
      </c>
      <c r="AD38" s="94"/>
      <c r="AE38" s="155">
        <f t="shared" si="8"/>
        <v>0</v>
      </c>
      <c r="AF38" s="146"/>
      <c r="AG38" s="94"/>
      <c r="AH38" s="155">
        <v>0</v>
      </c>
      <c r="AI38" s="94"/>
      <c r="AJ38" s="155">
        <v>0</v>
      </c>
      <c r="AK38" s="94"/>
      <c r="AL38" s="155">
        <f t="shared" si="9"/>
        <v>0</v>
      </c>
      <c r="AM38" s="94"/>
      <c r="AN38" s="155">
        <v>0</v>
      </c>
      <c r="AO38" s="94"/>
      <c r="AP38" s="251">
        <v>0</v>
      </c>
      <c r="AQ38" s="94"/>
      <c r="AR38" s="253">
        <v>0</v>
      </c>
      <c r="AS38" s="94"/>
      <c r="AT38" s="155">
        <v>0</v>
      </c>
      <c r="AU38" s="94"/>
      <c r="AV38" s="155">
        <v>0</v>
      </c>
      <c r="AW38" s="94"/>
      <c r="AX38" s="155"/>
      <c r="AY38" s="94"/>
      <c r="AZ38" s="155">
        <v>0</v>
      </c>
      <c r="BA38" s="94"/>
      <c r="BB38" s="94">
        <v>26</v>
      </c>
    </row>
    <row r="39" spans="1:54" ht="9.75" customHeight="1" x14ac:dyDescent="0.25">
      <c r="A39" s="94">
        <v>27</v>
      </c>
      <c r="B39" s="94"/>
      <c r="C39" s="155">
        <v>12320</v>
      </c>
      <c r="E39" s="8" t="s">
        <v>109</v>
      </c>
      <c r="F39" s="94"/>
      <c r="G39" s="155">
        <v>27602878</v>
      </c>
      <c r="H39" s="94"/>
      <c r="I39" s="253">
        <f t="shared" ref="I39:I50" si="15">(G39/$C39)</f>
        <v>2240.4933441558442</v>
      </c>
      <c r="J39" s="94"/>
      <c r="K39" s="253">
        <f t="shared" si="1"/>
        <v>59.031001496172934</v>
      </c>
      <c r="L39" s="94"/>
      <c r="M39" s="155">
        <v>17025425</v>
      </c>
      <c r="N39" s="94"/>
      <c r="O39" s="253">
        <f t="shared" si="2"/>
        <v>1381.9338474025974</v>
      </c>
      <c r="P39" s="94"/>
      <c r="Q39" s="253">
        <f t="shared" si="3"/>
        <v>36.410257243754799</v>
      </c>
      <c r="R39" s="94"/>
      <c r="S39" s="155">
        <v>1540646</v>
      </c>
      <c r="T39" s="94"/>
      <c r="U39" s="253">
        <f t="shared" si="4"/>
        <v>125.05243506493507</v>
      </c>
      <c r="V39" s="94"/>
      <c r="W39" s="253">
        <f t="shared" si="5"/>
        <v>3.2947968806395065</v>
      </c>
      <c r="X39" s="94"/>
      <c r="Y39" s="155">
        <v>591020</v>
      </c>
      <c r="Z39" s="94"/>
      <c r="AA39" s="253">
        <f t="shared" si="6"/>
        <v>47.972402597402599</v>
      </c>
      <c r="AB39" s="94"/>
      <c r="AC39" s="253">
        <f t="shared" si="7"/>
        <v>1.2639443794327581</v>
      </c>
      <c r="AD39" s="94"/>
      <c r="AE39" s="155">
        <f t="shared" si="8"/>
        <v>46759969</v>
      </c>
      <c r="AF39" s="146"/>
      <c r="AG39" s="94"/>
      <c r="AH39" s="155">
        <v>142447</v>
      </c>
      <c r="AI39" s="94"/>
      <c r="AJ39" s="155">
        <v>150000</v>
      </c>
      <c r="AK39" s="94"/>
      <c r="AL39" s="155">
        <f t="shared" si="9"/>
        <v>47052416</v>
      </c>
      <c r="AM39" s="94"/>
      <c r="AN39" s="155">
        <v>42717987</v>
      </c>
      <c r="AO39" s="94"/>
      <c r="AP39" s="253">
        <f t="shared" ref="AP39:AP50" si="16">(AN39/$C39)</f>
        <v>3467.3690746753246</v>
      </c>
      <c r="AQ39" s="94"/>
      <c r="AR39" s="253">
        <f t="shared" ref="AR39:AR50" si="17">IF($AP$52&lt;&gt;0,(AP39/$AP$52)*100,0)</f>
        <v>88.149072465690864</v>
      </c>
      <c r="AS39" s="94"/>
      <c r="AT39" s="155">
        <v>128249</v>
      </c>
      <c r="AU39" s="94"/>
      <c r="AV39" s="155">
        <v>3813627</v>
      </c>
      <c r="AW39" s="94"/>
      <c r="AX39" s="155"/>
      <c r="AY39" s="94"/>
      <c r="AZ39" s="155">
        <v>0</v>
      </c>
      <c r="BA39" s="94"/>
      <c r="BB39" s="94">
        <v>27</v>
      </c>
    </row>
    <row r="40" spans="1:54" ht="9.75" customHeight="1" x14ac:dyDescent="0.25">
      <c r="A40" s="94">
        <v>28</v>
      </c>
      <c r="B40" s="94"/>
      <c r="C40" s="155">
        <v>94953</v>
      </c>
      <c r="D40" s="97" t="s">
        <v>84</v>
      </c>
      <c r="E40" s="8" t="s">
        <v>110</v>
      </c>
      <c r="F40" s="94"/>
      <c r="G40" s="155">
        <v>205921112</v>
      </c>
      <c r="H40" s="94"/>
      <c r="I40" s="253">
        <f t="shared" si="15"/>
        <v>2168.6635703979864</v>
      </c>
      <c r="J40" s="94"/>
      <c r="K40" s="253">
        <f t="shared" si="1"/>
        <v>50.507337356662198</v>
      </c>
      <c r="L40" s="94"/>
      <c r="M40" s="155">
        <v>163862081</v>
      </c>
      <c r="N40" s="94"/>
      <c r="O40" s="253">
        <f t="shared" si="2"/>
        <v>1725.7177866944699</v>
      </c>
      <c r="P40" s="94"/>
      <c r="Q40" s="253">
        <f t="shared" si="3"/>
        <v>40.19130105043191</v>
      </c>
      <c r="R40" s="94"/>
      <c r="S40" s="155">
        <v>33954171</v>
      </c>
      <c r="T40" s="94"/>
      <c r="U40" s="253">
        <f t="shared" si="4"/>
        <v>357.58923888660706</v>
      </c>
      <c r="V40" s="94"/>
      <c r="W40" s="253">
        <f t="shared" si="5"/>
        <v>8.3281153287614149</v>
      </c>
      <c r="X40" s="94"/>
      <c r="Y40" s="155">
        <v>3967977</v>
      </c>
      <c r="Z40" s="94"/>
      <c r="AA40" s="253">
        <f t="shared" si="6"/>
        <v>41.78885343275094</v>
      </c>
      <c r="AB40" s="94"/>
      <c r="AC40" s="253">
        <f t="shared" si="7"/>
        <v>0.97324626414447679</v>
      </c>
      <c r="AD40" s="94"/>
      <c r="AE40" s="155">
        <f t="shared" si="8"/>
        <v>407705341</v>
      </c>
      <c r="AF40" s="146"/>
      <c r="AG40" s="94"/>
      <c r="AH40" s="155">
        <v>952930</v>
      </c>
      <c r="AI40" s="94"/>
      <c r="AJ40" s="155">
        <v>10540730</v>
      </c>
      <c r="AK40" s="94"/>
      <c r="AL40" s="155">
        <f t="shared" si="9"/>
        <v>419199001</v>
      </c>
      <c r="AM40" s="94"/>
      <c r="AN40" s="155">
        <v>358688914</v>
      </c>
      <c r="AO40" s="94"/>
      <c r="AP40" s="253">
        <f t="shared" si="16"/>
        <v>3777.5416679831073</v>
      </c>
      <c r="AQ40" s="94"/>
      <c r="AR40" s="253">
        <f t="shared" si="17"/>
        <v>96.034424678137171</v>
      </c>
      <c r="AS40" s="94"/>
      <c r="AT40" s="155">
        <v>0</v>
      </c>
      <c r="AU40" s="94"/>
      <c r="AV40" s="155">
        <v>0</v>
      </c>
      <c r="AW40" s="94"/>
      <c r="AX40" s="155"/>
      <c r="AY40" s="94"/>
      <c r="AZ40" s="155">
        <v>0</v>
      </c>
      <c r="BA40" s="94"/>
      <c r="BB40" s="94">
        <v>28</v>
      </c>
    </row>
    <row r="41" spans="1:54" ht="9.75" customHeight="1" x14ac:dyDescent="0.25">
      <c r="A41" s="94">
        <v>29</v>
      </c>
      <c r="B41" s="94"/>
      <c r="C41" s="155">
        <v>18041</v>
      </c>
      <c r="D41" s="97" t="s">
        <v>84</v>
      </c>
      <c r="E41" s="8" t="s">
        <v>111</v>
      </c>
      <c r="F41" s="94"/>
      <c r="G41" s="155">
        <v>23781744</v>
      </c>
      <c r="H41" s="94"/>
      <c r="I41" s="253">
        <f t="shared" si="15"/>
        <v>1318.205420985533</v>
      </c>
      <c r="J41" s="94"/>
      <c r="K41" s="253">
        <f t="shared" si="1"/>
        <v>48.459059885748516</v>
      </c>
      <c r="L41" s="94"/>
      <c r="M41" s="155">
        <v>21894781</v>
      </c>
      <c r="N41" s="94"/>
      <c r="O41" s="253">
        <f t="shared" si="2"/>
        <v>1213.6123829056039</v>
      </c>
      <c r="P41" s="94"/>
      <c r="Q41" s="253">
        <f t="shared" si="3"/>
        <v>44.614074714804296</v>
      </c>
      <c r="R41" s="94"/>
      <c r="S41" s="155">
        <v>3057721</v>
      </c>
      <c r="T41" s="94"/>
      <c r="U41" s="253">
        <f t="shared" si="4"/>
        <v>169.48733440496648</v>
      </c>
      <c r="V41" s="94"/>
      <c r="W41" s="253">
        <f t="shared" si="5"/>
        <v>6.2305895250117418</v>
      </c>
      <c r="X41" s="94"/>
      <c r="Y41" s="155">
        <v>341704</v>
      </c>
      <c r="Z41" s="94"/>
      <c r="AA41" s="253">
        <f t="shared" si="6"/>
        <v>18.940413502577464</v>
      </c>
      <c r="AB41" s="94"/>
      <c r="AC41" s="253">
        <f t="shared" si="7"/>
        <v>0.69627587443544137</v>
      </c>
      <c r="AD41" s="94"/>
      <c r="AE41" s="155">
        <f t="shared" si="8"/>
        <v>49075950</v>
      </c>
      <c r="AF41" s="146"/>
      <c r="AG41" s="94"/>
      <c r="AH41" s="155">
        <v>173072</v>
      </c>
      <c r="AI41" s="94"/>
      <c r="AJ41" s="155">
        <v>4279599</v>
      </c>
      <c r="AK41" s="94"/>
      <c r="AL41" s="155">
        <f t="shared" si="9"/>
        <v>53528621</v>
      </c>
      <c r="AM41" s="94"/>
      <c r="AN41" s="155">
        <v>50086854</v>
      </c>
      <c r="AO41" s="94"/>
      <c r="AP41" s="253">
        <f t="shared" si="16"/>
        <v>2776.2792528130371</v>
      </c>
      <c r="AQ41" s="94"/>
      <c r="AR41" s="253">
        <f t="shared" si="17"/>
        <v>70.579864955427638</v>
      </c>
      <c r="AS41" s="94"/>
      <c r="AT41" s="155">
        <v>680240</v>
      </c>
      <c r="AU41" s="94"/>
      <c r="AV41" s="155">
        <v>1753989</v>
      </c>
      <c r="AW41" s="94"/>
      <c r="AX41" s="155"/>
      <c r="AY41" s="94"/>
      <c r="AZ41" s="155">
        <v>0</v>
      </c>
      <c r="BA41" s="94"/>
      <c r="BB41" s="94">
        <v>29</v>
      </c>
    </row>
    <row r="42" spans="1:54" ht="9.75" customHeight="1" x14ac:dyDescent="0.25">
      <c r="A42" s="94">
        <v>30</v>
      </c>
      <c r="B42" s="94"/>
      <c r="C42" s="155">
        <v>226919</v>
      </c>
      <c r="E42" s="8" t="s">
        <v>112</v>
      </c>
      <c r="F42" s="94"/>
      <c r="G42" s="155">
        <v>680621304</v>
      </c>
      <c r="H42" s="94"/>
      <c r="I42" s="253">
        <f t="shared" si="15"/>
        <v>2999.4020068835134</v>
      </c>
      <c r="J42" s="94"/>
      <c r="K42" s="253">
        <f t="shared" si="1"/>
        <v>59.803214868006357</v>
      </c>
      <c r="L42" s="94"/>
      <c r="M42" s="155">
        <v>309911799</v>
      </c>
      <c r="N42" s="94"/>
      <c r="O42" s="253">
        <f t="shared" si="2"/>
        <v>1365.7375495220761</v>
      </c>
      <c r="P42" s="94"/>
      <c r="Q42" s="253">
        <f t="shared" si="3"/>
        <v>27.230593278237141</v>
      </c>
      <c r="R42" s="94"/>
      <c r="S42" s="155">
        <v>74905040</v>
      </c>
      <c r="T42" s="94"/>
      <c r="U42" s="253">
        <f t="shared" si="4"/>
        <v>330.09593731683992</v>
      </c>
      <c r="V42" s="94"/>
      <c r="W42" s="253">
        <f t="shared" si="5"/>
        <v>6.5815780015851688</v>
      </c>
      <c r="X42" s="94"/>
      <c r="Y42" s="155">
        <v>72663388</v>
      </c>
      <c r="Z42" s="94"/>
      <c r="AA42" s="253">
        <f t="shared" si="6"/>
        <v>320.21729339544066</v>
      </c>
      <c r="AB42" s="94"/>
      <c r="AC42" s="253">
        <f t="shared" si="7"/>
        <v>6.3846138521713307</v>
      </c>
      <c r="AD42" s="94"/>
      <c r="AE42" s="155">
        <f t="shared" si="8"/>
        <v>1138101531</v>
      </c>
      <c r="AF42" s="146"/>
      <c r="AG42" s="94"/>
      <c r="AH42" s="155">
        <v>486676</v>
      </c>
      <c r="AI42" s="94"/>
      <c r="AJ42" s="155">
        <v>25318015</v>
      </c>
      <c r="AK42" s="94"/>
      <c r="AL42" s="155">
        <f t="shared" si="9"/>
        <v>1163906222</v>
      </c>
      <c r="AM42" s="94"/>
      <c r="AN42" s="155">
        <v>1030564022</v>
      </c>
      <c r="AO42" s="94"/>
      <c r="AP42" s="253">
        <f t="shared" si="16"/>
        <v>4541.5501654775489</v>
      </c>
      <c r="AQ42" s="94"/>
      <c r="AR42" s="253">
        <f t="shared" si="17"/>
        <v>115.45740474158697</v>
      </c>
      <c r="AS42" s="94"/>
      <c r="AT42" s="155">
        <v>0</v>
      </c>
      <c r="AU42" s="94"/>
      <c r="AV42" s="155">
        <v>68232503</v>
      </c>
      <c r="AW42" s="94"/>
      <c r="AX42" s="155"/>
      <c r="AY42" s="94"/>
      <c r="AZ42" s="155">
        <v>563873</v>
      </c>
      <c r="BA42" s="94"/>
      <c r="BB42" s="94">
        <v>30</v>
      </c>
    </row>
    <row r="43" spans="1:54" ht="9.75" customHeight="1" x14ac:dyDescent="0.25">
      <c r="A43" s="94">
        <v>31</v>
      </c>
      <c r="B43" s="94"/>
      <c r="C43" s="155">
        <v>100033</v>
      </c>
      <c r="E43" s="8" t="s">
        <v>113</v>
      </c>
      <c r="F43" s="94"/>
      <c r="G43" s="155">
        <v>240962635</v>
      </c>
      <c r="H43" s="94"/>
      <c r="I43" s="253">
        <f t="shared" si="15"/>
        <v>2408.8314356262435</v>
      </c>
      <c r="J43" s="94"/>
      <c r="K43" s="253">
        <f t="shared" si="1"/>
        <v>53.081073357441646</v>
      </c>
      <c r="L43" s="94"/>
      <c r="M43" s="155">
        <v>169841669</v>
      </c>
      <c r="N43" s="94"/>
      <c r="O43" s="253">
        <f t="shared" si="2"/>
        <v>1697.8563973888618</v>
      </c>
      <c r="P43" s="94"/>
      <c r="Q43" s="253">
        <f t="shared" si="3"/>
        <v>37.414008571658101</v>
      </c>
      <c r="R43" s="94"/>
      <c r="S43" s="155">
        <v>41467616</v>
      </c>
      <c r="T43" s="94"/>
      <c r="U43" s="253">
        <f t="shared" si="4"/>
        <v>414.53936201053654</v>
      </c>
      <c r="V43" s="94"/>
      <c r="W43" s="253">
        <f t="shared" si="5"/>
        <v>9.1348003679251804</v>
      </c>
      <c r="X43" s="94"/>
      <c r="Y43" s="155">
        <v>1680157</v>
      </c>
      <c r="Z43" s="94"/>
      <c r="AA43" s="253">
        <f t="shared" si="6"/>
        <v>16.796027310987373</v>
      </c>
      <c r="AB43" s="94"/>
      <c r="AC43" s="253">
        <f t="shared" si="7"/>
        <v>0.37011770297506535</v>
      </c>
      <c r="AD43" s="94"/>
      <c r="AE43" s="155">
        <f t="shared" si="8"/>
        <v>453952077</v>
      </c>
      <c r="AF43" s="146"/>
      <c r="AG43" s="94"/>
      <c r="AH43" s="155">
        <v>0</v>
      </c>
      <c r="AI43" s="94"/>
      <c r="AJ43" s="155">
        <v>679038</v>
      </c>
      <c r="AK43" s="94"/>
      <c r="AL43" s="155">
        <f t="shared" si="9"/>
        <v>454631115</v>
      </c>
      <c r="AM43" s="94"/>
      <c r="AN43" s="155">
        <v>412264251</v>
      </c>
      <c r="AO43" s="94"/>
      <c r="AP43" s="253">
        <f t="shared" si="16"/>
        <v>4121.2824867793624</v>
      </c>
      <c r="AQ43" s="94"/>
      <c r="AR43" s="253">
        <f t="shared" si="17"/>
        <v>104.77316396227994</v>
      </c>
      <c r="AS43" s="94"/>
      <c r="AT43" s="155">
        <v>6791408</v>
      </c>
      <c r="AU43" s="94"/>
      <c r="AV43" s="155">
        <v>26011082</v>
      </c>
      <c r="AW43" s="94"/>
      <c r="AX43" s="155"/>
      <c r="AY43" s="94"/>
      <c r="AZ43" s="155">
        <v>2807743</v>
      </c>
      <c r="BA43" s="94"/>
      <c r="BB43" s="94">
        <v>31</v>
      </c>
    </row>
    <row r="44" spans="1:54" ht="9.75" customHeight="1" x14ac:dyDescent="0.25">
      <c r="A44" s="94">
        <v>32</v>
      </c>
      <c r="B44" s="94"/>
      <c r="C44" s="155">
        <v>25704</v>
      </c>
      <c r="E44" s="8" t="s">
        <v>114</v>
      </c>
      <c r="F44" s="94"/>
      <c r="G44" s="155">
        <v>73430318</v>
      </c>
      <c r="H44" s="94"/>
      <c r="I44" s="251">
        <f t="shared" si="15"/>
        <v>2856.7661842514785</v>
      </c>
      <c r="J44" s="94"/>
      <c r="K44" s="251">
        <f t="shared" si="1"/>
        <v>64.250753144976741</v>
      </c>
      <c r="L44" s="94"/>
      <c r="M44" s="155">
        <v>37176785</v>
      </c>
      <c r="N44" s="94"/>
      <c r="O44" s="251">
        <f t="shared" si="2"/>
        <v>1446.3423980703392</v>
      </c>
      <c r="P44" s="94"/>
      <c r="Q44" s="251">
        <f t="shared" si="3"/>
        <v>32.529294449724084</v>
      </c>
      <c r="R44" s="94"/>
      <c r="S44" s="155">
        <v>3664497</v>
      </c>
      <c r="T44" s="94"/>
      <c r="U44" s="251">
        <f t="shared" si="4"/>
        <v>142.56524276377218</v>
      </c>
      <c r="V44" s="94"/>
      <c r="W44" s="251">
        <f t="shared" si="5"/>
        <v>3.2063961938379166</v>
      </c>
      <c r="X44" s="94"/>
      <c r="Y44" s="155">
        <v>15493</v>
      </c>
      <c r="Z44" s="94"/>
      <c r="AA44" s="251">
        <f t="shared" si="6"/>
        <v>0.60274665421724249</v>
      </c>
      <c r="AB44" s="94"/>
      <c r="AC44" s="251">
        <f t="shared" si="7"/>
        <v>1.3556211461253985E-2</v>
      </c>
      <c r="AD44" s="94"/>
      <c r="AE44" s="155">
        <f t="shared" si="8"/>
        <v>114287093</v>
      </c>
      <c r="AF44" s="146"/>
      <c r="AG44" s="94"/>
      <c r="AH44" s="155">
        <v>299980</v>
      </c>
      <c r="AI44" s="94"/>
      <c r="AJ44" s="155">
        <v>3507393</v>
      </c>
      <c r="AK44" s="94"/>
      <c r="AL44" s="155">
        <f t="shared" si="9"/>
        <v>118094466</v>
      </c>
      <c r="AM44" s="94"/>
      <c r="AN44" s="155">
        <v>99499096</v>
      </c>
      <c r="AO44" s="94"/>
      <c r="AP44" s="251">
        <f t="shared" si="16"/>
        <v>3870.9576719576721</v>
      </c>
      <c r="AQ44" s="94"/>
      <c r="AR44" s="251">
        <f t="shared" si="17"/>
        <v>98.409289864526443</v>
      </c>
      <c r="AS44" s="94"/>
      <c r="AT44" s="155">
        <v>1553150</v>
      </c>
      <c r="AU44" s="94"/>
      <c r="AV44" s="155">
        <v>3652371</v>
      </c>
      <c r="AW44" s="94"/>
      <c r="AX44" s="155"/>
      <c r="AY44" s="94"/>
      <c r="AZ44" s="155">
        <v>2174687</v>
      </c>
      <c r="BA44" s="94"/>
      <c r="BB44" s="94">
        <v>32</v>
      </c>
    </row>
    <row r="45" spans="1:54" ht="9.75" customHeight="1" x14ac:dyDescent="0.25">
      <c r="A45" s="94">
        <v>33</v>
      </c>
      <c r="B45" s="94"/>
      <c r="C45" s="155">
        <v>24972</v>
      </c>
      <c r="E45" s="8" t="s">
        <v>115</v>
      </c>
      <c r="F45" s="94"/>
      <c r="G45" s="155">
        <v>53607362</v>
      </c>
      <c r="H45" s="94"/>
      <c r="I45" s="251">
        <f t="shared" si="15"/>
        <v>2146.698782636553</v>
      </c>
      <c r="J45" s="94"/>
      <c r="K45" s="251">
        <f t="shared" si="1"/>
        <v>55.752483980668231</v>
      </c>
      <c r="L45" s="94"/>
      <c r="M45" s="155">
        <v>37146276</v>
      </c>
      <c r="N45" s="94"/>
      <c r="O45" s="251">
        <f t="shared" si="2"/>
        <v>1487.517059106199</v>
      </c>
      <c r="P45" s="94"/>
      <c r="Q45" s="251">
        <f t="shared" si="3"/>
        <v>38.632700441993038</v>
      </c>
      <c r="R45" s="94"/>
      <c r="S45" s="155">
        <v>4570027</v>
      </c>
      <c r="T45" s="94"/>
      <c r="U45" s="251">
        <f t="shared" si="4"/>
        <v>183.00604677238508</v>
      </c>
      <c r="V45" s="94"/>
      <c r="W45" s="251">
        <f t="shared" si="5"/>
        <v>4.7528986244225431</v>
      </c>
      <c r="X45" s="94"/>
      <c r="Y45" s="155">
        <v>828754</v>
      </c>
      <c r="Z45" s="94"/>
      <c r="AA45" s="251">
        <f t="shared" si="6"/>
        <v>33.187329809386512</v>
      </c>
      <c r="AB45" s="94"/>
      <c r="AC45" s="251">
        <f t="shared" si="7"/>
        <v>0.86191695291618198</v>
      </c>
      <c r="AD45" s="94"/>
      <c r="AE45" s="155">
        <f t="shared" si="8"/>
        <v>96152419</v>
      </c>
      <c r="AF45" s="146"/>
      <c r="AG45" s="94"/>
      <c r="AH45" s="155">
        <v>0</v>
      </c>
      <c r="AI45" s="94"/>
      <c r="AJ45" s="155">
        <v>1504582</v>
      </c>
      <c r="AK45" s="94"/>
      <c r="AL45" s="155">
        <f t="shared" si="9"/>
        <v>97657001</v>
      </c>
      <c r="AM45" s="94"/>
      <c r="AN45" s="155">
        <v>86063333</v>
      </c>
      <c r="AO45" s="94"/>
      <c r="AP45" s="251">
        <f t="shared" si="16"/>
        <v>3446.3932804741312</v>
      </c>
      <c r="AQ45" s="94"/>
      <c r="AR45" s="251">
        <f t="shared" si="17"/>
        <v>87.615816050453461</v>
      </c>
      <c r="AS45" s="94"/>
      <c r="AT45" s="155">
        <v>4641050</v>
      </c>
      <c r="AU45" s="94"/>
      <c r="AV45" s="155">
        <v>5262258</v>
      </c>
      <c r="AW45" s="94"/>
      <c r="AX45" s="155"/>
      <c r="AY45" s="94"/>
      <c r="AZ45" s="155">
        <v>0</v>
      </c>
      <c r="BA45" s="94"/>
      <c r="BB45" s="94">
        <v>33</v>
      </c>
    </row>
    <row r="46" spans="1:54" ht="9.75" customHeight="1" x14ac:dyDescent="0.25">
      <c r="A46" s="94">
        <v>34</v>
      </c>
      <c r="B46" s="94"/>
      <c r="C46" s="155">
        <v>92714</v>
      </c>
      <c r="E46" s="8" t="s">
        <v>116</v>
      </c>
      <c r="F46" s="94"/>
      <c r="G46" s="155">
        <v>231141743</v>
      </c>
      <c r="H46" s="94"/>
      <c r="I46" s="251">
        <f t="shared" si="15"/>
        <v>2493.0619216083869</v>
      </c>
      <c r="J46" s="94"/>
      <c r="K46" s="251">
        <f t="shared" si="1"/>
        <v>57.594347209027738</v>
      </c>
      <c r="L46" s="94"/>
      <c r="M46" s="155">
        <v>147278620</v>
      </c>
      <c r="N46" s="94"/>
      <c r="O46" s="251">
        <f t="shared" si="2"/>
        <v>1588.5262204197857</v>
      </c>
      <c r="P46" s="94"/>
      <c r="Q46" s="251">
        <f t="shared" si="3"/>
        <v>36.69789743147544</v>
      </c>
      <c r="R46" s="94"/>
      <c r="S46" s="155">
        <v>20662755</v>
      </c>
      <c r="T46" s="94"/>
      <c r="U46" s="251">
        <f t="shared" si="4"/>
        <v>222.86553271350604</v>
      </c>
      <c r="V46" s="94"/>
      <c r="W46" s="251">
        <f t="shared" si="5"/>
        <v>5.1486065230765083</v>
      </c>
      <c r="X46" s="94"/>
      <c r="Y46" s="155">
        <v>2244016</v>
      </c>
      <c r="Z46" s="94"/>
      <c r="AA46" s="251">
        <f t="shared" si="6"/>
        <v>24.20363699117717</v>
      </c>
      <c r="AB46" s="94"/>
      <c r="AC46" s="251">
        <f t="shared" si="7"/>
        <v>0.55914883642031543</v>
      </c>
      <c r="AD46" s="94"/>
      <c r="AE46" s="155">
        <f t="shared" si="8"/>
        <v>401327134</v>
      </c>
      <c r="AF46" s="146"/>
      <c r="AG46" s="94"/>
      <c r="AH46" s="155">
        <v>995371</v>
      </c>
      <c r="AI46" s="94"/>
      <c r="AJ46" s="155">
        <v>1571183</v>
      </c>
      <c r="AK46" s="94"/>
      <c r="AL46" s="155">
        <f t="shared" si="9"/>
        <v>403893688</v>
      </c>
      <c r="AM46" s="94"/>
      <c r="AN46" s="155">
        <v>346478395</v>
      </c>
      <c r="AO46" s="94"/>
      <c r="AP46" s="251">
        <f t="shared" si="16"/>
        <v>3737.0666242422935</v>
      </c>
      <c r="AQ46" s="94"/>
      <c r="AR46" s="251">
        <f t="shared" si="17"/>
        <v>95.005449254142235</v>
      </c>
      <c r="AS46" s="94"/>
      <c r="AT46" s="155">
        <v>7174275</v>
      </c>
      <c r="AU46" s="94"/>
      <c r="AV46" s="155">
        <v>27992082</v>
      </c>
      <c r="AW46" s="94"/>
      <c r="AX46" s="155"/>
      <c r="AY46" s="94"/>
      <c r="AZ46" s="155">
        <v>1767222</v>
      </c>
      <c r="BA46" s="94"/>
      <c r="BB46" s="94">
        <v>34</v>
      </c>
    </row>
    <row r="47" spans="1:54" ht="9.75" customHeight="1" x14ac:dyDescent="0.25">
      <c r="A47" s="94">
        <v>35</v>
      </c>
      <c r="B47" s="94"/>
      <c r="C47" s="155">
        <v>453410</v>
      </c>
      <c r="E47" s="8" t="s">
        <v>117</v>
      </c>
      <c r="F47" s="94"/>
      <c r="G47" s="155">
        <v>1175831556</v>
      </c>
      <c r="H47" s="94"/>
      <c r="I47" s="253">
        <f t="shared" si="15"/>
        <v>2593.3075053483603</v>
      </c>
      <c r="J47" s="94"/>
      <c r="K47" s="253">
        <f t="shared" si="1"/>
        <v>62.626231458222961</v>
      </c>
      <c r="L47" s="94"/>
      <c r="M47" s="155">
        <v>579799693</v>
      </c>
      <c r="N47" s="94"/>
      <c r="O47" s="253">
        <f t="shared" si="2"/>
        <v>1278.7536512207494</v>
      </c>
      <c r="P47" s="94"/>
      <c r="Q47" s="253">
        <f t="shared" si="3"/>
        <v>30.880843083296718</v>
      </c>
      <c r="R47" s="94"/>
      <c r="S47" s="155">
        <v>82846516</v>
      </c>
      <c r="T47" s="94"/>
      <c r="U47" s="253">
        <f t="shared" si="4"/>
        <v>182.71876667916456</v>
      </c>
      <c r="V47" s="94"/>
      <c r="W47" s="253">
        <f t="shared" si="5"/>
        <v>4.4125070976776639</v>
      </c>
      <c r="X47" s="94"/>
      <c r="Y47" s="155">
        <v>39060654</v>
      </c>
      <c r="Z47" s="94"/>
      <c r="AA47" s="253">
        <f t="shared" si="6"/>
        <v>86.148638097968728</v>
      </c>
      <c r="AB47" s="94"/>
      <c r="AC47" s="253">
        <f t="shared" si="7"/>
        <v>2.0804183608026614</v>
      </c>
      <c r="AD47" s="94"/>
      <c r="AE47" s="155">
        <f t="shared" si="8"/>
        <v>1877538419</v>
      </c>
      <c r="AF47" s="146"/>
      <c r="AG47" s="94"/>
      <c r="AH47" s="155">
        <v>0</v>
      </c>
      <c r="AI47" s="94"/>
      <c r="AJ47" s="155">
        <v>598015</v>
      </c>
      <c r="AK47" s="94"/>
      <c r="AL47" s="155">
        <f t="shared" si="9"/>
        <v>1878136434</v>
      </c>
      <c r="AM47" s="94"/>
      <c r="AN47" s="155">
        <v>1626989621</v>
      </c>
      <c r="AO47" s="94"/>
      <c r="AP47" s="253">
        <f t="shared" si="16"/>
        <v>3588.3408416223729</v>
      </c>
      <c r="AQ47" s="94"/>
      <c r="AR47" s="253">
        <f t="shared" si="17"/>
        <v>91.224473099791666</v>
      </c>
      <c r="AS47" s="94"/>
      <c r="AT47" s="155">
        <v>89869048</v>
      </c>
      <c r="AU47" s="94"/>
      <c r="AV47" s="155">
        <v>140702312</v>
      </c>
      <c r="AW47" s="94"/>
      <c r="AX47" s="155"/>
      <c r="AY47" s="94"/>
      <c r="AZ47" s="155">
        <v>68500</v>
      </c>
      <c r="BA47" s="94"/>
      <c r="BB47" s="94">
        <v>35</v>
      </c>
    </row>
    <row r="48" spans="1:54" ht="9.75" customHeight="1" x14ac:dyDescent="0.25">
      <c r="A48" s="94">
        <v>36</v>
      </c>
      <c r="B48" s="94"/>
      <c r="C48" s="155">
        <v>22285</v>
      </c>
      <c r="E48" s="8" t="s">
        <v>118</v>
      </c>
      <c r="F48" s="94"/>
      <c r="G48" s="155">
        <v>58067782</v>
      </c>
      <c r="H48" s="94"/>
      <c r="I48" s="253">
        <f t="shared" si="15"/>
        <v>2605.689118240969</v>
      </c>
      <c r="J48" s="94"/>
      <c r="K48" s="253">
        <f t="shared" si="1"/>
        <v>58.811139512542269</v>
      </c>
      <c r="L48" s="94"/>
      <c r="M48" s="155">
        <v>34341199</v>
      </c>
      <c r="N48" s="94"/>
      <c r="O48" s="253">
        <f t="shared" si="2"/>
        <v>1541.0006282252637</v>
      </c>
      <c r="P48" s="94"/>
      <c r="Q48" s="253">
        <f t="shared" si="3"/>
        <v>34.78081951566493</v>
      </c>
      <c r="R48" s="94"/>
      <c r="S48" s="155">
        <v>5515053</v>
      </c>
      <c r="T48" s="94"/>
      <c r="U48" s="253">
        <f t="shared" si="4"/>
        <v>247.47825891855507</v>
      </c>
      <c r="V48" s="94"/>
      <c r="W48" s="253">
        <f t="shared" si="5"/>
        <v>5.5856542170332038</v>
      </c>
      <c r="X48" s="94"/>
      <c r="Y48" s="155">
        <v>811992</v>
      </c>
      <c r="Z48" s="94"/>
      <c r="AA48" s="253">
        <f t="shared" si="6"/>
        <v>36.436706304689253</v>
      </c>
      <c r="AB48" s="94"/>
      <c r="AC48" s="253">
        <f t="shared" si="7"/>
        <v>0.8223867547596051</v>
      </c>
      <c r="AD48" s="94"/>
      <c r="AE48" s="155">
        <f t="shared" si="8"/>
        <v>98736026</v>
      </c>
      <c r="AF48" s="146"/>
      <c r="AG48" s="94"/>
      <c r="AH48" s="155">
        <v>110120</v>
      </c>
      <c r="AI48" s="94"/>
      <c r="AJ48" s="155">
        <v>2277597</v>
      </c>
      <c r="AK48" s="94"/>
      <c r="AL48" s="155">
        <f t="shared" si="9"/>
        <v>101123743</v>
      </c>
      <c r="AM48" s="94"/>
      <c r="AN48" s="155">
        <v>93268732</v>
      </c>
      <c r="AO48" s="94"/>
      <c r="AP48" s="253">
        <f t="shared" si="16"/>
        <v>4185.2695535113307</v>
      </c>
      <c r="AQ48" s="94"/>
      <c r="AR48" s="253">
        <f t="shared" si="17"/>
        <v>106.39987299173377</v>
      </c>
      <c r="AS48" s="94"/>
      <c r="AT48" s="155">
        <v>428307</v>
      </c>
      <c r="AU48" s="94"/>
      <c r="AV48" s="155">
        <v>3699529</v>
      </c>
      <c r="AW48" s="94"/>
      <c r="AX48" s="155"/>
      <c r="AY48" s="94"/>
      <c r="AZ48" s="155">
        <v>175756</v>
      </c>
      <c r="BA48" s="94"/>
      <c r="BB48" s="94">
        <v>36</v>
      </c>
    </row>
    <row r="49" spans="1:54" ht="9.75" customHeight="1" x14ac:dyDescent="0.25">
      <c r="A49" s="94">
        <v>37</v>
      </c>
      <c r="B49" s="94"/>
      <c r="C49" s="155">
        <v>15183</v>
      </c>
      <c r="E49" s="8" t="s">
        <v>119</v>
      </c>
      <c r="F49" s="94"/>
      <c r="G49" s="155">
        <v>40242604</v>
      </c>
      <c r="H49" s="94"/>
      <c r="I49" s="253">
        <f t="shared" si="15"/>
        <v>2650.5041164460254</v>
      </c>
      <c r="J49" s="94"/>
      <c r="K49" s="253">
        <f t="shared" si="1"/>
        <v>79.580602557828755</v>
      </c>
      <c r="L49" s="94"/>
      <c r="M49" s="155">
        <v>8562748</v>
      </c>
      <c r="N49" s="94"/>
      <c r="O49" s="253">
        <f t="shared" si="2"/>
        <v>563.96943950470916</v>
      </c>
      <c r="P49" s="94"/>
      <c r="Q49" s="253">
        <f t="shared" si="3"/>
        <v>16.933015701241477</v>
      </c>
      <c r="R49" s="94"/>
      <c r="S49" s="155">
        <v>1740897</v>
      </c>
      <c r="T49" s="94"/>
      <c r="U49" s="253">
        <f t="shared" si="4"/>
        <v>114.66093657379965</v>
      </c>
      <c r="V49" s="94"/>
      <c r="W49" s="253">
        <f t="shared" si="5"/>
        <v>3.4426607247164323</v>
      </c>
      <c r="X49" s="94"/>
      <c r="Y49" s="155">
        <v>22109</v>
      </c>
      <c r="Z49" s="94"/>
      <c r="AA49" s="253">
        <f t="shared" si="6"/>
        <v>1.4561680827240993</v>
      </c>
      <c r="AB49" s="94"/>
      <c r="AC49" s="253">
        <f t="shared" si="7"/>
        <v>4.3721016213340368E-2</v>
      </c>
      <c r="AD49" s="94"/>
      <c r="AE49" s="155">
        <f t="shared" si="8"/>
        <v>50568358</v>
      </c>
      <c r="AF49" s="146"/>
      <c r="AG49" s="94"/>
      <c r="AH49" s="155">
        <v>0</v>
      </c>
      <c r="AI49" s="94"/>
      <c r="AJ49" s="155">
        <v>0</v>
      </c>
      <c r="AK49" s="94"/>
      <c r="AL49" s="155">
        <f t="shared" si="9"/>
        <v>50568358</v>
      </c>
      <c r="AM49" s="94"/>
      <c r="AN49" s="155">
        <v>42638814</v>
      </c>
      <c r="AO49" s="94"/>
      <c r="AP49" s="253">
        <f t="shared" si="16"/>
        <v>2808.3260225251925</v>
      </c>
      <c r="AQ49" s="94"/>
      <c r="AR49" s="253">
        <f t="shared" si="17"/>
        <v>71.394572869355898</v>
      </c>
      <c r="AS49" s="94"/>
      <c r="AT49" s="155">
        <v>6371659</v>
      </c>
      <c r="AU49" s="94"/>
      <c r="AV49" s="155">
        <v>0</v>
      </c>
      <c r="AW49" s="94"/>
      <c r="AX49" s="155"/>
      <c r="AY49" s="94"/>
      <c r="AZ49" s="155">
        <v>0</v>
      </c>
      <c r="BA49" s="94"/>
      <c r="BB49" s="94">
        <v>37</v>
      </c>
    </row>
    <row r="50" spans="1:54" ht="9.75" customHeight="1" x14ac:dyDescent="0.25">
      <c r="A50" s="126">
        <v>38</v>
      </c>
      <c r="B50" s="94"/>
      <c r="C50" s="158">
        <v>28282</v>
      </c>
      <c r="E50" s="8" t="s">
        <v>120</v>
      </c>
      <c r="F50" s="94"/>
      <c r="G50" s="158">
        <v>83580450</v>
      </c>
      <c r="H50" s="94"/>
      <c r="I50" s="253">
        <f t="shared" si="15"/>
        <v>2955.2524573933952</v>
      </c>
      <c r="J50" s="119"/>
      <c r="K50" s="253">
        <f t="shared" si="1"/>
        <v>60.612025435070784</v>
      </c>
      <c r="L50" s="94"/>
      <c r="M50" s="158">
        <v>45560208</v>
      </c>
      <c r="N50" s="94"/>
      <c r="O50" s="253">
        <f t="shared" si="2"/>
        <v>1610.9259599745421</v>
      </c>
      <c r="P50" s="119"/>
      <c r="Q50" s="253">
        <f t="shared" si="3"/>
        <v>33.039981073601723</v>
      </c>
      <c r="R50" s="94"/>
      <c r="S50" s="158">
        <v>8048796</v>
      </c>
      <c r="T50" s="94"/>
      <c r="U50" s="253">
        <f t="shared" si="4"/>
        <v>284.59076444381583</v>
      </c>
      <c r="V50" s="119"/>
      <c r="W50" s="253">
        <f t="shared" si="5"/>
        <v>5.8369370812635726</v>
      </c>
      <c r="X50" s="94"/>
      <c r="Y50" s="158">
        <v>704717</v>
      </c>
      <c r="Z50" s="94"/>
      <c r="AA50" s="253">
        <f t="shared" si="6"/>
        <v>24.917509369917262</v>
      </c>
      <c r="AB50" s="119"/>
      <c r="AC50" s="253">
        <f t="shared" si="7"/>
        <v>0.51105641006391778</v>
      </c>
      <c r="AD50" s="94"/>
      <c r="AE50" s="158">
        <f t="shared" si="8"/>
        <v>137894171</v>
      </c>
      <c r="AF50" s="148"/>
      <c r="AG50" s="94"/>
      <c r="AH50" s="158">
        <v>106450</v>
      </c>
      <c r="AI50" s="94"/>
      <c r="AJ50" s="158">
        <v>1400000</v>
      </c>
      <c r="AK50" s="94"/>
      <c r="AL50" s="158">
        <f t="shared" si="9"/>
        <v>139400621</v>
      </c>
      <c r="AM50" s="94"/>
      <c r="AN50" s="158">
        <v>127583014</v>
      </c>
      <c r="AO50" s="94"/>
      <c r="AP50" s="253">
        <f t="shared" si="16"/>
        <v>4511.1029630153453</v>
      </c>
      <c r="AQ50" s="119"/>
      <c r="AR50" s="253">
        <f t="shared" si="17"/>
        <v>114.68336177171081</v>
      </c>
      <c r="AS50" s="94"/>
      <c r="AT50" s="158">
        <v>1388699</v>
      </c>
      <c r="AU50" s="94"/>
      <c r="AV50" s="158">
        <v>0</v>
      </c>
      <c r="AW50" s="94"/>
      <c r="AX50" s="158"/>
      <c r="AY50" s="94"/>
      <c r="AZ50" s="158">
        <v>0</v>
      </c>
      <c r="BA50" s="94"/>
      <c r="BB50" s="126">
        <v>38</v>
      </c>
    </row>
    <row r="51" spans="1:54" ht="8.85" customHeight="1" x14ac:dyDescent="0.25">
      <c r="A51" s="94"/>
      <c r="B51" s="94"/>
      <c r="C51" s="94"/>
      <c r="E51" s="94"/>
      <c r="F51" s="94"/>
      <c r="G51" s="94"/>
      <c r="H51" s="94"/>
      <c r="I51" s="119"/>
      <c r="J51" s="119"/>
      <c r="K51" s="119"/>
      <c r="L51" s="94"/>
      <c r="M51" s="94"/>
      <c r="N51" s="94"/>
      <c r="O51" s="119"/>
      <c r="P51" s="119"/>
      <c r="Q51" s="119"/>
      <c r="R51" s="94"/>
      <c r="S51" s="94"/>
      <c r="T51" s="94"/>
      <c r="U51" s="119"/>
      <c r="V51" s="119"/>
      <c r="W51" s="119"/>
      <c r="X51" s="94"/>
      <c r="Y51" s="94"/>
      <c r="Z51" s="94"/>
      <c r="AA51" s="119"/>
      <c r="AB51" s="119"/>
      <c r="AC51" s="119"/>
      <c r="AD51" s="94"/>
      <c r="AE51" s="94"/>
      <c r="AF51" s="146"/>
      <c r="AG51" s="94"/>
      <c r="AH51" s="94"/>
      <c r="AI51" s="94"/>
      <c r="AJ51" s="94"/>
      <c r="AK51" s="94"/>
      <c r="AL51" s="94"/>
      <c r="AM51" s="94"/>
      <c r="AN51" s="94"/>
      <c r="AO51" s="94"/>
      <c r="AP51" s="119"/>
      <c r="AQ51" s="119"/>
      <c r="AR51" s="119"/>
      <c r="AS51" s="94"/>
      <c r="AT51" s="94"/>
      <c r="AU51" s="94"/>
      <c r="AV51" s="94"/>
      <c r="AW51" s="94"/>
      <c r="AX51" s="94"/>
      <c r="AY51" s="94"/>
      <c r="AZ51" s="94"/>
      <c r="BA51" s="94"/>
      <c r="BB51" s="94"/>
    </row>
    <row r="52" spans="1:54" ht="8.85" customHeight="1" x14ac:dyDescent="0.25">
      <c r="A52" s="126">
        <f>A50</f>
        <v>38</v>
      </c>
      <c r="B52" s="94"/>
      <c r="C52" s="158">
        <f>SUM(C13:C50)</f>
        <v>2521432</v>
      </c>
      <c r="E52" s="95" t="s">
        <v>63</v>
      </c>
      <c r="F52" s="94"/>
      <c r="G52" s="254">
        <f>SUM(G13:G50)</f>
        <v>6770834310</v>
      </c>
      <c r="H52" s="94"/>
      <c r="I52" s="255">
        <f>(G52/$C52)</f>
        <v>2685.3130720955392</v>
      </c>
      <c r="J52" s="119"/>
      <c r="K52" s="253">
        <f>IF($AE52&lt;&gt;0,(G52/$AE52)*100,0)</f>
        <v>60.506969965212043</v>
      </c>
      <c r="L52" s="94"/>
      <c r="M52" s="254">
        <f>SUM(M13:M50)</f>
        <v>3569917467</v>
      </c>
      <c r="N52" s="94"/>
      <c r="O52" s="255">
        <f>(M52/$C52)</f>
        <v>1415.8293648212602</v>
      </c>
      <c r="P52" s="119"/>
      <c r="Q52" s="253">
        <f>IF($AE52&lt;&gt;0,(M52/$AE52)*100,0)</f>
        <v>31.902255920667312</v>
      </c>
      <c r="R52" s="94"/>
      <c r="S52" s="254">
        <f>SUM(S13:S50)</f>
        <v>665033171</v>
      </c>
      <c r="T52" s="94"/>
      <c r="U52" s="255">
        <f>(S52/$C52)</f>
        <v>263.75217376474956</v>
      </c>
      <c r="V52" s="119"/>
      <c r="W52" s="253">
        <f>IF($AE52&lt;&gt;0,(S52/$AE52)*100,0)</f>
        <v>5.943010899578006</v>
      </c>
      <c r="X52" s="94"/>
      <c r="Y52" s="254">
        <f>SUM(Y13:Y50)</f>
        <v>184387546</v>
      </c>
      <c r="Z52" s="94"/>
      <c r="AA52" s="255">
        <f>(Y52/$C52)</f>
        <v>73.128105774813676</v>
      </c>
      <c r="AB52" s="119"/>
      <c r="AC52" s="253">
        <f>IF($AE52&lt;&gt;0,(Y52/$AE52)*100,0)</f>
        <v>1.6477632145426337</v>
      </c>
      <c r="AD52" s="94"/>
      <c r="AE52" s="254">
        <f>(G52+M52+S52+Y52)</f>
        <v>11190172494</v>
      </c>
      <c r="AF52" s="148"/>
      <c r="AG52" s="94"/>
      <c r="AH52" s="254">
        <f>SUM(AH13:AH50)</f>
        <v>19761339</v>
      </c>
      <c r="AI52" s="94"/>
      <c r="AJ52" s="254">
        <f>SUM(AJ13:AJ50)</f>
        <v>173863727</v>
      </c>
      <c r="AK52" s="94"/>
      <c r="AL52" s="254">
        <f>(AE52+AH52+AJ52)</f>
        <v>11383797560</v>
      </c>
      <c r="AM52" s="94"/>
      <c r="AN52" s="254">
        <f>SUM(AN13:AN50)</f>
        <v>9918125167</v>
      </c>
      <c r="AO52" s="94"/>
      <c r="AP52" s="255">
        <f>(AN52/$C52)</f>
        <v>3933.5287118589754</v>
      </c>
      <c r="AQ52" s="119"/>
      <c r="AR52" s="253">
        <f>IF($AP$52&lt;&gt;0,(AP52/$AP$52)*100,0)</f>
        <v>100</v>
      </c>
      <c r="AS52" s="94"/>
      <c r="AT52" s="254">
        <f>SUM(AT13:AT50)</f>
        <v>315573556</v>
      </c>
      <c r="AU52" s="94"/>
      <c r="AV52" s="254">
        <f>SUM(AV13:AV50)</f>
        <v>637021094</v>
      </c>
      <c r="AW52" s="94"/>
      <c r="AX52" s="254"/>
      <c r="AY52" s="94"/>
      <c r="AZ52" s="254">
        <f>SUM(AZ13:AZ50)</f>
        <v>32639446</v>
      </c>
      <c r="BA52" s="94"/>
      <c r="BB52" s="126">
        <f>BB50</f>
        <v>38</v>
      </c>
    </row>
    <row r="53" spans="1:54" ht="8.85" customHeight="1" x14ac:dyDescent="0.25">
      <c r="A53" s="94"/>
      <c r="B53" s="94"/>
      <c r="C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row>
    <row r="54" spans="1:54" ht="8.85" customHeight="1" x14ac:dyDescent="0.25">
      <c r="A54" s="94"/>
      <c r="B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row>
    <row r="55" spans="1:54" ht="12.75" x14ac:dyDescent="0.2">
      <c r="A55" s="94"/>
      <c r="B55" s="94"/>
      <c r="E55" s="256"/>
      <c r="F55" s="257"/>
      <c r="G55" s="305" t="s">
        <v>726</v>
      </c>
      <c r="H55" s="305"/>
      <c r="I55" s="305"/>
      <c r="J55" s="305"/>
      <c r="K55" s="305"/>
      <c r="L55" s="305"/>
      <c r="M55" s="305"/>
      <c r="N55" s="305"/>
      <c r="O55" s="305"/>
      <c r="P55" s="305"/>
      <c r="Q55" s="305"/>
      <c r="R55" s="257"/>
      <c r="S55" s="257"/>
      <c r="T55" s="257"/>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row>
    <row r="56" spans="1:54" ht="12.75" x14ac:dyDescent="0.25">
      <c r="A56" s="94"/>
      <c r="B56" s="94"/>
      <c r="C56" s="94"/>
      <c r="G56" s="305"/>
      <c r="H56" s="305"/>
      <c r="I56" s="305"/>
      <c r="J56" s="305"/>
      <c r="K56" s="305"/>
      <c r="L56" s="305"/>
      <c r="M56" s="305"/>
      <c r="N56" s="305"/>
      <c r="O56" s="305"/>
      <c r="P56" s="305"/>
      <c r="Q56" s="305"/>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row>
    <row r="57" spans="1:54" ht="12.75" x14ac:dyDescent="0.25">
      <c r="A57" s="94"/>
      <c r="B57" s="94"/>
      <c r="C57" s="94"/>
      <c r="E57" s="258"/>
      <c r="F57" s="258"/>
      <c r="G57" s="305"/>
      <c r="H57" s="305"/>
      <c r="I57" s="305"/>
      <c r="J57" s="305"/>
      <c r="K57" s="305"/>
      <c r="L57" s="305"/>
      <c r="M57" s="305"/>
      <c r="N57" s="305"/>
      <c r="O57" s="305"/>
      <c r="P57" s="305"/>
      <c r="Q57" s="305"/>
      <c r="R57" s="258"/>
      <c r="S57" s="258"/>
      <c r="T57" s="258"/>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row>
    <row r="58" spans="1:54" ht="12.75" x14ac:dyDescent="0.25">
      <c r="A58" s="94"/>
      <c r="B58" s="94"/>
      <c r="C58" s="94"/>
      <c r="E58" s="118"/>
      <c r="F58" s="94"/>
      <c r="G58" s="305"/>
      <c r="H58" s="305"/>
      <c r="I58" s="305"/>
      <c r="J58" s="305"/>
      <c r="K58" s="305"/>
      <c r="L58" s="305"/>
      <c r="M58" s="305"/>
      <c r="N58" s="305"/>
      <c r="O58" s="305"/>
      <c r="P58" s="305"/>
      <c r="Q58" s="305"/>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row>
    <row r="59" spans="1:54" ht="8.85" customHeight="1" x14ac:dyDescent="0.2">
      <c r="A59" s="94"/>
      <c r="B59" s="94"/>
      <c r="C59" s="94"/>
      <c r="F59" s="94"/>
      <c r="G59" s="305" t="s">
        <v>121</v>
      </c>
      <c r="H59" s="305"/>
      <c r="I59" s="305"/>
      <c r="J59" s="305"/>
      <c r="K59" s="305"/>
      <c r="L59" s="305"/>
      <c r="M59" s="305"/>
      <c r="N59" s="305"/>
      <c r="O59" s="305"/>
      <c r="P59" s="305"/>
      <c r="Q59" s="305"/>
      <c r="R59" s="257"/>
      <c r="S59" s="257"/>
      <c r="T59" s="257"/>
      <c r="U59" s="257"/>
      <c r="V59" s="257"/>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row>
    <row r="60" spans="1:54" ht="8.85" customHeight="1" x14ac:dyDescent="0.25">
      <c r="A60" s="94"/>
      <c r="B60" s="94"/>
      <c r="C60" s="94"/>
      <c r="F60" s="94"/>
      <c r="G60" s="305"/>
      <c r="H60" s="305"/>
      <c r="I60" s="305"/>
      <c r="J60" s="305"/>
      <c r="K60" s="305"/>
      <c r="L60" s="305"/>
      <c r="M60" s="305"/>
      <c r="N60" s="305"/>
      <c r="O60" s="305"/>
      <c r="P60" s="305"/>
      <c r="Q60" s="305"/>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row>
    <row r="61" spans="1:54" ht="8.85" customHeight="1" x14ac:dyDescent="0.25">
      <c r="A61" s="94"/>
      <c r="B61" s="94"/>
      <c r="C61" s="94"/>
      <c r="G61" s="305"/>
      <c r="H61" s="305"/>
      <c r="I61" s="305"/>
      <c r="J61" s="305"/>
      <c r="K61" s="305"/>
      <c r="L61" s="305"/>
      <c r="M61" s="305"/>
      <c r="N61" s="305"/>
      <c r="O61" s="305"/>
      <c r="P61" s="305"/>
      <c r="Q61" s="305"/>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row>
    <row r="62" spans="1:54" ht="8.85" customHeight="1" x14ac:dyDescent="0.25">
      <c r="A62" s="94"/>
      <c r="B62" s="94"/>
      <c r="C62" s="94"/>
      <c r="E62" s="94"/>
      <c r="F62" s="94"/>
      <c r="G62" s="305"/>
      <c r="H62" s="305"/>
      <c r="I62" s="305"/>
      <c r="J62" s="305"/>
      <c r="K62" s="305"/>
      <c r="L62" s="305"/>
      <c r="M62" s="305"/>
      <c r="N62" s="305"/>
      <c r="O62" s="305"/>
      <c r="P62" s="305"/>
      <c r="Q62" s="305"/>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row>
    <row r="63" spans="1:54" ht="8.85" customHeight="1" x14ac:dyDescent="0.25">
      <c r="A63" s="94"/>
      <c r="B63" s="94"/>
      <c r="C63" s="94"/>
      <c r="E63" s="94"/>
      <c r="F63" s="94"/>
      <c r="G63" s="305"/>
      <c r="H63" s="305"/>
      <c r="I63" s="305"/>
      <c r="J63" s="305"/>
      <c r="K63" s="305"/>
      <c r="L63" s="305"/>
      <c r="M63" s="305"/>
      <c r="N63" s="305"/>
      <c r="O63" s="305"/>
      <c r="P63" s="305"/>
      <c r="Q63" s="305"/>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row>
    <row r="64" spans="1:54" ht="8.85" customHeight="1" x14ac:dyDescent="0.25">
      <c r="A64" s="94"/>
      <c r="B64" s="94"/>
      <c r="C64" s="94"/>
      <c r="E64" s="94"/>
      <c r="F64" s="94"/>
      <c r="G64" s="305"/>
      <c r="H64" s="305"/>
      <c r="I64" s="305"/>
      <c r="J64" s="305"/>
      <c r="K64" s="305"/>
      <c r="L64" s="305"/>
      <c r="M64" s="305"/>
      <c r="N64" s="305"/>
      <c r="O64" s="305"/>
      <c r="P64" s="305"/>
      <c r="Q64" s="305"/>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row>
    <row r="65" spans="1:55" ht="8.4499999999999993" customHeight="1" x14ac:dyDescent="0.25">
      <c r="A65" s="94"/>
      <c r="B65" s="94"/>
      <c r="C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row>
    <row r="66" spans="1:55" ht="3" customHeight="1" x14ac:dyDescent="0.25">
      <c r="A66" s="94"/>
      <c r="B66" s="94"/>
      <c r="C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row>
    <row r="67" spans="1:55" ht="12.75" customHeight="1" x14ac:dyDescent="0.25">
      <c r="A67" s="134">
        <v>2</v>
      </c>
      <c r="B67" s="94"/>
      <c r="C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6">
        <v>3</v>
      </c>
    </row>
    <row r="68" spans="1:55" ht="10.5" customHeight="1" x14ac:dyDescent="0.25">
      <c r="A68" s="94"/>
      <c r="B68" s="94"/>
      <c r="C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6" t="s">
        <v>40</v>
      </c>
      <c r="AF68" s="94"/>
      <c r="AG68" s="94"/>
      <c r="AH68" s="94" t="s">
        <v>41</v>
      </c>
      <c r="AI68" s="94"/>
      <c r="AJ68" s="94"/>
      <c r="AK68" s="94"/>
      <c r="AL68" s="94"/>
      <c r="AM68" s="94"/>
      <c r="AN68" s="94"/>
      <c r="AO68" s="94"/>
      <c r="AP68" s="94"/>
      <c r="AQ68" s="94"/>
      <c r="AR68" s="94"/>
      <c r="AS68" s="94"/>
      <c r="AT68" s="94"/>
      <c r="AU68" s="94"/>
      <c r="AV68" s="94"/>
      <c r="AW68" s="94"/>
      <c r="AX68" s="94"/>
      <c r="AY68" s="94"/>
      <c r="AZ68" s="94"/>
      <c r="BA68" s="94"/>
      <c r="BB68" s="96" t="s">
        <v>42</v>
      </c>
    </row>
    <row r="69" spans="1:55" ht="10.5" customHeight="1" x14ac:dyDescent="0.25">
      <c r="A69" s="146"/>
      <c r="B69" s="94"/>
      <c r="C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6" t="s">
        <v>43</v>
      </c>
      <c r="AF69" s="94"/>
      <c r="AG69" s="94"/>
      <c r="AH69" s="94" t="s">
        <v>44</v>
      </c>
      <c r="AI69" s="94"/>
      <c r="AJ69" s="94"/>
      <c r="AK69" s="94"/>
      <c r="AL69" s="94"/>
      <c r="AM69" s="94"/>
      <c r="AN69" s="94"/>
      <c r="AO69" s="94"/>
      <c r="AP69" s="94"/>
      <c r="AQ69" s="94"/>
      <c r="AR69" s="94"/>
      <c r="AS69" s="94"/>
      <c r="AT69" s="94"/>
      <c r="AU69" s="94"/>
      <c r="AV69" s="94"/>
      <c r="AW69" s="94"/>
      <c r="AX69" s="94"/>
      <c r="AY69" s="94"/>
      <c r="AZ69" s="94"/>
      <c r="BA69" s="94"/>
      <c r="BB69" s="96" t="s">
        <v>122</v>
      </c>
    </row>
    <row r="70" spans="1:55" ht="10.5" customHeight="1" x14ac:dyDescent="0.25">
      <c r="A70" s="125"/>
      <c r="B70" s="94"/>
      <c r="C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6" t="s">
        <v>46</v>
      </c>
      <c r="AF70" s="94"/>
      <c r="AG70" s="94"/>
      <c r="AH70" s="118" t="s">
        <v>47</v>
      </c>
      <c r="AI70" s="94"/>
      <c r="AJ70" s="94"/>
      <c r="AK70" s="94"/>
      <c r="AL70" s="94"/>
      <c r="AM70" s="94"/>
      <c r="AN70" s="94"/>
      <c r="AO70" s="94"/>
      <c r="AP70" s="94"/>
      <c r="AQ70" s="94"/>
      <c r="AR70" s="94"/>
      <c r="AS70" s="94"/>
      <c r="AT70" s="94"/>
      <c r="AU70" s="94"/>
      <c r="AV70" s="94"/>
      <c r="AW70" s="94"/>
      <c r="AX70" s="94"/>
      <c r="AY70" s="94"/>
      <c r="AZ70" s="94"/>
      <c r="BA70" s="94"/>
      <c r="BB70" s="94"/>
    </row>
    <row r="71" spans="1:55" ht="6.75" customHeight="1" x14ac:dyDescent="0.25">
      <c r="A71" s="94"/>
      <c r="B71" s="94"/>
      <c r="C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row>
    <row r="72" spans="1:55" ht="9.6" customHeight="1" x14ac:dyDescent="0.25">
      <c r="A72" s="94"/>
      <c r="B72" s="94"/>
      <c r="C72" s="94"/>
      <c r="E72" s="94"/>
      <c r="F72" s="94"/>
      <c r="G72" s="99" t="s">
        <v>48</v>
      </c>
      <c r="H72" s="99"/>
      <c r="I72" s="99"/>
      <c r="J72" s="99"/>
      <c r="K72" s="99"/>
      <c r="L72" s="99"/>
      <c r="M72" s="99"/>
      <c r="N72" s="99"/>
      <c r="O72" s="99"/>
      <c r="P72" s="99"/>
      <c r="Q72" s="99"/>
      <c r="R72" s="99"/>
      <c r="S72" s="99"/>
      <c r="T72" s="99"/>
      <c r="U72" s="99"/>
      <c r="V72" s="99"/>
      <c r="W72" s="99"/>
      <c r="X72" s="99"/>
      <c r="Y72" s="99"/>
      <c r="Z72" s="99"/>
      <c r="AA72" s="99"/>
      <c r="AB72" s="99"/>
      <c r="AC72" s="99"/>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row>
    <row r="73" spans="1:55" ht="9.6" customHeight="1" x14ac:dyDescent="0.25">
      <c r="A73" s="94"/>
      <c r="B73" s="94"/>
      <c r="C73" s="94"/>
      <c r="E73" s="94"/>
      <c r="F73" s="94"/>
      <c r="G73" s="137" t="s">
        <v>6</v>
      </c>
      <c r="H73" s="137"/>
      <c r="I73" s="137"/>
      <c r="J73" s="137"/>
      <c r="K73" s="137"/>
      <c r="L73" s="94"/>
      <c r="M73" s="137" t="s">
        <v>49</v>
      </c>
      <c r="N73" s="137"/>
      <c r="O73" s="137"/>
      <c r="P73" s="137"/>
      <c r="Q73" s="137"/>
      <c r="R73" s="94"/>
      <c r="S73" s="137" t="s">
        <v>50</v>
      </c>
      <c r="T73" s="137"/>
      <c r="U73" s="137"/>
      <c r="V73" s="137"/>
      <c r="W73" s="137"/>
      <c r="X73" s="137"/>
      <c r="Y73" s="137"/>
      <c r="Z73" s="137"/>
      <c r="AA73" s="137"/>
      <c r="AB73" s="137"/>
      <c r="AC73" s="137"/>
      <c r="AD73" s="94"/>
      <c r="AE73" s="94"/>
      <c r="AF73" s="94"/>
      <c r="AG73" s="94"/>
      <c r="AH73" s="94"/>
      <c r="AI73" s="94"/>
      <c r="AJ73" s="94"/>
      <c r="AK73" s="94"/>
      <c r="AL73" s="94"/>
      <c r="AM73" s="94"/>
      <c r="AN73" s="99" t="s">
        <v>51</v>
      </c>
      <c r="AO73" s="99"/>
      <c r="AP73" s="99"/>
      <c r="AQ73" s="99"/>
      <c r="AR73" s="99"/>
      <c r="AS73" s="99"/>
      <c r="AT73" s="99"/>
      <c r="AU73" s="99"/>
      <c r="AV73" s="99"/>
      <c r="AW73" s="99"/>
      <c r="AX73" s="99"/>
      <c r="AY73" s="99"/>
      <c r="AZ73" s="99"/>
      <c r="BA73" s="94"/>
      <c r="BB73" s="94"/>
    </row>
    <row r="74" spans="1:55" ht="9.6" customHeight="1" x14ac:dyDescent="0.25">
      <c r="A74" s="94"/>
      <c r="B74" s="94"/>
      <c r="C74" s="94"/>
      <c r="E74" s="94"/>
      <c r="F74" s="94"/>
      <c r="G74" s="99" t="s">
        <v>52</v>
      </c>
      <c r="H74" s="99"/>
      <c r="I74" s="99"/>
      <c r="J74" s="99"/>
      <c r="K74" s="99"/>
      <c r="L74" s="94"/>
      <c r="M74" s="99" t="s">
        <v>53</v>
      </c>
      <c r="N74" s="99"/>
      <c r="O74" s="99"/>
      <c r="P74" s="99"/>
      <c r="Q74" s="99"/>
      <c r="R74" s="94"/>
      <c r="S74" s="99" t="s">
        <v>53</v>
      </c>
      <c r="T74" s="99"/>
      <c r="U74" s="99"/>
      <c r="V74" s="99"/>
      <c r="W74" s="99"/>
      <c r="X74" s="99"/>
      <c r="Y74" s="99"/>
      <c r="Z74" s="99"/>
      <c r="AA74" s="99"/>
      <c r="AB74" s="99"/>
      <c r="AC74" s="99"/>
      <c r="AD74" s="94"/>
      <c r="AE74" s="94"/>
      <c r="AF74" s="94"/>
      <c r="AG74" s="94"/>
      <c r="AH74" s="94"/>
      <c r="AI74" s="94"/>
      <c r="AJ74" s="94"/>
      <c r="AK74" s="94"/>
      <c r="AL74" s="94"/>
      <c r="AM74" s="94"/>
      <c r="AN74" s="137" t="s">
        <v>54</v>
      </c>
      <c r="AO74" s="137"/>
      <c r="AP74" s="137"/>
      <c r="AQ74" s="137"/>
      <c r="AR74" s="137"/>
      <c r="AS74" s="94"/>
      <c r="AT74" s="119"/>
      <c r="AU74" s="119"/>
      <c r="AV74" s="119"/>
      <c r="AW74" s="119"/>
      <c r="AX74" s="119"/>
      <c r="AY74" s="119"/>
      <c r="AZ74" s="119"/>
      <c r="BA74" s="94"/>
      <c r="BB74" s="94"/>
    </row>
    <row r="75" spans="1:55" ht="7.5" customHeight="1" x14ac:dyDescent="0.25">
      <c r="A75" s="94"/>
      <c r="B75" s="94"/>
      <c r="C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9" t="s">
        <v>55</v>
      </c>
      <c r="AO75" s="99"/>
      <c r="AP75" s="99"/>
      <c r="AQ75" s="99"/>
      <c r="AR75" s="99"/>
      <c r="AS75" s="94"/>
      <c r="AT75" s="99" t="s">
        <v>56</v>
      </c>
      <c r="AU75" s="99"/>
      <c r="AV75" s="99"/>
      <c r="AW75" s="99"/>
      <c r="AX75" s="99"/>
      <c r="AY75" s="99"/>
      <c r="AZ75" s="99"/>
      <c r="BA75" s="94"/>
      <c r="BB75" s="94"/>
    </row>
    <row r="76" spans="1:55" ht="9.6" customHeight="1" x14ac:dyDescent="0.25">
      <c r="A76" s="94"/>
      <c r="B76" s="94"/>
      <c r="C76" s="94"/>
      <c r="E76" s="94"/>
      <c r="F76" s="94"/>
      <c r="G76" s="94"/>
      <c r="H76" s="94"/>
      <c r="I76" s="94"/>
      <c r="J76" s="94"/>
      <c r="K76" s="95"/>
      <c r="L76" s="94"/>
      <c r="M76" s="94"/>
      <c r="N76" s="94"/>
      <c r="O76" s="94"/>
      <c r="P76" s="94"/>
      <c r="Q76" s="95"/>
      <c r="R76" s="94"/>
      <c r="S76" s="99" t="s">
        <v>57</v>
      </c>
      <c r="T76" s="99"/>
      <c r="U76" s="99"/>
      <c r="V76" s="99"/>
      <c r="W76" s="99"/>
      <c r="X76" s="94"/>
      <c r="Y76" s="99" t="s">
        <v>58</v>
      </c>
      <c r="Z76" s="99"/>
      <c r="AA76" s="99"/>
      <c r="AB76" s="99"/>
      <c r="AC76" s="99"/>
      <c r="AD76" s="94"/>
      <c r="AE76" s="94"/>
      <c r="AF76" s="94"/>
      <c r="AG76" s="94"/>
      <c r="AH76" s="94"/>
      <c r="AI76" s="94"/>
      <c r="AJ76" s="95"/>
      <c r="AK76" s="94"/>
      <c r="AL76" s="94"/>
      <c r="AM76" s="94"/>
      <c r="AN76" s="94"/>
      <c r="AO76" s="94"/>
      <c r="AP76" s="94"/>
      <c r="AQ76" s="94"/>
      <c r="AR76" s="95"/>
      <c r="AS76" s="94"/>
      <c r="AT76" s="95" t="s">
        <v>59</v>
      </c>
      <c r="AU76" s="94"/>
      <c r="AV76" s="95" t="s">
        <v>59</v>
      </c>
      <c r="AW76" s="94"/>
      <c r="AX76" s="95"/>
      <c r="AY76" s="94"/>
      <c r="AZ76" s="94"/>
      <c r="BA76" s="94"/>
      <c r="BB76" s="94"/>
    </row>
    <row r="77" spans="1:55" ht="9.6" customHeight="1" x14ac:dyDescent="0.25">
      <c r="A77" s="94"/>
      <c r="B77" s="94"/>
      <c r="C77" s="95" t="s">
        <v>60</v>
      </c>
      <c r="E77" s="94"/>
      <c r="F77" s="94"/>
      <c r="G77" s="94"/>
      <c r="H77" s="94"/>
      <c r="I77" s="95" t="s">
        <v>61</v>
      </c>
      <c r="J77" s="94"/>
      <c r="K77" s="95" t="s">
        <v>62</v>
      </c>
      <c r="L77" s="94"/>
      <c r="M77" s="94"/>
      <c r="N77" s="94"/>
      <c r="O77" s="95" t="s">
        <v>61</v>
      </c>
      <c r="P77" s="94"/>
      <c r="Q77" s="95" t="s">
        <v>62</v>
      </c>
      <c r="R77" s="94"/>
      <c r="S77" s="94"/>
      <c r="T77" s="94"/>
      <c r="U77" s="95" t="s">
        <v>61</v>
      </c>
      <c r="V77" s="94"/>
      <c r="W77" s="95" t="s">
        <v>62</v>
      </c>
      <c r="X77" s="94"/>
      <c r="Y77" s="94"/>
      <c r="Z77" s="94"/>
      <c r="AA77" s="95" t="s">
        <v>61</v>
      </c>
      <c r="AB77" s="94"/>
      <c r="AC77" s="95" t="s">
        <v>62</v>
      </c>
      <c r="AD77" s="94"/>
      <c r="AE77" s="95" t="s">
        <v>63</v>
      </c>
      <c r="AF77" s="95"/>
      <c r="AG77" s="94"/>
      <c r="AH77" s="95" t="s">
        <v>64</v>
      </c>
      <c r="AI77" s="94"/>
      <c r="AJ77" s="95" t="s">
        <v>65</v>
      </c>
      <c r="AK77" s="94"/>
      <c r="AL77" s="95" t="s">
        <v>66</v>
      </c>
      <c r="AM77" s="94"/>
      <c r="AN77" s="94"/>
      <c r="AO77" s="94"/>
      <c r="AP77" s="95" t="s">
        <v>61</v>
      </c>
      <c r="AQ77" s="94"/>
      <c r="AR77" s="95" t="s">
        <v>62</v>
      </c>
      <c r="AS77" s="94"/>
      <c r="AT77" s="95" t="s">
        <v>67</v>
      </c>
      <c r="AU77" s="94"/>
      <c r="AV77" s="95" t="s">
        <v>67</v>
      </c>
      <c r="AW77" s="94"/>
      <c r="AX77" s="95"/>
      <c r="AY77" s="94"/>
      <c r="AZ77" s="95" t="s">
        <v>68</v>
      </c>
      <c r="BA77" s="94"/>
      <c r="BB77" s="94"/>
    </row>
    <row r="78" spans="1:55" ht="9.6" customHeight="1" x14ac:dyDescent="0.25">
      <c r="A78" s="100" t="s">
        <v>69</v>
      </c>
      <c r="B78" s="94"/>
      <c r="C78" s="100" t="s">
        <v>70</v>
      </c>
      <c r="E78" s="100" t="s">
        <v>71</v>
      </c>
      <c r="F78" s="94"/>
      <c r="G78" s="100" t="s">
        <v>72</v>
      </c>
      <c r="H78" s="94"/>
      <c r="I78" s="100" t="s">
        <v>73</v>
      </c>
      <c r="J78" s="94"/>
      <c r="K78" s="100" t="s">
        <v>74</v>
      </c>
      <c r="L78" s="94"/>
      <c r="M78" s="100" t="s">
        <v>72</v>
      </c>
      <c r="N78" s="94"/>
      <c r="O78" s="100" t="s">
        <v>73</v>
      </c>
      <c r="P78" s="94"/>
      <c r="Q78" s="100" t="s">
        <v>74</v>
      </c>
      <c r="R78" s="94"/>
      <c r="S78" s="100" t="s">
        <v>72</v>
      </c>
      <c r="T78" s="94"/>
      <c r="U78" s="100" t="s">
        <v>73</v>
      </c>
      <c r="V78" s="94"/>
      <c r="W78" s="100" t="s">
        <v>74</v>
      </c>
      <c r="X78" s="94"/>
      <c r="Y78" s="100" t="s">
        <v>72</v>
      </c>
      <c r="Z78" s="94"/>
      <c r="AA78" s="100" t="s">
        <v>73</v>
      </c>
      <c r="AB78" s="94"/>
      <c r="AC78" s="100" t="s">
        <v>74</v>
      </c>
      <c r="AD78" s="94"/>
      <c r="AE78" s="100" t="s">
        <v>48</v>
      </c>
      <c r="AF78" s="139"/>
      <c r="AG78" s="94"/>
      <c r="AH78" s="100" t="s">
        <v>75</v>
      </c>
      <c r="AI78" s="94"/>
      <c r="AJ78" s="100" t="s">
        <v>76</v>
      </c>
      <c r="AK78" s="94"/>
      <c r="AL78" s="100" t="s">
        <v>77</v>
      </c>
      <c r="AM78" s="94"/>
      <c r="AN78" s="100" t="s">
        <v>72</v>
      </c>
      <c r="AO78" s="94"/>
      <c r="AP78" s="100" t="s">
        <v>73</v>
      </c>
      <c r="AQ78" s="94"/>
      <c r="AR78" s="100" t="s">
        <v>78</v>
      </c>
      <c r="AS78" s="94"/>
      <c r="AT78" s="100" t="s">
        <v>79</v>
      </c>
      <c r="AU78" s="94"/>
      <c r="AV78" s="100" t="s">
        <v>80</v>
      </c>
      <c r="AW78" s="94"/>
      <c r="AX78" s="100"/>
      <c r="AY78" s="94"/>
      <c r="AZ78" s="100" t="s">
        <v>81</v>
      </c>
      <c r="BA78" s="94"/>
      <c r="BB78" s="249" t="s">
        <v>69</v>
      </c>
    </row>
    <row r="79" spans="1:55" ht="9.75" customHeight="1" x14ac:dyDescent="0.25">
      <c r="A79" s="139"/>
      <c r="B79" s="94"/>
      <c r="C79" s="139"/>
      <c r="D79" s="302" t="s">
        <v>282</v>
      </c>
      <c r="F79" s="94"/>
      <c r="G79" s="139"/>
      <c r="H79" s="94"/>
      <c r="I79" s="139"/>
      <c r="J79" s="94"/>
      <c r="K79" s="139"/>
      <c r="L79" s="94"/>
      <c r="M79" s="139"/>
      <c r="N79" s="94"/>
      <c r="O79" s="139"/>
      <c r="P79" s="94"/>
      <c r="Q79" s="139"/>
      <c r="R79" s="94"/>
      <c r="S79" s="139"/>
      <c r="T79" s="94"/>
      <c r="U79" s="139"/>
      <c r="V79" s="94"/>
      <c r="W79" s="139"/>
      <c r="X79" s="94"/>
      <c r="Y79" s="139"/>
      <c r="Z79" s="94"/>
      <c r="AA79" s="139"/>
      <c r="AB79" s="94"/>
      <c r="AC79" s="139"/>
      <c r="AD79" s="94"/>
      <c r="AE79" s="139"/>
      <c r="AF79" s="139"/>
      <c r="AG79" s="94"/>
      <c r="AH79" s="139"/>
      <c r="AI79" s="94"/>
      <c r="AJ79" s="139"/>
      <c r="AK79" s="94"/>
      <c r="AL79" s="139"/>
      <c r="AM79" s="94"/>
      <c r="AN79" s="139"/>
      <c r="AO79" s="94"/>
      <c r="AP79" s="139"/>
      <c r="AQ79" s="94"/>
      <c r="AR79" s="139"/>
      <c r="AS79" s="94"/>
      <c r="AT79" s="139"/>
      <c r="AU79" s="94"/>
      <c r="AV79" s="139"/>
      <c r="AW79" s="94"/>
      <c r="AX79" s="139"/>
      <c r="AY79" s="94"/>
      <c r="AZ79" s="139"/>
      <c r="BA79" s="94"/>
      <c r="BB79" s="119"/>
    </row>
    <row r="80" spans="1:55" ht="9.75" customHeight="1" x14ac:dyDescent="0.25">
      <c r="A80" s="94">
        <v>1</v>
      </c>
      <c r="B80" s="94"/>
      <c r="C80" s="155">
        <v>32769</v>
      </c>
      <c r="D80" s="97" t="s">
        <v>84</v>
      </c>
      <c r="E80" s="8" t="s">
        <v>123</v>
      </c>
      <c r="F80" s="94"/>
      <c r="G80" s="252">
        <v>54723284</v>
      </c>
      <c r="H80" s="94"/>
      <c r="I80" s="250">
        <f t="shared" ref="I80:I111" si="18">(G80/$C80)</f>
        <v>1669.9711312520981</v>
      </c>
      <c r="J80" s="94"/>
      <c r="K80" s="251">
        <f t="shared" ref="K80:K111" si="19">IF($AE80&lt;&gt;0,(G80/$AE80)*100,0)</f>
        <v>49.417146997283425</v>
      </c>
      <c r="L80" s="94"/>
      <c r="M80" s="252">
        <v>46711794</v>
      </c>
      <c r="N80" s="94"/>
      <c r="O80" s="250">
        <f t="shared" ref="O80:O111" si="20">(M80/$C80)</f>
        <v>1425.4873203332418</v>
      </c>
      <c r="P80" s="94"/>
      <c r="Q80" s="251">
        <f t="shared" ref="Q80:Q111" si="21">IF($AE80&lt;&gt;0,(M80/$AE80)*100,0)</f>
        <v>42.182475573008773</v>
      </c>
      <c r="R80" s="94"/>
      <c r="S80" s="252">
        <v>9053828</v>
      </c>
      <c r="T80" s="94"/>
      <c r="U80" s="250">
        <f t="shared" ref="U80:U111" si="22">(S80/$C80)</f>
        <v>276.29247154322684</v>
      </c>
      <c r="V80" s="94"/>
      <c r="W80" s="251">
        <f t="shared" ref="W80:W111" si="23">IF($AE80&lt;&gt;0,(S80/$AE80)*100,0)</f>
        <v>8.1759411435198324</v>
      </c>
      <c r="X80" s="94"/>
      <c r="Y80" s="252">
        <v>248535</v>
      </c>
      <c r="Z80" s="94"/>
      <c r="AA80" s="250">
        <f t="shared" ref="AA80:AA111" si="24">(Y80/$C80)</f>
        <v>7.5844548201043667</v>
      </c>
      <c r="AB80" s="94"/>
      <c r="AC80" s="251">
        <f t="shared" ref="AC80:AC111" si="25">IF($AE80&lt;&gt;0,(Y80/$AE80)*100,0)</f>
        <v>0.22443628618797504</v>
      </c>
      <c r="AD80" s="94"/>
      <c r="AE80" s="252">
        <f t="shared" ref="AE80:AE111" si="26">(G80+M80+S80+Y80)</f>
        <v>110737441</v>
      </c>
      <c r="AF80" s="252"/>
      <c r="AG80" s="94"/>
      <c r="AH80" s="252">
        <v>26398</v>
      </c>
      <c r="AI80" s="94"/>
      <c r="AJ80" s="252">
        <v>0</v>
      </c>
      <c r="AK80" s="94"/>
      <c r="AL80" s="252">
        <f t="shared" ref="AL80:AL111" si="27">(AE80+AH80+AJ80)</f>
        <v>110763839</v>
      </c>
      <c r="AM80" s="94"/>
      <c r="AN80" s="252">
        <v>102119707</v>
      </c>
      <c r="AO80" s="94"/>
      <c r="AP80" s="250">
        <f t="shared" ref="AP80:AP111" si="28">(AN80/$C80)</f>
        <v>3116.3510329884953</v>
      </c>
      <c r="AQ80" s="94"/>
      <c r="AR80" s="251">
        <f t="shared" ref="AR80:AR111" si="29">IF($AP$192&lt;&gt;0,(AP80/$AP$192)*100,0)</f>
        <v>88.204068020321415</v>
      </c>
      <c r="AS80" s="94"/>
      <c r="AT80" s="252">
        <v>1718907</v>
      </c>
      <c r="AU80" s="94"/>
      <c r="AV80" s="252">
        <v>3613242</v>
      </c>
      <c r="AW80" s="94"/>
      <c r="AX80" s="252"/>
      <c r="AY80" s="94"/>
      <c r="AZ80" s="252">
        <v>360064</v>
      </c>
      <c r="BA80" s="94"/>
      <c r="BB80" s="94">
        <v>1</v>
      </c>
    </row>
    <row r="81" spans="1:54" ht="9.75" customHeight="1" x14ac:dyDescent="0.25">
      <c r="A81" s="94">
        <v>2</v>
      </c>
      <c r="B81" s="94"/>
      <c r="C81" s="155">
        <v>108639</v>
      </c>
      <c r="E81" s="8" t="s">
        <v>124</v>
      </c>
      <c r="F81" s="94"/>
      <c r="G81" s="155">
        <v>279842551</v>
      </c>
      <c r="H81" s="94"/>
      <c r="I81" s="251">
        <f t="shared" si="18"/>
        <v>2575.8940251659164</v>
      </c>
      <c r="J81" s="94"/>
      <c r="K81" s="251">
        <f t="shared" si="19"/>
        <v>70.898604126783553</v>
      </c>
      <c r="L81" s="94"/>
      <c r="M81" s="155">
        <v>94292741</v>
      </c>
      <c r="N81" s="94"/>
      <c r="O81" s="251">
        <f t="shared" si="20"/>
        <v>867.9455904417382</v>
      </c>
      <c r="P81" s="94"/>
      <c r="Q81" s="251">
        <f t="shared" si="21"/>
        <v>23.889232328318553</v>
      </c>
      <c r="R81" s="94"/>
      <c r="S81" s="155">
        <v>16919998</v>
      </c>
      <c r="T81" s="94"/>
      <c r="U81" s="251">
        <f t="shared" si="22"/>
        <v>155.74515597529432</v>
      </c>
      <c r="V81" s="94"/>
      <c r="W81" s="251">
        <f t="shared" si="23"/>
        <v>4.2867113515841613</v>
      </c>
      <c r="X81" s="94"/>
      <c r="Y81" s="155">
        <v>3652835</v>
      </c>
      <c r="Z81" s="94"/>
      <c r="AA81" s="251">
        <f t="shared" si="24"/>
        <v>33.623606623772311</v>
      </c>
      <c r="AB81" s="94"/>
      <c r="AC81" s="251">
        <f t="shared" si="25"/>
        <v>0.92545219331373019</v>
      </c>
      <c r="AD81" s="94"/>
      <c r="AE81" s="155">
        <f t="shared" si="26"/>
        <v>394708125</v>
      </c>
      <c r="AF81" s="146"/>
      <c r="AG81" s="94"/>
      <c r="AH81" s="155">
        <v>0</v>
      </c>
      <c r="AI81" s="94"/>
      <c r="AJ81" s="155">
        <v>10329553</v>
      </c>
      <c r="AK81" s="94"/>
      <c r="AL81" s="155">
        <f t="shared" si="27"/>
        <v>405037678</v>
      </c>
      <c r="AM81" s="94"/>
      <c r="AN81" s="155">
        <v>352759124</v>
      </c>
      <c r="AO81" s="94"/>
      <c r="AP81" s="251">
        <f t="shared" si="28"/>
        <v>3247.0763169764082</v>
      </c>
      <c r="AQ81" s="94"/>
      <c r="AR81" s="251">
        <f t="shared" si="29"/>
        <v>91.904068989014675</v>
      </c>
      <c r="AS81" s="94"/>
      <c r="AT81" s="155">
        <v>19343637</v>
      </c>
      <c r="AU81" s="94"/>
      <c r="AV81" s="155">
        <v>24309964</v>
      </c>
      <c r="AW81" s="94"/>
      <c r="AX81" s="155"/>
      <c r="AY81" s="94"/>
      <c r="AZ81" s="155">
        <v>0</v>
      </c>
      <c r="BA81" s="94"/>
      <c r="BB81" s="94">
        <v>2</v>
      </c>
    </row>
    <row r="82" spans="1:54" ht="9.75" customHeight="1" x14ac:dyDescent="0.25">
      <c r="A82" s="94">
        <v>3</v>
      </c>
      <c r="B82" s="94"/>
      <c r="C82" s="155">
        <v>15144</v>
      </c>
      <c r="D82" s="97" t="s">
        <v>84</v>
      </c>
      <c r="E82" s="8" t="s">
        <v>125</v>
      </c>
      <c r="F82" s="94"/>
      <c r="G82" s="155">
        <v>25870988</v>
      </c>
      <c r="H82" s="94"/>
      <c r="I82" s="251">
        <f t="shared" si="18"/>
        <v>1708.3325409403064</v>
      </c>
      <c r="J82" s="94"/>
      <c r="K82" s="251">
        <f t="shared" si="19"/>
        <v>47.168636166139642</v>
      </c>
      <c r="L82" s="94"/>
      <c r="M82" s="155">
        <v>24546102</v>
      </c>
      <c r="N82" s="94"/>
      <c r="O82" s="251">
        <f t="shared" si="20"/>
        <v>1620.8466719492869</v>
      </c>
      <c r="P82" s="94"/>
      <c r="Q82" s="251">
        <f t="shared" si="21"/>
        <v>44.753070680368005</v>
      </c>
      <c r="R82" s="94"/>
      <c r="S82" s="155">
        <v>3978604</v>
      </c>
      <c r="T82" s="94"/>
      <c r="U82" s="251">
        <f t="shared" si="22"/>
        <v>262.71817221341786</v>
      </c>
      <c r="V82" s="94"/>
      <c r="W82" s="251">
        <f t="shared" si="23"/>
        <v>7.2538909037856554</v>
      </c>
      <c r="X82" s="94"/>
      <c r="Y82" s="155">
        <v>452167</v>
      </c>
      <c r="Z82" s="94"/>
      <c r="AA82" s="251">
        <f t="shared" si="24"/>
        <v>29.85783148441627</v>
      </c>
      <c r="AB82" s="94"/>
      <c r="AC82" s="251">
        <f t="shared" si="25"/>
        <v>0.82440224970669329</v>
      </c>
      <c r="AD82" s="94"/>
      <c r="AE82" s="155">
        <f t="shared" si="26"/>
        <v>54847861</v>
      </c>
      <c r="AF82" s="146"/>
      <c r="AG82" s="94"/>
      <c r="AH82" s="155">
        <v>1480390</v>
      </c>
      <c r="AI82" s="94"/>
      <c r="AJ82" s="155">
        <v>0</v>
      </c>
      <c r="AK82" s="94"/>
      <c r="AL82" s="155">
        <f t="shared" si="27"/>
        <v>56328251</v>
      </c>
      <c r="AM82" s="94"/>
      <c r="AN82" s="155">
        <v>52681915</v>
      </c>
      <c r="AO82" s="94"/>
      <c r="AP82" s="251">
        <f t="shared" si="28"/>
        <v>3478.7318409931327</v>
      </c>
      <c r="AQ82" s="94"/>
      <c r="AR82" s="251">
        <f t="shared" si="29"/>
        <v>98.460762821435637</v>
      </c>
      <c r="AS82" s="94"/>
      <c r="AT82" s="155">
        <v>4877187</v>
      </c>
      <c r="AU82" s="94"/>
      <c r="AV82" s="155">
        <v>2032742</v>
      </c>
      <c r="AW82" s="94"/>
      <c r="AX82" s="155"/>
      <c r="AY82" s="94"/>
      <c r="AZ82" s="155">
        <v>0</v>
      </c>
      <c r="BA82" s="94"/>
      <c r="BB82" s="94">
        <v>3</v>
      </c>
    </row>
    <row r="83" spans="1:54" ht="9.75" customHeight="1" x14ac:dyDescent="0.25">
      <c r="A83" s="94">
        <v>4</v>
      </c>
      <c r="B83" s="94"/>
      <c r="C83" s="155">
        <v>12995</v>
      </c>
      <c r="E83" s="8" t="s">
        <v>126</v>
      </c>
      <c r="F83" s="94"/>
      <c r="G83" s="155">
        <v>16817187</v>
      </c>
      <c r="H83" s="94"/>
      <c r="I83" s="251">
        <f t="shared" si="18"/>
        <v>1294.1275105809927</v>
      </c>
      <c r="J83" s="94"/>
      <c r="K83" s="251">
        <f t="shared" si="19"/>
        <v>47.099902720471562</v>
      </c>
      <c r="L83" s="94"/>
      <c r="M83" s="155">
        <v>16515071</v>
      </c>
      <c r="N83" s="94"/>
      <c r="O83" s="251">
        <f t="shared" si="20"/>
        <v>1270.878876490958</v>
      </c>
      <c r="P83" s="94"/>
      <c r="Q83" s="251">
        <f t="shared" si="21"/>
        <v>46.253766311909409</v>
      </c>
      <c r="R83" s="94"/>
      <c r="S83" s="155">
        <v>2373096</v>
      </c>
      <c r="T83" s="94"/>
      <c r="U83" s="251">
        <f t="shared" si="22"/>
        <v>182.61608310888803</v>
      </c>
      <c r="V83" s="94"/>
      <c r="W83" s="251">
        <f t="shared" si="23"/>
        <v>6.6463309676190292</v>
      </c>
      <c r="X83" s="94"/>
      <c r="Y83" s="155">
        <v>0</v>
      </c>
      <c r="Z83" s="94"/>
      <c r="AA83" s="251">
        <f t="shared" si="24"/>
        <v>0</v>
      </c>
      <c r="AB83" s="94"/>
      <c r="AC83" s="251">
        <f t="shared" si="25"/>
        <v>0</v>
      </c>
      <c r="AD83" s="94"/>
      <c r="AE83" s="155">
        <f t="shared" si="26"/>
        <v>35705354</v>
      </c>
      <c r="AF83" s="146"/>
      <c r="AG83" s="94"/>
      <c r="AH83" s="155">
        <v>0</v>
      </c>
      <c r="AI83" s="94"/>
      <c r="AJ83" s="155">
        <v>15372</v>
      </c>
      <c r="AK83" s="94"/>
      <c r="AL83" s="155">
        <f t="shared" si="27"/>
        <v>35720726</v>
      </c>
      <c r="AM83" s="94"/>
      <c r="AN83" s="155">
        <v>33472999</v>
      </c>
      <c r="AO83" s="94"/>
      <c r="AP83" s="251">
        <f t="shared" si="28"/>
        <v>2575.8367833782222</v>
      </c>
      <c r="AQ83" s="94"/>
      <c r="AR83" s="251">
        <f t="shared" si="29"/>
        <v>72.905548972273749</v>
      </c>
      <c r="AS83" s="94"/>
      <c r="AT83" s="155">
        <v>57738</v>
      </c>
      <c r="AU83" s="94"/>
      <c r="AV83" s="155">
        <v>0</v>
      </c>
      <c r="AW83" s="94"/>
      <c r="AX83" s="155"/>
      <c r="AY83" s="94"/>
      <c r="AZ83" s="155">
        <v>257602</v>
      </c>
      <c r="BA83" s="94"/>
      <c r="BB83" s="94">
        <v>4</v>
      </c>
    </row>
    <row r="84" spans="1:54" ht="9.75" customHeight="1" x14ac:dyDescent="0.25">
      <c r="A84" s="94">
        <v>5</v>
      </c>
      <c r="B84" s="94"/>
      <c r="C84" s="155">
        <v>31867</v>
      </c>
      <c r="D84" s="97" t="s">
        <v>84</v>
      </c>
      <c r="E84" s="8" t="s">
        <v>127</v>
      </c>
      <c r="F84" s="94"/>
      <c r="G84" s="155">
        <v>40790027</v>
      </c>
      <c r="H84" s="94"/>
      <c r="I84" s="253">
        <f t="shared" si="18"/>
        <v>1280.008378573446</v>
      </c>
      <c r="J84" s="94"/>
      <c r="K84" s="253">
        <f t="shared" si="19"/>
        <v>46.950052267724004</v>
      </c>
      <c r="L84" s="94"/>
      <c r="M84" s="155">
        <v>39912756</v>
      </c>
      <c r="N84" s="94"/>
      <c r="O84" s="253">
        <f t="shared" si="20"/>
        <v>1252.4792418489346</v>
      </c>
      <c r="P84" s="94"/>
      <c r="Q84" s="253">
        <f t="shared" si="21"/>
        <v>45.94029762100709</v>
      </c>
      <c r="R84" s="94"/>
      <c r="S84" s="155">
        <v>6044219</v>
      </c>
      <c r="T84" s="94"/>
      <c r="U84" s="253">
        <f t="shared" si="22"/>
        <v>189.6701603539712</v>
      </c>
      <c r="V84" s="94"/>
      <c r="W84" s="253">
        <f t="shared" si="23"/>
        <v>6.9570044159953746</v>
      </c>
      <c r="X84" s="94"/>
      <c r="Y84" s="155">
        <v>132618</v>
      </c>
      <c r="Z84" s="94"/>
      <c r="AA84" s="253">
        <f t="shared" si="24"/>
        <v>4.1616091881884083</v>
      </c>
      <c r="AB84" s="94"/>
      <c r="AC84" s="253">
        <f t="shared" si="25"/>
        <v>0.15264569527352903</v>
      </c>
      <c r="AD84" s="94"/>
      <c r="AE84" s="155">
        <f t="shared" si="26"/>
        <v>86879620</v>
      </c>
      <c r="AF84" s="146"/>
      <c r="AG84" s="94"/>
      <c r="AH84" s="155">
        <v>0</v>
      </c>
      <c r="AI84" s="94"/>
      <c r="AJ84" s="155">
        <v>0</v>
      </c>
      <c r="AK84" s="94"/>
      <c r="AL84" s="155">
        <f t="shared" si="27"/>
        <v>86879620</v>
      </c>
      <c r="AM84" s="94"/>
      <c r="AN84" s="155">
        <v>80797278</v>
      </c>
      <c r="AO84" s="94"/>
      <c r="AP84" s="253">
        <f t="shared" si="28"/>
        <v>2535.4529136724509</v>
      </c>
      <c r="AQ84" s="94"/>
      <c r="AR84" s="253">
        <f t="shared" si="29"/>
        <v>71.762538588416007</v>
      </c>
      <c r="AS84" s="94"/>
      <c r="AT84" s="155">
        <v>0</v>
      </c>
      <c r="AU84" s="94"/>
      <c r="AV84" s="155">
        <v>0</v>
      </c>
      <c r="AW84" s="94"/>
      <c r="AX84" s="155"/>
      <c r="AY84" s="94"/>
      <c r="AZ84" s="155">
        <v>0</v>
      </c>
      <c r="BA84" s="94"/>
      <c r="BB84" s="94">
        <v>5</v>
      </c>
    </row>
    <row r="85" spans="1:54" ht="9.75" customHeight="1" x14ac:dyDescent="0.25">
      <c r="A85" s="94">
        <v>6</v>
      </c>
      <c r="B85" s="94"/>
      <c r="C85" s="155">
        <v>15679</v>
      </c>
      <c r="E85" s="8" t="s">
        <v>128</v>
      </c>
      <c r="F85" s="94"/>
      <c r="G85" s="155">
        <v>19027231</v>
      </c>
      <c r="H85" s="94"/>
      <c r="I85" s="253">
        <f t="shared" si="18"/>
        <v>1213.5487594872122</v>
      </c>
      <c r="J85" s="94"/>
      <c r="K85" s="253">
        <f t="shared" si="19"/>
        <v>42.729379108585292</v>
      </c>
      <c r="L85" s="94"/>
      <c r="M85" s="155">
        <v>22060916</v>
      </c>
      <c r="N85" s="94"/>
      <c r="O85" s="253">
        <f t="shared" si="20"/>
        <v>1407.0359079022896</v>
      </c>
      <c r="P85" s="94"/>
      <c r="Q85" s="253">
        <f t="shared" si="21"/>
        <v>49.542113786638474</v>
      </c>
      <c r="R85" s="94"/>
      <c r="S85" s="155">
        <v>3433580</v>
      </c>
      <c r="T85" s="94"/>
      <c r="U85" s="253">
        <f t="shared" si="22"/>
        <v>218.99228267108873</v>
      </c>
      <c r="V85" s="94"/>
      <c r="W85" s="253">
        <f t="shared" si="23"/>
        <v>7.7107773337936711</v>
      </c>
      <c r="X85" s="94"/>
      <c r="Y85" s="155">
        <v>7895</v>
      </c>
      <c r="Z85" s="94"/>
      <c r="AA85" s="253">
        <f t="shared" si="24"/>
        <v>0.50353976656674537</v>
      </c>
      <c r="AB85" s="94"/>
      <c r="AC85" s="253">
        <f t="shared" si="25"/>
        <v>1.7729770982560778E-2</v>
      </c>
      <c r="AD85" s="94"/>
      <c r="AE85" s="155">
        <f t="shared" si="26"/>
        <v>44529622</v>
      </c>
      <c r="AF85" s="146"/>
      <c r="AG85" s="94"/>
      <c r="AH85" s="155">
        <v>0</v>
      </c>
      <c r="AI85" s="94"/>
      <c r="AJ85" s="155">
        <v>0</v>
      </c>
      <c r="AK85" s="94"/>
      <c r="AL85" s="155">
        <f t="shared" si="27"/>
        <v>44529622</v>
      </c>
      <c r="AM85" s="94"/>
      <c r="AN85" s="155">
        <v>39718964</v>
      </c>
      <c r="AO85" s="94"/>
      <c r="AP85" s="253">
        <f t="shared" si="28"/>
        <v>2533.2587537470504</v>
      </c>
      <c r="AQ85" s="94"/>
      <c r="AR85" s="253">
        <f t="shared" si="29"/>
        <v>71.700435882636455</v>
      </c>
      <c r="AS85" s="94"/>
      <c r="AT85" s="155">
        <v>121164</v>
      </c>
      <c r="AU85" s="94"/>
      <c r="AV85" s="155">
        <v>0</v>
      </c>
      <c r="AW85" s="94"/>
      <c r="AX85" s="155"/>
      <c r="AY85" s="94"/>
      <c r="AZ85" s="155">
        <v>205033</v>
      </c>
      <c r="BA85" s="94"/>
      <c r="BB85" s="94">
        <v>6</v>
      </c>
    </row>
    <row r="86" spans="1:54" ht="9.75" customHeight="1" x14ac:dyDescent="0.25">
      <c r="A86" s="94">
        <v>7</v>
      </c>
      <c r="B86" s="94"/>
      <c r="C86" s="155">
        <v>241031</v>
      </c>
      <c r="E86" s="8" t="s">
        <v>129</v>
      </c>
      <c r="F86" s="94"/>
      <c r="G86" s="155">
        <v>1273034867</v>
      </c>
      <c r="H86" s="94"/>
      <c r="I86" s="253">
        <f t="shared" si="18"/>
        <v>5281.6229738083484</v>
      </c>
      <c r="J86" s="94"/>
      <c r="K86" s="253">
        <f t="shared" si="19"/>
        <v>84.240589526259711</v>
      </c>
      <c r="L86" s="94"/>
      <c r="M86" s="155">
        <v>176530799</v>
      </c>
      <c r="N86" s="94"/>
      <c r="O86" s="253">
        <f t="shared" si="20"/>
        <v>732.3987329430654</v>
      </c>
      <c r="P86" s="94"/>
      <c r="Q86" s="253">
        <f t="shared" si="21"/>
        <v>11.681579949452916</v>
      </c>
      <c r="R86" s="94"/>
      <c r="S86" s="155">
        <v>38278224</v>
      </c>
      <c r="T86" s="94"/>
      <c r="U86" s="253">
        <f t="shared" si="22"/>
        <v>158.8103770884243</v>
      </c>
      <c r="V86" s="94"/>
      <c r="W86" s="253">
        <f t="shared" si="23"/>
        <v>2.5329865185681699</v>
      </c>
      <c r="X86" s="94"/>
      <c r="Y86" s="155">
        <v>23345519</v>
      </c>
      <c r="Z86" s="94"/>
      <c r="AA86" s="253">
        <f t="shared" si="24"/>
        <v>96.856914670727008</v>
      </c>
      <c r="AB86" s="94"/>
      <c r="AC86" s="253">
        <f t="shared" si="25"/>
        <v>1.5448440057192063</v>
      </c>
      <c r="AD86" s="94"/>
      <c r="AE86" s="155">
        <f t="shared" si="26"/>
        <v>1511189409</v>
      </c>
      <c r="AF86" s="146"/>
      <c r="AG86" s="94"/>
      <c r="AH86" s="155">
        <v>7299458</v>
      </c>
      <c r="AI86" s="94"/>
      <c r="AJ86" s="155">
        <v>0</v>
      </c>
      <c r="AK86" s="94"/>
      <c r="AL86" s="155">
        <f t="shared" si="27"/>
        <v>1518488867</v>
      </c>
      <c r="AM86" s="94"/>
      <c r="AN86" s="155">
        <v>1267027209</v>
      </c>
      <c r="AO86" s="94"/>
      <c r="AP86" s="253">
        <f t="shared" si="28"/>
        <v>5256.6981384137307</v>
      </c>
      <c r="AQ86" s="94"/>
      <c r="AR86" s="253">
        <f t="shared" si="29"/>
        <v>148.78367528394332</v>
      </c>
      <c r="AS86" s="94"/>
      <c r="AT86" s="155">
        <v>58512849</v>
      </c>
      <c r="AU86" s="94"/>
      <c r="AV86" s="155">
        <v>126047790</v>
      </c>
      <c r="AW86" s="94"/>
      <c r="AX86" s="155"/>
      <c r="AY86" s="94"/>
      <c r="AZ86" s="155">
        <v>0</v>
      </c>
      <c r="BA86" s="94"/>
      <c r="BB86" s="94">
        <v>7</v>
      </c>
    </row>
    <row r="87" spans="1:54" ht="9.75" customHeight="1" x14ac:dyDescent="0.25">
      <c r="A87" s="94">
        <v>8</v>
      </c>
      <c r="B87" s="94"/>
      <c r="C87" s="155">
        <v>75254</v>
      </c>
      <c r="E87" s="8" t="s">
        <v>130</v>
      </c>
      <c r="F87" s="94"/>
      <c r="G87" s="155">
        <v>102531783</v>
      </c>
      <c r="H87" s="94"/>
      <c r="I87" s="253">
        <f t="shared" si="18"/>
        <v>1362.4761873123023</v>
      </c>
      <c r="J87" s="94"/>
      <c r="K87" s="253">
        <f t="shared" si="19"/>
        <v>49.847561146805731</v>
      </c>
      <c r="L87" s="94"/>
      <c r="M87" s="155">
        <v>83481420</v>
      </c>
      <c r="N87" s="94"/>
      <c r="O87" s="253">
        <f t="shared" si="20"/>
        <v>1109.3286735588806</v>
      </c>
      <c r="P87" s="94"/>
      <c r="Q87" s="253">
        <f t="shared" si="21"/>
        <v>40.58590484154724</v>
      </c>
      <c r="R87" s="94"/>
      <c r="S87" s="155">
        <v>15150150</v>
      </c>
      <c r="T87" s="94"/>
      <c r="U87" s="253">
        <f t="shared" si="22"/>
        <v>201.32019560422037</v>
      </c>
      <c r="V87" s="94"/>
      <c r="W87" s="253">
        <f t="shared" si="23"/>
        <v>7.365501763568072</v>
      </c>
      <c r="X87" s="94"/>
      <c r="Y87" s="155">
        <v>4527318</v>
      </c>
      <c r="Z87" s="94"/>
      <c r="AA87" s="253">
        <f t="shared" si="24"/>
        <v>60.160496452015842</v>
      </c>
      <c r="AB87" s="94"/>
      <c r="AC87" s="253">
        <f t="shared" si="25"/>
        <v>2.201032248078961</v>
      </c>
      <c r="AD87" s="94"/>
      <c r="AE87" s="155">
        <f t="shared" si="26"/>
        <v>205690671</v>
      </c>
      <c r="AF87" s="146"/>
      <c r="AG87" s="94"/>
      <c r="AH87" s="155">
        <v>0</v>
      </c>
      <c r="AI87" s="94"/>
      <c r="AJ87" s="155">
        <v>2076179</v>
      </c>
      <c r="AK87" s="94"/>
      <c r="AL87" s="155">
        <f t="shared" si="27"/>
        <v>207766850</v>
      </c>
      <c r="AM87" s="94"/>
      <c r="AN87" s="155">
        <v>189114386</v>
      </c>
      <c r="AO87" s="94"/>
      <c r="AP87" s="253">
        <f t="shared" si="28"/>
        <v>2513.0144045499242</v>
      </c>
      <c r="AQ87" s="94"/>
      <c r="AR87" s="253">
        <f t="shared" si="29"/>
        <v>71.127447174141025</v>
      </c>
      <c r="AS87" s="94"/>
      <c r="AT87" s="155">
        <v>10401311</v>
      </c>
      <c r="AU87" s="94"/>
      <c r="AV87" s="155">
        <v>9406969</v>
      </c>
      <c r="AW87" s="94"/>
      <c r="AX87" s="155"/>
      <c r="AY87" s="94"/>
      <c r="AZ87" s="155">
        <v>0</v>
      </c>
      <c r="BA87" s="94"/>
      <c r="BB87" s="94">
        <v>8</v>
      </c>
    </row>
    <row r="88" spans="1:54" ht="9.75" customHeight="1" x14ac:dyDescent="0.25">
      <c r="A88" s="94">
        <v>9</v>
      </c>
      <c r="B88" s="94"/>
      <c r="C88" s="155">
        <v>4429</v>
      </c>
      <c r="D88" s="97" t="s">
        <v>84</v>
      </c>
      <c r="E88" s="8" t="s">
        <v>131</v>
      </c>
      <c r="F88" s="94"/>
      <c r="G88" s="155">
        <v>16147679</v>
      </c>
      <c r="H88" s="94"/>
      <c r="I88" s="253">
        <f t="shared" si="18"/>
        <v>3645.8972680063221</v>
      </c>
      <c r="J88" s="94"/>
      <c r="K88" s="253">
        <f t="shared" si="19"/>
        <v>74.080505842098958</v>
      </c>
      <c r="L88" s="94"/>
      <c r="M88" s="155">
        <v>3934080</v>
      </c>
      <c r="N88" s="94"/>
      <c r="O88" s="253">
        <f t="shared" si="20"/>
        <v>888.25468503048091</v>
      </c>
      <c r="P88" s="94"/>
      <c r="Q88" s="253">
        <f t="shared" si="21"/>
        <v>18.048329820235136</v>
      </c>
      <c r="R88" s="94"/>
      <c r="S88" s="155">
        <v>1153953</v>
      </c>
      <c r="T88" s="94"/>
      <c r="U88" s="253">
        <f t="shared" si="22"/>
        <v>260.54481824339581</v>
      </c>
      <c r="V88" s="94"/>
      <c r="W88" s="253">
        <f t="shared" si="23"/>
        <v>5.2939758065544655</v>
      </c>
      <c r="X88" s="94"/>
      <c r="Y88" s="155">
        <v>561762</v>
      </c>
      <c r="Z88" s="94"/>
      <c r="AA88" s="253">
        <f t="shared" si="24"/>
        <v>126.83720930232558</v>
      </c>
      <c r="AB88" s="94"/>
      <c r="AC88" s="253">
        <f t="shared" si="25"/>
        <v>2.5771885311114491</v>
      </c>
      <c r="AD88" s="94"/>
      <c r="AE88" s="155">
        <f t="shared" si="26"/>
        <v>21797474</v>
      </c>
      <c r="AF88" s="146"/>
      <c r="AG88" s="94"/>
      <c r="AH88" s="155">
        <v>164559</v>
      </c>
      <c r="AI88" s="94"/>
      <c r="AJ88" s="155">
        <v>0</v>
      </c>
      <c r="AK88" s="94"/>
      <c r="AL88" s="155">
        <f t="shared" si="27"/>
        <v>21962033</v>
      </c>
      <c r="AM88" s="94"/>
      <c r="AN88" s="155">
        <v>20083869</v>
      </c>
      <c r="AO88" s="94"/>
      <c r="AP88" s="253">
        <f t="shared" si="28"/>
        <v>4534.6283585459469</v>
      </c>
      <c r="AQ88" s="94"/>
      <c r="AR88" s="253">
        <f t="shared" si="29"/>
        <v>128.34647443439718</v>
      </c>
      <c r="AS88" s="94"/>
      <c r="AT88" s="155">
        <v>0</v>
      </c>
      <c r="AU88" s="94"/>
      <c r="AV88" s="155">
        <v>1251840</v>
      </c>
      <c r="AW88" s="94"/>
      <c r="AX88" s="155"/>
      <c r="AY88" s="94"/>
      <c r="AZ88" s="155">
        <v>0</v>
      </c>
      <c r="BA88" s="94"/>
      <c r="BB88" s="94">
        <v>9</v>
      </c>
    </row>
    <row r="89" spans="1:54" ht="9.75" customHeight="1" x14ac:dyDescent="0.25">
      <c r="A89" s="94">
        <v>10</v>
      </c>
      <c r="B89" s="94"/>
      <c r="C89" s="155">
        <v>78329</v>
      </c>
      <c r="D89" s="97" t="s">
        <v>84</v>
      </c>
      <c r="E89" s="8" t="s">
        <v>132</v>
      </c>
      <c r="F89" s="94"/>
      <c r="G89" s="155">
        <v>94621973</v>
      </c>
      <c r="H89" s="94"/>
      <c r="I89" s="253">
        <f t="shared" si="18"/>
        <v>1208.0069067650552</v>
      </c>
      <c r="J89" s="94"/>
      <c r="K89" s="253">
        <f t="shared" si="19"/>
        <v>49.471442227738649</v>
      </c>
      <c r="L89" s="94"/>
      <c r="M89" s="155">
        <v>83995203</v>
      </c>
      <c r="N89" s="94"/>
      <c r="O89" s="253">
        <f t="shared" si="20"/>
        <v>1072.3385080876815</v>
      </c>
      <c r="P89" s="94"/>
      <c r="Q89" s="253">
        <f t="shared" si="21"/>
        <v>43.915421554586267</v>
      </c>
      <c r="R89" s="94"/>
      <c r="S89" s="155">
        <v>11320558</v>
      </c>
      <c r="T89" s="94"/>
      <c r="U89" s="253">
        <f t="shared" si="22"/>
        <v>144.52575674399009</v>
      </c>
      <c r="V89" s="94"/>
      <c r="W89" s="253">
        <f t="shared" si="23"/>
        <v>5.9187555842104942</v>
      </c>
      <c r="X89" s="94"/>
      <c r="Y89" s="155">
        <v>1328113</v>
      </c>
      <c r="Z89" s="94"/>
      <c r="AA89" s="253">
        <f t="shared" si="24"/>
        <v>16.955572010366531</v>
      </c>
      <c r="AB89" s="94"/>
      <c r="AC89" s="253">
        <f t="shared" si="25"/>
        <v>0.69438063346458301</v>
      </c>
      <c r="AD89" s="94"/>
      <c r="AE89" s="155">
        <f t="shared" si="26"/>
        <v>191265847</v>
      </c>
      <c r="AF89" s="146"/>
      <c r="AG89" s="94"/>
      <c r="AH89" s="155">
        <v>1377921</v>
      </c>
      <c r="AI89" s="94"/>
      <c r="AJ89" s="155">
        <v>0</v>
      </c>
      <c r="AK89" s="94"/>
      <c r="AL89" s="155">
        <f t="shared" si="27"/>
        <v>192643768</v>
      </c>
      <c r="AM89" s="94"/>
      <c r="AN89" s="155">
        <v>176024514</v>
      </c>
      <c r="AO89" s="94"/>
      <c r="AP89" s="253">
        <f t="shared" si="28"/>
        <v>2247.2457710426534</v>
      </c>
      <c r="AQ89" s="94"/>
      <c r="AR89" s="253">
        <f t="shared" si="29"/>
        <v>63.60522827793951</v>
      </c>
      <c r="AS89" s="94"/>
      <c r="AT89" s="155">
        <v>0</v>
      </c>
      <c r="AU89" s="94"/>
      <c r="AV89" s="155">
        <v>0</v>
      </c>
      <c r="AW89" s="94"/>
      <c r="AX89" s="155"/>
      <c r="AY89" s="94"/>
      <c r="AZ89" s="155">
        <v>0</v>
      </c>
      <c r="BA89" s="94"/>
      <c r="BB89" s="94">
        <v>10</v>
      </c>
    </row>
    <row r="90" spans="1:54" ht="9.75" customHeight="1" x14ac:dyDescent="0.25">
      <c r="A90" s="94">
        <v>11</v>
      </c>
      <c r="B90" s="94"/>
      <c r="C90" s="155">
        <v>6432</v>
      </c>
      <c r="D90" s="97" t="s">
        <v>84</v>
      </c>
      <c r="E90" s="8" t="s">
        <v>133</v>
      </c>
      <c r="F90" s="94"/>
      <c r="G90" s="155">
        <v>11103881</v>
      </c>
      <c r="H90" s="94"/>
      <c r="I90" s="253">
        <f t="shared" si="18"/>
        <v>1726.349657960199</v>
      </c>
      <c r="J90" s="94"/>
      <c r="K90" s="253">
        <f t="shared" si="19"/>
        <v>52.488989909847874</v>
      </c>
      <c r="L90" s="94"/>
      <c r="M90" s="155">
        <v>8347044</v>
      </c>
      <c r="N90" s="94"/>
      <c r="O90" s="253">
        <f t="shared" si="20"/>
        <v>1297.7369402985075</v>
      </c>
      <c r="P90" s="94"/>
      <c r="Q90" s="253">
        <f t="shared" si="21"/>
        <v>39.457186932483893</v>
      </c>
      <c r="R90" s="94"/>
      <c r="S90" s="155">
        <v>1492034</v>
      </c>
      <c r="T90" s="94"/>
      <c r="U90" s="253">
        <f t="shared" si="22"/>
        <v>231.97046019900498</v>
      </c>
      <c r="V90" s="94"/>
      <c r="W90" s="253">
        <f t="shared" si="23"/>
        <v>7.0529716205667157</v>
      </c>
      <c r="X90" s="94"/>
      <c r="Y90" s="155">
        <v>211727</v>
      </c>
      <c r="Z90" s="94"/>
      <c r="AA90" s="253">
        <f t="shared" si="24"/>
        <v>32.917754975124382</v>
      </c>
      <c r="AB90" s="94"/>
      <c r="AC90" s="253">
        <f t="shared" si="25"/>
        <v>1.0008515371015196</v>
      </c>
      <c r="AD90" s="94"/>
      <c r="AE90" s="155">
        <f t="shared" si="26"/>
        <v>21154686</v>
      </c>
      <c r="AF90" s="146"/>
      <c r="AG90" s="94"/>
      <c r="AH90" s="155">
        <v>0</v>
      </c>
      <c r="AI90" s="94"/>
      <c r="AJ90" s="155">
        <v>36998</v>
      </c>
      <c r="AK90" s="94"/>
      <c r="AL90" s="155">
        <f t="shared" si="27"/>
        <v>21191684</v>
      </c>
      <c r="AM90" s="94"/>
      <c r="AN90" s="155">
        <v>19306603</v>
      </c>
      <c r="AO90" s="94"/>
      <c r="AP90" s="253">
        <f t="shared" si="28"/>
        <v>3001.6484763681592</v>
      </c>
      <c r="AQ90" s="94"/>
      <c r="AR90" s="253">
        <f t="shared" si="29"/>
        <v>84.957568508826157</v>
      </c>
      <c r="AS90" s="94"/>
      <c r="AT90" s="155">
        <v>0</v>
      </c>
      <c r="AU90" s="94"/>
      <c r="AV90" s="155">
        <v>223000</v>
      </c>
      <c r="AW90" s="94"/>
      <c r="AX90" s="155"/>
      <c r="AY90" s="94"/>
      <c r="AZ90" s="155">
        <v>537342</v>
      </c>
      <c r="BA90" s="94"/>
      <c r="BB90" s="94">
        <v>11</v>
      </c>
    </row>
    <row r="91" spans="1:54" ht="9.75" customHeight="1" x14ac:dyDescent="0.25">
      <c r="A91" s="94">
        <v>12</v>
      </c>
      <c r="B91" s="94"/>
      <c r="C91" s="155">
        <v>33288</v>
      </c>
      <c r="E91" s="8" t="s">
        <v>134</v>
      </c>
      <c r="F91" s="94"/>
      <c r="G91" s="155">
        <v>55380849</v>
      </c>
      <c r="H91" s="94"/>
      <c r="I91" s="253">
        <f t="shared" si="18"/>
        <v>1663.6880857966835</v>
      </c>
      <c r="J91" s="94"/>
      <c r="K91" s="253">
        <f t="shared" si="19"/>
        <v>56.53022146278127</v>
      </c>
      <c r="L91" s="94"/>
      <c r="M91" s="155">
        <v>38719610</v>
      </c>
      <c r="N91" s="94"/>
      <c r="O91" s="253">
        <f t="shared" si="20"/>
        <v>1163.1702114876232</v>
      </c>
      <c r="P91" s="94"/>
      <c r="Q91" s="253">
        <f t="shared" si="21"/>
        <v>39.52319561320774</v>
      </c>
      <c r="R91" s="94"/>
      <c r="S91" s="155">
        <v>3629061</v>
      </c>
      <c r="T91" s="94"/>
      <c r="U91" s="253">
        <f t="shared" si="22"/>
        <v>109.02009733237203</v>
      </c>
      <c r="V91" s="94"/>
      <c r="W91" s="253">
        <f t="shared" si="23"/>
        <v>3.7043784220776836</v>
      </c>
      <c r="X91" s="94"/>
      <c r="Y91" s="155">
        <v>237280</v>
      </c>
      <c r="Z91" s="94"/>
      <c r="AA91" s="253">
        <f t="shared" si="24"/>
        <v>7.1280942081230476</v>
      </c>
      <c r="AB91" s="94"/>
      <c r="AC91" s="253">
        <f t="shared" si="25"/>
        <v>0.242204501933308</v>
      </c>
      <c r="AD91" s="94"/>
      <c r="AE91" s="155">
        <f t="shared" si="26"/>
        <v>97966800</v>
      </c>
      <c r="AF91" s="146"/>
      <c r="AG91" s="94"/>
      <c r="AH91" s="155">
        <v>439890</v>
      </c>
      <c r="AI91" s="94"/>
      <c r="AJ91" s="155">
        <v>0</v>
      </c>
      <c r="AK91" s="94"/>
      <c r="AL91" s="155">
        <f t="shared" si="27"/>
        <v>98406690</v>
      </c>
      <c r="AM91" s="94"/>
      <c r="AN91" s="155">
        <v>89448762</v>
      </c>
      <c r="AO91" s="94"/>
      <c r="AP91" s="253">
        <f t="shared" si="28"/>
        <v>2687.1173395818314</v>
      </c>
      <c r="AQ91" s="94"/>
      <c r="AR91" s="253">
        <f t="shared" si="29"/>
        <v>76.055193426579535</v>
      </c>
      <c r="AS91" s="94"/>
      <c r="AT91" s="155">
        <v>2948598</v>
      </c>
      <c r="AU91" s="94"/>
      <c r="AV91" s="155">
        <v>5027891</v>
      </c>
      <c r="AW91" s="94"/>
      <c r="AX91" s="155"/>
      <c r="AY91" s="94"/>
      <c r="AZ91" s="155">
        <v>0</v>
      </c>
      <c r="BA91" s="94"/>
      <c r="BB91" s="94">
        <v>12</v>
      </c>
    </row>
    <row r="92" spans="1:54" ht="9.75" customHeight="1" x14ac:dyDescent="0.25">
      <c r="A92" s="94">
        <v>13</v>
      </c>
      <c r="B92" s="94"/>
      <c r="C92" s="155">
        <v>16481</v>
      </c>
      <c r="D92" s="97" t="s">
        <v>84</v>
      </c>
      <c r="E92" s="8" t="s">
        <v>135</v>
      </c>
      <c r="F92" s="94"/>
      <c r="G92" s="155">
        <v>22761448</v>
      </c>
      <c r="H92" s="94"/>
      <c r="I92" s="253">
        <f t="shared" si="18"/>
        <v>1381.0720223287422</v>
      </c>
      <c r="J92" s="94"/>
      <c r="K92" s="253">
        <f t="shared" si="19"/>
        <v>46.461370144781853</v>
      </c>
      <c r="L92" s="94"/>
      <c r="M92" s="155">
        <v>21715133</v>
      </c>
      <c r="N92" s="94"/>
      <c r="O92" s="253">
        <f t="shared" si="20"/>
        <v>1317.5858867787149</v>
      </c>
      <c r="P92" s="94"/>
      <c r="Q92" s="253">
        <f t="shared" si="21"/>
        <v>44.325599674333866</v>
      </c>
      <c r="R92" s="94"/>
      <c r="S92" s="155">
        <v>4491237</v>
      </c>
      <c r="T92" s="94"/>
      <c r="U92" s="253">
        <f t="shared" si="22"/>
        <v>272.50998119046176</v>
      </c>
      <c r="V92" s="94"/>
      <c r="W92" s="253">
        <f t="shared" si="23"/>
        <v>9.1676515775683338</v>
      </c>
      <c r="X92" s="94"/>
      <c r="Y92" s="155">
        <v>22231</v>
      </c>
      <c r="Z92" s="94"/>
      <c r="AA92" s="253">
        <f t="shared" si="24"/>
        <v>1.3488865966870942</v>
      </c>
      <c r="AB92" s="94"/>
      <c r="AC92" s="253">
        <f t="shared" si="25"/>
        <v>4.5378603315950963E-2</v>
      </c>
      <c r="AD92" s="94"/>
      <c r="AE92" s="155">
        <f t="shared" si="26"/>
        <v>48990049</v>
      </c>
      <c r="AF92" s="146"/>
      <c r="AG92" s="94"/>
      <c r="AH92" s="155">
        <v>0</v>
      </c>
      <c r="AI92" s="94"/>
      <c r="AJ92" s="155">
        <v>0</v>
      </c>
      <c r="AK92" s="94"/>
      <c r="AL92" s="155">
        <f t="shared" si="27"/>
        <v>48990049</v>
      </c>
      <c r="AM92" s="94"/>
      <c r="AN92" s="155">
        <v>46135453</v>
      </c>
      <c r="AO92" s="94"/>
      <c r="AP92" s="253">
        <f t="shared" si="28"/>
        <v>2799.3115102238944</v>
      </c>
      <c r="AQ92" s="94"/>
      <c r="AR92" s="253">
        <f t="shared" si="29"/>
        <v>79.23069649219731</v>
      </c>
      <c r="AS92" s="94"/>
      <c r="AT92" s="155">
        <v>0</v>
      </c>
      <c r="AU92" s="94"/>
      <c r="AV92" s="155">
        <v>0</v>
      </c>
      <c r="AW92" s="94"/>
      <c r="AX92" s="155"/>
      <c r="AY92" s="94"/>
      <c r="AZ92" s="155">
        <v>0</v>
      </c>
      <c r="BA92" s="94"/>
      <c r="BB92" s="94">
        <v>13</v>
      </c>
    </row>
    <row r="93" spans="1:54" ht="9.75" customHeight="1" x14ac:dyDescent="0.25">
      <c r="A93" s="94">
        <v>14</v>
      </c>
      <c r="B93" s="94"/>
      <c r="C93" s="155">
        <v>21576</v>
      </c>
      <c r="D93" s="97" t="s">
        <v>84</v>
      </c>
      <c r="E93" s="8" t="s">
        <v>136</v>
      </c>
      <c r="F93" s="94"/>
      <c r="G93" s="155">
        <v>41400978</v>
      </c>
      <c r="H93" s="94"/>
      <c r="I93" s="253">
        <f t="shared" si="18"/>
        <v>1918.8439933259176</v>
      </c>
      <c r="J93" s="94"/>
      <c r="K93" s="253">
        <f t="shared" si="19"/>
        <v>49.38906277842203</v>
      </c>
      <c r="L93" s="94"/>
      <c r="M93" s="155">
        <v>32217931</v>
      </c>
      <c r="N93" s="94"/>
      <c r="O93" s="253">
        <f t="shared" si="20"/>
        <v>1493.2300241008527</v>
      </c>
      <c r="P93" s="94"/>
      <c r="Q93" s="253">
        <f t="shared" si="21"/>
        <v>38.434198746461234</v>
      </c>
      <c r="R93" s="94"/>
      <c r="S93" s="155">
        <v>8408851</v>
      </c>
      <c r="T93" s="94"/>
      <c r="U93" s="253">
        <f t="shared" si="22"/>
        <v>389.73169262143119</v>
      </c>
      <c r="V93" s="94"/>
      <c r="W93" s="253">
        <f t="shared" si="23"/>
        <v>10.031291288176741</v>
      </c>
      <c r="X93" s="94"/>
      <c r="Y93" s="155">
        <v>1798447</v>
      </c>
      <c r="Z93" s="94"/>
      <c r="AA93" s="253">
        <f t="shared" si="24"/>
        <v>83.354050797182055</v>
      </c>
      <c r="AB93" s="94"/>
      <c r="AC93" s="253">
        <f t="shared" si="25"/>
        <v>2.1454471869399985</v>
      </c>
      <c r="AD93" s="94"/>
      <c r="AE93" s="155">
        <f t="shared" si="26"/>
        <v>83826207</v>
      </c>
      <c r="AF93" s="146"/>
      <c r="AG93" s="94"/>
      <c r="AH93" s="155">
        <v>41505</v>
      </c>
      <c r="AI93" s="94"/>
      <c r="AJ93" s="155">
        <v>0</v>
      </c>
      <c r="AK93" s="94"/>
      <c r="AL93" s="155">
        <f t="shared" si="27"/>
        <v>83867712</v>
      </c>
      <c r="AM93" s="94"/>
      <c r="AN93" s="155">
        <v>72849153</v>
      </c>
      <c r="AO93" s="94"/>
      <c r="AP93" s="253">
        <f t="shared" si="28"/>
        <v>3376.3975250278086</v>
      </c>
      <c r="AQ93" s="94"/>
      <c r="AR93" s="253">
        <f t="shared" si="29"/>
        <v>95.564329502252548</v>
      </c>
      <c r="AS93" s="94"/>
      <c r="AT93" s="155">
        <v>8541521</v>
      </c>
      <c r="AU93" s="94"/>
      <c r="AV93" s="155">
        <v>1598286</v>
      </c>
      <c r="AW93" s="94"/>
      <c r="AX93" s="155"/>
      <c r="AY93" s="94"/>
      <c r="AZ93" s="155">
        <v>1405000</v>
      </c>
      <c r="BA93" s="94"/>
      <c r="BB93" s="94">
        <v>14</v>
      </c>
    </row>
    <row r="94" spans="1:54" ht="9.75" customHeight="1" x14ac:dyDescent="0.25">
      <c r="A94" s="94">
        <v>15</v>
      </c>
      <c r="B94" s="94"/>
      <c r="C94" s="155">
        <v>16952</v>
      </c>
      <c r="D94" s="97" t="s">
        <v>84</v>
      </c>
      <c r="E94" s="8" t="s">
        <v>137</v>
      </c>
      <c r="F94" s="94"/>
      <c r="G94" s="155">
        <v>20561791</v>
      </c>
      <c r="H94" s="94"/>
      <c r="I94" s="253">
        <f t="shared" si="18"/>
        <v>1212.94189476168</v>
      </c>
      <c r="J94" s="94"/>
      <c r="K94" s="253">
        <f t="shared" si="19"/>
        <v>45.492950622853982</v>
      </c>
      <c r="L94" s="94"/>
      <c r="M94" s="155">
        <v>20697572</v>
      </c>
      <c r="N94" s="94"/>
      <c r="O94" s="253">
        <f t="shared" si="20"/>
        <v>1220.9516281264748</v>
      </c>
      <c r="P94" s="94"/>
      <c r="Q94" s="253">
        <f t="shared" si="21"/>
        <v>45.793366006344741</v>
      </c>
      <c r="R94" s="94"/>
      <c r="S94" s="155">
        <v>3938389</v>
      </c>
      <c r="T94" s="94"/>
      <c r="U94" s="253">
        <f t="shared" si="22"/>
        <v>232.32592024539878</v>
      </c>
      <c r="V94" s="94"/>
      <c r="W94" s="253">
        <f t="shared" si="23"/>
        <v>8.7136833708012738</v>
      </c>
      <c r="X94" s="94"/>
      <c r="Y94" s="155">
        <v>0</v>
      </c>
      <c r="Z94" s="94"/>
      <c r="AA94" s="253">
        <f t="shared" si="24"/>
        <v>0</v>
      </c>
      <c r="AB94" s="94"/>
      <c r="AC94" s="253">
        <f t="shared" si="25"/>
        <v>0</v>
      </c>
      <c r="AD94" s="94"/>
      <c r="AE94" s="155">
        <f t="shared" si="26"/>
        <v>45197752</v>
      </c>
      <c r="AF94" s="146"/>
      <c r="AG94" s="94"/>
      <c r="AH94" s="155">
        <v>23475</v>
      </c>
      <c r="AI94" s="94"/>
      <c r="AJ94" s="155">
        <v>175000</v>
      </c>
      <c r="AK94" s="94"/>
      <c r="AL94" s="155">
        <f t="shared" si="27"/>
        <v>45396227</v>
      </c>
      <c r="AM94" s="94"/>
      <c r="AN94" s="155">
        <v>40622044</v>
      </c>
      <c r="AO94" s="94"/>
      <c r="AP94" s="253">
        <f t="shared" si="28"/>
        <v>2396.2980179329875</v>
      </c>
      <c r="AQ94" s="94"/>
      <c r="AR94" s="253">
        <f t="shared" si="29"/>
        <v>67.823948949689111</v>
      </c>
      <c r="AS94" s="94"/>
      <c r="AT94" s="155">
        <v>57738</v>
      </c>
      <c r="AU94" s="94"/>
      <c r="AV94" s="155">
        <v>0</v>
      </c>
      <c r="AW94" s="94"/>
      <c r="AX94" s="155"/>
      <c r="AY94" s="94"/>
      <c r="AZ94" s="155">
        <v>181176</v>
      </c>
      <c r="BA94" s="94"/>
      <c r="BB94" s="94">
        <v>15</v>
      </c>
    </row>
    <row r="95" spans="1:54" ht="9.75" customHeight="1" x14ac:dyDescent="0.25">
      <c r="A95" s="94">
        <v>16</v>
      </c>
      <c r="B95" s="94"/>
      <c r="C95" s="155">
        <v>55425</v>
      </c>
      <c r="E95" s="8" t="s">
        <v>138</v>
      </c>
      <c r="F95" s="94"/>
      <c r="G95" s="155">
        <v>67537803</v>
      </c>
      <c r="H95" s="94"/>
      <c r="I95" s="253">
        <f t="shared" si="18"/>
        <v>1218.5440324763194</v>
      </c>
      <c r="J95" s="94"/>
      <c r="K95" s="253">
        <f t="shared" si="19"/>
        <v>45.619907678487529</v>
      </c>
      <c r="L95" s="94"/>
      <c r="M95" s="155">
        <v>69692891</v>
      </c>
      <c r="N95" s="94"/>
      <c r="O95" s="253">
        <f t="shared" si="20"/>
        <v>1257.4269914298602</v>
      </c>
      <c r="P95" s="94"/>
      <c r="Q95" s="253">
        <f t="shared" si="21"/>
        <v>47.075609688797464</v>
      </c>
      <c r="R95" s="94"/>
      <c r="S95" s="155">
        <v>10789387</v>
      </c>
      <c r="T95" s="94"/>
      <c r="U95" s="253">
        <f t="shared" si="22"/>
        <v>194.66643211547137</v>
      </c>
      <c r="V95" s="94"/>
      <c r="W95" s="253">
        <f t="shared" si="23"/>
        <v>7.2879308621791203</v>
      </c>
      <c r="X95" s="94"/>
      <c r="Y95" s="155">
        <v>24504</v>
      </c>
      <c r="Z95" s="94"/>
      <c r="AA95" s="253">
        <f t="shared" si="24"/>
        <v>0.44211096075778078</v>
      </c>
      <c r="AB95" s="94"/>
      <c r="AC95" s="253">
        <f t="shared" si="25"/>
        <v>1.6551770535882821E-2</v>
      </c>
      <c r="AD95" s="94"/>
      <c r="AE95" s="155">
        <f t="shared" si="26"/>
        <v>148044585</v>
      </c>
      <c r="AF95" s="146"/>
      <c r="AG95" s="94"/>
      <c r="AH95" s="155">
        <v>164782</v>
      </c>
      <c r="AI95" s="94"/>
      <c r="AJ95" s="155">
        <v>5958</v>
      </c>
      <c r="AK95" s="94"/>
      <c r="AL95" s="155">
        <f t="shared" si="27"/>
        <v>148215325</v>
      </c>
      <c r="AM95" s="94"/>
      <c r="AN95" s="155">
        <v>140699912</v>
      </c>
      <c r="AO95" s="94"/>
      <c r="AP95" s="253">
        <f t="shared" si="28"/>
        <v>2538.5640414975192</v>
      </c>
      <c r="AQ95" s="94"/>
      <c r="AR95" s="253">
        <f t="shared" si="29"/>
        <v>71.850594820656013</v>
      </c>
      <c r="AS95" s="94"/>
      <c r="AT95" s="155">
        <v>5022350</v>
      </c>
      <c r="AU95" s="94"/>
      <c r="AV95" s="155">
        <v>0</v>
      </c>
      <c r="AW95" s="94"/>
      <c r="AX95" s="155"/>
      <c r="AY95" s="94"/>
      <c r="AZ95" s="155">
        <v>0</v>
      </c>
      <c r="BA95" s="94"/>
      <c r="BB95" s="94">
        <v>16</v>
      </c>
    </row>
    <row r="96" spans="1:54" ht="9.75" customHeight="1" x14ac:dyDescent="0.25">
      <c r="A96" s="94">
        <v>17</v>
      </c>
      <c r="B96" s="94"/>
      <c r="C96" s="155">
        <v>30292</v>
      </c>
      <c r="D96" s="97" t="s">
        <v>84</v>
      </c>
      <c r="E96" s="8" t="s">
        <v>139</v>
      </c>
      <c r="F96" s="94"/>
      <c r="G96" s="155">
        <v>50986895</v>
      </c>
      <c r="H96" s="94"/>
      <c r="I96" s="253">
        <f t="shared" si="18"/>
        <v>1683.1802125973854</v>
      </c>
      <c r="J96" s="94"/>
      <c r="K96" s="253">
        <f t="shared" si="19"/>
        <v>54.882136529043834</v>
      </c>
      <c r="L96" s="94"/>
      <c r="M96" s="155">
        <v>36332096</v>
      </c>
      <c r="N96" s="94"/>
      <c r="O96" s="253">
        <f t="shared" si="20"/>
        <v>1199.3957480522911</v>
      </c>
      <c r="P96" s="94"/>
      <c r="Q96" s="253">
        <f t="shared" si="21"/>
        <v>39.107756082387979</v>
      </c>
      <c r="R96" s="94"/>
      <c r="S96" s="155">
        <v>5519641</v>
      </c>
      <c r="T96" s="94"/>
      <c r="U96" s="253">
        <f t="shared" si="22"/>
        <v>182.21447907038163</v>
      </c>
      <c r="V96" s="94"/>
      <c r="W96" s="253">
        <f t="shared" si="23"/>
        <v>5.9413245492456062</v>
      </c>
      <c r="X96" s="94"/>
      <c r="Y96" s="155">
        <v>63901</v>
      </c>
      <c r="Z96" s="94"/>
      <c r="AA96" s="253">
        <f t="shared" si="24"/>
        <v>2.1095008583124257</v>
      </c>
      <c r="AB96" s="94"/>
      <c r="AC96" s="253">
        <f t="shared" si="25"/>
        <v>6.8782839322583375E-2</v>
      </c>
      <c r="AD96" s="94"/>
      <c r="AE96" s="155">
        <f t="shared" si="26"/>
        <v>92902533</v>
      </c>
      <c r="AF96" s="146"/>
      <c r="AG96" s="94"/>
      <c r="AH96" s="155">
        <v>3073000</v>
      </c>
      <c r="AI96" s="94"/>
      <c r="AJ96" s="155">
        <v>0</v>
      </c>
      <c r="AK96" s="94"/>
      <c r="AL96" s="155">
        <f t="shared" si="27"/>
        <v>95975533</v>
      </c>
      <c r="AM96" s="94"/>
      <c r="AN96" s="155">
        <v>80157806</v>
      </c>
      <c r="AO96" s="94"/>
      <c r="AP96" s="253">
        <f t="shared" si="28"/>
        <v>2646.1708041727188</v>
      </c>
      <c r="AQ96" s="94"/>
      <c r="AR96" s="253">
        <f t="shared" si="29"/>
        <v>74.896257556971037</v>
      </c>
      <c r="AS96" s="94"/>
      <c r="AT96" s="155">
        <v>2698649</v>
      </c>
      <c r="AU96" s="94"/>
      <c r="AV96" s="155">
        <v>6041105</v>
      </c>
      <c r="AW96" s="94"/>
      <c r="AX96" s="155"/>
      <c r="AY96" s="94"/>
      <c r="AZ96" s="155">
        <v>2267705</v>
      </c>
      <c r="BA96" s="94"/>
      <c r="BB96" s="94">
        <v>17</v>
      </c>
    </row>
    <row r="97" spans="1:54" ht="9.75" customHeight="1" x14ac:dyDescent="0.25">
      <c r="A97" s="94">
        <v>18</v>
      </c>
      <c r="B97" s="94"/>
      <c r="C97" s="155">
        <v>29141</v>
      </c>
      <c r="D97" s="97" t="s">
        <v>84</v>
      </c>
      <c r="E97" s="8" t="s">
        <v>140</v>
      </c>
      <c r="F97" s="94"/>
      <c r="G97" s="155">
        <v>44005293</v>
      </c>
      <c r="H97" s="94"/>
      <c r="I97" s="253">
        <f t="shared" si="18"/>
        <v>1510.0817748189836</v>
      </c>
      <c r="J97" s="94"/>
      <c r="K97" s="253">
        <f t="shared" si="19"/>
        <v>47.201576042675391</v>
      </c>
      <c r="L97" s="94"/>
      <c r="M97" s="155">
        <v>41740223</v>
      </c>
      <c r="N97" s="94"/>
      <c r="O97" s="253">
        <f t="shared" si="20"/>
        <v>1432.3538313716069</v>
      </c>
      <c r="P97" s="94"/>
      <c r="Q97" s="253">
        <f t="shared" si="21"/>
        <v>44.771984814934157</v>
      </c>
      <c r="R97" s="94"/>
      <c r="S97" s="155">
        <v>7352515</v>
      </c>
      <c r="T97" s="94"/>
      <c r="U97" s="253">
        <f t="shared" si="22"/>
        <v>252.30825984008786</v>
      </c>
      <c r="V97" s="94"/>
      <c r="W97" s="253">
        <f t="shared" si="23"/>
        <v>7.8865580074063235</v>
      </c>
      <c r="X97" s="94"/>
      <c r="Y97" s="155">
        <v>130409</v>
      </c>
      <c r="Z97" s="94"/>
      <c r="AA97" s="253">
        <f t="shared" si="24"/>
        <v>4.4751038056346726</v>
      </c>
      <c r="AB97" s="94"/>
      <c r="AC97" s="253">
        <f t="shared" si="25"/>
        <v>0.13988113498413146</v>
      </c>
      <c r="AD97" s="94"/>
      <c r="AE97" s="155">
        <f t="shared" si="26"/>
        <v>93228440</v>
      </c>
      <c r="AF97" s="146"/>
      <c r="AG97" s="94"/>
      <c r="AH97" s="155">
        <v>559650</v>
      </c>
      <c r="AI97" s="94"/>
      <c r="AJ97" s="155">
        <v>0</v>
      </c>
      <c r="AK97" s="94"/>
      <c r="AL97" s="155">
        <f t="shared" si="27"/>
        <v>93788090</v>
      </c>
      <c r="AM97" s="94"/>
      <c r="AN97" s="155">
        <v>86127458</v>
      </c>
      <c r="AO97" s="94"/>
      <c r="AP97" s="253">
        <f t="shared" si="28"/>
        <v>2955.5422943618955</v>
      </c>
      <c r="AQ97" s="94"/>
      <c r="AR97" s="253">
        <f t="shared" si="29"/>
        <v>83.652595875515999</v>
      </c>
      <c r="AS97" s="94"/>
      <c r="AT97" s="155">
        <v>0</v>
      </c>
      <c r="AU97" s="94"/>
      <c r="AV97" s="155">
        <v>4942878</v>
      </c>
      <c r="AW97" s="94"/>
      <c r="AX97" s="155"/>
      <c r="AY97" s="94"/>
      <c r="AZ97" s="155">
        <v>0</v>
      </c>
      <c r="BA97" s="94"/>
      <c r="BB97" s="94">
        <v>18</v>
      </c>
    </row>
    <row r="98" spans="1:54" ht="9.75" customHeight="1" x14ac:dyDescent="0.25">
      <c r="A98" s="94">
        <v>19</v>
      </c>
      <c r="B98" s="94"/>
      <c r="C98" s="155">
        <v>7017</v>
      </c>
      <c r="E98" s="8" t="s">
        <v>141</v>
      </c>
      <c r="F98" s="94"/>
      <c r="G98" s="155">
        <v>16749738</v>
      </c>
      <c r="H98" s="94"/>
      <c r="I98" s="253">
        <f t="shared" si="18"/>
        <v>2387.0226592560925</v>
      </c>
      <c r="J98" s="94"/>
      <c r="K98" s="253">
        <f t="shared" si="19"/>
        <v>68.00607021527486</v>
      </c>
      <c r="L98" s="94"/>
      <c r="M98" s="155">
        <v>6535270</v>
      </c>
      <c r="N98" s="94"/>
      <c r="O98" s="253">
        <f t="shared" si="20"/>
        <v>931.3481544819723</v>
      </c>
      <c r="P98" s="94"/>
      <c r="Q98" s="253">
        <f t="shared" si="21"/>
        <v>26.534028800676126</v>
      </c>
      <c r="R98" s="94"/>
      <c r="S98" s="155">
        <v>1275208</v>
      </c>
      <c r="T98" s="94"/>
      <c r="U98" s="253">
        <f t="shared" si="22"/>
        <v>181.73122416987317</v>
      </c>
      <c r="V98" s="94"/>
      <c r="W98" s="253">
        <f t="shared" si="23"/>
        <v>5.1775069429193588</v>
      </c>
      <c r="X98" s="94"/>
      <c r="Y98" s="155">
        <v>69553</v>
      </c>
      <c r="Z98" s="94"/>
      <c r="AA98" s="253">
        <f t="shared" si="24"/>
        <v>9.912070685478124</v>
      </c>
      <c r="AB98" s="94"/>
      <c r="AC98" s="253">
        <f t="shared" si="25"/>
        <v>0.28239404112965899</v>
      </c>
      <c r="AD98" s="94"/>
      <c r="AE98" s="155">
        <f t="shared" si="26"/>
        <v>24629769</v>
      </c>
      <c r="AF98" s="146"/>
      <c r="AG98" s="94"/>
      <c r="AH98" s="155">
        <v>0</v>
      </c>
      <c r="AI98" s="94"/>
      <c r="AJ98" s="155">
        <v>0</v>
      </c>
      <c r="AK98" s="94"/>
      <c r="AL98" s="155">
        <f t="shared" si="27"/>
        <v>24629769</v>
      </c>
      <c r="AM98" s="94"/>
      <c r="AN98" s="155">
        <v>21510754</v>
      </c>
      <c r="AO98" s="94"/>
      <c r="AP98" s="253">
        <f t="shared" si="28"/>
        <v>3065.520022801767</v>
      </c>
      <c r="AQ98" s="94"/>
      <c r="AR98" s="253">
        <f t="shared" si="29"/>
        <v>86.76536556588313</v>
      </c>
      <c r="AS98" s="94"/>
      <c r="AT98" s="155">
        <v>322986</v>
      </c>
      <c r="AU98" s="94"/>
      <c r="AV98" s="155">
        <v>0</v>
      </c>
      <c r="AW98" s="94"/>
      <c r="AX98" s="155"/>
      <c r="AY98" s="94"/>
      <c r="AZ98" s="155">
        <v>1439965</v>
      </c>
      <c r="BA98" s="94"/>
      <c r="BB98" s="94">
        <v>19</v>
      </c>
    </row>
    <row r="99" spans="1:54" ht="9.75" customHeight="1" x14ac:dyDescent="0.25">
      <c r="A99" s="94">
        <v>20</v>
      </c>
      <c r="B99" s="94"/>
      <c r="C99" s="155">
        <v>12021</v>
      </c>
      <c r="E99" s="8" t="s">
        <v>142</v>
      </c>
      <c r="F99" s="94"/>
      <c r="G99" s="155">
        <v>15097575</v>
      </c>
      <c r="H99" s="94"/>
      <c r="I99" s="253">
        <f t="shared" si="18"/>
        <v>1255.9333666084353</v>
      </c>
      <c r="J99" s="94"/>
      <c r="K99" s="253">
        <f t="shared" si="19"/>
        <v>38.520684962882676</v>
      </c>
      <c r="L99" s="94"/>
      <c r="M99" s="155">
        <v>19021908</v>
      </c>
      <c r="N99" s="94"/>
      <c r="O99" s="253">
        <f t="shared" si="20"/>
        <v>1582.3898178188172</v>
      </c>
      <c r="P99" s="94"/>
      <c r="Q99" s="253">
        <f t="shared" si="21"/>
        <v>48.533418476870473</v>
      </c>
      <c r="R99" s="94"/>
      <c r="S99" s="155">
        <v>5002614</v>
      </c>
      <c r="T99" s="94"/>
      <c r="U99" s="253">
        <f t="shared" si="22"/>
        <v>416.156226603444</v>
      </c>
      <c r="V99" s="94"/>
      <c r="W99" s="253">
        <f t="shared" si="23"/>
        <v>12.763911945124057</v>
      </c>
      <c r="X99" s="94"/>
      <c r="Y99" s="155">
        <v>71326</v>
      </c>
      <c r="Z99" s="94"/>
      <c r="AA99" s="253">
        <f t="shared" si="24"/>
        <v>5.9334497961900006</v>
      </c>
      <c r="AB99" s="94"/>
      <c r="AC99" s="253">
        <f t="shared" si="25"/>
        <v>0.18198461512279751</v>
      </c>
      <c r="AD99" s="94"/>
      <c r="AE99" s="155">
        <f t="shared" si="26"/>
        <v>39193423</v>
      </c>
      <c r="AF99" s="146"/>
      <c r="AG99" s="94"/>
      <c r="AH99" s="155">
        <v>0</v>
      </c>
      <c r="AI99" s="94"/>
      <c r="AJ99" s="155">
        <v>0</v>
      </c>
      <c r="AK99" s="94"/>
      <c r="AL99" s="155">
        <f t="shared" si="27"/>
        <v>39193423</v>
      </c>
      <c r="AM99" s="94"/>
      <c r="AN99" s="155">
        <v>37955398</v>
      </c>
      <c r="AO99" s="94"/>
      <c r="AP99" s="253">
        <f t="shared" si="28"/>
        <v>3157.4243407370436</v>
      </c>
      <c r="AQ99" s="94"/>
      <c r="AR99" s="253">
        <f t="shared" si="29"/>
        <v>89.366592008191404</v>
      </c>
      <c r="AS99" s="94"/>
      <c r="AT99" s="155">
        <v>0</v>
      </c>
      <c r="AU99" s="94"/>
      <c r="AV99" s="155">
        <v>0</v>
      </c>
      <c r="AW99" s="94"/>
      <c r="AX99" s="155"/>
      <c r="AY99" s="94"/>
      <c r="AZ99" s="155">
        <v>0</v>
      </c>
      <c r="BA99" s="94"/>
      <c r="BB99" s="94">
        <v>20</v>
      </c>
    </row>
    <row r="100" spans="1:54" ht="9.75" customHeight="1" x14ac:dyDescent="0.25">
      <c r="A100" s="94">
        <v>21</v>
      </c>
      <c r="B100" s="94"/>
      <c r="C100" s="155">
        <v>346357</v>
      </c>
      <c r="E100" s="8" t="s">
        <v>143</v>
      </c>
      <c r="F100" s="94"/>
      <c r="G100" s="155">
        <v>682416812</v>
      </c>
      <c r="H100" s="94"/>
      <c r="I100" s="253">
        <f t="shared" si="18"/>
        <v>1970.2700161971607</v>
      </c>
      <c r="J100" s="94"/>
      <c r="K100" s="253">
        <f t="shared" si="19"/>
        <v>56.777968789852906</v>
      </c>
      <c r="L100" s="94"/>
      <c r="M100" s="155">
        <v>462428785</v>
      </c>
      <c r="N100" s="94"/>
      <c r="O100" s="253">
        <f t="shared" si="20"/>
        <v>1335.1218107328566</v>
      </c>
      <c r="P100" s="94"/>
      <c r="Q100" s="253">
        <f t="shared" si="21"/>
        <v>38.474678027509675</v>
      </c>
      <c r="R100" s="94"/>
      <c r="S100" s="155">
        <v>54169113</v>
      </c>
      <c r="T100" s="94"/>
      <c r="U100" s="253">
        <f t="shared" si="22"/>
        <v>156.39676114529229</v>
      </c>
      <c r="V100" s="94"/>
      <c r="W100" s="253">
        <f t="shared" si="23"/>
        <v>4.5069408508183342</v>
      </c>
      <c r="X100" s="94"/>
      <c r="Y100" s="155">
        <v>2889526</v>
      </c>
      <c r="Z100" s="94"/>
      <c r="AA100" s="253">
        <f t="shared" si="24"/>
        <v>8.3426233625998609</v>
      </c>
      <c r="AB100" s="94"/>
      <c r="AC100" s="253">
        <f t="shared" si="25"/>
        <v>0.24041233181908844</v>
      </c>
      <c r="AD100" s="94"/>
      <c r="AE100" s="155">
        <f t="shared" si="26"/>
        <v>1201904236</v>
      </c>
      <c r="AF100" s="146"/>
      <c r="AG100" s="94"/>
      <c r="AH100" s="155">
        <v>6469868</v>
      </c>
      <c r="AI100" s="94"/>
      <c r="AJ100" s="155">
        <v>9337442</v>
      </c>
      <c r="AK100" s="94"/>
      <c r="AL100" s="155">
        <f t="shared" si="27"/>
        <v>1217711546</v>
      </c>
      <c r="AM100" s="94"/>
      <c r="AN100" s="155">
        <v>1051543103</v>
      </c>
      <c r="AO100" s="94"/>
      <c r="AP100" s="253">
        <f t="shared" si="28"/>
        <v>3036.0093862690806</v>
      </c>
      <c r="AQ100" s="94"/>
      <c r="AR100" s="253">
        <f t="shared" si="29"/>
        <v>85.93010722544004</v>
      </c>
      <c r="AS100" s="94"/>
      <c r="AT100" s="155">
        <v>45394176</v>
      </c>
      <c r="AU100" s="94"/>
      <c r="AV100" s="155">
        <v>74548241</v>
      </c>
      <c r="AW100" s="94"/>
      <c r="AX100" s="155"/>
      <c r="AY100" s="94"/>
      <c r="AZ100" s="155">
        <v>34600</v>
      </c>
      <c r="BA100" s="94"/>
      <c r="BB100" s="94">
        <v>21</v>
      </c>
    </row>
    <row r="101" spans="1:54" ht="9.75" customHeight="1" x14ac:dyDescent="0.25">
      <c r="A101" s="94">
        <v>22</v>
      </c>
      <c r="B101" s="94"/>
      <c r="C101" s="155">
        <v>14400</v>
      </c>
      <c r="D101" s="97" t="s">
        <v>84</v>
      </c>
      <c r="E101" s="8" t="s">
        <v>144</v>
      </c>
      <c r="F101" s="94"/>
      <c r="G101" s="155">
        <v>26337334</v>
      </c>
      <c r="H101" s="94"/>
      <c r="I101" s="253">
        <f t="shared" si="18"/>
        <v>1828.9815277777777</v>
      </c>
      <c r="J101" s="94"/>
      <c r="K101" s="253">
        <f t="shared" si="19"/>
        <v>60.542724146208883</v>
      </c>
      <c r="L101" s="94"/>
      <c r="M101" s="155">
        <v>14890705</v>
      </c>
      <c r="N101" s="94"/>
      <c r="O101" s="253">
        <f t="shared" si="20"/>
        <v>1034.0767361111111</v>
      </c>
      <c r="P101" s="94"/>
      <c r="Q101" s="253">
        <f t="shared" si="21"/>
        <v>34.229882385118145</v>
      </c>
      <c r="R101" s="94"/>
      <c r="S101" s="155">
        <v>2032803</v>
      </c>
      <c r="T101" s="94"/>
      <c r="U101" s="253">
        <f t="shared" si="22"/>
        <v>141.166875</v>
      </c>
      <c r="V101" s="94"/>
      <c r="W101" s="253">
        <f t="shared" si="23"/>
        <v>4.6728887317367001</v>
      </c>
      <c r="X101" s="94"/>
      <c r="Y101" s="155">
        <v>241221</v>
      </c>
      <c r="Z101" s="94"/>
      <c r="AA101" s="253">
        <f t="shared" si="24"/>
        <v>16.751458333333332</v>
      </c>
      <c r="AB101" s="94"/>
      <c r="AC101" s="253">
        <f t="shared" si="25"/>
        <v>0.554504736936269</v>
      </c>
      <c r="AD101" s="94"/>
      <c r="AE101" s="155">
        <f t="shared" si="26"/>
        <v>43502063</v>
      </c>
      <c r="AF101" s="146"/>
      <c r="AG101" s="94"/>
      <c r="AH101" s="155">
        <v>0</v>
      </c>
      <c r="AI101" s="94"/>
      <c r="AJ101" s="155">
        <v>0</v>
      </c>
      <c r="AK101" s="94"/>
      <c r="AL101" s="155">
        <f t="shared" si="27"/>
        <v>43502063</v>
      </c>
      <c r="AM101" s="94"/>
      <c r="AN101" s="155">
        <v>39601534</v>
      </c>
      <c r="AO101" s="94"/>
      <c r="AP101" s="253">
        <f t="shared" si="28"/>
        <v>2750.106527777778</v>
      </c>
      <c r="AQ101" s="94"/>
      <c r="AR101" s="253">
        <f t="shared" si="29"/>
        <v>77.838016536481931</v>
      </c>
      <c r="AS101" s="94"/>
      <c r="AT101" s="155">
        <v>1369628</v>
      </c>
      <c r="AU101" s="94"/>
      <c r="AV101" s="155">
        <v>2970669</v>
      </c>
      <c r="AW101" s="94"/>
      <c r="AX101" s="155"/>
      <c r="AY101" s="94"/>
      <c r="AZ101" s="155">
        <v>207000</v>
      </c>
      <c r="BA101" s="94"/>
      <c r="BB101" s="94">
        <v>22</v>
      </c>
    </row>
    <row r="102" spans="1:54" ht="9.75" customHeight="1" x14ac:dyDescent="0.25">
      <c r="A102" s="94">
        <v>23</v>
      </c>
      <c r="B102" s="94"/>
      <c r="C102" s="155">
        <v>5094</v>
      </c>
      <c r="D102" s="97" t="s">
        <v>84</v>
      </c>
      <c r="E102" s="8" t="s">
        <v>145</v>
      </c>
      <c r="F102" s="94"/>
      <c r="G102" s="155">
        <v>5531621</v>
      </c>
      <c r="H102" s="94"/>
      <c r="I102" s="253">
        <f t="shared" si="18"/>
        <v>1085.9091087553986</v>
      </c>
      <c r="J102" s="94"/>
      <c r="K102" s="253">
        <f t="shared" si="19"/>
        <v>39.72506675518045</v>
      </c>
      <c r="L102" s="94"/>
      <c r="M102" s="155">
        <v>6805440</v>
      </c>
      <c r="N102" s="94"/>
      <c r="O102" s="253">
        <f t="shared" si="20"/>
        <v>1335.9717314487632</v>
      </c>
      <c r="P102" s="94"/>
      <c r="Q102" s="253">
        <f t="shared" si="21"/>
        <v>48.872935853409913</v>
      </c>
      <c r="R102" s="94"/>
      <c r="S102" s="155">
        <v>1262262</v>
      </c>
      <c r="T102" s="94"/>
      <c r="U102" s="253">
        <f t="shared" si="22"/>
        <v>247.79387514723203</v>
      </c>
      <c r="V102" s="94"/>
      <c r="W102" s="253">
        <f t="shared" si="23"/>
        <v>9.0648730656940497</v>
      </c>
      <c r="X102" s="94"/>
      <c r="Y102" s="155">
        <v>325439</v>
      </c>
      <c r="Z102" s="94"/>
      <c r="AA102" s="253">
        <f t="shared" si="24"/>
        <v>63.886729485669413</v>
      </c>
      <c r="AB102" s="94"/>
      <c r="AC102" s="253">
        <f t="shared" si="25"/>
        <v>2.3371243257155849</v>
      </c>
      <c r="AD102" s="94"/>
      <c r="AE102" s="155">
        <f t="shared" si="26"/>
        <v>13924762</v>
      </c>
      <c r="AF102" s="146"/>
      <c r="AG102" s="94"/>
      <c r="AH102" s="155">
        <v>703568</v>
      </c>
      <c r="AI102" s="94"/>
      <c r="AJ102" s="155">
        <v>0</v>
      </c>
      <c r="AK102" s="94"/>
      <c r="AL102" s="155">
        <f t="shared" si="27"/>
        <v>14628330</v>
      </c>
      <c r="AM102" s="94"/>
      <c r="AN102" s="155">
        <v>12962968</v>
      </c>
      <c r="AO102" s="94"/>
      <c r="AP102" s="253">
        <f t="shared" si="28"/>
        <v>2544.7522575579114</v>
      </c>
      <c r="AQ102" s="94"/>
      <c r="AR102" s="253">
        <f t="shared" si="29"/>
        <v>72.025743840948465</v>
      </c>
      <c r="AS102" s="94"/>
      <c r="AT102" s="155">
        <v>305293</v>
      </c>
      <c r="AU102" s="94"/>
      <c r="AV102" s="155">
        <v>563611</v>
      </c>
      <c r="AW102" s="94"/>
      <c r="AX102" s="155"/>
      <c r="AY102" s="94"/>
      <c r="AZ102" s="155">
        <v>0</v>
      </c>
      <c r="BA102" s="94"/>
      <c r="BB102" s="94">
        <v>23</v>
      </c>
    </row>
    <row r="103" spans="1:54" ht="9.75" customHeight="1" x14ac:dyDescent="0.25">
      <c r="A103" s="94">
        <v>24</v>
      </c>
      <c r="B103" s="94"/>
      <c r="C103" s="155">
        <v>51282</v>
      </c>
      <c r="E103" s="8" t="s">
        <v>146</v>
      </c>
      <c r="F103" s="94"/>
      <c r="G103" s="155">
        <v>90730394</v>
      </c>
      <c r="H103" s="94"/>
      <c r="I103" s="253">
        <f t="shared" si="18"/>
        <v>1769.2444522444523</v>
      </c>
      <c r="J103" s="94"/>
      <c r="K103" s="253">
        <f t="shared" si="19"/>
        <v>53.537467334276513</v>
      </c>
      <c r="L103" s="94"/>
      <c r="M103" s="155">
        <v>65327907</v>
      </c>
      <c r="N103" s="94"/>
      <c r="O103" s="253">
        <f t="shared" si="20"/>
        <v>1273.8954603954603</v>
      </c>
      <c r="P103" s="94"/>
      <c r="Q103" s="253">
        <f t="shared" si="21"/>
        <v>38.548170385209104</v>
      </c>
      <c r="R103" s="94"/>
      <c r="S103" s="155">
        <v>13412536</v>
      </c>
      <c r="T103" s="94"/>
      <c r="U103" s="253">
        <f t="shared" si="22"/>
        <v>261.54471354471355</v>
      </c>
      <c r="V103" s="94"/>
      <c r="W103" s="253">
        <f t="shared" si="23"/>
        <v>7.914362280514375</v>
      </c>
      <c r="X103" s="94"/>
      <c r="Y103" s="155">
        <v>0</v>
      </c>
      <c r="Z103" s="94"/>
      <c r="AA103" s="253">
        <f t="shared" si="24"/>
        <v>0</v>
      </c>
      <c r="AB103" s="94"/>
      <c r="AC103" s="253">
        <f t="shared" si="25"/>
        <v>0</v>
      </c>
      <c r="AD103" s="94"/>
      <c r="AE103" s="155">
        <f t="shared" si="26"/>
        <v>169470837</v>
      </c>
      <c r="AF103" s="146"/>
      <c r="AG103" s="94"/>
      <c r="AH103" s="155">
        <v>0</v>
      </c>
      <c r="AI103" s="94"/>
      <c r="AJ103" s="155">
        <v>2088960</v>
      </c>
      <c r="AK103" s="94"/>
      <c r="AL103" s="155">
        <f t="shared" si="27"/>
        <v>171559797</v>
      </c>
      <c r="AM103" s="94"/>
      <c r="AN103" s="155">
        <v>152519836</v>
      </c>
      <c r="AO103" s="94"/>
      <c r="AP103" s="253">
        <f t="shared" si="28"/>
        <v>2974.1397761397761</v>
      </c>
      <c r="AQ103" s="94"/>
      <c r="AR103" s="253">
        <f t="shared" si="29"/>
        <v>84.178972246591826</v>
      </c>
      <c r="AS103" s="94"/>
      <c r="AT103" s="155">
        <v>5146548</v>
      </c>
      <c r="AU103" s="94"/>
      <c r="AV103" s="155">
        <v>8932486</v>
      </c>
      <c r="AW103" s="94"/>
      <c r="AX103" s="155"/>
      <c r="AY103" s="94"/>
      <c r="AZ103" s="155">
        <v>0</v>
      </c>
      <c r="BA103" s="94"/>
      <c r="BB103" s="94">
        <v>24</v>
      </c>
    </row>
    <row r="104" spans="1:54" ht="9.75" customHeight="1" x14ac:dyDescent="0.25">
      <c r="A104" s="94">
        <v>25</v>
      </c>
      <c r="B104" s="94"/>
      <c r="C104" s="155">
        <v>9820</v>
      </c>
      <c r="E104" s="8" t="s">
        <v>147</v>
      </c>
      <c r="F104" s="94"/>
      <c r="G104" s="155">
        <v>15954135</v>
      </c>
      <c r="H104" s="94"/>
      <c r="I104" s="253">
        <f t="shared" si="18"/>
        <v>1624.6573319755601</v>
      </c>
      <c r="J104" s="94"/>
      <c r="K104" s="253">
        <f t="shared" si="19"/>
        <v>48.019191983553583</v>
      </c>
      <c r="L104" s="94"/>
      <c r="M104" s="155">
        <v>14510531</v>
      </c>
      <c r="N104" s="94"/>
      <c r="O104" s="253">
        <f t="shared" si="20"/>
        <v>1477.6508146639512</v>
      </c>
      <c r="P104" s="94"/>
      <c r="Q104" s="253">
        <f t="shared" si="21"/>
        <v>43.674193171381944</v>
      </c>
      <c r="R104" s="94"/>
      <c r="S104" s="155">
        <v>2711568</v>
      </c>
      <c r="T104" s="94"/>
      <c r="U104" s="253">
        <f t="shared" si="22"/>
        <v>276.12708757637472</v>
      </c>
      <c r="V104" s="94"/>
      <c r="W104" s="253">
        <f t="shared" si="23"/>
        <v>8.1613515473236511</v>
      </c>
      <c r="X104" s="94"/>
      <c r="Y104" s="155">
        <v>48263</v>
      </c>
      <c r="Z104" s="94"/>
      <c r="AA104" s="253">
        <f t="shared" si="24"/>
        <v>4.9147657841140528</v>
      </c>
      <c r="AB104" s="94"/>
      <c r="AC104" s="253">
        <f t="shared" si="25"/>
        <v>0.14526329774082058</v>
      </c>
      <c r="AD104" s="94"/>
      <c r="AE104" s="155">
        <f t="shared" si="26"/>
        <v>33224497</v>
      </c>
      <c r="AF104" s="146"/>
      <c r="AG104" s="94"/>
      <c r="AH104" s="155">
        <v>0</v>
      </c>
      <c r="AI104" s="94"/>
      <c r="AJ104" s="155">
        <v>0</v>
      </c>
      <c r="AK104" s="94"/>
      <c r="AL104" s="155">
        <f t="shared" si="27"/>
        <v>33224497</v>
      </c>
      <c r="AM104" s="94"/>
      <c r="AN104" s="155">
        <v>30535989</v>
      </c>
      <c r="AO104" s="94"/>
      <c r="AP104" s="253">
        <f t="shared" si="28"/>
        <v>3109.5711812627292</v>
      </c>
      <c r="AQ104" s="94"/>
      <c r="AR104" s="253">
        <f t="shared" si="29"/>
        <v>88.012173558992473</v>
      </c>
      <c r="AS104" s="94"/>
      <c r="AT104" s="155">
        <v>92738</v>
      </c>
      <c r="AU104" s="94"/>
      <c r="AV104" s="155">
        <v>0</v>
      </c>
      <c r="AW104" s="94"/>
      <c r="AX104" s="155"/>
      <c r="AY104" s="94"/>
      <c r="AZ104" s="155">
        <v>0</v>
      </c>
      <c r="BA104" s="94"/>
      <c r="BB104" s="94">
        <v>25</v>
      </c>
    </row>
    <row r="105" spans="1:54" ht="9.75" customHeight="1" x14ac:dyDescent="0.25">
      <c r="A105" s="94">
        <v>26</v>
      </c>
      <c r="B105" s="94"/>
      <c r="C105" s="155">
        <v>14516</v>
      </c>
      <c r="D105" s="97" t="s">
        <v>84</v>
      </c>
      <c r="E105" s="8" t="s">
        <v>148</v>
      </c>
      <c r="F105" s="94"/>
      <c r="G105" s="155">
        <v>22981010</v>
      </c>
      <c r="H105" s="94"/>
      <c r="I105" s="253">
        <f t="shared" si="18"/>
        <v>1583.1503168917056</v>
      </c>
      <c r="J105" s="94"/>
      <c r="K105" s="253">
        <f t="shared" si="19"/>
        <v>43.587620134994673</v>
      </c>
      <c r="L105" s="94"/>
      <c r="M105" s="155">
        <v>23813483</v>
      </c>
      <c r="N105" s="94"/>
      <c r="O105" s="253">
        <f t="shared" si="20"/>
        <v>1640.4989666574813</v>
      </c>
      <c r="P105" s="94"/>
      <c r="Q105" s="253">
        <f t="shared" si="21"/>
        <v>45.166554955380697</v>
      </c>
      <c r="R105" s="94"/>
      <c r="S105" s="155">
        <v>5881941</v>
      </c>
      <c r="T105" s="94"/>
      <c r="U105" s="253">
        <f t="shared" si="22"/>
        <v>405.20398181317165</v>
      </c>
      <c r="V105" s="94"/>
      <c r="W105" s="253">
        <f t="shared" si="23"/>
        <v>11.156159366557462</v>
      </c>
      <c r="X105" s="94"/>
      <c r="Y105" s="155">
        <v>47275</v>
      </c>
      <c r="Z105" s="94"/>
      <c r="AA105" s="253">
        <f t="shared" si="24"/>
        <v>3.2567511711215209</v>
      </c>
      <c r="AB105" s="94"/>
      <c r="AC105" s="253">
        <f t="shared" si="25"/>
        <v>8.9665543067161679E-2</v>
      </c>
      <c r="AD105" s="94"/>
      <c r="AE105" s="155">
        <f t="shared" si="26"/>
        <v>52723709</v>
      </c>
      <c r="AF105" s="146"/>
      <c r="AG105" s="94"/>
      <c r="AH105" s="155">
        <v>0</v>
      </c>
      <c r="AI105" s="94"/>
      <c r="AJ105" s="155">
        <v>0</v>
      </c>
      <c r="AK105" s="94"/>
      <c r="AL105" s="155">
        <f t="shared" si="27"/>
        <v>52723709</v>
      </c>
      <c r="AM105" s="94"/>
      <c r="AN105" s="155">
        <v>48991064</v>
      </c>
      <c r="AO105" s="94"/>
      <c r="AP105" s="253">
        <f t="shared" si="28"/>
        <v>3374.9699641774591</v>
      </c>
      <c r="AQ105" s="94"/>
      <c r="AR105" s="253">
        <f t="shared" si="29"/>
        <v>95.523924338323823</v>
      </c>
      <c r="AS105" s="94"/>
      <c r="AT105" s="155">
        <v>1564909</v>
      </c>
      <c r="AU105" s="94"/>
      <c r="AV105" s="155">
        <v>1385903</v>
      </c>
      <c r="AW105" s="94"/>
      <c r="AX105" s="155"/>
      <c r="AY105" s="94"/>
      <c r="AZ105" s="155">
        <v>1196056</v>
      </c>
      <c r="BA105" s="94"/>
      <c r="BB105" s="94">
        <v>26</v>
      </c>
    </row>
    <row r="106" spans="1:54" ht="9.75" customHeight="1" x14ac:dyDescent="0.25">
      <c r="A106" s="94">
        <v>27</v>
      </c>
      <c r="B106" s="94"/>
      <c r="C106" s="155">
        <v>28502</v>
      </c>
      <c r="E106" s="8" t="s">
        <v>149</v>
      </c>
      <c r="F106" s="94"/>
      <c r="G106" s="155">
        <v>44455231</v>
      </c>
      <c r="H106" s="94"/>
      <c r="I106" s="253">
        <f t="shared" si="18"/>
        <v>1559.723212406147</v>
      </c>
      <c r="J106" s="94"/>
      <c r="K106" s="253">
        <f t="shared" si="19"/>
        <v>48.452661848215897</v>
      </c>
      <c r="L106" s="94"/>
      <c r="M106" s="155">
        <v>42173420</v>
      </c>
      <c r="N106" s="94"/>
      <c r="O106" s="253">
        <f t="shared" si="20"/>
        <v>1479.6652866465511</v>
      </c>
      <c r="P106" s="94"/>
      <c r="Q106" s="253">
        <f t="shared" si="21"/>
        <v>45.965669557375271</v>
      </c>
      <c r="R106" s="94"/>
      <c r="S106" s="155">
        <v>5120216</v>
      </c>
      <c r="T106" s="94"/>
      <c r="U106" s="253">
        <f t="shared" si="22"/>
        <v>179.64409515121747</v>
      </c>
      <c r="V106" s="94"/>
      <c r="W106" s="253">
        <f t="shared" si="23"/>
        <v>5.5806277204548689</v>
      </c>
      <c r="X106" s="94"/>
      <c r="Y106" s="155">
        <v>955</v>
      </c>
      <c r="Z106" s="94"/>
      <c r="AA106" s="253">
        <f t="shared" si="24"/>
        <v>3.3506420602063013E-2</v>
      </c>
      <c r="AB106" s="94"/>
      <c r="AC106" s="253">
        <f t="shared" si="25"/>
        <v>1.0408739539570985E-3</v>
      </c>
      <c r="AD106" s="94"/>
      <c r="AE106" s="155">
        <f t="shared" si="26"/>
        <v>91749822</v>
      </c>
      <c r="AF106" s="146"/>
      <c r="AG106" s="94"/>
      <c r="AH106" s="155">
        <v>3910000</v>
      </c>
      <c r="AI106" s="94"/>
      <c r="AJ106" s="155">
        <v>574000</v>
      </c>
      <c r="AK106" s="94"/>
      <c r="AL106" s="155">
        <f t="shared" si="27"/>
        <v>96233822</v>
      </c>
      <c r="AM106" s="94"/>
      <c r="AN106" s="155">
        <v>81067787</v>
      </c>
      <c r="AO106" s="94"/>
      <c r="AP106" s="253">
        <f t="shared" si="28"/>
        <v>2844.28415549786</v>
      </c>
      <c r="AQ106" s="94"/>
      <c r="AR106" s="253">
        <f t="shared" si="29"/>
        <v>80.503585913449257</v>
      </c>
      <c r="AS106" s="94"/>
      <c r="AT106" s="155">
        <v>1399669</v>
      </c>
      <c r="AU106" s="94"/>
      <c r="AV106" s="155">
        <v>6490216</v>
      </c>
      <c r="AW106" s="94"/>
      <c r="AX106" s="155"/>
      <c r="AY106" s="94"/>
      <c r="AZ106" s="155">
        <v>391325</v>
      </c>
      <c r="BA106" s="94"/>
      <c r="BB106" s="94">
        <v>27</v>
      </c>
    </row>
    <row r="107" spans="1:54" ht="9.75" customHeight="1" x14ac:dyDescent="0.25">
      <c r="A107" s="94">
        <v>28</v>
      </c>
      <c r="B107" s="94"/>
      <c r="C107" s="155">
        <v>10780</v>
      </c>
      <c r="E107" s="8" t="s">
        <v>150</v>
      </c>
      <c r="F107" s="94"/>
      <c r="G107" s="155">
        <v>20791656</v>
      </c>
      <c r="H107" s="94"/>
      <c r="I107" s="253">
        <f t="shared" si="18"/>
        <v>1928.7250463821892</v>
      </c>
      <c r="J107" s="94"/>
      <c r="K107" s="253">
        <f t="shared" si="19"/>
        <v>56.501557120304511</v>
      </c>
      <c r="L107" s="94"/>
      <c r="M107" s="155">
        <v>13121301</v>
      </c>
      <c r="N107" s="94"/>
      <c r="O107" s="253">
        <f t="shared" si="20"/>
        <v>1217.189332096475</v>
      </c>
      <c r="P107" s="94"/>
      <c r="Q107" s="253">
        <f t="shared" si="21"/>
        <v>35.65728184153339</v>
      </c>
      <c r="R107" s="94"/>
      <c r="S107" s="155">
        <v>2881641</v>
      </c>
      <c r="T107" s="94"/>
      <c r="U107" s="253">
        <f t="shared" si="22"/>
        <v>267.31363636363636</v>
      </c>
      <c r="V107" s="94"/>
      <c r="W107" s="253">
        <f t="shared" si="23"/>
        <v>7.8308915635056406</v>
      </c>
      <c r="X107" s="94"/>
      <c r="Y107" s="155">
        <v>3779</v>
      </c>
      <c r="Z107" s="94"/>
      <c r="AA107" s="253">
        <f t="shared" si="24"/>
        <v>0.35055658627087199</v>
      </c>
      <c r="AB107" s="94"/>
      <c r="AC107" s="253">
        <f t="shared" si="25"/>
        <v>1.0269474656450202E-2</v>
      </c>
      <c r="AD107" s="94"/>
      <c r="AE107" s="155">
        <f t="shared" si="26"/>
        <v>36798377</v>
      </c>
      <c r="AF107" s="146"/>
      <c r="AG107" s="94"/>
      <c r="AH107" s="155">
        <v>0</v>
      </c>
      <c r="AI107" s="94"/>
      <c r="AJ107" s="155">
        <v>0</v>
      </c>
      <c r="AK107" s="94"/>
      <c r="AL107" s="155">
        <f t="shared" si="27"/>
        <v>36798377</v>
      </c>
      <c r="AM107" s="94"/>
      <c r="AN107" s="155">
        <v>32031262</v>
      </c>
      <c r="AO107" s="94"/>
      <c r="AP107" s="253">
        <f t="shared" si="28"/>
        <v>2971.360111317254</v>
      </c>
      <c r="AQ107" s="94"/>
      <c r="AR107" s="253">
        <f t="shared" si="29"/>
        <v>84.100297622814182</v>
      </c>
      <c r="AS107" s="94"/>
      <c r="AT107" s="155">
        <v>257801</v>
      </c>
      <c r="AU107" s="94"/>
      <c r="AV107" s="155">
        <v>3917601</v>
      </c>
      <c r="AW107" s="94"/>
      <c r="AX107" s="155"/>
      <c r="AY107" s="94"/>
      <c r="AZ107" s="155">
        <v>65033</v>
      </c>
      <c r="BA107" s="94"/>
      <c r="BB107" s="94">
        <v>28</v>
      </c>
    </row>
    <row r="108" spans="1:54" ht="9.75" customHeight="1" x14ac:dyDescent="0.25">
      <c r="A108" s="94">
        <v>29</v>
      </c>
      <c r="B108" s="94"/>
      <c r="C108" s="155">
        <v>1145978</v>
      </c>
      <c r="E108" s="8" t="s">
        <v>92</v>
      </c>
      <c r="F108" s="94"/>
      <c r="G108" s="155">
        <v>4541644604</v>
      </c>
      <c r="H108" s="94"/>
      <c r="I108" s="253">
        <f t="shared" si="18"/>
        <v>3963.1167474419231</v>
      </c>
      <c r="J108" s="94"/>
      <c r="K108" s="253">
        <f t="shared" si="19"/>
        <v>75.336264233354797</v>
      </c>
      <c r="L108" s="94"/>
      <c r="M108" s="155">
        <v>1163657256</v>
      </c>
      <c r="N108" s="94"/>
      <c r="O108" s="253">
        <f t="shared" si="20"/>
        <v>1015.4272211159376</v>
      </c>
      <c r="P108" s="94"/>
      <c r="Q108" s="253">
        <f t="shared" si="21"/>
        <v>19.302609111656636</v>
      </c>
      <c r="R108" s="94"/>
      <c r="S108" s="155">
        <v>203964276</v>
      </c>
      <c r="T108" s="94"/>
      <c r="U108" s="253">
        <f t="shared" si="22"/>
        <v>177.98271520046632</v>
      </c>
      <c r="V108" s="94"/>
      <c r="W108" s="253">
        <f t="shared" si="23"/>
        <v>3.3833353180844585</v>
      </c>
      <c r="X108" s="94"/>
      <c r="Y108" s="155">
        <v>119231096</v>
      </c>
      <c r="Z108" s="94"/>
      <c r="AA108" s="253">
        <f t="shared" si="24"/>
        <v>104.04309332290846</v>
      </c>
      <c r="AB108" s="94"/>
      <c r="AC108" s="253">
        <f t="shared" si="25"/>
        <v>1.9777913369041091</v>
      </c>
      <c r="AD108" s="94"/>
      <c r="AE108" s="155">
        <f t="shared" si="26"/>
        <v>6028497232</v>
      </c>
      <c r="AF108" s="146"/>
      <c r="AG108" s="94"/>
      <c r="AH108" s="155">
        <v>181214060</v>
      </c>
      <c r="AI108" s="94"/>
      <c r="AJ108" s="155">
        <v>20256351</v>
      </c>
      <c r="AK108" s="94"/>
      <c r="AL108" s="155">
        <f t="shared" si="27"/>
        <v>6229967643</v>
      </c>
      <c r="AM108" s="94"/>
      <c r="AN108" s="155">
        <v>5376163456</v>
      </c>
      <c r="AO108" s="94"/>
      <c r="AP108" s="253">
        <f t="shared" si="28"/>
        <v>4691.3321686803756</v>
      </c>
      <c r="AQ108" s="94"/>
      <c r="AR108" s="253">
        <f t="shared" si="29"/>
        <v>132.78176217375233</v>
      </c>
      <c r="AS108" s="94"/>
      <c r="AT108" s="155">
        <v>120734417</v>
      </c>
      <c r="AU108" s="94"/>
      <c r="AV108" s="155">
        <v>412138816</v>
      </c>
      <c r="AW108" s="94"/>
      <c r="AX108" s="155"/>
      <c r="AY108" s="94"/>
      <c r="AZ108" s="155">
        <v>68635462</v>
      </c>
      <c r="BA108" s="94"/>
      <c r="BB108" s="94">
        <v>29</v>
      </c>
    </row>
    <row r="109" spans="1:54" ht="9.75" customHeight="1" x14ac:dyDescent="0.25">
      <c r="A109" s="94">
        <v>30</v>
      </c>
      <c r="B109" s="94"/>
      <c r="C109" s="155">
        <v>70150</v>
      </c>
      <c r="D109" s="97" t="s">
        <v>84</v>
      </c>
      <c r="E109" s="8" t="s">
        <v>151</v>
      </c>
      <c r="F109" s="94"/>
      <c r="G109" s="155">
        <v>195215811</v>
      </c>
      <c r="H109" s="94"/>
      <c r="I109" s="253">
        <f t="shared" si="18"/>
        <v>2782.8340841054883</v>
      </c>
      <c r="J109" s="94"/>
      <c r="K109" s="253">
        <f t="shared" si="19"/>
        <v>68.419334465504505</v>
      </c>
      <c r="L109" s="94"/>
      <c r="M109" s="155">
        <v>77920651</v>
      </c>
      <c r="N109" s="94"/>
      <c r="O109" s="253">
        <f t="shared" si="20"/>
        <v>1110.771931575196</v>
      </c>
      <c r="P109" s="94"/>
      <c r="Q109" s="253">
        <f t="shared" si="21"/>
        <v>27.309668490626755</v>
      </c>
      <c r="R109" s="94"/>
      <c r="S109" s="155">
        <v>10737903</v>
      </c>
      <c r="T109" s="94"/>
      <c r="U109" s="253">
        <f t="shared" si="22"/>
        <v>153.07060584461868</v>
      </c>
      <c r="V109" s="94"/>
      <c r="W109" s="253">
        <f t="shared" si="23"/>
        <v>3.7634255803959662</v>
      </c>
      <c r="X109" s="94"/>
      <c r="Y109" s="155">
        <v>1448216</v>
      </c>
      <c r="Z109" s="94"/>
      <c r="AA109" s="253">
        <f t="shared" si="24"/>
        <v>20.644561653599428</v>
      </c>
      <c r="AB109" s="94"/>
      <c r="AC109" s="253">
        <f t="shared" si="25"/>
        <v>0.50757146347277715</v>
      </c>
      <c r="AD109" s="94"/>
      <c r="AE109" s="155">
        <f t="shared" si="26"/>
        <v>285322581</v>
      </c>
      <c r="AF109" s="146"/>
      <c r="AG109" s="94"/>
      <c r="AH109" s="155">
        <v>11730975</v>
      </c>
      <c r="AI109" s="94"/>
      <c r="AJ109" s="155">
        <v>576102</v>
      </c>
      <c r="AK109" s="94"/>
      <c r="AL109" s="155">
        <f t="shared" si="27"/>
        <v>297629658</v>
      </c>
      <c r="AM109" s="94"/>
      <c r="AN109" s="155">
        <v>269988530</v>
      </c>
      <c r="AO109" s="94"/>
      <c r="AP109" s="253">
        <f t="shared" si="28"/>
        <v>3848.7317177476834</v>
      </c>
      <c r="AQ109" s="94"/>
      <c r="AR109" s="253">
        <f t="shared" si="29"/>
        <v>108.93310497779163</v>
      </c>
      <c r="AS109" s="94"/>
      <c r="AT109" s="155">
        <v>13310142</v>
      </c>
      <c r="AU109" s="94"/>
      <c r="AV109" s="155">
        <v>11780083</v>
      </c>
      <c r="AW109" s="94"/>
      <c r="AX109" s="155"/>
      <c r="AY109" s="94"/>
      <c r="AZ109" s="155">
        <v>827366</v>
      </c>
      <c r="BA109" s="94"/>
      <c r="BB109" s="94">
        <v>30</v>
      </c>
    </row>
    <row r="110" spans="1:54" ht="9.75" customHeight="1" x14ac:dyDescent="0.25">
      <c r="A110" s="94">
        <v>31</v>
      </c>
      <c r="B110" s="94"/>
      <c r="C110" s="155">
        <v>15643</v>
      </c>
      <c r="E110" s="8" t="s">
        <v>152</v>
      </c>
      <c r="F110" s="94"/>
      <c r="G110" s="155">
        <v>19502479</v>
      </c>
      <c r="H110" s="94"/>
      <c r="I110" s="253">
        <f t="shared" si="18"/>
        <v>1246.722431758614</v>
      </c>
      <c r="J110" s="94"/>
      <c r="K110" s="253">
        <f t="shared" si="19"/>
        <v>47.042917949729819</v>
      </c>
      <c r="L110" s="94"/>
      <c r="M110" s="155">
        <v>18933538</v>
      </c>
      <c r="N110" s="94"/>
      <c r="O110" s="253">
        <f t="shared" si="20"/>
        <v>1210.3521063734577</v>
      </c>
      <c r="P110" s="94"/>
      <c r="Q110" s="253">
        <f t="shared" si="21"/>
        <v>45.670546530627803</v>
      </c>
      <c r="R110" s="94"/>
      <c r="S110" s="155">
        <v>2872582</v>
      </c>
      <c r="T110" s="94"/>
      <c r="U110" s="253">
        <f t="shared" si="22"/>
        <v>183.63370197532441</v>
      </c>
      <c r="V110" s="94"/>
      <c r="W110" s="253">
        <f t="shared" si="23"/>
        <v>6.929100619970967</v>
      </c>
      <c r="X110" s="94"/>
      <c r="Y110" s="155">
        <v>148181</v>
      </c>
      <c r="Z110" s="94"/>
      <c r="AA110" s="253">
        <f t="shared" si="24"/>
        <v>9.4726714824522151</v>
      </c>
      <c r="AB110" s="94"/>
      <c r="AC110" s="253">
        <f t="shared" si="25"/>
        <v>0.35743489967141684</v>
      </c>
      <c r="AD110" s="94"/>
      <c r="AE110" s="155">
        <f t="shared" si="26"/>
        <v>41456780</v>
      </c>
      <c r="AF110" s="146"/>
      <c r="AG110" s="94"/>
      <c r="AH110" s="155">
        <v>52628</v>
      </c>
      <c r="AI110" s="94"/>
      <c r="AJ110" s="155">
        <v>0</v>
      </c>
      <c r="AK110" s="94"/>
      <c r="AL110" s="155">
        <f t="shared" si="27"/>
        <v>41509408</v>
      </c>
      <c r="AM110" s="94"/>
      <c r="AN110" s="155">
        <v>39179124</v>
      </c>
      <c r="AO110" s="94"/>
      <c r="AP110" s="253">
        <f t="shared" si="28"/>
        <v>2504.5786613820878</v>
      </c>
      <c r="AQ110" s="94"/>
      <c r="AR110" s="253">
        <f t="shared" si="29"/>
        <v>70.888684962727297</v>
      </c>
      <c r="AS110" s="94"/>
      <c r="AT110" s="155">
        <v>58596</v>
      </c>
      <c r="AU110" s="94"/>
      <c r="AV110" s="155">
        <v>2318298</v>
      </c>
      <c r="AW110" s="94"/>
      <c r="AX110" s="155"/>
      <c r="AY110" s="94"/>
      <c r="AZ110" s="155">
        <v>0</v>
      </c>
      <c r="BA110" s="94"/>
      <c r="BB110" s="94">
        <v>31</v>
      </c>
    </row>
    <row r="111" spans="1:54" ht="9.75" customHeight="1" x14ac:dyDescent="0.25">
      <c r="A111" s="94">
        <v>32</v>
      </c>
      <c r="B111" s="94"/>
      <c r="C111" s="155">
        <v>26692</v>
      </c>
      <c r="E111" s="8" t="s">
        <v>153</v>
      </c>
      <c r="F111" s="94"/>
      <c r="G111" s="155">
        <v>46377109</v>
      </c>
      <c r="H111" s="94"/>
      <c r="I111" s="253">
        <f t="shared" si="18"/>
        <v>1737.4909710774764</v>
      </c>
      <c r="J111" s="94"/>
      <c r="K111" s="253">
        <f t="shared" si="19"/>
        <v>57.364534015219739</v>
      </c>
      <c r="L111" s="94"/>
      <c r="M111" s="155">
        <v>30718361</v>
      </c>
      <c r="N111" s="94"/>
      <c r="O111" s="253">
        <f t="shared" si="20"/>
        <v>1150.8452345271992</v>
      </c>
      <c r="P111" s="94"/>
      <c r="Q111" s="253">
        <f t="shared" si="21"/>
        <v>37.995996354069838</v>
      </c>
      <c r="R111" s="94"/>
      <c r="S111" s="155">
        <v>3711951</v>
      </c>
      <c r="T111" s="94"/>
      <c r="U111" s="253">
        <f t="shared" si="22"/>
        <v>139.0660497527349</v>
      </c>
      <c r="V111" s="94"/>
      <c r="W111" s="253">
        <f t="shared" si="23"/>
        <v>4.5913672497854261</v>
      </c>
      <c r="X111" s="94"/>
      <c r="Y111" s="155">
        <v>38889</v>
      </c>
      <c r="Z111" s="94"/>
      <c r="AA111" s="253">
        <f t="shared" si="24"/>
        <v>1.4569533942754382</v>
      </c>
      <c r="AB111" s="94"/>
      <c r="AC111" s="253">
        <f t="shared" si="25"/>
        <v>4.8102380924992125E-2</v>
      </c>
      <c r="AD111" s="94"/>
      <c r="AE111" s="155">
        <f t="shared" si="26"/>
        <v>80846310</v>
      </c>
      <c r="AF111" s="146"/>
      <c r="AG111" s="94"/>
      <c r="AH111" s="155">
        <v>0</v>
      </c>
      <c r="AI111" s="94"/>
      <c r="AJ111" s="155">
        <v>1054926</v>
      </c>
      <c r="AK111" s="94"/>
      <c r="AL111" s="155">
        <f t="shared" si="27"/>
        <v>81901236</v>
      </c>
      <c r="AM111" s="94"/>
      <c r="AN111" s="155">
        <v>66976133</v>
      </c>
      <c r="AO111" s="94"/>
      <c r="AP111" s="253">
        <f t="shared" si="28"/>
        <v>2509.2212273340328</v>
      </c>
      <c r="AQ111" s="94"/>
      <c r="AR111" s="253">
        <f t="shared" si="29"/>
        <v>71.020086463610681</v>
      </c>
      <c r="AS111" s="94"/>
      <c r="AT111" s="155">
        <v>3773738</v>
      </c>
      <c r="AU111" s="94"/>
      <c r="AV111" s="155">
        <v>8893736</v>
      </c>
      <c r="AW111" s="94"/>
      <c r="AX111" s="155"/>
      <c r="AY111" s="94"/>
      <c r="AZ111" s="155">
        <v>736338</v>
      </c>
      <c r="BA111" s="94"/>
      <c r="BB111" s="94">
        <v>32</v>
      </c>
    </row>
    <row r="112" spans="1:54" ht="9.75" customHeight="1" x14ac:dyDescent="0.25">
      <c r="A112" s="94">
        <v>33</v>
      </c>
      <c r="B112" s="94"/>
      <c r="C112" s="155">
        <v>56127</v>
      </c>
      <c r="D112" s="97" t="s">
        <v>84</v>
      </c>
      <c r="E112" s="8" t="s">
        <v>94</v>
      </c>
      <c r="F112" s="94"/>
      <c r="G112" s="155">
        <v>80077440</v>
      </c>
      <c r="H112" s="94"/>
      <c r="I112" s="253">
        <f t="shared" ref="I112:I129" si="30">(G112/$C112)</f>
        <v>1426.7186915388315</v>
      </c>
      <c r="J112" s="94"/>
      <c r="K112" s="253">
        <f t="shared" ref="K112:K129" si="31">IF($AE112&lt;&gt;0,(G112/$AE112)*100,0)</f>
        <v>51.492515315912044</v>
      </c>
      <c r="L112" s="94"/>
      <c r="M112" s="155">
        <v>63226957</v>
      </c>
      <c r="N112" s="94"/>
      <c r="O112" s="253">
        <f t="shared" ref="O112:O129" si="32">(M112/$C112)</f>
        <v>1126.4980668840308</v>
      </c>
      <c r="P112" s="94"/>
      <c r="Q112" s="253">
        <f t="shared" ref="Q112:Q129" si="33">IF($AE112&lt;&gt;0,(M112/$AE112)*100,0)</f>
        <v>40.65708209079876</v>
      </c>
      <c r="R112" s="94"/>
      <c r="S112" s="155">
        <v>12148970</v>
      </c>
      <c r="T112" s="94"/>
      <c r="U112" s="253">
        <f t="shared" ref="U112:U129" si="34">(S112/$C112)</f>
        <v>216.45500383059846</v>
      </c>
      <c r="V112" s="94"/>
      <c r="W112" s="253">
        <f t="shared" ref="W112:W129" si="35">IF($AE112&lt;&gt;0,(S112/$AE112)*100,0)</f>
        <v>7.8122005873009437</v>
      </c>
      <c r="X112" s="94"/>
      <c r="Y112" s="155">
        <v>59409</v>
      </c>
      <c r="Z112" s="94"/>
      <c r="AA112" s="253">
        <f t="shared" ref="AA112:AA129" si="36">(Y112/$C112)</f>
        <v>1.0584745309743973</v>
      </c>
      <c r="AB112" s="94"/>
      <c r="AC112" s="253">
        <f t="shared" ref="AC112:AC129" si="37">IF($AE112&lt;&gt;0,(Y112/$AE112)*100,0)</f>
        <v>3.8202005988241118E-2</v>
      </c>
      <c r="AD112" s="94"/>
      <c r="AE112" s="155">
        <f t="shared" ref="AE112:AE129" si="38">(G112+M112+S112+Y112)</f>
        <v>155512776</v>
      </c>
      <c r="AF112" s="146"/>
      <c r="AG112" s="94"/>
      <c r="AH112" s="155">
        <v>1315000</v>
      </c>
      <c r="AI112" s="94"/>
      <c r="AJ112" s="155">
        <v>0</v>
      </c>
      <c r="AK112" s="94"/>
      <c r="AL112" s="155">
        <f t="shared" ref="AL112:AL129" si="39">(AE112+AH112+AJ112)</f>
        <v>156827776</v>
      </c>
      <c r="AM112" s="94"/>
      <c r="AN112" s="155">
        <v>138563782</v>
      </c>
      <c r="AO112" s="94"/>
      <c r="AP112" s="253">
        <f t="shared" ref="AP112:AP129" si="40">(AN112/$C112)</f>
        <v>2468.7544675468134</v>
      </c>
      <c r="AQ112" s="94"/>
      <c r="AR112" s="253">
        <f t="shared" ref="AR112:AR129" si="41">IF($AP$192&lt;&gt;0,(AP112/$AP$192)*100,0)</f>
        <v>69.8747299889869</v>
      </c>
      <c r="AS112" s="94"/>
      <c r="AT112" s="155">
        <v>0</v>
      </c>
      <c r="AU112" s="94"/>
      <c r="AV112" s="155">
        <v>0</v>
      </c>
      <c r="AW112" s="94"/>
      <c r="AX112" s="155"/>
      <c r="AY112" s="94"/>
      <c r="AZ112" s="155">
        <v>15000</v>
      </c>
      <c r="BA112" s="94"/>
      <c r="BB112" s="94">
        <v>33</v>
      </c>
    </row>
    <row r="113" spans="1:54" ht="9.75" customHeight="1" x14ac:dyDescent="0.25">
      <c r="A113" s="94">
        <v>34</v>
      </c>
      <c r="B113" s="94"/>
      <c r="C113" s="155">
        <v>87776</v>
      </c>
      <c r="D113" s="97" t="s">
        <v>84</v>
      </c>
      <c r="E113" s="8" t="s">
        <v>154</v>
      </c>
      <c r="F113" s="94"/>
      <c r="G113" s="155">
        <v>178084239</v>
      </c>
      <c r="H113" s="94"/>
      <c r="I113" s="253">
        <f t="shared" si="30"/>
        <v>2028.8488766861101</v>
      </c>
      <c r="J113" s="94"/>
      <c r="K113" s="253">
        <f t="shared" si="31"/>
        <v>59.587142602597631</v>
      </c>
      <c r="L113" s="94"/>
      <c r="M113" s="155">
        <v>107969483</v>
      </c>
      <c r="N113" s="94"/>
      <c r="O113" s="253">
        <f t="shared" si="32"/>
        <v>1230.0569973569086</v>
      </c>
      <c r="P113" s="94"/>
      <c r="Q113" s="253">
        <f t="shared" si="33"/>
        <v>36.126683733363627</v>
      </c>
      <c r="R113" s="94"/>
      <c r="S113" s="155">
        <v>12639930</v>
      </c>
      <c r="T113" s="94"/>
      <c r="U113" s="253">
        <f t="shared" si="34"/>
        <v>144.00211903025885</v>
      </c>
      <c r="V113" s="94"/>
      <c r="W113" s="253">
        <f t="shared" si="35"/>
        <v>4.2293316670031187</v>
      </c>
      <c r="X113" s="94"/>
      <c r="Y113" s="155">
        <v>169880</v>
      </c>
      <c r="Z113" s="94"/>
      <c r="AA113" s="253">
        <f t="shared" si="36"/>
        <v>1.9353809697411593</v>
      </c>
      <c r="AB113" s="94"/>
      <c r="AC113" s="253">
        <f t="shared" si="37"/>
        <v>5.6841997035623607E-2</v>
      </c>
      <c r="AD113" s="94"/>
      <c r="AE113" s="155">
        <f t="shared" si="38"/>
        <v>298863532</v>
      </c>
      <c r="AF113" s="146"/>
      <c r="AG113" s="94"/>
      <c r="AH113" s="155">
        <v>452402</v>
      </c>
      <c r="AI113" s="94"/>
      <c r="AJ113" s="155">
        <v>0</v>
      </c>
      <c r="AK113" s="94"/>
      <c r="AL113" s="155">
        <f t="shared" si="39"/>
        <v>299315934</v>
      </c>
      <c r="AM113" s="94"/>
      <c r="AN113" s="155">
        <v>268728148</v>
      </c>
      <c r="AO113" s="94"/>
      <c r="AP113" s="253">
        <f t="shared" si="40"/>
        <v>3061.5219194312795</v>
      </c>
      <c r="AQ113" s="94"/>
      <c r="AR113" s="253">
        <f t="shared" si="41"/>
        <v>86.652204699886397</v>
      </c>
      <c r="AS113" s="94"/>
      <c r="AT113" s="155">
        <v>309790</v>
      </c>
      <c r="AU113" s="94"/>
      <c r="AV113" s="155">
        <v>17571268</v>
      </c>
      <c r="AW113" s="94"/>
      <c r="AX113" s="155"/>
      <c r="AY113" s="94"/>
      <c r="AZ113" s="155">
        <v>0</v>
      </c>
      <c r="BA113" s="94"/>
      <c r="BB113" s="94">
        <v>34</v>
      </c>
    </row>
    <row r="114" spans="1:54" ht="9.75" customHeight="1" x14ac:dyDescent="0.25">
      <c r="A114" s="94">
        <v>35</v>
      </c>
      <c r="B114" s="94"/>
      <c r="C114" s="155">
        <v>16931</v>
      </c>
      <c r="D114" s="97" t="s">
        <v>84</v>
      </c>
      <c r="E114" s="8" t="s">
        <v>155</v>
      </c>
      <c r="F114" s="94"/>
      <c r="G114" s="155">
        <v>24373255</v>
      </c>
      <c r="H114" s="94"/>
      <c r="I114" s="253">
        <f t="shared" si="30"/>
        <v>1439.5638178489162</v>
      </c>
      <c r="J114" s="94"/>
      <c r="K114" s="253">
        <f t="shared" si="31"/>
        <v>44.172180353562226</v>
      </c>
      <c r="L114" s="94"/>
      <c r="M114" s="155">
        <v>25844924</v>
      </c>
      <c r="N114" s="94"/>
      <c r="O114" s="253">
        <f t="shared" si="32"/>
        <v>1526.4853818439549</v>
      </c>
      <c r="P114" s="94"/>
      <c r="Q114" s="253">
        <f t="shared" si="33"/>
        <v>46.839318103064564</v>
      </c>
      <c r="R114" s="94"/>
      <c r="S114" s="155">
        <v>4653423</v>
      </c>
      <c r="T114" s="94"/>
      <c r="U114" s="253">
        <f t="shared" si="34"/>
        <v>274.84631740594176</v>
      </c>
      <c r="V114" s="94"/>
      <c r="W114" s="253">
        <f t="shared" si="35"/>
        <v>8.4334997527993121</v>
      </c>
      <c r="X114" s="94"/>
      <c r="Y114" s="155">
        <v>306238</v>
      </c>
      <c r="Z114" s="94"/>
      <c r="AA114" s="253">
        <f t="shared" si="36"/>
        <v>18.087413619987007</v>
      </c>
      <c r="AB114" s="94"/>
      <c r="AC114" s="253">
        <f t="shared" si="37"/>
        <v>0.55500179057389709</v>
      </c>
      <c r="AD114" s="94"/>
      <c r="AE114" s="155">
        <f t="shared" si="38"/>
        <v>55177840</v>
      </c>
      <c r="AF114" s="146"/>
      <c r="AG114" s="94"/>
      <c r="AH114" s="155">
        <v>0</v>
      </c>
      <c r="AI114" s="94"/>
      <c r="AJ114" s="155">
        <v>503391</v>
      </c>
      <c r="AK114" s="94"/>
      <c r="AL114" s="155">
        <f t="shared" si="39"/>
        <v>55681231</v>
      </c>
      <c r="AM114" s="94"/>
      <c r="AN114" s="155">
        <v>50685517</v>
      </c>
      <c r="AO114" s="94"/>
      <c r="AP114" s="253">
        <f t="shared" si="40"/>
        <v>2993.6517039749574</v>
      </c>
      <c r="AQ114" s="94"/>
      <c r="AR114" s="253">
        <f t="shared" si="41"/>
        <v>84.731230766817475</v>
      </c>
      <c r="AS114" s="94"/>
      <c r="AT114" s="155">
        <v>107987</v>
      </c>
      <c r="AU114" s="94"/>
      <c r="AV114" s="155">
        <v>1680330</v>
      </c>
      <c r="AW114" s="94"/>
      <c r="AX114" s="155"/>
      <c r="AY114" s="94"/>
      <c r="AZ114" s="155">
        <v>0</v>
      </c>
      <c r="BA114" s="94"/>
      <c r="BB114" s="94">
        <v>35</v>
      </c>
    </row>
    <row r="115" spans="1:54" ht="9.75" customHeight="1" x14ac:dyDescent="0.25">
      <c r="A115" s="94">
        <v>36</v>
      </c>
      <c r="B115" s="94"/>
      <c r="C115" s="155">
        <v>37194</v>
      </c>
      <c r="E115" s="8" t="s">
        <v>156</v>
      </c>
      <c r="F115" s="94"/>
      <c r="G115" s="155">
        <v>62975100</v>
      </c>
      <c r="H115" s="94"/>
      <c r="I115" s="253">
        <f t="shared" si="30"/>
        <v>1693.1521213098888</v>
      </c>
      <c r="J115" s="94"/>
      <c r="K115" s="253">
        <f t="shared" si="31"/>
        <v>55.357863515986594</v>
      </c>
      <c r="L115" s="94"/>
      <c r="M115" s="155">
        <v>44321337</v>
      </c>
      <c r="N115" s="94"/>
      <c r="O115" s="253">
        <f t="shared" si="32"/>
        <v>1191.6259880625907</v>
      </c>
      <c r="P115" s="94"/>
      <c r="Q115" s="253">
        <f t="shared" si="33"/>
        <v>38.960391083016091</v>
      </c>
      <c r="R115" s="94"/>
      <c r="S115" s="155">
        <v>6243884</v>
      </c>
      <c r="T115" s="94"/>
      <c r="U115" s="253">
        <f t="shared" si="34"/>
        <v>167.87342044415766</v>
      </c>
      <c r="V115" s="94"/>
      <c r="W115" s="253">
        <f t="shared" si="35"/>
        <v>5.4886467553311142</v>
      </c>
      <c r="X115" s="94"/>
      <c r="Y115" s="155">
        <v>219669</v>
      </c>
      <c r="Z115" s="94"/>
      <c r="AA115" s="253">
        <f t="shared" si="36"/>
        <v>5.9060332311663171</v>
      </c>
      <c r="AB115" s="94"/>
      <c r="AC115" s="253">
        <f t="shared" si="37"/>
        <v>0.193098645666196</v>
      </c>
      <c r="AD115" s="94"/>
      <c r="AE115" s="155">
        <f t="shared" si="38"/>
        <v>113759990</v>
      </c>
      <c r="AF115" s="146"/>
      <c r="AG115" s="94"/>
      <c r="AH115" s="155">
        <v>0</v>
      </c>
      <c r="AI115" s="94"/>
      <c r="AJ115" s="155">
        <v>0</v>
      </c>
      <c r="AK115" s="94"/>
      <c r="AL115" s="155">
        <f t="shared" si="39"/>
        <v>113759990</v>
      </c>
      <c r="AM115" s="94"/>
      <c r="AN115" s="155">
        <v>108413512</v>
      </c>
      <c r="AO115" s="94"/>
      <c r="AP115" s="253">
        <f t="shared" si="40"/>
        <v>2914.8118513738773</v>
      </c>
      <c r="AQ115" s="94"/>
      <c r="AR115" s="253">
        <f t="shared" si="41"/>
        <v>82.499776207326121</v>
      </c>
      <c r="AS115" s="94"/>
      <c r="AT115" s="155">
        <v>1638119</v>
      </c>
      <c r="AU115" s="94"/>
      <c r="AV115" s="155">
        <v>4215160</v>
      </c>
      <c r="AW115" s="94"/>
      <c r="AX115" s="155"/>
      <c r="AY115" s="94"/>
      <c r="AZ115" s="155">
        <v>0</v>
      </c>
      <c r="BA115" s="94"/>
      <c r="BB115" s="94">
        <v>36</v>
      </c>
    </row>
    <row r="116" spans="1:54" ht="9.75" customHeight="1" x14ac:dyDescent="0.25">
      <c r="A116" s="94">
        <v>37</v>
      </c>
      <c r="B116" s="94"/>
      <c r="C116" s="155">
        <v>23176</v>
      </c>
      <c r="E116" s="8" t="s">
        <v>157</v>
      </c>
      <c r="F116" s="94"/>
      <c r="G116" s="155">
        <v>52080497</v>
      </c>
      <c r="H116" s="94"/>
      <c r="I116" s="253">
        <f t="shared" si="30"/>
        <v>2247.173671039006</v>
      </c>
      <c r="J116" s="94"/>
      <c r="K116" s="253">
        <f t="shared" si="31"/>
        <v>72.662310922660936</v>
      </c>
      <c r="L116" s="94"/>
      <c r="M116" s="155">
        <v>16021731</v>
      </c>
      <c r="N116" s="94"/>
      <c r="O116" s="253">
        <f t="shared" si="32"/>
        <v>691.30699861926132</v>
      </c>
      <c r="P116" s="94"/>
      <c r="Q116" s="253">
        <f t="shared" si="33"/>
        <v>22.353396501597043</v>
      </c>
      <c r="R116" s="94"/>
      <c r="S116" s="155">
        <v>3572477</v>
      </c>
      <c r="T116" s="94"/>
      <c r="U116" s="253">
        <f t="shared" si="34"/>
        <v>154.14553848809112</v>
      </c>
      <c r="V116" s="94"/>
      <c r="W116" s="253">
        <f t="shared" si="35"/>
        <v>4.9842925757420273</v>
      </c>
      <c r="X116" s="94"/>
      <c r="Y116" s="155">
        <v>0</v>
      </c>
      <c r="Z116" s="94"/>
      <c r="AA116" s="253">
        <f t="shared" si="36"/>
        <v>0</v>
      </c>
      <c r="AB116" s="94"/>
      <c r="AC116" s="253">
        <f t="shared" si="37"/>
        <v>0</v>
      </c>
      <c r="AD116" s="94"/>
      <c r="AE116" s="155">
        <f t="shared" si="38"/>
        <v>71674705</v>
      </c>
      <c r="AF116" s="146"/>
      <c r="AG116" s="94"/>
      <c r="AH116" s="155">
        <v>0</v>
      </c>
      <c r="AI116" s="94"/>
      <c r="AJ116" s="155">
        <v>500000</v>
      </c>
      <c r="AK116" s="94"/>
      <c r="AL116" s="155">
        <f t="shared" si="39"/>
        <v>72174705</v>
      </c>
      <c r="AM116" s="94"/>
      <c r="AN116" s="155">
        <v>64832691</v>
      </c>
      <c r="AO116" s="94"/>
      <c r="AP116" s="253">
        <f t="shared" si="40"/>
        <v>2797.4064118053157</v>
      </c>
      <c r="AQ116" s="94"/>
      <c r="AR116" s="253">
        <f t="shared" si="41"/>
        <v>79.176775278342078</v>
      </c>
      <c r="AS116" s="94"/>
      <c r="AT116" s="155">
        <v>6843515</v>
      </c>
      <c r="AU116" s="94"/>
      <c r="AV116" s="155">
        <v>3004489</v>
      </c>
      <c r="AW116" s="94"/>
      <c r="AX116" s="155"/>
      <c r="AY116" s="94"/>
      <c r="AZ116" s="155">
        <v>0</v>
      </c>
      <c r="BA116" s="94"/>
      <c r="BB116" s="94">
        <v>37</v>
      </c>
    </row>
    <row r="117" spans="1:54" ht="9.75" customHeight="1" x14ac:dyDescent="0.25">
      <c r="A117" s="94">
        <v>38</v>
      </c>
      <c r="B117" s="94"/>
      <c r="C117" s="155">
        <v>15330</v>
      </c>
      <c r="D117" s="97" t="s">
        <v>84</v>
      </c>
      <c r="E117" s="8" t="s">
        <v>158</v>
      </c>
      <c r="F117" s="94"/>
      <c r="G117" s="155">
        <v>18973452</v>
      </c>
      <c r="H117" s="94"/>
      <c r="I117" s="253">
        <f t="shared" si="30"/>
        <v>1237.6681017612525</v>
      </c>
      <c r="J117" s="94"/>
      <c r="K117" s="253">
        <f t="shared" si="31"/>
        <v>46.374817556115353</v>
      </c>
      <c r="L117" s="94"/>
      <c r="M117" s="155">
        <v>18038464</v>
      </c>
      <c r="N117" s="94"/>
      <c r="O117" s="253">
        <f t="shared" si="32"/>
        <v>1176.6773646444879</v>
      </c>
      <c r="P117" s="94"/>
      <c r="Q117" s="253">
        <f t="shared" si="33"/>
        <v>44.089524509960277</v>
      </c>
      <c r="R117" s="94"/>
      <c r="S117" s="155">
        <v>3805571</v>
      </c>
      <c r="T117" s="94"/>
      <c r="U117" s="253">
        <f t="shared" si="34"/>
        <v>248.2433789954338</v>
      </c>
      <c r="V117" s="94"/>
      <c r="W117" s="253">
        <f t="shared" si="35"/>
        <v>9.3015578199393278</v>
      </c>
      <c r="X117" s="94"/>
      <c r="Y117" s="155">
        <v>95778</v>
      </c>
      <c r="Z117" s="94"/>
      <c r="AA117" s="253">
        <f t="shared" si="36"/>
        <v>6.2477495107632093</v>
      </c>
      <c r="AB117" s="94"/>
      <c r="AC117" s="253">
        <f t="shared" si="37"/>
        <v>0.23410011398503641</v>
      </c>
      <c r="AD117" s="94"/>
      <c r="AE117" s="155">
        <f t="shared" si="38"/>
        <v>40913265</v>
      </c>
      <c r="AF117" s="146"/>
      <c r="AG117" s="94"/>
      <c r="AH117" s="155">
        <v>0</v>
      </c>
      <c r="AI117" s="94"/>
      <c r="AJ117" s="155">
        <v>0</v>
      </c>
      <c r="AK117" s="94"/>
      <c r="AL117" s="155">
        <f t="shared" si="39"/>
        <v>40913265</v>
      </c>
      <c r="AM117" s="94"/>
      <c r="AN117" s="155">
        <v>38350608</v>
      </c>
      <c r="AO117" s="94"/>
      <c r="AP117" s="253">
        <f t="shared" si="40"/>
        <v>2501.6704500978472</v>
      </c>
      <c r="AQ117" s="94"/>
      <c r="AR117" s="253">
        <f t="shared" si="41"/>
        <v>70.806372006575288</v>
      </c>
      <c r="AS117" s="94"/>
      <c r="AT117" s="155">
        <v>230898</v>
      </c>
      <c r="AU117" s="94"/>
      <c r="AV117" s="155">
        <v>1905027</v>
      </c>
      <c r="AW117" s="94"/>
      <c r="AX117" s="155"/>
      <c r="AY117" s="94"/>
      <c r="AZ117" s="155">
        <v>0</v>
      </c>
      <c r="BA117" s="94"/>
      <c r="BB117" s="94">
        <v>38</v>
      </c>
    </row>
    <row r="118" spans="1:54" ht="9.75" customHeight="1" x14ac:dyDescent="0.25">
      <c r="A118" s="94">
        <v>39</v>
      </c>
      <c r="B118" s="94"/>
      <c r="C118" s="155">
        <v>19959</v>
      </c>
      <c r="D118" s="97" t="s">
        <v>84</v>
      </c>
      <c r="E118" s="8" t="s">
        <v>159</v>
      </c>
      <c r="F118" s="94"/>
      <c r="G118" s="155">
        <v>31775537</v>
      </c>
      <c r="H118" s="94"/>
      <c r="I118" s="253">
        <f t="shared" si="30"/>
        <v>1592.0405330928404</v>
      </c>
      <c r="J118" s="94"/>
      <c r="K118" s="253">
        <f t="shared" si="31"/>
        <v>51.848628126433717</v>
      </c>
      <c r="L118" s="94"/>
      <c r="M118" s="155">
        <v>26134974</v>
      </c>
      <c r="N118" s="94"/>
      <c r="O118" s="253">
        <f t="shared" si="32"/>
        <v>1309.4330377273411</v>
      </c>
      <c r="P118" s="94"/>
      <c r="Q118" s="253">
        <f t="shared" si="33"/>
        <v>42.644835491529662</v>
      </c>
      <c r="R118" s="94"/>
      <c r="S118" s="155">
        <v>3295375</v>
      </c>
      <c r="T118" s="94"/>
      <c r="U118" s="253">
        <f t="shared" si="34"/>
        <v>165.10721980059122</v>
      </c>
      <c r="V118" s="94"/>
      <c r="W118" s="253">
        <f t="shared" si="35"/>
        <v>5.3771136239852222</v>
      </c>
      <c r="X118" s="94"/>
      <c r="Y118" s="155">
        <v>79317</v>
      </c>
      <c r="Z118" s="94"/>
      <c r="AA118" s="253">
        <f t="shared" si="36"/>
        <v>3.9739966932211033</v>
      </c>
      <c r="AB118" s="94"/>
      <c r="AC118" s="253">
        <f t="shared" si="37"/>
        <v>0.12942275805140108</v>
      </c>
      <c r="AD118" s="94"/>
      <c r="AE118" s="155">
        <f t="shared" si="38"/>
        <v>61285203</v>
      </c>
      <c r="AF118" s="146"/>
      <c r="AG118" s="94"/>
      <c r="AH118" s="155">
        <v>506470</v>
      </c>
      <c r="AI118" s="94"/>
      <c r="AJ118" s="155">
        <v>0</v>
      </c>
      <c r="AK118" s="94"/>
      <c r="AL118" s="155">
        <f t="shared" si="39"/>
        <v>61791673</v>
      </c>
      <c r="AM118" s="94"/>
      <c r="AN118" s="155">
        <v>56860993</v>
      </c>
      <c r="AO118" s="94"/>
      <c r="AP118" s="253">
        <f t="shared" si="40"/>
        <v>2848.8898742421966</v>
      </c>
      <c r="AQ118" s="94"/>
      <c r="AR118" s="253">
        <f t="shared" si="41"/>
        <v>80.633944504348548</v>
      </c>
      <c r="AS118" s="94"/>
      <c r="AT118" s="155">
        <v>0</v>
      </c>
      <c r="AU118" s="94"/>
      <c r="AV118" s="155">
        <v>2132908</v>
      </c>
      <c r="AW118" s="94"/>
      <c r="AX118" s="155"/>
      <c r="AY118" s="94"/>
      <c r="AZ118" s="155">
        <v>0</v>
      </c>
      <c r="BA118" s="94"/>
      <c r="BB118" s="94">
        <v>39</v>
      </c>
    </row>
    <row r="119" spans="1:54" ht="9.75" customHeight="1" x14ac:dyDescent="0.25">
      <c r="A119" s="94">
        <v>40</v>
      </c>
      <c r="B119" s="94"/>
      <c r="C119" s="155">
        <v>11473</v>
      </c>
      <c r="D119" s="97" t="s">
        <v>84</v>
      </c>
      <c r="E119" s="8" t="s">
        <v>160</v>
      </c>
      <c r="F119" s="94"/>
      <c r="G119" s="155">
        <v>20170628</v>
      </c>
      <c r="H119" s="94"/>
      <c r="I119" s="253">
        <f t="shared" si="30"/>
        <v>1758.0953543101193</v>
      </c>
      <c r="J119" s="94"/>
      <c r="K119" s="253">
        <f t="shared" si="31"/>
        <v>50.998402335790637</v>
      </c>
      <c r="L119" s="94"/>
      <c r="M119" s="167">
        <v>16285670</v>
      </c>
      <c r="N119" s="94"/>
      <c r="O119" s="253">
        <f t="shared" si="32"/>
        <v>1419.4779046456899</v>
      </c>
      <c r="P119" s="94"/>
      <c r="Q119" s="253">
        <f t="shared" si="33"/>
        <v>41.175869733352648</v>
      </c>
      <c r="R119" s="94"/>
      <c r="S119" s="155">
        <v>3095192</v>
      </c>
      <c r="T119" s="94"/>
      <c r="U119" s="253">
        <f t="shared" si="34"/>
        <v>269.7805281966356</v>
      </c>
      <c r="V119" s="94"/>
      <c r="W119" s="253">
        <f t="shared" si="35"/>
        <v>7.8257279308567131</v>
      </c>
      <c r="X119" s="94"/>
      <c r="Y119" s="167">
        <v>0</v>
      </c>
      <c r="Z119" s="94"/>
      <c r="AA119" s="253">
        <f t="shared" si="36"/>
        <v>0</v>
      </c>
      <c r="AB119" s="94"/>
      <c r="AC119" s="253">
        <f t="shared" si="37"/>
        <v>0</v>
      </c>
      <c r="AD119" s="94"/>
      <c r="AE119" s="155">
        <f t="shared" si="38"/>
        <v>39551490</v>
      </c>
      <c r="AF119" s="146"/>
      <c r="AG119" s="94"/>
      <c r="AH119" s="155">
        <v>0</v>
      </c>
      <c r="AI119" s="94"/>
      <c r="AJ119" s="155">
        <v>0</v>
      </c>
      <c r="AK119" s="94"/>
      <c r="AL119" s="155">
        <f t="shared" si="39"/>
        <v>39551490</v>
      </c>
      <c r="AM119" s="94"/>
      <c r="AN119" s="155">
        <v>32494259</v>
      </c>
      <c r="AO119" s="94"/>
      <c r="AP119" s="253">
        <f t="shared" si="40"/>
        <v>2832.2373398413665</v>
      </c>
      <c r="AQ119" s="94"/>
      <c r="AR119" s="253">
        <f t="shared" si="41"/>
        <v>80.162617217578486</v>
      </c>
      <c r="AS119" s="94"/>
      <c r="AT119" s="155">
        <v>549806</v>
      </c>
      <c r="AU119" s="94"/>
      <c r="AV119" s="155">
        <v>0</v>
      </c>
      <c r="AW119" s="94"/>
      <c r="AX119" s="155"/>
      <c r="AY119" s="94"/>
      <c r="AZ119" s="155">
        <v>0</v>
      </c>
      <c r="BA119" s="94"/>
      <c r="BB119" s="94">
        <v>40</v>
      </c>
    </row>
    <row r="120" spans="1:54" ht="9.75" customHeight="1" x14ac:dyDescent="0.25">
      <c r="A120" s="94">
        <v>41</v>
      </c>
      <c r="B120" s="94"/>
      <c r="C120" s="155">
        <v>34647</v>
      </c>
      <c r="E120" s="8" t="s">
        <v>161</v>
      </c>
      <c r="F120" s="94"/>
      <c r="G120" s="155">
        <v>44371888</v>
      </c>
      <c r="H120" s="94"/>
      <c r="I120" s="253">
        <f t="shared" si="30"/>
        <v>1280.6848500591682</v>
      </c>
      <c r="J120" s="94"/>
      <c r="K120" s="253">
        <f t="shared" si="31"/>
        <v>42.10770131796717</v>
      </c>
      <c r="L120" s="94"/>
      <c r="M120" s="167">
        <v>51190628</v>
      </c>
      <c r="N120" s="94"/>
      <c r="O120" s="253">
        <f t="shared" si="32"/>
        <v>1477.4909227350131</v>
      </c>
      <c r="P120" s="94"/>
      <c r="Q120" s="253">
        <f t="shared" si="33"/>
        <v>48.578498036936516</v>
      </c>
      <c r="R120" s="94"/>
      <c r="S120" s="155">
        <v>9639967</v>
      </c>
      <c r="T120" s="94"/>
      <c r="U120" s="253">
        <f t="shared" si="34"/>
        <v>278.23381533754724</v>
      </c>
      <c r="V120" s="94"/>
      <c r="W120" s="253">
        <f t="shared" si="35"/>
        <v>9.1480635476015806</v>
      </c>
      <c r="X120" s="94"/>
      <c r="Y120" s="155">
        <v>174649</v>
      </c>
      <c r="Z120" s="94"/>
      <c r="AA120" s="253">
        <f t="shared" si="36"/>
        <v>5.0408116142811785</v>
      </c>
      <c r="AB120" s="94"/>
      <c r="AC120" s="253">
        <f t="shared" si="37"/>
        <v>0.16573709749473917</v>
      </c>
      <c r="AD120" s="94"/>
      <c r="AE120" s="155">
        <f t="shared" si="38"/>
        <v>105377132</v>
      </c>
      <c r="AF120" s="146"/>
      <c r="AG120" s="94"/>
      <c r="AH120" s="155">
        <v>149492</v>
      </c>
      <c r="AI120" s="94"/>
      <c r="AJ120" s="155">
        <v>0</v>
      </c>
      <c r="AK120" s="94"/>
      <c r="AL120" s="155">
        <f t="shared" si="39"/>
        <v>105526624</v>
      </c>
      <c r="AM120" s="94"/>
      <c r="AN120" s="155">
        <v>94626867</v>
      </c>
      <c r="AO120" s="94"/>
      <c r="AP120" s="253">
        <f t="shared" si="40"/>
        <v>2731.1705775391811</v>
      </c>
      <c r="AQ120" s="94"/>
      <c r="AR120" s="253">
        <f t="shared" si="41"/>
        <v>77.302060276999541</v>
      </c>
      <c r="AS120" s="94"/>
      <c r="AT120" s="155">
        <v>890000</v>
      </c>
      <c r="AU120" s="94"/>
      <c r="AV120" s="155">
        <v>0</v>
      </c>
      <c r="AW120" s="94"/>
      <c r="AX120" s="155"/>
      <c r="AY120" s="94"/>
      <c r="AZ120" s="155">
        <v>0</v>
      </c>
      <c r="BA120" s="94"/>
      <c r="BB120" s="94">
        <v>41</v>
      </c>
    </row>
    <row r="121" spans="1:54" ht="9.75" customHeight="1" x14ac:dyDescent="0.25">
      <c r="A121" s="94">
        <v>42</v>
      </c>
      <c r="B121" s="94"/>
      <c r="C121" s="155">
        <v>107357</v>
      </c>
      <c r="E121" s="8" t="s">
        <v>162</v>
      </c>
      <c r="F121" s="94"/>
      <c r="G121" s="155">
        <v>215854509</v>
      </c>
      <c r="H121" s="94"/>
      <c r="I121" s="253">
        <f t="shared" si="30"/>
        <v>2010.6235177957656</v>
      </c>
      <c r="J121" s="94"/>
      <c r="K121" s="253">
        <f t="shared" si="31"/>
        <v>60.201152489546786</v>
      </c>
      <c r="L121" s="94"/>
      <c r="M121" s="167">
        <v>128395375</v>
      </c>
      <c r="N121" s="94"/>
      <c r="O121" s="253">
        <f t="shared" si="32"/>
        <v>1195.9664949653959</v>
      </c>
      <c r="P121" s="94"/>
      <c r="Q121" s="253">
        <f t="shared" si="33"/>
        <v>35.809071513662673</v>
      </c>
      <c r="R121" s="94"/>
      <c r="S121" s="155">
        <v>12776801</v>
      </c>
      <c r="T121" s="94"/>
      <c r="U121" s="253">
        <f t="shared" si="34"/>
        <v>119.01227679611017</v>
      </c>
      <c r="V121" s="94"/>
      <c r="W121" s="253">
        <f t="shared" si="35"/>
        <v>3.5634101362672665</v>
      </c>
      <c r="X121" s="94"/>
      <c r="Y121" s="155">
        <v>1528758</v>
      </c>
      <c r="Z121" s="94"/>
      <c r="AA121" s="253">
        <f t="shared" si="36"/>
        <v>14.239947092411301</v>
      </c>
      <c r="AB121" s="94"/>
      <c r="AC121" s="253">
        <f t="shared" si="37"/>
        <v>0.42636586052327752</v>
      </c>
      <c r="AD121" s="94"/>
      <c r="AE121" s="155">
        <f t="shared" si="38"/>
        <v>358555443</v>
      </c>
      <c r="AF121" s="146"/>
      <c r="AG121" s="94"/>
      <c r="AH121" s="155">
        <v>337867</v>
      </c>
      <c r="AI121" s="94"/>
      <c r="AJ121" s="155">
        <v>24937225</v>
      </c>
      <c r="AK121" s="94"/>
      <c r="AL121" s="155">
        <f t="shared" si="39"/>
        <v>383830535</v>
      </c>
      <c r="AM121" s="94"/>
      <c r="AN121" s="155">
        <v>348608725</v>
      </c>
      <c r="AO121" s="94"/>
      <c r="AP121" s="253">
        <f t="shared" si="40"/>
        <v>3247.1913801615174</v>
      </c>
      <c r="AQ121" s="94"/>
      <c r="AR121" s="253">
        <f t="shared" si="41"/>
        <v>91.907325695623967</v>
      </c>
      <c r="AS121" s="94"/>
      <c r="AT121" s="155">
        <v>12596421</v>
      </c>
      <c r="AU121" s="94"/>
      <c r="AV121" s="155">
        <v>0</v>
      </c>
      <c r="AW121" s="94"/>
      <c r="AX121" s="155"/>
      <c r="AY121" s="94"/>
      <c r="AZ121" s="155">
        <v>52029</v>
      </c>
      <c r="BA121" s="94"/>
      <c r="BB121" s="94">
        <v>42</v>
      </c>
    </row>
    <row r="122" spans="1:54" ht="9.75" customHeight="1" x14ac:dyDescent="0.25">
      <c r="A122" s="94">
        <v>43</v>
      </c>
      <c r="B122" s="94"/>
      <c r="C122" s="155">
        <v>326993</v>
      </c>
      <c r="E122" s="8" t="s">
        <v>163</v>
      </c>
      <c r="F122" s="94"/>
      <c r="G122" s="155">
        <v>711810249</v>
      </c>
      <c r="H122" s="94"/>
      <c r="I122" s="253">
        <f t="shared" si="30"/>
        <v>2176.8363512368765</v>
      </c>
      <c r="J122" s="94"/>
      <c r="K122" s="253">
        <f t="shared" si="31"/>
        <v>58.202568580228309</v>
      </c>
      <c r="L122" s="94"/>
      <c r="M122" s="167">
        <v>445633535</v>
      </c>
      <c r="N122" s="94"/>
      <c r="O122" s="253">
        <f t="shared" si="32"/>
        <v>1362.8228585933032</v>
      </c>
      <c r="P122" s="94"/>
      <c r="Q122" s="253">
        <f t="shared" si="33"/>
        <v>36.438104704062887</v>
      </c>
      <c r="R122" s="94"/>
      <c r="S122" s="155">
        <v>56919890</v>
      </c>
      <c r="T122" s="94"/>
      <c r="U122" s="253">
        <f t="shared" si="34"/>
        <v>174.07066817944116</v>
      </c>
      <c r="V122" s="94"/>
      <c r="W122" s="253">
        <f t="shared" si="35"/>
        <v>4.6541670423518324</v>
      </c>
      <c r="X122" s="94"/>
      <c r="Y122" s="155">
        <v>8624016</v>
      </c>
      <c r="Z122" s="94"/>
      <c r="AA122" s="253">
        <f t="shared" si="36"/>
        <v>26.373702189343504</v>
      </c>
      <c r="AB122" s="94"/>
      <c r="AC122" s="253">
        <f t="shared" si="37"/>
        <v>0.70515967335697383</v>
      </c>
      <c r="AD122" s="94"/>
      <c r="AE122" s="155">
        <f t="shared" si="38"/>
        <v>1222987690</v>
      </c>
      <c r="AF122" s="146"/>
      <c r="AG122" s="94"/>
      <c r="AH122" s="155">
        <v>21631744</v>
      </c>
      <c r="AI122" s="94"/>
      <c r="AJ122" s="155">
        <v>0</v>
      </c>
      <c r="AK122" s="94"/>
      <c r="AL122" s="155">
        <f t="shared" si="39"/>
        <v>1244619434</v>
      </c>
      <c r="AM122" s="94"/>
      <c r="AN122" s="155">
        <v>1068548850</v>
      </c>
      <c r="AO122" s="94"/>
      <c r="AP122" s="253">
        <f t="shared" si="40"/>
        <v>3267.8034392173531</v>
      </c>
      <c r="AQ122" s="94"/>
      <c r="AR122" s="253">
        <f t="shared" si="41"/>
        <v>92.490721930436564</v>
      </c>
      <c r="AS122" s="94"/>
      <c r="AT122" s="155">
        <v>71735668</v>
      </c>
      <c r="AU122" s="94"/>
      <c r="AV122" s="155">
        <v>73839479</v>
      </c>
      <c r="AW122" s="94"/>
      <c r="AX122" s="155"/>
      <c r="AY122" s="94"/>
      <c r="AZ122" s="155">
        <v>0</v>
      </c>
      <c r="BA122" s="94"/>
      <c r="BB122" s="94">
        <v>43</v>
      </c>
    </row>
    <row r="123" spans="1:54" ht="9.75" customHeight="1" x14ac:dyDescent="0.25">
      <c r="A123" s="94">
        <v>44</v>
      </c>
      <c r="B123" s="94"/>
      <c r="C123" s="155">
        <v>51438</v>
      </c>
      <c r="E123" s="8" t="s">
        <v>164</v>
      </c>
      <c r="F123" s="94"/>
      <c r="G123" s="155">
        <v>55711884</v>
      </c>
      <c r="H123" s="94"/>
      <c r="I123" s="253">
        <f t="shared" si="30"/>
        <v>1083.0880671876823</v>
      </c>
      <c r="J123" s="94"/>
      <c r="K123" s="253">
        <f t="shared" si="31"/>
        <v>38.998084811491132</v>
      </c>
      <c r="L123" s="94"/>
      <c r="M123" s="167">
        <v>72215164</v>
      </c>
      <c r="N123" s="94"/>
      <c r="O123" s="253">
        <f t="shared" si="32"/>
        <v>1403.9263579454878</v>
      </c>
      <c r="P123" s="94"/>
      <c r="Q123" s="253">
        <f t="shared" si="33"/>
        <v>50.550311498131009</v>
      </c>
      <c r="R123" s="94"/>
      <c r="S123" s="155">
        <v>14837215</v>
      </c>
      <c r="T123" s="94"/>
      <c r="U123" s="253">
        <f t="shared" si="34"/>
        <v>288.44852054901048</v>
      </c>
      <c r="V123" s="94"/>
      <c r="W123" s="253">
        <f t="shared" si="35"/>
        <v>10.385988184070897</v>
      </c>
      <c r="X123" s="94"/>
      <c r="Y123" s="155">
        <v>93737</v>
      </c>
      <c r="Z123" s="94"/>
      <c r="AA123" s="253">
        <f t="shared" si="36"/>
        <v>1.8223297950931219</v>
      </c>
      <c r="AB123" s="94"/>
      <c r="AC123" s="253">
        <f t="shared" si="37"/>
        <v>6.5615506306962154E-2</v>
      </c>
      <c r="AD123" s="94"/>
      <c r="AE123" s="155">
        <f t="shared" si="38"/>
        <v>142858000</v>
      </c>
      <c r="AF123" s="146"/>
      <c r="AG123" s="94"/>
      <c r="AH123" s="155">
        <v>62918568</v>
      </c>
      <c r="AI123" s="94"/>
      <c r="AJ123" s="155">
        <v>0</v>
      </c>
      <c r="AK123" s="94"/>
      <c r="AL123" s="155">
        <f t="shared" si="39"/>
        <v>205776568</v>
      </c>
      <c r="AM123" s="94"/>
      <c r="AN123" s="155">
        <v>134366288</v>
      </c>
      <c r="AO123" s="94"/>
      <c r="AP123" s="253">
        <f t="shared" si="40"/>
        <v>2612.1989190870563</v>
      </c>
      <c r="AQ123" s="94"/>
      <c r="AR123" s="253">
        <f t="shared" si="41"/>
        <v>73.934729657464544</v>
      </c>
      <c r="AS123" s="94"/>
      <c r="AT123" s="155">
        <v>6186694</v>
      </c>
      <c r="AU123" s="94"/>
      <c r="AV123" s="155">
        <v>8578785</v>
      </c>
      <c r="AW123" s="94"/>
      <c r="AX123" s="155"/>
      <c r="AY123" s="94"/>
      <c r="AZ123" s="155">
        <v>0</v>
      </c>
      <c r="BA123" s="94"/>
      <c r="BB123" s="94">
        <v>44</v>
      </c>
    </row>
    <row r="124" spans="1:54" ht="9.75" customHeight="1" x14ac:dyDescent="0.25">
      <c r="A124" s="94">
        <v>45</v>
      </c>
      <c r="B124" s="94"/>
      <c r="C124" s="155">
        <v>2265</v>
      </c>
      <c r="D124" s="97" t="s">
        <v>84</v>
      </c>
      <c r="E124" s="8" t="s">
        <v>165</v>
      </c>
      <c r="F124" s="94"/>
      <c r="G124" s="155">
        <v>4836654</v>
      </c>
      <c r="H124" s="94"/>
      <c r="I124" s="253">
        <f t="shared" si="30"/>
        <v>2135.3880794701986</v>
      </c>
      <c r="J124" s="94"/>
      <c r="K124" s="253">
        <f t="shared" si="31"/>
        <v>55.755491968767309</v>
      </c>
      <c r="L124" s="94"/>
      <c r="M124" s="167">
        <v>3113447</v>
      </c>
      <c r="N124" s="94"/>
      <c r="O124" s="253">
        <f t="shared" si="32"/>
        <v>1374.5902869757174</v>
      </c>
      <c r="P124" s="94"/>
      <c r="Q124" s="253">
        <f t="shared" si="33"/>
        <v>35.890880183631637</v>
      </c>
      <c r="R124" s="94"/>
      <c r="S124" s="155">
        <v>548767</v>
      </c>
      <c r="T124" s="94"/>
      <c r="U124" s="253">
        <f t="shared" si="34"/>
        <v>242.28123620309051</v>
      </c>
      <c r="V124" s="94"/>
      <c r="W124" s="253">
        <f t="shared" si="35"/>
        <v>6.3260208526854589</v>
      </c>
      <c r="X124" s="94"/>
      <c r="Y124" s="155">
        <v>175890</v>
      </c>
      <c r="Z124" s="94"/>
      <c r="AA124" s="253">
        <f t="shared" si="36"/>
        <v>77.655629139072843</v>
      </c>
      <c r="AB124" s="94"/>
      <c r="AC124" s="253">
        <f t="shared" si="37"/>
        <v>2.027606994915593</v>
      </c>
      <c r="AD124" s="94"/>
      <c r="AE124" s="155">
        <f t="shared" si="38"/>
        <v>8674758</v>
      </c>
      <c r="AF124" s="146"/>
      <c r="AG124" s="94"/>
      <c r="AH124" s="155">
        <v>80435</v>
      </c>
      <c r="AI124" s="94"/>
      <c r="AJ124" s="155">
        <v>0</v>
      </c>
      <c r="AK124" s="94"/>
      <c r="AL124" s="155">
        <f t="shared" si="39"/>
        <v>8755193</v>
      </c>
      <c r="AM124" s="94"/>
      <c r="AN124" s="155">
        <v>8693971</v>
      </c>
      <c r="AO124" s="94"/>
      <c r="AP124" s="253">
        <f t="shared" si="40"/>
        <v>3838.3977924944811</v>
      </c>
      <c r="AQ124" s="94"/>
      <c r="AR124" s="253">
        <f t="shared" si="41"/>
        <v>108.64061730990645</v>
      </c>
      <c r="AS124" s="94"/>
      <c r="AT124" s="155">
        <v>0</v>
      </c>
      <c r="AU124" s="94"/>
      <c r="AV124" s="155">
        <v>52187</v>
      </c>
      <c r="AW124" s="94"/>
      <c r="AX124" s="155"/>
      <c r="AY124" s="94"/>
      <c r="AZ124" s="155">
        <v>0</v>
      </c>
      <c r="BA124" s="94"/>
      <c r="BB124" s="94">
        <v>45</v>
      </c>
    </row>
    <row r="125" spans="1:54" ht="9.75" customHeight="1" x14ac:dyDescent="0.25">
      <c r="A125" s="94">
        <v>46</v>
      </c>
      <c r="B125" s="94"/>
      <c r="C125" s="155">
        <v>37492</v>
      </c>
      <c r="E125" s="8" t="s">
        <v>166</v>
      </c>
      <c r="F125" s="94"/>
      <c r="G125" s="155">
        <v>79664965</v>
      </c>
      <c r="H125" s="94"/>
      <c r="I125" s="253">
        <f t="shared" si="30"/>
        <v>2124.852368505281</v>
      </c>
      <c r="J125" s="94"/>
      <c r="K125" s="253">
        <f t="shared" si="31"/>
        <v>59.920454874864539</v>
      </c>
      <c r="L125" s="94"/>
      <c r="M125" s="167">
        <v>47387783</v>
      </c>
      <c r="N125" s="94"/>
      <c r="O125" s="253">
        <f t="shared" si="32"/>
        <v>1263.9438546890003</v>
      </c>
      <c r="P125" s="94"/>
      <c r="Q125" s="253">
        <f t="shared" si="33"/>
        <v>35.642989523329014</v>
      </c>
      <c r="R125" s="94"/>
      <c r="S125" s="155">
        <v>5898454</v>
      </c>
      <c r="T125" s="94"/>
      <c r="U125" s="253">
        <f t="shared" si="34"/>
        <v>157.3256694761549</v>
      </c>
      <c r="V125" s="94"/>
      <c r="W125" s="253">
        <f t="shared" si="35"/>
        <v>4.4365556018064431</v>
      </c>
      <c r="X125" s="94"/>
      <c r="Y125" s="155">
        <v>0</v>
      </c>
      <c r="Z125" s="94"/>
      <c r="AA125" s="253">
        <f t="shared" si="36"/>
        <v>0</v>
      </c>
      <c r="AB125" s="94"/>
      <c r="AC125" s="253">
        <f t="shared" si="37"/>
        <v>0</v>
      </c>
      <c r="AD125" s="94"/>
      <c r="AE125" s="155">
        <f t="shared" si="38"/>
        <v>132951202</v>
      </c>
      <c r="AF125" s="146"/>
      <c r="AG125" s="94"/>
      <c r="AH125" s="155">
        <v>0</v>
      </c>
      <c r="AI125" s="94"/>
      <c r="AJ125" s="155">
        <v>0</v>
      </c>
      <c r="AK125" s="94"/>
      <c r="AL125" s="155">
        <f t="shared" si="39"/>
        <v>132951202</v>
      </c>
      <c r="AM125" s="94"/>
      <c r="AN125" s="155">
        <v>112728745</v>
      </c>
      <c r="AO125" s="94"/>
      <c r="AP125" s="253">
        <f t="shared" si="40"/>
        <v>3006.7413048116932</v>
      </c>
      <c r="AQ125" s="94"/>
      <c r="AR125" s="253">
        <f t="shared" si="41"/>
        <v>85.101714075771014</v>
      </c>
      <c r="AS125" s="94"/>
      <c r="AT125" s="155">
        <v>2946128</v>
      </c>
      <c r="AU125" s="94"/>
      <c r="AV125" s="155">
        <v>0</v>
      </c>
      <c r="AW125" s="94"/>
      <c r="AX125" s="155"/>
      <c r="AY125" s="94"/>
      <c r="AZ125" s="155">
        <v>3300000</v>
      </c>
      <c r="BA125" s="94"/>
      <c r="BB125" s="94">
        <v>46</v>
      </c>
    </row>
    <row r="126" spans="1:54" ht="9.75" customHeight="1" x14ac:dyDescent="0.25">
      <c r="A126" s="94">
        <v>47</v>
      </c>
      <c r="B126" s="94"/>
      <c r="C126" s="155">
        <v>75837</v>
      </c>
      <c r="E126" s="8" t="s">
        <v>167</v>
      </c>
      <c r="F126" s="94"/>
      <c r="G126" s="155">
        <v>191174947</v>
      </c>
      <c r="H126" s="94"/>
      <c r="I126" s="253">
        <f t="shared" si="30"/>
        <v>2520.8664240410353</v>
      </c>
      <c r="J126" s="94"/>
      <c r="K126" s="253">
        <f t="shared" si="31"/>
        <v>69.835718253757705</v>
      </c>
      <c r="L126" s="94"/>
      <c r="M126" s="167">
        <v>70386470</v>
      </c>
      <c r="N126" s="94"/>
      <c r="O126" s="253">
        <f t="shared" si="32"/>
        <v>928.12835423342165</v>
      </c>
      <c r="P126" s="94"/>
      <c r="Q126" s="253">
        <f t="shared" si="33"/>
        <v>25.711997125839765</v>
      </c>
      <c r="R126" s="94"/>
      <c r="S126" s="155">
        <v>10384174</v>
      </c>
      <c r="T126" s="94"/>
      <c r="U126" s="253">
        <f t="shared" si="34"/>
        <v>136.92754196500388</v>
      </c>
      <c r="V126" s="94"/>
      <c r="W126" s="253">
        <f t="shared" si="35"/>
        <v>3.7933121527790776</v>
      </c>
      <c r="X126" s="94"/>
      <c r="Y126" s="155">
        <v>1803934</v>
      </c>
      <c r="Z126" s="94"/>
      <c r="AA126" s="253">
        <f t="shared" si="36"/>
        <v>23.786990519139735</v>
      </c>
      <c r="AB126" s="94"/>
      <c r="AC126" s="253">
        <f t="shared" si="37"/>
        <v>0.65897246762345973</v>
      </c>
      <c r="AD126" s="94"/>
      <c r="AE126" s="155">
        <f t="shared" si="38"/>
        <v>273749525</v>
      </c>
      <c r="AF126" s="146"/>
      <c r="AG126" s="94"/>
      <c r="AH126" s="155">
        <v>0</v>
      </c>
      <c r="AI126" s="94"/>
      <c r="AJ126" s="155">
        <v>1075999</v>
      </c>
      <c r="AK126" s="94"/>
      <c r="AL126" s="155">
        <f t="shared" si="39"/>
        <v>274825524</v>
      </c>
      <c r="AM126" s="94"/>
      <c r="AN126" s="155">
        <v>234353984</v>
      </c>
      <c r="AO126" s="94"/>
      <c r="AP126" s="253">
        <f t="shared" si="40"/>
        <v>3090.2327887442807</v>
      </c>
      <c r="AQ126" s="94"/>
      <c r="AR126" s="253">
        <f t="shared" si="41"/>
        <v>87.464826719357035</v>
      </c>
      <c r="AS126" s="94"/>
      <c r="AT126" s="155">
        <v>30988995</v>
      </c>
      <c r="AU126" s="94"/>
      <c r="AV126" s="155">
        <v>21181006</v>
      </c>
      <c r="AW126" s="94"/>
      <c r="AX126" s="155"/>
      <c r="AY126" s="94"/>
      <c r="AZ126" s="155">
        <v>0</v>
      </c>
      <c r="BA126" s="94"/>
      <c r="BB126" s="94">
        <v>47</v>
      </c>
    </row>
    <row r="127" spans="1:54" ht="9.75" customHeight="1" x14ac:dyDescent="0.25">
      <c r="A127" s="94">
        <v>48</v>
      </c>
      <c r="B127" s="94"/>
      <c r="C127" s="155">
        <v>6940</v>
      </c>
      <c r="E127" s="8" t="s">
        <v>168</v>
      </c>
      <c r="F127" s="94"/>
      <c r="G127" s="155">
        <v>13532638</v>
      </c>
      <c r="H127" s="94"/>
      <c r="I127" s="253">
        <f t="shared" si="30"/>
        <v>1949.9478386167148</v>
      </c>
      <c r="J127" s="94"/>
      <c r="K127" s="253">
        <f t="shared" si="31"/>
        <v>55.382737983326869</v>
      </c>
      <c r="L127" s="94"/>
      <c r="M127" s="167">
        <v>9132924</v>
      </c>
      <c r="N127" s="94"/>
      <c r="O127" s="253">
        <f t="shared" si="32"/>
        <v>1315.9832853025937</v>
      </c>
      <c r="P127" s="94"/>
      <c r="Q127" s="253">
        <f t="shared" si="33"/>
        <v>37.376772874116455</v>
      </c>
      <c r="R127" s="94"/>
      <c r="S127" s="155">
        <v>1714186</v>
      </c>
      <c r="T127" s="94"/>
      <c r="U127" s="253">
        <f t="shared" si="34"/>
        <v>247.00086455331413</v>
      </c>
      <c r="V127" s="94"/>
      <c r="W127" s="253">
        <f t="shared" si="35"/>
        <v>7.0153590225857778</v>
      </c>
      <c r="X127" s="94"/>
      <c r="Y127" s="155">
        <v>55010</v>
      </c>
      <c r="Z127" s="94"/>
      <c r="AA127" s="253">
        <f t="shared" si="36"/>
        <v>7.9265129682997122</v>
      </c>
      <c r="AB127" s="94"/>
      <c r="AC127" s="253">
        <f t="shared" si="37"/>
        <v>0.22513011997090374</v>
      </c>
      <c r="AD127" s="94"/>
      <c r="AE127" s="155">
        <f t="shared" si="38"/>
        <v>24434758</v>
      </c>
      <c r="AF127" s="146"/>
      <c r="AG127" s="94"/>
      <c r="AH127" s="155">
        <v>0</v>
      </c>
      <c r="AI127" s="94"/>
      <c r="AJ127" s="155">
        <v>0</v>
      </c>
      <c r="AK127" s="94"/>
      <c r="AL127" s="155">
        <f t="shared" si="39"/>
        <v>24434758</v>
      </c>
      <c r="AM127" s="94"/>
      <c r="AN127" s="155">
        <v>21003567</v>
      </c>
      <c r="AO127" s="94"/>
      <c r="AP127" s="253">
        <f t="shared" si="40"/>
        <v>3026.4505763688762</v>
      </c>
      <c r="AQ127" s="94"/>
      <c r="AR127" s="253">
        <f t="shared" si="41"/>
        <v>85.659558141044243</v>
      </c>
      <c r="AS127" s="94"/>
      <c r="AT127" s="155">
        <v>1718952</v>
      </c>
      <c r="AU127" s="94"/>
      <c r="AV127" s="155">
        <v>0</v>
      </c>
      <c r="AW127" s="94"/>
      <c r="AX127" s="155"/>
      <c r="AY127" s="94"/>
      <c r="AZ127" s="155">
        <v>0</v>
      </c>
      <c r="BA127" s="94"/>
      <c r="BB127" s="94">
        <v>48</v>
      </c>
    </row>
    <row r="128" spans="1:54" ht="9.75" customHeight="1" x14ac:dyDescent="0.25">
      <c r="A128" s="94">
        <v>49</v>
      </c>
      <c r="B128" s="94"/>
      <c r="C128" s="155">
        <v>25863</v>
      </c>
      <c r="E128" s="8" t="s">
        <v>169</v>
      </c>
      <c r="F128" s="94"/>
      <c r="G128" s="155">
        <v>52689440</v>
      </c>
      <c r="H128" s="94"/>
      <c r="I128" s="253">
        <f t="shared" si="30"/>
        <v>2037.2516722731316</v>
      </c>
      <c r="J128" s="94"/>
      <c r="K128" s="253">
        <f t="shared" si="31"/>
        <v>57.834354063637036</v>
      </c>
      <c r="L128" s="94"/>
      <c r="M128" s="167">
        <v>33988091</v>
      </c>
      <c r="N128" s="94"/>
      <c r="O128" s="253">
        <f t="shared" si="32"/>
        <v>1314.1588756138112</v>
      </c>
      <c r="P128" s="94"/>
      <c r="Q128" s="253">
        <f t="shared" si="33"/>
        <v>37.306892782332007</v>
      </c>
      <c r="R128" s="94"/>
      <c r="S128" s="155">
        <v>4034580</v>
      </c>
      <c r="T128" s="94"/>
      <c r="U128" s="253">
        <f t="shared" si="34"/>
        <v>155.99814406681361</v>
      </c>
      <c r="V128" s="94"/>
      <c r="W128" s="253">
        <f t="shared" si="35"/>
        <v>4.4285406756661052</v>
      </c>
      <c r="X128" s="94"/>
      <c r="Y128" s="155">
        <v>391941</v>
      </c>
      <c r="Z128" s="94"/>
      <c r="AA128" s="253">
        <f t="shared" si="36"/>
        <v>15.154506437768241</v>
      </c>
      <c r="AB128" s="94"/>
      <c r="AC128" s="253">
        <f t="shared" si="37"/>
        <v>0.43021247836484811</v>
      </c>
      <c r="AD128" s="94"/>
      <c r="AE128" s="155">
        <f t="shared" si="38"/>
        <v>91104052</v>
      </c>
      <c r="AF128" s="146"/>
      <c r="AG128" s="94"/>
      <c r="AH128" s="155">
        <v>0</v>
      </c>
      <c r="AI128" s="94"/>
      <c r="AJ128" s="155">
        <v>4870004</v>
      </c>
      <c r="AK128" s="94"/>
      <c r="AL128" s="155">
        <f t="shared" si="39"/>
        <v>95974056</v>
      </c>
      <c r="AM128" s="94"/>
      <c r="AN128" s="155">
        <v>78223789</v>
      </c>
      <c r="AO128" s="94"/>
      <c r="AP128" s="253">
        <f t="shared" si="40"/>
        <v>3024.5442910721881</v>
      </c>
      <c r="AQ128" s="94"/>
      <c r="AR128" s="253">
        <f t="shared" si="41"/>
        <v>85.605603334221996</v>
      </c>
      <c r="AS128" s="94"/>
      <c r="AT128" s="155">
        <v>10008279</v>
      </c>
      <c r="AU128" s="94"/>
      <c r="AV128" s="155">
        <v>6756067</v>
      </c>
      <c r="AW128" s="94"/>
      <c r="AX128" s="155"/>
      <c r="AY128" s="94"/>
      <c r="AZ128" s="155">
        <v>0</v>
      </c>
      <c r="BA128" s="94"/>
      <c r="BB128" s="94">
        <v>49</v>
      </c>
    </row>
    <row r="129" spans="1:55" ht="9.75" customHeight="1" x14ac:dyDescent="0.25">
      <c r="A129" s="94">
        <v>50</v>
      </c>
      <c r="B129" s="94"/>
      <c r="C129" s="155">
        <v>16916</v>
      </c>
      <c r="D129" s="97" t="s">
        <v>84</v>
      </c>
      <c r="E129" s="8" t="s">
        <v>170</v>
      </c>
      <c r="F129" s="94"/>
      <c r="G129" s="155">
        <v>25994190</v>
      </c>
      <c r="H129" s="94"/>
      <c r="I129" s="253">
        <f t="shared" si="30"/>
        <v>1536.6629226767557</v>
      </c>
      <c r="J129" s="94"/>
      <c r="K129" s="253">
        <f t="shared" si="31"/>
        <v>55.218566762166574</v>
      </c>
      <c r="L129" s="94"/>
      <c r="M129" s="167">
        <v>18913172</v>
      </c>
      <c r="N129" s="94"/>
      <c r="O129" s="253">
        <f t="shared" si="32"/>
        <v>1118.0640813431071</v>
      </c>
      <c r="P129" s="94"/>
      <c r="Q129" s="253">
        <f t="shared" si="33"/>
        <v>40.176602954981071</v>
      </c>
      <c r="R129" s="94"/>
      <c r="S129" s="155">
        <v>2089004</v>
      </c>
      <c r="T129" s="94"/>
      <c r="U129" s="253">
        <f t="shared" si="34"/>
        <v>123.49278789311894</v>
      </c>
      <c r="V129" s="94"/>
      <c r="W129" s="253">
        <f t="shared" si="35"/>
        <v>4.4375995882323327</v>
      </c>
      <c r="X129" s="94"/>
      <c r="Y129" s="155">
        <v>78724</v>
      </c>
      <c r="Z129" s="94"/>
      <c r="AA129" s="253">
        <f t="shared" si="36"/>
        <v>4.6538188697091512</v>
      </c>
      <c r="AB129" s="94"/>
      <c r="AC129" s="253">
        <f t="shared" si="37"/>
        <v>0.16723069462002091</v>
      </c>
      <c r="AD129" s="94"/>
      <c r="AE129" s="155">
        <f t="shared" si="38"/>
        <v>47075090</v>
      </c>
      <c r="AF129" s="146"/>
      <c r="AG129" s="94"/>
      <c r="AH129" s="155">
        <v>0</v>
      </c>
      <c r="AI129" s="94"/>
      <c r="AJ129" s="155">
        <v>0</v>
      </c>
      <c r="AK129" s="94"/>
      <c r="AL129" s="155">
        <f t="shared" si="39"/>
        <v>47075090</v>
      </c>
      <c r="AM129" s="94"/>
      <c r="AN129" s="155">
        <v>41657869</v>
      </c>
      <c r="AO129" s="94"/>
      <c r="AP129" s="253">
        <f t="shared" si="40"/>
        <v>2462.6311775833528</v>
      </c>
      <c r="AQ129" s="94"/>
      <c r="AR129" s="253">
        <f t="shared" si="41"/>
        <v>69.701418613365874</v>
      </c>
      <c r="AS129" s="94"/>
      <c r="AT129" s="155">
        <v>3290000</v>
      </c>
      <c r="AU129" s="94"/>
      <c r="AV129" s="155">
        <v>6408638</v>
      </c>
      <c r="AW129" s="94"/>
      <c r="AX129" s="155"/>
      <c r="AY129" s="94"/>
      <c r="AZ129" s="155">
        <v>0</v>
      </c>
      <c r="BA129" s="94"/>
      <c r="BB129" s="94">
        <v>50</v>
      </c>
    </row>
    <row r="130" spans="1:55" ht="8.85" customHeight="1" x14ac:dyDescent="0.25">
      <c r="A130" s="94"/>
      <c r="B130" s="94"/>
      <c r="C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row>
    <row r="131" spans="1:55" ht="5.65" customHeight="1" x14ac:dyDescent="0.25">
      <c r="A131" s="94"/>
      <c r="B131" s="94"/>
      <c r="C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row>
    <row r="132" spans="1:55" ht="8.85" hidden="1" customHeight="1" x14ac:dyDescent="0.25">
      <c r="A132" s="94"/>
      <c r="B132" s="94"/>
      <c r="C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row>
    <row r="133" spans="1:55" ht="9.6" customHeight="1" x14ac:dyDescent="0.25">
      <c r="A133" s="134">
        <v>4</v>
      </c>
      <c r="B133" s="94"/>
      <c r="C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6">
        <v>5</v>
      </c>
    </row>
    <row r="134" spans="1:55" ht="10.5" customHeight="1" x14ac:dyDescent="0.25">
      <c r="A134" s="94"/>
      <c r="B134" s="94"/>
      <c r="C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6" t="s">
        <v>40</v>
      </c>
      <c r="AF134" s="94"/>
      <c r="AG134" s="94"/>
      <c r="AH134" s="94" t="s">
        <v>41</v>
      </c>
      <c r="AI134" s="94"/>
      <c r="AJ134" s="94"/>
      <c r="AK134" s="94"/>
      <c r="AL134" s="94"/>
      <c r="AM134" s="94"/>
      <c r="AN134" s="94"/>
      <c r="AO134" s="94"/>
      <c r="AP134" s="94"/>
      <c r="AQ134" s="94"/>
      <c r="AR134" s="94"/>
      <c r="AS134" s="94"/>
      <c r="AT134" s="94"/>
      <c r="AU134" s="94"/>
      <c r="AV134" s="94"/>
      <c r="AW134" s="94"/>
      <c r="AX134" s="94"/>
      <c r="AY134" s="94"/>
      <c r="AZ134" s="94"/>
      <c r="BA134" s="94"/>
      <c r="BB134" s="96" t="s">
        <v>42</v>
      </c>
    </row>
    <row r="135" spans="1:55" ht="10.5" customHeight="1" x14ac:dyDescent="0.25">
      <c r="A135" s="146"/>
      <c r="B135" s="94"/>
      <c r="C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6" t="s">
        <v>43</v>
      </c>
      <c r="AF135" s="94"/>
      <c r="AG135" s="94"/>
      <c r="AH135" s="94" t="s">
        <v>44</v>
      </c>
      <c r="AI135" s="94"/>
      <c r="AJ135" s="94"/>
      <c r="AK135" s="94"/>
      <c r="AL135" s="94"/>
      <c r="AM135" s="94"/>
      <c r="AN135" s="94"/>
      <c r="AO135" s="94"/>
      <c r="AP135" s="94"/>
      <c r="AQ135" s="94"/>
      <c r="AR135" s="94"/>
      <c r="AS135" s="94"/>
      <c r="AT135" s="94"/>
      <c r="AU135" s="94"/>
      <c r="AV135" s="94"/>
      <c r="AW135" s="94"/>
      <c r="AX135" s="94"/>
      <c r="AY135" s="94"/>
      <c r="AZ135" s="94"/>
      <c r="BA135" s="94"/>
      <c r="BB135" s="96" t="s">
        <v>171</v>
      </c>
    </row>
    <row r="136" spans="1:55" ht="10.5" customHeight="1" x14ac:dyDescent="0.25">
      <c r="A136" s="125"/>
      <c r="B136" s="94"/>
      <c r="C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6" t="s">
        <v>46</v>
      </c>
      <c r="AF136" s="94"/>
      <c r="AG136" s="94"/>
      <c r="AH136" s="118" t="s">
        <v>47</v>
      </c>
      <c r="AI136" s="94"/>
      <c r="AJ136" s="94"/>
      <c r="AK136" s="94"/>
      <c r="AL136" s="94"/>
      <c r="AM136" s="94"/>
      <c r="AN136" s="94"/>
      <c r="AO136" s="94"/>
      <c r="AP136" s="94"/>
      <c r="AQ136" s="94"/>
      <c r="AR136" s="94"/>
      <c r="AS136" s="94"/>
      <c r="AT136" s="94"/>
      <c r="AU136" s="94"/>
      <c r="AV136" s="94"/>
      <c r="AW136" s="94"/>
      <c r="AX136" s="94"/>
      <c r="AY136" s="94"/>
      <c r="AZ136" s="94"/>
      <c r="BA136" s="94"/>
      <c r="BB136" s="94"/>
    </row>
    <row r="137" spans="1:55" ht="8.85" customHeight="1" x14ac:dyDescent="0.25">
      <c r="A137" s="94"/>
      <c r="B137" s="94"/>
      <c r="C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row>
    <row r="138" spans="1:55" ht="9.6" customHeight="1" x14ac:dyDescent="0.25">
      <c r="A138" s="94"/>
      <c r="B138" s="94"/>
      <c r="C138" s="94"/>
      <c r="E138" s="94"/>
      <c r="F138" s="94"/>
      <c r="G138" s="99" t="s">
        <v>48</v>
      </c>
      <c r="H138" s="99"/>
      <c r="I138" s="99"/>
      <c r="J138" s="99"/>
      <c r="K138" s="99"/>
      <c r="L138" s="99"/>
      <c r="M138" s="99"/>
      <c r="N138" s="99"/>
      <c r="O138" s="99"/>
      <c r="P138" s="99"/>
      <c r="Q138" s="99"/>
      <c r="R138" s="99"/>
      <c r="S138" s="99"/>
      <c r="T138" s="99"/>
      <c r="U138" s="99"/>
      <c r="V138" s="99"/>
      <c r="W138" s="99"/>
      <c r="X138" s="99"/>
      <c r="Y138" s="99"/>
      <c r="Z138" s="99"/>
      <c r="AA138" s="99"/>
      <c r="AB138" s="99"/>
      <c r="AC138" s="99"/>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row>
    <row r="139" spans="1:55" ht="10.35" customHeight="1" x14ac:dyDescent="0.25">
      <c r="A139" s="94"/>
      <c r="B139" s="94"/>
      <c r="C139" s="94"/>
      <c r="E139" s="94"/>
      <c r="F139" s="94"/>
      <c r="G139" s="137" t="s">
        <v>6</v>
      </c>
      <c r="H139" s="137"/>
      <c r="I139" s="137"/>
      <c r="J139" s="137"/>
      <c r="K139" s="137"/>
      <c r="L139" s="94"/>
      <c r="M139" s="137" t="s">
        <v>49</v>
      </c>
      <c r="N139" s="137"/>
      <c r="O139" s="137"/>
      <c r="P139" s="137"/>
      <c r="Q139" s="137"/>
      <c r="R139" s="94"/>
      <c r="S139" s="137" t="s">
        <v>50</v>
      </c>
      <c r="T139" s="137"/>
      <c r="U139" s="137"/>
      <c r="V139" s="137"/>
      <c r="W139" s="137"/>
      <c r="X139" s="137"/>
      <c r="Y139" s="137"/>
      <c r="Z139" s="137"/>
      <c r="AA139" s="137"/>
      <c r="AB139" s="137"/>
      <c r="AC139" s="137"/>
      <c r="AD139" s="94"/>
      <c r="AE139" s="94"/>
      <c r="AF139" s="94"/>
      <c r="AG139" s="94"/>
      <c r="AH139" s="94"/>
      <c r="AI139" s="94"/>
      <c r="AJ139" s="94"/>
      <c r="AK139" s="94"/>
      <c r="AL139" s="94"/>
      <c r="AM139" s="94"/>
      <c r="AN139" s="99" t="s">
        <v>51</v>
      </c>
      <c r="AO139" s="99"/>
      <c r="AP139" s="99"/>
      <c r="AQ139" s="99"/>
      <c r="AR139" s="99"/>
      <c r="AS139" s="99"/>
      <c r="AT139" s="99"/>
      <c r="AU139" s="99"/>
      <c r="AV139" s="99"/>
      <c r="AW139" s="99"/>
      <c r="AX139" s="99"/>
      <c r="AY139" s="99"/>
      <c r="AZ139" s="99"/>
      <c r="BA139" s="94"/>
      <c r="BB139" s="94"/>
    </row>
    <row r="140" spans="1:55" ht="10.35" customHeight="1" x14ac:dyDescent="0.25">
      <c r="A140" s="94"/>
      <c r="B140" s="94"/>
      <c r="C140" s="94"/>
      <c r="E140" s="94"/>
      <c r="F140" s="94"/>
      <c r="G140" s="99" t="s">
        <v>52</v>
      </c>
      <c r="H140" s="99"/>
      <c r="I140" s="99"/>
      <c r="J140" s="99"/>
      <c r="K140" s="99"/>
      <c r="L140" s="94"/>
      <c r="M140" s="99" t="s">
        <v>53</v>
      </c>
      <c r="N140" s="99"/>
      <c r="O140" s="99"/>
      <c r="P140" s="99"/>
      <c r="Q140" s="99"/>
      <c r="R140" s="94"/>
      <c r="S140" s="99" t="s">
        <v>53</v>
      </c>
      <c r="T140" s="99"/>
      <c r="U140" s="99"/>
      <c r="V140" s="99"/>
      <c r="W140" s="99"/>
      <c r="X140" s="99"/>
      <c r="Y140" s="99"/>
      <c r="Z140" s="99"/>
      <c r="AA140" s="99"/>
      <c r="AB140" s="99"/>
      <c r="AC140" s="99"/>
      <c r="AD140" s="94"/>
      <c r="AE140" s="94"/>
      <c r="AF140" s="94"/>
      <c r="AG140" s="94"/>
      <c r="AH140" s="94"/>
      <c r="AI140" s="94"/>
      <c r="AJ140" s="94"/>
      <c r="AK140" s="94"/>
      <c r="AL140" s="94"/>
      <c r="AM140" s="94"/>
      <c r="AN140" s="137" t="s">
        <v>54</v>
      </c>
      <c r="AO140" s="137"/>
      <c r="AP140" s="137"/>
      <c r="AQ140" s="137"/>
      <c r="AR140" s="137"/>
      <c r="AS140" s="94"/>
      <c r="AT140" s="119"/>
      <c r="AU140" s="119"/>
      <c r="AV140" s="119"/>
      <c r="AW140" s="119"/>
      <c r="AX140" s="119"/>
      <c r="AY140" s="119"/>
      <c r="AZ140" s="119"/>
      <c r="BA140" s="94"/>
      <c r="BB140" s="94"/>
    </row>
    <row r="141" spans="1:55" ht="8.85" customHeight="1" x14ac:dyDescent="0.25">
      <c r="A141" s="94"/>
      <c r="B141" s="94"/>
      <c r="C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9" t="s">
        <v>55</v>
      </c>
      <c r="AO141" s="99"/>
      <c r="AP141" s="99"/>
      <c r="AQ141" s="99"/>
      <c r="AR141" s="99"/>
      <c r="AS141" s="94"/>
      <c r="AT141" s="99" t="s">
        <v>56</v>
      </c>
      <c r="AU141" s="99"/>
      <c r="AV141" s="99"/>
      <c r="AW141" s="99"/>
      <c r="AX141" s="99"/>
      <c r="AY141" s="99"/>
      <c r="AZ141" s="99"/>
      <c r="BA141" s="94"/>
      <c r="BB141" s="94"/>
    </row>
    <row r="142" spans="1:55" ht="9.6" customHeight="1" x14ac:dyDescent="0.25">
      <c r="A142" s="94"/>
      <c r="B142" s="94"/>
      <c r="C142" s="94"/>
      <c r="E142" s="94"/>
      <c r="F142" s="94"/>
      <c r="G142" s="94"/>
      <c r="H142" s="94"/>
      <c r="I142" s="94"/>
      <c r="J142" s="94"/>
      <c r="K142" s="95"/>
      <c r="L142" s="94"/>
      <c r="M142" s="94"/>
      <c r="N142" s="94"/>
      <c r="O142" s="94"/>
      <c r="P142" s="94"/>
      <c r="Q142" s="95"/>
      <c r="R142" s="94"/>
      <c r="S142" s="99" t="s">
        <v>57</v>
      </c>
      <c r="T142" s="99"/>
      <c r="U142" s="99"/>
      <c r="V142" s="99"/>
      <c r="W142" s="99"/>
      <c r="X142" s="94"/>
      <c r="Y142" s="99" t="s">
        <v>58</v>
      </c>
      <c r="Z142" s="99"/>
      <c r="AA142" s="99"/>
      <c r="AB142" s="99"/>
      <c r="AC142" s="99"/>
      <c r="AD142" s="94"/>
      <c r="AE142" s="94"/>
      <c r="AF142" s="94"/>
      <c r="AG142" s="94"/>
      <c r="AH142" s="94"/>
      <c r="AI142" s="94"/>
      <c r="AJ142" s="95"/>
      <c r="AK142" s="94"/>
      <c r="AL142" s="94"/>
      <c r="AM142" s="94"/>
      <c r="AN142" s="94"/>
      <c r="AO142" s="94"/>
      <c r="AP142" s="94"/>
      <c r="AQ142" s="94"/>
      <c r="AR142" s="95"/>
      <c r="AS142" s="94"/>
      <c r="AT142" s="95" t="s">
        <v>59</v>
      </c>
      <c r="AU142" s="94"/>
      <c r="AV142" s="95" t="s">
        <v>59</v>
      </c>
      <c r="AW142" s="94"/>
      <c r="AX142" s="95"/>
      <c r="AY142" s="94"/>
      <c r="AZ142" s="94"/>
      <c r="BA142" s="94"/>
      <c r="BB142" s="94"/>
    </row>
    <row r="143" spans="1:55" ht="9.6" customHeight="1" x14ac:dyDescent="0.25">
      <c r="A143" s="94"/>
      <c r="B143" s="94"/>
      <c r="C143" s="95" t="s">
        <v>60</v>
      </c>
      <c r="E143" s="94"/>
      <c r="F143" s="94"/>
      <c r="G143" s="94"/>
      <c r="H143" s="94"/>
      <c r="I143" s="95" t="s">
        <v>61</v>
      </c>
      <c r="J143" s="94"/>
      <c r="K143" s="95" t="s">
        <v>62</v>
      </c>
      <c r="L143" s="94"/>
      <c r="M143" s="94"/>
      <c r="N143" s="94"/>
      <c r="O143" s="95" t="s">
        <v>61</v>
      </c>
      <c r="P143" s="94"/>
      <c r="Q143" s="95" t="s">
        <v>62</v>
      </c>
      <c r="R143" s="94"/>
      <c r="S143" s="94"/>
      <c r="T143" s="94"/>
      <c r="U143" s="95" t="s">
        <v>61</v>
      </c>
      <c r="V143" s="94"/>
      <c r="W143" s="95" t="s">
        <v>62</v>
      </c>
      <c r="X143" s="94"/>
      <c r="Y143" s="94"/>
      <c r="Z143" s="94"/>
      <c r="AA143" s="95" t="s">
        <v>61</v>
      </c>
      <c r="AB143" s="94"/>
      <c r="AC143" s="95" t="s">
        <v>62</v>
      </c>
      <c r="AD143" s="94"/>
      <c r="AE143" s="95" t="s">
        <v>63</v>
      </c>
      <c r="AF143" s="95"/>
      <c r="AG143" s="94"/>
      <c r="AH143" s="95" t="s">
        <v>64</v>
      </c>
      <c r="AI143" s="94"/>
      <c r="AJ143" s="95" t="s">
        <v>65</v>
      </c>
      <c r="AK143" s="94"/>
      <c r="AL143" s="95" t="s">
        <v>66</v>
      </c>
      <c r="AM143" s="94"/>
      <c r="AN143" s="94"/>
      <c r="AO143" s="94"/>
      <c r="AP143" s="95" t="s">
        <v>61</v>
      </c>
      <c r="AQ143" s="94"/>
      <c r="AR143" s="95" t="s">
        <v>62</v>
      </c>
      <c r="AS143" s="94"/>
      <c r="AT143" s="95" t="s">
        <v>67</v>
      </c>
      <c r="AU143" s="94"/>
      <c r="AV143" s="95" t="s">
        <v>67</v>
      </c>
      <c r="AW143" s="94"/>
      <c r="AX143" s="95"/>
      <c r="AY143" s="94"/>
      <c r="AZ143" s="95" t="s">
        <v>68</v>
      </c>
      <c r="BA143" s="94"/>
      <c r="BB143" s="94"/>
    </row>
    <row r="144" spans="1:55" ht="9.6" customHeight="1" x14ac:dyDescent="0.25">
      <c r="A144" s="100" t="s">
        <v>69</v>
      </c>
      <c r="B144" s="94"/>
      <c r="C144" s="100" t="s">
        <v>70</v>
      </c>
      <c r="E144" s="100" t="s">
        <v>71</v>
      </c>
      <c r="F144" s="94"/>
      <c r="G144" s="100" t="s">
        <v>72</v>
      </c>
      <c r="H144" s="94"/>
      <c r="I144" s="100" t="s">
        <v>73</v>
      </c>
      <c r="J144" s="94"/>
      <c r="K144" s="100" t="s">
        <v>74</v>
      </c>
      <c r="L144" s="94"/>
      <c r="M144" s="100" t="s">
        <v>72</v>
      </c>
      <c r="N144" s="94"/>
      <c r="O144" s="100" t="s">
        <v>73</v>
      </c>
      <c r="P144" s="94"/>
      <c r="Q144" s="100" t="s">
        <v>74</v>
      </c>
      <c r="R144" s="94"/>
      <c r="S144" s="100" t="s">
        <v>72</v>
      </c>
      <c r="T144" s="94"/>
      <c r="U144" s="100" t="s">
        <v>73</v>
      </c>
      <c r="V144" s="94"/>
      <c r="W144" s="100" t="s">
        <v>74</v>
      </c>
      <c r="X144" s="94"/>
      <c r="Y144" s="100" t="s">
        <v>72</v>
      </c>
      <c r="Z144" s="94"/>
      <c r="AA144" s="100" t="s">
        <v>73</v>
      </c>
      <c r="AB144" s="94"/>
      <c r="AC144" s="100" t="s">
        <v>74</v>
      </c>
      <c r="AD144" s="94"/>
      <c r="AE144" s="100" t="s">
        <v>48</v>
      </c>
      <c r="AF144" s="139"/>
      <c r="AG144" s="94"/>
      <c r="AH144" s="100" t="s">
        <v>75</v>
      </c>
      <c r="AI144" s="94"/>
      <c r="AJ144" s="100" t="s">
        <v>76</v>
      </c>
      <c r="AK144" s="94"/>
      <c r="AL144" s="100" t="s">
        <v>77</v>
      </c>
      <c r="AM144" s="94"/>
      <c r="AN144" s="100" t="s">
        <v>72</v>
      </c>
      <c r="AO144" s="94"/>
      <c r="AP144" s="100" t="s">
        <v>73</v>
      </c>
      <c r="AQ144" s="94"/>
      <c r="AR144" s="100" t="s">
        <v>78</v>
      </c>
      <c r="AS144" s="94"/>
      <c r="AT144" s="100" t="s">
        <v>79</v>
      </c>
      <c r="AU144" s="94"/>
      <c r="AV144" s="100" t="s">
        <v>80</v>
      </c>
      <c r="AW144" s="94"/>
      <c r="AX144" s="100"/>
      <c r="AY144" s="94"/>
      <c r="AZ144" s="100" t="s">
        <v>81</v>
      </c>
      <c r="BA144" s="94"/>
      <c r="BB144" s="249" t="s">
        <v>69</v>
      </c>
    </row>
    <row r="145" spans="1:54" ht="9.75" customHeight="1" x14ac:dyDescent="0.25">
      <c r="A145" s="139"/>
      <c r="B145" s="94"/>
      <c r="C145" s="139"/>
      <c r="D145" s="302" t="s">
        <v>282</v>
      </c>
      <c r="F145" s="94"/>
      <c r="G145" s="139"/>
      <c r="H145" s="94"/>
      <c r="I145" s="139"/>
      <c r="J145" s="94"/>
      <c r="K145" s="139"/>
      <c r="L145" s="94"/>
      <c r="M145" s="139"/>
      <c r="N145" s="94"/>
      <c r="O145" s="139"/>
      <c r="P145" s="94"/>
      <c r="Q145" s="139"/>
      <c r="R145" s="94"/>
      <c r="S145" s="139"/>
      <c r="T145" s="94"/>
      <c r="U145" s="139"/>
      <c r="V145" s="94"/>
      <c r="W145" s="139"/>
      <c r="X145" s="94"/>
      <c r="Y145" s="139"/>
      <c r="Z145" s="94"/>
      <c r="AA145" s="139"/>
      <c r="AB145" s="94"/>
      <c r="AC145" s="139"/>
      <c r="AD145" s="94"/>
      <c r="AE145" s="139"/>
      <c r="AF145" s="139"/>
      <c r="AG145" s="94"/>
      <c r="AH145" s="139"/>
      <c r="AI145" s="94"/>
      <c r="AJ145" s="139"/>
      <c r="AK145" s="94"/>
      <c r="AL145" s="139"/>
      <c r="AM145" s="94"/>
      <c r="AN145" s="139"/>
      <c r="AO145" s="94"/>
      <c r="AP145" s="139"/>
      <c r="AQ145" s="94"/>
      <c r="AR145" s="139"/>
      <c r="AS145" s="94"/>
      <c r="AT145" s="139"/>
      <c r="AU145" s="94"/>
      <c r="AV145" s="139"/>
      <c r="AW145" s="94"/>
      <c r="AX145" s="139"/>
      <c r="AY145" s="94"/>
      <c r="AZ145" s="139"/>
      <c r="BA145" s="94"/>
      <c r="BB145" s="119"/>
    </row>
    <row r="146" spans="1:54" ht="9.75" customHeight="1" x14ac:dyDescent="0.25">
      <c r="A146" s="94">
        <v>51</v>
      </c>
      <c r="B146" s="94"/>
      <c r="C146" s="155">
        <v>10979</v>
      </c>
      <c r="E146" s="8" t="s">
        <v>172</v>
      </c>
      <c r="F146" s="94"/>
      <c r="G146" s="252">
        <v>21581685</v>
      </c>
      <c r="H146" s="94"/>
      <c r="I146" s="250">
        <f>(G146/$C146)</f>
        <v>1965.7241096639038</v>
      </c>
      <c r="J146" s="94"/>
      <c r="K146" s="251">
        <f t="shared" ref="K146:K190" si="42">IF($AE146&lt;&gt;0,(G146/$AE146)*100,0)</f>
        <v>65.651924731899143</v>
      </c>
      <c r="L146" s="94"/>
      <c r="M146" s="252">
        <v>8779840</v>
      </c>
      <c r="N146" s="94"/>
      <c r="O146" s="250">
        <f>(M146/$C146)</f>
        <v>799.693961198652</v>
      </c>
      <c r="P146" s="94"/>
      <c r="Q146" s="251">
        <f t="shared" ref="Q146:Q190" si="43">IF($AE146&lt;&gt;0,(M146/$AE146)*100,0)</f>
        <v>26.708451858050815</v>
      </c>
      <c r="R146" s="94"/>
      <c r="S146" s="252">
        <v>2446936</v>
      </c>
      <c r="T146" s="94"/>
      <c r="U146" s="250">
        <f>(S146/$C146)</f>
        <v>222.8742144093269</v>
      </c>
      <c r="V146" s="94"/>
      <c r="W146" s="251">
        <f t="shared" ref="W146:W190" si="44">IF($AE146&lt;&gt;0,(S146/$AE146)*100,0)</f>
        <v>7.443629081592765</v>
      </c>
      <c r="X146" s="94"/>
      <c r="Y146" s="252">
        <v>64429</v>
      </c>
      <c r="Z146" s="94"/>
      <c r="AA146" s="250">
        <f>(Y146/$C146)</f>
        <v>5.8683850988250299</v>
      </c>
      <c r="AB146" s="94"/>
      <c r="AC146" s="251">
        <f t="shared" ref="AC146:AC190" si="45">IF($AE146&lt;&gt;0,(Y146/$AE146)*100,0)</f>
        <v>0.19599432845727893</v>
      </c>
      <c r="AD146" s="94"/>
      <c r="AE146" s="252">
        <f t="shared" ref="AE146:AE190" si="46">(G146+M146+S146+Y146)</f>
        <v>32872890</v>
      </c>
      <c r="AF146" s="252"/>
      <c r="AG146" s="94"/>
      <c r="AH146" s="252">
        <v>45823</v>
      </c>
      <c r="AI146" s="94"/>
      <c r="AJ146" s="252">
        <v>944094</v>
      </c>
      <c r="AK146" s="94"/>
      <c r="AL146" s="252">
        <f t="shared" ref="AL146:AL190" si="47">(AE146+AH146+AJ146)</f>
        <v>33862807</v>
      </c>
      <c r="AM146" s="94"/>
      <c r="AN146" s="252">
        <v>31391916</v>
      </c>
      <c r="AO146" s="94"/>
      <c r="AP146" s="250">
        <f>(AN146/$C146)</f>
        <v>2859.2691501958284</v>
      </c>
      <c r="AQ146" s="94"/>
      <c r="AR146" s="251">
        <f t="shared" ref="AR146:AR190" si="48">IF($AP$192&lt;&gt;0,(AP146/$AP$192)*100,0)</f>
        <v>80.927715761990825</v>
      </c>
      <c r="AS146" s="94"/>
      <c r="AT146" s="252">
        <v>1964722</v>
      </c>
      <c r="AU146" s="94"/>
      <c r="AV146" s="252">
        <v>1773483</v>
      </c>
      <c r="AW146" s="94"/>
      <c r="AX146" s="252"/>
      <c r="AY146" s="94"/>
      <c r="AZ146" s="252">
        <v>0</v>
      </c>
      <c r="BA146" s="94"/>
      <c r="BB146" s="94">
        <v>51</v>
      </c>
    </row>
    <row r="147" spans="1:54" ht="9.75" customHeight="1" x14ac:dyDescent="0.25">
      <c r="A147" s="94">
        <v>52</v>
      </c>
      <c r="B147" s="94"/>
      <c r="C147" s="155">
        <v>0</v>
      </c>
      <c r="D147" s="97" t="s">
        <v>84</v>
      </c>
      <c r="E147" s="8" t="s">
        <v>173</v>
      </c>
      <c r="F147" s="94"/>
      <c r="G147" s="155">
        <v>0</v>
      </c>
      <c r="H147" s="94"/>
      <c r="I147" s="251">
        <v>0</v>
      </c>
      <c r="J147" s="94"/>
      <c r="K147" s="251">
        <f t="shared" si="42"/>
        <v>0</v>
      </c>
      <c r="L147" s="94"/>
      <c r="M147" s="167">
        <v>0</v>
      </c>
      <c r="N147" s="94"/>
      <c r="O147" s="251">
        <v>0</v>
      </c>
      <c r="P147" s="94"/>
      <c r="Q147" s="251">
        <f t="shared" si="43"/>
        <v>0</v>
      </c>
      <c r="R147" s="94"/>
      <c r="S147" s="155">
        <v>0</v>
      </c>
      <c r="T147" s="94"/>
      <c r="U147" s="251">
        <v>0</v>
      </c>
      <c r="V147" s="94"/>
      <c r="W147" s="251">
        <f t="shared" si="44"/>
        <v>0</v>
      </c>
      <c r="X147" s="94"/>
      <c r="Y147" s="155">
        <v>0</v>
      </c>
      <c r="Z147" s="94"/>
      <c r="AA147" s="251">
        <v>0</v>
      </c>
      <c r="AB147" s="94"/>
      <c r="AC147" s="251">
        <f t="shared" si="45"/>
        <v>0</v>
      </c>
      <c r="AD147" s="94"/>
      <c r="AE147" s="155">
        <f t="shared" si="46"/>
        <v>0</v>
      </c>
      <c r="AF147" s="146"/>
      <c r="AG147" s="94"/>
      <c r="AH147" s="155">
        <v>0</v>
      </c>
      <c r="AI147" s="94"/>
      <c r="AJ147" s="155">
        <v>0</v>
      </c>
      <c r="AK147" s="94"/>
      <c r="AL147" s="155">
        <f t="shared" si="47"/>
        <v>0</v>
      </c>
      <c r="AM147" s="94"/>
      <c r="AN147" s="155">
        <v>0</v>
      </c>
      <c r="AO147" s="94"/>
      <c r="AP147" s="251">
        <v>0</v>
      </c>
      <c r="AQ147" s="94"/>
      <c r="AR147" s="251">
        <f t="shared" si="48"/>
        <v>0</v>
      </c>
      <c r="AS147" s="94"/>
      <c r="AT147" s="155">
        <v>0</v>
      </c>
      <c r="AU147" s="94"/>
      <c r="AV147" s="155">
        <v>0</v>
      </c>
      <c r="AW147" s="94"/>
      <c r="AX147" s="155"/>
      <c r="AY147" s="94"/>
      <c r="AZ147" s="155">
        <v>0</v>
      </c>
      <c r="BA147" s="94"/>
      <c r="BB147" s="94">
        <v>52</v>
      </c>
    </row>
    <row r="148" spans="1:54" ht="9.75" customHeight="1" x14ac:dyDescent="0.25">
      <c r="A148" s="94">
        <v>53</v>
      </c>
      <c r="B148" s="94"/>
      <c r="C148" s="155">
        <v>406355</v>
      </c>
      <c r="E148" s="8" t="s">
        <v>174</v>
      </c>
      <c r="F148" s="94"/>
      <c r="G148" s="155">
        <v>1657510007</v>
      </c>
      <c r="H148" s="94"/>
      <c r="I148" s="251">
        <f t="shared" ref="I148:I165" si="49">(G148/$C148)</f>
        <v>4078.9703756567533</v>
      </c>
      <c r="J148" s="94"/>
      <c r="K148" s="251">
        <f t="shared" si="42"/>
        <v>76.062345233794446</v>
      </c>
      <c r="L148" s="94"/>
      <c r="M148" s="167">
        <v>471951524</v>
      </c>
      <c r="N148" s="94"/>
      <c r="O148" s="251">
        <f t="shared" ref="O148:O165" si="50">(M148/$C148)</f>
        <v>1161.4266441904247</v>
      </c>
      <c r="P148" s="94"/>
      <c r="Q148" s="251">
        <f t="shared" si="43"/>
        <v>21.657630783826349</v>
      </c>
      <c r="R148" s="94"/>
      <c r="S148" s="155">
        <v>37394374</v>
      </c>
      <c r="T148" s="94"/>
      <c r="U148" s="251">
        <f t="shared" ref="U148:U165" si="51">(S148/$C148)</f>
        <v>92.023905206039061</v>
      </c>
      <c r="V148" s="94"/>
      <c r="W148" s="251">
        <f t="shared" si="44"/>
        <v>1.7160100228520836</v>
      </c>
      <c r="X148" s="94"/>
      <c r="Y148" s="155">
        <v>12290691</v>
      </c>
      <c r="Z148" s="94"/>
      <c r="AA148" s="251">
        <f t="shared" ref="AA148:AA165" si="52">(Y148/$C148)</f>
        <v>30.24619113829041</v>
      </c>
      <c r="AB148" s="94"/>
      <c r="AC148" s="251">
        <f t="shared" si="45"/>
        <v>0.56401395952711764</v>
      </c>
      <c r="AD148" s="94"/>
      <c r="AE148" s="155">
        <f t="shared" si="46"/>
        <v>2179146596</v>
      </c>
      <c r="AF148" s="146"/>
      <c r="AG148" s="94"/>
      <c r="AH148" s="155">
        <v>10256487</v>
      </c>
      <c r="AI148" s="94"/>
      <c r="AJ148" s="155">
        <v>12717858</v>
      </c>
      <c r="AK148" s="94"/>
      <c r="AL148" s="155">
        <f t="shared" si="47"/>
        <v>2202120941</v>
      </c>
      <c r="AM148" s="94"/>
      <c r="AN148" s="155">
        <v>1761778033</v>
      </c>
      <c r="AO148" s="94"/>
      <c r="AP148" s="251">
        <f t="shared" ref="AP148:AP165" si="53">(AN148/$C148)</f>
        <v>4335.5638124300185</v>
      </c>
      <c r="AQ148" s="94"/>
      <c r="AR148" s="251">
        <f t="shared" si="48"/>
        <v>122.7122238059608</v>
      </c>
      <c r="AS148" s="94"/>
      <c r="AT148" s="155">
        <v>305579296</v>
      </c>
      <c r="AU148" s="94"/>
      <c r="AV148" s="155">
        <v>174151783</v>
      </c>
      <c r="AW148" s="94"/>
      <c r="AX148" s="155"/>
      <c r="AY148" s="94"/>
      <c r="AZ148" s="155">
        <v>29960000</v>
      </c>
      <c r="BA148" s="94"/>
      <c r="BB148" s="94">
        <v>53</v>
      </c>
    </row>
    <row r="149" spans="1:54" ht="9.75" customHeight="1" x14ac:dyDescent="0.25">
      <c r="A149" s="94">
        <v>54</v>
      </c>
      <c r="B149" s="94"/>
      <c r="C149" s="155">
        <v>36021</v>
      </c>
      <c r="E149" s="8" t="s">
        <v>175</v>
      </c>
      <c r="F149" s="94"/>
      <c r="G149" s="155">
        <v>77901669</v>
      </c>
      <c r="H149" s="94"/>
      <c r="I149" s="251">
        <f t="shared" si="49"/>
        <v>2162.6736903472975</v>
      </c>
      <c r="J149" s="94"/>
      <c r="K149" s="251">
        <f t="shared" si="42"/>
        <v>66.279279244020614</v>
      </c>
      <c r="L149" s="94"/>
      <c r="M149" s="167">
        <v>33232622</v>
      </c>
      <c r="N149" s="94"/>
      <c r="O149" s="251">
        <f t="shared" si="50"/>
        <v>922.59021126565062</v>
      </c>
      <c r="P149" s="94"/>
      <c r="Q149" s="251">
        <f t="shared" si="43"/>
        <v>28.274544843820777</v>
      </c>
      <c r="R149" s="94"/>
      <c r="S149" s="155">
        <v>6350829</v>
      </c>
      <c r="T149" s="94"/>
      <c r="U149" s="251">
        <f t="shared" si="51"/>
        <v>176.30906970933623</v>
      </c>
      <c r="V149" s="94"/>
      <c r="W149" s="251">
        <f t="shared" si="44"/>
        <v>5.4033292755515188</v>
      </c>
      <c r="X149" s="94"/>
      <c r="Y149" s="155">
        <v>50360</v>
      </c>
      <c r="Z149" s="94"/>
      <c r="AA149" s="251">
        <f t="shared" si="52"/>
        <v>1.3980733461036619</v>
      </c>
      <c r="AB149" s="94"/>
      <c r="AC149" s="251">
        <f t="shared" si="45"/>
        <v>4.2846636607090892E-2</v>
      </c>
      <c r="AD149" s="94"/>
      <c r="AE149" s="155">
        <f t="shared" si="46"/>
        <v>117535480</v>
      </c>
      <c r="AF149" s="146"/>
      <c r="AG149" s="94"/>
      <c r="AH149" s="155">
        <v>0</v>
      </c>
      <c r="AI149" s="94"/>
      <c r="AJ149" s="155">
        <v>0</v>
      </c>
      <c r="AK149" s="94"/>
      <c r="AL149" s="155">
        <f t="shared" si="47"/>
        <v>117535480</v>
      </c>
      <c r="AM149" s="94"/>
      <c r="AN149" s="155">
        <v>103144553</v>
      </c>
      <c r="AO149" s="94"/>
      <c r="AP149" s="251">
        <f t="shared" si="53"/>
        <v>2863.4561228172456</v>
      </c>
      <c r="AQ149" s="94"/>
      <c r="AR149" s="251">
        <f t="shared" si="48"/>
        <v>81.046222314683163</v>
      </c>
      <c r="AS149" s="94"/>
      <c r="AT149" s="155">
        <v>12699322</v>
      </c>
      <c r="AU149" s="94"/>
      <c r="AV149" s="155">
        <v>0</v>
      </c>
      <c r="AW149" s="94"/>
      <c r="AX149" s="155"/>
      <c r="AY149" s="94"/>
      <c r="AZ149" s="155">
        <v>0</v>
      </c>
      <c r="BA149" s="94"/>
      <c r="BB149" s="94">
        <v>54</v>
      </c>
    </row>
    <row r="150" spans="1:54" ht="9.75" customHeight="1" x14ac:dyDescent="0.25">
      <c r="A150" s="94">
        <v>55</v>
      </c>
      <c r="B150" s="94"/>
      <c r="C150" s="155">
        <v>12236</v>
      </c>
      <c r="E150" s="8" t="s">
        <v>176</v>
      </c>
      <c r="F150" s="94"/>
      <c r="G150" s="155">
        <v>11212816</v>
      </c>
      <c r="H150" s="94"/>
      <c r="I150" s="253">
        <f t="shared" si="49"/>
        <v>916.37920889179475</v>
      </c>
      <c r="J150" s="94"/>
      <c r="K150" s="253">
        <f t="shared" si="42"/>
        <v>36.431897632648088</v>
      </c>
      <c r="L150" s="94"/>
      <c r="M150" s="167">
        <v>16893560</v>
      </c>
      <c r="N150" s="94"/>
      <c r="O150" s="253">
        <f t="shared" si="50"/>
        <v>1380.6440013076169</v>
      </c>
      <c r="P150" s="94"/>
      <c r="Q150" s="253">
        <f t="shared" si="43"/>
        <v>54.889373781840213</v>
      </c>
      <c r="R150" s="94"/>
      <c r="S150" s="155">
        <v>2671093</v>
      </c>
      <c r="T150" s="94"/>
      <c r="U150" s="253">
        <f t="shared" si="51"/>
        <v>218.29789146779993</v>
      </c>
      <c r="V150" s="94"/>
      <c r="W150" s="253">
        <f t="shared" si="44"/>
        <v>8.6787285855116938</v>
      </c>
      <c r="X150" s="94"/>
      <c r="Y150" s="155">
        <v>0</v>
      </c>
      <c r="Z150" s="94"/>
      <c r="AA150" s="253">
        <f t="shared" si="52"/>
        <v>0</v>
      </c>
      <c r="AB150" s="94"/>
      <c r="AC150" s="253">
        <f t="shared" si="45"/>
        <v>0</v>
      </c>
      <c r="AD150" s="94"/>
      <c r="AE150" s="155">
        <f t="shared" si="46"/>
        <v>30777469</v>
      </c>
      <c r="AF150" s="146"/>
      <c r="AG150" s="94"/>
      <c r="AH150" s="155">
        <v>0</v>
      </c>
      <c r="AI150" s="94"/>
      <c r="AJ150" s="155">
        <v>0</v>
      </c>
      <c r="AK150" s="94"/>
      <c r="AL150" s="155">
        <f t="shared" si="47"/>
        <v>30777469</v>
      </c>
      <c r="AM150" s="94"/>
      <c r="AN150" s="155">
        <v>28638843</v>
      </c>
      <c r="AO150" s="94"/>
      <c r="AP150" s="253">
        <f t="shared" si="53"/>
        <v>2340.539637136319</v>
      </c>
      <c r="AQ150" s="94"/>
      <c r="AR150" s="253">
        <f t="shared" si="48"/>
        <v>66.245783986746531</v>
      </c>
      <c r="AS150" s="94"/>
      <c r="AT150" s="155">
        <v>142737</v>
      </c>
      <c r="AU150" s="94"/>
      <c r="AV150" s="155">
        <v>0</v>
      </c>
      <c r="AW150" s="94"/>
      <c r="AX150" s="155"/>
      <c r="AY150" s="94"/>
      <c r="AZ150" s="155">
        <v>0</v>
      </c>
      <c r="BA150" s="94"/>
      <c r="BB150" s="94">
        <v>55</v>
      </c>
    </row>
    <row r="151" spans="1:54" ht="9.75" customHeight="1" x14ac:dyDescent="0.25">
      <c r="A151" s="94">
        <v>56</v>
      </c>
      <c r="B151" s="94"/>
      <c r="C151" s="155">
        <v>13278</v>
      </c>
      <c r="D151" s="97" t="s">
        <v>84</v>
      </c>
      <c r="E151" s="8" t="s">
        <v>177</v>
      </c>
      <c r="F151" s="94"/>
      <c r="G151" s="155">
        <v>24317692</v>
      </c>
      <c r="H151" s="94"/>
      <c r="I151" s="253">
        <f t="shared" si="49"/>
        <v>1831.4273233920771</v>
      </c>
      <c r="J151" s="94"/>
      <c r="K151" s="253">
        <f t="shared" si="42"/>
        <v>56.362569393439244</v>
      </c>
      <c r="L151" s="94"/>
      <c r="M151" s="167">
        <v>15828185</v>
      </c>
      <c r="N151" s="94"/>
      <c r="O151" s="253">
        <f t="shared" si="50"/>
        <v>1192.0609278505799</v>
      </c>
      <c r="P151" s="94"/>
      <c r="Q151" s="253">
        <f t="shared" si="43"/>
        <v>36.685931190949127</v>
      </c>
      <c r="R151" s="94"/>
      <c r="S151" s="155">
        <v>2907532</v>
      </c>
      <c r="T151" s="94"/>
      <c r="U151" s="253">
        <f t="shared" si="51"/>
        <v>218.97364060852539</v>
      </c>
      <c r="V151" s="94"/>
      <c r="W151" s="253">
        <f t="shared" si="44"/>
        <v>6.7389608402658103</v>
      </c>
      <c r="X151" s="94"/>
      <c r="Y151" s="155">
        <v>91700</v>
      </c>
      <c r="Z151" s="94"/>
      <c r="AA151" s="253">
        <f t="shared" si="52"/>
        <v>6.906160566350354</v>
      </c>
      <c r="AB151" s="94"/>
      <c r="AC151" s="253">
        <f t="shared" si="45"/>
        <v>0.2125385753458173</v>
      </c>
      <c r="AD151" s="94"/>
      <c r="AE151" s="155">
        <f t="shared" si="46"/>
        <v>43145109</v>
      </c>
      <c r="AF151" s="146"/>
      <c r="AG151" s="94"/>
      <c r="AH151" s="155">
        <v>0</v>
      </c>
      <c r="AI151" s="94"/>
      <c r="AJ151" s="155">
        <v>108195</v>
      </c>
      <c r="AK151" s="94"/>
      <c r="AL151" s="155">
        <f t="shared" si="47"/>
        <v>43253304</v>
      </c>
      <c r="AM151" s="94"/>
      <c r="AN151" s="155">
        <v>38925875</v>
      </c>
      <c r="AO151" s="94"/>
      <c r="AP151" s="253">
        <f t="shared" si="53"/>
        <v>2931.606793191746</v>
      </c>
      <c r="AQ151" s="94"/>
      <c r="AR151" s="253">
        <f t="shared" si="48"/>
        <v>82.975134141916712</v>
      </c>
      <c r="AS151" s="94"/>
      <c r="AT151" s="155">
        <v>454891</v>
      </c>
      <c r="AU151" s="94"/>
      <c r="AV151" s="155">
        <v>1488661</v>
      </c>
      <c r="AW151" s="94"/>
      <c r="AX151" s="155"/>
      <c r="AY151" s="94"/>
      <c r="AZ151" s="155">
        <v>0</v>
      </c>
      <c r="BA151" s="94"/>
      <c r="BB151" s="94">
        <v>56</v>
      </c>
    </row>
    <row r="152" spans="1:54" ht="9.75" customHeight="1" x14ac:dyDescent="0.25">
      <c r="A152" s="94">
        <v>57</v>
      </c>
      <c r="B152" s="94"/>
      <c r="C152" s="155">
        <v>8704</v>
      </c>
      <c r="E152" s="8" t="s">
        <v>178</v>
      </c>
      <c r="F152" s="94"/>
      <c r="G152" s="155">
        <v>17002510</v>
      </c>
      <c r="H152" s="94"/>
      <c r="I152" s="253">
        <f t="shared" si="49"/>
        <v>1953.4133731617646</v>
      </c>
      <c r="J152" s="94"/>
      <c r="K152" s="253">
        <f t="shared" si="42"/>
        <v>59.293648373266073</v>
      </c>
      <c r="L152" s="94"/>
      <c r="M152" s="167">
        <v>9788077</v>
      </c>
      <c r="N152" s="94"/>
      <c r="O152" s="253">
        <f t="shared" si="50"/>
        <v>1124.5492876838234</v>
      </c>
      <c r="P152" s="94"/>
      <c r="Q152" s="253">
        <f t="shared" si="43"/>
        <v>34.134418735142816</v>
      </c>
      <c r="R152" s="94"/>
      <c r="S152" s="155">
        <v>1884508</v>
      </c>
      <c r="T152" s="94"/>
      <c r="U152" s="253">
        <f t="shared" si="51"/>
        <v>216.51056985294119</v>
      </c>
      <c r="V152" s="94"/>
      <c r="W152" s="253">
        <f t="shared" si="44"/>
        <v>6.5719328915911177</v>
      </c>
      <c r="X152" s="94"/>
      <c r="Y152" s="155">
        <v>0</v>
      </c>
      <c r="Z152" s="94"/>
      <c r="AA152" s="253">
        <f t="shared" si="52"/>
        <v>0</v>
      </c>
      <c r="AB152" s="94"/>
      <c r="AC152" s="253">
        <f t="shared" si="45"/>
        <v>0</v>
      </c>
      <c r="AD152" s="94"/>
      <c r="AE152" s="155">
        <f t="shared" si="46"/>
        <v>28675095</v>
      </c>
      <c r="AF152" s="146"/>
      <c r="AG152" s="94"/>
      <c r="AH152" s="155">
        <v>0</v>
      </c>
      <c r="AI152" s="94"/>
      <c r="AJ152" s="155">
        <v>0</v>
      </c>
      <c r="AK152" s="94"/>
      <c r="AL152" s="155">
        <f t="shared" si="47"/>
        <v>28675095</v>
      </c>
      <c r="AM152" s="94"/>
      <c r="AN152" s="155">
        <v>25798003</v>
      </c>
      <c r="AO152" s="94"/>
      <c r="AP152" s="253">
        <f t="shared" si="53"/>
        <v>2963.924977022059</v>
      </c>
      <c r="AQ152" s="94"/>
      <c r="AR152" s="253">
        <f t="shared" si="48"/>
        <v>83.889856281588024</v>
      </c>
      <c r="AS152" s="94"/>
      <c r="AT152" s="155">
        <v>0</v>
      </c>
      <c r="AU152" s="94"/>
      <c r="AV152" s="155">
        <v>0</v>
      </c>
      <c r="AW152" s="94"/>
      <c r="AX152" s="155"/>
      <c r="AY152" s="94"/>
      <c r="AZ152" s="155">
        <v>0</v>
      </c>
      <c r="BA152" s="94"/>
      <c r="BB152" s="94">
        <v>57</v>
      </c>
    </row>
    <row r="153" spans="1:54" ht="9.75" customHeight="1" x14ac:dyDescent="0.25">
      <c r="A153" s="94">
        <v>58</v>
      </c>
      <c r="B153" s="94"/>
      <c r="C153" s="155">
        <v>30985</v>
      </c>
      <c r="E153" s="8" t="s">
        <v>179</v>
      </c>
      <c r="F153" s="94"/>
      <c r="G153" s="155">
        <v>89219611</v>
      </c>
      <c r="H153" s="94"/>
      <c r="I153" s="253">
        <f t="shared" si="49"/>
        <v>2879.4452477005002</v>
      </c>
      <c r="J153" s="94"/>
      <c r="K153" s="253">
        <f t="shared" si="42"/>
        <v>65.980814970152281</v>
      </c>
      <c r="L153" s="94"/>
      <c r="M153" s="167">
        <v>39352231</v>
      </c>
      <c r="N153" s="94"/>
      <c r="O153" s="253">
        <f t="shared" si="50"/>
        <v>1270.0413425851218</v>
      </c>
      <c r="P153" s="94"/>
      <c r="Q153" s="253">
        <f t="shared" si="43"/>
        <v>29.102259505185362</v>
      </c>
      <c r="R153" s="94"/>
      <c r="S153" s="155">
        <v>6481087</v>
      </c>
      <c r="T153" s="94"/>
      <c r="U153" s="253">
        <f t="shared" si="51"/>
        <v>209.16853316120702</v>
      </c>
      <c r="V153" s="94"/>
      <c r="W153" s="253">
        <f t="shared" si="44"/>
        <v>4.7929754160490496</v>
      </c>
      <c r="X153" s="94"/>
      <c r="Y153" s="155">
        <v>167606</v>
      </c>
      <c r="Z153" s="94"/>
      <c r="AA153" s="253">
        <f t="shared" si="52"/>
        <v>5.4092625463934159</v>
      </c>
      <c r="AB153" s="94"/>
      <c r="AC153" s="253">
        <f t="shared" si="45"/>
        <v>0.12395010861331084</v>
      </c>
      <c r="AD153" s="94"/>
      <c r="AE153" s="155">
        <f t="shared" si="46"/>
        <v>135220535</v>
      </c>
      <c r="AF153" s="146"/>
      <c r="AG153" s="94"/>
      <c r="AH153" s="155">
        <v>231547</v>
      </c>
      <c r="AI153" s="94"/>
      <c r="AJ153" s="155">
        <v>1000000</v>
      </c>
      <c r="AK153" s="94"/>
      <c r="AL153" s="155">
        <f t="shared" si="47"/>
        <v>136452082</v>
      </c>
      <c r="AM153" s="94"/>
      <c r="AN153" s="155">
        <v>113163920</v>
      </c>
      <c r="AO153" s="94"/>
      <c r="AP153" s="253">
        <f t="shared" si="53"/>
        <v>3652.2162336614492</v>
      </c>
      <c r="AQ153" s="94"/>
      <c r="AR153" s="253">
        <f t="shared" si="48"/>
        <v>103.37100207542179</v>
      </c>
      <c r="AS153" s="94"/>
      <c r="AT153" s="155">
        <v>10109853</v>
      </c>
      <c r="AU153" s="94"/>
      <c r="AV153" s="155">
        <v>0</v>
      </c>
      <c r="AW153" s="94"/>
      <c r="AX153" s="155"/>
      <c r="AY153" s="94"/>
      <c r="AZ153" s="155">
        <v>0</v>
      </c>
      <c r="BA153" s="94"/>
      <c r="BB153" s="94">
        <v>58</v>
      </c>
    </row>
    <row r="154" spans="1:54" ht="9.75" customHeight="1" x14ac:dyDescent="0.25">
      <c r="A154" s="94">
        <v>59</v>
      </c>
      <c r="B154" s="94"/>
      <c r="C154" s="155">
        <v>10889</v>
      </c>
      <c r="E154" s="8" t="s">
        <v>180</v>
      </c>
      <c r="F154" s="94"/>
      <c r="G154" s="155">
        <v>22753723</v>
      </c>
      <c r="H154" s="94"/>
      <c r="I154" s="253">
        <f t="shared" si="49"/>
        <v>2089.606299935715</v>
      </c>
      <c r="J154" s="94"/>
      <c r="K154" s="253">
        <f t="shared" si="42"/>
        <v>65.985916530424419</v>
      </c>
      <c r="L154" s="94"/>
      <c r="M154" s="167">
        <v>9497360</v>
      </c>
      <c r="N154" s="94"/>
      <c r="O154" s="253">
        <f t="shared" si="50"/>
        <v>872.1976306364221</v>
      </c>
      <c r="P154" s="94"/>
      <c r="Q154" s="253">
        <f t="shared" si="43"/>
        <v>27.542394016987537</v>
      </c>
      <c r="R154" s="94"/>
      <c r="S154" s="155">
        <v>2231613</v>
      </c>
      <c r="T154" s="94"/>
      <c r="U154" s="253">
        <f t="shared" si="51"/>
        <v>204.94195977592065</v>
      </c>
      <c r="V154" s="94"/>
      <c r="W154" s="253">
        <f t="shared" si="44"/>
        <v>6.4716894525880457</v>
      </c>
      <c r="X154" s="94"/>
      <c r="Y154" s="155">
        <v>0</v>
      </c>
      <c r="Z154" s="94"/>
      <c r="AA154" s="253">
        <f t="shared" si="52"/>
        <v>0</v>
      </c>
      <c r="AB154" s="94"/>
      <c r="AC154" s="253">
        <f t="shared" si="45"/>
        <v>0</v>
      </c>
      <c r="AD154" s="94"/>
      <c r="AE154" s="155">
        <f t="shared" si="46"/>
        <v>34482696</v>
      </c>
      <c r="AF154" s="146"/>
      <c r="AG154" s="94"/>
      <c r="AH154" s="155">
        <v>0</v>
      </c>
      <c r="AI154" s="94"/>
      <c r="AJ154" s="155">
        <v>125000</v>
      </c>
      <c r="AK154" s="94"/>
      <c r="AL154" s="155">
        <f t="shared" si="47"/>
        <v>34607696</v>
      </c>
      <c r="AM154" s="94"/>
      <c r="AN154" s="155">
        <v>30313341</v>
      </c>
      <c r="AO154" s="94"/>
      <c r="AP154" s="253">
        <f t="shared" si="53"/>
        <v>2783.8498484709339</v>
      </c>
      <c r="AQ154" s="94"/>
      <c r="AR154" s="253">
        <f t="shared" si="48"/>
        <v>78.79307523241981</v>
      </c>
      <c r="AS154" s="94"/>
      <c r="AT154" s="155">
        <v>3167799</v>
      </c>
      <c r="AU154" s="94"/>
      <c r="AV154" s="155">
        <v>0</v>
      </c>
      <c r="AW154" s="94"/>
      <c r="AX154" s="155"/>
      <c r="AY154" s="94"/>
      <c r="AZ154" s="155">
        <v>0</v>
      </c>
      <c r="BA154" s="94"/>
      <c r="BB154" s="94">
        <v>59</v>
      </c>
    </row>
    <row r="155" spans="1:54" ht="9.75" customHeight="1" x14ac:dyDescent="0.25">
      <c r="A155" s="94">
        <v>60</v>
      </c>
      <c r="B155" s="94"/>
      <c r="C155" s="155">
        <v>99433</v>
      </c>
      <c r="E155" s="8" t="s">
        <v>181</v>
      </c>
      <c r="F155" s="94"/>
      <c r="G155" s="155">
        <v>131375290</v>
      </c>
      <c r="H155" s="94"/>
      <c r="I155" s="253">
        <f t="shared" si="49"/>
        <v>1321.2443554956603</v>
      </c>
      <c r="J155" s="94"/>
      <c r="K155" s="253">
        <f t="shared" si="42"/>
        <v>58.369639835614215</v>
      </c>
      <c r="L155" s="94"/>
      <c r="M155" s="167">
        <v>83878667</v>
      </c>
      <c r="N155" s="94"/>
      <c r="O155" s="253">
        <f t="shared" si="50"/>
        <v>843.56971025715814</v>
      </c>
      <c r="P155" s="94"/>
      <c r="Q155" s="253">
        <f t="shared" si="43"/>
        <v>37.267035396697658</v>
      </c>
      <c r="R155" s="94"/>
      <c r="S155" s="155">
        <v>7765111</v>
      </c>
      <c r="T155" s="94"/>
      <c r="U155" s="253">
        <f t="shared" si="51"/>
        <v>78.093902426759726</v>
      </c>
      <c r="V155" s="94"/>
      <c r="W155" s="253">
        <f t="shared" si="44"/>
        <v>3.4500150854362808</v>
      </c>
      <c r="X155" s="94"/>
      <c r="Y155" s="167">
        <v>2055629</v>
      </c>
      <c r="Z155" s="94"/>
      <c r="AA155" s="253">
        <f t="shared" si="52"/>
        <v>20.673508794866894</v>
      </c>
      <c r="AB155" s="94"/>
      <c r="AC155" s="253">
        <f t="shared" si="45"/>
        <v>0.91330968225184372</v>
      </c>
      <c r="AD155" s="94"/>
      <c r="AE155" s="155">
        <f t="shared" si="46"/>
        <v>225074697</v>
      </c>
      <c r="AF155" s="146"/>
      <c r="AG155" s="94"/>
      <c r="AH155" s="155">
        <v>0</v>
      </c>
      <c r="AI155" s="94"/>
      <c r="AJ155" s="155">
        <v>0</v>
      </c>
      <c r="AK155" s="94"/>
      <c r="AL155" s="155">
        <f t="shared" si="47"/>
        <v>225074697</v>
      </c>
      <c r="AM155" s="94"/>
      <c r="AN155" s="155">
        <v>184299591</v>
      </c>
      <c r="AO155" s="94"/>
      <c r="AP155" s="253">
        <f t="shared" si="53"/>
        <v>1853.5052849657559</v>
      </c>
      <c r="AQ155" s="94"/>
      <c r="AR155" s="253">
        <f t="shared" si="48"/>
        <v>52.460940536074808</v>
      </c>
      <c r="AS155" s="94"/>
      <c r="AT155" s="155">
        <v>6214420</v>
      </c>
      <c r="AU155" s="94"/>
      <c r="AV155" s="155">
        <v>0</v>
      </c>
      <c r="AW155" s="94"/>
      <c r="AX155" s="155"/>
      <c r="AY155" s="94"/>
      <c r="AZ155" s="155">
        <v>0</v>
      </c>
      <c r="BA155" s="94"/>
      <c r="BB155" s="94">
        <v>60</v>
      </c>
    </row>
    <row r="156" spans="1:54" ht="9.75" customHeight="1" x14ac:dyDescent="0.25">
      <c r="A156" s="94">
        <v>61</v>
      </c>
      <c r="B156" s="94"/>
      <c r="C156" s="155">
        <v>14836</v>
      </c>
      <c r="D156" s="97" t="s">
        <v>84</v>
      </c>
      <c r="E156" s="8" t="s">
        <v>182</v>
      </c>
      <c r="F156" s="94"/>
      <c r="G156" s="155">
        <v>31725640</v>
      </c>
      <c r="H156" s="94"/>
      <c r="I156" s="253">
        <f t="shared" si="49"/>
        <v>2138.4227554596928</v>
      </c>
      <c r="J156" s="94"/>
      <c r="K156" s="253">
        <f t="shared" si="42"/>
        <v>63.336695051514504</v>
      </c>
      <c r="L156" s="94"/>
      <c r="M156" s="167">
        <v>15688374</v>
      </c>
      <c r="N156" s="94"/>
      <c r="O156" s="253">
        <f t="shared" si="50"/>
        <v>1057.4530870854678</v>
      </c>
      <c r="P156" s="94"/>
      <c r="Q156" s="253">
        <f t="shared" si="43"/>
        <v>31.320085580373124</v>
      </c>
      <c r="R156" s="94"/>
      <c r="S156" s="155">
        <v>2575947</v>
      </c>
      <c r="T156" s="94"/>
      <c r="U156" s="253">
        <f t="shared" si="51"/>
        <v>173.62813426799676</v>
      </c>
      <c r="V156" s="94"/>
      <c r="W156" s="253">
        <f t="shared" si="44"/>
        <v>5.1425903341229251</v>
      </c>
      <c r="X156" s="94"/>
      <c r="Y156" s="155">
        <v>100496</v>
      </c>
      <c r="Z156" s="94"/>
      <c r="AA156" s="253">
        <f t="shared" si="52"/>
        <v>6.7737934753302778</v>
      </c>
      <c r="AB156" s="94"/>
      <c r="AC156" s="253">
        <f t="shared" si="45"/>
        <v>0.20062903398944831</v>
      </c>
      <c r="AD156" s="94"/>
      <c r="AE156" s="155">
        <f t="shared" si="46"/>
        <v>50090457</v>
      </c>
      <c r="AF156" s="146"/>
      <c r="AG156" s="94"/>
      <c r="AH156" s="155">
        <v>0</v>
      </c>
      <c r="AI156" s="94"/>
      <c r="AJ156" s="155">
        <v>751406</v>
      </c>
      <c r="AK156" s="94"/>
      <c r="AL156" s="155">
        <f t="shared" si="47"/>
        <v>50841863</v>
      </c>
      <c r="AM156" s="94"/>
      <c r="AN156" s="155">
        <v>43723229</v>
      </c>
      <c r="AO156" s="94"/>
      <c r="AP156" s="253">
        <f t="shared" si="53"/>
        <v>2947.1035993529254</v>
      </c>
      <c r="AQ156" s="94"/>
      <c r="AR156" s="253">
        <f t="shared" si="48"/>
        <v>83.41375011626269</v>
      </c>
      <c r="AS156" s="94"/>
      <c r="AT156" s="155">
        <v>0</v>
      </c>
      <c r="AU156" s="94"/>
      <c r="AV156" s="155">
        <v>0</v>
      </c>
      <c r="AW156" s="94"/>
      <c r="AX156" s="155"/>
      <c r="AY156" s="94"/>
      <c r="AZ156" s="155">
        <v>530180</v>
      </c>
      <c r="BA156" s="94"/>
      <c r="BB156" s="94">
        <v>61</v>
      </c>
    </row>
    <row r="157" spans="1:54" ht="9.75" customHeight="1" x14ac:dyDescent="0.25">
      <c r="A157" s="94">
        <v>62</v>
      </c>
      <c r="B157" s="94"/>
      <c r="C157" s="155">
        <v>22462</v>
      </c>
      <c r="D157" s="97" t="s">
        <v>84</v>
      </c>
      <c r="E157" s="8" t="s">
        <v>183</v>
      </c>
      <c r="F157" s="94"/>
      <c r="G157" s="155">
        <v>42369514</v>
      </c>
      <c r="H157" s="94"/>
      <c r="I157" s="253">
        <f t="shared" si="49"/>
        <v>1886.2752203721841</v>
      </c>
      <c r="J157" s="94"/>
      <c r="K157" s="253">
        <f t="shared" si="42"/>
        <v>62.528895595248493</v>
      </c>
      <c r="L157" s="94"/>
      <c r="M157" s="167">
        <v>22826179</v>
      </c>
      <c r="N157" s="94"/>
      <c r="O157" s="253">
        <f t="shared" si="50"/>
        <v>1016.2131154839284</v>
      </c>
      <c r="P157" s="94"/>
      <c r="Q157" s="253">
        <f t="shared" si="43"/>
        <v>33.686857100354125</v>
      </c>
      <c r="R157" s="94"/>
      <c r="S157" s="155">
        <v>2564202</v>
      </c>
      <c r="T157" s="94"/>
      <c r="U157" s="253">
        <f t="shared" si="51"/>
        <v>114.15733238358116</v>
      </c>
      <c r="V157" s="94"/>
      <c r="W157" s="253">
        <f t="shared" si="44"/>
        <v>3.7842473043973874</v>
      </c>
      <c r="X157" s="94"/>
      <c r="Y157" s="155">
        <v>0</v>
      </c>
      <c r="Z157" s="94"/>
      <c r="AA157" s="253">
        <f t="shared" si="52"/>
        <v>0</v>
      </c>
      <c r="AB157" s="94"/>
      <c r="AC157" s="253">
        <f t="shared" si="45"/>
        <v>0</v>
      </c>
      <c r="AD157" s="94"/>
      <c r="AE157" s="155">
        <f t="shared" si="46"/>
        <v>67759895</v>
      </c>
      <c r="AF157" s="146"/>
      <c r="AG157" s="94"/>
      <c r="AH157" s="155">
        <v>742680</v>
      </c>
      <c r="AI157" s="94"/>
      <c r="AJ157" s="155">
        <v>0</v>
      </c>
      <c r="AK157" s="94"/>
      <c r="AL157" s="155">
        <f t="shared" si="47"/>
        <v>68502575</v>
      </c>
      <c r="AM157" s="94"/>
      <c r="AN157" s="155">
        <v>54442025</v>
      </c>
      <c r="AO157" s="94"/>
      <c r="AP157" s="253">
        <f t="shared" si="53"/>
        <v>2423.7389813907935</v>
      </c>
      <c r="AQ157" s="94"/>
      <c r="AR157" s="253">
        <f t="shared" si="48"/>
        <v>68.600628014965764</v>
      </c>
      <c r="AS157" s="94"/>
      <c r="AT157" s="155">
        <v>0</v>
      </c>
      <c r="AU157" s="94"/>
      <c r="AV157" s="155">
        <v>0</v>
      </c>
      <c r="AW157" s="94"/>
      <c r="AX157" s="155"/>
      <c r="AY157" s="94"/>
      <c r="AZ157" s="155">
        <v>0</v>
      </c>
      <c r="BA157" s="94"/>
      <c r="BB157" s="94">
        <v>62</v>
      </c>
    </row>
    <row r="158" spans="1:54" ht="9.75" customHeight="1" x14ac:dyDescent="0.25">
      <c r="A158" s="94">
        <v>63</v>
      </c>
      <c r="B158" s="94"/>
      <c r="C158" s="155">
        <v>11862</v>
      </c>
      <c r="E158" s="8" t="s">
        <v>184</v>
      </c>
      <c r="F158" s="94"/>
      <c r="G158" s="155">
        <v>27354913</v>
      </c>
      <c r="H158" s="94"/>
      <c r="I158" s="253">
        <f t="shared" si="49"/>
        <v>2306.0961895127298</v>
      </c>
      <c r="J158" s="94"/>
      <c r="K158" s="253">
        <f t="shared" si="42"/>
        <v>56.670755412695861</v>
      </c>
      <c r="L158" s="94"/>
      <c r="M158" s="167">
        <v>16792493</v>
      </c>
      <c r="N158" s="94"/>
      <c r="O158" s="253">
        <f t="shared" si="50"/>
        <v>1415.6544427583881</v>
      </c>
      <c r="P158" s="94"/>
      <c r="Q158" s="253">
        <f t="shared" si="43"/>
        <v>34.788751240861458</v>
      </c>
      <c r="R158" s="94"/>
      <c r="S158" s="155">
        <v>4006781</v>
      </c>
      <c r="T158" s="94"/>
      <c r="U158" s="253">
        <f t="shared" si="51"/>
        <v>337.78292024953635</v>
      </c>
      <c r="V158" s="94"/>
      <c r="W158" s="253">
        <f t="shared" si="44"/>
        <v>8.3007869936649747</v>
      </c>
      <c r="X158" s="94"/>
      <c r="Y158" s="155">
        <v>115706</v>
      </c>
      <c r="Z158" s="94"/>
      <c r="AA158" s="253">
        <f t="shared" si="52"/>
        <v>9.754341595009274</v>
      </c>
      <c r="AB158" s="94"/>
      <c r="AC158" s="253">
        <f t="shared" si="45"/>
        <v>0.23970635277770347</v>
      </c>
      <c r="AD158" s="94"/>
      <c r="AE158" s="155">
        <f t="shared" si="46"/>
        <v>48269893</v>
      </c>
      <c r="AF158" s="146"/>
      <c r="AG158" s="94"/>
      <c r="AH158" s="155">
        <v>0</v>
      </c>
      <c r="AI158" s="94"/>
      <c r="AJ158" s="155">
        <v>4275</v>
      </c>
      <c r="AK158" s="94"/>
      <c r="AL158" s="155">
        <f t="shared" si="47"/>
        <v>48274168</v>
      </c>
      <c r="AM158" s="94"/>
      <c r="AN158" s="155">
        <v>43268924</v>
      </c>
      <c r="AO158" s="94"/>
      <c r="AP158" s="253">
        <f t="shared" si="53"/>
        <v>3647.6921261170123</v>
      </c>
      <c r="AQ158" s="94"/>
      <c r="AR158" s="253">
        <f t="shared" si="48"/>
        <v>103.24295337828957</v>
      </c>
      <c r="AS158" s="94"/>
      <c r="AT158" s="155">
        <v>881410</v>
      </c>
      <c r="AU158" s="94"/>
      <c r="AV158" s="155">
        <v>2942530</v>
      </c>
      <c r="AW158" s="94"/>
      <c r="AX158" s="155"/>
      <c r="AY158" s="94"/>
      <c r="AZ158" s="155">
        <v>0</v>
      </c>
      <c r="BA158" s="94"/>
      <c r="BB158" s="94">
        <v>63</v>
      </c>
    </row>
    <row r="159" spans="1:54" ht="9.75" customHeight="1" x14ac:dyDescent="0.25">
      <c r="A159" s="94">
        <v>64</v>
      </c>
      <c r="B159" s="94"/>
      <c r="C159" s="155">
        <v>12075</v>
      </c>
      <c r="E159" s="8" t="s">
        <v>185</v>
      </c>
      <c r="F159" s="94"/>
      <c r="G159" s="155">
        <v>25392672</v>
      </c>
      <c r="H159" s="94"/>
      <c r="I159" s="253">
        <f t="shared" si="49"/>
        <v>2102.9127950310558</v>
      </c>
      <c r="J159" s="94"/>
      <c r="K159" s="253">
        <f t="shared" si="42"/>
        <v>67.788268711224063</v>
      </c>
      <c r="L159" s="94"/>
      <c r="M159" s="167">
        <v>9697586</v>
      </c>
      <c r="N159" s="94"/>
      <c r="O159" s="253">
        <f t="shared" si="50"/>
        <v>803.11271221532093</v>
      </c>
      <c r="P159" s="94"/>
      <c r="Q159" s="253">
        <f t="shared" si="43"/>
        <v>25.888672354693693</v>
      </c>
      <c r="R159" s="94"/>
      <c r="S159" s="155">
        <v>2293423</v>
      </c>
      <c r="T159" s="94"/>
      <c r="U159" s="253">
        <f t="shared" si="51"/>
        <v>189.93151138716357</v>
      </c>
      <c r="V159" s="94"/>
      <c r="W159" s="253">
        <f t="shared" si="44"/>
        <v>6.1225212767093442</v>
      </c>
      <c r="X159" s="94"/>
      <c r="Y159" s="155">
        <v>75119</v>
      </c>
      <c r="Z159" s="94"/>
      <c r="AA159" s="253">
        <f t="shared" si="52"/>
        <v>6.2210351966873709</v>
      </c>
      <c r="AB159" s="94"/>
      <c r="AC159" s="253">
        <f t="shared" si="45"/>
        <v>0.20053765737290036</v>
      </c>
      <c r="AD159" s="94"/>
      <c r="AE159" s="155">
        <f t="shared" si="46"/>
        <v>37458800</v>
      </c>
      <c r="AF159" s="146"/>
      <c r="AG159" s="94"/>
      <c r="AH159" s="155">
        <v>0</v>
      </c>
      <c r="AI159" s="94"/>
      <c r="AJ159" s="155">
        <v>0</v>
      </c>
      <c r="AK159" s="94"/>
      <c r="AL159" s="155">
        <f t="shared" si="47"/>
        <v>37458800</v>
      </c>
      <c r="AM159" s="94"/>
      <c r="AN159" s="155">
        <v>34887353</v>
      </c>
      <c r="AO159" s="94"/>
      <c r="AP159" s="253">
        <f t="shared" si="53"/>
        <v>2889.2217805383025</v>
      </c>
      <c r="AQ159" s="94"/>
      <c r="AR159" s="253">
        <f t="shared" si="48"/>
        <v>81.775484134728217</v>
      </c>
      <c r="AS159" s="94"/>
      <c r="AT159" s="155">
        <v>224338</v>
      </c>
      <c r="AU159" s="94"/>
      <c r="AV159" s="155">
        <v>0</v>
      </c>
      <c r="AW159" s="94"/>
      <c r="AX159" s="155"/>
      <c r="AY159" s="94"/>
      <c r="AZ159" s="155">
        <v>385581</v>
      </c>
      <c r="BA159" s="94"/>
      <c r="BB159" s="94">
        <v>64</v>
      </c>
    </row>
    <row r="160" spans="1:54" ht="9.75" customHeight="1" x14ac:dyDescent="0.25">
      <c r="A160" s="94">
        <v>65</v>
      </c>
      <c r="B160" s="94"/>
      <c r="C160" s="155">
        <v>15659</v>
      </c>
      <c r="E160" s="8" t="s">
        <v>186</v>
      </c>
      <c r="F160" s="94"/>
      <c r="G160" s="155">
        <v>15308612</v>
      </c>
      <c r="H160" s="94"/>
      <c r="I160" s="253">
        <f t="shared" si="49"/>
        <v>977.62385848393899</v>
      </c>
      <c r="J160" s="94"/>
      <c r="K160" s="253">
        <f t="shared" si="42"/>
        <v>38.057449236554532</v>
      </c>
      <c r="L160" s="94"/>
      <c r="M160" s="167">
        <v>21366067</v>
      </c>
      <c r="N160" s="94"/>
      <c r="O160" s="253">
        <f t="shared" si="50"/>
        <v>1364.4592247269941</v>
      </c>
      <c r="P160" s="94"/>
      <c r="Q160" s="253">
        <f t="shared" si="43"/>
        <v>53.116377254667043</v>
      </c>
      <c r="R160" s="94"/>
      <c r="S160" s="155">
        <v>3471455</v>
      </c>
      <c r="T160" s="94"/>
      <c r="U160" s="253">
        <f t="shared" si="51"/>
        <v>221.69072099112333</v>
      </c>
      <c r="V160" s="94"/>
      <c r="W160" s="253">
        <f t="shared" si="44"/>
        <v>8.6300915092422095</v>
      </c>
      <c r="X160" s="94"/>
      <c r="Y160" s="155">
        <v>78874</v>
      </c>
      <c r="Z160" s="94"/>
      <c r="AA160" s="253">
        <f t="shared" si="52"/>
        <v>5.0369755412222998</v>
      </c>
      <c r="AB160" s="94"/>
      <c r="AC160" s="253">
        <f t="shared" si="45"/>
        <v>0.19608199953620892</v>
      </c>
      <c r="AD160" s="94"/>
      <c r="AE160" s="155">
        <f t="shared" si="46"/>
        <v>40225008</v>
      </c>
      <c r="AF160" s="146"/>
      <c r="AG160" s="94"/>
      <c r="AH160" s="155">
        <v>0</v>
      </c>
      <c r="AI160" s="94"/>
      <c r="AJ160" s="155">
        <v>0</v>
      </c>
      <c r="AK160" s="94"/>
      <c r="AL160" s="155">
        <f t="shared" si="47"/>
        <v>40225008</v>
      </c>
      <c r="AM160" s="94"/>
      <c r="AN160" s="155">
        <v>38970344</v>
      </c>
      <c r="AO160" s="94"/>
      <c r="AP160" s="253">
        <f t="shared" si="53"/>
        <v>2488.6866338846671</v>
      </c>
      <c r="AQ160" s="94"/>
      <c r="AR160" s="253">
        <f t="shared" si="48"/>
        <v>70.438882787194117</v>
      </c>
      <c r="AS160" s="94"/>
      <c r="AT160" s="155">
        <v>420210</v>
      </c>
      <c r="AU160" s="94"/>
      <c r="AV160" s="155">
        <v>0</v>
      </c>
      <c r="AW160" s="94"/>
      <c r="AX160" s="155"/>
      <c r="AY160" s="94"/>
      <c r="AZ160" s="155">
        <v>0</v>
      </c>
      <c r="BA160" s="94"/>
      <c r="BB160" s="94">
        <v>65</v>
      </c>
    </row>
    <row r="161" spans="1:54" ht="9.75" customHeight="1" x14ac:dyDescent="0.25">
      <c r="A161" s="94">
        <v>66</v>
      </c>
      <c r="B161" s="94"/>
      <c r="C161" s="155">
        <v>35582</v>
      </c>
      <c r="E161" s="8" t="s">
        <v>187</v>
      </c>
      <c r="F161" s="94"/>
      <c r="G161" s="155">
        <v>60430042</v>
      </c>
      <c r="H161" s="94"/>
      <c r="I161" s="253">
        <f t="shared" si="49"/>
        <v>1698.3317969759992</v>
      </c>
      <c r="J161" s="94"/>
      <c r="K161" s="253">
        <f t="shared" si="42"/>
        <v>55.186436007189329</v>
      </c>
      <c r="L161" s="94"/>
      <c r="M161" s="167">
        <v>40667768</v>
      </c>
      <c r="N161" s="94"/>
      <c r="O161" s="253">
        <f t="shared" si="50"/>
        <v>1142.9309201281546</v>
      </c>
      <c r="P161" s="94"/>
      <c r="Q161" s="253">
        <f t="shared" si="43"/>
        <v>37.138964362911118</v>
      </c>
      <c r="R161" s="94"/>
      <c r="S161" s="155">
        <v>6701426</v>
      </c>
      <c r="T161" s="94"/>
      <c r="U161" s="253">
        <f t="shared" si="51"/>
        <v>188.33753021190489</v>
      </c>
      <c r="V161" s="94"/>
      <c r="W161" s="253">
        <f t="shared" si="44"/>
        <v>6.1199331469257423</v>
      </c>
      <c r="X161" s="94"/>
      <c r="Y161" s="155">
        <v>1702385</v>
      </c>
      <c r="Z161" s="94"/>
      <c r="AA161" s="253">
        <f t="shared" si="52"/>
        <v>47.843994154347705</v>
      </c>
      <c r="AB161" s="94"/>
      <c r="AC161" s="253">
        <f t="shared" si="45"/>
        <v>1.5546664829737999</v>
      </c>
      <c r="AD161" s="94"/>
      <c r="AE161" s="155">
        <f t="shared" si="46"/>
        <v>109501621</v>
      </c>
      <c r="AF161" s="146"/>
      <c r="AG161" s="94"/>
      <c r="AH161" s="155">
        <v>0</v>
      </c>
      <c r="AI161" s="94"/>
      <c r="AJ161" s="155">
        <v>0</v>
      </c>
      <c r="AK161" s="94"/>
      <c r="AL161" s="155">
        <f t="shared" si="47"/>
        <v>109501621</v>
      </c>
      <c r="AM161" s="94"/>
      <c r="AN161" s="155">
        <v>99513134</v>
      </c>
      <c r="AO161" s="94"/>
      <c r="AP161" s="253">
        <f t="shared" si="53"/>
        <v>2796.7268281715474</v>
      </c>
      <c r="AQ161" s="94"/>
      <c r="AR161" s="253">
        <f t="shared" si="48"/>
        <v>79.157540589944048</v>
      </c>
      <c r="AS161" s="94"/>
      <c r="AT161" s="155">
        <v>2614496</v>
      </c>
      <c r="AU161" s="94"/>
      <c r="AV161" s="155">
        <v>9390274</v>
      </c>
      <c r="AW161" s="94"/>
      <c r="AX161" s="155"/>
      <c r="AY161" s="94"/>
      <c r="AZ161" s="155">
        <v>0</v>
      </c>
      <c r="BA161" s="94"/>
      <c r="BB161" s="94">
        <v>66</v>
      </c>
    </row>
    <row r="162" spans="1:54" ht="9.75" customHeight="1" x14ac:dyDescent="0.25">
      <c r="A162" s="94">
        <v>67</v>
      </c>
      <c r="B162" s="94"/>
      <c r="C162" s="155">
        <v>23833</v>
      </c>
      <c r="D162" s="97" t="s">
        <v>84</v>
      </c>
      <c r="E162" s="8" t="s">
        <v>188</v>
      </c>
      <c r="F162" s="94"/>
      <c r="G162" s="155">
        <v>33229193</v>
      </c>
      <c r="H162" s="94"/>
      <c r="I162" s="253">
        <f t="shared" si="49"/>
        <v>1394.251374145093</v>
      </c>
      <c r="J162" s="94"/>
      <c r="K162" s="253">
        <f t="shared" si="42"/>
        <v>47.860520139678911</v>
      </c>
      <c r="L162" s="94"/>
      <c r="M162" s="167">
        <v>29416679</v>
      </c>
      <c r="N162" s="94"/>
      <c r="O162" s="253">
        <f t="shared" si="50"/>
        <v>1234.2835144547475</v>
      </c>
      <c r="P162" s="94"/>
      <c r="Q162" s="253">
        <f t="shared" si="43"/>
        <v>42.369297314020528</v>
      </c>
      <c r="R162" s="94"/>
      <c r="S162" s="155">
        <v>6577721</v>
      </c>
      <c r="T162" s="94"/>
      <c r="U162" s="253">
        <f t="shared" si="51"/>
        <v>275.9921537364159</v>
      </c>
      <c r="V162" s="94"/>
      <c r="W162" s="253">
        <f t="shared" si="44"/>
        <v>9.4739931960938364</v>
      </c>
      <c r="X162" s="94"/>
      <c r="Y162" s="155">
        <v>205642</v>
      </c>
      <c r="Z162" s="94"/>
      <c r="AA162" s="253">
        <f t="shared" si="52"/>
        <v>8.6284563420467411</v>
      </c>
      <c r="AB162" s="94"/>
      <c r="AC162" s="253">
        <f t="shared" si="45"/>
        <v>0.29618935020672488</v>
      </c>
      <c r="AD162" s="94"/>
      <c r="AE162" s="155">
        <f t="shared" si="46"/>
        <v>69429235</v>
      </c>
      <c r="AF162" s="146"/>
      <c r="AG162" s="94"/>
      <c r="AH162" s="155">
        <v>0</v>
      </c>
      <c r="AI162" s="94"/>
      <c r="AJ162" s="155">
        <v>0</v>
      </c>
      <c r="AK162" s="94"/>
      <c r="AL162" s="155">
        <f t="shared" si="47"/>
        <v>69429235</v>
      </c>
      <c r="AM162" s="94"/>
      <c r="AN162" s="155">
        <v>61573179</v>
      </c>
      <c r="AO162" s="94"/>
      <c r="AP162" s="253">
        <f t="shared" si="53"/>
        <v>2583.5261612050517</v>
      </c>
      <c r="AQ162" s="94"/>
      <c r="AR162" s="253">
        <f t="shared" si="48"/>
        <v>73.12318633009771</v>
      </c>
      <c r="AS162" s="94"/>
      <c r="AT162" s="155">
        <v>0</v>
      </c>
      <c r="AU162" s="94"/>
      <c r="AV162" s="155">
        <v>5951081</v>
      </c>
      <c r="AW162" s="94"/>
      <c r="AX162" s="155"/>
      <c r="AY162" s="94"/>
      <c r="AZ162" s="155">
        <v>0</v>
      </c>
      <c r="BA162" s="94"/>
      <c r="BB162" s="94">
        <v>67</v>
      </c>
    </row>
    <row r="163" spans="1:54" ht="9.75" customHeight="1" x14ac:dyDescent="0.25">
      <c r="A163" s="94">
        <v>68</v>
      </c>
      <c r="B163" s="94"/>
      <c r="C163" s="155">
        <v>17790</v>
      </c>
      <c r="E163" s="8" t="s">
        <v>189</v>
      </c>
      <c r="F163" s="94"/>
      <c r="G163" s="155">
        <v>21213492</v>
      </c>
      <c r="H163" s="94"/>
      <c r="I163" s="253">
        <f t="shared" si="49"/>
        <v>1192.4391231028667</v>
      </c>
      <c r="J163" s="94"/>
      <c r="K163" s="253">
        <f t="shared" si="42"/>
        <v>41.51521846894142</v>
      </c>
      <c r="L163" s="94"/>
      <c r="M163" s="167">
        <v>25728601</v>
      </c>
      <c r="N163" s="94"/>
      <c r="O163" s="253">
        <f t="shared" si="50"/>
        <v>1446.2395165823496</v>
      </c>
      <c r="P163" s="94"/>
      <c r="Q163" s="253">
        <f t="shared" si="43"/>
        <v>50.351375031287851</v>
      </c>
      <c r="R163" s="94"/>
      <c r="S163" s="155">
        <v>4097178</v>
      </c>
      <c r="T163" s="94"/>
      <c r="U163" s="253">
        <f t="shared" si="51"/>
        <v>230.30792580101181</v>
      </c>
      <c r="V163" s="94"/>
      <c r="W163" s="253">
        <f t="shared" si="44"/>
        <v>8.0182574267423981</v>
      </c>
      <c r="X163" s="94"/>
      <c r="Y163" s="155">
        <v>58839</v>
      </c>
      <c r="Z163" s="94"/>
      <c r="AA163" s="253">
        <f t="shared" si="52"/>
        <v>3.3074198988195613</v>
      </c>
      <c r="AB163" s="94"/>
      <c r="AC163" s="253">
        <f t="shared" si="45"/>
        <v>0.11514907302833705</v>
      </c>
      <c r="AD163" s="94"/>
      <c r="AE163" s="155">
        <f t="shared" si="46"/>
        <v>51098110</v>
      </c>
      <c r="AF163" s="146"/>
      <c r="AG163" s="94"/>
      <c r="AH163" s="155">
        <v>0</v>
      </c>
      <c r="AI163" s="94"/>
      <c r="AJ163" s="155">
        <v>2488544</v>
      </c>
      <c r="AK163" s="94"/>
      <c r="AL163" s="155">
        <f t="shared" si="47"/>
        <v>53586654</v>
      </c>
      <c r="AM163" s="94"/>
      <c r="AN163" s="155">
        <v>47988743</v>
      </c>
      <c r="AO163" s="94"/>
      <c r="AP163" s="253">
        <f t="shared" si="53"/>
        <v>2697.5122540753232</v>
      </c>
      <c r="AQ163" s="94"/>
      <c r="AR163" s="253">
        <f t="shared" si="48"/>
        <v>76.349407311775295</v>
      </c>
      <c r="AS163" s="94"/>
      <c r="AT163" s="155">
        <v>305031</v>
      </c>
      <c r="AU163" s="94"/>
      <c r="AV163" s="155">
        <v>2311585</v>
      </c>
      <c r="AW163" s="94"/>
      <c r="AX163" s="155"/>
      <c r="AY163" s="94"/>
      <c r="AZ163" s="155">
        <v>3409060</v>
      </c>
      <c r="BA163" s="94"/>
      <c r="BB163" s="94">
        <v>68</v>
      </c>
    </row>
    <row r="164" spans="1:54" ht="9.75" customHeight="1" x14ac:dyDescent="0.25">
      <c r="A164" s="94">
        <v>69</v>
      </c>
      <c r="B164" s="94"/>
      <c r="C164" s="155">
        <v>61640</v>
      </c>
      <c r="E164" s="8" t="s">
        <v>190</v>
      </c>
      <c r="F164" s="94"/>
      <c r="G164" s="155">
        <v>66759504</v>
      </c>
      <c r="H164" s="94"/>
      <c r="I164" s="253">
        <f t="shared" si="49"/>
        <v>1083.0548994159637</v>
      </c>
      <c r="J164" s="94"/>
      <c r="K164" s="253">
        <f t="shared" si="42"/>
        <v>40.389517806497963</v>
      </c>
      <c r="L164" s="94"/>
      <c r="M164" s="167">
        <v>83433384</v>
      </c>
      <c r="N164" s="94"/>
      <c r="O164" s="253">
        <f t="shared" si="50"/>
        <v>1353.5591174561973</v>
      </c>
      <c r="P164" s="94"/>
      <c r="Q164" s="253">
        <f t="shared" si="43"/>
        <v>50.477219673836736</v>
      </c>
      <c r="R164" s="94"/>
      <c r="S164" s="155">
        <v>15056836</v>
      </c>
      <c r="T164" s="94"/>
      <c r="U164" s="253">
        <f t="shared" si="51"/>
        <v>244.27053861129136</v>
      </c>
      <c r="V164" s="94"/>
      <c r="W164" s="253">
        <f t="shared" si="44"/>
        <v>9.1093898140932783</v>
      </c>
      <c r="X164" s="94"/>
      <c r="Y164" s="155">
        <v>39459</v>
      </c>
      <c r="Z164" s="94"/>
      <c r="AA164" s="253">
        <f t="shared" si="52"/>
        <v>0.64015249837767685</v>
      </c>
      <c r="AB164" s="94"/>
      <c r="AC164" s="253">
        <f t="shared" si="45"/>
        <v>2.3872705572027662E-2</v>
      </c>
      <c r="AD164" s="94"/>
      <c r="AE164" s="155">
        <f t="shared" si="46"/>
        <v>165289183</v>
      </c>
      <c r="AF164" s="146"/>
      <c r="AG164" s="94"/>
      <c r="AH164" s="155">
        <v>153290</v>
      </c>
      <c r="AI164" s="94"/>
      <c r="AJ164" s="155">
        <v>0</v>
      </c>
      <c r="AK164" s="94"/>
      <c r="AL164" s="155">
        <f t="shared" si="47"/>
        <v>165442473</v>
      </c>
      <c r="AM164" s="94"/>
      <c r="AN164" s="155">
        <v>148174991</v>
      </c>
      <c r="AO164" s="94"/>
      <c r="AP164" s="253">
        <f t="shared" si="53"/>
        <v>2403.877206359507</v>
      </c>
      <c r="AQ164" s="94"/>
      <c r="AR164" s="253">
        <f t="shared" si="48"/>
        <v>68.038467546738957</v>
      </c>
      <c r="AS164" s="94"/>
      <c r="AT164" s="155">
        <v>2043133</v>
      </c>
      <c r="AU164" s="94"/>
      <c r="AV164" s="155">
        <v>11037045</v>
      </c>
      <c r="AW164" s="94"/>
      <c r="AX164" s="155"/>
      <c r="AY164" s="94"/>
      <c r="AZ164" s="155">
        <v>0</v>
      </c>
      <c r="BA164" s="94"/>
      <c r="BB164" s="94">
        <v>69</v>
      </c>
    </row>
    <row r="165" spans="1:54" ht="9.75" customHeight="1" x14ac:dyDescent="0.25">
      <c r="A165" s="94">
        <v>70</v>
      </c>
      <c r="B165" s="94"/>
      <c r="C165" s="155">
        <v>29524</v>
      </c>
      <c r="E165" s="8" t="s">
        <v>191</v>
      </c>
      <c r="F165" s="94"/>
      <c r="G165" s="155">
        <v>52051114</v>
      </c>
      <c r="H165" s="94"/>
      <c r="I165" s="253">
        <f t="shared" si="49"/>
        <v>1763.0102289662648</v>
      </c>
      <c r="J165" s="94"/>
      <c r="K165" s="253">
        <f t="shared" si="42"/>
        <v>59.893459353071968</v>
      </c>
      <c r="L165" s="94"/>
      <c r="M165" s="167">
        <v>31612836</v>
      </c>
      <c r="N165" s="94"/>
      <c r="O165" s="253">
        <f t="shared" si="50"/>
        <v>1070.7504403197399</v>
      </c>
      <c r="P165" s="94"/>
      <c r="Q165" s="253">
        <f t="shared" si="43"/>
        <v>36.375822965120982</v>
      </c>
      <c r="R165" s="94"/>
      <c r="S165" s="155">
        <v>3242224</v>
      </c>
      <c r="T165" s="94"/>
      <c r="U165" s="253">
        <f t="shared" si="51"/>
        <v>109.81655602221922</v>
      </c>
      <c r="V165" s="94"/>
      <c r="W165" s="253">
        <f t="shared" si="44"/>
        <v>3.7307176818070484</v>
      </c>
      <c r="X165" s="94"/>
      <c r="Y165" s="167">
        <v>0</v>
      </c>
      <c r="Z165" s="94"/>
      <c r="AA165" s="253">
        <f t="shared" si="52"/>
        <v>0</v>
      </c>
      <c r="AB165" s="94"/>
      <c r="AC165" s="253">
        <f t="shared" si="45"/>
        <v>0</v>
      </c>
      <c r="AD165" s="94"/>
      <c r="AE165" s="155">
        <f t="shared" si="46"/>
        <v>86906174</v>
      </c>
      <c r="AF165" s="146"/>
      <c r="AG165" s="94"/>
      <c r="AH165" s="155">
        <v>1578350</v>
      </c>
      <c r="AI165" s="94"/>
      <c r="AJ165" s="155">
        <v>0</v>
      </c>
      <c r="AK165" s="94"/>
      <c r="AL165" s="155">
        <f t="shared" si="47"/>
        <v>88484524</v>
      </c>
      <c r="AM165" s="94"/>
      <c r="AN165" s="155">
        <v>74813764</v>
      </c>
      <c r="AO165" s="94"/>
      <c r="AP165" s="253">
        <f t="shared" si="53"/>
        <v>2533.9982387210407</v>
      </c>
      <c r="AQ165" s="94"/>
      <c r="AR165" s="253">
        <f t="shared" si="48"/>
        <v>71.721365996816587</v>
      </c>
      <c r="AS165" s="94"/>
      <c r="AT165" s="155">
        <v>0</v>
      </c>
      <c r="AU165" s="94"/>
      <c r="AV165" s="155">
        <v>0</v>
      </c>
      <c r="AW165" s="94"/>
      <c r="AX165" s="155"/>
      <c r="AY165" s="94"/>
      <c r="AZ165" s="155">
        <v>2341334</v>
      </c>
      <c r="BA165" s="94"/>
      <c r="BB165" s="94">
        <v>70</v>
      </c>
    </row>
    <row r="166" spans="1:54" ht="9.75" customHeight="1" x14ac:dyDescent="0.25">
      <c r="A166" s="94">
        <v>71</v>
      </c>
      <c r="B166" s="94"/>
      <c r="C166" s="155">
        <v>0</v>
      </c>
      <c r="D166" s="97" t="s">
        <v>84</v>
      </c>
      <c r="E166" s="8" t="s">
        <v>192</v>
      </c>
      <c r="F166" s="94"/>
      <c r="G166" s="155">
        <v>0</v>
      </c>
      <c r="H166" s="94"/>
      <c r="I166" s="253">
        <v>0</v>
      </c>
      <c r="J166" s="94"/>
      <c r="K166" s="253">
        <f t="shared" si="42"/>
        <v>0</v>
      </c>
      <c r="L166" s="94"/>
      <c r="M166" s="167">
        <v>0</v>
      </c>
      <c r="N166" s="94"/>
      <c r="O166" s="253">
        <v>0</v>
      </c>
      <c r="P166" s="94"/>
      <c r="Q166" s="253">
        <f t="shared" si="43"/>
        <v>0</v>
      </c>
      <c r="R166" s="94"/>
      <c r="S166" s="155">
        <v>0</v>
      </c>
      <c r="T166" s="94"/>
      <c r="U166" s="253">
        <v>0</v>
      </c>
      <c r="V166" s="94"/>
      <c r="W166" s="253">
        <f t="shared" si="44"/>
        <v>0</v>
      </c>
      <c r="X166" s="94"/>
      <c r="Y166" s="155">
        <v>0</v>
      </c>
      <c r="Z166" s="94"/>
      <c r="AA166" s="253">
        <v>0</v>
      </c>
      <c r="AB166" s="94"/>
      <c r="AC166" s="253">
        <f t="shared" si="45"/>
        <v>0</v>
      </c>
      <c r="AD166" s="94"/>
      <c r="AE166" s="155">
        <f t="shared" si="46"/>
        <v>0</v>
      </c>
      <c r="AF166" s="146"/>
      <c r="AG166" s="94"/>
      <c r="AH166" s="155">
        <v>0</v>
      </c>
      <c r="AI166" s="94"/>
      <c r="AJ166" s="155">
        <v>0</v>
      </c>
      <c r="AK166" s="94"/>
      <c r="AL166" s="155">
        <f t="shared" si="47"/>
        <v>0</v>
      </c>
      <c r="AM166" s="94"/>
      <c r="AN166" s="155">
        <v>0</v>
      </c>
      <c r="AO166" s="94"/>
      <c r="AP166" s="253">
        <v>0</v>
      </c>
      <c r="AQ166" s="94"/>
      <c r="AR166" s="253">
        <f t="shared" si="48"/>
        <v>0</v>
      </c>
      <c r="AS166" s="94"/>
      <c r="AT166" s="155">
        <v>0</v>
      </c>
      <c r="AU166" s="94"/>
      <c r="AV166" s="155">
        <v>0</v>
      </c>
      <c r="AW166" s="94"/>
      <c r="AX166" s="155"/>
      <c r="AY166" s="94"/>
      <c r="AZ166" s="155">
        <v>0</v>
      </c>
      <c r="BA166" s="94"/>
      <c r="BB166" s="94">
        <v>71</v>
      </c>
    </row>
    <row r="167" spans="1:54" ht="9.75" customHeight="1" x14ac:dyDescent="0.25">
      <c r="A167" s="94">
        <v>72</v>
      </c>
      <c r="B167" s="94"/>
      <c r="C167" s="155">
        <v>37212</v>
      </c>
      <c r="E167" s="8" t="s">
        <v>193</v>
      </c>
      <c r="F167" s="94"/>
      <c r="G167" s="155">
        <v>52086010</v>
      </c>
      <c r="H167" s="94"/>
      <c r="I167" s="253">
        <f t="shared" ref="I167:I187" si="54">(G167/$C167)</f>
        <v>1399.7100397721165</v>
      </c>
      <c r="J167" s="94"/>
      <c r="K167" s="253">
        <f t="shared" si="42"/>
        <v>43.353289304302947</v>
      </c>
      <c r="L167" s="94"/>
      <c r="M167" s="167">
        <v>55968744</v>
      </c>
      <c r="N167" s="94"/>
      <c r="O167" s="253">
        <f t="shared" ref="O167:O187" si="55">(M167/$C167)</f>
        <v>1504.0509513060304</v>
      </c>
      <c r="P167" s="94"/>
      <c r="Q167" s="253">
        <f t="shared" si="43"/>
        <v>46.585045593441876</v>
      </c>
      <c r="R167" s="94"/>
      <c r="S167" s="155">
        <v>6145719</v>
      </c>
      <c r="T167" s="94"/>
      <c r="U167" s="253">
        <f t="shared" ref="U167:U187" si="56">(S167/$C167)</f>
        <v>165.15422444372783</v>
      </c>
      <c r="V167" s="94"/>
      <c r="W167" s="253">
        <f t="shared" si="44"/>
        <v>5.1153300817235063</v>
      </c>
      <c r="X167" s="94"/>
      <c r="Y167" s="155">
        <v>5942683</v>
      </c>
      <c r="Z167" s="94"/>
      <c r="AA167" s="253">
        <f t="shared" ref="AA167:AA187" si="57">(Y167/$C167)</f>
        <v>159.69802751800495</v>
      </c>
      <c r="AB167" s="94"/>
      <c r="AC167" s="253">
        <f t="shared" si="45"/>
        <v>4.9463350205316736</v>
      </c>
      <c r="AD167" s="94"/>
      <c r="AE167" s="155">
        <f t="shared" si="46"/>
        <v>120143156</v>
      </c>
      <c r="AF167" s="146"/>
      <c r="AG167" s="94"/>
      <c r="AH167" s="155">
        <v>0</v>
      </c>
      <c r="AI167" s="94"/>
      <c r="AJ167" s="155">
        <v>0</v>
      </c>
      <c r="AK167" s="94"/>
      <c r="AL167" s="155">
        <f t="shared" si="47"/>
        <v>120143156</v>
      </c>
      <c r="AM167" s="94"/>
      <c r="AN167" s="155">
        <v>108215000</v>
      </c>
      <c r="AO167" s="94"/>
      <c r="AP167" s="253">
        <f t="shared" ref="AP167:AP187" si="58">(AN167/$C167)</f>
        <v>2908.0672901214662</v>
      </c>
      <c r="AQ167" s="94"/>
      <c r="AR167" s="253">
        <f t="shared" si="48"/>
        <v>82.308880594740273</v>
      </c>
      <c r="AS167" s="94"/>
      <c r="AT167" s="155">
        <v>1824120</v>
      </c>
      <c r="AU167" s="94"/>
      <c r="AV167" s="155">
        <v>0</v>
      </c>
      <c r="AW167" s="94"/>
      <c r="AX167" s="155"/>
      <c r="AY167" s="94"/>
      <c r="AZ167" s="155">
        <v>148628</v>
      </c>
      <c r="BA167" s="94"/>
      <c r="BB167" s="94">
        <v>72</v>
      </c>
    </row>
    <row r="168" spans="1:54" ht="9.75" customHeight="1" x14ac:dyDescent="0.25">
      <c r="A168" s="94">
        <v>73</v>
      </c>
      <c r="B168" s="94"/>
      <c r="C168" s="155">
        <v>463046</v>
      </c>
      <c r="D168" s="97" t="s">
        <v>84</v>
      </c>
      <c r="E168" s="8" t="s">
        <v>194</v>
      </c>
      <c r="F168" s="94"/>
      <c r="G168" s="155">
        <v>1195240000</v>
      </c>
      <c r="H168" s="94"/>
      <c r="I168" s="253">
        <f t="shared" si="54"/>
        <v>2581.255426026788</v>
      </c>
      <c r="J168" s="94"/>
      <c r="K168" s="253">
        <f t="shared" si="42"/>
        <v>59.855404358501438</v>
      </c>
      <c r="L168" s="94"/>
      <c r="M168" s="167">
        <v>681855000</v>
      </c>
      <c r="N168" s="94"/>
      <c r="O168" s="253">
        <f t="shared" si="55"/>
        <v>1472.5426847440642</v>
      </c>
      <c r="P168" s="94"/>
      <c r="Q168" s="253">
        <f t="shared" si="43"/>
        <v>34.14603488744185</v>
      </c>
      <c r="R168" s="94"/>
      <c r="S168" s="155">
        <v>80599000</v>
      </c>
      <c r="T168" s="94"/>
      <c r="U168" s="253">
        <f t="shared" si="56"/>
        <v>174.06262012845377</v>
      </c>
      <c r="V168" s="94"/>
      <c r="W168" s="253">
        <f t="shared" si="44"/>
        <v>4.0362485658870666</v>
      </c>
      <c r="X168" s="94"/>
      <c r="Y168" s="155">
        <v>39185000</v>
      </c>
      <c r="Z168" s="94"/>
      <c r="AA168" s="253">
        <f t="shared" si="57"/>
        <v>84.624421763712462</v>
      </c>
      <c r="AB168" s="94"/>
      <c r="AC168" s="253">
        <f t="shared" si="45"/>
        <v>1.9623121881696386</v>
      </c>
      <c r="AD168" s="94"/>
      <c r="AE168" s="155">
        <f t="shared" si="46"/>
        <v>1996879000</v>
      </c>
      <c r="AF168" s="146"/>
      <c r="AG168" s="94"/>
      <c r="AH168" s="155">
        <v>439000</v>
      </c>
      <c r="AI168" s="94"/>
      <c r="AJ168" s="155">
        <v>19402000</v>
      </c>
      <c r="AK168" s="94"/>
      <c r="AL168" s="155">
        <f t="shared" si="47"/>
        <v>2016720000</v>
      </c>
      <c r="AM168" s="94"/>
      <c r="AN168" s="155">
        <v>1712000000</v>
      </c>
      <c r="AO168" s="94"/>
      <c r="AP168" s="253">
        <f t="shared" si="58"/>
        <v>3697.2568600095888</v>
      </c>
      <c r="AQ168" s="94"/>
      <c r="AR168" s="253">
        <f t="shared" si="48"/>
        <v>104.64581560831168</v>
      </c>
      <c r="AS168" s="94"/>
      <c r="AT168" s="155">
        <v>93065000</v>
      </c>
      <c r="AU168" s="94"/>
      <c r="AV168" s="155">
        <v>145239000</v>
      </c>
      <c r="AW168" s="94"/>
      <c r="AX168" s="155"/>
      <c r="AY168" s="94"/>
      <c r="AZ168" s="155">
        <v>0</v>
      </c>
      <c r="BA168" s="94"/>
      <c r="BB168" s="94">
        <v>73</v>
      </c>
    </row>
    <row r="169" spans="1:54" ht="9.75" customHeight="1" x14ac:dyDescent="0.25">
      <c r="A169" s="94">
        <v>74</v>
      </c>
      <c r="B169" s="94"/>
      <c r="C169" s="155">
        <v>34183</v>
      </c>
      <c r="D169" s="97" t="s">
        <v>84</v>
      </c>
      <c r="E169" s="8" t="s">
        <v>195</v>
      </c>
      <c r="F169" s="94"/>
      <c r="G169" s="155">
        <v>58694044</v>
      </c>
      <c r="H169" s="94"/>
      <c r="I169" s="253">
        <f t="shared" si="54"/>
        <v>1717.0536231460082</v>
      </c>
      <c r="J169" s="94"/>
      <c r="K169" s="253">
        <f t="shared" si="42"/>
        <v>51.70340681009661</v>
      </c>
      <c r="L169" s="94"/>
      <c r="M169" s="167">
        <v>45436578</v>
      </c>
      <c r="N169" s="94"/>
      <c r="O169" s="253">
        <f t="shared" si="55"/>
        <v>1329.2156335020331</v>
      </c>
      <c r="P169" s="94"/>
      <c r="Q169" s="253">
        <f t="shared" si="43"/>
        <v>40.024944888661715</v>
      </c>
      <c r="R169" s="94"/>
      <c r="S169" s="155">
        <v>9005577</v>
      </c>
      <c r="T169" s="94"/>
      <c r="U169" s="253">
        <f t="shared" si="56"/>
        <v>263.45192054530031</v>
      </c>
      <c r="V169" s="94"/>
      <c r="W169" s="253">
        <f t="shared" si="44"/>
        <v>7.9329856908590139</v>
      </c>
      <c r="X169" s="94"/>
      <c r="Y169" s="155">
        <v>384452</v>
      </c>
      <c r="Z169" s="94"/>
      <c r="AA169" s="253">
        <f t="shared" si="57"/>
        <v>11.246877102653366</v>
      </c>
      <c r="AB169" s="94"/>
      <c r="AC169" s="253">
        <f t="shared" si="45"/>
        <v>0.33866261038266948</v>
      </c>
      <c r="AD169" s="94"/>
      <c r="AE169" s="155">
        <f t="shared" si="46"/>
        <v>113520651</v>
      </c>
      <c r="AF169" s="146"/>
      <c r="AG169" s="94"/>
      <c r="AH169" s="155">
        <v>0</v>
      </c>
      <c r="AI169" s="94"/>
      <c r="AJ169" s="155">
        <v>128397</v>
      </c>
      <c r="AK169" s="94"/>
      <c r="AL169" s="155">
        <f t="shared" si="47"/>
        <v>113649048</v>
      </c>
      <c r="AM169" s="94"/>
      <c r="AN169" s="155">
        <v>102934676</v>
      </c>
      <c r="AO169" s="94"/>
      <c r="AP169" s="253">
        <f t="shared" si="58"/>
        <v>3011.2826843752741</v>
      </c>
      <c r="AQ169" s="94"/>
      <c r="AR169" s="253">
        <f t="shared" si="48"/>
        <v>85.230251633861201</v>
      </c>
      <c r="AS169" s="94"/>
      <c r="AT169" s="155">
        <v>15018925</v>
      </c>
      <c r="AU169" s="94"/>
      <c r="AV169" s="155">
        <v>6368340</v>
      </c>
      <c r="AW169" s="94"/>
      <c r="AX169" s="155"/>
      <c r="AY169" s="94"/>
      <c r="AZ169" s="155">
        <v>135930</v>
      </c>
      <c r="BA169" s="94"/>
      <c r="BB169" s="94">
        <v>74</v>
      </c>
    </row>
    <row r="170" spans="1:54" ht="9.75" customHeight="1" x14ac:dyDescent="0.25">
      <c r="A170" s="94">
        <v>75</v>
      </c>
      <c r="B170" s="94"/>
      <c r="C170" s="155">
        <v>7219</v>
      </c>
      <c r="E170" s="8" t="s">
        <v>196</v>
      </c>
      <c r="F170" s="94"/>
      <c r="G170" s="155">
        <v>18210625</v>
      </c>
      <c r="H170" s="94"/>
      <c r="I170" s="253">
        <f t="shared" si="54"/>
        <v>2522.5966200304752</v>
      </c>
      <c r="J170" s="94"/>
      <c r="K170" s="253">
        <f t="shared" si="42"/>
        <v>67.321770159460982</v>
      </c>
      <c r="L170" s="94"/>
      <c r="M170" s="167">
        <v>7141496</v>
      </c>
      <c r="N170" s="94"/>
      <c r="O170" s="253">
        <f t="shared" si="55"/>
        <v>989.2638869649536</v>
      </c>
      <c r="P170" s="94"/>
      <c r="Q170" s="253">
        <f t="shared" si="43"/>
        <v>26.400969341069292</v>
      </c>
      <c r="R170" s="94"/>
      <c r="S170" s="155">
        <v>1609050</v>
      </c>
      <c r="T170" s="94"/>
      <c r="U170" s="253">
        <f t="shared" si="56"/>
        <v>222.89098213048899</v>
      </c>
      <c r="V170" s="94"/>
      <c r="W170" s="253">
        <f t="shared" si="44"/>
        <v>5.9484006877897215</v>
      </c>
      <c r="X170" s="94"/>
      <c r="Y170" s="155">
        <v>88957</v>
      </c>
      <c r="Z170" s="94"/>
      <c r="AA170" s="253">
        <f t="shared" si="57"/>
        <v>12.322620861615182</v>
      </c>
      <c r="AB170" s="94"/>
      <c r="AC170" s="253">
        <f t="shared" si="45"/>
        <v>0.32885981168000389</v>
      </c>
      <c r="AD170" s="94"/>
      <c r="AE170" s="155">
        <f t="shared" si="46"/>
        <v>27050128</v>
      </c>
      <c r="AF170" s="146"/>
      <c r="AG170" s="94"/>
      <c r="AH170" s="155">
        <v>0</v>
      </c>
      <c r="AI170" s="94"/>
      <c r="AJ170" s="155">
        <v>0</v>
      </c>
      <c r="AK170" s="94"/>
      <c r="AL170" s="155">
        <f t="shared" si="47"/>
        <v>27050128</v>
      </c>
      <c r="AM170" s="94"/>
      <c r="AN170" s="155">
        <v>25883267</v>
      </c>
      <c r="AO170" s="94"/>
      <c r="AP170" s="253">
        <f t="shared" si="58"/>
        <v>3585.436625571409</v>
      </c>
      <c r="AQ170" s="94"/>
      <c r="AR170" s="253">
        <f t="shared" si="48"/>
        <v>101.48089629722395</v>
      </c>
      <c r="AS170" s="94"/>
      <c r="AT170" s="155">
        <v>0</v>
      </c>
      <c r="AU170" s="94"/>
      <c r="AV170" s="155">
        <v>627066</v>
      </c>
      <c r="AW170" s="94"/>
      <c r="AX170" s="155"/>
      <c r="AY170" s="94"/>
      <c r="AZ170" s="155">
        <v>0</v>
      </c>
      <c r="BA170" s="94"/>
      <c r="BB170" s="94">
        <v>75</v>
      </c>
    </row>
    <row r="171" spans="1:54" ht="9.75" customHeight="1" x14ac:dyDescent="0.25">
      <c r="A171" s="94">
        <v>76</v>
      </c>
      <c r="B171" s="94"/>
      <c r="C171" s="155">
        <v>9145</v>
      </c>
      <c r="E171" s="8" t="s">
        <v>112</v>
      </c>
      <c r="F171" s="94"/>
      <c r="G171" s="155">
        <v>13080529</v>
      </c>
      <c r="H171" s="94"/>
      <c r="I171" s="253">
        <f t="shared" si="54"/>
        <v>1430.3476216511756</v>
      </c>
      <c r="J171" s="94"/>
      <c r="K171" s="253">
        <f t="shared" si="42"/>
        <v>43.591850546519055</v>
      </c>
      <c r="L171" s="94"/>
      <c r="M171" s="167">
        <v>13177627</v>
      </c>
      <c r="N171" s="94"/>
      <c r="O171" s="253">
        <f t="shared" si="55"/>
        <v>1440.9652268999453</v>
      </c>
      <c r="P171" s="94"/>
      <c r="Q171" s="253">
        <f t="shared" si="43"/>
        <v>43.915436962967952</v>
      </c>
      <c r="R171" s="94"/>
      <c r="S171" s="155">
        <v>3659167</v>
      </c>
      <c r="T171" s="94"/>
      <c r="U171" s="253">
        <f t="shared" si="56"/>
        <v>400.12761071623839</v>
      </c>
      <c r="V171" s="94"/>
      <c r="W171" s="253">
        <f t="shared" si="44"/>
        <v>12.194450315331627</v>
      </c>
      <c r="X171" s="94"/>
      <c r="Y171" s="155">
        <v>89499</v>
      </c>
      <c r="Z171" s="94"/>
      <c r="AA171" s="253">
        <f t="shared" si="57"/>
        <v>9.7866593767085845</v>
      </c>
      <c r="AB171" s="94"/>
      <c r="AC171" s="253">
        <f t="shared" si="45"/>
        <v>0.29826217518136378</v>
      </c>
      <c r="AD171" s="94"/>
      <c r="AE171" s="155">
        <f t="shared" si="46"/>
        <v>30006822</v>
      </c>
      <c r="AF171" s="146"/>
      <c r="AG171" s="94"/>
      <c r="AH171" s="155">
        <v>532000</v>
      </c>
      <c r="AI171" s="94"/>
      <c r="AJ171" s="155">
        <v>0</v>
      </c>
      <c r="AK171" s="94"/>
      <c r="AL171" s="155">
        <f t="shared" si="47"/>
        <v>30538822</v>
      </c>
      <c r="AM171" s="94"/>
      <c r="AN171" s="155">
        <v>28408596</v>
      </c>
      <c r="AO171" s="94"/>
      <c r="AP171" s="253">
        <f t="shared" si="58"/>
        <v>3106.4621104428647</v>
      </c>
      <c r="AQ171" s="94"/>
      <c r="AR171" s="253">
        <f t="shared" si="48"/>
        <v>87.924175547480814</v>
      </c>
      <c r="AS171" s="94"/>
      <c r="AT171" s="155">
        <v>0</v>
      </c>
      <c r="AU171" s="94"/>
      <c r="AV171" s="155">
        <v>0</v>
      </c>
      <c r="AW171" s="94"/>
      <c r="AX171" s="155"/>
      <c r="AY171" s="94"/>
      <c r="AZ171" s="155">
        <v>0</v>
      </c>
      <c r="BA171" s="94"/>
      <c r="BB171" s="94">
        <v>76</v>
      </c>
    </row>
    <row r="172" spans="1:54" ht="9.75" customHeight="1" x14ac:dyDescent="0.25">
      <c r="A172" s="94">
        <v>77</v>
      </c>
      <c r="B172" s="94"/>
      <c r="C172" s="155">
        <v>93672</v>
      </c>
      <c r="E172" s="8" t="s">
        <v>113</v>
      </c>
      <c r="F172" s="94"/>
      <c r="G172" s="155">
        <v>183336208</v>
      </c>
      <c r="H172" s="94"/>
      <c r="I172" s="253">
        <f t="shared" si="54"/>
        <v>1957.2146212315313</v>
      </c>
      <c r="J172" s="94"/>
      <c r="K172" s="253">
        <f t="shared" si="42"/>
        <v>57.417291685583407</v>
      </c>
      <c r="L172" s="94"/>
      <c r="M172" s="167">
        <v>119198298</v>
      </c>
      <c r="N172" s="94"/>
      <c r="O172" s="253">
        <f t="shared" si="55"/>
        <v>1272.5072380220342</v>
      </c>
      <c r="P172" s="94"/>
      <c r="Q172" s="253">
        <f t="shared" si="43"/>
        <v>37.330560718759351</v>
      </c>
      <c r="R172" s="94"/>
      <c r="S172" s="155">
        <v>16128561</v>
      </c>
      <c r="T172" s="94"/>
      <c r="U172" s="253">
        <f t="shared" si="56"/>
        <v>172.18123879067383</v>
      </c>
      <c r="V172" s="94"/>
      <c r="W172" s="253">
        <f t="shared" si="44"/>
        <v>5.051147842033064</v>
      </c>
      <c r="X172" s="94"/>
      <c r="Y172" s="155">
        <v>641802</v>
      </c>
      <c r="Z172" s="94"/>
      <c r="AA172" s="253">
        <f t="shared" si="57"/>
        <v>6.8515885216500125</v>
      </c>
      <c r="AB172" s="94"/>
      <c r="AC172" s="253">
        <f t="shared" si="45"/>
        <v>0.20099975362417666</v>
      </c>
      <c r="AD172" s="94"/>
      <c r="AE172" s="155">
        <f t="shared" si="46"/>
        <v>319304869</v>
      </c>
      <c r="AF172" s="146"/>
      <c r="AG172" s="94"/>
      <c r="AH172" s="155">
        <v>79763</v>
      </c>
      <c r="AI172" s="94"/>
      <c r="AJ172" s="155">
        <v>322430</v>
      </c>
      <c r="AK172" s="94"/>
      <c r="AL172" s="155">
        <f t="shared" si="47"/>
        <v>319707062</v>
      </c>
      <c r="AM172" s="94"/>
      <c r="AN172" s="155">
        <v>281910333</v>
      </c>
      <c r="AO172" s="94"/>
      <c r="AP172" s="253">
        <f t="shared" si="58"/>
        <v>3009.5474955162695</v>
      </c>
      <c r="AQ172" s="94"/>
      <c r="AR172" s="253">
        <f t="shared" si="48"/>
        <v>85.181139478482166</v>
      </c>
      <c r="AS172" s="94"/>
      <c r="AT172" s="155">
        <v>11693645</v>
      </c>
      <c r="AU172" s="94"/>
      <c r="AV172" s="155">
        <v>18348653</v>
      </c>
      <c r="AW172" s="94"/>
      <c r="AX172" s="155"/>
      <c r="AY172" s="94"/>
      <c r="AZ172" s="155">
        <v>0</v>
      </c>
      <c r="BA172" s="94"/>
      <c r="BB172" s="94">
        <v>77</v>
      </c>
    </row>
    <row r="173" spans="1:54" ht="9.75" customHeight="1" x14ac:dyDescent="0.25">
      <c r="A173" s="94">
        <v>78</v>
      </c>
      <c r="B173" s="94"/>
      <c r="C173" s="155">
        <v>22539</v>
      </c>
      <c r="D173" s="97" t="s">
        <v>84</v>
      </c>
      <c r="E173" s="8" t="s">
        <v>197</v>
      </c>
      <c r="F173" s="94"/>
      <c r="G173" s="155">
        <v>45761780</v>
      </c>
      <c r="H173" s="94"/>
      <c r="I173" s="253">
        <f t="shared" si="54"/>
        <v>2030.337636984782</v>
      </c>
      <c r="J173" s="94"/>
      <c r="K173" s="253">
        <f t="shared" si="42"/>
        <v>57.65864143607876</v>
      </c>
      <c r="L173" s="94"/>
      <c r="M173" s="167">
        <v>28838785</v>
      </c>
      <c r="N173" s="94"/>
      <c r="O173" s="253">
        <f t="shared" si="55"/>
        <v>1279.5059674342251</v>
      </c>
      <c r="P173" s="94"/>
      <c r="Q173" s="253">
        <f t="shared" si="43"/>
        <v>36.336112008037425</v>
      </c>
      <c r="R173" s="94"/>
      <c r="S173" s="155">
        <v>4355741</v>
      </c>
      <c r="T173" s="94"/>
      <c r="U173" s="253">
        <f t="shared" si="56"/>
        <v>193.25351612760105</v>
      </c>
      <c r="V173" s="94"/>
      <c r="W173" s="253">
        <f t="shared" si="44"/>
        <v>5.4881193106436674</v>
      </c>
      <c r="X173" s="94"/>
      <c r="Y173" s="155">
        <v>410427</v>
      </c>
      <c r="Z173" s="94"/>
      <c r="AA173" s="253">
        <f t="shared" si="57"/>
        <v>18.209636629841608</v>
      </c>
      <c r="AB173" s="94"/>
      <c r="AC173" s="253">
        <f t="shared" si="45"/>
        <v>0.51712724524014364</v>
      </c>
      <c r="AD173" s="94"/>
      <c r="AE173" s="155">
        <f t="shared" si="46"/>
        <v>79366733</v>
      </c>
      <c r="AF173" s="146"/>
      <c r="AG173" s="94"/>
      <c r="AH173" s="155">
        <v>0</v>
      </c>
      <c r="AI173" s="94"/>
      <c r="AJ173" s="155">
        <v>24035</v>
      </c>
      <c r="AK173" s="94"/>
      <c r="AL173" s="155">
        <f t="shared" si="47"/>
        <v>79390768</v>
      </c>
      <c r="AM173" s="94"/>
      <c r="AN173" s="155">
        <v>72425582</v>
      </c>
      <c r="AO173" s="94"/>
      <c r="AP173" s="253">
        <f t="shared" si="58"/>
        <v>3213.3449576289986</v>
      </c>
      <c r="AQ173" s="94"/>
      <c r="AR173" s="253">
        <f t="shared" si="48"/>
        <v>90.949348842663369</v>
      </c>
      <c r="AS173" s="94"/>
      <c r="AT173" s="155">
        <v>343893</v>
      </c>
      <c r="AU173" s="94"/>
      <c r="AV173" s="155">
        <v>5338616</v>
      </c>
      <c r="AW173" s="94"/>
      <c r="AX173" s="155"/>
      <c r="AY173" s="94"/>
      <c r="AZ173" s="155">
        <v>0</v>
      </c>
      <c r="BA173" s="94"/>
      <c r="BB173" s="94">
        <v>78</v>
      </c>
    </row>
    <row r="174" spans="1:54" ht="9.75" customHeight="1" x14ac:dyDescent="0.25">
      <c r="A174" s="94">
        <v>79</v>
      </c>
      <c r="B174" s="94"/>
      <c r="C174" s="155">
        <v>81422</v>
      </c>
      <c r="E174" s="8" t="s">
        <v>198</v>
      </c>
      <c r="F174" s="94"/>
      <c r="G174" s="155">
        <v>134325780</v>
      </c>
      <c r="H174" s="94"/>
      <c r="I174" s="253">
        <f t="shared" si="54"/>
        <v>1649.7479796615166</v>
      </c>
      <c r="J174" s="94"/>
      <c r="K174" s="253">
        <f t="shared" si="42"/>
        <v>54.313941370720244</v>
      </c>
      <c r="L174" s="94"/>
      <c r="M174" s="167">
        <v>96649380</v>
      </c>
      <c r="N174" s="94"/>
      <c r="O174" s="253">
        <f t="shared" si="55"/>
        <v>1187.0180049618039</v>
      </c>
      <c r="P174" s="94"/>
      <c r="Q174" s="253">
        <f t="shared" si="43"/>
        <v>39.079681940700155</v>
      </c>
      <c r="R174" s="94"/>
      <c r="S174" s="155">
        <v>14522942</v>
      </c>
      <c r="T174" s="94"/>
      <c r="U174" s="253">
        <f t="shared" si="56"/>
        <v>178.36631377269043</v>
      </c>
      <c r="V174" s="94"/>
      <c r="W174" s="253">
        <f t="shared" si="44"/>
        <v>5.8722772376112067</v>
      </c>
      <c r="X174" s="94"/>
      <c r="Y174" s="155">
        <v>1815528</v>
      </c>
      <c r="Z174" s="94"/>
      <c r="AA174" s="253">
        <f t="shared" si="57"/>
        <v>22.297757362874897</v>
      </c>
      <c r="AB174" s="94"/>
      <c r="AC174" s="253">
        <f t="shared" si="45"/>
        <v>0.7340994509683918</v>
      </c>
      <c r="AD174" s="94"/>
      <c r="AE174" s="155">
        <f t="shared" si="46"/>
        <v>247313630</v>
      </c>
      <c r="AF174" s="146"/>
      <c r="AG174" s="94"/>
      <c r="AH174" s="155">
        <v>0</v>
      </c>
      <c r="AI174" s="94"/>
      <c r="AJ174" s="155">
        <v>0</v>
      </c>
      <c r="AK174" s="94"/>
      <c r="AL174" s="155">
        <f t="shared" si="47"/>
        <v>247313630</v>
      </c>
      <c r="AM174" s="94"/>
      <c r="AN174" s="155">
        <v>241806438</v>
      </c>
      <c r="AO174" s="94"/>
      <c r="AP174" s="253">
        <f t="shared" si="58"/>
        <v>2969.7924148264597</v>
      </c>
      <c r="AQ174" s="94"/>
      <c r="AR174" s="253">
        <f t="shared" si="48"/>
        <v>84.055926110604702</v>
      </c>
      <c r="AS174" s="94"/>
      <c r="AT174" s="155">
        <v>10583421</v>
      </c>
      <c r="AU174" s="94"/>
      <c r="AV174" s="155">
        <v>11675214</v>
      </c>
      <c r="AW174" s="94"/>
      <c r="AX174" s="155"/>
      <c r="AY174" s="94"/>
      <c r="AZ174" s="155">
        <v>0</v>
      </c>
      <c r="BA174" s="94"/>
      <c r="BB174" s="94">
        <v>79</v>
      </c>
    </row>
    <row r="175" spans="1:54" ht="9.75" customHeight="1" x14ac:dyDescent="0.25">
      <c r="A175" s="94">
        <v>80</v>
      </c>
      <c r="B175" s="94"/>
      <c r="C175" s="155">
        <v>27057</v>
      </c>
      <c r="D175" s="97" t="s">
        <v>84</v>
      </c>
      <c r="E175" s="8" t="s">
        <v>199</v>
      </c>
      <c r="F175" s="94"/>
      <c r="G175" s="155">
        <v>28997963</v>
      </c>
      <c r="H175" s="94"/>
      <c r="I175" s="253">
        <f t="shared" si="54"/>
        <v>1071.7360756920575</v>
      </c>
      <c r="J175" s="94"/>
      <c r="K175" s="253">
        <f t="shared" si="42"/>
        <v>35.452217525098298</v>
      </c>
      <c r="L175" s="94"/>
      <c r="M175" s="167">
        <v>43260662</v>
      </c>
      <c r="N175" s="94"/>
      <c r="O175" s="253">
        <f t="shared" si="55"/>
        <v>1598.8713456776436</v>
      </c>
      <c r="P175" s="94"/>
      <c r="Q175" s="253">
        <f t="shared" si="43"/>
        <v>52.889452942048166</v>
      </c>
      <c r="R175" s="94"/>
      <c r="S175" s="155">
        <v>9395965</v>
      </c>
      <c r="T175" s="94"/>
      <c r="U175" s="253">
        <f t="shared" si="56"/>
        <v>347.26558746350298</v>
      </c>
      <c r="V175" s="94"/>
      <c r="W175" s="253">
        <f t="shared" si="44"/>
        <v>11.48728257354526</v>
      </c>
      <c r="X175" s="94"/>
      <c r="Y175" s="167">
        <v>139907</v>
      </c>
      <c r="Z175" s="94"/>
      <c r="AA175" s="253">
        <f t="shared" si="57"/>
        <v>5.1708245555678749</v>
      </c>
      <c r="AB175" s="94"/>
      <c r="AC175" s="253">
        <f t="shared" si="45"/>
        <v>0.17104695930827718</v>
      </c>
      <c r="AD175" s="94"/>
      <c r="AE175" s="155">
        <f t="shared" si="46"/>
        <v>81794497</v>
      </c>
      <c r="AF175" s="146"/>
      <c r="AG175" s="94"/>
      <c r="AH175" s="155">
        <v>130692</v>
      </c>
      <c r="AI175" s="94"/>
      <c r="AJ175" s="155">
        <v>0</v>
      </c>
      <c r="AK175" s="94"/>
      <c r="AL175" s="155">
        <f t="shared" si="47"/>
        <v>81925189</v>
      </c>
      <c r="AM175" s="94"/>
      <c r="AN175" s="155">
        <v>74651019</v>
      </c>
      <c r="AO175" s="94"/>
      <c r="AP175" s="253">
        <f t="shared" si="58"/>
        <v>2759.0279410134162</v>
      </c>
      <c r="AQ175" s="94"/>
      <c r="AR175" s="253">
        <f t="shared" si="48"/>
        <v>78.090524977136965</v>
      </c>
      <c r="AS175" s="94"/>
      <c r="AT175" s="155">
        <v>283529</v>
      </c>
      <c r="AU175" s="94"/>
      <c r="AV175" s="155">
        <v>2186031</v>
      </c>
      <c r="AW175" s="94"/>
      <c r="AX175" s="155"/>
      <c r="AY175" s="94"/>
      <c r="AZ175" s="155">
        <v>0</v>
      </c>
      <c r="BA175" s="94"/>
      <c r="BB175" s="94">
        <v>80</v>
      </c>
    </row>
    <row r="176" spans="1:54" ht="9.75" customHeight="1" x14ac:dyDescent="0.25">
      <c r="A176" s="94">
        <v>81</v>
      </c>
      <c r="B176" s="94"/>
      <c r="C176" s="155">
        <v>22121</v>
      </c>
      <c r="E176" s="8" t="s">
        <v>200</v>
      </c>
      <c r="F176" s="94"/>
      <c r="G176" s="155">
        <v>22066464</v>
      </c>
      <c r="H176" s="94"/>
      <c r="I176" s="253">
        <f t="shared" si="54"/>
        <v>997.53465033226348</v>
      </c>
      <c r="J176" s="94"/>
      <c r="K176" s="253">
        <f t="shared" si="42"/>
        <v>31.21754568561186</v>
      </c>
      <c r="L176" s="94"/>
      <c r="M176" s="167">
        <v>39300857</v>
      </c>
      <c r="N176" s="94"/>
      <c r="O176" s="253">
        <f t="shared" si="55"/>
        <v>1776.6311197504633</v>
      </c>
      <c r="P176" s="94"/>
      <c r="Q176" s="253">
        <f t="shared" si="43"/>
        <v>55.599134454944775</v>
      </c>
      <c r="R176" s="94"/>
      <c r="S176" s="155">
        <v>7141966</v>
      </c>
      <c r="T176" s="94"/>
      <c r="U176" s="253">
        <f t="shared" si="56"/>
        <v>322.85909316938654</v>
      </c>
      <c r="V176" s="94"/>
      <c r="W176" s="253">
        <f t="shared" si="44"/>
        <v>10.103777836362299</v>
      </c>
      <c r="X176" s="94"/>
      <c r="Y176" s="155">
        <v>2176808</v>
      </c>
      <c r="Z176" s="94"/>
      <c r="AA176" s="253">
        <f t="shared" si="57"/>
        <v>98.404592920754041</v>
      </c>
      <c r="AB176" s="94"/>
      <c r="AC176" s="253">
        <f t="shared" si="45"/>
        <v>3.0795420230810602</v>
      </c>
      <c r="AD176" s="94"/>
      <c r="AE176" s="155">
        <f t="shared" si="46"/>
        <v>70686095</v>
      </c>
      <c r="AF176" s="146"/>
      <c r="AG176" s="94"/>
      <c r="AH176" s="155">
        <v>0</v>
      </c>
      <c r="AI176" s="94"/>
      <c r="AJ176" s="155">
        <v>0</v>
      </c>
      <c r="AK176" s="94"/>
      <c r="AL176" s="155">
        <f t="shared" si="47"/>
        <v>70686095</v>
      </c>
      <c r="AM176" s="94"/>
      <c r="AN176" s="155">
        <v>73783584</v>
      </c>
      <c r="AO176" s="94"/>
      <c r="AP176" s="253">
        <f t="shared" si="58"/>
        <v>3335.4542742190679</v>
      </c>
      <c r="AQ176" s="94"/>
      <c r="AR176" s="253">
        <f t="shared" si="48"/>
        <v>94.405486598780271</v>
      </c>
      <c r="AS176" s="94"/>
      <c r="AT176" s="155">
        <v>2042118</v>
      </c>
      <c r="AU176" s="94"/>
      <c r="AV176" s="155">
        <v>779387</v>
      </c>
      <c r="AW176" s="94"/>
      <c r="AX176" s="155"/>
      <c r="AY176" s="94"/>
      <c r="AZ176" s="155">
        <v>0</v>
      </c>
      <c r="BA176" s="94"/>
      <c r="BB176" s="94">
        <v>81</v>
      </c>
    </row>
    <row r="177" spans="1:54" ht="9.75" customHeight="1" x14ac:dyDescent="0.25">
      <c r="A177" s="94">
        <v>82</v>
      </c>
      <c r="B177" s="94"/>
      <c r="C177" s="155">
        <v>42940</v>
      </c>
      <c r="D177" s="97" t="s">
        <v>84</v>
      </c>
      <c r="E177" s="8" t="s">
        <v>201</v>
      </c>
      <c r="F177" s="94"/>
      <c r="G177" s="155">
        <v>65383482</v>
      </c>
      <c r="H177" s="94"/>
      <c r="I177" s="253">
        <f t="shared" si="54"/>
        <v>1522.6707498835585</v>
      </c>
      <c r="J177" s="94"/>
      <c r="K177" s="253">
        <f t="shared" si="42"/>
        <v>52.001078332629127</v>
      </c>
      <c r="L177" s="94"/>
      <c r="M177" s="167">
        <v>53181182</v>
      </c>
      <c r="N177" s="94"/>
      <c r="O177" s="253">
        <f t="shared" si="55"/>
        <v>1238.4998136935258</v>
      </c>
      <c r="P177" s="94"/>
      <c r="Q177" s="253">
        <f t="shared" si="43"/>
        <v>42.296291454832676</v>
      </c>
      <c r="R177" s="94"/>
      <c r="S177" s="155">
        <v>6899939</v>
      </c>
      <c r="T177" s="94"/>
      <c r="U177" s="253">
        <f t="shared" si="56"/>
        <v>160.68791336748953</v>
      </c>
      <c r="V177" s="94"/>
      <c r="W177" s="253">
        <f t="shared" si="44"/>
        <v>5.4876898178864604</v>
      </c>
      <c r="X177" s="94"/>
      <c r="Y177" s="155">
        <v>270255</v>
      </c>
      <c r="Z177" s="94"/>
      <c r="AA177" s="253">
        <f t="shared" si="57"/>
        <v>6.2937820214252449</v>
      </c>
      <c r="AB177" s="94"/>
      <c r="AC177" s="253">
        <f t="shared" si="45"/>
        <v>0.21494039465173612</v>
      </c>
      <c r="AD177" s="94"/>
      <c r="AE177" s="155">
        <f t="shared" si="46"/>
        <v>125734858</v>
      </c>
      <c r="AF177" s="146"/>
      <c r="AG177" s="94"/>
      <c r="AH177" s="155">
        <v>98823</v>
      </c>
      <c r="AI177" s="94"/>
      <c r="AJ177" s="155">
        <v>75669</v>
      </c>
      <c r="AK177" s="94"/>
      <c r="AL177" s="155">
        <f t="shared" si="47"/>
        <v>125909350</v>
      </c>
      <c r="AM177" s="94"/>
      <c r="AN177" s="155">
        <v>121326644</v>
      </c>
      <c r="AO177" s="94"/>
      <c r="AP177" s="253">
        <f t="shared" si="58"/>
        <v>2825.4924080111782</v>
      </c>
      <c r="AQ177" s="94"/>
      <c r="AR177" s="253">
        <f t="shared" si="48"/>
        <v>79.971711116293804</v>
      </c>
      <c r="AS177" s="94"/>
      <c r="AT177" s="155">
        <v>0</v>
      </c>
      <c r="AU177" s="94"/>
      <c r="AV177" s="155">
        <v>5519103</v>
      </c>
      <c r="AW177" s="94"/>
      <c r="AX177" s="155"/>
      <c r="AY177" s="94"/>
      <c r="AZ177" s="155">
        <v>0</v>
      </c>
      <c r="BA177" s="94"/>
      <c r="BB177" s="94">
        <v>82</v>
      </c>
    </row>
    <row r="178" spans="1:54" ht="9.75" customHeight="1" x14ac:dyDescent="0.25">
      <c r="A178" s="94">
        <v>83</v>
      </c>
      <c r="B178" s="94"/>
      <c r="C178" s="155">
        <v>30475</v>
      </c>
      <c r="D178" s="97" t="s">
        <v>84</v>
      </c>
      <c r="E178" s="8" t="s">
        <v>202</v>
      </c>
      <c r="F178" s="94"/>
      <c r="G178" s="155">
        <v>40613298</v>
      </c>
      <c r="H178" s="94"/>
      <c r="I178" s="253">
        <f t="shared" si="54"/>
        <v>1332.6758982772765</v>
      </c>
      <c r="J178" s="94"/>
      <c r="K178" s="253">
        <f t="shared" si="42"/>
        <v>42.026724404758312</v>
      </c>
      <c r="L178" s="94"/>
      <c r="M178" s="167">
        <v>46950131</v>
      </c>
      <c r="N178" s="94"/>
      <c r="O178" s="253">
        <f t="shared" si="55"/>
        <v>1540.6113535684988</v>
      </c>
      <c r="P178" s="94"/>
      <c r="Q178" s="253">
        <f t="shared" si="43"/>
        <v>48.584092242503921</v>
      </c>
      <c r="R178" s="94"/>
      <c r="S178" s="155">
        <v>8860114</v>
      </c>
      <c r="T178" s="94"/>
      <c r="U178" s="253">
        <f t="shared" si="56"/>
        <v>290.73384741591468</v>
      </c>
      <c r="V178" s="94"/>
      <c r="W178" s="253">
        <f t="shared" si="44"/>
        <v>9.1684642127004992</v>
      </c>
      <c r="X178" s="94"/>
      <c r="Y178" s="155">
        <v>213296</v>
      </c>
      <c r="Z178" s="94"/>
      <c r="AA178" s="253">
        <f t="shared" si="57"/>
        <v>6.9990484003281379</v>
      </c>
      <c r="AB178" s="94"/>
      <c r="AC178" s="253">
        <f t="shared" si="45"/>
        <v>0.22071914003726881</v>
      </c>
      <c r="AD178" s="94"/>
      <c r="AE178" s="155">
        <f t="shared" si="46"/>
        <v>96636839</v>
      </c>
      <c r="AF178" s="146"/>
      <c r="AG178" s="94"/>
      <c r="AH178" s="155">
        <v>0</v>
      </c>
      <c r="AI178" s="94"/>
      <c r="AJ178" s="155">
        <v>204031</v>
      </c>
      <c r="AK178" s="94"/>
      <c r="AL178" s="155">
        <f t="shared" si="47"/>
        <v>96840870</v>
      </c>
      <c r="AM178" s="94"/>
      <c r="AN178" s="155">
        <v>91575312</v>
      </c>
      <c r="AO178" s="94"/>
      <c r="AP178" s="253">
        <f t="shared" si="58"/>
        <v>3004.9323051681708</v>
      </c>
      <c r="AQ178" s="94"/>
      <c r="AR178" s="253">
        <f t="shared" si="48"/>
        <v>85.050512806749339</v>
      </c>
      <c r="AS178" s="94"/>
      <c r="AT178" s="155">
        <v>0</v>
      </c>
      <c r="AU178" s="94"/>
      <c r="AV178" s="155">
        <v>3621955</v>
      </c>
      <c r="AW178" s="94"/>
      <c r="AX178" s="155"/>
      <c r="AY178" s="94"/>
      <c r="AZ178" s="155">
        <v>0</v>
      </c>
      <c r="BA178" s="94"/>
      <c r="BB178" s="94">
        <v>83</v>
      </c>
    </row>
    <row r="179" spans="1:54" ht="9.75" customHeight="1" x14ac:dyDescent="0.25">
      <c r="A179" s="94">
        <v>84</v>
      </c>
      <c r="B179" s="94"/>
      <c r="C179" s="155">
        <v>17851</v>
      </c>
      <c r="D179" s="97" t="s">
        <v>84</v>
      </c>
      <c r="E179" s="8" t="s">
        <v>203</v>
      </c>
      <c r="F179" s="94"/>
      <c r="G179" s="155">
        <v>31168275</v>
      </c>
      <c r="H179" s="94"/>
      <c r="I179" s="253">
        <f t="shared" si="54"/>
        <v>1746.0240322671</v>
      </c>
      <c r="J179" s="94"/>
      <c r="K179" s="253">
        <f t="shared" si="42"/>
        <v>47.909142085152304</v>
      </c>
      <c r="L179" s="94"/>
      <c r="M179" s="167">
        <v>29484858</v>
      </c>
      <c r="N179" s="94"/>
      <c r="O179" s="253">
        <f t="shared" si="55"/>
        <v>1651.7202397624783</v>
      </c>
      <c r="P179" s="94"/>
      <c r="Q179" s="253">
        <f t="shared" si="43"/>
        <v>45.321540934894209</v>
      </c>
      <c r="R179" s="94"/>
      <c r="S179" s="155">
        <v>4403918</v>
      </c>
      <c r="T179" s="94"/>
      <c r="U179" s="253">
        <f t="shared" si="56"/>
        <v>246.704274270349</v>
      </c>
      <c r="V179" s="94"/>
      <c r="W179" s="253">
        <f t="shared" si="44"/>
        <v>6.7693169799534862</v>
      </c>
      <c r="X179" s="94"/>
      <c r="Y179" s="155">
        <v>0</v>
      </c>
      <c r="Z179" s="94"/>
      <c r="AA179" s="253">
        <f t="shared" si="57"/>
        <v>0</v>
      </c>
      <c r="AB179" s="94"/>
      <c r="AC179" s="253">
        <f t="shared" si="45"/>
        <v>0</v>
      </c>
      <c r="AD179" s="94"/>
      <c r="AE179" s="155">
        <f t="shared" si="46"/>
        <v>65057051</v>
      </c>
      <c r="AF179" s="146"/>
      <c r="AG179" s="94"/>
      <c r="AH179" s="155">
        <v>441457</v>
      </c>
      <c r="AI179" s="94"/>
      <c r="AJ179" s="155">
        <v>0</v>
      </c>
      <c r="AK179" s="94"/>
      <c r="AL179" s="155">
        <f t="shared" si="47"/>
        <v>65498508</v>
      </c>
      <c r="AM179" s="94"/>
      <c r="AN179" s="155">
        <v>57072194</v>
      </c>
      <c r="AO179" s="94"/>
      <c r="AP179" s="253">
        <f t="shared" si="58"/>
        <v>3197.1426810822923</v>
      </c>
      <c r="AQ179" s="94"/>
      <c r="AR179" s="253">
        <f t="shared" si="48"/>
        <v>90.49076549069764</v>
      </c>
      <c r="AS179" s="94"/>
      <c r="AT179" s="155">
        <v>1237439</v>
      </c>
      <c r="AU179" s="94"/>
      <c r="AV179" s="155">
        <v>2814331</v>
      </c>
      <c r="AW179" s="94"/>
      <c r="AX179" s="155"/>
      <c r="AY179" s="94"/>
      <c r="AZ179" s="155">
        <v>2460947</v>
      </c>
      <c r="BA179" s="94"/>
      <c r="BB179" s="94">
        <v>84</v>
      </c>
    </row>
    <row r="180" spans="1:54" ht="9.75" customHeight="1" x14ac:dyDescent="0.25">
      <c r="A180" s="94">
        <v>85</v>
      </c>
      <c r="B180" s="94"/>
      <c r="C180" s="155">
        <v>133441</v>
      </c>
      <c r="D180" s="97" t="s">
        <v>84</v>
      </c>
      <c r="E180" s="8" t="s">
        <v>204</v>
      </c>
      <c r="F180" s="94"/>
      <c r="G180" s="155">
        <v>267868923</v>
      </c>
      <c r="H180" s="94"/>
      <c r="I180" s="253">
        <f t="shared" si="54"/>
        <v>2007.3959502701568</v>
      </c>
      <c r="J180" s="94"/>
      <c r="K180" s="253">
        <f t="shared" si="42"/>
        <v>55.584088434497083</v>
      </c>
      <c r="L180" s="94"/>
      <c r="M180" s="167">
        <v>190076925</v>
      </c>
      <c r="N180" s="94"/>
      <c r="O180" s="253">
        <f t="shared" si="55"/>
        <v>1424.4267129293096</v>
      </c>
      <c r="P180" s="94"/>
      <c r="Q180" s="253">
        <f t="shared" si="43"/>
        <v>39.441875116499681</v>
      </c>
      <c r="R180" s="94"/>
      <c r="S180" s="155">
        <v>21916400</v>
      </c>
      <c r="T180" s="94"/>
      <c r="U180" s="253">
        <f t="shared" si="56"/>
        <v>164.2403758964636</v>
      </c>
      <c r="V180" s="94"/>
      <c r="W180" s="253">
        <f t="shared" si="44"/>
        <v>4.5477582920875514</v>
      </c>
      <c r="X180" s="94"/>
      <c r="Y180" s="155">
        <v>2054305</v>
      </c>
      <c r="Z180" s="94"/>
      <c r="AA180" s="253">
        <f t="shared" si="57"/>
        <v>15.394856153655923</v>
      </c>
      <c r="AB180" s="94"/>
      <c r="AC180" s="253">
        <f t="shared" si="45"/>
        <v>0.42627815691568494</v>
      </c>
      <c r="AD180" s="94"/>
      <c r="AE180" s="155">
        <f t="shared" si="46"/>
        <v>481916553</v>
      </c>
      <c r="AF180" s="146"/>
      <c r="AG180" s="94"/>
      <c r="AH180" s="155">
        <v>0</v>
      </c>
      <c r="AI180" s="94"/>
      <c r="AJ180" s="155">
        <v>23826145</v>
      </c>
      <c r="AK180" s="94"/>
      <c r="AL180" s="155">
        <f t="shared" si="47"/>
        <v>505742698</v>
      </c>
      <c r="AM180" s="94"/>
      <c r="AN180" s="155">
        <v>438738652</v>
      </c>
      <c r="AO180" s="94"/>
      <c r="AP180" s="253">
        <f t="shared" si="58"/>
        <v>3287.8849229247385</v>
      </c>
      <c r="AQ180" s="94"/>
      <c r="AR180" s="253">
        <f t="shared" si="48"/>
        <v>93.059100953250493</v>
      </c>
      <c r="AS180" s="94"/>
      <c r="AT180" s="155">
        <v>20591964</v>
      </c>
      <c r="AU180" s="94"/>
      <c r="AV180" s="155">
        <v>38765462</v>
      </c>
      <c r="AW180" s="94"/>
      <c r="AX180" s="155"/>
      <c r="AY180" s="94"/>
      <c r="AZ180" s="155">
        <v>0</v>
      </c>
      <c r="BA180" s="94"/>
      <c r="BB180" s="94">
        <v>85</v>
      </c>
    </row>
    <row r="181" spans="1:54" ht="9.75" customHeight="1" x14ac:dyDescent="0.25">
      <c r="A181" s="94">
        <v>86</v>
      </c>
      <c r="B181" s="94"/>
      <c r="C181" s="155">
        <v>149110</v>
      </c>
      <c r="D181" s="97" t="s">
        <v>84</v>
      </c>
      <c r="E181" s="8" t="s">
        <v>205</v>
      </c>
      <c r="F181" s="94"/>
      <c r="G181" s="155">
        <v>306228382</v>
      </c>
      <c r="H181" s="94"/>
      <c r="I181" s="253">
        <f t="shared" si="54"/>
        <v>2053.7078800885251</v>
      </c>
      <c r="J181" s="94"/>
      <c r="K181" s="253">
        <f t="shared" si="42"/>
        <v>56.785082556578168</v>
      </c>
      <c r="L181" s="94"/>
      <c r="M181" s="167">
        <v>208186425</v>
      </c>
      <c r="N181" s="94"/>
      <c r="O181" s="253">
        <f t="shared" si="55"/>
        <v>1396.1935819193884</v>
      </c>
      <c r="P181" s="94"/>
      <c r="Q181" s="253">
        <f t="shared" si="43"/>
        <v>38.604793107595981</v>
      </c>
      <c r="R181" s="94"/>
      <c r="S181" s="155">
        <v>18072250</v>
      </c>
      <c r="T181" s="94"/>
      <c r="U181" s="253">
        <f t="shared" si="56"/>
        <v>121.20079136208169</v>
      </c>
      <c r="V181" s="94"/>
      <c r="W181" s="253">
        <f t="shared" si="44"/>
        <v>3.3512054027478086</v>
      </c>
      <c r="X181" s="94"/>
      <c r="Y181" s="155">
        <v>6789049</v>
      </c>
      <c r="Z181" s="94"/>
      <c r="AA181" s="253">
        <f t="shared" si="57"/>
        <v>45.530474146603176</v>
      </c>
      <c r="AB181" s="94"/>
      <c r="AC181" s="253">
        <f t="shared" si="45"/>
        <v>1.2589189330780399</v>
      </c>
      <c r="AD181" s="94"/>
      <c r="AE181" s="155">
        <f t="shared" si="46"/>
        <v>539276106</v>
      </c>
      <c r="AF181" s="146"/>
      <c r="AG181" s="94"/>
      <c r="AH181" s="155">
        <v>2194073</v>
      </c>
      <c r="AI181" s="94"/>
      <c r="AJ181" s="155">
        <v>1321051</v>
      </c>
      <c r="AK181" s="94"/>
      <c r="AL181" s="155">
        <f t="shared" si="47"/>
        <v>542791230</v>
      </c>
      <c r="AM181" s="94"/>
      <c r="AN181" s="155">
        <v>447680900</v>
      </c>
      <c r="AO181" s="94"/>
      <c r="AP181" s="253">
        <f t="shared" si="58"/>
        <v>3002.3532962242639</v>
      </c>
      <c r="AQ181" s="94"/>
      <c r="AR181" s="253">
        <f t="shared" si="48"/>
        <v>84.97751747409734</v>
      </c>
      <c r="AS181" s="94"/>
      <c r="AT181" s="155">
        <v>6116415</v>
      </c>
      <c r="AU181" s="94"/>
      <c r="AV181" s="155">
        <v>0</v>
      </c>
      <c r="AW181" s="94"/>
      <c r="AX181" s="155"/>
      <c r="AY181" s="94"/>
      <c r="AZ181" s="155">
        <v>0</v>
      </c>
      <c r="BA181" s="94"/>
      <c r="BB181" s="94">
        <v>86</v>
      </c>
    </row>
    <row r="182" spans="1:54" ht="9.75" customHeight="1" x14ac:dyDescent="0.25">
      <c r="A182" s="94">
        <v>87</v>
      </c>
      <c r="B182" s="94"/>
      <c r="C182" s="155">
        <v>6584</v>
      </c>
      <c r="E182" s="8" t="s">
        <v>206</v>
      </c>
      <c r="F182" s="94"/>
      <c r="G182" s="155">
        <v>24607506</v>
      </c>
      <c r="H182" s="94"/>
      <c r="I182" s="253">
        <f t="shared" si="54"/>
        <v>3737.4705346294045</v>
      </c>
      <c r="J182" s="94"/>
      <c r="K182" s="253">
        <f t="shared" si="42"/>
        <v>75.491988601609847</v>
      </c>
      <c r="L182" s="94"/>
      <c r="M182" s="167">
        <v>5858265</v>
      </c>
      <c r="N182" s="94"/>
      <c r="O182" s="253">
        <f t="shared" si="55"/>
        <v>889.77293438639128</v>
      </c>
      <c r="P182" s="94"/>
      <c r="Q182" s="253">
        <f t="shared" si="43"/>
        <v>17.972242884151278</v>
      </c>
      <c r="R182" s="94"/>
      <c r="S182" s="155">
        <v>2059831</v>
      </c>
      <c r="T182" s="94"/>
      <c r="U182" s="253">
        <f t="shared" si="56"/>
        <v>312.85404009720537</v>
      </c>
      <c r="V182" s="94"/>
      <c r="W182" s="253">
        <f t="shared" si="44"/>
        <v>6.3192400876887973</v>
      </c>
      <c r="X182" s="94"/>
      <c r="Y182" s="155">
        <v>70580</v>
      </c>
      <c r="Z182" s="94"/>
      <c r="AA182" s="253">
        <f t="shared" si="57"/>
        <v>10.719927095990279</v>
      </c>
      <c r="AB182" s="94"/>
      <c r="AC182" s="253">
        <f t="shared" si="45"/>
        <v>0.21652842655007881</v>
      </c>
      <c r="AD182" s="94"/>
      <c r="AE182" s="155">
        <f t="shared" si="46"/>
        <v>32596182</v>
      </c>
      <c r="AF182" s="146"/>
      <c r="AG182" s="94"/>
      <c r="AH182" s="155">
        <v>0</v>
      </c>
      <c r="AI182" s="94"/>
      <c r="AJ182" s="155">
        <v>0</v>
      </c>
      <c r="AK182" s="94"/>
      <c r="AL182" s="155">
        <f t="shared" si="47"/>
        <v>32596182</v>
      </c>
      <c r="AM182" s="94"/>
      <c r="AN182" s="155">
        <v>29005256</v>
      </c>
      <c r="AO182" s="94"/>
      <c r="AP182" s="253">
        <f t="shared" si="58"/>
        <v>4405.4155528554074</v>
      </c>
      <c r="AQ182" s="94"/>
      <c r="AR182" s="253">
        <f t="shared" si="48"/>
        <v>124.68928210221775</v>
      </c>
      <c r="AS182" s="94"/>
      <c r="AT182" s="155">
        <v>1619771</v>
      </c>
      <c r="AU182" s="94"/>
      <c r="AV182" s="155">
        <v>0</v>
      </c>
      <c r="AW182" s="94"/>
      <c r="AX182" s="155"/>
      <c r="AY182" s="94"/>
      <c r="AZ182" s="155">
        <v>83190</v>
      </c>
      <c r="BA182" s="94"/>
      <c r="BB182" s="94">
        <v>87</v>
      </c>
    </row>
    <row r="183" spans="1:54" ht="9.75" customHeight="1" x14ac:dyDescent="0.25">
      <c r="A183" s="94">
        <v>88</v>
      </c>
      <c r="B183" s="94"/>
      <c r="C183" s="155">
        <v>11473</v>
      </c>
      <c r="E183" s="8" t="s">
        <v>207</v>
      </c>
      <c r="F183" s="94"/>
      <c r="G183" s="155">
        <v>21753422</v>
      </c>
      <c r="H183" s="94"/>
      <c r="I183" s="253">
        <f t="shared" si="54"/>
        <v>1896.0535169528457</v>
      </c>
      <c r="J183" s="94"/>
      <c r="K183" s="253">
        <f t="shared" si="42"/>
        <v>55.179739320170285</v>
      </c>
      <c r="L183" s="94"/>
      <c r="M183" s="167">
        <v>13995934</v>
      </c>
      <c r="N183" s="94"/>
      <c r="O183" s="253">
        <f t="shared" si="55"/>
        <v>1219.901856532729</v>
      </c>
      <c r="P183" s="94"/>
      <c r="Q183" s="253">
        <f t="shared" si="43"/>
        <v>35.50209202314506</v>
      </c>
      <c r="R183" s="94"/>
      <c r="S183" s="155">
        <v>3600918</v>
      </c>
      <c r="T183" s="94"/>
      <c r="U183" s="253">
        <f t="shared" si="56"/>
        <v>313.8601934977774</v>
      </c>
      <c r="V183" s="94"/>
      <c r="W183" s="253">
        <f t="shared" si="44"/>
        <v>9.1340901010107256</v>
      </c>
      <c r="X183" s="94"/>
      <c r="Y183" s="155">
        <v>72569</v>
      </c>
      <c r="Z183" s="94"/>
      <c r="AA183" s="253">
        <f t="shared" si="57"/>
        <v>6.3251982916412448</v>
      </c>
      <c r="AB183" s="94"/>
      <c r="AC183" s="253">
        <f t="shared" si="45"/>
        <v>0.18407855567392742</v>
      </c>
      <c r="AD183" s="94"/>
      <c r="AE183" s="155">
        <f t="shared" si="46"/>
        <v>39422843</v>
      </c>
      <c r="AF183" s="146"/>
      <c r="AG183" s="94"/>
      <c r="AH183" s="155">
        <v>256497</v>
      </c>
      <c r="AI183" s="94"/>
      <c r="AJ183" s="155">
        <v>0</v>
      </c>
      <c r="AK183" s="94"/>
      <c r="AL183" s="155">
        <f t="shared" si="47"/>
        <v>39679340</v>
      </c>
      <c r="AM183" s="94"/>
      <c r="AN183" s="155">
        <v>33827707</v>
      </c>
      <c r="AO183" s="94"/>
      <c r="AP183" s="253">
        <f t="shared" si="58"/>
        <v>2948.4622156367122</v>
      </c>
      <c r="AQ183" s="94"/>
      <c r="AR183" s="253">
        <f t="shared" si="48"/>
        <v>83.452203898214776</v>
      </c>
      <c r="AS183" s="94"/>
      <c r="AT183" s="155">
        <v>574080</v>
      </c>
      <c r="AU183" s="94"/>
      <c r="AV183" s="155">
        <v>0</v>
      </c>
      <c r="AW183" s="94"/>
      <c r="AX183" s="155"/>
      <c r="AY183" s="94"/>
      <c r="AZ183" s="155">
        <v>0</v>
      </c>
      <c r="BA183" s="94"/>
      <c r="BB183" s="94">
        <v>88</v>
      </c>
    </row>
    <row r="184" spans="1:54" ht="9.75" customHeight="1" x14ac:dyDescent="0.25">
      <c r="A184" s="94">
        <v>89</v>
      </c>
      <c r="B184" s="94"/>
      <c r="C184" s="155">
        <v>41973</v>
      </c>
      <c r="D184" s="97" t="s">
        <v>84</v>
      </c>
      <c r="E184" s="8" t="s">
        <v>208</v>
      </c>
      <c r="F184" s="94"/>
      <c r="G184" s="155">
        <v>47115215</v>
      </c>
      <c r="H184" s="94"/>
      <c r="I184" s="253">
        <f t="shared" si="54"/>
        <v>1122.5124484787839</v>
      </c>
      <c r="J184" s="94"/>
      <c r="K184" s="253">
        <f t="shared" si="42"/>
        <v>40.351146985218683</v>
      </c>
      <c r="L184" s="94"/>
      <c r="M184" s="167">
        <v>58413496</v>
      </c>
      <c r="N184" s="94"/>
      <c r="O184" s="253">
        <f t="shared" si="55"/>
        <v>1391.6921830700689</v>
      </c>
      <c r="P184" s="94"/>
      <c r="Q184" s="253">
        <f t="shared" si="43"/>
        <v>50.027396946325794</v>
      </c>
      <c r="R184" s="94"/>
      <c r="S184" s="155">
        <v>11069667</v>
      </c>
      <c r="T184" s="94"/>
      <c r="U184" s="253">
        <f t="shared" si="56"/>
        <v>263.73304267028806</v>
      </c>
      <c r="V184" s="94"/>
      <c r="W184" s="253">
        <f t="shared" si="44"/>
        <v>9.4804567949955185</v>
      </c>
      <c r="X184" s="94"/>
      <c r="Y184" s="155">
        <v>164635</v>
      </c>
      <c r="Z184" s="94"/>
      <c r="AA184" s="253">
        <f t="shared" si="57"/>
        <v>3.9224024968432087</v>
      </c>
      <c r="AB184" s="94"/>
      <c r="AC184" s="253">
        <f t="shared" si="45"/>
        <v>0.14099927345999541</v>
      </c>
      <c r="AD184" s="94"/>
      <c r="AE184" s="155">
        <f t="shared" si="46"/>
        <v>116763013</v>
      </c>
      <c r="AF184" s="146"/>
      <c r="AG184" s="94"/>
      <c r="AH184" s="155">
        <v>0</v>
      </c>
      <c r="AI184" s="94"/>
      <c r="AJ184" s="155">
        <v>0</v>
      </c>
      <c r="AK184" s="94"/>
      <c r="AL184" s="155">
        <f t="shared" si="47"/>
        <v>116763013</v>
      </c>
      <c r="AM184" s="94"/>
      <c r="AN184" s="155">
        <v>108200903</v>
      </c>
      <c r="AO184" s="94"/>
      <c r="AP184" s="253">
        <f t="shared" si="58"/>
        <v>2577.8691778047792</v>
      </c>
      <c r="AQ184" s="94"/>
      <c r="AR184" s="253">
        <f t="shared" si="48"/>
        <v>72.963073126114736</v>
      </c>
      <c r="AS184" s="94"/>
      <c r="AT184" s="155">
        <v>0</v>
      </c>
      <c r="AU184" s="94"/>
      <c r="AV184" s="155">
        <v>3649331</v>
      </c>
      <c r="AW184" s="94"/>
      <c r="AX184" s="155"/>
      <c r="AY184" s="94"/>
      <c r="AZ184" s="155">
        <v>1230535</v>
      </c>
      <c r="BA184" s="94"/>
      <c r="BB184" s="94">
        <v>89</v>
      </c>
    </row>
    <row r="185" spans="1:54" ht="9.75" customHeight="1" x14ac:dyDescent="0.25">
      <c r="A185" s="94">
        <v>90</v>
      </c>
      <c r="B185" s="94"/>
      <c r="C185" s="155">
        <v>39630</v>
      </c>
      <c r="D185" s="97" t="s">
        <v>84</v>
      </c>
      <c r="E185" s="8" t="s">
        <v>209</v>
      </c>
      <c r="F185" s="94"/>
      <c r="G185" s="155">
        <v>70118353</v>
      </c>
      <c r="H185" s="94"/>
      <c r="I185" s="253">
        <f t="shared" si="54"/>
        <v>1769.3250820085793</v>
      </c>
      <c r="J185" s="94"/>
      <c r="K185" s="253">
        <f t="shared" si="42"/>
        <v>57.501442777233372</v>
      </c>
      <c r="L185" s="94"/>
      <c r="M185" s="167">
        <v>44590686</v>
      </c>
      <c r="N185" s="94"/>
      <c r="O185" s="253">
        <f t="shared" si="55"/>
        <v>1125.1750189250567</v>
      </c>
      <c r="P185" s="94"/>
      <c r="Q185" s="253">
        <f t="shared" si="43"/>
        <v>36.567156382389378</v>
      </c>
      <c r="R185" s="94"/>
      <c r="S185" s="155">
        <v>6839092</v>
      </c>
      <c r="T185" s="94"/>
      <c r="U185" s="253">
        <f t="shared" si="56"/>
        <v>172.57360585415088</v>
      </c>
      <c r="V185" s="94"/>
      <c r="W185" s="253">
        <f t="shared" si="44"/>
        <v>5.6084839483641975</v>
      </c>
      <c r="X185" s="94"/>
      <c r="Y185" s="167">
        <v>393771</v>
      </c>
      <c r="Z185" s="94"/>
      <c r="AA185" s="253">
        <f t="shared" si="57"/>
        <v>9.9361847085541264</v>
      </c>
      <c r="AB185" s="94"/>
      <c r="AC185" s="253">
        <f t="shared" si="45"/>
        <v>0.32291689201305063</v>
      </c>
      <c r="AD185" s="94"/>
      <c r="AE185" s="155">
        <f t="shared" si="46"/>
        <v>121941902</v>
      </c>
      <c r="AF185" s="146"/>
      <c r="AG185" s="94"/>
      <c r="AH185" s="155">
        <v>0</v>
      </c>
      <c r="AI185" s="94"/>
      <c r="AJ185" s="155">
        <v>0</v>
      </c>
      <c r="AK185" s="94"/>
      <c r="AL185" s="155">
        <f t="shared" si="47"/>
        <v>121941902</v>
      </c>
      <c r="AM185" s="94"/>
      <c r="AN185" s="155">
        <v>106602290</v>
      </c>
      <c r="AO185" s="94"/>
      <c r="AP185" s="253">
        <f t="shared" si="58"/>
        <v>2689.939187484229</v>
      </c>
      <c r="AQ185" s="94"/>
      <c r="AR185" s="253">
        <f t="shared" si="48"/>
        <v>76.135061984932349</v>
      </c>
      <c r="AS185" s="94"/>
      <c r="AT185" s="155">
        <v>0</v>
      </c>
      <c r="AU185" s="94"/>
      <c r="AV185" s="155">
        <v>0</v>
      </c>
      <c r="AW185" s="94"/>
      <c r="AX185" s="155"/>
      <c r="AY185" s="94"/>
      <c r="AZ185" s="155">
        <v>0</v>
      </c>
      <c r="BA185" s="94"/>
      <c r="BB185" s="94">
        <v>90</v>
      </c>
    </row>
    <row r="186" spans="1:54" ht="9.75" customHeight="1" x14ac:dyDescent="0.25">
      <c r="A186" s="94">
        <v>91</v>
      </c>
      <c r="B186" s="94"/>
      <c r="C186" s="155">
        <v>53992</v>
      </c>
      <c r="E186" s="8" t="s">
        <v>210</v>
      </c>
      <c r="F186" s="94"/>
      <c r="G186" s="155">
        <v>70856099</v>
      </c>
      <c r="H186" s="94"/>
      <c r="I186" s="253">
        <f t="shared" si="54"/>
        <v>1312.3444028745</v>
      </c>
      <c r="J186" s="94"/>
      <c r="K186" s="253">
        <f t="shared" si="42"/>
        <v>49.56145247447985</v>
      </c>
      <c r="L186" s="94"/>
      <c r="M186" s="167">
        <v>61015876</v>
      </c>
      <c r="N186" s="94"/>
      <c r="O186" s="253">
        <f t="shared" si="55"/>
        <v>1130.0910505260038</v>
      </c>
      <c r="P186" s="94"/>
      <c r="Q186" s="253">
        <f t="shared" si="43"/>
        <v>42.678548230022592</v>
      </c>
      <c r="R186" s="94"/>
      <c r="S186" s="155">
        <v>11028225</v>
      </c>
      <c r="T186" s="94"/>
      <c r="U186" s="253">
        <f t="shared" si="56"/>
        <v>204.25664913320492</v>
      </c>
      <c r="V186" s="94"/>
      <c r="W186" s="253">
        <f t="shared" si="44"/>
        <v>7.7138715922728194</v>
      </c>
      <c r="X186" s="94"/>
      <c r="Y186" s="155">
        <v>65947</v>
      </c>
      <c r="Z186" s="94"/>
      <c r="AA186" s="253">
        <f t="shared" si="57"/>
        <v>1.2214216921025338</v>
      </c>
      <c r="AB186" s="94"/>
      <c r="AC186" s="253">
        <f t="shared" si="45"/>
        <v>4.6127703224736132E-2</v>
      </c>
      <c r="AD186" s="94"/>
      <c r="AE186" s="155">
        <f t="shared" si="46"/>
        <v>142966147</v>
      </c>
      <c r="AF186" s="146"/>
      <c r="AG186" s="94"/>
      <c r="AH186" s="155">
        <v>0</v>
      </c>
      <c r="AI186" s="94"/>
      <c r="AJ186" s="155">
        <v>0</v>
      </c>
      <c r="AK186" s="94"/>
      <c r="AL186" s="155">
        <f t="shared" si="47"/>
        <v>142966147</v>
      </c>
      <c r="AM186" s="94"/>
      <c r="AN186" s="155">
        <v>134456595</v>
      </c>
      <c r="AO186" s="94"/>
      <c r="AP186" s="253">
        <f t="shared" si="58"/>
        <v>2490.3058786486886</v>
      </c>
      <c r="AQ186" s="94"/>
      <c r="AR186" s="253">
        <f t="shared" si="48"/>
        <v>70.484713303010665</v>
      </c>
      <c r="AS186" s="94"/>
      <c r="AT186" s="155">
        <v>425411</v>
      </c>
      <c r="AU186" s="94"/>
      <c r="AV186" s="155">
        <v>3271046</v>
      </c>
      <c r="AW186" s="94"/>
      <c r="AX186" s="155"/>
      <c r="AY186" s="94"/>
      <c r="AZ186" s="155">
        <v>0</v>
      </c>
      <c r="BA186" s="94"/>
      <c r="BB186" s="94">
        <v>91</v>
      </c>
    </row>
    <row r="187" spans="1:54" ht="9.75" customHeight="1" x14ac:dyDescent="0.25">
      <c r="A187" s="94">
        <v>92</v>
      </c>
      <c r="B187" s="94"/>
      <c r="C187" s="155">
        <v>17911</v>
      </c>
      <c r="D187" s="97" t="s">
        <v>84</v>
      </c>
      <c r="E187" s="8" t="s">
        <v>211</v>
      </c>
      <c r="F187" s="94"/>
      <c r="G187" s="155">
        <v>27062776</v>
      </c>
      <c r="H187" s="94"/>
      <c r="I187" s="253">
        <f t="shared" si="54"/>
        <v>1510.9584054491654</v>
      </c>
      <c r="J187" s="94"/>
      <c r="K187" s="253">
        <f t="shared" si="42"/>
        <v>53.139241969301665</v>
      </c>
      <c r="L187" s="94"/>
      <c r="M187" s="167">
        <v>19987719</v>
      </c>
      <c r="N187" s="94"/>
      <c r="O187" s="253">
        <f t="shared" si="55"/>
        <v>1115.9465691474513</v>
      </c>
      <c r="P187" s="94"/>
      <c r="Q187" s="253">
        <f t="shared" si="43"/>
        <v>39.24698029335233</v>
      </c>
      <c r="R187" s="94"/>
      <c r="S187" s="155">
        <v>3876025</v>
      </c>
      <c r="T187" s="94"/>
      <c r="U187" s="253">
        <f t="shared" si="56"/>
        <v>216.40472335436323</v>
      </c>
      <c r="V187" s="94"/>
      <c r="W187" s="253">
        <f t="shared" si="44"/>
        <v>7.6107872434839088</v>
      </c>
      <c r="X187" s="94"/>
      <c r="Y187" s="155">
        <v>1523</v>
      </c>
      <c r="Z187" s="94"/>
      <c r="AA187" s="253">
        <f t="shared" si="57"/>
        <v>8.5031544860700123E-2</v>
      </c>
      <c r="AB187" s="94"/>
      <c r="AC187" s="253">
        <f t="shared" si="45"/>
        <v>2.9904938620947991E-3</v>
      </c>
      <c r="AD187" s="94"/>
      <c r="AE187" s="155">
        <f t="shared" si="46"/>
        <v>50928043</v>
      </c>
      <c r="AF187" s="146"/>
      <c r="AG187" s="94"/>
      <c r="AH187" s="155">
        <v>0</v>
      </c>
      <c r="AI187" s="94"/>
      <c r="AJ187" s="155">
        <v>0</v>
      </c>
      <c r="AK187" s="94"/>
      <c r="AL187" s="155">
        <f t="shared" si="47"/>
        <v>50928043</v>
      </c>
      <c r="AM187" s="94"/>
      <c r="AN187" s="155">
        <v>47060610</v>
      </c>
      <c r="AO187" s="94"/>
      <c r="AP187" s="253">
        <f t="shared" si="58"/>
        <v>2627.4697113505667</v>
      </c>
      <c r="AQ187" s="94"/>
      <c r="AR187" s="253">
        <f t="shared" si="48"/>
        <v>74.366948616521668</v>
      </c>
      <c r="AS187" s="94"/>
      <c r="AT187" s="155">
        <v>4159502</v>
      </c>
      <c r="AU187" s="94"/>
      <c r="AV187" s="155">
        <v>0</v>
      </c>
      <c r="AW187" s="94"/>
      <c r="AX187" s="155"/>
      <c r="AY187" s="94"/>
      <c r="AZ187" s="155">
        <v>0</v>
      </c>
      <c r="BA187" s="94"/>
      <c r="BB187" s="94">
        <v>92</v>
      </c>
    </row>
    <row r="188" spans="1:54" ht="9.75" customHeight="1" x14ac:dyDescent="0.25">
      <c r="A188" s="94">
        <v>93</v>
      </c>
      <c r="B188" s="94"/>
      <c r="C188" s="155">
        <v>0</v>
      </c>
      <c r="D188" s="97" t="s">
        <v>84</v>
      </c>
      <c r="E188" s="8" t="s">
        <v>212</v>
      </c>
      <c r="F188" s="94"/>
      <c r="G188" s="155">
        <v>0</v>
      </c>
      <c r="H188" s="94"/>
      <c r="I188" s="253">
        <v>0</v>
      </c>
      <c r="J188" s="94"/>
      <c r="K188" s="253">
        <f t="shared" si="42"/>
        <v>0</v>
      </c>
      <c r="L188" s="94"/>
      <c r="M188" s="167">
        <v>0</v>
      </c>
      <c r="N188" s="94"/>
      <c r="O188" s="253">
        <v>0</v>
      </c>
      <c r="P188" s="94"/>
      <c r="Q188" s="253">
        <f t="shared" si="43"/>
        <v>0</v>
      </c>
      <c r="R188" s="94"/>
      <c r="S188" s="155">
        <v>0</v>
      </c>
      <c r="T188" s="94"/>
      <c r="U188" s="253">
        <v>0</v>
      </c>
      <c r="V188" s="94"/>
      <c r="W188" s="253">
        <f t="shared" si="44"/>
        <v>0</v>
      </c>
      <c r="X188" s="94"/>
      <c r="Y188" s="155">
        <v>0</v>
      </c>
      <c r="Z188" s="94"/>
      <c r="AA188" s="253">
        <v>0</v>
      </c>
      <c r="AB188" s="94"/>
      <c r="AC188" s="253">
        <f t="shared" si="45"/>
        <v>0</v>
      </c>
      <c r="AD188" s="94"/>
      <c r="AE188" s="155">
        <f t="shared" si="46"/>
        <v>0</v>
      </c>
      <c r="AF188" s="146"/>
      <c r="AG188" s="94"/>
      <c r="AH188" s="155">
        <v>0</v>
      </c>
      <c r="AI188" s="94"/>
      <c r="AJ188" s="155">
        <v>0</v>
      </c>
      <c r="AK188" s="94"/>
      <c r="AL188" s="155">
        <f t="shared" si="47"/>
        <v>0</v>
      </c>
      <c r="AM188" s="94"/>
      <c r="AN188" s="155">
        <v>0</v>
      </c>
      <c r="AO188" s="94"/>
      <c r="AP188" s="253">
        <v>0</v>
      </c>
      <c r="AQ188" s="94"/>
      <c r="AR188" s="253">
        <f t="shared" si="48"/>
        <v>0</v>
      </c>
      <c r="AS188" s="94"/>
      <c r="AT188" s="155">
        <v>0</v>
      </c>
      <c r="AU188" s="94"/>
      <c r="AV188" s="155">
        <v>0</v>
      </c>
      <c r="AW188" s="94"/>
      <c r="AX188" s="155"/>
      <c r="AY188" s="94"/>
      <c r="AZ188" s="155">
        <v>0</v>
      </c>
      <c r="BA188" s="94"/>
      <c r="BB188" s="94">
        <v>93</v>
      </c>
    </row>
    <row r="189" spans="1:54" ht="9.75" customHeight="1" x14ac:dyDescent="0.25">
      <c r="A189" s="94">
        <v>94</v>
      </c>
      <c r="B189" s="94"/>
      <c r="C189" s="155">
        <v>28650</v>
      </c>
      <c r="D189" s="97" t="s">
        <v>84</v>
      </c>
      <c r="E189" s="8" t="s">
        <v>213</v>
      </c>
      <c r="F189" s="94"/>
      <c r="G189" s="155">
        <v>45706765</v>
      </c>
      <c r="H189" s="94"/>
      <c r="I189" s="253">
        <f>(G189/$C189)</f>
        <v>1595.3495636998255</v>
      </c>
      <c r="J189" s="94"/>
      <c r="K189" s="253">
        <f t="shared" si="42"/>
        <v>49.670686987918174</v>
      </c>
      <c r="L189" s="94"/>
      <c r="M189" s="167">
        <v>39605770</v>
      </c>
      <c r="N189" s="94"/>
      <c r="O189" s="253">
        <f>(M189/$C189)</f>
        <v>1382.4003490401396</v>
      </c>
      <c r="P189" s="94"/>
      <c r="Q189" s="253">
        <f t="shared" si="43"/>
        <v>43.040582823690976</v>
      </c>
      <c r="R189" s="94"/>
      <c r="S189" s="155">
        <v>6517667</v>
      </c>
      <c r="T189" s="94"/>
      <c r="U189" s="253">
        <f>(S189/$C189)</f>
        <v>227.49273996509598</v>
      </c>
      <c r="V189" s="94"/>
      <c r="W189" s="253">
        <f t="shared" si="44"/>
        <v>7.0829120688914147</v>
      </c>
      <c r="X189" s="94"/>
      <c r="Y189" s="155">
        <v>189393</v>
      </c>
      <c r="Z189" s="94"/>
      <c r="AA189" s="253">
        <f>(Y189/$C189)</f>
        <v>6.6105759162303661</v>
      </c>
      <c r="AB189" s="94"/>
      <c r="AC189" s="253">
        <f t="shared" si="45"/>
        <v>0.20581811949943923</v>
      </c>
      <c r="AD189" s="94"/>
      <c r="AE189" s="155">
        <f t="shared" si="46"/>
        <v>92019595</v>
      </c>
      <c r="AF189" s="146"/>
      <c r="AG189" s="94"/>
      <c r="AH189" s="155">
        <v>240152</v>
      </c>
      <c r="AI189" s="94"/>
      <c r="AJ189" s="155">
        <v>1732751</v>
      </c>
      <c r="AK189" s="94"/>
      <c r="AL189" s="155">
        <f t="shared" si="47"/>
        <v>93992498</v>
      </c>
      <c r="AM189" s="94"/>
      <c r="AN189" s="155">
        <v>81341714</v>
      </c>
      <c r="AO189" s="94"/>
      <c r="AP189" s="253">
        <f>(AN189/$C189)</f>
        <v>2839.1523211169283</v>
      </c>
      <c r="AQ189" s="94"/>
      <c r="AR189" s="253">
        <f t="shared" si="48"/>
        <v>80.358336336616247</v>
      </c>
      <c r="AS189" s="94"/>
      <c r="AT189" s="155">
        <v>7801358</v>
      </c>
      <c r="AU189" s="94"/>
      <c r="AV189" s="155">
        <v>4123782</v>
      </c>
      <c r="AW189" s="94"/>
      <c r="AX189" s="155"/>
      <c r="AY189" s="94"/>
      <c r="AZ189" s="155">
        <v>1358230</v>
      </c>
      <c r="BA189" s="94"/>
      <c r="BB189" s="94">
        <v>94</v>
      </c>
    </row>
    <row r="190" spans="1:54" ht="9.75" customHeight="1" x14ac:dyDescent="0.25">
      <c r="A190" s="126">
        <v>95</v>
      </c>
      <c r="B190" s="94"/>
      <c r="C190" s="158">
        <v>68725</v>
      </c>
      <c r="E190" s="8" t="s">
        <v>214</v>
      </c>
      <c r="F190" s="94"/>
      <c r="G190" s="158">
        <v>145153878</v>
      </c>
      <c r="H190" s="94"/>
      <c r="I190" s="253">
        <f>(G190/$C190)</f>
        <v>2112.0971698799563</v>
      </c>
      <c r="J190" s="94"/>
      <c r="K190" s="253">
        <f t="shared" si="42"/>
        <v>55.601627552333809</v>
      </c>
      <c r="L190" s="94"/>
      <c r="M190" s="158">
        <v>91440015</v>
      </c>
      <c r="N190" s="94"/>
      <c r="O190" s="253">
        <f>(M190/$C190)</f>
        <v>1330.5204074208802</v>
      </c>
      <c r="P190" s="94"/>
      <c r="Q190" s="253">
        <f t="shared" si="43"/>
        <v>35.02637151320075</v>
      </c>
      <c r="R190" s="94"/>
      <c r="S190" s="158">
        <v>10951979</v>
      </c>
      <c r="T190" s="94"/>
      <c r="U190" s="253">
        <f>(S190/$C190)</f>
        <v>159.35946162240816</v>
      </c>
      <c r="V190" s="94"/>
      <c r="W190" s="253">
        <f t="shared" si="44"/>
        <v>4.1951883457015269</v>
      </c>
      <c r="X190" s="94"/>
      <c r="Y190" s="158">
        <v>13514612</v>
      </c>
      <c r="Z190" s="94"/>
      <c r="AA190" s="253">
        <f>(Y190/$C190)</f>
        <v>196.64768279374317</v>
      </c>
      <c r="AB190" s="94"/>
      <c r="AC190" s="253">
        <f t="shared" si="45"/>
        <v>5.1768125887639123</v>
      </c>
      <c r="AD190" s="94"/>
      <c r="AE190" s="158">
        <f t="shared" si="46"/>
        <v>261060484</v>
      </c>
      <c r="AF190" s="146"/>
      <c r="AG190" s="94"/>
      <c r="AH190" s="158">
        <v>286083</v>
      </c>
      <c r="AI190" s="94"/>
      <c r="AJ190" s="158">
        <v>0</v>
      </c>
      <c r="AK190" s="94"/>
      <c r="AL190" s="158">
        <f t="shared" si="47"/>
        <v>261346567</v>
      </c>
      <c r="AM190" s="94"/>
      <c r="AN190" s="158">
        <v>240872082</v>
      </c>
      <c r="AO190" s="94"/>
      <c r="AP190" s="253">
        <f>(AN190/$C190)</f>
        <v>3504.8684176064025</v>
      </c>
      <c r="AQ190" s="94"/>
      <c r="AR190" s="253">
        <f t="shared" si="48"/>
        <v>99.200522995116856</v>
      </c>
      <c r="AS190" s="94"/>
      <c r="AT190" s="158">
        <v>13833527</v>
      </c>
      <c r="AU190" s="94"/>
      <c r="AV190" s="158">
        <v>10991415</v>
      </c>
      <c r="AW190" s="94"/>
      <c r="AX190" s="158"/>
      <c r="AY190" s="94"/>
      <c r="AZ190" s="158">
        <v>0</v>
      </c>
      <c r="BA190" s="94"/>
      <c r="BB190" s="126">
        <v>95</v>
      </c>
    </row>
    <row r="191" spans="1:54" ht="8.85" customHeight="1" x14ac:dyDescent="0.25">
      <c r="A191" s="94"/>
      <c r="B191" s="94"/>
      <c r="C191" s="94"/>
      <c r="E191" s="94"/>
      <c r="F191" s="94"/>
      <c r="G191" s="94"/>
      <c r="H191" s="94"/>
      <c r="I191" s="119"/>
      <c r="J191" s="119"/>
      <c r="K191" s="119"/>
      <c r="L191" s="94"/>
      <c r="M191" s="94"/>
      <c r="N191" s="94"/>
      <c r="O191" s="119"/>
      <c r="P191" s="119"/>
      <c r="Q191" s="119"/>
      <c r="R191" s="94"/>
      <c r="S191" s="94"/>
      <c r="T191" s="94"/>
      <c r="U191" s="119"/>
      <c r="V191" s="119"/>
      <c r="W191" s="119"/>
      <c r="X191" s="94"/>
      <c r="Y191" s="94"/>
      <c r="Z191" s="94"/>
      <c r="AA191" s="119"/>
      <c r="AB191" s="119"/>
      <c r="AC191" s="119"/>
      <c r="AD191" s="94"/>
      <c r="AE191" s="94"/>
      <c r="AF191" s="146"/>
      <c r="AG191" s="94"/>
      <c r="AH191" s="94"/>
      <c r="AI191" s="94"/>
      <c r="AJ191" s="94"/>
      <c r="AK191" s="94"/>
      <c r="AL191" s="94"/>
      <c r="AM191" s="94"/>
      <c r="AN191" s="94"/>
      <c r="AO191" s="94"/>
      <c r="AP191" s="119"/>
      <c r="AQ191" s="119"/>
      <c r="AR191" s="119"/>
      <c r="AS191" s="94"/>
      <c r="AT191" s="94"/>
      <c r="AU191" s="94"/>
      <c r="AV191" s="94"/>
      <c r="AW191" s="94"/>
      <c r="AX191" s="94"/>
      <c r="AY191" s="94"/>
      <c r="AZ191" s="94"/>
      <c r="BA191" s="94"/>
      <c r="BB191" s="94"/>
    </row>
    <row r="192" spans="1:54" ht="8.85" customHeight="1" x14ac:dyDescent="0.25">
      <c r="A192" s="126">
        <f>A190</f>
        <v>95</v>
      </c>
      <c r="B192" s="94"/>
      <c r="C192" s="158">
        <f>SUM(C80:C190)</f>
        <v>5852203</v>
      </c>
      <c r="E192" s="95" t="s">
        <v>63</v>
      </c>
      <c r="F192" s="94"/>
      <c r="G192" s="254">
        <f>SUM(G80:G190)</f>
        <v>15189229005</v>
      </c>
      <c r="H192" s="94"/>
      <c r="I192" s="255">
        <f>(G192/$C192)</f>
        <v>2595.4719966139246</v>
      </c>
      <c r="J192" s="119"/>
      <c r="K192" s="253">
        <f>IF($AE192&lt;&gt;0,(G192/$AE192)*100,0)</f>
        <v>64.685230769629712</v>
      </c>
      <c r="L192" s="94"/>
      <c r="M192" s="254">
        <f>SUM(M80:M190)</f>
        <v>6999548809</v>
      </c>
      <c r="N192" s="94"/>
      <c r="O192" s="255">
        <f>(M192/$C192)</f>
        <v>1196.0536585966004</v>
      </c>
      <c r="P192" s="119"/>
      <c r="Q192" s="253">
        <f>IF($AE192&lt;&gt;0,(M192/$AE192)*100,0)</f>
        <v>29.808453730232753</v>
      </c>
      <c r="R192" s="94"/>
      <c r="S192" s="254">
        <f>SUM(S80:S190)</f>
        <v>1026041788</v>
      </c>
      <c r="T192" s="94"/>
      <c r="U192" s="255">
        <f>(S192/$C192)</f>
        <v>175.32573425768041</v>
      </c>
      <c r="V192" s="119"/>
      <c r="W192" s="253">
        <f>IF($AE192&lt;&gt;0,(S192/$AE192)*100,0)</f>
        <v>4.3695272363209376</v>
      </c>
      <c r="X192" s="94"/>
      <c r="Y192" s="254">
        <f>SUM(Y80:Y190)</f>
        <v>266937863</v>
      </c>
      <c r="Z192" s="94"/>
      <c r="AA192" s="255">
        <f>(Y192/$C192)</f>
        <v>45.613226848077552</v>
      </c>
      <c r="AB192" s="119"/>
      <c r="AC192" s="253">
        <f>IF($AE192&lt;&gt;0,(Y192/$AE192)*100,0)</f>
        <v>1.1367882638166069</v>
      </c>
      <c r="AD192" s="94"/>
      <c r="AE192" s="254">
        <f>SUM(AE80:AE190)</f>
        <v>23481757465</v>
      </c>
      <c r="AF192" s="148"/>
      <c r="AG192" s="94"/>
      <c r="AH192" s="254">
        <f>SUM(AH80:AH190)</f>
        <v>323830822</v>
      </c>
      <c r="AI192" s="94"/>
      <c r="AJ192" s="254">
        <f>SUM(AJ80:AJ190)</f>
        <v>143589341</v>
      </c>
      <c r="AK192" s="94"/>
      <c r="AL192" s="254">
        <f>SUM(AL80:AL190)</f>
        <v>23949177628</v>
      </c>
      <c r="AM192" s="94"/>
      <c r="AN192" s="254">
        <f>SUM(AN80:AN190)</f>
        <v>20676505374</v>
      </c>
      <c r="AO192" s="94"/>
      <c r="AP192" s="255">
        <f>(AN192/$C192)</f>
        <v>3533.1148584558669</v>
      </c>
      <c r="AQ192" s="119"/>
      <c r="AR192" s="253">
        <f>IF($AP$192&lt;&gt;0,(AP192/$AP$192)*100,0)</f>
        <v>100</v>
      </c>
      <c r="AS192" s="94"/>
      <c r="AT192" s="254">
        <f>SUM(AT80:AT190)</f>
        <v>996109318</v>
      </c>
      <c r="AU192" s="94"/>
      <c r="AV192" s="254">
        <f>SUM(AV80:AV190)</f>
        <v>1338125885</v>
      </c>
      <c r="AW192" s="94"/>
      <c r="AX192" s="254"/>
      <c r="AY192" s="94"/>
      <c r="AZ192" s="254">
        <f>SUM(AZ80:AZ190)</f>
        <v>124157711</v>
      </c>
      <c r="BA192" s="94"/>
      <c r="BB192" s="126">
        <f>BB190</f>
        <v>95</v>
      </c>
    </row>
    <row r="193" spans="1:55" ht="8.85" customHeight="1" x14ac:dyDescent="0.25">
      <c r="A193" s="94"/>
      <c r="B193" s="94"/>
      <c r="C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row>
    <row r="194" spans="1:55" ht="15.75" customHeight="1" x14ac:dyDescent="0.25">
      <c r="A194" s="94"/>
      <c r="B194" s="94"/>
      <c r="C194" s="94"/>
      <c r="E194" s="256"/>
      <c r="F194" s="94"/>
      <c r="G194" s="305" t="s">
        <v>725</v>
      </c>
      <c r="H194" s="305"/>
      <c r="I194" s="305"/>
      <c r="J194" s="305"/>
      <c r="K194" s="305"/>
      <c r="L194" s="305"/>
      <c r="M194" s="305"/>
      <c r="N194" s="305"/>
      <c r="O194" s="305"/>
      <c r="P194" s="305"/>
      <c r="Q194" s="305"/>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row>
    <row r="195" spans="1:55" ht="8.85" customHeight="1" x14ac:dyDescent="0.25">
      <c r="A195" s="94"/>
      <c r="B195" s="94"/>
      <c r="C195" s="94"/>
      <c r="E195" s="94"/>
      <c r="F195" s="94"/>
      <c r="G195" s="305"/>
      <c r="H195" s="305"/>
      <c r="I195" s="305"/>
      <c r="J195" s="305"/>
      <c r="K195" s="305"/>
      <c r="L195" s="305"/>
      <c r="M195" s="305"/>
      <c r="N195" s="305"/>
      <c r="O195" s="305"/>
      <c r="P195" s="305"/>
      <c r="Q195" s="305"/>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row>
    <row r="196" spans="1:55" ht="8.85" customHeight="1" x14ac:dyDescent="0.25">
      <c r="A196" s="94"/>
      <c r="B196" s="94"/>
      <c r="C196" s="94"/>
      <c r="E196" s="94"/>
      <c r="F196" s="94"/>
      <c r="G196" s="305"/>
      <c r="H196" s="305"/>
      <c r="I196" s="305"/>
      <c r="J196" s="305"/>
      <c r="K196" s="305"/>
      <c r="L196" s="305"/>
      <c r="M196" s="305"/>
      <c r="N196" s="305"/>
      <c r="O196" s="305"/>
      <c r="P196" s="305"/>
      <c r="Q196" s="305"/>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row>
    <row r="197" spans="1:55" ht="16.5" customHeight="1" x14ac:dyDescent="0.25">
      <c r="A197" s="94"/>
      <c r="B197" s="94"/>
      <c r="C197" s="94"/>
      <c r="E197" s="94"/>
      <c r="F197" s="94"/>
      <c r="G197" s="305"/>
      <c r="H197" s="305"/>
      <c r="I197" s="305"/>
      <c r="J197" s="305"/>
      <c r="K197" s="305"/>
      <c r="L197" s="305"/>
      <c r="M197" s="305"/>
      <c r="N197" s="305"/>
      <c r="O197" s="305"/>
      <c r="P197" s="305"/>
      <c r="Q197" s="305"/>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row>
    <row r="198" spans="1:55" ht="8.85" customHeight="1" x14ac:dyDescent="0.25">
      <c r="A198" s="94"/>
      <c r="B198" s="94"/>
      <c r="C198" s="94"/>
      <c r="E198" s="94"/>
      <c r="F198" s="94"/>
      <c r="G198" s="305" t="s">
        <v>121</v>
      </c>
      <c r="H198" s="305"/>
      <c r="I198" s="305"/>
      <c r="J198" s="305"/>
      <c r="K198" s="305"/>
      <c r="L198" s="305"/>
      <c r="M198" s="305"/>
      <c r="N198" s="305"/>
      <c r="O198" s="305"/>
      <c r="P198" s="305"/>
      <c r="Q198" s="305"/>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row>
    <row r="199" spans="1:55" ht="8.85" customHeight="1" x14ac:dyDescent="0.25">
      <c r="A199" s="94"/>
      <c r="B199" s="94"/>
      <c r="C199" s="94"/>
      <c r="E199" s="94"/>
      <c r="F199" s="94"/>
      <c r="G199" s="305"/>
      <c r="H199" s="305"/>
      <c r="I199" s="305"/>
      <c r="J199" s="305"/>
      <c r="K199" s="305"/>
      <c r="L199" s="305"/>
      <c r="M199" s="305"/>
      <c r="N199" s="305"/>
      <c r="O199" s="305"/>
      <c r="P199" s="305"/>
      <c r="Q199" s="305"/>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row>
    <row r="200" spans="1:55" ht="10.5" customHeight="1" x14ac:dyDescent="0.25">
      <c r="A200" s="134">
        <v>6</v>
      </c>
      <c r="B200" s="94"/>
      <c r="C200" s="94"/>
      <c r="E200" s="94"/>
      <c r="F200" s="94"/>
      <c r="G200" s="305"/>
      <c r="H200" s="305"/>
      <c r="I200" s="305"/>
      <c r="J200" s="305"/>
      <c r="K200" s="305"/>
      <c r="L200" s="305"/>
      <c r="M200" s="305"/>
      <c r="N200" s="305"/>
      <c r="O200" s="305"/>
      <c r="P200" s="305"/>
      <c r="Q200" s="305"/>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6">
        <v>7</v>
      </c>
    </row>
    <row r="201" spans="1:55" ht="10.5" customHeight="1" x14ac:dyDescent="0.25">
      <c r="A201" s="94"/>
      <c r="B201" s="94"/>
      <c r="C201" s="94"/>
      <c r="E201" s="94"/>
      <c r="F201" s="94"/>
      <c r="G201" s="305"/>
      <c r="H201" s="305"/>
      <c r="I201" s="305"/>
      <c r="J201" s="305"/>
      <c r="K201" s="305"/>
      <c r="L201" s="305"/>
      <c r="M201" s="305"/>
      <c r="N201" s="305"/>
      <c r="O201" s="305"/>
      <c r="P201" s="305"/>
      <c r="Q201" s="305"/>
      <c r="R201" s="94"/>
      <c r="S201" s="94"/>
      <c r="T201" s="94"/>
      <c r="U201" s="94"/>
      <c r="V201" s="94"/>
      <c r="W201" s="94"/>
      <c r="X201" s="94"/>
      <c r="Y201" s="94"/>
      <c r="Z201" s="94"/>
      <c r="AA201" s="94"/>
      <c r="AB201" s="94"/>
      <c r="AC201" s="94"/>
      <c r="AD201" s="94"/>
      <c r="AE201" s="96" t="s">
        <v>40</v>
      </c>
      <c r="AF201" s="94"/>
      <c r="AG201" s="94"/>
      <c r="AH201" s="94" t="s">
        <v>41</v>
      </c>
      <c r="AI201" s="94"/>
      <c r="AJ201" s="94"/>
      <c r="AK201" s="94"/>
      <c r="AL201" s="94"/>
      <c r="AM201" s="94"/>
      <c r="AN201" s="94"/>
      <c r="AO201" s="94"/>
      <c r="AP201" s="94"/>
      <c r="AQ201" s="94"/>
      <c r="AR201" s="94"/>
      <c r="AS201" s="94"/>
      <c r="AT201" s="94"/>
      <c r="AU201" s="94"/>
      <c r="AV201" s="94"/>
      <c r="AW201" s="94"/>
      <c r="AX201" s="94"/>
      <c r="AY201" s="94"/>
      <c r="AZ201" s="94"/>
      <c r="BA201" s="94"/>
      <c r="BB201" s="96" t="s">
        <v>42</v>
      </c>
    </row>
    <row r="202" spans="1:55" ht="10.5" customHeight="1" x14ac:dyDescent="0.25">
      <c r="A202" s="146"/>
      <c r="B202" s="94"/>
      <c r="C202" s="94"/>
      <c r="E202" s="94"/>
      <c r="F202" s="94"/>
      <c r="G202" s="305"/>
      <c r="H202" s="305"/>
      <c r="I202" s="305"/>
      <c r="J202" s="305"/>
      <c r="K202" s="305"/>
      <c r="L202" s="305"/>
      <c r="M202" s="305"/>
      <c r="N202" s="305"/>
      <c r="O202" s="305"/>
      <c r="P202" s="305"/>
      <c r="Q202" s="305"/>
      <c r="R202" s="94"/>
      <c r="S202" s="94"/>
      <c r="T202" s="94"/>
      <c r="U202" s="94"/>
      <c r="V202" s="94"/>
      <c r="W202" s="94"/>
      <c r="X202" s="94"/>
      <c r="Y202" s="94"/>
      <c r="Z202" s="94"/>
      <c r="AA202" s="94"/>
      <c r="AB202" s="94"/>
      <c r="AC202" s="94"/>
      <c r="AD202" s="94"/>
      <c r="AE202" s="96" t="s">
        <v>43</v>
      </c>
      <c r="AF202" s="94"/>
      <c r="AG202" s="94"/>
      <c r="AH202" s="94" t="s">
        <v>44</v>
      </c>
      <c r="AI202" s="94"/>
      <c r="AJ202" s="94"/>
      <c r="AK202" s="94"/>
      <c r="AL202" s="94"/>
      <c r="AM202" s="94"/>
      <c r="AN202" s="94"/>
      <c r="AO202" s="94"/>
      <c r="AP202" s="94"/>
      <c r="AQ202" s="94"/>
      <c r="AR202" s="94"/>
      <c r="AS202" s="94"/>
      <c r="AT202" s="94"/>
      <c r="AU202" s="94"/>
      <c r="AV202" s="94"/>
      <c r="AW202" s="94"/>
      <c r="AX202" s="94"/>
      <c r="AY202" s="94"/>
      <c r="AZ202" s="94"/>
      <c r="BA202" s="94"/>
      <c r="BB202" s="96" t="s">
        <v>215</v>
      </c>
    </row>
    <row r="203" spans="1:55" ht="10.5" customHeight="1" x14ac:dyDescent="0.25">
      <c r="A203" s="125"/>
      <c r="B203" s="94"/>
      <c r="C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6" t="s">
        <v>46</v>
      </c>
      <c r="AF203" s="94"/>
      <c r="AG203" s="94"/>
      <c r="AH203" s="118" t="s">
        <v>47</v>
      </c>
      <c r="AI203" s="94"/>
      <c r="AJ203" s="94"/>
      <c r="AK203" s="94"/>
      <c r="AL203" s="94"/>
      <c r="AM203" s="94"/>
      <c r="AN203" s="94"/>
      <c r="AO203" s="94"/>
      <c r="AP203" s="94"/>
      <c r="AQ203" s="94"/>
      <c r="AR203" s="94"/>
      <c r="AS203" s="94"/>
      <c r="AT203" s="94"/>
      <c r="AU203" s="94"/>
      <c r="AV203" s="94"/>
      <c r="AW203" s="94"/>
      <c r="AX203" s="94"/>
      <c r="AY203" s="94"/>
      <c r="AZ203" s="94"/>
      <c r="BA203" s="94"/>
      <c r="BB203" s="94"/>
    </row>
    <row r="204" spans="1:55" ht="9.6" customHeight="1" x14ac:dyDescent="0.25">
      <c r="A204" s="94"/>
      <c r="B204" s="94"/>
      <c r="C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row>
    <row r="205" spans="1:55" ht="9.6" customHeight="1" x14ac:dyDescent="0.25">
      <c r="A205" s="94"/>
      <c r="B205" s="94"/>
      <c r="C205" s="94"/>
      <c r="E205" s="94"/>
      <c r="F205" s="94"/>
      <c r="G205" s="99" t="s">
        <v>48</v>
      </c>
      <c r="H205" s="99"/>
      <c r="I205" s="99"/>
      <c r="J205" s="99"/>
      <c r="K205" s="99"/>
      <c r="L205" s="99"/>
      <c r="M205" s="99"/>
      <c r="N205" s="99"/>
      <c r="O205" s="99"/>
      <c r="P205" s="99"/>
      <c r="Q205" s="99"/>
      <c r="R205" s="99"/>
      <c r="S205" s="99"/>
      <c r="T205" s="99"/>
      <c r="U205" s="99"/>
      <c r="V205" s="99"/>
      <c r="W205" s="99"/>
      <c r="X205" s="99"/>
      <c r="Y205" s="99"/>
      <c r="Z205" s="99"/>
      <c r="AA205" s="99"/>
      <c r="AB205" s="99"/>
      <c r="AC205" s="99"/>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row>
    <row r="206" spans="1:55" ht="10.35" customHeight="1" x14ac:dyDescent="0.25">
      <c r="A206" s="94"/>
      <c r="B206" s="94"/>
      <c r="C206" s="94"/>
      <c r="E206" s="94"/>
      <c r="F206" s="94"/>
      <c r="G206" s="137" t="s">
        <v>6</v>
      </c>
      <c r="H206" s="137"/>
      <c r="I206" s="137"/>
      <c r="J206" s="137"/>
      <c r="K206" s="137"/>
      <c r="L206" s="94"/>
      <c r="M206" s="137" t="s">
        <v>49</v>
      </c>
      <c r="N206" s="137"/>
      <c r="O206" s="137"/>
      <c r="P206" s="137"/>
      <c r="Q206" s="137"/>
      <c r="R206" s="94"/>
      <c r="S206" s="137" t="s">
        <v>50</v>
      </c>
      <c r="T206" s="137"/>
      <c r="U206" s="137"/>
      <c r="V206" s="137"/>
      <c r="W206" s="137"/>
      <c r="X206" s="137"/>
      <c r="Y206" s="137"/>
      <c r="Z206" s="137"/>
      <c r="AA206" s="137"/>
      <c r="AB206" s="137"/>
      <c r="AC206" s="137"/>
      <c r="AD206" s="94"/>
      <c r="AE206" s="94"/>
      <c r="AF206" s="94"/>
      <c r="AG206" s="94"/>
      <c r="AH206" s="94"/>
      <c r="AI206" s="94"/>
      <c r="AJ206" s="94"/>
      <c r="AK206" s="94"/>
      <c r="AL206" s="94"/>
      <c r="AM206" s="94"/>
      <c r="AN206" s="99" t="s">
        <v>51</v>
      </c>
      <c r="AO206" s="99"/>
      <c r="AP206" s="99"/>
      <c r="AQ206" s="99"/>
      <c r="AR206" s="99"/>
      <c r="AS206" s="99"/>
      <c r="AT206" s="99"/>
      <c r="AU206" s="99"/>
      <c r="AV206" s="99"/>
      <c r="AW206" s="99"/>
      <c r="AX206" s="99"/>
      <c r="AY206" s="99"/>
      <c r="AZ206" s="99"/>
      <c r="BA206" s="94"/>
      <c r="BB206" s="94"/>
    </row>
    <row r="207" spans="1:55" ht="10.35" customHeight="1" x14ac:dyDescent="0.25">
      <c r="A207" s="94"/>
      <c r="B207" s="94"/>
      <c r="C207" s="94"/>
      <c r="E207" s="94"/>
      <c r="F207" s="94"/>
      <c r="G207" s="99" t="s">
        <v>52</v>
      </c>
      <c r="H207" s="99"/>
      <c r="I207" s="99"/>
      <c r="J207" s="99"/>
      <c r="K207" s="99"/>
      <c r="L207" s="94"/>
      <c r="M207" s="99" t="s">
        <v>53</v>
      </c>
      <c r="N207" s="99"/>
      <c r="O207" s="99"/>
      <c r="P207" s="99"/>
      <c r="Q207" s="99"/>
      <c r="R207" s="94"/>
      <c r="S207" s="99" t="s">
        <v>53</v>
      </c>
      <c r="T207" s="99"/>
      <c r="U207" s="99"/>
      <c r="V207" s="99"/>
      <c r="W207" s="99"/>
      <c r="X207" s="99"/>
      <c r="Y207" s="99"/>
      <c r="Z207" s="99"/>
      <c r="AA207" s="99"/>
      <c r="AB207" s="99"/>
      <c r="AC207" s="99"/>
      <c r="AD207" s="94"/>
      <c r="AE207" s="94"/>
      <c r="AF207" s="94"/>
      <c r="AG207" s="94"/>
      <c r="AH207" s="94"/>
      <c r="AI207" s="94"/>
      <c r="AJ207" s="94"/>
      <c r="AK207" s="94"/>
      <c r="AL207" s="94"/>
      <c r="AM207" s="94"/>
      <c r="AN207" s="137" t="s">
        <v>54</v>
      </c>
      <c r="AO207" s="137"/>
      <c r="AP207" s="137"/>
      <c r="AQ207" s="137"/>
      <c r="AR207" s="137"/>
      <c r="AS207" s="94"/>
      <c r="AT207" s="119"/>
      <c r="AU207" s="119"/>
      <c r="AV207" s="119"/>
      <c r="AW207" s="119"/>
      <c r="AX207" s="119"/>
      <c r="AY207" s="119"/>
      <c r="AZ207" s="119"/>
      <c r="BA207" s="94"/>
      <c r="BB207" s="94"/>
    </row>
    <row r="208" spans="1:55" ht="9.6" customHeight="1" x14ac:dyDescent="0.25">
      <c r="A208" s="94"/>
      <c r="B208" s="94"/>
      <c r="C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9" t="s">
        <v>55</v>
      </c>
      <c r="AO208" s="99"/>
      <c r="AP208" s="99"/>
      <c r="AQ208" s="99"/>
      <c r="AR208" s="99"/>
      <c r="AS208" s="94"/>
      <c r="AT208" s="99" t="s">
        <v>56</v>
      </c>
      <c r="AU208" s="99"/>
      <c r="AV208" s="99"/>
      <c r="AW208" s="99"/>
      <c r="AX208" s="99"/>
      <c r="AY208" s="99"/>
      <c r="AZ208" s="99"/>
      <c r="BA208" s="94"/>
      <c r="BB208" s="94"/>
    </row>
    <row r="209" spans="1:54" ht="9.6" customHeight="1" x14ac:dyDescent="0.25">
      <c r="A209" s="94"/>
      <c r="B209" s="94"/>
      <c r="C209" s="94"/>
      <c r="E209" s="94"/>
      <c r="F209" s="94"/>
      <c r="G209" s="94"/>
      <c r="H209" s="94"/>
      <c r="I209" s="94"/>
      <c r="J209" s="94"/>
      <c r="K209" s="95"/>
      <c r="L209" s="94"/>
      <c r="M209" s="94"/>
      <c r="N209" s="94"/>
      <c r="O209" s="94"/>
      <c r="P209" s="94"/>
      <c r="Q209" s="95"/>
      <c r="R209" s="94"/>
      <c r="S209" s="99" t="s">
        <v>57</v>
      </c>
      <c r="T209" s="99"/>
      <c r="U209" s="99"/>
      <c r="V209" s="99"/>
      <c r="W209" s="99"/>
      <c r="X209" s="94"/>
      <c r="Y209" s="99" t="s">
        <v>58</v>
      </c>
      <c r="Z209" s="99"/>
      <c r="AA209" s="99"/>
      <c r="AB209" s="99"/>
      <c r="AC209" s="99"/>
      <c r="AD209" s="94"/>
      <c r="AE209" s="94"/>
      <c r="AF209" s="94"/>
      <c r="AG209" s="94"/>
      <c r="AH209" s="94"/>
      <c r="AI209" s="94"/>
      <c r="AJ209" s="95"/>
      <c r="AK209" s="94"/>
      <c r="AL209" s="94"/>
      <c r="AM209" s="94"/>
      <c r="AN209" s="94"/>
      <c r="AO209" s="94"/>
      <c r="AP209" s="94"/>
      <c r="AQ209" s="94"/>
      <c r="AR209" s="95"/>
      <c r="AS209" s="94"/>
      <c r="AT209" s="95" t="s">
        <v>59</v>
      </c>
      <c r="AU209" s="94"/>
      <c r="AV209" s="95" t="s">
        <v>59</v>
      </c>
      <c r="AW209" s="94"/>
      <c r="AX209" s="95"/>
      <c r="AY209" s="94"/>
      <c r="AZ209" s="94"/>
      <c r="BA209" s="94"/>
      <c r="BB209" s="94"/>
    </row>
    <row r="210" spans="1:54" ht="9.6" customHeight="1" x14ac:dyDescent="0.25">
      <c r="A210" s="94"/>
      <c r="B210" s="94"/>
      <c r="C210" s="95" t="s">
        <v>60</v>
      </c>
      <c r="E210" s="94"/>
      <c r="F210" s="94"/>
      <c r="G210" s="94"/>
      <c r="H210" s="94"/>
      <c r="I210" s="95" t="s">
        <v>61</v>
      </c>
      <c r="J210" s="94"/>
      <c r="K210" s="95" t="s">
        <v>62</v>
      </c>
      <c r="L210" s="94"/>
      <c r="M210" s="94"/>
      <c r="N210" s="94"/>
      <c r="O210" s="95" t="s">
        <v>61</v>
      </c>
      <c r="P210" s="94"/>
      <c r="Q210" s="95" t="s">
        <v>62</v>
      </c>
      <c r="R210" s="94"/>
      <c r="S210" s="94"/>
      <c r="T210" s="94"/>
      <c r="U210" s="95" t="s">
        <v>61</v>
      </c>
      <c r="V210" s="94"/>
      <c r="W210" s="95" t="s">
        <v>62</v>
      </c>
      <c r="X210" s="94"/>
      <c r="Y210" s="94"/>
      <c r="Z210" s="94"/>
      <c r="AA210" s="95" t="s">
        <v>61</v>
      </c>
      <c r="AB210" s="94"/>
      <c r="AC210" s="95" t="s">
        <v>62</v>
      </c>
      <c r="AD210" s="94"/>
      <c r="AE210" s="95" t="s">
        <v>63</v>
      </c>
      <c r="AF210" s="95"/>
      <c r="AG210" s="94"/>
      <c r="AH210" s="95" t="s">
        <v>64</v>
      </c>
      <c r="AI210" s="94"/>
      <c r="AJ210" s="95" t="s">
        <v>65</v>
      </c>
      <c r="AK210" s="94"/>
      <c r="AL210" s="95" t="s">
        <v>66</v>
      </c>
      <c r="AM210" s="94"/>
      <c r="AN210" s="94"/>
      <c r="AO210" s="94"/>
      <c r="AP210" s="95" t="s">
        <v>61</v>
      </c>
      <c r="AQ210" s="94"/>
      <c r="AR210" s="95" t="s">
        <v>62</v>
      </c>
      <c r="AS210" s="94"/>
      <c r="AT210" s="95" t="s">
        <v>67</v>
      </c>
      <c r="AU210" s="94"/>
      <c r="AV210" s="95" t="s">
        <v>67</v>
      </c>
      <c r="AW210" s="94"/>
      <c r="AX210" s="95"/>
      <c r="AY210" s="94"/>
      <c r="AZ210" s="95" t="s">
        <v>68</v>
      </c>
      <c r="BA210" s="94"/>
      <c r="BB210" s="94"/>
    </row>
    <row r="211" spans="1:54" ht="9.6" customHeight="1" x14ac:dyDescent="0.25">
      <c r="A211" s="100" t="s">
        <v>69</v>
      </c>
      <c r="B211" s="94"/>
      <c r="C211" s="100" t="s">
        <v>70</v>
      </c>
      <c r="E211" s="100" t="s">
        <v>71</v>
      </c>
      <c r="F211" s="94"/>
      <c r="G211" s="100" t="s">
        <v>72</v>
      </c>
      <c r="H211" s="94"/>
      <c r="I211" s="100" t="s">
        <v>73</v>
      </c>
      <c r="J211" s="94"/>
      <c r="K211" s="100" t="s">
        <v>74</v>
      </c>
      <c r="L211" s="94"/>
      <c r="M211" s="100" t="s">
        <v>72</v>
      </c>
      <c r="N211" s="94"/>
      <c r="O211" s="100" t="s">
        <v>73</v>
      </c>
      <c r="P211" s="94"/>
      <c r="Q211" s="100" t="s">
        <v>74</v>
      </c>
      <c r="R211" s="94"/>
      <c r="S211" s="100" t="s">
        <v>72</v>
      </c>
      <c r="T211" s="94"/>
      <c r="U211" s="100" t="s">
        <v>73</v>
      </c>
      <c r="V211" s="94"/>
      <c r="W211" s="100" t="s">
        <v>74</v>
      </c>
      <c r="X211" s="94"/>
      <c r="Y211" s="100" t="s">
        <v>72</v>
      </c>
      <c r="Z211" s="94"/>
      <c r="AA211" s="100" t="s">
        <v>73</v>
      </c>
      <c r="AB211" s="94"/>
      <c r="AC211" s="100" t="s">
        <v>74</v>
      </c>
      <c r="AD211" s="94"/>
      <c r="AE211" s="100" t="s">
        <v>48</v>
      </c>
      <c r="AF211" s="139"/>
      <c r="AG211" s="94"/>
      <c r="AH211" s="100" t="s">
        <v>75</v>
      </c>
      <c r="AI211" s="94"/>
      <c r="AJ211" s="100" t="s">
        <v>76</v>
      </c>
      <c r="AK211" s="94"/>
      <c r="AL211" s="100" t="s">
        <v>77</v>
      </c>
      <c r="AM211" s="94"/>
      <c r="AN211" s="100" t="s">
        <v>72</v>
      </c>
      <c r="AO211" s="94"/>
      <c r="AP211" s="100" t="s">
        <v>73</v>
      </c>
      <c r="AQ211" s="94"/>
      <c r="AR211" s="100" t="s">
        <v>78</v>
      </c>
      <c r="AS211" s="94"/>
      <c r="AT211" s="100" t="s">
        <v>79</v>
      </c>
      <c r="AU211" s="94"/>
      <c r="AV211" s="100" t="s">
        <v>80</v>
      </c>
      <c r="AW211" s="94"/>
      <c r="AX211" s="100"/>
      <c r="AY211" s="94"/>
      <c r="AZ211" s="100" t="s">
        <v>81</v>
      </c>
      <c r="BA211" s="94"/>
      <c r="BB211" s="249" t="s">
        <v>69</v>
      </c>
    </row>
    <row r="212" spans="1:54" ht="9.75" customHeight="1" x14ac:dyDescent="0.25">
      <c r="A212" s="139"/>
      <c r="B212" s="94"/>
      <c r="C212" s="139"/>
      <c r="D212" s="302" t="s">
        <v>287</v>
      </c>
      <c r="F212" s="94"/>
      <c r="G212" s="139"/>
      <c r="H212" s="94"/>
      <c r="I212" s="139"/>
      <c r="J212" s="94"/>
      <c r="K212" s="139"/>
      <c r="L212" s="94"/>
      <c r="M212" s="139"/>
      <c r="N212" s="94"/>
      <c r="O212" s="139"/>
      <c r="P212" s="94"/>
      <c r="Q212" s="139"/>
      <c r="R212" s="94"/>
      <c r="S212" s="139"/>
      <c r="T212" s="94"/>
      <c r="U212" s="139"/>
      <c r="V212" s="94"/>
      <c r="W212" s="139"/>
      <c r="X212" s="94"/>
      <c r="Y212" s="139"/>
      <c r="Z212" s="94"/>
      <c r="AA212" s="139"/>
      <c r="AB212" s="94"/>
      <c r="AC212" s="139"/>
      <c r="AD212" s="94"/>
      <c r="AE212" s="139"/>
      <c r="AF212" s="139"/>
      <c r="AG212" s="94"/>
      <c r="AH212" s="139"/>
      <c r="AI212" s="94"/>
      <c r="AJ212" s="139"/>
      <c r="AK212" s="94"/>
      <c r="AL212" s="139"/>
      <c r="AM212" s="94"/>
      <c r="AN212" s="139"/>
      <c r="AO212" s="94"/>
      <c r="AP212" s="139"/>
      <c r="AQ212" s="94"/>
      <c r="AR212" s="139"/>
      <c r="AS212" s="94"/>
      <c r="AT212" s="139"/>
      <c r="AU212" s="94"/>
      <c r="AV212" s="139"/>
      <c r="AW212" s="94"/>
      <c r="AX212" s="139"/>
      <c r="AY212" s="94"/>
      <c r="AZ212" s="139"/>
      <c r="BA212" s="94"/>
      <c r="BB212" s="119"/>
    </row>
    <row r="213" spans="1:54" ht="9.75" customHeight="1" x14ac:dyDescent="0.25">
      <c r="A213" s="94">
        <v>1</v>
      </c>
      <c r="B213" s="94"/>
      <c r="C213" s="155">
        <v>8191</v>
      </c>
      <c r="E213" s="8" t="s">
        <v>216</v>
      </c>
      <c r="F213" s="94"/>
      <c r="G213" s="252">
        <v>10733490</v>
      </c>
      <c r="H213" s="94"/>
      <c r="I213" s="250">
        <f t="shared" ref="I213:I232" si="59">(G213/$C213)</f>
        <v>1310.4004395067757</v>
      </c>
      <c r="J213" s="94"/>
      <c r="K213" s="251">
        <f t="shared" ref="K213:K232" si="60">IF($AE213&lt;&gt;0,(G213/$AE213)*100,0)</f>
        <v>65.27564672119334</v>
      </c>
      <c r="L213" s="94"/>
      <c r="M213" s="252">
        <v>5701840</v>
      </c>
      <c r="N213" s="94"/>
      <c r="O213" s="250">
        <f t="shared" ref="O213:O232" si="61">(M213/$C213)</f>
        <v>696.11036503479431</v>
      </c>
      <c r="P213" s="94"/>
      <c r="Q213" s="251">
        <f t="shared" ref="Q213:Q232" si="62">IF($AE213&lt;&gt;0,(M213/$AE213)*100,0)</f>
        <v>34.6757013330025</v>
      </c>
      <c r="R213" s="94"/>
      <c r="S213" s="252">
        <v>8000</v>
      </c>
      <c r="T213" s="94"/>
      <c r="U213" s="250">
        <f t="shared" ref="U213:U232" si="63">(S213/$C213)</f>
        <v>0.97668172384324259</v>
      </c>
      <c r="V213" s="94"/>
      <c r="W213" s="251">
        <f t="shared" ref="W213:W232" si="64">IF($AE213&lt;&gt;0,(S213/$AE213)*100,0)</f>
        <v>4.8651945804164973E-2</v>
      </c>
      <c r="X213" s="94"/>
      <c r="Y213" s="252">
        <v>0</v>
      </c>
      <c r="Z213" s="94"/>
      <c r="AA213" s="250">
        <f t="shared" ref="AA213:AA232" si="65">(Y213/$C213)</f>
        <v>0</v>
      </c>
      <c r="AB213" s="94"/>
      <c r="AC213" s="251">
        <f t="shared" ref="AC213:AC232" si="66">IF($AE213&lt;&gt;0,(Y213/$AE213)*100,0)</f>
        <v>0</v>
      </c>
      <c r="AD213" s="94"/>
      <c r="AE213" s="252">
        <f t="shared" ref="AE213:AE226" si="67">(G213+M213+S213+Y213)</f>
        <v>16443330</v>
      </c>
      <c r="AF213" s="252"/>
      <c r="AG213" s="94"/>
      <c r="AH213" s="252">
        <v>0</v>
      </c>
      <c r="AI213" s="94"/>
      <c r="AJ213" s="252">
        <v>0</v>
      </c>
      <c r="AK213" s="94"/>
      <c r="AL213" s="252">
        <f t="shared" ref="AL213:AL232" si="68">(AE213+AH213+AJ213)</f>
        <v>16443330</v>
      </c>
      <c r="AM213" s="94"/>
      <c r="AN213" s="252">
        <v>17537925</v>
      </c>
      <c r="AO213" s="94"/>
      <c r="AP213" s="250">
        <f t="shared" ref="AP213:AP232" si="69">(AN213/$C213)</f>
        <v>2141.1213527041873</v>
      </c>
      <c r="AQ213" s="94"/>
      <c r="AR213" s="251">
        <f t="shared" ref="AR213:AR250" si="70">IF($AP$252&lt;&gt;0,(AP213/$AP$252)*100,0)</f>
        <v>170.23248019919598</v>
      </c>
      <c r="AS213" s="94"/>
      <c r="AT213" s="252">
        <v>0</v>
      </c>
      <c r="AU213" s="94"/>
      <c r="AV213" s="252">
        <v>710773</v>
      </c>
      <c r="AW213" s="94"/>
      <c r="AX213" s="252"/>
      <c r="AY213" s="94"/>
      <c r="AZ213" s="252">
        <v>0</v>
      </c>
      <c r="BA213" s="94"/>
      <c r="BB213" s="94">
        <v>1</v>
      </c>
    </row>
    <row r="214" spans="1:54" ht="9.75" customHeight="1" x14ac:dyDescent="0.25">
      <c r="A214" s="94">
        <v>2</v>
      </c>
      <c r="B214" s="94"/>
      <c r="C214" s="155">
        <v>7225</v>
      </c>
      <c r="E214" s="8" t="s">
        <v>217</v>
      </c>
      <c r="F214" s="94"/>
      <c r="G214" s="155">
        <v>7424837</v>
      </c>
      <c r="H214" s="94"/>
      <c r="I214" s="251">
        <f t="shared" si="59"/>
        <v>1027.6591003460208</v>
      </c>
      <c r="J214" s="94"/>
      <c r="K214" s="251">
        <f t="shared" si="60"/>
        <v>75.164550708586958</v>
      </c>
      <c r="L214" s="94"/>
      <c r="M214" s="155">
        <v>2442850</v>
      </c>
      <c r="N214" s="94"/>
      <c r="O214" s="251">
        <f t="shared" si="61"/>
        <v>338.11072664359864</v>
      </c>
      <c r="P214" s="94"/>
      <c r="Q214" s="251">
        <f t="shared" si="62"/>
        <v>24.729933155229087</v>
      </c>
      <c r="R214" s="94"/>
      <c r="S214" s="155">
        <v>10423</v>
      </c>
      <c r="T214" s="94"/>
      <c r="U214" s="251">
        <f t="shared" si="63"/>
        <v>1.4426297577854672</v>
      </c>
      <c r="V214" s="94"/>
      <c r="W214" s="251">
        <f t="shared" si="64"/>
        <v>0.10551613618394612</v>
      </c>
      <c r="X214" s="94"/>
      <c r="Y214" s="155">
        <v>0</v>
      </c>
      <c r="Z214" s="94"/>
      <c r="AA214" s="251">
        <f t="shared" si="65"/>
        <v>0</v>
      </c>
      <c r="AB214" s="94"/>
      <c r="AC214" s="251">
        <f t="shared" si="66"/>
        <v>0</v>
      </c>
      <c r="AD214" s="94"/>
      <c r="AE214" s="155">
        <f t="shared" si="67"/>
        <v>9878110</v>
      </c>
      <c r="AF214" s="146"/>
      <c r="AG214" s="94"/>
      <c r="AH214" s="155">
        <v>0</v>
      </c>
      <c r="AI214" s="94"/>
      <c r="AJ214" s="155">
        <v>0</v>
      </c>
      <c r="AK214" s="94"/>
      <c r="AL214" s="155">
        <f t="shared" si="68"/>
        <v>9878110</v>
      </c>
      <c r="AM214" s="94"/>
      <c r="AN214" s="155">
        <v>9160144</v>
      </c>
      <c r="AO214" s="94"/>
      <c r="AP214" s="251">
        <f t="shared" si="69"/>
        <v>1267.8399999999999</v>
      </c>
      <c r="AQ214" s="94"/>
      <c r="AR214" s="251">
        <f t="shared" si="70"/>
        <v>100.80117477842316</v>
      </c>
      <c r="AS214" s="94"/>
      <c r="AT214" s="155">
        <v>0</v>
      </c>
      <c r="AU214" s="94"/>
      <c r="AV214" s="155">
        <v>0</v>
      </c>
      <c r="AW214" s="94"/>
      <c r="AX214" s="155"/>
      <c r="AY214" s="94"/>
      <c r="AZ214" s="155">
        <v>0</v>
      </c>
      <c r="BA214" s="94"/>
      <c r="BB214" s="94">
        <v>2</v>
      </c>
    </row>
    <row r="215" spans="1:54" ht="9.75" customHeight="1" x14ac:dyDescent="0.25">
      <c r="A215" s="94">
        <v>3</v>
      </c>
      <c r="B215" s="94"/>
      <c r="C215" s="155">
        <v>6172</v>
      </c>
      <c r="E215" s="9" t="s">
        <v>132</v>
      </c>
      <c r="F215" s="94"/>
      <c r="G215" s="155">
        <v>6281056</v>
      </c>
      <c r="H215" s="94"/>
      <c r="I215" s="251">
        <f t="shared" si="59"/>
        <v>1017.6694750486066</v>
      </c>
      <c r="J215" s="94"/>
      <c r="K215" s="251">
        <f t="shared" si="60"/>
        <v>74.256923116573461</v>
      </c>
      <c r="L215" s="94"/>
      <c r="M215" s="155">
        <v>2177490</v>
      </c>
      <c r="N215" s="94"/>
      <c r="O215" s="251">
        <f t="shared" si="61"/>
        <v>352.80136098509399</v>
      </c>
      <c r="P215" s="94"/>
      <c r="Q215" s="251">
        <f t="shared" si="62"/>
        <v>25.743076883426536</v>
      </c>
      <c r="R215" s="94"/>
      <c r="S215" s="155">
        <v>0</v>
      </c>
      <c r="T215" s="94"/>
      <c r="U215" s="251">
        <f t="shared" si="63"/>
        <v>0</v>
      </c>
      <c r="V215" s="94"/>
      <c r="W215" s="251">
        <f t="shared" si="64"/>
        <v>0</v>
      </c>
      <c r="X215" s="94"/>
      <c r="Y215" s="155">
        <v>0</v>
      </c>
      <c r="Z215" s="94"/>
      <c r="AA215" s="251">
        <f t="shared" si="65"/>
        <v>0</v>
      </c>
      <c r="AB215" s="94"/>
      <c r="AC215" s="251">
        <f t="shared" si="66"/>
        <v>0</v>
      </c>
      <c r="AD215" s="94"/>
      <c r="AE215" s="155">
        <f t="shared" si="67"/>
        <v>8458546</v>
      </c>
      <c r="AF215" s="146"/>
      <c r="AG215" s="94"/>
      <c r="AH215" s="155">
        <v>4813</v>
      </c>
      <c r="AI215" s="94"/>
      <c r="AJ215" s="155">
        <v>500000</v>
      </c>
      <c r="AK215" s="94"/>
      <c r="AL215" s="155">
        <f t="shared" si="68"/>
        <v>8963359</v>
      </c>
      <c r="AM215" s="94"/>
      <c r="AN215" s="155">
        <v>9120750</v>
      </c>
      <c r="AO215" s="94"/>
      <c r="AP215" s="251">
        <f t="shared" si="69"/>
        <v>1477.7624756966948</v>
      </c>
      <c r="AQ215" s="94"/>
      <c r="AR215" s="251">
        <f t="shared" si="70"/>
        <v>117.49131877342398</v>
      </c>
      <c r="AS215" s="94"/>
      <c r="AT215" s="155">
        <v>0</v>
      </c>
      <c r="AU215" s="94"/>
      <c r="AV215" s="155">
        <v>0</v>
      </c>
      <c r="AW215" s="94"/>
      <c r="AX215" s="155"/>
      <c r="AY215" s="94"/>
      <c r="AZ215" s="155">
        <v>0</v>
      </c>
      <c r="BA215" s="94"/>
      <c r="BB215" s="94">
        <v>3</v>
      </c>
    </row>
    <row r="216" spans="1:54" ht="9.75" customHeight="1" x14ac:dyDescent="0.25">
      <c r="A216" s="94">
        <v>4</v>
      </c>
      <c r="B216" s="94"/>
      <c r="C216" s="155">
        <v>4185</v>
      </c>
      <c r="E216" s="9" t="s">
        <v>218</v>
      </c>
      <c r="F216" s="94"/>
      <c r="G216" s="155">
        <v>3091155</v>
      </c>
      <c r="H216" s="94"/>
      <c r="I216" s="251">
        <f t="shared" si="59"/>
        <v>738.62724014336914</v>
      </c>
      <c r="J216" s="94"/>
      <c r="K216" s="251">
        <f t="shared" si="60"/>
        <v>75.411258621787468</v>
      </c>
      <c r="L216" s="94"/>
      <c r="M216" s="155">
        <v>1004241</v>
      </c>
      <c r="N216" s="94"/>
      <c r="O216" s="251">
        <f t="shared" si="61"/>
        <v>239.96200716845877</v>
      </c>
      <c r="P216" s="94"/>
      <c r="Q216" s="251">
        <f t="shared" si="62"/>
        <v>24.499281909060681</v>
      </c>
      <c r="R216" s="94"/>
      <c r="S216" s="155">
        <v>3667</v>
      </c>
      <c r="T216" s="94"/>
      <c r="U216" s="251">
        <f t="shared" si="63"/>
        <v>0.87622461170848265</v>
      </c>
      <c r="V216" s="94"/>
      <c r="W216" s="251">
        <f t="shared" si="64"/>
        <v>8.9459469151852516E-2</v>
      </c>
      <c r="X216" s="94"/>
      <c r="Y216" s="155">
        <v>0</v>
      </c>
      <c r="Z216" s="94"/>
      <c r="AA216" s="251">
        <f t="shared" si="65"/>
        <v>0</v>
      </c>
      <c r="AB216" s="94"/>
      <c r="AC216" s="251">
        <f t="shared" si="66"/>
        <v>0</v>
      </c>
      <c r="AD216" s="94"/>
      <c r="AE216" s="155">
        <f t="shared" si="67"/>
        <v>4099063</v>
      </c>
      <c r="AF216" s="146"/>
      <c r="AG216" s="94"/>
      <c r="AH216" s="155">
        <v>0</v>
      </c>
      <c r="AI216" s="94"/>
      <c r="AJ216" s="155">
        <v>0</v>
      </c>
      <c r="AK216" s="94"/>
      <c r="AL216" s="155">
        <f t="shared" si="68"/>
        <v>4099063</v>
      </c>
      <c r="AM216" s="94"/>
      <c r="AN216" s="155">
        <v>3452883</v>
      </c>
      <c r="AO216" s="94"/>
      <c r="AP216" s="251">
        <f t="shared" si="69"/>
        <v>825.06164874551973</v>
      </c>
      <c r="AQ216" s="94"/>
      <c r="AR216" s="251">
        <f t="shared" si="70"/>
        <v>65.597538694291956</v>
      </c>
      <c r="AS216" s="94"/>
      <c r="AT216" s="155">
        <v>0</v>
      </c>
      <c r="AU216" s="94"/>
      <c r="AV216" s="155">
        <v>121476</v>
      </c>
      <c r="AW216" s="94"/>
      <c r="AX216" s="155"/>
      <c r="AY216" s="94"/>
      <c r="AZ216" s="155">
        <v>0</v>
      </c>
      <c r="BA216" s="94"/>
      <c r="BB216" s="94">
        <v>4</v>
      </c>
    </row>
    <row r="217" spans="1:54" ht="9.75" customHeight="1" x14ac:dyDescent="0.25">
      <c r="A217" s="94">
        <v>5</v>
      </c>
      <c r="B217" s="94"/>
      <c r="C217" s="155">
        <v>5614</v>
      </c>
      <c r="D217" s="97" t="s">
        <v>84</v>
      </c>
      <c r="E217" s="8" t="s">
        <v>219</v>
      </c>
      <c r="F217" s="94"/>
      <c r="G217" s="155">
        <v>3230024</v>
      </c>
      <c r="H217" s="94"/>
      <c r="I217" s="253">
        <f t="shared" si="59"/>
        <v>575.35162094763098</v>
      </c>
      <c r="J217" s="94"/>
      <c r="K217" s="253">
        <f t="shared" si="60"/>
        <v>55.663686297649619</v>
      </c>
      <c r="L217" s="94"/>
      <c r="M217" s="155">
        <v>1437571</v>
      </c>
      <c r="N217" s="94"/>
      <c r="O217" s="253">
        <f t="shared" si="61"/>
        <v>256.06893480584256</v>
      </c>
      <c r="P217" s="94"/>
      <c r="Q217" s="253">
        <f t="shared" si="62"/>
        <v>24.77396489146782</v>
      </c>
      <c r="R217" s="94"/>
      <c r="S217" s="155">
        <v>11735</v>
      </c>
      <c r="T217" s="94"/>
      <c r="U217" s="253">
        <f t="shared" si="63"/>
        <v>2.0903099394371214</v>
      </c>
      <c r="V217" s="94"/>
      <c r="W217" s="253">
        <f t="shared" si="64"/>
        <v>0.20223173533785452</v>
      </c>
      <c r="X217" s="94"/>
      <c r="Y217" s="155">
        <v>1123419</v>
      </c>
      <c r="Z217" s="94"/>
      <c r="AA217" s="253">
        <f t="shared" si="65"/>
        <v>200.11026006412541</v>
      </c>
      <c r="AB217" s="94"/>
      <c r="AC217" s="253">
        <f t="shared" si="66"/>
        <v>19.360117075544711</v>
      </c>
      <c r="AD217" s="94"/>
      <c r="AE217" s="155">
        <f t="shared" si="67"/>
        <v>5802749</v>
      </c>
      <c r="AF217" s="146"/>
      <c r="AG217" s="94"/>
      <c r="AH217" s="155">
        <v>26850</v>
      </c>
      <c r="AI217" s="94"/>
      <c r="AJ217" s="155">
        <v>73100</v>
      </c>
      <c r="AK217" s="94"/>
      <c r="AL217" s="155">
        <f t="shared" si="68"/>
        <v>5902699</v>
      </c>
      <c r="AM217" s="94"/>
      <c r="AN217" s="155">
        <v>6050543</v>
      </c>
      <c r="AO217" s="94"/>
      <c r="AP217" s="253">
        <f t="shared" si="69"/>
        <v>1077.7597078731742</v>
      </c>
      <c r="AQ217" s="94"/>
      <c r="AR217" s="253">
        <f t="shared" si="70"/>
        <v>85.688607933545342</v>
      </c>
      <c r="AS217" s="94"/>
      <c r="AT217" s="155">
        <v>89132</v>
      </c>
      <c r="AU217" s="94"/>
      <c r="AV217" s="155">
        <v>161407</v>
      </c>
      <c r="AW217" s="94"/>
      <c r="AX217" s="155"/>
      <c r="AY217" s="94"/>
      <c r="AZ217" s="155">
        <v>0</v>
      </c>
      <c r="BA217" s="94"/>
      <c r="BB217" s="94">
        <v>5</v>
      </c>
    </row>
    <row r="218" spans="1:54" ht="9.75" customHeight="1" x14ac:dyDescent="0.25">
      <c r="A218" s="94">
        <v>6</v>
      </c>
      <c r="B218" s="94"/>
      <c r="C218" s="155">
        <v>42620</v>
      </c>
      <c r="E218" s="8" t="s">
        <v>220</v>
      </c>
      <c r="F218" s="94"/>
      <c r="G218" s="155">
        <v>29763695</v>
      </c>
      <c r="H218" s="94"/>
      <c r="I218" s="253">
        <f t="shared" si="59"/>
        <v>698.35042233693105</v>
      </c>
      <c r="J218" s="94"/>
      <c r="K218" s="253">
        <f t="shared" si="60"/>
        <v>82.300895477980674</v>
      </c>
      <c r="L218" s="94"/>
      <c r="M218" s="155">
        <v>5710020</v>
      </c>
      <c r="N218" s="94"/>
      <c r="O218" s="253">
        <f t="shared" si="61"/>
        <v>133.9751290473956</v>
      </c>
      <c r="P218" s="94"/>
      <c r="Q218" s="253">
        <f t="shared" si="62"/>
        <v>15.789026167523193</v>
      </c>
      <c r="R218" s="94"/>
      <c r="S218" s="155">
        <v>0</v>
      </c>
      <c r="T218" s="94"/>
      <c r="U218" s="253">
        <f t="shared" si="63"/>
        <v>0</v>
      </c>
      <c r="V218" s="94"/>
      <c r="W218" s="253">
        <f t="shared" si="64"/>
        <v>0</v>
      </c>
      <c r="X218" s="94"/>
      <c r="Y218" s="155">
        <v>690770</v>
      </c>
      <c r="Z218" s="94"/>
      <c r="AA218" s="253">
        <f t="shared" si="65"/>
        <v>16.207648991084</v>
      </c>
      <c r="AB218" s="94"/>
      <c r="AC218" s="253">
        <f t="shared" si="66"/>
        <v>1.9100783544961308</v>
      </c>
      <c r="AD218" s="94"/>
      <c r="AE218" s="155">
        <f t="shared" si="67"/>
        <v>36164485</v>
      </c>
      <c r="AF218" s="146"/>
      <c r="AG218" s="94"/>
      <c r="AH218" s="155">
        <v>0</v>
      </c>
      <c r="AI218" s="94"/>
      <c r="AJ218" s="155">
        <v>289512</v>
      </c>
      <c r="AK218" s="94"/>
      <c r="AL218" s="155">
        <f t="shared" si="68"/>
        <v>36453997</v>
      </c>
      <c r="AM218" s="94"/>
      <c r="AN218" s="155">
        <v>31091211</v>
      </c>
      <c r="AO218" s="94"/>
      <c r="AP218" s="253">
        <f t="shared" si="69"/>
        <v>729.49814641013609</v>
      </c>
      <c r="AQ218" s="94"/>
      <c r="AR218" s="253">
        <f t="shared" si="70"/>
        <v>57.999645189317164</v>
      </c>
      <c r="AS218" s="94"/>
      <c r="AT218" s="155">
        <v>0</v>
      </c>
      <c r="AU218" s="94"/>
      <c r="AV218" s="155">
        <v>2511883</v>
      </c>
      <c r="AW218" s="94"/>
      <c r="AX218" s="155"/>
      <c r="AY218" s="94"/>
      <c r="AZ218" s="155">
        <v>111233</v>
      </c>
      <c r="BA218" s="94"/>
      <c r="BB218" s="94">
        <v>6</v>
      </c>
    </row>
    <row r="219" spans="1:54" ht="9.75" customHeight="1" x14ac:dyDescent="0.25">
      <c r="A219" s="94">
        <v>7</v>
      </c>
      <c r="B219" s="94"/>
      <c r="C219" s="155">
        <v>3621</v>
      </c>
      <c r="E219" s="8" t="s">
        <v>221</v>
      </c>
      <c r="F219" s="94"/>
      <c r="G219" s="155">
        <v>2890763</v>
      </c>
      <c r="H219" s="94"/>
      <c r="I219" s="253">
        <f t="shared" si="59"/>
        <v>798.33278099972381</v>
      </c>
      <c r="J219" s="94"/>
      <c r="K219" s="253">
        <f t="shared" si="60"/>
        <v>60.195661309070402</v>
      </c>
      <c r="L219" s="94"/>
      <c r="M219" s="155">
        <v>1408598</v>
      </c>
      <c r="N219" s="94"/>
      <c r="O219" s="253">
        <f t="shared" si="61"/>
        <v>389.00800883733774</v>
      </c>
      <c r="P219" s="94"/>
      <c r="Q219" s="253">
        <f t="shared" si="62"/>
        <v>29.331871249436205</v>
      </c>
      <c r="R219" s="94"/>
      <c r="S219" s="155">
        <v>502917</v>
      </c>
      <c r="T219" s="94"/>
      <c r="U219" s="253">
        <f t="shared" si="63"/>
        <v>138.88898094449047</v>
      </c>
      <c r="V219" s="94"/>
      <c r="W219" s="253">
        <f t="shared" si="64"/>
        <v>10.472467441493391</v>
      </c>
      <c r="X219" s="94"/>
      <c r="Y219" s="155">
        <v>0</v>
      </c>
      <c r="Z219" s="94"/>
      <c r="AA219" s="253">
        <f t="shared" si="65"/>
        <v>0</v>
      </c>
      <c r="AB219" s="94"/>
      <c r="AC219" s="253">
        <f t="shared" si="66"/>
        <v>0</v>
      </c>
      <c r="AD219" s="94"/>
      <c r="AE219" s="155">
        <f t="shared" si="67"/>
        <v>4802278</v>
      </c>
      <c r="AF219" s="146"/>
      <c r="AG219" s="94"/>
      <c r="AH219" s="155">
        <v>81699</v>
      </c>
      <c r="AI219" s="94"/>
      <c r="AJ219" s="155">
        <v>84000</v>
      </c>
      <c r="AK219" s="94"/>
      <c r="AL219" s="155">
        <f t="shared" si="68"/>
        <v>4967977</v>
      </c>
      <c r="AM219" s="94"/>
      <c r="AN219" s="155">
        <v>4412490</v>
      </c>
      <c r="AO219" s="94"/>
      <c r="AP219" s="253">
        <f t="shared" si="69"/>
        <v>1218.5832642916321</v>
      </c>
      <c r="AQ219" s="94"/>
      <c r="AR219" s="253">
        <f t="shared" si="70"/>
        <v>96.884957570294546</v>
      </c>
      <c r="AS219" s="94"/>
      <c r="AT219" s="155">
        <v>50000</v>
      </c>
      <c r="AU219" s="94"/>
      <c r="AV219" s="155">
        <v>0</v>
      </c>
      <c r="AW219" s="94"/>
      <c r="AX219" s="155"/>
      <c r="AY219" s="94"/>
      <c r="AZ219" s="155">
        <v>0</v>
      </c>
      <c r="BA219" s="94"/>
      <c r="BB219" s="94">
        <v>7</v>
      </c>
    </row>
    <row r="220" spans="1:54" ht="9.75" customHeight="1" x14ac:dyDescent="0.25">
      <c r="A220" s="94">
        <v>8</v>
      </c>
      <c r="B220" s="94"/>
      <c r="C220" s="155">
        <v>5444</v>
      </c>
      <c r="E220" s="8" t="s">
        <v>222</v>
      </c>
      <c r="F220" s="94"/>
      <c r="G220" s="155">
        <v>4923984</v>
      </c>
      <c r="H220" s="94"/>
      <c r="I220" s="253">
        <f t="shared" si="59"/>
        <v>904.47905951506243</v>
      </c>
      <c r="J220" s="94"/>
      <c r="K220" s="253">
        <f t="shared" si="60"/>
        <v>76.843800734200897</v>
      </c>
      <c r="L220" s="94"/>
      <c r="M220" s="155">
        <v>1478152</v>
      </c>
      <c r="N220" s="94"/>
      <c r="O220" s="253">
        <f t="shared" si="61"/>
        <v>271.51947097722262</v>
      </c>
      <c r="P220" s="94"/>
      <c r="Q220" s="253">
        <f t="shared" si="62"/>
        <v>23.068072061741169</v>
      </c>
      <c r="R220" s="94"/>
      <c r="S220" s="155">
        <v>5647</v>
      </c>
      <c r="T220" s="94"/>
      <c r="U220" s="253">
        <f t="shared" si="63"/>
        <v>1.0372887582659809</v>
      </c>
      <c r="V220" s="94"/>
      <c r="W220" s="253">
        <f t="shared" si="64"/>
        <v>8.8127204057940167E-2</v>
      </c>
      <c r="X220" s="94"/>
      <c r="Y220" s="155">
        <v>0</v>
      </c>
      <c r="Z220" s="94"/>
      <c r="AA220" s="253">
        <f t="shared" si="65"/>
        <v>0</v>
      </c>
      <c r="AB220" s="94"/>
      <c r="AC220" s="253">
        <f t="shared" si="66"/>
        <v>0</v>
      </c>
      <c r="AD220" s="94"/>
      <c r="AE220" s="155">
        <f t="shared" si="67"/>
        <v>6407783</v>
      </c>
      <c r="AF220" s="146"/>
      <c r="AG220" s="94"/>
      <c r="AH220" s="155">
        <v>120000</v>
      </c>
      <c r="AI220" s="94"/>
      <c r="AJ220" s="155">
        <v>0</v>
      </c>
      <c r="AK220" s="94"/>
      <c r="AL220" s="155">
        <f t="shared" si="68"/>
        <v>6527783</v>
      </c>
      <c r="AM220" s="94"/>
      <c r="AN220" s="155">
        <v>5530577</v>
      </c>
      <c r="AO220" s="94"/>
      <c r="AP220" s="253">
        <f t="shared" si="69"/>
        <v>1015.9031961792799</v>
      </c>
      <c r="AQ220" s="94"/>
      <c r="AR220" s="253">
        <f t="shared" si="70"/>
        <v>80.770630076371091</v>
      </c>
      <c r="AS220" s="94"/>
      <c r="AT220" s="155">
        <v>13024</v>
      </c>
      <c r="AU220" s="94"/>
      <c r="AV220" s="155">
        <v>476884</v>
      </c>
      <c r="AW220" s="94"/>
      <c r="AX220" s="155"/>
      <c r="AY220" s="94"/>
      <c r="AZ220" s="155">
        <v>0</v>
      </c>
      <c r="BA220" s="94"/>
      <c r="BB220" s="94">
        <v>8</v>
      </c>
    </row>
    <row r="221" spans="1:54" ht="9.75" customHeight="1" x14ac:dyDescent="0.25">
      <c r="A221" s="94">
        <v>9</v>
      </c>
      <c r="B221" s="94"/>
      <c r="C221" s="155">
        <v>5644</v>
      </c>
      <c r="E221" s="8" t="s">
        <v>223</v>
      </c>
      <c r="F221" s="94"/>
      <c r="G221" s="155">
        <v>3617225</v>
      </c>
      <c r="H221" s="94"/>
      <c r="I221" s="253">
        <f t="shared" si="59"/>
        <v>640.89741318214033</v>
      </c>
      <c r="J221" s="94"/>
      <c r="K221" s="253">
        <f t="shared" si="60"/>
        <v>72.232755926581575</v>
      </c>
      <c r="L221" s="94"/>
      <c r="M221" s="155">
        <v>1343297</v>
      </c>
      <c r="N221" s="94"/>
      <c r="O221" s="253">
        <f t="shared" si="61"/>
        <v>238.00442948263643</v>
      </c>
      <c r="P221" s="94"/>
      <c r="Q221" s="253">
        <f t="shared" si="62"/>
        <v>26.824442587317421</v>
      </c>
      <c r="R221" s="94"/>
      <c r="S221" s="155">
        <v>47213</v>
      </c>
      <c r="T221" s="94"/>
      <c r="U221" s="253">
        <f t="shared" si="63"/>
        <v>8.3651665485471298</v>
      </c>
      <c r="V221" s="94"/>
      <c r="W221" s="253">
        <f t="shared" si="64"/>
        <v>0.94280148610100167</v>
      </c>
      <c r="X221" s="94"/>
      <c r="Y221" s="155">
        <v>0</v>
      </c>
      <c r="Z221" s="94"/>
      <c r="AA221" s="253">
        <f t="shared" si="65"/>
        <v>0</v>
      </c>
      <c r="AB221" s="94"/>
      <c r="AC221" s="253">
        <f t="shared" si="66"/>
        <v>0</v>
      </c>
      <c r="AD221" s="94"/>
      <c r="AE221" s="155">
        <f t="shared" si="67"/>
        <v>5007735</v>
      </c>
      <c r="AF221" s="146"/>
      <c r="AG221" s="94"/>
      <c r="AH221" s="155">
        <v>0</v>
      </c>
      <c r="AI221" s="94"/>
      <c r="AJ221" s="155">
        <v>752450</v>
      </c>
      <c r="AK221" s="94"/>
      <c r="AL221" s="155">
        <f t="shared" si="68"/>
        <v>5760185</v>
      </c>
      <c r="AM221" s="94"/>
      <c r="AN221" s="155">
        <v>5277279</v>
      </c>
      <c r="AO221" s="94"/>
      <c r="AP221" s="253">
        <f t="shared" si="69"/>
        <v>935.02462792345852</v>
      </c>
      <c r="AQ221" s="94"/>
      <c r="AR221" s="253">
        <f t="shared" si="70"/>
        <v>74.340280273096482</v>
      </c>
      <c r="AS221" s="94"/>
      <c r="AT221" s="155">
        <v>0</v>
      </c>
      <c r="AU221" s="94"/>
      <c r="AV221" s="155">
        <v>435177</v>
      </c>
      <c r="AW221" s="94"/>
      <c r="AX221" s="155"/>
      <c r="AY221" s="94"/>
      <c r="AZ221" s="155">
        <v>0</v>
      </c>
      <c r="BA221" s="94"/>
      <c r="BB221" s="94">
        <v>9</v>
      </c>
    </row>
    <row r="222" spans="1:54" ht="9.75" customHeight="1" x14ac:dyDescent="0.25">
      <c r="A222" s="94">
        <v>10</v>
      </c>
      <c r="B222" s="94"/>
      <c r="C222" s="155">
        <v>3691</v>
      </c>
      <c r="E222" s="8" t="s">
        <v>224</v>
      </c>
      <c r="F222" s="94"/>
      <c r="G222" s="155">
        <v>1435734</v>
      </c>
      <c r="H222" s="94"/>
      <c r="I222" s="253">
        <f t="shared" si="59"/>
        <v>388.98238959631539</v>
      </c>
      <c r="J222" s="94"/>
      <c r="K222" s="253">
        <f t="shared" si="60"/>
        <v>67.436442528903001</v>
      </c>
      <c r="L222" s="94"/>
      <c r="M222" s="155">
        <v>623232</v>
      </c>
      <c r="N222" s="94"/>
      <c r="O222" s="253">
        <f t="shared" si="61"/>
        <v>168.85180167976159</v>
      </c>
      <c r="P222" s="94"/>
      <c r="Q222" s="253">
        <f t="shared" si="62"/>
        <v>29.273214223646772</v>
      </c>
      <c r="R222" s="94"/>
      <c r="S222" s="155">
        <v>70052</v>
      </c>
      <c r="T222" s="94"/>
      <c r="U222" s="253">
        <f t="shared" si="63"/>
        <v>18.979138444865889</v>
      </c>
      <c r="V222" s="94"/>
      <c r="W222" s="253">
        <f t="shared" si="64"/>
        <v>3.2903432474502328</v>
      </c>
      <c r="X222" s="94"/>
      <c r="Y222" s="155">
        <v>0</v>
      </c>
      <c r="Z222" s="94"/>
      <c r="AA222" s="253">
        <f t="shared" si="65"/>
        <v>0</v>
      </c>
      <c r="AB222" s="94"/>
      <c r="AC222" s="253">
        <f t="shared" si="66"/>
        <v>0</v>
      </c>
      <c r="AD222" s="94"/>
      <c r="AE222" s="155">
        <f t="shared" si="67"/>
        <v>2129018</v>
      </c>
      <c r="AF222" s="146"/>
      <c r="AG222" s="94"/>
      <c r="AH222" s="155">
        <v>45320</v>
      </c>
      <c r="AI222" s="94"/>
      <c r="AJ222" s="155">
        <v>88194</v>
      </c>
      <c r="AK222" s="94"/>
      <c r="AL222" s="155">
        <f t="shared" si="68"/>
        <v>2262532</v>
      </c>
      <c r="AM222" s="94"/>
      <c r="AN222" s="155">
        <v>1878645</v>
      </c>
      <c r="AO222" s="94"/>
      <c r="AP222" s="253">
        <f t="shared" si="69"/>
        <v>508.97995123272824</v>
      </c>
      <c r="AQ222" s="94"/>
      <c r="AR222" s="253">
        <f t="shared" si="70"/>
        <v>40.467075516566396</v>
      </c>
      <c r="AS222" s="94"/>
      <c r="AT222" s="155">
        <v>0</v>
      </c>
      <c r="AU222" s="94"/>
      <c r="AV222" s="155">
        <v>0</v>
      </c>
      <c r="AW222" s="94"/>
      <c r="AX222" s="155"/>
      <c r="AY222" s="94"/>
      <c r="AZ222" s="155">
        <v>2698</v>
      </c>
      <c r="BA222" s="94"/>
      <c r="BB222" s="94">
        <v>10</v>
      </c>
    </row>
    <row r="223" spans="1:54" ht="9.75" customHeight="1" x14ac:dyDescent="0.25">
      <c r="A223" s="94">
        <v>11</v>
      </c>
      <c r="B223" s="94"/>
      <c r="C223" s="155">
        <v>21041</v>
      </c>
      <c r="E223" s="8" t="s">
        <v>225</v>
      </c>
      <c r="F223" s="94"/>
      <c r="G223" s="155">
        <v>29744313</v>
      </c>
      <c r="H223" s="94"/>
      <c r="I223" s="253">
        <f t="shared" si="59"/>
        <v>1413.6359013354879</v>
      </c>
      <c r="J223" s="94"/>
      <c r="K223" s="253">
        <f t="shared" si="60"/>
        <v>82.576896774329484</v>
      </c>
      <c r="L223" s="94"/>
      <c r="M223" s="155">
        <v>6163277</v>
      </c>
      <c r="N223" s="94"/>
      <c r="O223" s="253">
        <f t="shared" si="61"/>
        <v>292.91749441566463</v>
      </c>
      <c r="P223" s="94"/>
      <c r="Q223" s="253">
        <f t="shared" si="62"/>
        <v>17.110641910626718</v>
      </c>
      <c r="R223" s="94"/>
      <c r="S223" s="155">
        <v>76994</v>
      </c>
      <c r="T223" s="94"/>
      <c r="U223" s="253">
        <f t="shared" si="63"/>
        <v>3.6592367282923814</v>
      </c>
      <c r="V223" s="94"/>
      <c r="W223" s="253">
        <f t="shared" si="64"/>
        <v>0.21375264542982469</v>
      </c>
      <c r="X223" s="94"/>
      <c r="Y223" s="155">
        <v>35555</v>
      </c>
      <c r="Z223" s="94"/>
      <c r="AA223" s="253">
        <f t="shared" si="65"/>
        <v>1.6897961123520746</v>
      </c>
      <c r="AB223" s="94"/>
      <c r="AC223" s="253">
        <f t="shared" si="66"/>
        <v>9.8708669613962352E-2</v>
      </c>
      <c r="AD223" s="94"/>
      <c r="AE223" s="155">
        <f t="shared" si="67"/>
        <v>36020139</v>
      </c>
      <c r="AF223" s="146"/>
      <c r="AG223" s="94"/>
      <c r="AH223" s="155">
        <v>0</v>
      </c>
      <c r="AI223" s="94"/>
      <c r="AJ223" s="155">
        <v>0</v>
      </c>
      <c r="AK223" s="94"/>
      <c r="AL223" s="155">
        <f t="shared" si="68"/>
        <v>36020139</v>
      </c>
      <c r="AM223" s="94"/>
      <c r="AN223" s="155">
        <v>27488297</v>
      </c>
      <c r="AO223" s="94"/>
      <c r="AP223" s="253">
        <f t="shared" si="69"/>
        <v>1306.4159022860131</v>
      </c>
      <c r="AQ223" s="94"/>
      <c r="AR223" s="253">
        <f t="shared" si="70"/>
        <v>103.86819922044093</v>
      </c>
      <c r="AS223" s="94"/>
      <c r="AT223" s="155">
        <v>2241605</v>
      </c>
      <c r="AU223" s="94"/>
      <c r="AV223" s="155">
        <v>1019581</v>
      </c>
      <c r="AW223" s="94"/>
      <c r="AX223" s="155"/>
      <c r="AY223" s="94"/>
      <c r="AZ223" s="155">
        <v>0</v>
      </c>
      <c r="BA223" s="94"/>
      <c r="BB223" s="94">
        <v>11</v>
      </c>
    </row>
    <row r="224" spans="1:54" ht="9.75" customHeight="1" x14ac:dyDescent="0.25">
      <c r="A224" s="94">
        <v>12</v>
      </c>
      <c r="B224" s="94"/>
      <c r="C224" s="155">
        <v>3884</v>
      </c>
      <c r="E224" s="9" t="s">
        <v>226</v>
      </c>
      <c r="F224" s="94"/>
      <c r="G224" s="155">
        <v>2012178</v>
      </c>
      <c r="H224" s="94"/>
      <c r="I224" s="253">
        <f t="shared" si="59"/>
        <v>518.06848609680742</v>
      </c>
      <c r="J224" s="94"/>
      <c r="K224" s="253">
        <f t="shared" si="60"/>
        <v>54.069716355260354</v>
      </c>
      <c r="L224" s="94"/>
      <c r="M224" s="155">
        <v>1286334</v>
      </c>
      <c r="N224" s="94"/>
      <c r="O224" s="253">
        <f t="shared" si="61"/>
        <v>331.18795056642637</v>
      </c>
      <c r="P224" s="94"/>
      <c r="Q224" s="253">
        <f t="shared" si="62"/>
        <v>34.565388607830656</v>
      </c>
      <c r="R224" s="94"/>
      <c r="S224" s="155">
        <v>422939</v>
      </c>
      <c r="T224" s="94"/>
      <c r="U224" s="253">
        <f t="shared" si="63"/>
        <v>108.89263645726055</v>
      </c>
      <c r="V224" s="94"/>
      <c r="W224" s="253">
        <f t="shared" si="64"/>
        <v>11.36489503690899</v>
      </c>
      <c r="X224" s="94"/>
      <c r="Y224" s="155">
        <v>0</v>
      </c>
      <c r="Z224" s="94"/>
      <c r="AA224" s="253">
        <f t="shared" si="65"/>
        <v>0</v>
      </c>
      <c r="AB224" s="94"/>
      <c r="AC224" s="253">
        <f t="shared" si="66"/>
        <v>0</v>
      </c>
      <c r="AD224" s="94"/>
      <c r="AE224" s="155">
        <f t="shared" si="67"/>
        <v>3721451</v>
      </c>
      <c r="AF224" s="146"/>
      <c r="AG224" s="94"/>
      <c r="AH224" s="155">
        <v>0</v>
      </c>
      <c r="AI224" s="94"/>
      <c r="AJ224" s="155">
        <v>0</v>
      </c>
      <c r="AK224" s="94"/>
      <c r="AL224" s="155">
        <f t="shared" si="68"/>
        <v>3721451</v>
      </c>
      <c r="AM224" s="94"/>
      <c r="AN224" s="155">
        <v>3245625</v>
      </c>
      <c r="AO224" s="94"/>
      <c r="AP224" s="253">
        <f t="shared" si="69"/>
        <v>835.63980432543769</v>
      </c>
      <c r="AQ224" s="94"/>
      <c r="AR224" s="253">
        <f t="shared" si="70"/>
        <v>66.438567932559138</v>
      </c>
      <c r="AS224" s="94"/>
      <c r="AT224" s="155">
        <v>528786</v>
      </c>
      <c r="AU224" s="94"/>
      <c r="AV224" s="155">
        <v>150419</v>
      </c>
      <c r="AW224" s="94"/>
      <c r="AX224" s="155"/>
      <c r="AY224" s="94"/>
      <c r="AZ224" s="155">
        <v>0</v>
      </c>
      <c r="BA224" s="94"/>
      <c r="BB224" s="94">
        <v>12</v>
      </c>
    </row>
    <row r="225" spans="1:54" ht="9.75" customHeight="1" x14ac:dyDescent="0.25">
      <c r="A225" s="94">
        <v>13</v>
      </c>
      <c r="B225" s="94"/>
      <c r="C225" s="155">
        <v>3542</v>
      </c>
      <c r="D225" s="97" t="s">
        <v>84</v>
      </c>
      <c r="E225" s="8" t="s">
        <v>227</v>
      </c>
      <c r="F225" s="94"/>
      <c r="G225" s="155">
        <v>6427784</v>
      </c>
      <c r="H225" s="94"/>
      <c r="I225" s="253">
        <f t="shared" si="59"/>
        <v>1814.7329192546583</v>
      </c>
      <c r="J225" s="94"/>
      <c r="K225" s="253">
        <f t="shared" si="60"/>
        <v>48.852679672444999</v>
      </c>
      <c r="L225" s="94"/>
      <c r="M225" s="155">
        <v>5840823</v>
      </c>
      <c r="N225" s="94"/>
      <c r="O225" s="253">
        <f t="shared" si="61"/>
        <v>1649.0183512140034</v>
      </c>
      <c r="P225" s="94"/>
      <c r="Q225" s="253">
        <f t="shared" si="62"/>
        <v>44.391637155581023</v>
      </c>
      <c r="R225" s="94"/>
      <c r="S225" s="155">
        <v>843064</v>
      </c>
      <c r="T225" s="94"/>
      <c r="U225" s="253">
        <f t="shared" si="63"/>
        <v>238.01919819311124</v>
      </c>
      <c r="V225" s="94"/>
      <c r="W225" s="253">
        <f t="shared" si="64"/>
        <v>6.4074859291118322</v>
      </c>
      <c r="X225" s="94"/>
      <c r="Y225" s="155">
        <v>45814</v>
      </c>
      <c r="Z225" s="94"/>
      <c r="AA225" s="253">
        <f t="shared" si="65"/>
        <v>12.93450028232637</v>
      </c>
      <c r="AB225" s="94"/>
      <c r="AC225" s="253">
        <f t="shared" si="66"/>
        <v>0.34819724286214271</v>
      </c>
      <c r="AD225" s="94"/>
      <c r="AE225" s="155">
        <f t="shared" si="67"/>
        <v>13157485</v>
      </c>
      <c r="AF225" s="146"/>
      <c r="AG225" s="94"/>
      <c r="AH225" s="155">
        <v>82975</v>
      </c>
      <c r="AI225" s="94"/>
      <c r="AJ225" s="155">
        <v>0</v>
      </c>
      <c r="AK225" s="94"/>
      <c r="AL225" s="155">
        <f t="shared" si="68"/>
        <v>13240460</v>
      </c>
      <c r="AM225" s="94"/>
      <c r="AN225" s="155">
        <v>11953852</v>
      </c>
      <c r="AO225" s="94"/>
      <c r="AP225" s="253">
        <f t="shared" si="69"/>
        <v>3374.8876341050254</v>
      </c>
      <c r="AQ225" s="94"/>
      <c r="AR225" s="253">
        <f t="shared" si="70"/>
        <v>268.32458217358635</v>
      </c>
      <c r="AS225" s="94"/>
      <c r="AT225" s="155">
        <v>22970</v>
      </c>
      <c r="AU225" s="94"/>
      <c r="AV225" s="155">
        <v>0</v>
      </c>
      <c r="AW225" s="94"/>
      <c r="AX225" s="155"/>
      <c r="AY225" s="94"/>
      <c r="AZ225" s="155">
        <v>0</v>
      </c>
      <c r="BA225" s="94"/>
      <c r="BB225" s="94">
        <v>13</v>
      </c>
    </row>
    <row r="226" spans="1:54" ht="9.75" customHeight="1" x14ac:dyDescent="0.25">
      <c r="A226" s="94">
        <v>14</v>
      </c>
      <c r="B226" s="94"/>
      <c r="C226" s="155">
        <v>16379</v>
      </c>
      <c r="E226" s="8" t="s">
        <v>146</v>
      </c>
      <c r="F226" s="94"/>
      <c r="G226" s="155">
        <v>14024016</v>
      </c>
      <c r="H226" s="94"/>
      <c r="I226" s="253">
        <f t="shared" si="59"/>
        <v>856.21930520788817</v>
      </c>
      <c r="J226" s="94"/>
      <c r="K226" s="253">
        <f t="shared" si="60"/>
        <v>82.225667571222246</v>
      </c>
      <c r="L226" s="94"/>
      <c r="M226" s="155">
        <v>2959963</v>
      </c>
      <c r="N226" s="94"/>
      <c r="O226" s="253">
        <f t="shared" si="61"/>
        <v>180.71695463703523</v>
      </c>
      <c r="P226" s="94"/>
      <c r="Q226" s="253">
        <f t="shared" si="62"/>
        <v>17.354867083802365</v>
      </c>
      <c r="R226" s="94"/>
      <c r="S226" s="155">
        <v>71542</v>
      </c>
      <c r="T226" s="94"/>
      <c r="U226" s="253">
        <f t="shared" si="63"/>
        <v>4.3679101288234934</v>
      </c>
      <c r="V226" s="94"/>
      <c r="W226" s="253">
        <f t="shared" si="64"/>
        <v>0.41946534497538951</v>
      </c>
      <c r="X226" s="94"/>
      <c r="Y226" s="155">
        <v>0</v>
      </c>
      <c r="Z226" s="94"/>
      <c r="AA226" s="253">
        <f t="shared" si="65"/>
        <v>0</v>
      </c>
      <c r="AB226" s="94"/>
      <c r="AC226" s="253">
        <f t="shared" si="66"/>
        <v>0</v>
      </c>
      <c r="AD226" s="94"/>
      <c r="AE226" s="155">
        <f t="shared" si="67"/>
        <v>17055521</v>
      </c>
      <c r="AF226" s="146"/>
      <c r="AG226" s="94"/>
      <c r="AH226" s="155">
        <v>0</v>
      </c>
      <c r="AI226" s="94"/>
      <c r="AJ226" s="155">
        <v>604380</v>
      </c>
      <c r="AK226" s="94"/>
      <c r="AL226" s="155">
        <f t="shared" si="68"/>
        <v>17659901</v>
      </c>
      <c r="AM226" s="94"/>
      <c r="AN226" s="155">
        <v>14736906</v>
      </c>
      <c r="AO226" s="94"/>
      <c r="AP226" s="253">
        <f t="shared" si="69"/>
        <v>899.74394041150254</v>
      </c>
      <c r="AQ226" s="94"/>
      <c r="AR226" s="253">
        <f t="shared" si="70"/>
        <v>71.535245924759465</v>
      </c>
      <c r="AS226" s="94"/>
      <c r="AT226" s="155">
        <v>806481</v>
      </c>
      <c r="AU226" s="94"/>
      <c r="AV226" s="155">
        <v>1726615</v>
      </c>
      <c r="AW226" s="94"/>
      <c r="AX226" s="155"/>
      <c r="AY226" s="94"/>
      <c r="AZ226" s="155">
        <v>0</v>
      </c>
      <c r="BA226" s="94"/>
      <c r="BB226" s="94">
        <v>14</v>
      </c>
    </row>
    <row r="227" spans="1:54" ht="9.75" customHeight="1" x14ac:dyDescent="0.25">
      <c r="A227" s="94">
        <v>15</v>
      </c>
      <c r="B227" s="94"/>
      <c r="C227" s="155">
        <v>4961</v>
      </c>
      <c r="E227" s="8" t="s">
        <v>228</v>
      </c>
      <c r="F227" s="94"/>
      <c r="G227" s="155">
        <v>4586484</v>
      </c>
      <c r="H227" s="94"/>
      <c r="I227" s="253">
        <f t="shared" si="59"/>
        <v>924.50796210441445</v>
      </c>
      <c r="J227" s="94"/>
      <c r="K227" s="253">
        <f t="shared" si="60"/>
        <v>86.623828973576295</v>
      </c>
      <c r="L227" s="94"/>
      <c r="M227" s="155">
        <v>703739</v>
      </c>
      <c r="N227" s="94"/>
      <c r="O227" s="253">
        <f t="shared" si="61"/>
        <v>141.85426325337633</v>
      </c>
      <c r="P227" s="94"/>
      <c r="Q227" s="253">
        <f t="shared" si="62"/>
        <v>13.291350580975667</v>
      </c>
      <c r="R227" s="94"/>
      <c r="S227" s="155">
        <v>4491</v>
      </c>
      <c r="T227" s="94"/>
      <c r="U227" s="253">
        <f t="shared" si="63"/>
        <v>0.90526103608143516</v>
      </c>
      <c r="V227" s="94"/>
      <c r="W227" s="253">
        <f t="shared" si="64"/>
        <v>8.4820445448044984E-2</v>
      </c>
      <c r="X227" s="94"/>
      <c r="Y227" s="155">
        <v>0</v>
      </c>
      <c r="Z227" s="94"/>
      <c r="AA227" s="253">
        <f t="shared" si="65"/>
        <v>0</v>
      </c>
      <c r="AB227" s="94"/>
      <c r="AC227" s="253">
        <f t="shared" si="66"/>
        <v>0</v>
      </c>
      <c r="AD227" s="94"/>
      <c r="AE227" s="155">
        <f>(G227+M227+S227+Y227)</f>
        <v>5294714</v>
      </c>
      <c r="AF227" s="146"/>
      <c r="AG227" s="94"/>
      <c r="AH227" s="155">
        <v>0</v>
      </c>
      <c r="AI227" s="94"/>
      <c r="AJ227" s="155">
        <v>0</v>
      </c>
      <c r="AK227" s="94"/>
      <c r="AL227" s="155">
        <f t="shared" si="68"/>
        <v>5294714</v>
      </c>
      <c r="AM227" s="94"/>
      <c r="AN227" s="155">
        <v>3944082</v>
      </c>
      <c r="AO227" s="94"/>
      <c r="AP227" s="253">
        <f t="shared" si="69"/>
        <v>795.01753678693808</v>
      </c>
      <c r="AQ227" s="94"/>
      <c r="AR227" s="253">
        <f t="shared" si="70"/>
        <v>63.208844710351165</v>
      </c>
      <c r="AS227" s="94"/>
      <c r="AT227" s="155">
        <v>454461</v>
      </c>
      <c r="AU227" s="94"/>
      <c r="AV227" s="155">
        <v>0</v>
      </c>
      <c r="AW227" s="94"/>
      <c r="AX227" s="155"/>
      <c r="AY227" s="94"/>
      <c r="AZ227" s="155">
        <v>0</v>
      </c>
      <c r="BA227" s="94"/>
      <c r="BB227" s="94">
        <v>15</v>
      </c>
    </row>
    <row r="228" spans="1:54" ht="9.75" customHeight="1" x14ac:dyDescent="0.25">
      <c r="A228" s="94">
        <v>16</v>
      </c>
      <c r="B228" s="94"/>
      <c r="C228" s="155">
        <v>8216</v>
      </c>
      <c r="E228" s="8" t="s">
        <v>229</v>
      </c>
      <c r="F228" s="94"/>
      <c r="G228" s="155">
        <v>9566565</v>
      </c>
      <c r="H228" s="94"/>
      <c r="I228" s="253">
        <f t="shared" si="59"/>
        <v>1164.3823028237584</v>
      </c>
      <c r="J228" s="94"/>
      <c r="K228" s="253">
        <f t="shared" si="60"/>
        <v>75.199196140872488</v>
      </c>
      <c r="L228" s="94"/>
      <c r="M228" s="155">
        <v>2697418</v>
      </c>
      <c r="N228" s="94"/>
      <c r="O228" s="253">
        <f t="shared" si="61"/>
        <v>328.31280428432325</v>
      </c>
      <c r="P228" s="94"/>
      <c r="Q228" s="253">
        <f t="shared" si="62"/>
        <v>21.203395916498764</v>
      </c>
      <c r="R228" s="94"/>
      <c r="S228" s="155">
        <v>457649</v>
      </c>
      <c r="T228" s="94"/>
      <c r="U228" s="253">
        <f t="shared" si="63"/>
        <v>55.702166504381694</v>
      </c>
      <c r="V228" s="94"/>
      <c r="W228" s="253">
        <f t="shared" si="64"/>
        <v>3.5974079426287444</v>
      </c>
      <c r="X228" s="94"/>
      <c r="Y228" s="155">
        <v>0</v>
      </c>
      <c r="Z228" s="94"/>
      <c r="AA228" s="253">
        <f t="shared" si="65"/>
        <v>0</v>
      </c>
      <c r="AB228" s="94"/>
      <c r="AC228" s="253">
        <f t="shared" si="66"/>
        <v>0</v>
      </c>
      <c r="AD228" s="94"/>
      <c r="AE228" s="155">
        <f t="shared" ref="AE228:AE241" si="71">(G228+M228+S228+Y228)</f>
        <v>12721632</v>
      </c>
      <c r="AF228" s="146"/>
      <c r="AG228" s="94"/>
      <c r="AH228" s="155">
        <v>586297</v>
      </c>
      <c r="AI228" s="94"/>
      <c r="AJ228" s="155">
        <v>1325000</v>
      </c>
      <c r="AK228" s="94"/>
      <c r="AL228" s="155">
        <f t="shared" si="68"/>
        <v>14632929</v>
      </c>
      <c r="AM228" s="94"/>
      <c r="AN228" s="155">
        <v>12742342</v>
      </c>
      <c r="AO228" s="94"/>
      <c r="AP228" s="253">
        <f t="shared" si="69"/>
        <v>1550.9179649464459</v>
      </c>
      <c r="AQ228" s="94"/>
      <c r="AR228" s="253">
        <f t="shared" si="70"/>
        <v>123.30763570447618</v>
      </c>
      <c r="AS228" s="94"/>
      <c r="AT228" s="155">
        <v>0</v>
      </c>
      <c r="AU228" s="94"/>
      <c r="AV228" s="155">
        <v>0</v>
      </c>
      <c r="AW228" s="94"/>
      <c r="AX228" s="155"/>
      <c r="AY228" s="94"/>
      <c r="AZ228" s="155">
        <v>154839</v>
      </c>
      <c r="BA228" s="94"/>
      <c r="BB228" s="94">
        <v>16</v>
      </c>
    </row>
    <row r="229" spans="1:54" ht="9.75" customHeight="1" x14ac:dyDescent="0.25">
      <c r="A229" s="94">
        <v>17</v>
      </c>
      <c r="B229" s="94"/>
      <c r="C229" s="155">
        <v>14440</v>
      </c>
      <c r="E229" s="8" t="s">
        <v>230</v>
      </c>
      <c r="F229" s="94"/>
      <c r="G229" s="155">
        <v>9352104</v>
      </c>
      <c r="H229" s="94"/>
      <c r="I229" s="253">
        <f t="shared" si="59"/>
        <v>647.65263157894742</v>
      </c>
      <c r="J229" s="94"/>
      <c r="K229" s="253">
        <f t="shared" si="60"/>
        <v>70.788051787938556</v>
      </c>
      <c r="L229" s="94"/>
      <c r="M229" s="155">
        <v>3859312</v>
      </c>
      <c r="N229" s="94"/>
      <c r="O229" s="253">
        <f t="shared" si="61"/>
        <v>267.26537396121881</v>
      </c>
      <c r="P229" s="94"/>
      <c r="Q229" s="253">
        <f t="shared" si="62"/>
        <v>29.211948212061444</v>
      </c>
      <c r="R229" s="94"/>
      <c r="S229" s="155">
        <v>0</v>
      </c>
      <c r="T229" s="94"/>
      <c r="U229" s="253">
        <f t="shared" si="63"/>
        <v>0</v>
      </c>
      <c r="V229" s="94"/>
      <c r="W229" s="253">
        <f t="shared" si="64"/>
        <v>0</v>
      </c>
      <c r="X229" s="94"/>
      <c r="Y229" s="155">
        <v>0</v>
      </c>
      <c r="Z229" s="94"/>
      <c r="AA229" s="253">
        <f t="shared" si="65"/>
        <v>0</v>
      </c>
      <c r="AB229" s="94"/>
      <c r="AC229" s="253">
        <f t="shared" si="66"/>
        <v>0</v>
      </c>
      <c r="AD229" s="94"/>
      <c r="AE229" s="155">
        <f t="shared" si="71"/>
        <v>13211416</v>
      </c>
      <c r="AF229" s="146"/>
      <c r="AG229" s="94"/>
      <c r="AH229" s="155">
        <v>569327</v>
      </c>
      <c r="AI229" s="94"/>
      <c r="AJ229" s="155">
        <v>3046000</v>
      </c>
      <c r="AK229" s="94"/>
      <c r="AL229" s="155">
        <f t="shared" si="68"/>
        <v>16826743</v>
      </c>
      <c r="AM229" s="94"/>
      <c r="AN229" s="155">
        <v>21256456</v>
      </c>
      <c r="AO229" s="94"/>
      <c r="AP229" s="253">
        <f t="shared" si="69"/>
        <v>1472.0537396121883</v>
      </c>
      <c r="AQ229" s="94"/>
      <c r="AR229" s="253">
        <f t="shared" si="70"/>
        <v>117.03743870668193</v>
      </c>
      <c r="AS229" s="94"/>
      <c r="AT229" s="155">
        <v>0</v>
      </c>
      <c r="AU229" s="94"/>
      <c r="AV229" s="155">
        <v>0</v>
      </c>
      <c r="AW229" s="94"/>
      <c r="AX229" s="155"/>
      <c r="AY229" s="94"/>
      <c r="AZ229" s="155">
        <v>0</v>
      </c>
      <c r="BA229" s="94"/>
      <c r="BB229" s="94">
        <v>17</v>
      </c>
    </row>
    <row r="230" spans="1:54" ht="9.75" customHeight="1" x14ac:dyDescent="0.25">
      <c r="A230" s="94">
        <v>18</v>
      </c>
      <c r="B230" s="94"/>
      <c r="C230" s="155">
        <v>23292</v>
      </c>
      <c r="E230" s="8" t="s">
        <v>231</v>
      </c>
      <c r="F230" s="94"/>
      <c r="G230" s="155">
        <v>33820879</v>
      </c>
      <c r="H230" s="94"/>
      <c r="I230" s="253">
        <f t="shared" si="59"/>
        <v>1452.0384252103727</v>
      </c>
      <c r="J230" s="94"/>
      <c r="K230" s="253">
        <f t="shared" si="60"/>
        <v>88.381800815229056</v>
      </c>
      <c r="L230" s="94"/>
      <c r="M230" s="155">
        <v>4269970</v>
      </c>
      <c r="N230" s="94"/>
      <c r="O230" s="253">
        <f t="shared" si="61"/>
        <v>183.32345869826551</v>
      </c>
      <c r="P230" s="94"/>
      <c r="Q230" s="253">
        <f t="shared" si="62"/>
        <v>11.158421933001907</v>
      </c>
      <c r="R230" s="94"/>
      <c r="S230" s="155">
        <v>53850</v>
      </c>
      <c r="T230" s="94"/>
      <c r="U230" s="253">
        <f t="shared" si="63"/>
        <v>2.3119526017516745</v>
      </c>
      <c r="V230" s="94"/>
      <c r="W230" s="253">
        <f t="shared" si="64"/>
        <v>0.14072253929000736</v>
      </c>
      <c r="X230" s="94"/>
      <c r="Y230" s="155">
        <v>122092</v>
      </c>
      <c r="Z230" s="94"/>
      <c r="AA230" s="253">
        <f t="shared" si="65"/>
        <v>5.2417997595741026</v>
      </c>
      <c r="AB230" s="94"/>
      <c r="AC230" s="253">
        <f t="shared" si="66"/>
        <v>0.3190547124790265</v>
      </c>
      <c r="AD230" s="94"/>
      <c r="AE230" s="155">
        <f t="shared" si="71"/>
        <v>38266791</v>
      </c>
      <c r="AF230" s="146"/>
      <c r="AG230" s="94"/>
      <c r="AH230" s="155">
        <v>0</v>
      </c>
      <c r="AI230" s="94"/>
      <c r="AJ230" s="155">
        <v>0</v>
      </c>
      <c r="AK230" s="94"/>
      <c r="AL230" s="155">
        <f t="shared" si="68"/>
        <v>38266791</v>
      </c>
      <c r="AM230" s="94"/>
      <c r="AN230" s="155">
        <v>35161160</v>
      </c>
      <c r="AO230" s="94"/>
      <c r="AP230" s="253">
        <f t="shared" si="69"/>
        <v>1509.5809720075563</v>
      </c>
      <c r="AQ230" s="94"/>
      <c r="AR230" s="253">
        <f t="shared" si="70"/>
        <v>120.02108736237665</v>
      </c>
      <c r="AS230" s="94"/>
      <c r="AT230" s="155">
        <v>781498</v>
      </c>
      <c r="AU230" s="94"/>
      <c r="AV230" s="155">
        <v>2122558</v>
      </c>
      <c r="AW230" s="94"/>
      <c r="AX230" s="155"/>
      <c r="AY230" s="94"/>
      <c r="AZ230" s="155">
        <v>200000</v>
      </c>
      <c r="BA230" s="94"/>
      <c r="BB230" s="94">
        <v>18</v>
      </c>
    </row>
    <row r="231" spans="1:54" ht="9.75" customHeight="1" x14ac:dyDescent="0.25">
      <c r="A231" s="94">
        <v>19</v>
      </c>
      <c r="B231" s="94"/>
      <c r="C231" s="155">
        <v>42616</v>
      </c>
      <c r="E231" s="8" t="s">
        <v>232</v>
      </c>
      <c r="F231" s="94"/>
      <c r="G231" s="155">
        <v>49136229</v>
      </c>
      <c r="H231" s="94"/>
      <c r="I231" s="253">
        <f t="shared" si="59"/>
        <v>1152.9995541580627</v>
      </c>
      <c r="J231" s="94"/>
      <c r="K231" s="253">
        <f t="shared" si="60"/>
        <v>84.945037000084994</v>
      </c>
      <c r="L231" s="94"/>
      <c r="M231" s="155">
        <v>8663758</v>
      </c>
      <c r="N231" s="94"/>
      <c r="O231" s="253">
        <f t="shared" si="61"/>
        <v>203.29824479068895</v>
      </c>
      <c r="P231" s="94"/>
      <c r="Q231" s="253">
        <f t="shared" si="62"/>
        <v>14.977609369855841</v>
      </c>
      <c r="R231" s="94"/>
      <c r="S231" s="155">
        <v>29240</v>
      </c>
      <c r="T231" s="94"/>
      <c r="U231" s="253">
        <f t="shared" si="63"/>
        <v>0.6861272761404168</v>
      </c>
      <c r="V231" s="94"/>
      <c r="W231" s="253">
        <f t="shared" si="64"/>
        <v>5.054911482691285E-2</v>
      </c>
      <c r="X231" s="94"/>
      <c r="Y231" s="155">
        <v>15505</v>
      </c>
      <c r="Z231" s="94"/>
      <c r="AA231" s="253">
        <f t="shared" si="65"/>
        <v>0.3638304862023653</v>
      </c>
      <c r="AB231" s="94"/>
      <c r="AC231" s="253">
        <f t="shared" si="66"/>
        <v>2.6804515232260046E-2</v>
      </c>
      <c r="AD231" s="94"/>
      <c r="AE231" s="155">
        <f t="shared" si="71"/>
        <v>57844732</v>
      </c>
      <c r="AF231" s="146"/>
      <c r="AG231" s="94"/>
      <c r="AH231" s="155">
        <v>201441</v>
      </c>
      <c r="AI231" s="94"/>
      <c r="AJ231" s="155">
        <v>2937901</v>
      </c>
      <c r="AK231" s="94"/>
      <c r="AL231" s="155">
        <f t="shared" si="68"/>
        <v>60984074</v>
      </c>
      <c r="AM231" s="94"/>
      <c r="AN231" s="155">
        <v>49875211</v>
      </c>
      <c r="AO231" s="94"/>
      <c r="AP231" s="253">
        <f t="shared" si="69"/>
        <v>1170.3400366059695</v>
      </c>
      <c r="AQ231" s="94"/>
      <c r="AR231" s="253">
        <f t="shared" si="70"/>
        <v>93.049320561036495</v>
      </c>
      <c r="AS231" s="94"/>
      <c r="AT231" s="155">
        <v>6946813</v>
      </c>
      <c r="AU231" s="94"/>
      <c r="AV231" s="155">
        <v>8066276</v>
      </c>
      <c r="AW231" s="94"/>
      <c r="AX231" s="155"/>
      <c r="AY231" s="94"/>
      <c r="AZ231" s="155">
        <v>0</v>
      </c>
      <c r="BA231" s="94"/>
      <c r="BB231" s="94">
        <v>19</v>
      </c>
    </row>
    <row r="232" spans="1:54" ht="9.75" customHeight="1" x14ac:dyDescent="0.25">
      <c r="A232" s="94">
        <v>20</v>
      </c>
      <c r="B232" s="94"/>
      <c r="C232" s="155">
        <v>4895</v>
      </c>
      <c r="E232" s="8" t="s">
        <v>233</v>
      </c>
      <c r="F232" s="94"/>
      <c r="G232" s="155">
        <v>3928011</v>
      </c>
      <c r="H232" s="94"/>
      <c r="I232" s="253">
        <f t="shared" si="59"/>
        <v>802.45372829417772</v>
      </c>
      <c r="J232" s="94"/>
      <c r="K232" s="253">
        <f t="shared" si="60"/>
        <v>72.835185081141091</v>
      </c>
      <c r="L232" s="94"/>
      <c r="M232" s="155">
        <v>1459574</v>
      </c>
      <c r="N232" s="94"/>
      <c r="O232" s="253">
        <f t="shared" si="61"/>
        <v>298.176506639428</v>
      </c>
      <c r="P232" s="94"/>
      <c r="Q232" s="253">
        <f t="shared" si="62"/>
        <v>27.064166172045201</v>
      </c>
      <c r="R232" s="94"/>
      <c r="S232" s="155">
        <v>5428</v>
      </c>
      <c r="T232" s="94"/>
      <c r="U232" s="253">
        <f t="shared" si="63"/>
        <v>1.1088866189989786</v>
      </c>
      <c r="V232" s="94"/>
      <c r="W232" s="253">
        <f t="shared" si="64"/>
        <v>0.10064874681370137</v>
      </c>
      <c r="X232" s="94"/>
      <c r="Y232" s="155">
        <v>0</v>
      </c>
      <c r="Z232" s="94"/>
      <c r="AA232" s="253">
        <f t="shared" si="65"/>
        <v>0</v>
      </c>
      <c r="AB232" s="94"/>
      <c r="AC232" s="253">
        <f t="shared" si="66"/>
        <v>0</v>
      </c>
      <c r="AD232" s="94"/>
      <c r="AE232" s="155">
        <f t="shared" si="71"/>
        <v>5393013</v>
      </c>
      <c r="AF232" s="146"/>
      <c r="AG232" s="94"/>
      <c r="AH232" s="155">
        <v>0</v>
      </c>
      <c r="AI232" s="94"/>
      <c r="AJ232" s="155">
        <v>0</v>
      </c>
      <c r="AK232" s="94"/>
      <c r="AL232" s="155">
        <f t="shared" si="68"/>
        <v>5393013</v>
      </c>
      <c r="AM232" s="94"/>
      <c r="AN232" s="155">
        <v>5194449</v>
      </c>
      <c r="AO232" s="94"/>
      <c r="AP232" s="253">
        <f t="shared" si="69"/>
        <v>1061.1744637385086</v>
      </c>
      <c r="AQ232" s="94"/>
      <c r="AR232" s="253">
        <f t="shared" si="70"/>
        <v>84.369977749325543</v>
      </c>
      <c r="AS232" s="94"/>
      <c r="AT232" s="155">
        <v>600624</v>
      </c>
      <c r="AU232" s="94"/>
      <c r="AV232" s="155">
        <v>399864</v>
      </c>
      <c r="AW232" s="94"/>
      <c r="AX232" s="155"/>
      <c r="AY232" s="94"/>
      <c r="AZ232" s="155">
        <v>0</v>
      </c>
      <c r="BA232" s="94"/>
      <c r="BB232" s="94">
        <v>20</v>
      </c>
    </row>
    <row r="233" spans="1:54" ht="9.75" customHeight="1" x14ac:dyDescent="0.25">
      <c r="A233" s="94">
        <v>21</v>
      </c>
      <c r="B233" s="94"/>
      <c r="C233" s="155">
        <v>5968</v>
      </c>
      <c r="E233" s="8" t="s">
        <v>234</v>
      </c>
      <c r="F233" s="94"/>
      <c r="G233" s="155">
        <v>5023860</v>
      </c>
      <c r="H233" s="94"/>
      <c r="I233" s="253">
        <f t="shared" ref="I233:I250" si="72">(G233/$C233)</f>
        <v>841.79959785522783</v>
      </c>
      <c r="J233" s="94"/>
      <c r="K233" s="253">
        <f t="shared" ref="K233:K250" si="73">IF($AE233&lt;&gt;0,(G233/$AE233)*100,0)</f>
        <v>67.52285814589753</v>
      </c>
      <c r="L233" s="94"/>
      <c r="M233" s="155">
        <v>2401972</v>
      </c>
      <c r="N233" s="94"/>
      <c r="O233" s="253">
        <f t="shared" ref="O233:O250" si="74">(M233/$C233)</f>
        <v>402.47520107238608</v>
      </c>
      <c r="P233" s="94"/>
      <c r="Q233" s="253">
        <f t="shared" ref="Q233:Q250" si="75">IF($AE233&lt;&gt;0,(M233/$AE233)*100,0)</f>
        <v>32.283545844513533</v>
      </c>
      <c r="R233" s="94"/>
      <c r="S233" s="155">
        <v>14404</v>
      </c>
      <c r="T233" s="94"/>
      <c r="U233" s="253">
        <f t="shared" ref="U233:U250" si="76">(S233/$C233)</f>
        <v>2.413538873994638</v>
      </c>
      <c r="V233" s="94"/>
      <c r="W233" s="253">
        <f t="shared" ref="W233:W250" si="77">IF($AE233&lt;&gt;0,(S233/$AE233)*100,0)</f>
        <v>0.19359600958894313</v>
      </c>
      <c r="X233" s="94"/>
      <c r="Y233" s="155">
        <v>0</v>
      </c>
      <c r="Z233" s="94"/>
      <c r="AA233" s="253">
        <f t="shared" ref="AA233:AA250" si="78">(Y233/$C233)</f>
        <v>0</v>
      </c>
      <c r="AB233" s="94"/>
      <c r="AC233" s="253">
        <f t="shared" ref="AC233:AC250" si="79">IF($AE233&lt;&gt;0,(Y233/$AE233)*100,0)</f>
        <v>0</v>
      </c>
      <c r="AD233" s="94"/>
      <c r="AE233" s="155">
        <f t="shared" si="71"/>
        <v>7440236</v>
      </c>
      <c r="AF233" s="146"/>
      <c r="AG233" s="94"/>
      <c r="AH233" s="155">
        <v>651041</v>
      </c>
      <c r="AI233" s="94"/>
      <c r="AJ233" s="155">
        <v>0</v>
      </c>
      <c r="AK233" s="94"/>
      <c r="AL233" s="155">
        <f t="shared" ref="AL233:AL250" si="80">(AE233+AH233+AJ233)</f>
        <v>8091277</v>
      </c>
      <c r="AM233" s="94"/>
      <c r="AN233" s="155">
        <v>8701960</v>
      </c>
      <c r="AO233" s="94"/>
      <c r="AP233" s="253">
        <f t="shared" ref="AP233:AP250" si="81">(AN233/$C233)</f>
        <v>1458.1032171581769</v>
      </c>
      <c r="AQ233" s="94"/>
      <c r="AR233" s="253">
        <f t="shared" si="70"/>
        <v>115.92828530235874</v>
      </c>
      <c r="AS233" s="94"/>
      <c r="AT233" s="155">
        <v>25550</v>
      </c>
      <c r="AU233" s="94"/>
      <c r="AV233" s="155">
        <v>225975</v>
      </c>
      <c r="AW233" s="94"/>
      <c r="AX233" s="155"/>
      <c r="AY233" s="94"/>
      <c r="AZ233" s="155">
        <v>0</v>
      </c>
      <c r="BA233" s="94"/>
      <c r="BB233" s="94">
        <v>21</v>
      </c>
    </row>
    <row r="234" spans="1:54" ht="9.75" customHeight="1" x14ac:dyDescent="0.25">
      <c r="A234" s="94">
        <v>22</v>
      </c>
      <c r="B234" s="94"/>
      <c r="C234" s="155">
        <v>4721</v>
      </c>
      <c r="E234" s="9" t="s">
        <v>187</v>
      </c>
      <c r="F234" s="94"/>
      <c r="G234" s="155">
        <v>3545030</v>
      </c>
      <c r="H234" s="94"/>
      <c r="I234" s="253">
        <f t="shared" si="72"/>
        <v>750.90658758737561</v>
      </c>
      <c r="J234" s="94"/>
      <c r="K234" s="253">
        <f t="shared" si="73"/>
        <v>71.658083266594517</v>
      </c>
      <c r="L234" s="94"/>
      <c r="M234" s="155">
        <v>1402116</v>
      </c>
      <c r="N234" s="94"/>
      <c r="O234" s="253">
        <f t="shared" si="74"/>
        <v>296.99555178987504</v>
      </c>
      <c r="P234" s="94"/>
      <c r="Q234" s="253">
        <f t="shared" si="75"/>
        <v>28.34191673340548</v>
      </c>
      <c r="R234" s="94"/>
      <c r="S234" s="155">
        <v>0</v>
      </c>
      <c r="T234" s="94"/>
      <c r="U234" s="253">
        <f t="shared" si="76"/>
        <v>0</v>
      </c>
      <c r="V234" s="94"/>
      <c r="W234" s="253">
        <f t="shared" si="77"/>
        <v>0</v>
      </c>
      <c r="X234" s="94"/>
      <c r="Y234" s="155">
        <v>0</v>
      </c>
      <c r="Z234" s="94"/>
      <c r="AA234" s="253">
        <f t="shared" si="78"/>
        <v>0</v>
      </c>
      <c r="AB234" s="94"/>
      <c r="AC234" s="253">
        <f t="shared" si="79"/>
        <v>0</v>
      </c>
      <c r="AD234" s="94"/>
      <c r="AE234" s="155">
        <f t="shared" si="71"/>
        <v>4947146</v>
      </c>
      <c r="AF234" s="146"/>
      <c r="AG234" s="94"/>
      <c r="AH234" s="155">
        <v>0</v>
      </c>
      <c r="AI234" s="94"/>
      <c r="AJ234" s="155">
        <v>0</v>
      </c>
      <c r="AK234" s="94"/>
      <c r="AL234" s="155">
        <f t="shared" si="80"/>
        <v>4947146</v>
      </c>
      <c r="AM234" s="94"/>
      <c r="AN234" s="155">
        <v>4197665</v>
      </c>
      <c r="AO234" s="94"/>
      <c r="AP234" s="253">
        <f t="shared" si="81"/>
        <v>889.14742639271344</v>
      </c>
      <c r="AQ234" s="94"/>
      <c r="AR234" s="253">
        <f t="shared" si="70"/>
        <v>70.692757076284906</v>
      </c>
      <c r="AS234" s="94"/>
      <c r="AT234" s="155">
        <v>0</v>
      </c>
      <c r="AU234" s="94"/>
      <c r="AV234" s="155">
        <v>0</v>
      </c>
      <c r="AW234" s="94"/>
      <c r="AX234" s="155"/>
      <c r="AY234" s="94"/>
      <c r="AZ234" s="155">
        <v>106645</v>
      </c>
      <c r="BA234" s="94"/>
      <c r="BB234" s="94">
        <v>22</v>
      </c>
    </row>
    <row r="235" spans="1:54" ht="9.75" customHeight="1" x14ac:dyDescent="0.25">
      <c r="A235" s="94">
        <v>23</v>
      </c>
      <c r="B235" s="94"/>
      <c r="C235" s="155">
        <v>9086</v>
      </c>
      <c r="D235" s="97" t="s">
        <v>84</v>
      </c>
      <c r="E235" s="8" t="s">
        <v>195</v>
      </c>
      <c r="F235" s="94"/>
      <c r="G235" s="155">
        <v>5668394</v>
      </c>
      <c r="H235" s="94"/>
      <c r="I235" s="253">
        <f t="shared" si="72"/>
        <v>623.86022452124143</v>
      </c>
      <c r="J235" s="94"/>
      <c r="K235" s="253">
        <f t="shared" si="73"/>
        <v>63.384329123846364</v>
      </c>
      <c r="L235" s="94"/>
      <c r="M235" s="155">
        <v>2957248</v>
      </c>
      <c r="N235" s="94"/>
      <c r="O235" s="253">
        <f t="shared" si="74"/>
        <v>325.47303543913711</v>
      </c>
      <c r="P235" s="94"/>
      <c r="Q235" s="253">
        <f t="shared" si="75"/>
        <v>33.068128385718495</v>
      </c>
      <c r="R235" s="94"/>
      <c r="S235" s="155">
        <v>317253</v>
      </c>
      <c r="T235" s="94"/>
      <c r="U235" s="253">
        <f t="shared" si="76"/>
        <v>34.916685009905351</v>
      </c>
      <c r="V235" s="94"/>
      <c r="W235" s="253">
        <f t="shared" si="77"/>
        <v>3.5475424904351445</v>
      </c>
      <c r="X235" s="94"/>
      <c r="Y235" s="155">
        <v>0</v>
      </c>
      <c r="Z235" s="94"/>
      <c r="AA235" s="253">
        <f t="shared" si="78"/>
        <v>0</v>
      </c>
      <c r="AB235" s="94"/>
      <c r="AC235" s="253">
        <f t="shared" si="79"/>
        <v>0</v>
      </c>
      <c r="AD235" s="94"/>
      <c r="AE235" s="155">
        <f t="shared" si="71"/>
        <v>8942895</v>
      </c>
      <c r="AF235" s="146"/>
      <c r="AG235" s="94"/>
      <c r="AH235" s="155">
        <v>0</v>
      </c>
      <c r="AI235" s="94"/>
      <c r="AJ235" s="155">
        <v>0</v>
      </c>
      <c r="AK235" s="94"/>
      <c r="AL235" s="155">
        <f t="shared" si="80"/>
        <v>8942895</v>
      </c>
      <c r="AM235" s="94"/>
      <c r="AN235" s="155">
        <v>9039474</v>
      </c>
      <c r="AO235" s="94"/>
      <c r="AP235" s="253">
        <f t="shared" si="81"/>
        <v>994.87937486242572</v>
      </c>
      <c r="AQ235" s="94"/>
      <c r="AR235" s="253">
        <f t="shared" si="70"/>
        <v>79.099105367361616</v>
      </c>
      <c r="AS235" s="94"/>
      <c r="AT235" s="155">
        <v>0</v>
      </c>
      <c r="AU235" s="94"/>
      <c r="AV235" s="155">
        <v>754572</v>
      </c>
      <c r="AW235" s="94"/>
      <c r="AX235" s="155"/>
      <c r="AY235" s="94"/>
      <c r="AZ235" s="155">
        <v>7000</v>
      </c>
      <c r="BA235" s="94"/>
      <c r="BB235" s="94">
        <v>23</v>
      </c>
    </row>
    <row r="236" spans="1:54" ht="9.75" customHeight="1" x14ac:dyDescent="0.25">
      <c r="A236" s="94">
        <v>24</v>
      </c>
      <c r="B236" s="94"/>
      <c r="C236" s="155">
        <v>7727</v>
      </c>
      <c r="E236" s="272" t="s">
        <v>235</v>
      </c>
      <c r="F236" s="94"/>
      <c r="G236" s="155">
        <v>9921511</v>
      </c>
      <c r="H236" s="94"/>
      <c r="I236" s="253">
        <f t="shared" si="72"/>
        <v>1284.0055649022906</v>
      </c>
      <c r="J236" s="94"/>
      <c r="K236" s="253">
        <f t="shared" si="73"/>
        <v>88.970814663815972</v>
      </c>
      <c r="L236" s="94"/>
      <c r="M236" s="155">
        <v>1197271</v>
      </c>
      <c r="N236" s="94"/>
      <c r="O236" s="253">
        <f t="shared" si="74"/>
        <v>154.94642163841075</v>
      </c>
      <c r="P236" s="94"/>
      <c r="Q236" s="253">
        <f t="shared" si="75"/>
        <v>10.736487239026557</v>
      </c>
      <c r="R236" s="94"/>
      <c r="S236" s="155">
        <v>32640</v>
      </c>
      <c r="T236" s="94"/>
      <c r="U236" s="253">
        <f t="shared" si="76"/>
        <v>4.2241490876148573</v>
      </c>
      <c r="V236" s="94"/>
      <c r="W236" s="253">
        <f t="shared" si="77"/>
        <v>0.29269809715747458</v>
      </c>
      <c r="X236" s="94"/>
      <c r="Y236" s="155">
        <v>0</v>
      </c>
      <c r="Z236" s="94"/>
      <c r="AA236" s="253">
        <f t="shared" si="78"/>
        <v>0</v>
      </c>
      <c r="AB236" s="94"/>
      <c r="AC236" s="253">
        <f t="shared" si="79"/>
        <v>0</v>
      </c>
      <c r="AD236" s="94"/>
      <c r="AE236" s="155">
        <f t="shared" si="71"/>
        <v>11151422</v>
      </c>
      <c r="AF236" s="146"/>
      <c r="AG236" s="94"/>
      <c r="AH236" s="155">
        <v>141425</v>
      </c>
      <c r="AI236" s="94"/>
      <c r="AJ236" s="155">
        <v>0</v>
      </c>
      <c r="AK236" s="94"/>
      <c r="AL236" s="155">
        <f t="shared" si="80"/>
        <v>11292847</v>
      </c>
      <c r="AM236" s="94"/>
      <c r="AN236" s="155">
        <v>8841401</v>
      </c>
      <c r="AO236" s="94"/>
      <c r="AP236" s="253">
        <f>(AN236/$C236)</f>
        <v>1144.2216901773004</v>
      </c>
      <c r="AQ236" s="94"/>
      <c r="AR236" s="253">
        <f t="shared" si="70"/>
        <v>90.972749382276021</v>
      </c>
      <c r="AS236" s="94"/>
      <c r="AT236" s="155">
        <v>50000</v>
      </c>
      <c r="AU236" s="94"/>
      <c r="AV236" s="155">
        <v>0</v>
      </c>
      <c r="AW236" s="94"/>
      <c r="AX236" s="155"/>
      <c r="AY236" s="94"/>
      <c r="AZ236" s="155">
        <v>0</v>
      </c>
      <c r="BA236" s="94"/>
      <c r="BB236" s="94">
        <v>24</v>
      </c>
    </row>
    <row r="237" spans="1:54" ht="9.75" customHeight="1" x14ac:dyDescent="0.25">
      <c r="A237" s="94">
        <v>25</v>
      </c>
      <c r="B237" s="94"/>
      <c r="C237" s="155">
        <v>5823</v>
      </c>
      <c r="E237" s="8" t="s">
        <v>236</v>
      </c>
      <c r="F237" s="94"/>
      <c r="G237" s="155">
        <v>4081849</v>
      </c>
      <c r="H237" s="94"/>
      <c r="I237" s="253">
        <f t="shared" si="72"/>
        <v>700.98729177399969</v>
      </c>
      <c r="J237" s="94"/>
      <c r="K237" s="253">
        <f t="shared" si="73"/>
        <v>79.329105918963165</v>
      </c>
      <c r="L237" s="94"/>
      <c r="M237" s="155">
        <v>1019452</v>
      </c>
      <c r="N237" s="94"/>
      <c r="O237" s="253">
        <f t="shared" si="74"/>
        <v>175.07332989867766</v>
      </c>
      <c r="P237" s="94"/>
      <c r="Q237" s="253">
        <f t="shared" si="75"/>
        <v>19.812642674263266</v>
      </c>
      <c r="R237" s="94"/>
      <c r="S237" s="155">
        <v>44161</v>
      </c>
      <c r="T237" s="94"/>
      <c r="U237" s="253">
        <f t="shared" si="76"/>
        <v>7.5838914648806455</v>
      </c>
      <c r="V237" s="94"/>
      <c r="W237" s="253">
        <f t="shared" si="77"/>
        <v>0.85825140677358025</v>
      </c>
      <c r="X237" s="94"/>
      <c r="Y237" s="155">
        <v>0</v>
      </c>
      <c r="Z237" s="94"/>
      <c r="AA237" s="253">
        <f t="shared" si="78"/>
        <v>0</v>
      </c>
      <c r="AB237" s="94"/>
      <c r="AC237" s="253">
        <f t="shared" si="79"/>
        <v>0</v>
      </c>
      <c r="AD237" s="94"/>
      <c r="AE237" s="155">
        <f t="shared" si="71"/>
        <v>5145462</v>
      </c>
      <c r="AF237" s="146"/>
      <c r="AG237" s="94"/>
      <c r="AH237" s="155">
        <v>52196</v>
      </c>
      <c r="AI237" s="94"/>
      <c r="AJ237" s="155">
        <v>0</v>
      </c>
      <c r="AK237" s="94"/>
      <c r="AL237" s="155">
        <f t="shared" si="80"/>
        <v>5197658</v>
      </c>
      <c r="AM237" s="94"/>
      <c r="AN237" s="155">
        <v>5016613</v>
      </c>
      <c r="AO237" s="94"/>
      <c r="AP237" s="253">
        <f t="shared" si="81"/>
        <v>861.51691567920318</v>
      </c>
      <c r="AQ237" s="94"/>
      <c r="AR237" s="253">
        <f t="shared" si="70"/>
        <v>68.495959420705617</v>
      </c>
      <c r="AS237" s="94"/>
      <c r="AT237" s="155">
        <v>449456</v>
      </c>
      <c r="AU237" s="94"/>
      <c r="AV237" s="155">
        <v>7260</v>
      </c>
      <c r="AW237" s="94"/>
      <c r="AX237" s="155"/>
      <c r="AY237" s="94"/>
      <c r="AZ237" s="155">
        <v>0</v>
      </c>
      <c r="BA237" s="94"/>
      <c r="BB237" s="94">
        <v>25</v>
      </c>
    </row>
    <row r="238" spans="1:54" ht="9.75" customHeight="1" x14ac:dyDescent="0.25">
      <c r="A238" s="94">
        <v>26</v>
      </c>
      <c r="B238" s="94"/>
      <c r="C238" s="155">
        <v>4799</v>
      </c>
      <c r="E238" s="8" t="s">
        <v>237</v>
      </c>
      <c r="F238" s="94"/>
      <c r="G238" s="155">
        <v>6740476</v>
      </c>
      <c r="H238" s="94"/>
      <c r="I238" s="253">
        <f t="shared" si="72"/>
        <v>1404.5584496770161</v>
      </c>
      <c r="J238" s="94"/>
      <c r="K238" s="253">
        <f t="shared" si="73"/>
        <v>78.026057010562866</v>
      </c>
      <c r="L238" s="94"/>
      <c r="M238" s="155">
        <v>1886637</v>
      </c>
      <c r="N238" s="94"/>
      <c r="O238" s="253">
        <f t="shared" si="74"/>
        <v>393.13127734944783</v>
      </c>
      <c r="P238" s="94"/>
      <c r="Q238" s="253">
        <f t="shared" si="75"/>
        <v>21.839236000578786</v>
      </c>
      <c r="R238" s="94"/>
      <c r="S238" s="155">
        <v>11637</v>
      </c>
      <c r="T238" s="94"/>
      <c r="U238" s="253">
        <f t="shared" si="76"/>
        <v>2.4248801833715357</v>
      </c>
      <c r="V238" s="94"/>
      <c r="W238" s="253">
        <f t="shared" si="77"/>
        <v>0.13470698885834179</v>
      </c>
      <c r="X238" s="94"/>
      <c r="Y238" s="155">
        <v>0</v>
      </c>
      <c r="Z238" s="94"/>
      <c r="AA238" s="253">
        <f t="shared" si="78"/>
        <v>0</v>
      </c>
      <c r="AB238" s="94"/>
      <c r="AC238" s="253">
        <f t="shared" si="79"/>
        <v>0</v>
      </c>
      <c r="AD238" s="94"/>
      <c r="AE238" s="155">
        <f t="shared" si="71"/>
        <v>8638750</v>
      </c>
      <c r="AF238" s="146"/>
      <c r="AG238" s="94"/>
      <c r="AH238" s="155">
        <v>0</v>
      </c>
      <c r="AI238" s="94"/>
      <c r="AJ238" s="155">
        <v>2042</v>
      </c>
      <c r="AK238" s="94"/>
      <c r="AL238" s="155">
        <f t="shared" si="80"/>
        <v>8640792</v>
      </c>
      <c r="AM238" s="94"/>
      <c r="AN238" s="155">
        <v>8378003</v>
      </c>
      <c r="AO238" s="94"/>
      <c r="AP238" s="253">
        <f t="shared" si="81"/>
        <v>1745.780996040842</v>
      </c>
      <c r="AQ238" s="94"/>
      <c r="AR238" s="253">
        <f t="shared" si="70"/>
        <v>138.8004600791603</v>
      </c>
      <c r="AS238" s="94"/>
      <c r="AT238" s="155">
        <v>0</v>
      </c>
      <c r="AU238" s="94"/>
      <c r="AV238" s="155">
        <v>340079</v>
      </c>
      <c r="AW238" s="94"/>
      <c r="AX238" s="155"/>
      <c r="AY238" s="94"/>
      <c r="AZ238" s="155">
        <v>152943</v>
      </c>
      <c r="BA238" s="94"/>
      <c r="BB238" s="94">
        <v>26</v>
      </c>
    </row>
    <row r="239" spans="1:54" ht="9.75" customHeight="1" x14ac:dyDescent="0.25">
      <c r="A239" s="94">
        <v>27</v>
      </c>
      <c r="B239" s="94"/>
      <c r="C239" s="155">
        <v>8089</v>
      </c>
      <c r="D239" s="97" t="s">
        <v>84</v>
      </c>
      <c r="E239" s="8" t="s">
        <v>238</v>
      </c>
      <c r="F239" s="94"/>
      <c r="G239" s="155">
        <v>7377095</v>
      </c>
      <c r="H239" s="94"/>
      <c r="I239" s="253">
        <f t="shared" si="72"/>
        <v>911.99097539868956</v>
      </c>
      <c r="J239" s="94"/>
      <c r="K239" s="253">
        <f t="shared" si="73"/>
        <v>78.007646702345085</v>
      </c>
      <c r="L239" s="94"/>
      <c r="M239" s="155">
        <v>1931015</v>
      </c>
      <c r="N239" s="94"/>
      <c r="O239" s="253">
        <f t="shared" si="74"/>
        <v>238.72110273210532</v>
      </c>
      <c r="P239" s="94"/>
      <c r="Q239" s="253">
        <f t="shared" si="75"/>
        <v>20.419140040480553</v>
      </c>
      <c r="R239" s="94"/>
      <c r="S239" s="155">
        <v>148777</v>
      </c>
      <c r="T239" s="94"/>
      <c r="U239" s="253">
        <f t="shared" si="76"/>
        <v>18.392508344665597</v>
      </c>
      <c r="V239" s="94"/>
      <c r="W239" s="253">
        <f t="shared" si="77"/>
        <v>1.5732132571743747</v>
      </c>
      <c r="X239" s="94"/>
      <c r="Y239" s="155">
        <v>0</v>
      </c>
      <c r="Z239" s="94"/>
      <c r="AA239" s="253">
        <f t="shared" si="78"/>
        <v>0</v>
      </c>
      <c r="AB239" s="94"/>
      <c r="AC239" s="253">
        <f t="shared" si="79"/>
        <v>0</v>
      </c>
      <c r="AD239" s="94"/>
      <c r="AE239" s="155">
        <f t="shared" si="71"/>
        <v>9456887</v>
      </c>
      <c r="AF239" s="146"/>
      <c r="AG239" s="94"/>
      <c r="AH239" s="155">
        <v>254464</v>
      </c>
      <c r="AI239" s="94"/>
      <c r="AJ239" s="155">
        <v>0</v>
      </c>
      <c r="AK239" s="94"/>
      <c r="AL239" s="155">
        <f t="shared" si="80"/>
        <v>9711351</v>
      </c>
      <c r="AM239" s="94"/>
      <c r="AN239" s="155">
        <v>8166584</v>
      </c>
      <c r="AO239" s="94"/>
      <c r="AP239" s="253">
        <f t="shared" si="81"/>
        <v>1009.5912968228458</v>
      </c>
      <c r="AQ239" s="94"/>
      <c r="AR239" s="253">
        <f t="shared" si="70"/>
        <v>80.268794773642256</v>
      </c>
      <c r="AS239" s="94"/>
      <c r="AT239" s="155">
        <v>0</v>
      </c>
      <c r="AU239" s="94"/>
      <c r="AV239" s="155">
        <v>0</v>
      </c>
      <c r="AW239" s="94"/>
      <c r="AX239" s="155"/>
      <c r="AY239" s="94"/>
      <c r="AZ239" s="155">
        <v>0</v>
      </c>
      <c r="BA239" s="94"/>
      <c r="BB239" s="94">
        <v>27</v>
      </c>
    </row>
    <row r="240" spans="1:54" ht="9.75" customHeight="1" x14ac:dyDescent="0.25">
      <c r="A240" s="94">
        <v>28</v>
      </c>
      <c r="B240" s="94"/>
      <c r="C240" s="155">
        <v>8142</v>
      </c>
      <c r="E240" s="8" t="s">
        <v>239</v>
      </c>
      <c r="F240" s="94"/>
      <c r="G240" s="155">
        <v>6627287</v>
      </c>
      <c r="H240" s="94"/>
      <c r="I240" s="253">
        <f t="shared" si="72"/>
        <v>813.96303119626623</v>
      </c>
      <c r="J240" s="94"/>
      <c r="K240" s="253">
        <f t="shared" si="73"/>
        <v>62.7275348228277</v>
      </c>
      <c r="L240" s="94"/>
      <c r="M240" s="155">
        <v>3920875</v>
      </c>
      <c r="N240" s="94"/>
      <c r="O240" s="253">
        <f t="shared" si="74"/>
        <v>481.5616556128715</v>
      </c>
      <c r="P240" s="94"/>
      <c r="Q240" s="253">
        <f t="shared" si="75"/>
        <v>37.111237690242568</v>
      </c>
      <c r="R240" s="94"/>
      <c r="S240" s="155">
        <v>17034</v>
      </c>
      <c r="T240" s="94"/>
      <c r="U240" s="253">
        <f t="shared" si="76"/>
        <v>2.0921149594694177</v>
      </c>
      <c r="V240" s="94"/>
      <c r="W240" s="253">
        <f t="shared" si="77"/>
        <v>0.16122748692972663</v>
      </c>
      <c r="X240" s="94"/>
      <c r="Y240" s="155">
        <v>0</v>
      </c>
      <c r="Z240" s="94"/>
      <c r="AA240" s="253">
        <f t="shared" si="78"/>
        <v>0</v>
      </c>
      <c r="AB240" s="94"/>
      <c r="AC240" s="253">
        <f t="shared" si="79"/>
        <v>0</v>
      </c>
      <c r="AD240" s="94"/>
      <c r="AE240" s="155">
        <f t="shared" si="71"/>
        <v>10565196</v>
      </c>
      <c r="AF240" s="146"/>
      <c r="AG240" s="94"/>
      <c r="AH240" s="155">
        <v>0</v>
      </c>
      <c r="AI240" s="94"/>
      <c r="AJ240" s="155">
        <v>0</v>
      </c>
      <c r="AK240" s="94"/>
      <c r="AL240" s="155">
        <f t="shared" si="80"/>
        <v>10565196</v>
      </c>
      <c r="AM240" s="94"/>
      <c r="AN240" s="155">
        <v>8999966</v>
      </c>
      <c r="AO240" s="94"/>
      <c r="AP240" s="253">
        <f t="shared" si="81"/>
        <v>1105.3753377548514</v>
      </c>
      <c r="AQ240" s="94"/>
      <c r="AR240" s="253">
        <f t="shared" si="70"/>
        <v>87.884222470331679</v>
      </c>
      <c r="AS240" s="94"/>
      <c r="AT240" s="155">
        <v>0</v>
      </c>
      <c r="AU240" s="94"/>
      <c r="AV240" s="155">
        <v>0</v>
      </c>
      <c r="AW240" s="94"/>
      <c r="AX240" s="155"/>
      <c r="AY240" s="94"/>
      <c r="AZ240" s="155">
        <v>0</v>
      </c>
      <c r="BA240" s="94"/>
      <c r="BB240" s="94">
        <v>28</v>
      </c>
    </row>
    <row r="241" spans="1:54" ht="9.75" customHeight="1" x14ac:dyDescent="0.25">
      <c r="A241" s="94">
        <v>29</v>
      </c>
      <c r="B241" s="94"/>
      <c r="C241" s="155">
        <v>4650</v>
      </c>
      <c r="E241" s="8" t="s">
        <v>240</v>
      </c>
      <c r="F241" s="94"/>
      <c r="G241" s="155">
        <v>8829481</v>
      </c>
      <c r="H241" s="94"/>
      <c r="I241" s="253">
        <f t="shared" si="72"/>
        <v>1898.8131182795698</v>
      </c>
      <c r="J241" s="94"/>
      <c r="K241" s="253">
        <f t="shared" si="73"/>
        <v>80.350397466638739</v>
      </c>
      <c r="L241" s="94"/>
      <c r="M241" s="155">
        <v>2007470</v>
      </c>
      <c r="N241" s="94"/>
      <c r="O241" s="253">
        <f t="shared" si="74"/>
        <v>431.71397849462363</v>
      </c>
      <c r="P241" s="94"/>
      <c r="Q241" s="253">
        <f t="shared" si="75"/>
        <v>18.268459086366832</v>
      </c>
      <c r="R241" s="94"/>
      <c r="S241" s="155">
        <v>151770</v>
      </c>
      <c r="T241" s="94"/>
      <c r="U241" s="253">
        <f t="shared" si="76"/>
        <v>32.638709677419357</v>
      </c>
      <c r="V241" s="94"/>
      <c r="W241" s="253">
        <f t="shared" si="77"/>
        <v>1.3811434469944226</v>
      </c>
      <c r="X241" s="94"/>
      <c r="Y241" s="155">
        <v>0</v>
      </c>
      <c r="Z241" s="94"/>
      <c r="AA241" s="253">
        <f t="shared" si="78"/>
        <v>0</v>
      </c>
      <c r="AB241" s="94"/>
      <c r="AC241" s="253">
        <f t="shared" si="79"/>
        <v>0</v>
      </c>
      <c r="AD241" s="94"/>
      <c r="AE241" s="155">
        <f t="shared" si="71"/>
        <v>10988721</v>
      </c>
      <c r="AF241" s="146"/>
      <c r="AG241" s="94"/>
      <c r="AH241" s="155">
        <v>0</v>
      </c>
      <c r="AI241" s="94"/>
      <c r="AJ241" s="155">
        <v>0</v>
      </c>
      <c r="AK241" s="94"/>
      <c r="AL241" s="155">
        <f t="shared" si="80"/>
        <v>10988721</v>
      </c>
      <c r="AM241" s="94"/>
      <c r="AN241" s="155">
        <v>8402367</v>
      </c>
      <c r="AO241" s="94"/>
      <c r="AP241" s="253">
        <f t="shared" si="81"/>
        <v>1806.9606451612904</v>
      </c>
      <c r="AQ241" s="94"/>
      <c r="AR241" s="253">
        <f t="shared" si="70"/>
        <v>143.66462314695508</v>
      </c>
      <c r="AS241" s="94"/>
      <c r="AT241" s="155">
        <v>0</v>
      </c>
      <c r="AU241" s="94"/>
      <c r="AV241" s="155">
        <v>0</v>
      </c>
      <c r="AW241" s="94"/>
      <c r="AX241" s="155"/>
      <c r="AY241" s="94"/>
      <c r="AZ241" s="155">
        <v>13460</v>
      </c>
      <c r="BA241" s="94"/>
      <c r="BB241" s="94">
        <v>29</v>
      </c>
    </row>
    <row r="242" spans="1:54" ht="9.75" customHeight="1" x14ac:dyDescent="0.25">
      <c r="A242" s="94">
        <v>30</v>
      </c>
      <c r="B242" s="94"/>
      <c r="C242" s="155">
        <v>6398</v>
      </c>
      <c r="D242" s="97" t="s">
        <v>84</v>
      </c>
      <c r="E242" s="8" t="s">
        <v>241</v>
      </c>
      <c r="F242" s="94"/>
      <c r="G242" s="155">
        <v>4505679</v>
      </c>
      <c r="H242" s="94"/>
      <c r="I242" s="253">
        <f t="shared" si="72"/>
        <v>704.23241638011882</v>
      </c>
      <c r="J242" s="94"/>
      <c r="K242" s="253">
        <f t="shared" si="73"/>
        <v>86.007840900500966</v>
      </c>
      <c r="L242" s="94"/>
      <c r="M242" s="155">
        <v>647797</v>
      </c>
      <c r="N242" s="94"/>
      <c r="O242" s="253">
        <f t="shared" si="74"/>
        <v>101.2499218505783</v>
      </c>
      <c r="P242" s="94"/>
      <c r="Q242" s="253">
        <f t="shared" si="75"/>
        <v>12.365643738007485</v>
      </c>
      <c r="R242" s="94"/>
      <c r="S242" s="155">
        <v>84227</v>
      </c>
      <c r="T242" s="94"/>
      <c r="U242" s="253">
        <f t="shared" si="76"/>
        <v>13.164582682088152</v>
      </c>
      <c r="V242" s="94"/>
      <c r="W242" s="253">
        <f t="shared" si="77"/>
        <v>1.6077892844844239</v>
      </c>
      <c r="X242" s="94"/>
      <c r="Y242" s="155">
        <v>981</v>
      </c>
      <c r="Z242" s="94"/>
      <c r="AA242" s="253">
        <f t="shared" si="78"/>
        <v>0.15332916536417632</v>
      </c>
      <c r="AB242" s="94"/>
      <c r="AC242" s="253">
        <f t="shared" si="79"/>
        <v>1.8726077007126217E-2</v>
      </c>
      <c r="AD242" s="94"/>
      <c r="AE242" s="155">
        <f>(G242+M242+S242+Y242)</f>
        <v>5238684</v>
      </c>
      <c r="AF242" s="146"/>
      <c r="AG242" s="94"/>
      <c r="AH242" s="155">
        <v>105604</v>
      </c>
      <c r="AI242" s="94"/>
      <c r="AJ242" s="155">
        <v>0</v>
      </c>
      <c r="AK242" s="94"/>
      <c r="AL242" s="155">
        <f t="shared" si="80"/>
        <v>5344288</v>
      </c>
      <c r="AM242" s="94"/>
      <c r="AN242" s="155">
        <v>4266164</v>
      </c>
      <c r="AO242" s="94"/>
      <c r="AP242" s="253">
        <f t="shared" si="81"/>
        <v>666.79649890590815</v>
      </c>
      <c r="AQ242" s="94"/>
      <c r="AR242" s="253">
        <f t="shared" si="70"/>
        <v>53.014473772601512</v>
      </c>
      <c r="AS242" s="94"/>
      <c r="AT242" s="155">
        <v>770174</v>
      </c>
      <c r="AU242" s="94"/>
      <c r="AV242" s="155">
        <v>258264</v>
      </c>
      <c r="AW242" s="94"/>
      <c r="AX242" s="155"/>
      <c r="AY242" s="94"/>
      <c r="AZ242" s="155">
        <v>65564</v>
      </c>
      <c r="BA242" s="94"/>
      <c r="BB242" s="94">
        <v>30</v>
      </c>
    </row>
    <row r="243" spans="1:54" ht="9.75" customHeight="1" x14ac:dyDescent="0.25">
      <c r="A243" s="94">
        <v>31</v>
      </c>
      <c r="B243" s="94"/>
      <c r="C243" s="155">
        <v>4627</v>
      </c>
      <c r="E243" s="8" t="s">
        <v>208</v>
      </c>
      <c r="F243" s="94"/>
      <c r="G243" s="155">
        <v>3839220</v>
      </c>
      <c r="H243" s="94"/>
      <c r="I243" s="253">
        <f t="shared" si="72"/>
        <v>829.74281391830561</v>
      </c>
      <c r="J243" s="94"/>
      <c r="K243" s="253">
        <f t="shared" si="73"/>
        <v>74.353861492445745</v>
      </c>
      <c r="L243" s="94"/>
      <c r="M243" s="155">
        <v>1317410</v>
      </c>
      <c r="N243" s="94"/>
      <c r="O243" s="253">
        <f t="shared" si="74"/>
        <v>284.72228225632159</v>
      </c>
      <c r="P243" s="94"/>
      <c r="Q243" s="253">
        <f t="shared" si="75"/>
        <v>25.514172323743612</v>
      </c>
      <c r="R243" s="94"/>
      <c r="S243" s="155">
        <v>6814</v>
      </c>
      <c r="T243" s="94"/>
      <c r="U243" s="253">
        <f t="shared" si="76"/>
        <v>1.4726604711476119</v>
      </c>
      <c r="V243" s="94"/>
      <c r="W243" s="253">
        <f t="shared" si="77"/>
        <v>0.13196618381065039</v>
      </c>
      <c r="X243" s="94"/>
      <c r="Y243" s="155">
        <v>0</v>
      </c>
      <c r="Z243" s="94"/>
      <c r="AA243" s="253">
        <f t="shared" si="78"/>
        <v>0</v>
      </c>
      <c r="AB243" s="94"/>
      <c r="AC243" s="253">
        <f t="shared" si="79"/>
        <v>0</v>
      </c>
      <c r="AD243" s="94"/>
      <c r="AE243" s="155">
        <f t="shared" ref="AE243:AE250" si="82">(G243+M243+S243+Y243)</f>
        <v>5163444</v>
      </c>
      <c r="AF243" s="146"/>
      <c r="AG243" s="94"/>
      <c r="AH243" s="155">
        <v>0</v>
      </c>
      <c r="AI243" s="94"/>
      <c r="AJ243" s="155">
        <v>393534</v>
      </c>
      <c r="AK243" s="94"/>
      <c r="AL243" s="155">
        <f t="shared" si="80"/>
        <v>5556978</v>
      </c>
      <c r="AM243" s="94"/>
      <c r="AN243" s="155">
        <v>5426866</v>
      </c>
      <c r="AO243" s="94"/>
      <c r="AP243" s="253">
        <f t="shared" si="81"/>
        <v>1172.8692457315756</v>
      </c>
      <c r="AQ243" s="94"/>
      <c r="AR243" s="253">
        <f t="shared" si="70"/>
        <v>93.250408435785189</v>
      </c>
      <c r="AS243" s="94"/>
      <c r="AT243" s="155">
        <v>212194</v>
      </c>
      <c r="AU243" s="94"/>
      <c r="AV243" s="155">
        <v>0</v>
      </c>
      <c r="AW243" s="94"/>
      <c r="AX243" s="155"/>
      <c r="AY243" s="94"/>
      <c r="AZ243" s="155">
        <v>38011</v>
      </c>
      <c r="BA243" s="94"/>
      <c r="BB243" s="94">
        <v>31</v>
      </c>
    </row>
    <row r="244" spans="1:54" ht="9.75" customHeight="1" x14ac:dyDescent="0.25">
      <c r="A244" s="94">
        <v>32</v>
      </c>
      <c r="B244" s="94"/>
      <c r="C244" s="155">
        <v>15687</v>
      </c>
      <c r="E244" s="8" t="s">
        <v>242</v>
      </c>
      <c r="F244" s="94"/>
      <c r="G244" s="155">
        <v>25023275</v>
      </c>
      <c r="H244" s="94"/>
      <c r="I244" s="253">
        <f t="shared" ref="I244:I249" si="83">(G244/$C244)</f>
        <v>1595.1600050997642</v>
      </c>
      <c r="J244" s="94"/>
      <c r="K244" s="253">
        <f t="shared" ref="K244:K249" si="84">IF($AE244&lt;&gt;0,(G244/$AE244)*100,0)</f>
        <v>86.70134844183211</v>
      </c>
      <c r="L244" s="94"/>
      <c r="M244" s="155">
        <v>3599549</v>
      </c>
      <c r="N244" s="94"/>
      <c r="O244" s="253">
        <f t="shared" ref="O244:O249" si="85">(M244/$C244)</f>
        <v>229.46063619557594</v>
      </c>
      <c r="P244" s="94"/>
      <c r="Q244" s="253">
        <f t="shared" ref="Q244:Q249" si="86">IF($AE244&lt;&gt;0,(M244/$AE244)*100,0)</f>
        <v>12.471818819976537</v>
      </c>
      <c r="R244" s="94"/>
      <c r="S244" s="155">
        <v>155634</v>
      </c>
      <c r="T244" s="94"/>
      <c r="U244" s="253">
        <f t="shared" ref="U244:U249" si="87">(S244/$C244)</f>
        <v>9.9212086441002096</v>
      </c>
      <c r="V244" s="94"/>
      <c r="W244" s="253">
        <f t="shared" ref="W244:W249" si="88">IF($AE244&lt;&gt;0,(S244/$AE244)*100,0)</f>
        <v>0.53924506937625472</v>
      </c>
      <c r="X244" s="94"/>
      <c r="Y244" s="155">
        <v>83002</v>
      </c>
      <c r="Z244" s="94"/>
      <c r="AA244" s="253">
        <f t="shared" ref="AA244:AA249" si="89">(Y244/$C244)</f>
        <v>5.2911327851086885</v>
      </c>
      <c r="AB244" s="94"/>
      <c r="AC244" s="253">
        <f t="shared" ref="AC244:AC249" si="90">IF($AE244&lt;&gt;0,(Y244/$AE244)*100,0)</f>
        <v>0.28758766881509112</v>
      </c>
      <c r="AD244" s="94"/>
      <c r="AE244" s="155">
        <f t="shared" si="82"/>
        <v>28861460</v>
      </c>
      <c r="AF244" s="146"/>
      <c r="AG244" s="94"/>
      <c r="AH244" s="155">
        <v>590400</v>
      </c>
      <c r="AI244" s="94"/>
      <c r="AJ244" s="155">
        <v>5309111</v>
      </c>
      <c r="AK244" s="94"/>
      <c r="AL244" s="155">
        <f t="shared" ref="AL244:AL249" si="91">(AE244+AH244+AJ244)</f>
        <v>34760971</v>
      </c>
      <c r="AM244" s="94"/>
      <c r="AN244" s="155">
        <v>28964595</v>
      </c>
      <c r="AO244" s="94"/>
      <c r="AP244" s="253">
        <f t="shared" ref="AP244:AP249" si="92">(AN244/$C244)</f>
        <v>1846.4075349015109</v>
      </c>
      <c r="AQ244" s="94"/>
      <c r="AR244" s="253">
        <f t="shared" si="70"/>
        <v>146.80089651517912</v>
      </c>
      <c r="AS244" s="94"/>
      <c r="AT244" s="155">
        <v>1496177</v>
      </c>
      <c r="AU244" s="94"/>
      <c r="AV244" s="155">
        <v>0</v>
      </c>
      <c r="AW244" s="94"/>
      <c r="AX244" s="155"/>
      <c r="AY244" s="94"/>
      <c r="AZ244" s="155">
        <v>0</v>
      </c>
      <c r="BA244" s="94"/>
      <c r="BB244" s="94">
        <v>32</v>
      </c>
    </row>
    <row r="245" spans="1:54" ht="9.75" customHeight="1" x14ac:dyDescent="0.25">
      <c r="A245" s="94">
        <v>33</v>
      </c>
      <c r="B245" s="94"/>
      <c r="C245" s="155">
        <v>8098</v>
      </c>
      <c r="E245" s="8" t="s">
        <v>243</v>
      </c>
      <c r="F245" s="94"/>
      <c r="G245" s="155">
        <v>6553748</v>
      </c>
      <c r="H245" s="94"/>
      <c r="I245" s="253">
        <f t="shared" si="83"/>
        <v>809.30451963447763</v>
      </c>
      <c r="J245" s="94"/>
      <c r="K245" s="253">
        <f t="shared" si="84"/>
        <v>75.74546096306301</v>
      </c>
      <c r="L245" s="94"/>
      <c r="M245" s="155">
        <v>2079944</v>
      </c>
      <c r="N245" s="94"/>
      <c r="O245" s="253">
        <f t="shared" si="85"/>
        <v>256.8466287972339</v>
      </c>
      <c r="P245" s="94"/>
      <c r="Q245" s="253">
        <f t="shared" si="86"/>
        <v>24.039117319945341</v>
      </c>
      <c r="R245" s="94"/>
      <c r="S245" s="155">
        <v>18639</v>
      </c>
      <c r="T245" s="94"/>
      <c r="U245" s="253">
        <f t="shared" si="87"/>
        <v>2.3016794270190171</v>
      </c>
      <c r="V245" s="94"/>
      <c r="W245" s="253">
        <f t="shared" si="88"/>
        <v>0.21542171699164078</v>
      </c>
      <c r="X245" s="94"/>
      <c r="Y245" s="155">
        <v>0</v>
      </c>
      <c r="Z245" s="94"/>
      <c r="AA245" s="253">
        <f t="shared" si="89"/>
        <v>0</v>
      </c>
      <c r="AB245" s="94"/>
      <c r="AC245" s="253">
        <f t="shared" si="90"/>
        <v>0</v>
      </c>
      <c r="AD245" s="94"/>
      <c r="AE245" s="155">
        <f t="shared" si="82"/>
        <v>8652331</v>
      </c>
      <c r="AF245" s="146"/>
      <c r="AG245" s="94"/>
      <c r="AH245" s="155">
        <v>173633</v>
      </c>
      <c r="AI245" s="94"/>
      <c r="AJ245" s="155">
        <v>0</v>
      </c>
      <c r="AK245" s="94"/>
      <c r="AL245" s="155">
        <f t="shared" si="91"/>
        <v>8825964</v>
      </c>
      <c r="AM245" s="94"/>
      <c r="AN245" s="155">
        <v>7966981</v>
      </c>
      <c r="AO245" s="94"/>
      <c r="AP245" s="253">
        <f t="shared" si="92"/>
        <v>983.82081995554461</v>
      </c>
      <c r="AQ245" s="94"/>
      <c r="AR245" s="253">
        <f t="shared" si="70"/>
        <v>78.219881391177466</v>
      </c>
      <c r="AS245" s="94"/>
      <c r="AT245" s="155">
        <v>0</v>
      </c>
      <c r="AU245" s="94"/>
      <c r="AV245" s="155">
        <v>0</v>
      </c>
      <c r="AW245" s="94"/>
      <c r="AX245" s="155"/>
      <c r="AY245" s="94"/>
      <c r="AZ245" s="155">
        <v>0</v>
      </c>
      <c r="BA245" s="94"/>
      <c r="BB245" s="94">
        <v>33</v>
      </c>
    </row>
    <row r="246" spans="1:54" ht="9.75" customHeight="1" x14ac:dyDescent="0.25">
      <c r="A246" s="94">
        <v>34</v>
      </c>
      <c r="B246" s="94"/>
      <c r="C246" s="155">
        <v>9611</v>
      </c>
      <c r="E246" s="8" t="s">
        <v>244</v>
      </c>
      <c r="F246" s="94"/>
      <c r="G246" s="155">
        <v>11880106</v>
      </c>
      <c r="H246" s="94"/>
      <c r="I246" s="253">
        <f t="shared" si="83"/>
        <v>1236.094683175528</v>
      </c>
      <c r="J246" s="94"/>
      <c r="K246" s="253">
        <f t="shared" si="84"/>
        <v>77.193114461617597</v>
      </c>
      <c r="L246" s="94"/>
      <c r="M246" s="155">
        <v>3243275</v>
      </c>
      <c r="N246" s="94"/>
      <c r="O246" s="253">
        <f t="shared" si="85"/>
        <v>337.4544792425346</v>
      </c>
      <c r="P246" s="94"/>
      <c r="Q246" s="253">
        <f t="shared" si="86"/>
        <v>21.073759636951287</v>
      </c>
      <c r="R246" s="94"/>
      <c r="S246" s="155">
        <v>266730</v>
      </c>
      <c r="T246" s="94"/>
      <c r="U246" s="253">
        <f t="shared" si="87"/>
        <v>27.752575174279471</v>
      </c>
      <c r="V246" s="94"/>
      <c r="W246" s="253">
        <f t="shared" si="88"/>
        <v>1.7331259014311202</v>
      </c>
      <c r="X246" s="94"/>
      <c r="Y246" s="155">
        <v>0</v>
      </c>
      <c r="Z246" s="94"/>
      <c r="AA246" s="253">
        <f t="shared" si="89"/>
        <v>0</v>
      </c>
      <c r="AB246" s="94"/>
      <c r="AC246" s="253">
        <f t="shared" si="90"/>
        <v>0</v>
      </c>
      <c r="AD246" s="94"/>
      <c r="AE246" s="155">
        <f t="shared" si="82"/>
        <v>15390111</v>
      </c>
      <c r="AF246" s="146"/>
      <c r="AG246" s="94"/>
      <c r="AH246" s="155">
        <v>0</v>
      </c>
      <c r="AI246" s="94"/>
      <c r="AJ246" s="155">
        <v>0</v>
      </c>
      <c r="AK246" s="94"/>
      <c r="AL246" s="155">
        <f t="shared" si="91"/>
        <v>15390111</v>
      </c>
      <c r="AM246" s="94"/>
      <c r="AN246" s="155">
        <v>14403829</v>
      </c>
      <c r="AO246" s="94"/>
      <c r="AP246" s="253">
        <f t="shared" si="92"/>
        <v>1498.6816148163562</v>
      </c>
      <c r="AQ246" s="94"/>
      <c r="AR246" s="253">
        <f t="shared" si="70"/>
        <v>119.15452059590564</v>
      </c>
      <c r="AS246" s="94"/>
      <c r="AT246" s="155">
        <v>0</v>
      </c>
      <c r="AU246" s="94"/>
      <c r="AV246" s="155">
        <v>717632</v>
      </c>
      <c r="AW246" s="94"/>
      <c r="AX246" s="155"/>
      <c r="AY246" s="94"/>
      <c r="AZ246" s="155">
        <v>0</v>
      </c>
      <c r="BA246" s="94"/>
      <c r="BB246" s="94">
        <v>34</v>
      </c>
    </row>
    <row r="247" spans="1:54" ht="9.75" customHeight="1" x14ac:dyDescent="0.25">
      <c r="A247" s="94">
        <v>35</v>
      </c>
      <c r="B247" s="94"/>
      <c r="C247" s="155">
        <v>3306</v>
      </c>
      <c r="D247" s="97" t="s">
        <v>84</v>
      </c>
      <c r="E247" s="8" t="s">
        <v>245</v>
      </c>
      <c r="F247" s="94"/>
      <c r="G247" s="155">
        <v>8307219</v>
      </c>
      <c r="H247" s="94"/>
      <c r="I247" s="253">
        <f t="shared" si="83"/>
        <v>2512.7704174228675</v>
      </c>
      <c r="J247" s="94"/>
      <c r="K247" s="253">
        <f t="shared" si="84"/>
        <v>56.42644771762496</v>
      </c>
      <c r="L247" s="94"/>
      <c r="M247" s="155">
        <v>5984139</v>
      </c>
      <c r="N247" s="94"/>
      <c r="O247" s="253">
        <f t="shared" si="85"/>
        <v>1810.0843920145192</v>
      </c>
      <c r="P247" s="94"/>
      <c r="Q247" s="253">
        <f t="shared" si="86"/>
        <v>40.647021153348739</v>
      </c>
      <c r="R247" s="94"/>
      <c r="S247" s="155">
        <v>430850</v>
      </c>
      <c r="T247" s="94"/>
      <c r="U247" s="253">
        <f t="shared" si="87"/>
        <v>130.32365396249244</v>
      </c>
      <c r="V247" s="94"/>
      <c r="W247" s="253">
        <f t="shared" si="88"/>
        <v>2.9265311290262983</v>
      </c>
      <c r="X247" s="94"/>
      <c r="Y247" s="155">
        <v>0</v>
      </c>
      <c r="Z247" s="94"/>
      <c r="AA247" s="253">
        <f t="shared" si="89"/>
        <v>0</v>
      </c>
      <c r="AB247" s="94"/>
      <c r="AC247" s="253">
        <f t="shared" si="90"/>
        <v>0</v>
      </c>
      <c r="AD247" s="94"/>
      <c r="AE247" s="155">
        <f t="shared" si="82"/>
        <v>14722208</v>
      </c>
      <c r="AF247" s="146"/>
      <c r="AG247" s="94"/>
      <c r="AH247" s="155">
        <v>0</v>
      </c>
      <c r="AI247" s="94"/>
      <c r="AJ247" s="155">
        <v>122400</v>
      </c>
      <c r="AK247" s="94"/>
      <c r="AL247" s="155">
        <f t="shared" si="91"/>
        <v>14844608</v>
      </c>
      <c r="AM247" s="94"/>
      <c r="AN247" s="155">
        <v>13871895</v>
      </c>
      <c r="AO247" s="94"/>
      <c r="AP247" s="253">
        <f t="shared" si="92"/>
        <v>4195.9754990925594</v>
      </c>
      <c r="AQ247" s="94"/>
      <c r="AR247" s="253">
        <f t="shared" si="70"/>
        <v>333.60618031455897</v>
      </c>
      <c r="AS247" s="94"/>
      <c r="AT247" s="155">
        <v>262994</v>
      </c>
      <c r="AU247" s="94"/>
      <c r="AV247" s="155">
        <v>714917</v>
      </c>
      <c r="AW247" s="94"/>
      <c r="AX247" s="155"/>
      <c r="AY247" s="94"/>
      <c r="AZ247" s="155">
        <v>0</v>
      </c>
      <c r="BA247" s="94"/>
      <c r="BB247" s="94">
        <v>35</v>
      </c>
    </row>
    <row r="248" spans="1:54" ht="9.75" customHeight="1" x14ac:dyDescent="0.25">
      <c r="A248" s="94">
        <v>36</v>
      </c>
      <c r="B248" s="94"/>
      <c r="C248" s="155">
        <v>3286</v>
      </c>
      <c r="D248" s="97" t="s">
        <v>84</v>
      </c>
      <c r="E248" s="8" t="s">
        <v>212</v>
      </c>
      <c r="F248" s="94"/>
      <c r="G248" s="155">
        <v>3624326</v>
      </c>
      <c r="H248" s="94"/>
      <c r="I248" s="253">
        <f t="shared" si="83"/>
        <v>1102.9598295800365</v>
      </c>
      <c r="J248" s="94"/>
      <c r="K248" s="253">
        <f t="shared" si="84"/>
        <v>80.42665788503129</v>
      </c>
      <c r="L248" s="94"/>
      <c r="M248" s="155">
        <v>875831</v>
      </c>
      <c r="N248" s="94"/>
      <c r="O248" s="253">
        <f t="shared" si="85"/>
        <v>266.53408399269631</v>
      </c>
      <c r="P248" s="94"/>
      <c r="Q248" s="253">
        <f t="shared" si="86"/>
        <v>19.435381972290806</v>
      </c>
      <c r="R248" s="94"/>
      <c r="S248" s="155">
        <v>6217</v>
      </c>
      <c r="T248" s="94"/>
      <c r="U248" s="253">
        <f t="shared" si="87"/>
        <v>1.8919659160073037</v>
      </c>
      <c r="V248" s="94"/>
      <c r="W248" s="253">
        <f t="shared" si="88"/>
        <v>0.13796014267790468</v>
      </c>
      <c r="X248" s="94"/>
      <c r="Y248" s="155">
        <v>0</v>
      </c>
      <c r="Z248" s="94"/>
      <c r="AA248" s="253">
        <f t="shared" si="89"/>
        <v>0</v>
      </c>
      <c r="AB248" s="94"/>
      <c r="AC248" s="253">
        <f t="shared" si="90"/>
        <v>0</v>
      </c>
      <c r="AD248" s="94"/>
      <c r="AE248" s="155">
        <f>(G248+M248+S248+Y248)</f>
        <v>4506374</v>
      </c>
      <c r="AF248" s="146"/>
      <c r="AG248" s="94"/>
      <c r="AH248" s="155">
        <v>0</v>
      </c>
      <c r="AI248" s="94"/>
      <c r="AJ248" s="155">
        <v>0</v>
      </c>
      <c r="AK248" s="94"/>
      <c r="AL248" s="155">
        <f t="shared" si="91"/>
        <v>4506374</v>
      </c>
      <c r="AM248" s="94"/>
      <c r="AN248" s="155">
        <v>3052706</v>
      </c>
      <c r="AO248" s="94"/>
      <c r="AP248" s="253">
        <f t="shared" si="92"/>
        <v>929.00365185636031</v>
      </c>
      <c r="AQ248" s="94"/>
      <c r="AR248" s="253">
        <f t="shared" si="70"/>
        <v>73.861575183435107</v>
      </c>
      <c r="AS248" s="94"/>
      <c r="AT248" s="155">
        <v>466966</v>
      </c>
      <c r="AU248" s="94"/>
      <c r="AV248" s="155">
        <v>0</v>
      </c>
      <c r="AW248" s="94"/>
      <c r="AX248" s="155"/>
      <c r="AY248" s="94"/>
      <c r="AZ248" s="155">
        <v>137398</v>
      </c>
      <c r="BA248" s="94"/>
      <c r="BB248" s="94">
        <v>36</v>
      </c>
    </row>
    <row r="249" spans="1:54" ht="9.75" customHeight="1" x14ac:dyDescent="0.25">
      <c r="A249" s="94">
        <v>37</v>
      </c>
      <c r="B249" s="94"/>
      <c r="C249" s="155">
        <v>5097</v>
      </c>
      <c r="D249" s="97" t="s">
        <v>84</v>
      </c>
      <c r="E249" s="8" t="s">
        <v>246</v>
      </c>
      <c r="F249" s="94"/>
      <c r="G249" s="155">
        <v>4770486</v>
      </c>
      <c r="H249" s="94"/>
      <c r="I249" s="253">
        <f t="shared" si="83"/>
        <v>935.93996468510886</v>
      </c>
      <c r="J249" s="94"/>
      <c r="K249" s="253">
        <f t="shared" si="84"/>
        <v>80.127256666807199</v>
      </c>
      <c r="L249" s="94"/>
      <c r="M249" s="155">
        <v>1178236</v>
      </c>
      <c r="N249" s="94"/>
      <c r="O249" s="253">
        <f t="shared" si="85"/>
        <v>231.16264469295663</v>
      </c>
      <c r="P249" s="94"/>
      <c r="Q249" s="253">
        <f t="shared" si="86"/>
        <v>19.790188753529986</v>
      </c>
      <c r="R249" s="94"/>
      <c r="S249" s="155">
        <v>4915</v>
      </c>
      <c r="T249" s="94"/>
      <c r="U249" s="253">
        <f t="shared" si="87"/>
        <v>0.96429272120855403</v>
      </c>
      <c r="V249" s="94"/>
      <c r="W249" s="253">
        <f t="shared" si="88"/>
        <v>8.2554579662817873E-2</v>
      </c>
      <c r="X249" s="94"/>
      <c r="Y249" s="155">
        <v>0</v>
      </c>
      <c r="Z249" s="94"/>
      <c r="AA249" s="253">
        <f t="shared" si="89"/>
        <v>0</v>
      </c>
      <c r="AB249" s="94"/>
      <c r="AC249" s="253">
        <f t="shared" si="90"/>
        <v>0</v>
      </c>
      <c r="AD249" s="94"/>
      <c r="AE249" s="155">
        <f>(G249+M249+S249+Y249)</f>
        <v>5953637</v>
      </c>
      <c r="AF249" s="146"/>
      <c r="AG249" s="94"/>
      <c r="AH249" s="155">
        <v>148101</v>
      </c>
      <c r="AI249" s="94"/>
      <c r="AJ249" s="155">
        <v>0</v>
      </c>
      <c r="AK249" s="94"/>
      <c r="AL249" s="155">
        <f t="shared" si="91"/>
        <v>6101738</v>
      </c>
      <c r="AM249" s="94"/>
      <c r="AN249" s="155">
        <v>5806686</v>
      </c>
      <c r="AO249" s="94"/>
      <c r="AP249" s="253">
        <f t="shared" si="92"/>
        <v>1139.2360211889347</v>
      </c>
      <c r="AQ249" s="94"/>
      <c r="AR249" s="253">
        <f t="shared" si="70"/>
        <v>90.576357652181045</v>
      </c>
      <c r="AS249" s="94"/>
      <c r="AT249" s="155">
        <v>81254</v>
      </c>
      <c r="AU249" s="94"/>
      <c r="AV249" s="155">
        <v>207112</v>
      </c>
      <c r="AW249" s="94"/>
      <c r="AX249" s="155"/>
      <c r="AY249" s="94"/>
      <c r="AZ249" s="155">
        <v>0</v>
      </c>
      <c r="BA249" s="94"/>
      <c r="BB249" s="94">
        <v>37</v>
      </c>
    </row>
    <row r="250" spans="1:54" ht="9.75" customHeight="1" x14ac:dyDescent="0.25">
      <c r="A250" s="126">
        <v>38</v>
      </c>
      <c r="B250" s="94"/>
      <c r="C250" s="158">
        <v>8211</v>
      </c>
      <c r="E250" s="9" t="s">
        <v>247</v>
      </c>
      <c r="F250" s="94"/>
      <c r="G250" s="158">
        <v>11923607</v>
      </c>
      <c r="H250" s="94"/>
      <c r="I250" s="253">
        <f t="shared" si="72"/>
        <v>1452.1504079892827</v>
      </c>
      <c r="J250" s="119"/>
      <c r="K250" s="253">
        <f t="shared" si="73"/>
        <v>74.68576014307267</v>
      </c>
      <c r="L250" s="94"/>
      <c r="M250" s="158">
        <v>4026173</v>
      </c>
      <c r="N250" s="94"/>
      <c r="O250" s="253">
        <f t="shared" si="74"/>
        <v>490.33893557422971</v>
      </c>
      <c r="P250" s="119"/>
      <c r="Q250" s="253">
        <f t="shared" si="75"/>
        <v>25.218693552422124</v>
      </c>
      <c r="R250" s="94"/>
      <c r="S250" s="158">
        <v>6372</v>
      </c>
      <c r="T250" s="94"/>
      <c r="U250" s="253">
        <f t="shared" si="76"/>
        <v>0.77603215199123132</v>
      </c>
      <c r="V250" s="119"/>
      <c r="W250" s="253">
        <f t="shared" si="77"/>
        <v>3.9912223174720457E-2</v>
      </c>
      <c r="X250" s="94"/>
      <c r="Y250" s="158">
        <v>8882</v>
      </c>
      <c r="Z250" s="94"/>
      <c r="AA250" s="253">
        <f t="shared" si="78"/>
        <v>1.081719644379491</v>
      </c>
      <c r="AB250" s="119"/>
      <c r="AC250" s="253">
        <f t="shared" si="79"/>
        <v>5.5634081330487611E-2</v>
      </c>
      <c r="AD250" s="94"/>
      <c r="AE250" s="158">
        <f t="shared" si="82"/>
        <v>15965034</v>
      </c>
      <c r="AF250" s="148"/>
      <c r="AG250" s="94"/>
      <c r="AH250" s="158">
        <v>800000</v>
      </c>
      <c r="AI250" s="94"/>
      <c r="AJ250" s="158">
        <v>1393</v>
      </c>
      <c r="AK250" s="94"/>
      <c r="AL250" s="158">
        <f t="shared" si="80"/>
        <v>16766427</v>
      </c>
      <c r="AM250" s="94"/>
      <c r="AN250" s="158">
        <v>18921120</v>
      </c>
      <c r="AO250" s="94"/>
      <c r="AP250" s="253">
        <f t="shared" si="81"/>
        <v>2304.3624406284252</v>
      </c>
      <c r="AQ250" s="119"/>
      <c r="AR250" s="253">
        <f t="shared" si="70"/>
        <v>183.21116318354024</v>
      </c>
      <c r="AS250" s="94"/>
      <c r="AT250" s="158">
        <v>0</v>
      </c>
      <c r="AU250" s="94"/>
      <c r="AV250" s="158">
        <v>1054266</v>
      </c>
      <c r="AW250" s="94"/>
      <c r="AX250" s="158"/>
      <c r="AY250" s="94"/>
      <c r="AZ250" s="158">
        <v>0</v>
      </c>
      <c r="BA250" s="94"/>
      <c r="BB250" s="126">
        <v>38</v>
      </c>
    </row>
    <row r="251" spans="1:54" ht="8.85" customHeight="1" x14ac:dyDescent="0.25">
      <c r="A251" s="94"/>
      <c r="B251" s="94"/>
      <c r="C251" s="94"/>
      <c r="E251" s="94"/>
      <c r="F251" s="94"/>
      <c r="G251" s="94"/>
      <c r="H251" s="94"/>
      <c r="I251" s="119"/>
      <c r="J251" s="119"/>
      <c r="K251" s="119"/>
      <c r="L251" s="94"/>
      <c r="M251" s="94"/>
      <c r="N251" s="94"/>
      <c r="O251" s="119"/>
      <c r="P251" s="119"/>
      <c r="Q251" s="119"/>
      <c r="R251" s="94"/>
      <c r="S251" s="94"/>
      <c r="T251" s="94"/>
      <c r="U251" s="119"/>
      <c r="V251" s="119"/>
      <c r="W251" s="119"/>
      <c r="X251" s="94"/>
      <c r="Y251" s="94"/>
      <c r="Z251" s="94"/>
      <c r="AA251" s="119"/>
      <c r="AB251" s="119"/>
      <c r="AC251" s="119"/>
      <c r="AD251" s="94"/>
      <c r="AE251" s="94"/>
      <c r="AF251" s="146"/>
      <c r="AG251" s="94"/>
      <c r="AH251" s="94"/>
      <c r="AI251" s="94"/>
      <c r="AJ251" s="94"/>
      <c r="AK251" s="94"/>
      <c r="AL251" s="94"/>
      <c r="AM251" s="94"/>
      <c r="AN251" s="94"/>
      <c r="AO251" s="94"/>
      <c r="AP251" s="119"/>
      <c r="AQ251" s="119"/>
      <c r="AR251" s="119"/>
      <c r="AS251" s="94"/>
      <c r="AT251" s="94"/>
      <c r="AU251" s="94"/>
      <c r="AV251" s="94"/>
      <c r="AW251" s="94"/>
      <c r="AX251" s="94"/>
      <c r="AY251" s="94"/>
      <c r="AZ251" s="94"/>
      <c r="BA251" s="94"/>
      <c r="BB251" s="94"/>
    </row>
    <row r="252" spans="1:54" ht="8.85" customHeight="1" x14ac:dyDescent="0.25">
      <c r="A252" s="126">
        <f>A250</f>
        <v>38</v>
      </c>
      <c r="B252" s="94"/>
      <c r="C252" s="158">
        <f>SUM(C213:C250)</f>
        <v>358999</v>
      </c>
      <c r="E252" s="95" t="s">
        <v>63</v>
      </c>
      <c r="F252" s="94"/>
      <c r="G252" s="254">
        <f>SUM(G213:G250)</f>
        <v>374233175</v>
      </c>
      <c r="H252" s="94"/>
      <c r="I252" s="255">
        <f>(G252/$C252)</f>
        <v>1042.4351460589028</v>
      </c>
      <c r="J252" s="119"/>
      <c r="K252" s="253">
        <f>IF($AE252&lt;&gt;0,(G252/$AE252)*100,0)</f>
        <v>77.38325996405338</v>
      </c>
      <c r="L252" s="94"/>
      <c r="M252" s="254">
        <f>SUM(M213:M250)</f>
        <v>102907869</v>
      </c>
      <c r="N252" s="94"/>
      <c r="O252" s="255">
        <f>(M252/$C252)</f>
        <v>286.65224415666898</v>
      </c>
      <c r="P252" s="119"/>
      <c r="Q252" s="253">
        <f>IF($AE252&lt;&gt;0,(M252/$AE252)*100,0)</f>
        <v>21.279103273443759</v>
      </c>
      <c r="R252" s="94"/>
      <c r="S252" s="254">
        <f>SUM(S213:S250)</f>
        <v>4342925</v>
      </c>
      <c r="T252" s="94"/>
      <c r="U252" s="255">
        <f>(S252/$C252)</f>
        <v>12.097317819826797</v>
      </c>
      <c r="V252" s="119"/>
      <c r="W252" s="253">
        <f>IF($AE252&lt;&gt;0,(S252/$AE252)*100,0)</f>
        <v>0.89802218704791892</v>
      </c>
      <c r="X252" s="94"/>
      <c r="Y252" s="254">
        <f>SUM(Y213:Y250)</f>
        <v>2126020</v>
      </c>
      <c r="Z252" s="94"/>
      <c r="AA252" s="255">
        <f>(Y252/$C252)</f>
        <v>5.9220777773754243</v>
      </c>
      <c r="AB252" s="119"/>
      <c r="AC252" s="253">
        <f>IF($AE252&lt;&gt;0,(Y252/$AE252)*100,0)</f>
        <v>0.43961457545493332</v>
      </c>
      <c r="AD252" s="94"/>
      <c r="AE252" s="254">
        <f>SUM(AE213:AE250)</f>
        <v>483609989</v>
      </c>
      <c r="AF252" s="148"/>
      <c r="AG252" s="94"/>
      <c r="AH252" s="254">
        <f>SUM(AH213:AH250)</f>
        <v>4635586</v>
      </c>
      <c r="AI252" s="94"/>
      <c r="AJ252" s="254">
        <f>SUM(AJ213:AJ250)</f>
        <v>15529017</v>
      </c>
      <c r="AK252" s="94"/>
      <c r="AL252" s="254">
        <f>SUM(AL213:AL250)</f>
        <v>503774592</v>
      </c>
      <c r="AM252" s="94"/>
      <c r="AN252" s="254">
        <f>SUM(AN213:AN250)</f>
        <v>451535702</v>
      </c>
      <c r="AO252" s="94"/>
      <c r="AP252" s="255">
        <f>(AN252/$C252)</f>
        <v>1257.7631191173234</v>
      </c>
      <c r="AQ252" s="119"/>
      <c r="AR252" s="253">
        <f>IF($AP$252&lt;&gt;0,(AP252/$AP$252)*100,0)</f>
        <v>100</v>
      </c>
      <c r="AS252" s="94"/>
      <c r="AT252" s="254">
        <f>SUM(AT213:AT250)</f>
        <v>16350159</v>
      </c>
      <c r="AU252" s="94"/>
      <c r="AV252" s="254">
        <f>SUM(AV213:AV250)</f>
        <v>22182990</v>
      </c>
      <c r="AW252" s="94"/>
      <c r="AX252" s="254"/>
      <c r="AY252" s="94"/>
      <c r="AZ252" s="254">
        <f>SUM(AZ213:AZ250)</f>
        <v>989791</v>
      </c>
      <c r="BA252" s="94"/>
      <c r="BB252" s="126">
        <f>BB250</f>
        <v>38</v>
      </c>
    </row>
    <row r="253" spans="1:54" ht="8.85" customHeight="1" x14ac:dyDescent="0.25">
      <c r="A253" s="94"/>
      <c r="B253" s="94"/>
      <c r="C253" s="94"/>
      <c r="E253" s="94"/>
      <c r="F253" s="94"/>
      <c r="G253" s="94"/>
      <c r="H253" s="94"/>
      <c r="I253" s="165"/>
      <c r="J253" s="94"/>
      <c r="K253" s="94"/>
      <c r="L253" s="94"/>
      <c r="M253" s="94"/>
      <c r="N253" s="94"/>
      <c r="O253" s="165"/>
      <c r="P253" s="94"/>
      <c r="Q253" s="94"/>
      <c r="R253" s="94"/>
      <c r="S253" s="94"/>
      <c r="T253" s="94"/>
      <c r="U253" s="165"/>
      <c r="V253" s="94"/>
      <c r="W253" s="94"/>
      <c r="X253" s="94"/>
      <c r="Y253" s="94"/>
      <c r="Z253" s="94"/>
      <c r="AA253" s="165"/>
      <c r="AB253" s="94"/>
      <c r="AC253" s="94"/>
      <c r="AD253" s="94"/>
      <c r="AE253" s="94"/>
      <c r="AF253" s="94"/>
      <c r="AG253" s="94"/>
      <c r="AH253" s="94"/>
      <c r="AI253" s="94"/>
      <c r="AJ253" s="94"/>
      <c r="AK253" s="94"/>
      <c r="AL253" s="94"/>
      <c r="AM253" s="94"/>
      <c r="AN253" s="94"/>
      <c r="AO253" s="94"/>
      <c r="AP253" s="165"/>
      <c r="AQ253" s="94"/>
      <c r="AR253" s="94"/>
      <c r="AS253" s="94"/>
      <c r="AT253" s="94"/>
      <c r="AU253" s="94"/>
      <c r="AV253" s="94"/>
      <c r="AW253" s="94"/>
      <c r="AX253" s="94"/>
      <c r="AY253" s="94"/>
      <c r="AZ253" s="94"/>
      <c r="BA253" s="94"/>
      <c r="BB253" s="94"/>
    </row>
    <row r="254" spans="1:54" ht="13.5" thickBot="1" x14ac:dyDescent="0.3">
      <c r="A254" s="142">
        <f>(A52+A192+A252)</f>
        <v>171</v>
      </c>
      <c r="B254" s="94"/>
      <c r="C254" s="171">
        <f>C52+C192+C252</f>
        <v>8732634</v>
      </c>
      <c r="E254" s="95" t="s">
        <v>248</v>
      </c>
      <c r="F254" s="94"/>
      <c r="G254" s="259">
        <f>(G52+G192+G252)</f>
        <v>22334296490</v>
      </c>
      <c r="H254" s="94"/>
      <c r="I254" s="255">
        <f>(G254/$C254)</f>
        <v>2557.5669941051005</v>
      </c>
      <c r="J254" s="94"/>
      <c r="K254" s="253">
        <f>IF($AE254&lt;&gt;0,(G254/$AE254)*100,0)</f>
        <v>63.529948688131576</v>
      </c>
      <c r="L254" s="94"/>
      <c r="M254" s="259">
        <f>(M52+M192+M252)</f>
        <v>10672374145</v>
      </c>
      <c r="N254" s="94"/>
      <c r="O254" s="255">
        <f>(M254/$C254)</f>
        <v>1222.1254371819546</v>
      </c>
      <c r="P254" s="94"/>
      <c r="Q254" s="253">
        <f>IF($AE254&lt;&gt;0,(M254/$AE254)*100,0)</f>
        <v>30.357588479044683</v>
      </c>
      <c r="R254" s="94"/>
      <c r="S254" s="259">
        <f>(S52+S192+S252)</f>
        <v>1695417884</v>
      </c>
      <c r="T254" s="94"/>
      <c r="U254" s="255">
        <f>(S254/$C254)</f>
        <v>194.14736538826659</v>
      </c>
      <c r="V254" s="94"/>
      <c r="W254" s="253">
        <f>IF($AE254&lt;&gt;0,(S254/$AE254)*100,0)</f>
        <v>4.8226193837664333</v>
      </c>
      <c r="X254" s="94"/>
      <c r="Y254" s="259">
        <f>(Y52+Y192+Y252)</f>
        <v>453451429</v>
      </c>
      <c r="Z254" s="94"/>
      <c r="AA254" s="255">
        <f>(Y254/$C254)</f>
        <v>51.92607740115983</v>
      </c>
      <c r="AB254" s="94"/>
      <c r="AC254" s="253">
        <f>IF($AE254&lt;&gt;0,(Y254/$AE254)*100,0)</f>
        <v>1.2898434490572996</v>
      </c>
      <c r="AD254" s="94"/>
      <c r="AE254" s="259">
        <f>(AE52+AE192+AE252)</f>
        <v>35155539948</v>
      </c>
      <c r="AF254" s="148"/>
      <c r="AG254" s="94"/>
      <c r="AH254" s="259">
        <f>(AH52+AH192+AH252)</f>
        <v>348227747</v>
      </c>
      <c r="AI254" s="94"/>
      <c r="AJ254" s="259">
        <f>(AJ52+AJ192+AJ252)</f>
        <v>332982085</v>
      </c>
      <c r="AK254" s="94"/>
      <c r="AL254" s="259">
        <f>(AL52+AL192+AL252)</f>
        <v>35836749780</v>
      </c>
      <c r="AM254" s="94"/>
      <c r="AN254" s="259">
        <f>(AN52+AN192+AN252)</f>
        <v>31046166243</v>
      </c>
      <c r="AO254" s="94"/>
      <c r="AP254" s="255">
        <f>(AN254/$C254)</f>
        <v>3555.1892181671647</v>
      </c>
      <c r="AQ254" s="94"/>
      <c r="AR254" s="253"/>
      <c r="AS254" s="94"/>
      <c r="AT254" s="259">
        <f>(AT52+AT192+AT252)</f>
        <v>1328033033</v>
      </c>
      <c r="AU254" s="94"/>
      <c r="AV254" s="259">
        <f>(AV52+AV192+AV252)</f>
        <v>1997329969</v>
      </c>
      <c r="AW254" s="94"/>
      <c r="AX254" s="259"/>
      <c r="AY254" s="94"/>
      <c r="AZ254" s="259">
        <f>(AZ52+AZ192+AZ252)</f>
        <v>157786948</v>
      </c>
      <c r="BA254" s="94"/>
      <c r="BB254" s="142">
        <f>(BB52+BB192+BB252)</f>
        <v>171</v>
      </c>
    </row>
    <row r="255" spans="1:54" ht="8.85" customHeight="1" thickTop="1" x14ac:dyDescent="0.25">
      <c r="A255" s="94"/>
      <c r="B255" s="94"/>
      <c r="C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row>
    <row r="256" spans="1:54" ht="8.85" customHeight="1" x14ac:dyDescent="0.25">
      <c r="A256" s="94"/>
      <c r="B256" s="94"/>
      <c r="C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row>
    <row r="257" spans="1:55" ht="9.9499999999999993" customHeight="1" x14ac:dyDescent="0.25">
      <c r="A257" s="94"/>
      <c r="B257" s="94"/>
      <c r="E257" s="118"/>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row>
    <row r="258" spans="1:55" ht="10.5" customHeight="1" x14ac:dyDescent="0.25">
      <c r="A258" s="94"/>
      <c r="B258" s="94"/>
      <c r="C258" s="118" t="s">
        <v>249</v>
      </c>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row>
    <row r="259" spans="1:55" ht="8.85" customHeight="1" x14ac:dyDescent="0.25">
      <c r="A259" s="94"/>
      <c r="B259" s="94"/>
      <c r="C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row>
    <row r="260" spans="1:55" ht="8.85" customHeight="1" x14ac:dyDescent="0.25">
      <c r="A260" s="94"/>
      <c r="B260" s="94"/>
      <c r="C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row>
    <row r="261" spans="1:55" ht="8.85" customHeight="1" x14ac:dyDescent="0.25">
      <c r="A261" s="94"/>
      <c r="B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row>
    <row r="262" spans="1:55" ht="8.85" customHeight="1" x14ac:dyDescent="0.25">
      <c r="A262" s="94"/>
      <c r="B262" s="94"/>
      <c r="C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row>
    <row r="263" spans="1:55" ht="8.85" customHeight="1" x14ac:dyDescent="0.25">
      <c r="A263" s="94"/>
      <c r="B263" s="94"/>
      <c r="C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row>
    <row r="264" spans="1:55" ht="8.85" customHeight="1" x14ac:dyDescent="0.25">
      <c r="A264" s="94"/>
      <c r="B264" s="94"/>
      <c r="C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row>
    <row r="265" spans="1:55" ht="1.1499999999999999" customHeight="1" x14ac:dyDescent="0.25">
      <c r="A265" s="94"/>
      <c r="B265" s="94"/>
      <c r="C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row>
    <row r="266" spans="1:55" ht="8.85" hidden="1" customHeight="1" x14ac:dyDescent="0.25">
      <c r="A266" s="94"/>
      <c r="B266" s="94"/>
      <c r="C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row>
    <row r="267" spans="1:55" ht="8.85" hidden="1" customHeight="1" x14ac:dyDescent="0.25">
      <c r="A267" s="94"/>
      <c r="B267" s="94"/>
      <c r="C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row>
    <row r="268" spans="1:55" ht="8.85" customHeight="1" x14ac:dyDescent="0.25">
      <c r="A268" s="94"/>
      <c r="B268" s="94"/>
      <c r="C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row>
    <row r="269" spans="1:55" ht="10.5" customHeight="1" x14ac:dyDescent="0.25">
      <c r="A269" s="134">
        <v>8</v>
      </c>
      <c r="B269" s="94"/>
      <c r="C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6">
        <v>9</v>
      </c>
    </row>
    <row r="361" spans="55:55" ht="9.75" customHeight="1" x14ac:dyDescent="0.25">
      <c r="BC361" s="96">
        <v>9</v>
      </c>
    </row>
  </sheetData>
  <mergeCells count="4">
    <mergeCell ref="G55:Q58"/>
    <mergeCell ref="G59:Q64"/>
    <mergeCell ref="G194:Q197"/>
    <mergeCell ref="G198:Q202"/>
  </mergeCells>
  <pageMargins left="3.75" right="0.25" top="0.5" bottom="0.3" header="0.5" footer="0.5"/>
  <pageSetup paperSize="17" pageOrder="overThenDown" orientation="landscape" r:id="rId1"/>
  <headerFooter alignWithMargins="0"/>
  <rowBreaks count="3" manualBreakCount="3">
    <brk id="67" max="57" man="1"/>
    <brk id="133" max="57" man="1"/>
    <brk id="200" max="57" man="1"/>
  </rowBreaks>
  <colBreaks count="1" manualBreakCount="1">
    <brk id="32"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S270"/>
  <sheetViews>
    <sheetView showGridLines="0" zoomScaleNormal="100" workbookViewId="0">
      <pane xSplit="3" ySplit="11" topLeftCell="AO240" activePane="bottomRight" state="frozen"/>
      <selection activeCell="A12" sqref="A12"/>
      <selection pane="topRight" activeCell="A12" sqref="A12"/>
      <selection pane="bottomLeft" activeCell="A12" sqref="A12"/>
      <selection pane="bottomRight"/>
    </sheetView>
  </sheetViews>
  <sheetFormatPr defaultColWidth="12.7109375" defaultRowHeight="9.75" customHeight="1" x14ac:dyDescent="0.25"/>
  <cols>
    <col min="1" max="1" width="4.5703125" style="206" bestFit="1" customWidth="1"/>
    <col min="2" max="2" width="1.5703125" style="206" customWidth="1"/>
    <col min="3" max="3" width="12.7109375" style="206" customWidth="1"/>
    <col min="4" max="4" width="0.85546875" style="206" customWidth="1"/>
    <col min="5" max="5" width="15.5703125" style="206" bestFit="1" customWidth="1"/>
    <col min="6" max="6" width="0.85546875" style="206" customWidth="1"/>
    <col min="7" max="7" width="13.140625" style="206" bestFit="1" customWidth="1"/>
    <col min="8" max="8" width="0.85546875" style="206" customWidth="1"/>
    <col min="9" max="9" width="14.5703125" style="206" bestFit="1" customWidth="1"/>
    <col min="10" max="10" width="0.85546875" style="206" customWidth="1"/>
    <col min="11" max="11" width="10.7109375" style="206" customWidth="1"/>
    <col min="12" max="12" width="0.85546875" style="206" customWidth="1"/>
    <col min="13" max="13" width="13.140625" style="206" bestFit="1" customWidth="1"/>
    <col min="14" max="14" width="0.85546875" style="206" customWidth="1"/>
    <col min="15" max="15" width="12" style="206" bestFit="1" customWidth="1"/>
    <col min="16" max="16" width="0.85546875" style="206" customWidth="1"/>
    <col min="17" max="17" width="12" style="206" bestFit="1" customWidth="1"/>
    <col min="18" max="18" width="0.85546875" style="206" customWidth="1"/>
    <col min="19" max="19" width="12" style="206" bestFit="1" customWidth="1"/>
    <col min="20" max="20" width="0.85546875" style="206" customWidth="1"/>
    <col min="21" max="21" width="15.5703125" style="206" bestFit="1" customWidth="1"/>
    <col min="22" max="22" width="0.85546875" style="206" customWidth="1"/>
    <col min="23" max="23" width="10" style="206" bestFit="1" customWidth="1"/>
    <col min="24" max="24" width="0.85546875" style="206" customWidth="1"/>
    <col min="25" max="25" width="6.7109375" style="206" customWidth="1"/>
    <col min="26" max="26" width="0.85546875" style="206" customWidth="1"/>
    <col min="27" max="27" width="16.28515625" style="206" customWidth="1"/>
    <col min="28" max="28" width="0.85546875" style="206" customWidth="1"/>
    <col min="29" max="29" width="9" style="206" bestFit="1" customWidth="1"/>
    <col min="30" max="30" width="0.85546875" style="206" customWidth="1"/>
    <col min="31" max="31" width="7.7109375" style="206" customWidth="1"/>
    <col min="32" max="32" width="0.85546875" style="206" customWidth="1"/>
    <col min="33" max="33" width="13.140625" style="206" bestFit="1" customWidth="1"/>
    <col min="34" max="34" width="0.7109375" style="206" customWidth="1"/>
    <col min="35" max="35" width="7.5703125" style="206" bestFit="1" customWidth="1"/>
    <col min="36" max="36" width="0.7109375" style="206" customWidth="1"/>
    <col min="37" max="37" width="6.140625" style="206" customWidth="1"/>
    <col min="38" max="38" width="0.85546875" style="206" customWidth="1"/>
    <col min="39" max="39" width="12" style="206" bestFit="1" customWidth="1"/>
    <col min="40" max="40" width="0.5703125" style="206" customWidth="1"/>
    <col min="41" max="41" width="7.5703125" style="206" bestFit="1" customWidth="1"/>
    <col min="42" max="42" width="0.85546875" style="206" customWidth="1"/>
    <col min="43" max="43" width="5.5703125" style="206" customWidth="1"/>
    <col min="44" max="44" width="1.28515625" style="206" customWidth="1"/>
    <col min="45" max="45" width="14.5703125" style="206" bestFit="1" customWidth="1"/>
    <col min="46" max="46" width="0.7109375" style="206" customWidth="1"/>
    <col min="47" max="47" width="8.5703125" style="206" bestFit="1" customWidth="1"/>
    <col min="48" max="48" width="0.85546875" style="206" customWidth="1"/>
    <col min="49" max="49" width="8.85546875" style="206" bestFit="1" customWidth="1"/>
    <col min="50" max="50" width="1.28515625" style="206" customWidth="1"/>
    <col min="51" max="51" width="13.140625" style="206" bestFit="1" customWidth="1"/>
    <col min="52" max="52" width="1" style="206" customWidth="1"/>
    <col min="53" max="53" width="13.140625" style="206" bestFit="1" customWidth="1"/>
    <col min="54" max="54" width="1" style="206" customWidth="1"/>
    <col min="55" max="55" width="13.140625" style="206" bestFit="1" customWidth="1"/>
    <col min="56" max="56" width="0.85546875" style="206" customWidth="1"/>
    <col min="57" max="57" width="7.5703125" style="206" bestFit="1" customWidth="1"/>
    <col min="58" max="58" width="0.85546875" style="206" customWidth="1"/>
    <col min="59" max="59" width="8.85546875" style="206" bestFit="1" customWidth="1"/>
    <col min="60" max="60" width="1.140625" style="206" customWidth="1"/>
    <col min="61" max="61" width="13.140625" style="206" bestFit="1" customWidth="1"/>
    <col min="62" max="62" width="0.85546875" style="206" customWidth="1"/>
    <col min="63" max="63" width="7.5703125" style="206" bestFit="1" customWidth="1"/>
    <col min="64" max="64" width="1" style="206" customWidth="1"/>
    <col min="65" max="65" width="8.85546875" style="206" bestFit="1" customWidth="1"/>
    <col min="66" max="66" width="0.85546875" style="206" customWidth="1"/>
    <col min="67" max="67" width="15.5703125" style="206" bestFit="1" customWidth="1"/>
    <col min="68" max="68" width="1.5703125" style="206" customWidth="1"/>
    <col min="69" max="69" width="6.85546875" style="206" customWidth="1"/>
    <col min="70" max="70" width="2.42578125" style="206" customWidth="1"/>
    <col min="71" max="71" width="9.42578125" style="206" hidden="1" customWidth="1"/>
    <col min="72" max="256" width="12.7109375" style="206"/>
    <col min="257" max="257" width="4.140625" style="206" customWidth="1"/>
    <col min="258" max="258" width="1.5703125" style="206" customWidth="1"/>
    <col min="259" max="259" width="12.7109375" style="206" customWidth="1"/>
    <col min="260" max="260" width="0.85546875" style="206" customWidth="1"/>
    <col min="261" max="261" width="13.85546875" style="206" bestFit="1" customWidth="1"/>
    <col min="262" max="262" width="0.85546875" style="206" customWidth="1"/>
    <col min="263" max="263" width="11.5703125" style="206" customWidth="1"/>
    <col min="264" max="264" width="0.85546875" style="206" customWidth="1"/>
    <col min="265" max="265" width="12.7109375" style="206" customWidth="1"/>
    <col min="266" max="266" width="0.85546875" style="206" customWidth="1"/>
    <col min="267" max="267" width="10.7109375" style="206" customWidth="1"/>
    <col min="268" max="268" width="0.85546875" style="206" customWidth="1"/>
    <col min="269" max="269" width="11.85546875" style="206" customWidth="1"/>
    <col min="270" max="270" width="0.85546875" style="206" customWidth="1"/>
    <col min="271" max="271" width="10.7109375" style="206" customWidth="1"/>
    <col min="272" max="272" width="0.85546875" style="206" customWidth="1"/>
    <col min="273" max="273" width="11" style="206" customWidth="1"/>
    <col min="274" max="274" width="0.85546875" style="206" customWidth="1"/>
    <col min="275" max="275" width="10.7109375" style="206" customWidth="1"/>
    <col min="276" max="276" width="0.85546875" style="206" customWidth="1"/>
    <col min="277" max="277" width="13.5703125" style="206" customWidth="1"/>
    <col min="278" max="278" width="0.85546875" style="206" customWidth="1"/>
    <col min="279" max="279" width="8.85546875" style="206" customWidth="1"/>
    <col min="280" max="280" width="0.85546875" style="206" customWidth="1"/>
    <col min="281" max="281" width="6.7109375" style="206" customWidth="1"/>
    <col min="282" max="282" width="0.85546875" style="206" customWidth="1"/>
    <col min="283" max="283" width="12.7109375" style="206" customWidth="1"/>
    <col min="284" max="284" width="0.85546875" style="206" customWidth="1"/>
    <col min="285" max="285" width="8.140625" style="206" customWidth="1"/>
    <col min="286" max="286" width="0.85546875" style="206" customWidth="1"/>
    <col min="287" max="287" width="7.7109375" style="206" customWidth="1"/>
    <col min="288" max="288" width="0.85546875" style="206" customWidth="1"/>
    <col min="289" max="289" width="11.7109375" style="206" customWidth="1"/>
    <col min="290" max="290" width="0.7109375" style="206" customWidth="1"/>
    <col min="291" max="291" width="6.7109375" style="206" customWidth="1"/>
    <col min="292" max="292" width="0.7109375" style="206" customWidth="1"/>
    <col min="293" max="293" width="6.140625" style="206" customWidth="1"/>
    <col min="294" max="294" width="0.85546875" style="206" customWidth="1"/>
    <col min="295" max="295" width="11.28515625" style="206" customWidth="1"/>
    <col min="296" max="296" width="0.5703125" style="206" customWidth="1"/>
    <col min="297" max="297" width="6.5703125" style="206" customWidth="1"/>
    <col min="298" max="298" width="0.85546875" style="206" customWidth="1"/>
    <col min="299" max="299" width="5.5703125" style="206" customWidth="1"/>
    <col min="300" max="300" width="1.28515625" style="206" customWidth="1"/>
    <col min="301" max="301" width="12.85546875" style="206" customWidth="1"/>
    <col min="302" max="302" width="0.7109375" style="206" customWidth="1"/>
    <col min="303" max="303" width="7.42578125" style="206" customWidth="1"/>
    <col min="304" max="304" width="0.85546875" style="206" customWidth="1"/>
    <col min="305" max="305" width="5.7109375" style="206" customWidth="1"/>
    <col min="306" max="306" width="1.28515625" style="206" customWidth="1"/>
    <col min="307" max="307" width="12.28515625" style="206" customWidth="1"/>
    <col min="308" max="308" width="1" style="206" customWidth="1"/>
    <col min="309" max="309" width="11.5703125" style="206" customWidth="1"/>
    <col min="310" max="310" width="1" style="206" customWidth="1"/>
    <col min="311" max="311" width="11.5703125" style="206" customWidth="1"/>
    <col min="312" max="312" width="0.85546875" style="206" customWidth="1"/>
    <col min="313" max="313" width="6.5703125" style="206" customWidth="1"/>
    <col min="314" max="314" width="0.85546875" style="206" customWidth="1"/>
    <col min="315" max="315" width="5.85546875" style="206" customWidth="1"/>
    <col min="316" max="316" width="1.140625" style="206" customWidth="1"/>
    <col min="317" max="317" width="11.5703125" style="206" customWidth="1"/>
    <col min="318" max="318" width="0.85546875" style="206" customWidth="1"/>
    <col min="319" max="319" width="7.140625" style="206" customWidth="1"/>
    <col min="320" max="320" width="1" style="206" customWidth="1"/>
    <col min="321" max="321" width="5.85546875" style="206" customWidth="1"/>
    <col min="322" max="322" width="0.85546875" style="206" customWidth="1"/>
    <col min="323" max="323" width="14" style="206" customWidth="1"/>
    <col min="324" max="324" width="1.5703125" style="206" customWidth="1"/>
    <col min="325" max="325" width="3.85546875" style="206" customWidth="1"/>
    <col min="326" max="326" width="2.42578125" style="206" customWidth="1"/>
    <col min="327" max="327" width="9.42578125" style="206" customWidth="1"/>
    <col min="328" max="512" width="12.7109375" style="206"/>
    <col min="513" max="513" width="4.140625" style="206" customWidth="1"/>
    <col min="514" max="514" width="1.5703125" style="206" customWidth="1"/>
    <col min="515" max="515" width="12.7109375" style="206" customWidth="1"/>
    <col min="516" max="516" width="0.85546875" style="206" customWidth="1"/>
    <col min="517" max="517" width="13.85546875" style="206" bestFit="1" customWidth="1"/>
    <col min="518" max="518" width="0.85546875" style="206" customWidth="1"/>
    <col min="519" max="519" width="11.5703125" style="206" customWidth="1"/>
    <col min="520" max="520" width="0.85546875" style="206" customWidth="1"/>
    <col min="521" max="521" width="12.7109375" style="206" customWidth="1"/>
    <col min="522" max="522" width="0.85546875" style="206" customWidth="1"/>
    <col min="523" max="523" width="10.7109375" style="206" customWidth="1"/>
    <col min="524" max="524" width="0.85546875" style="206" customWidth="1"/>
    <col min="525" max="525" width="11.85546875" style="206" customWidth="1"/>
    <col min="526" max="526" width="0.85546875" style="206" customWidth="1"/>
    <col min="527" max="527" width="10.7109375" style="206" customWidth="1"/>
    <col min="528" max="528" width="0.85546875" style="206" customWidth="1"/>
    <col min="529" max="529" width="11" style="206" customWidth="1"/>
    <col min="530" max="530" width="0.85546875" style="206" customWidth="1"/>
    <col min="531" max="531" width="10.7109375" style="206" customWidth="1"/>
    <col min="532" max="532" width="0.85546875" style="206" customWidth="1"/>
    <col min="533" max="533" width="13.5703125" style="206" customWidth="1"/>
    <col min="534" max="534" width="0.85546875" style="206" customWidth="1"/>
    <col min="535" max="535" width="8.85546875" style="206" customWidth="1"/>
    <col min="536" max="536" width="0.85546875" style="206" customWidth="1"/>
    <col min="537" max="537" width="6.7109375" style="206" customWidth="1"/>
    <col min="538" max="538" width="0.85546875" style="206" customWidth="1"/>
    <col min="539" max="539" width="12.7109375" style="206" customWidth="1"/>
    <col min="540" max="540" width="0.85546875" style="206" customWidth="1"/>
    <col min="541" max="541" width="8.140625" style="206" customWidth="1"/>
    <col min="542" max="542" width="0.85546875" style="206" customWidth="1"/>
    <col min="543" max="543" width="7.7109375" style="206" customWidth="1"/>
    <col min="544" max="544" width="0.85546875" style="206" customWidth="1"/>
    <col min="545" max="545" width="11.7109375" style="206" customWidth="1"/>
    <col min="546" max="546" width="0.7109375" style="206" customWidth="1"/>
    <col min="547" max="547" width="6.7109375" style="206" customWidth="1"/>
    <col min="548" max="548" width="0.7109375" style="206" customWidth="1"/>
    <col min="549" max="549" width="6.140625" style="206" customWidth="1"/>
    <col min="550" max="550" width="0.85546875" style="206" customWidth="1"/>
    <col min="551" max="551" width="11.28515625" style="206" customWidth="1"/>
    <col min="552" max="552" width="0.5703125" style="206" customWidth="1"/>
    <col min="553" max="553" width="6.5703125" style="206" customWidth="1"/>
    <col min="554" max="554" width="0.85546875" style="206" customWidth="1"/>
    <col min="555" max="555" width="5.5703125" style="206" customWidth="1"/>
    <col min="556" max="556" width="1.28515625" style="206" customWidth="1"/>
    <col min="557" max="557" width="12.85546875" style="206" customWidth="1"/>
    <col min="558" max="558" width="0.7109375" style="206" customWidth="1"/>
    <col min="559" max="559" width="7.42578125" style="206" customWidth="1"/>
    <col min="560" max="560" width="0.85546875" style="206" customWidth="1"/>
    <col min="561" max="561" width="5.7109375" style="206" customWidth="1"/>
    <col min="562" max="562" width="1.28515625" style="206" customWidth="1"/>
    <col min="563" max="563" width="12.28515625" style="206" customWidth="1"/>
    <col min="564" max="564" width="1" style="206" customWidth="1"/>
    <col min="565" max="565" width="11.5703125" style="206" customWidth="1"/>
    <col min="566" max="566" width="1" style="206" customWidth="1"/>
    <col min="567" max="567" width="11.5703125" style="206" customWidth="1"/>
    <col min="568" max="568" width="0.85546875" style="206" customWidth="1"/>
    <col min="569" max="569" width="6.5703125" style="206" customWidth="1"/>
    <col min="570" max="570" width="0.85546875" style="206" customWidth="1"/>
    <col min="571" max="571" width="5.85546875" style="206" customWidth="1"/>
    <col min="572" max="572" width="1.140625" style="206" customWidth="1"/>
    <col min="573" max="573" width="11.5703125" style="206" customWidth="1"/>
    <col min="574" max="574" width="0.85546875" style="206" customWidth="1"/>
    <col min="575" max="575" width="7.140625" style="206" customWidth="1"/>
    <col min="576" max="576" width="1" style="206" customWidth="1"/>
    <col min="577" max="577" width="5.85546875" style="206" customWidth="1"/>
    <col min="578" max="578" width="0.85546875" style="206" customWidth="1"/>
    <col min="579" max="579" width="14" style="206" customWidth="1"/>
    <col min="580" max="580" width="1.5703125" style="206" customWidth="1"/>
    <col min="581" max="581" width="3.85546875" style="206" customWidth="1"/>
    <col min="582" max="582" width="2.42578125" style="206" customWidth="1"/>
    <col min="583" max="583" width="9.42578125" style="206" customWidth="1"/>
    <col min="584" max="768" width="12.7109375" style="206"/>
    <col min="769" max="769" width="4.140625" style="206" customWidth="1"/>
    <col min="770" max="770" width="1.5703125" style="206" customWidth="1"/>
    <col min="771" max="771" width="12.7109375" style="206" customWidth="1"/>
    <col min="772" max="772" width="0.85546875" style="206" customWidth="1"/>
    <col min="773" max="773" width="13.85546875" style="206" bestFit="1" customWidth="1"/>
    <col min="774" max="774" width="0.85546875" style="206" customWidth="1"/>
    <col min="775" max="775" width="11.5703125" style="206" customWidth="1"/>
    <col min="776" max="776" width="0.85546875" style="206" customWidth="1"/>
    <col min="777" max="777" width="12.7109375" style="206" customWidth="1"/>
    <col min="778" max="778" width="0.85546875" style="206" customWidth="1"/>
    <col min="779" max="779" width="10.7109375" style="206" customWidth="1"/>
    <col min="780" max="780" width="0.85546875" style="206" customWidth="1"/>
    <col min="781" max="781" width="11.85546875" style="206" customWidth="1"/>
    <col min="782" max="782" width="0.85546875" style="206" customWidth="1"/>
    <col min="783" max="783" width="10.7109375" style="206" customWidth="1"/>
    <col min="784" max="784" width="0.85546875" style="206" customWidth="1"/>
    <col min="785" max="785" width="11" style="206" customWidth="1"/>
    <col min="786" max="786" width="0.85546875" style="206" customWidth="1"/>
    <col min="787" max="787" width="10.7109375" style="206" customWidth="1"/>
    <col min="788" max="788" width="0.85546875" style="206" customWidth="1"/>
    <col min="789" max="789" width="13.5703125" style="206" customWidth="1"/>
    <col min="790" max="790" width="0.85546875" style="206" customWidth="1"/>
    <col min="791" max="791" width="8.85546875" style="206" customWidth="1"/>
    <col min="792" max="792" width="0.85546875" style="206" customWidth="1"/>
    <col min="793" max="793" width="6.7109375" style="206" customWidth="1"/>
    <col min="794" max="794" width="0.85546875" style="206" customWidth="1"/>
    <col min="795" max="795" width="12.7109375" style="206" customWidth="1"/>
    <col min="796" max="796" width="0.85546875" style="206" customWidth="1"/>
    <col min="797" max="797" width="8.140625" style="206" customWidth="1"/>
    <col min="798" max="798" width="0.85546875" style="206" customWidth="1"/>
    <col min="799" max="799" width="7.7109375" style="206" customWidth="1"/>
    <col min="800" max="800" width="0.85546875" style="206" customWidth="1"/>
    <col min="801" max="801" width="11.7109375" style="206" customWidth="1"/>
    <col min="802" max="802" width="0.7109375" style="206" customWidth="1"/>
    <col min="803" max="803" width="6.7109375" style="206" customWidth="1"/>
    <col min="804" max="804" width="0.7109375" style="206" customWidth="1"/>
    <col min="805" max="805" width="6.140625" style="206" customWidth="1"/>
    <col min="806" max="806" width="0.85546875" style="206" customWidth="1"/>
    <col min="807" max="807" width="11.28515625" style="206" customWidth="1"/>
    <col min="808" max="808" width="0.5703125" style="206" customWidth="1"/>
    <col min="809" max="809" width="6.5703125" style="206" customWidth="1"/>
    <col min="810" max="810" width="0.85546875" style="206" customWidth="1"/>
    <col min="811" max="811" width="5.5703125" style="206" customWidth="1"/>
    <col min="812" max="812" width="1.28515625" style="206" customWidth="1"/>
    <col min="813" max="813" width="12.85546875" style="206" customWidth="1"/>
    <col min="814" max="814" width="0.7109375" style="206" customWidth="1"/>
    <col min="815" max="815" width="7.42578125" style="206" customWidth="1"/>
    <col min="816" max="816" width="0.85546875" style="206" customWidth="1"/>
    <col min="817" max="817" width="5.7109375" style="206" customWidth="1"/>
    <col min="818" max="818" width="1.28515625" style="206" customWidth="1"/>
    <col min="819" max="819" width="12.28515625" style="206" customWidth="1"/>
    <col min="820" max="820" width="1" style="206" customWidth="1"/>
    <col min="821" max="821" width="11.5703125" style="206" customWidth="1"/>
    <col min="822" max="822" width="1" style="206" customWidth="1"/>
    <col min="823" max="823" width="11.5703125" style="206" customWidth="1"/>
    <col min="824" max="824" width="0.85546875" style="206" customWidth="1"/>
    <col min="825" max="825" width="6.5703125" style="206" customWidth="1"/>
    <col min="826" max="826" width="0.85546875" style="206" customWidth="1"/>
    <col min="827" max="827" width="5.85546875" style="206" customWidth="1"/>
    <col min="828" max="828" width="1.140625" style="206" customWidth="1"/>
    <col min="829" max="829" width="11.5703125" style="206" customWidth="1"/>
    <col min="830" max="830" width="0.85546875" style="206" customWidth="1"/>
    <col min="831" max="831" width="7.140625" style="206" customWidth="1"/>
    <col min="832" max="832" width="1" style="206" customWidth="1"/>
    <col min="833" max="833" width="5.85546875" style="206" customWidth="1"/>
    <col min="834" max="834" width="0.85546875" style="206" customWidth="1"/>
    <col min="835" max="835" width="14" style="206" customWidth="1"/>
    <col min="836" max="836" width="1.5703125" style="206" customWidth="1"/>
    <col min="837" max="837" width="3.85546875" style="206" customWidth="1"/>
    <col min="838" max="838" width="2.42578125" style="206" customWidth="1"/>
    <col min="839" max="839" width="9.42578125" style="206" customWidth="1"/>
    <col min="840" max="1024" width="12.7109375" style="206"/>
    <col min="1025" max="1025" width="4.140625" style="206" customWidth="1"/>
    <col min="1026" max="1026" width="1.5703125" style="206" customWidth="1"/>
    <col min="1027" max="1027" width="12.7109375" style="206" customWidth="1"/>
    <col min="1028" max="1028" width="0.85546875" style="206" customWidth="1"/>
    <col min="1029" max="1029" width="13.85546875" style="206" bestFit="1" customWidth="1"/>
    <col min="1030" max="1030" width="0.85546875" style="206" customWidth="1"/>
    <col min="1031" max="1031" width="11.5703125" style="206" customWidth="1"/>
    <col min="1032" max="1032" width="0.85546875" style="206" customWidth="1"/>
    <col min="1033" max="1033" width="12.7109375" style="206" customWidth="1"/>
    <col min="1034" max="1034" width="0.85546875" style="206" customWidth="1"/>
    <col min="1035" max="1035" width="10.7109375" style="206" customWidth="1"/>
    <col min="1036" max="1036" width="0.85546875" style="206" customWidth="1"/>
    <col min="1037" max="1037" width="11.85546875" style="206" customWidth="1"/>
    <col min="1038" max="1038" width="0.85546875" style="206" customWidth="1"/>
    <col min="1039" max="1039" width="10.7109375" style="206" customWidth="1"/>
    <col min="1040" max="1040" width="0.85546875" style="206" customWidth="1"/>
    <col min="1041" max="1041" width="11" style="206" customWidth="1"/>
    <col min="1042" max="1042" width="0.85546875" style="206" customWidth="1"/>
    <col min="1043" max="1043" width="10.7109375" style="206" customWidth="1"/>
    <col min="1044" max="1044" width="0.85546875" style="206" customWidth="1"/>
    <col min="1045" max="1045" width="13.5703125" style="206" customWidth="1"/>
    <col min="1046" max="1046" width="0.85546875" style="206" customWidth="1"/>
    <col min="1047" max="1047" width="8.85546875" style="206" customWidth="1"/>
    <col min="1048" max="1048" width="0.85546875" style="206" customWidth="1"/>
    <col min="1049" max="1049" width="6.7109375" style="206" customWidth="1"/>
    <col min="1050" max="1050" width="0.85546875" style="206" customWidth="1"/>
    <col min="1051" max="1051" width="12.7109375" style="206" customWidth="1"/>
    <col min="1052" max="1052" width="0.85546875" style="206" customWidth="1"/>
    <col min="1053" max="1053" width="8.140625" style="206" customWidth="1"/>
    <col min="1054" max="1054" width="0.85546875" style="206" customWidth="1"/>
    <col min="1055" max="1055" width="7.7109375" style="206" customWidth="1"/>
    <col min="1056" max="1056" width="0.85546875" style="206" customWidth="1"/>
    <col min="1057" max="1057" width="11.7109375" style="206" customWidth="1"/>
    <col min="1058" max="1058" width="0.7109375" style="206" customWidth="1"/>
    <col min="1059" max="1059" width="6.7109375" style="206" customWidth="1"/>
    <col min="1060" max="1060" width="0.7109375" style="206" customWidth="1"/>
    <col min="1061" max="1061" width="6.140625" style="206" customWidth="1"/>
    <col min="1062" max="1062" width="0.85546875" style="206" customWidth="1"/>
    <col min="1063" max="1063" width="11.28515625" style="206" customWidth="1"/>
    <col min="1064" max="1064" width="0.5703125" style="206" customWidth="1"/>
    <col min="1065" max="1065" width="6.5703125" style="206" customWidth="1"/>
    <col min="1066" max="1066" width="0.85546875" style="206" customWidth="1"/>
    <col min="1067" max="1067" width="5.5703125" style="206" customWidth="1"/>
    <col min="1068" max="1068" width="1.28515625" style="206" customWidth="1"/>
    <col min="1069" max="1069" width="12.85546875" style="206" customWidth="1"/>
    <col min="1070" max="1070" width="0.7109375" style="206" customWidth="1"/>
    <col min="1071" max="1071" width="7.42578125" style="206" customWidth="1"/>
    <col min="1072" max="1072" width="0.85546875" style="206" customWidth="1"/>
    <col min="1073" max="1073" width="5.7109375" style="206" customWidth="1"/>
    <col min="1074" max="1074" width="1.28515625" style="206" customWidth="1"/>
    <col min="1075" max="1075" width="12.28515625" style="206" customWidth="1"/>
    <col min="1076" max="1076" width="1" style="206" customWidth="1"/>
    <col min="1077" max="1077" width="11.5703125" style="206" customWidth="1"/>
    <col min="1078" max="1078" width="1" style="206" customWidth="1"/>
    <col min="1079" max="1079" width="11.5703125" style="206" customWidth="1"/>
    <col min="1080" max="1080" width="0.85546875" style="206" customWidth="1"/>
    <col min="1081" max="1081" width="6.5703125" style="206" customWidth="1"/>
    <col min="1082" max="1082" width="0.85546875" style="206" customWidth="1"/>
    <col min="1083" max="1083" width="5.85546875" style="206" customWidth="1"/>
    <col min="1084" max="1084" width="1.140625" style="206" customWidth="1"/>
    <col min="1085" max="1085" width="11.5703125" style="206" customWidth="1"/>
    <col min="1086" max="1086" width="0.85546875" style="206" customWidth="1"/>
    <col min="1087" max="1087" width="7.140625" style="206" customWidth="1"/>
    <col min="1088" max="1088" width="1" style="206" customWidth="1"/>
    <col min="1089" max="1089" width="5.85546875" style="206" customWidth="1"/>
    <col min="1090" max="1090" width="0.85546875" style="206" customWidth="1"/>
    <col min="1091" max="1091" width="14" style="206" customWidth="1"/>
    <col min="1092" max="1092" width="1.5703125" style="206" customWidth="1"/>
    <col min="1093" max="1093" width="3.85546875" style="206" customWidth="1"/>
    <col min="1094" max="1094" width="2.42578125" style="206" customWidth="1"/>
    <col min="1095" max="1095" width="9.42578125" style="206" customWidth="1"/>
    <col min="1096" max="1280" width="12.7109375" style="206"/>
    <col min="1281" max="1281" width="4.140625" style="206" customWidth="1"/>
    <col min="1282" max="1282" width="1.5703125" style="206" customWidth="1"/>
    <col min="1283" max="1283" width="12.7109375" style="206" customWidth="1"/>
    <col min="1284" max="1284" width="0.85546875" style="206" customWidth="1"/>
    <col min="1285" max="1285" width="13.85546875" style="206" bestFit="1" customWidth="1"/>
    <col min="1286" max="1286" width="0.85546875" style="206" customWidth="1"/>
    <col min="1287" max="1287" width="11.5703125" style="206" customWidth="1"/>
    <col min="1288" max="1288" width="0.85546875" style="206" customWidth="1"/>
    <col min="1289" max="1289" width="12.7109375" style="206" customWidth="1"/>
    <col min="1290" max="1290" width="0.85546875" style="206" customWidth="1"/>
    <col min="1291" max="1291" width="10.7109375" style="206" customWidth="1"/>
    <col min="1292" max="1292" width="0.85546875" style="206" customWidth="1"/>
    <col min="1293" max="1293" width="11.85546875" style="206" customWidth="1"/>
    <col min="1294" max="1294" width="0.85546875" style="206" customWidth="1"/>
    <col min="1295" max="1295" width="10.7109375" style="206" customWidth="1"/>
    <col min="1296" max="1296" width="0.85546875" style="206" customWidth="1"/>
    <col min="1297" max="1297" width="11" style="206" customWidth="1"/>
    <col min="1298" max="1298" width="0.85546875" style="206" customWidth="1"/>
    <col min="1299" max="1299" width="10.7109375" style="206" customWidth="1"/>
    <col min="1300" max="1300" width="0.85546875" style="206" customWidth="1"/>
    <col min="1301" max="1301" width="13.5703125" style="206" customWidth="1"/>
    <col min="1302" max="1302" width="0.85546875" style="206" customWidth="1"/>
    <col min="1303" max="1303" width="8.85546875" style="206" customWidth="1"/>
    <col min="1304" max="1304" width="0.85546875" style="206" customWidth="1"/>
    <col min="1305" max="1305" width="6.7109375" style="206" customWidth="1"/>
    <col min="1306" max="1306" width="0.85546875" style="206" customWidth="1"/>
    <col min="1307" max="1307" width="12.7109375" style="206" customWidth="1"/>
    <col min="1308" max="1308" width="0.85546875" style="206" customWidth="1"/>
    <col min="1309" max="1309" width="8.140625" style="206" customWidth="1"/>
    <col min="1310" max="1310" width="0.85546875" style="206" customWidth="1"/>
    <col min="1311" max="1311" width="7.7109375" style="206" customWidth="1"/>
    <col min="1312" max="1312" width="0.85546875" style="206" customWidth="1"/>
    <col min="1313" max="1313" width="11.7109375" style="206" customWidth="1"/>
    <col min="1314" max="1314" width="0.7109375" style="206" customWidth="1"/>
    <col min="1315" max="1315" width="6.7109375" style="206" customWidth="1"/>
    <col min="1316" max="1316" width="0.7109375" style="206" customWidth="1"/>
    <col min="1317" max="1317" width="6.140625" style="206" customWidth="1"/>
    <col min="1318" max="1318" width="0.85546875" style="206" customWidth="1"/>
    <col min="1319" max="1319" width="11.28515625" style="206" customWidth="1"/>
    <col min="1320" max="1320" width="0.5703125" style="206" customWidth="1"/>
    <col min="1321" max="1321" width="6.5703125" style="206" customWidth="1"/>
    <col min="1322" max="1322" width="0.85546875" style="206" customWidth="1"/>
    <col min="1323" max="1323" width="5.5703125" style="206" customWidth="1"/>
    <col min="1324" max="1324" width="1.28515625" style="206" customWidth="1"/>
    <col min="1325" max="1325" width="12.85546875" style="206" customWidth="1"/>
    <col min="1326" max="1326" width="0.7109375" style="206" customWidth="1"/>
    <col min="1327" max="1327" width="7.42578125" style="206" customWidth="1"/>
    <col min="1328" max="1328" width="0.85546875" style="206" customWidth="1"/>
    <col min="1329" max="1329" width="5.7109375" style="206" customWidth="1"/>
    <col min="1330" max="1330" width="1.28515625" style="206" customWidth="1"/>
    <col min="1331" max="1331" width="12.28515625" style="206" customWidth="1"/>
    <col min="1332" max="1332" width="1" style="206" customWidth="1"/>
    <col min="1333" max="1333" width="11.5703125" style="206" customWidth="1"/>
    <col min="1334" max="1334" width="1" style="206" customWidth="1"/>
    <col min="1335" max="1335" width="11.5703125" style="206" customWidth="1"/>
    <col min="1336" max="1336" width="0.85546875" style="206" customWidth="1"/>
    <col min="1337" max="1337" width="6.5703125" style="206" customWidth="1"/>
    <col min="1338" max="1338" width="0.85546875" style="206" customWidth="1"/>
    <col min="1339" max="1339" width="5.85546875" style="206" customWidth="1"/>
    <col min="1340" max="1340" width="1.140625" style="206" customWidth="1"/>
    <col min="1341" max="1341" width="11.5703125" style="206" customWidth="1"/>
    <col min="1342" max="1342" width="0.85546875" style="206" customWidth="1"/>
    <col min="1343" max="1343" width="7.140625" style="206" customWidth="1"/>
    <col min="1344" max="1344" width="1" style="206" customWidth="1"/>
    <col min="1345" max="1345" width="5.85546875" style="206" customWidth="1"/>
    <col min="1346" max="1346" width="0.85546875" style="206" customWidth="1"/>
    <col min="1347" max="1347" width="14" style="206" customWidth="1"/>
    <col min="1348" max="1348" width="1.5703125" style="206" customWidth="1"/>
    <col min="1349" max="1349" width="3.85546875" style="206" customWidth="1"/>
    <col min="1350" max="1350" width="2.42578125" style="206" customWidth="1"/>
    <col min="1351" max="1351" width="9.42578125" style="206" customWidth="1"/>
    <col min="1352" max="1536" width="12.7109375" style="206"/>
    <col min="1537" max="1537" width="4.140625" style="206" customWidth="1"/>
    <col min="1538" max="1538" width="1.5703125" style="206" customWidth="1"/>
    <col min="1539" max="1539" width="12.7109375" style="206" customWidth="1"/>
    <col min="1540" max="1540" width="0.85546875" style="206" customWidth="1"/>
    <col min="1541" max="1541" width="13.85546875" style="206" bestFit="1" customWidth="1"/>
    <col min="1542" max="1542" width="0.85546875" style="206" customWidth="1"/>
    <col min="1543" max="1543" width="11.5703125" style="206" customWidth="1"/>
    <col min="1544" max="1544" width="0.85546875" style="206" customWidth="1"/>
    <col min="1545" max="1545" width="12.7109375" style="206" customWidth="1"/>
    <col min="1546" max="1546" width="0.85546875" style="206" customWidth="1"/>
    <col min="1547" max="1547" width="10.7109375" style="206" customWidth="1"/>
    <col min="1548" max="1548" width="0.85546875" style="206" customWidth="1"/>
    <col min="1549" max="1549" width="11.85546875" style="206" customWidth="1"/>
    <col min="1550" max="1550" width="0.85546875" style="206" customWidth="1"/>
    <col min="1551" max="1551" width="10.7109375" style="206" customWidth="1"/>
    <col min="1552" max="1552" width="0.85546875" style="206" customWidth="1"/>
    <col min="1553" max="1553" width="11" style="206" customWidth="1"/>
    <col min="1554" max="1554" width="0.85546875" style="206" customWidth="1"/>
    <col min="1555" max="1555" width="10.7109375" style="206" customWidth="1"/>
    <col min="1556" max="1556" width="0.85546875" style="206" customWidth="1"/>
    <col min="1557" max="1557" width="13.5703125" style="206" customWidth="1"/>
    <col min="1558" max="1558" width="0.85546875" style="206" customWidth="1"/>
    <col min="1559" max="1559" width="8.85546875" style="206" customWidth="1"/>
    <col min="1560" max="1560" width="0.85546875" style="206" customWidth="1"/>
    <col min="1561" max="1561" width="6.7109375" style="206" customWidth="1"/>
    <col min="1562" max="1562" width="0.85546875" style="206" customWidth="1"/>
    <col min="1563" max="1563" width="12.7109375" style="206" customWidth="1"/>
    <col min="1564" max="1564" width="0.85546875" style="206" customWidth="1"/>
    <col min="1565" max="1565" width="8.140625" style="206" customWidth="1"/>
    <col min="1566" max="1566" width="0.85546875" style="206" customWidth="1"/>
    <col min="1567" max="1567" width="7.7109375" style="206" customWidth="1"/>
    <col min="1568" max="1568" width="0.85546875" style="206" customWidth="1"/>
    <col min="1569" max="1569" width="11.7109375" style="206" customWidth="1"/>
    <col min="1570" max="1570" width="0.7109375" style="206" customWidth="1"/>
    <col min="1571" max="1571" width="6.7109375" style="206" customWidth="1"/>
    <col min="1572" max="1572" width="0.7109375" style="206" customWidth="1"/>
    <col min="1573" max="1573" width="6.140625" style="206" customWidth="1"/>
    <col min="1574" max="1574" width="0.85546875" style="206" customWidth="1"/>
    <col min="1575" max="1575" width="11.28515625" style="206" customWidth="1"/>
    <col min="1576" max="1576" width="0.5703125" style="206" customWidth="1"/>
    <col min="1577" max="1577" width="6.5703125" style="206" customWidth="1"/>
    <col min="1578" max="1578" width="0.85546875" style="206" customWidth="1"/>
    <col min="1579" max="1579" width="5.5703125" style="206" customWidth="1"/>
    <col min="1580" max="1580" width="1.28515625" style="206" customWidth="1"/>
    <col min="1581" max="1581" width="12.85546875" style="206" customWidth="1"/>
    <col min="1582" max="1582" width="0.7109375" style="206" customWidth="1"/>
    <col min="1583" max="1583" width="7.42578125" style="206" customWidth="1"/>
    <col min="1584" max="1584" width="0.85546875" style="206" customWidth="1"/>
    <col min="1585" max="1585" width="5.7109375" style="206" customWidth="1"/>
    <col min="1586" max="1586" width="1.28515625" style="206" customWidth="1"/>
    <col min="1587" max="1587" width="12.28515625" style="206" customWidth="1"/>
    <col min="1588" max="1588" width="1" style="206" customWidth="1"/>
    <col min="1589" max="1589" width="11.5703125" style="206" customWidth="1"/>
    <col min="1590" max="1590" width="1" style="206" customWidth="1"/>
    <col min="1591" max="1591" width="11.5703125" style="206" customWidth="1"/>
    <col min="1592" max="1592" width="0.85546875" style="206" customWidth="1"/>
    <col min="1593" max="1593" width="6.5703125" style="206" customWidth="1"/>
    <col min="1594" max="1594" width="0.85546875" style="206" customWidth="1"/>
    <col min="1595" max="1595" width="5.85546875" style="206" customWidth="1"/>
    <col min="1596" max="1596" width="1.140625" style="206" customWidth="1"/>
    <col min="1597" max="1597" width="11.5703125" style="206" customWidth="1"/>
    <col min="1598" max="1598" width="0.85546875" style="206" customWidth="1"/>
    <col min="1599" max="1599" width="7.140625" style="206" customWidth="1"/>
    <col min="1600" max="1600" width="1" style="206" customWidth="1"/>
    <col min="1601" max="1601" width="5.85546875" style="206" customWidth="1"/>
    <col min="1602" max="1602" width="0.85546875" style="206" customWidth="1"/>
    <col min="1603" max="1603" width="14" style="206" customWidth="1"/>
    <col min="1604" max="1604" width="1.5703125" style="206" customWidth="1"/>
    <col min="1605" max="1605" width="3.85546875" style="206" customWidth="1"/>
    <col min="1606" max="1606" width="2.42578125" style="206" customWidth="1"/>
    <col min="1607" max="1607" width="9.42578125" style="206" customWidth="1"/>
    <col min="1608" max="1792" width="12.7109375" style="206"/>
    <col min="1793" max="1793" width="4.140625" style="206" customWidth="1"/>
    <col min="1794" max="1794" width="1.5703125" style="206" customWidth="1"/>
    <col min="1795" max="1795" width="12.7109375" style="206" customWidth="1"/>
    <col min="1796" max="1796" width="0.85546875" style="206" customWidth="1"/>
    <col min="1797" max="1797" width="13.85546875" style="206" bestFit="1" customWidth="1"/>
    <col min="1798" max="1798" width="0.85546875" style="206" customWidth="1"/>
    <col min="1799" max="1799" width="11.5703125" style="206" customWidth="1"/>
    <col min="1800" max="1800" width="0.85546875" style="206" customWidth="1"/>
    <col min="1801" max="1801" width="12.7109375" style="206" customWidth="1"/>
    <col min="1802" max="1802" width="0.85546875" style="206" customWidth="1"/>
    <col min="1803" max="1803" width="10.7109375" style="206" customWidth="1"/>
    <col min="1804" max="1804" width="0.85546875" style="206" customWidth="1"/>
    <col min="1805" max="1805" width="11.85546875" style="206" customWidth="1"/>
    <col min="1806" max="1806" width="0.85546875" style="206" customWidth="1"/>
    <col min="1807" max="1807" width="10.7109375" style="206" customWidth="1"/>
    <col min="1808" max="1808" width="0.85546875" style="206" customWidth="1"/>
    <col min="1809" max="1809" width="11" style="206" customWidth="1"/>
    <col min="1810" max="1810" width="0.85546875" style="206" customWidth="1"/>
    <col min="1811" max="1811" width="10.7109375" style="206" customWidth="1"/>
    <col min="1812" max="1812" width="0.85546875" style="206" customWidth="1"/>
    <col min="1813" max="1813" width="13.5703125" style="206" customWidth="1"/>
    <col min="1814" max="1814" width="0.85546875" style="206" customWidth="1"/>
    <col min="1815" max="1815" width="8.85546875" style="206" customWidth="1"/>
    <col min="1816" max="1816" width="0.85546875" style="206" customWidth="1"/>
    <col min="1817" max="1817" width="6.7109375" style="206" customWidth="1"/>
    <col min="1818" max="1818" width="0.85546875" style="206" customWidth="1"/>
    <col min="1819" max="1819" width="12.7109375" style="206" customWidth="1"/>
    <col min="1820" max="1820" width="0.85546875" style="206" customWidth="1"/>
    <col min="1821" max="1821" width="8.140625" style="206" customWidth="1"/>
    <col min="1822" max="1822" width="0.85546875" style="206" customWidth="1"/>
    <col min="1823" max="1823" width="7.7109375" style="206" customWidth="1"/>
    <col min="1824" max="1824" width="0.85546875" style="206" customWidth="1"/>
    <col min="1825" max="1825" width="11.7109375" style="206" customWidth="1"/>
    <col min="1826" max="1826" width="0.7109375" style="206" customWidth="1"/>
    <col min="1827" max="1827" width="6.7109375" style="206" customWidth="1"/>
    <col min="1828" max="1828" width="0.7109375" style="206" customWidth="1"/>
    <col min="1829" max="1829" width="6.140625" style="206" customWidth="1"/>
    <col min="1830" max="1830" width="0.85546875" style="206" customWidth="1"/>
    <col min="1831" max="1831" width="11.28515625" style="206" customWidth="1"/>
    <col min="1832" max="1832" width="0.5703125" style="206" customWidth="1"/>
    <col min="1833" max="1833" width="6.5703125" style="206" customWidth="1"/>
    <col min="1834" max="1834" width="0.85546875" style="206" customWidth="1"/>
    <col min="1835" max="1835" width="5.5703125" style="206" customWidth="1"/>
    <col min="1836" max="1836" width="1.28515625" style="206" customWidth="1"/>
    <col min="1837" max="1837" width="12.85546875" style="206" customWidth="1"/>
    <col min="1838" max="1838" width="0.7109375" style="206" customWidth="1"/>
    <col min="1839" max="1839" width="7.42578125" style="206" customWidth="1"/>
    <col min="1840" max="1840" width="0.85546875" style="206" customWidth="1"/>
    <col min="1841" max="1841" width="5.7109375" style="206" customWidth="1"/>
    <col min="1842" max="1842" width="1.28515625" style="206" customWidth="1"/>
    <col min="1843" max="1843" width="12.28515625" style="206" customWidth="1"/>
    <col min="1844" max="1844" width="1" style="206" customWidth="1"/>
    <col min="1845" max="1845" width="11.5703125" style="206" customWidth="1"/>
    <col min="1846" max="1846" width="1" style="206" customWidth="1"/>
    <col min="1847" max="1847" width="11.5703125" style="206" customWidth="1"/>
    <col min="1848" max="1848" width="0.85546875" style="206" customWidth="1"/>
    <col min="1849" max="1849" width="6.5703125" style="206" customWidth="1"/>
    <col min="1850" max="1850" width="0.85546875" style="206" customWidth="1"/>
    <col min="1851" max="1851" width="5.85546875" style="206" customWidth="1"/>
    <col min="1852" max="1852" width="1.140625" style="206" customWidth="1"/>
    <col min="1853" max="1853" width="11.5703125" style="206" customWidth="1"/>
    <col min="1854" max="1854" width="0.85546875" style="206" customWidth="1"/>
    <col min="1855" max="1855" width="7.140625" style="206" customWidth="1"/>
    <col min="1856" max="1856" width="1" style="206" customWidth="1"/>
    <col min="1857" max="1857" width="5.85546875" style="206" customWidth="1"/>
    <col min="1858" max="1858" width="0.85546875" style="206" customWidth="1"/>
    <col min="1859" max="1859" width="14" style="206" customWidth="1"/>
    <col min="1860" max="1860" width="1.5703125" style="206" customWidth="1"/>
    <col min="1861" max="1861" width="3.85546875" style="206" customWidth="1"/>
    <col min="1862" max="1862" width="2.42578125" style="206" customWidth="1"/>
    <col min="1863" max="1863" width="9.42578125" style="206" customWidth="1"/>
    <col min="1864" max="2048" width="12.7109375" style="206"/>
    <col min="2049" max="2049" width="4.140625" style="206" customWidth="1"/>
    <col min="2050" max="2050" width="1.5703125" style="206" customWidth="1"/>
    <col min="2051" max="2051" width="12.7109375" style="206" customWidth="1"/>
    <col min="2052" max="2052" width="0.85546875" style="206" customWidth="1"/>
    <col min="2053" max="2053" width="13.85546875" style="206" bestFit="1" customWidth="1"/>
    <col min="2054" max="2054" width="0.85546875" style="206" customWidth="1"/>
    <col min="2055" max="2055" width="11.5703125" style="206" customWidth="1"/>
    <col min="2056" max="2056" width="0.85546875" style="206" customWidth="1"/>
    <col min="2057" max="2057" width="12.7109375" style="206" customWidth="1"/>
    <col min="2058" max="2058" width="0.85546875" style="206" customWidth="1"/>
    <col min="2059" max="2059" width="10.7109375" style="206" customWidth="1"/>
    <col min="2060" max="2060" width="0.85546875" style="206" customWidth="1"/>
    <col min="2061" max="2061" width="11.85546875" style="206" customWidth="1"/>
    <col min="2062" max="2062" width="0.85546875" style="206" customWidth="1"/>
    <col min="2063" max="2063" width="10.7109375" style="206" customWidth="1"/>
    <col min="2064" max="2064" width="0.85546875" style="206" customWidth="1"/>
    <col min="2065" max="2065" width="11" style="206" customWidth="1"/>
    <col min="2066" max="2066" width="0.85546875" style="206" customWidth="1"/>
    <col min="2067" max="2067" width="10.7109375" style="206" customWidth="1"/>
    <col min="2068" max="2068" width="0.85546875" style="206" customWidth="1"/>
    <col min="2069" max="2069" width="13.5703125" style="206" customWidth="1"/>
    <col min="2070" max="2070" width="0.85546875" style="206" customWidth="1"/>
    <col min="2071" max="2071" width="8.85546875" style="206" customWidth="1"/>
    <col min="2072" max="2072" width="0.85546875" style="206" customWidth="1"/>
    <col min="2073" max="2073" width="6.7109375" style="206" customWidth="1"/>
    <col min="2074" max="2074" width="0.85546875" style="206" customWidth="1"/>
    <col min="2075" max="2075" width="12.7109375" style="206" customWidth="1"/>
    <col min="2076" max="2076" width="0.85546875" style="206" customWidth="1"/>
    <col min="2077" max="2077" width="8.140625" style="206" customWidth="1"/>
    <col min="2078" max="2078" width="0.85546875" style="206" customWidth="1"/>
    <col min="2079" max="2079" width="7.7109375" style="206" customWidth="1"/>
    <col min="2080" max="2080" width="0.85546875" style="206" customWidth="1"/>
    <col min="2081" max="2081" width="11.7109375" style="206" customWidth="1"/>
    <col min="2082" max="2082" width="0.7109375" style="206" customWidth="1"/>
    <col min="2083" max="2083" width="6.7109375" style="206" customWidth="1"/>
    <col min="2084" max="2084" width="0.7109375" style="206" customWidth="1"/>
    <col min="2085" max="2085" width="6.140625" style="206" customWidth="1"/>
    <col min="2086" max="2086" width="0.85546875" style="206" customWidth="1"/>
    <col min="2087" max="2087" width="11.28515625" style="206" customWidth="1"/>
    <col min="2088" max="2088" width="0.5703125" style="206" customWidth="1"/>
    <col min="2089" max="2089" width="6.5703125" style="206" customWidth="1"/>
    <col min="2090" max="2090" width="0.85546875" style="206" customWidth="1"/>
    <col min="2091" max="2091" width="5.5703125" style="206" customWidth="1"/>
    <col min="2092" max="2092" width="1.28515625" style="206" customWidth="1"/>
    <col min="2093" max="2093" width="12.85546875" style="206" customWidth="1"/>
    <col min="2094" max="2094" width="0.7109375" style="206" customWidth="1"/>
    <col min="2095" max="2095" width="7.42578125" style="206" customWidth="1"/>
    <col min="2096" max="2096" width="0.85546875" style="206" customWidth="1"/>
    <col min="2097" max="2097" width="5.7109375" style="206" customWidth="1"/>
    <col min="2098" max="2098" width="1.28515625" style="206" customWidth="1"/>
    <col min="2099" max="2099" width="12.28515625" style="206" customWidth="1"/>
    <col min="2100" max="2100" width="1" style="206" customWidth="1"/>
    <col min="2101" max="2101" width="11.5703125" style="206" customWidth="1"/>
    <col min="2102" max="2102" width="1" style="206" customWidth="1"/>
    <col min="2103" max="2103" width="11.5703125" style="206" customWidth="1"/>
    <col min="2104" max="2104" width="0.85546875" style="206" customWidth="1"/>
    <col min="2105" max="2105" width="6.5703125" style="206" customWidth="1"/>
    <col min="2106" max="2106" width="0.85546875" style="206" customWidth="1"/>
    <col min="2107" max="2107" width="5.85546875" style="206" customWidth="1"/>
    <col min="2108" max="2108" width="1.140625" style="206" customWidth="1"/>
    <col min="2109" max="2109" width="11.5703125" style="206" customWidth="1"/>
    <col min="2110" max="2110" width="0.85546875" style="206" customWidth="1"/>
    <col min="2111" max="2111" width="7.140625" style="206" customWidth="1"/>
    <col min="2112" max="2112" width="1" style="206" customWidth="1"/>
    <col min="2113" max="2113" width="5.85546875" style="206" customWidth="1"/>
    <col min="2114" max="2114" width="0.85546875" style="206" customWidth="1"/>
    <col min="2115" max="2115" width="14" style="206" customWidth="1"/>
    <col min="2116" max="2116" width="1.5703125" style="206" customWidth="1"/>
    <col min="2117" max="2117" width="3.85546875" style="206" customWidth="1"/>
    <col min="2118" max="2118" width="2.42578125" style="206" customWidth="1"/>
    <col min="2119" max="2119" width="9.42578125" style="206" customWidth="1"/>
    <col min="2120" max="2304" width="12.7109375" style="206"/>
    <col min="2305" max="2305" width="4.140625" style="206" customWidth="1"/>
    <col min="2306" max="2306" width="1.5703125" style="206" customWidth="1"/>
    <col min="2307" max="2307" width="12.7109375" style="206" customWidth="1"/>
    <col min="2308" max="2308" width="0.85546875" style="206" customWidth="1"/>
    <col min="2309" max="2309" width="13.85546875" style="206" bestFit="1" customWidth="1"/>
    <col min="2310" max="2310" width="0.85546875" style="206" customWidth="1"/>
    <col min="2311" max="2311" width="11.5703125" style="206" customWidth="1"/>
    <col min="2312" max="2312" width="0.85546875" style="206" customWidth="1"/>
    <col min="2313" max="2313" width="12.7109375" style="206" customWidth="1"/>
    <col min="2314" max="2314" width="0.85546875" style="206" customWidth="1"/>
    <col min="2315" max="2315" width="10.7109375" style="206" customWidth="1"/>
    <col min="2316" max="2316" width="0.85546875" style="206" customWidth="1"/>
    <col min="2317" max="2317" width="11.85546875" style="206" customWidth="1"/>
    <col min="2318" max="2318" width="0.85546875" style="206" customWidth="1"/>
    <col min="2319" max="2319" width="10.7109375" style="206" customWidth="1"/>
    <col min="2320" max="2320" width="0.85546875" style="206" customWidth="1"/>
    <col min="2321" max="2321" width="11" style="206" customWidth="1"/>
    <col min="2322" max="2322" width="0.85546875" style="206" customWidth="1"/>
    <col min="2323" max="2323" width="10.7109375" style="206" customWidth="1"/>
    <col min="2324" max="2324" width="0.85546875" style="206" customWidth="1"/>
    <col min="2325" max="2325" width="13.5703125" style="206" customWidth="1"/>
    <col min="2326" max="2326" width="0.85546875" style="206" customWidth="1"/>
    <col min="2327" max="2327" width="8.85546875" style="206" customWidth="1"/>
    <col min="2328" max="2328" width="0.85546875" style="206" customWidth="1"/>
    <col min="2329" max="2329" width="6.7109375" style="206" customWidth="1"/>
    <col min="2330" max="2330" width="0.85546875" style="206" customWidth="1"/>
    <col min="2331" max="2331" width="12.7109375" style="206" customWidth="1"/>
    <col min="2332" max="2332" width="0.85546875" style="206" customWidth="1"/>
    <col min="2333" max="2333" width="8.140625" style="206" customWidth="1"/>
    <col min="2334" max="2334" width="0.85546875" style="206" customWidth="1"/>
    <col min="2335" max="2335" width="7.7109375" style="206" customWidth="1"/>
    <col min="2336" max="2336" width="0.85546875" style="206" customWidth="1"/>
    <col min="2337" max="2337" width="11.7109375" style="206" customWidth="1"/>
    <col min="2338" max="2338" width="0.7109375" style="206" customWidth="1"/>
    <col min="2339" max="2339" width="6.7109375" style="206" customWidth="1"/>
    <col min="2340" max="2340" width="0.7109375" style="206" customWidth="1"/>
    <col min="2341" max="2341" width="6.140625" style="206" customWidth="1"/>
    <col min="2342" max="2342" width="0.85546875" style="206" customWidth="1"/>
    <col min="2343" max="2343" width="11.28515625" style="206" customWidth="1"/>
    <col min="2344" max="2344" width="0.5703125" style="206" customWidth="1"/>
    <col min="2345" max="2345" width="6.5703125" style="206" customWidth="1"/>
    <col min="2346" max="2346" width="0.85546875" style="206" customWidth="1"/>
    <col min="2347" max="2347" width="5.5703125" style="206" customWidth="1"/>
    <col min="2348" max="2348" width="1.28515625" style="206" customWidth="1"/>
    <col min="2349" max="2349" width="12.85546875" style="206" customWidth="1"/>
    <col min="2350" max="2350" width="0.7109375" style="206" customWidth="1"/>
    <col min="2351" max="2351" width="7.42578125" style="206" customWidth="1"/>
    <col min="2352" max="2352" width="0.85546875" style="206" customWidth="1"/>
    <col min="2353" max="2353" width="5.7109375" style="206" customWidth="1"/>
    <col min="2354" max="2354" width="1.28515625" style="206" customWidth="1"/>
    <col min="2355" max="2355" width="12.28515625" style="206" customWidth="1"/>
    <col min="2356" max="2356" width="1" style="206" customWidth="1"/>
    <col min="2357" max="2357" width="11.5703125" style="206" customWidth="1"/>
    <col min="2358" max="2358" width="1" style="206" customWidth="1"/>
    <col min="2359" max="2359" width="11.5703125" style="206" customWidth="1"/>
    <col min="2360" max="2360" width="0.85546875" style="206" customWidth="1"/>
    <col min="2361" max="2361" width="6.5703125" style="206" customWidth="1"/>
    <col min="2362" max="2362" width="0.85546875" style="206" customWidth="1"/>
    <col min="2363" max="2363" width="5.85546875" style="206" customWidth="1"/>
    <col min="2364" max="2364" width="1.140625" style="206" customWidth="1"/>
    <col min="2365" max="2365" width="11.5703125" style="206" customWidth="1"/>
    <col min="2366" max="2366" width="0.85546875" style="206" customWidth="1"/>
    <col min="2367" max="2367" width="7.140625" style="206" customWidth="1"/>
    <col min="2368" max="2368" width="1" style="206" customWidth="1"/>
    <col min="2369" max="2369" width="5.85546875" style="206" customWidth="1"/>
    <col min="2370" max="2370" width="0.85546875" style="206" customWidth="1"/>
    <col min="2371" max="2371" width="14" style="206" customWidth="1"/>
    <col min="2372" max="2372" width="1.5703125" style="206" customWidth="1"/>
    <col min="2373" max="2373" width="3.85546875" style="206" customWidth="1"/>
    <col min="2374" max="2374" width="2.42578125" style="206" customWidth="1"/>
    <col min="2375" max="2375" width="9.42578125" style="206" customWidth="1"/>
    <col min="2376" max="2560" width="12.7109375" style="206"/>
    <col min="2561" max="2561" width="4.140625" style="206" customWidth="1"/>
    <col min="2562" max="2562" width="1.5703125" style="206" customWidth="1"/>
    <col min="2563" max="2563" width="12.7109375" style="206" customWidth="1"/>
    <col min="2564" max="2564" width="0.85546875" style="206" customWidth="1"/>
    <col min="2565" max="2565" width="13.85546875" style="206" bestFit="1" customWidth="1"/>
    <col min="2566" max="2566" width="0.85546875" style="206" customWidth="1"/>
    <col min="2567" max="2567" width="11.5703125" style="206" customWidth="1"/>
    <col min="2568" max="2568" width="0.85546875" style="206" customWidth="1"/>
    <col min="2569" max="2569" width="12.7109375" style="206" customWidth="1"/>
    <col min="2570" max="2570" width="0.85546875" style="206" customWidth="1"/>
    <col min="2571" max="2571" width="10.7109375" style="206" customWidth="1"/>
    <col min="2572" max="2572" width="0.85546875" style="206" customWidth="1"/>
    <col min="2573" max="2573" width="11.85546875" style="206" customWidth="1"/>
    <col min="2574" max="2574" width="0.85546875" style="206" customWidth="1"/>
    <col min="2575" max="2575" width="10.7109375" style="206" customWidth="1"/>
    <col min="2576" max="2576" width="0.85546875" style="206" customWidth="1"/>
    <col min="2577" max="2577" width="11" style="206" customWidth="1"/>
    <col min="2578" max="2578" width="0.85546875" style="206" customWidth="1"/>
    <col min="2579" max="2579" width="10.7109375" style="206" customWidth="1"/>
    <col min="2580" max="2580" width="0.85546875" style="206" customWidth="1"/>
    <col min="2581" max="2581" width="13.5703125" style="206" customWidth="1"/>
    <col min="2582" max="2582" width="0.85546875" style="206" customWidth="1"/>
    <col min="2583" max="2583" width="8.85546875" style="206" customWidth="1"/>
    <col min="2584" max="2584" width="0.85546875" style="206" customWidth="1"/>
    <col min="2585" max="2585" width="6.7109375" style="206" customWidth="1"/>
    <col min="2586" max="2586" width="0.85546875" style="206" customWidth="1"/>
    <col min="2587" max="2587" width="12.7109375" style="206" customWidth="1"/>
    <col min="2588" max="2588" width="0.85546875" style="206" customWidth="1"/>
    <col min="2589" max="2589" width="8.140625" style="206" customWidth="1"/>
    <col min="2590" max="2590" width="0.85546875" style="206" customWidth="1"/>
    <col min="2591" max="2591" width="7.7109375" style="206" customWidth="1"/>
    <col min="2592" max="2592" width="0.85546875" style="206" customWidth="1"/>
    <col min="2593" max="2593" width="11.7109375" style="206" customWidth="1"/>
    <col min="2594" max="2594" width="0.7109375" style="206" customWidth="1"/>
    <col min="2595" max="2595" width="6.7109375" style="206" customWidth="1"/>
    <col min="2596" max="2596" width="0.7109375" style="206" customWidth="1"/>
    <col min="2597" max="2597" width="6.140625" style="206" customWidth="1"/>
    <col min="2598" max="2598" width="0.85546875" style="206" customWidth="1"/>
    <col min="2599" max="2599" width="11.28515625" style="206" customWidth="1"/>
    <col min="2600" max="2600" width="0.5703125" style="206" customWidth="1"/>
    <col min="2601" max="2601" width="6.5703125" style="206" customWidth="1"/>
    <col min="2602" max="2602" width="0.85546875" style="206" customWidth="1"/>
    <col min="2603" max="2603" width="5.5703125" style="206" customWidth="1"/>
    <col min="2604" max="2604" width="1.28515625" style="206" customWidth="1"/>
    <col min="2605" max="2605" width="12.85546875" style="206" customWidth="1"/>
    <col min="2606" max="2606" width="0.7109375" style="206" customWidth="1"/>
    <col min="2607" max="2607" width="7.42578125" style="206" customWidth="1"/>
    <col min="2608" max="2608" width="0.85546875" style="206" customWidth="1"/>
    <col min="2609" max="2609" width="5.7109375" style="206" customWidth="1"/>
    <col min="2610" max="2610" width="1.28515625" style="206" customWidth="1"/>
    <col min="2611" max="2611" width="12.28515625" style="206" customWidth="1"/>
    <col min="2612" max="2612" width="1" style="206" customWidth="1"/>
    <col min="2613" max="2613" width="11.5703125" style="206" customWidth="1"/>
    <col min="2614" max="2614" width="1" style="206" customWidth="1"/>
    <col min="2615" max="2615" width="11.5703125" style="206" customWidth="1"/>
    <col min="2616" max="2616" width="0.85546875" style="206" customWidth="1"/>
    <col min="2617" max="2617" width="6.5703125" style="206" customWidth="1"/>
    <col min="2618" max="2618" width="0.85546875" style="206" customWidth="1"/>
    <col min="2619" max="2619" width="5.85546875" style="206" customWidth="1"/>
    <col min="2620" max="2620" width="1.140625" style="206" customWidth="1"/>
    <col min="2621" max="2621" width="11.5703125" style="206" customWidth="1"/>
    <col min="2622" max="2622" width="0.85546875" style="206" customWidth="1"/>
    <col min="2623" max="2623" width="7.140625" style="206" customWidth="1"/>
    <col min="2624" max="2624" width="1" style="206" customWidth="1"/>
    <col min="2625" max="2625" width="5.85546875" style="206" customWidth="1"/>
    <col min="2626" max="2626" width="0.85546875" style="206" customWidth="1"/>
    <col min="2627" max="2627" width="14" style="206" customWidth="1"/>
    <col min="2628" max="2628" width="1.5703125" style="206" customWidth="1"/>
    <col min="2629" max="2629" width="3.85546875" style="206" customWidth="1"/>
    <col min="2630" max="2630" width="2.42578125" style="206" customWidth="1"/>
    <col min="2631" max="2631" width="9.42578125" style="206" customWidth="1"/>
    <col min="2632" max="2816" width="12.7109375" style="206"/>
    <col min="2817" max="2817" width="4.140625" style="206" customWidth="1"/>
    <col min="2818" max="2818" width="1.5703125" style="206" customWidth="1"/>
    <col min="2819" max="2819" width="12.7109375" style="206" customWidth="1"/>
    <col min="2820" max="2820" width="0.85546875" style="206" customWidth="1"/>
    <col min="2821" max="2821" width="13.85546875" style="206" bestFit="1" customWidth="1"/>
    <col min="2822" max="2822" width="0.85546875" style="206" customWidth="1"/>
    <col min="2823" max="2823" width="11.5703125" style="206" customWidth="1"/>
    <col min="2824" max="2824" width="0.85546875" style="206" customWidth="1"/>
    <col min="2825" max="2825" width="12.7109375" style="206" customWidth="1"/>
    <col min="2826" max="2826" width="0.85546875" style="206" customWidth="1"/>
    <col min="2827" max="2827" width="10.7109375" style="206" customWidth="1"/>
    <col min="2828" max="2828" width="0.85546875" style="206" customWidth="1"/>
    <col min="2829" max="2829" width="11.85546875" style="206" customWidth="1"/>
    <col min="2830" max="2830" width="0.85546875" style="206" customWidth="1"/>
    <col min="2831" max="2831" width="10.7109375" style="206" customWidth="1"/>
    <col min="2832" max="2832" width="0.85546875" style="206" customWidth="1"/>
    <col min="2833" max="2833" width="11" style="206" customWidth="1"/>
    <col min="2834" max="2834" width="0.85546875" style="206" customWidth="1"/>
    <col min="2835" max="2835" width="10.7109375" style="206" customWidth="1"/>
    <col min="2836" max="2836" width="0.85546875" style="206" customWidth="1"/>
    <col min="2837" max="2837" width="13.5703125" style="206" customWidth="1"/>
    <col min="2838" max="2838" width="0.85546875" style="206" customWidth="1"/>
    <col min="2839" max="2839" width="8.85546875" style="206" customWidth="1"/>
    <col min="2840" max="2840" width="0.85546875" style="206" customWidth="1"/>
    <col min="2841" max="2841" width="6.7109375" style="206" customWidth="1"/>
    <col min="2842" max="2842" width="0.85546875" style="206" customWidth="1"/>
    <col min="2843" max="2843" width="12.7109375" style="206" customWidth="1"/>
    <col min="2844" max="2844" width="0.85546875" style="206" customWidth="1"/>
    <col min="2845" max="2845" width="8.140625" style="206" customWidth="1"/>
    <col min="2846" max="2846" width="0.85546875" style="206" customWidth="1"/>
    <col min="2847" max="2847" width="7.7109375" style="206" customWidth="1"/>
    <col min="2848" max="2848" width="0.85546875" style="206" customWidth="1"/>
    <col min="2849" max="2849" width="11.7109375" style="206" customWidth="1"/>
    <col min="2850" max="2850" width="0.7109375" style="206" customWidth="1"/>
    <col min="2851" max="2851" width="6.7109375" style="206" customWidth="1"/>
    <col min="2852" max="2852" width="0.7109375" style="206" customWidth="1"/>
    <col min="2853" max="2853" width="6.140625" style="206" customWidth="1"/>
    <col min="2854" max="2854" width="0.85546875" style="206" customWidth="1"/>
    <col min="2855" max="2855" width="11.28515625" style="206" customWidth="1"/>
    <col min="2856" max="2856" width="0.5703125" style="206" customWidth="1"/>
    <col min="2857" max="2857" width="6.5703125" style="206" customWidth="1"/>
    <col min="2858" max="2858" width="0.85546875" style="206" customWidth="1"/>
    <col min="2859" max="2859" width="5.5703125" style="206" customWidth="1"/>
    <col min="2860" max="2860" width="1.28515625" style="206" customWidth="1"/>
    <col min="2861" max="2861" width="12.85546875" style="206" customWidth="1"/>
    <col min="2862" max="2862" width="0.7109375" style="206" customWidth="1"/>
    <col min="2863" max="2863" width="7.42578125" style="206" customWidth="1"/>
    <col min="2864" max="2864" width="0.85546875" style="206" customWidth="1"/>
    <col min="2865" max="2865" width="5.7109375" style="206" customWidth="1"/>
    <col min="2866" max="2866" width="1.28515625" style="206" customWidth="1"/>
    <col min="2867" max="2867" width="12.28515625" style="206" customWidth="1"/>
    <col min="2868" max="2868" width="1" style="206" customWidth="1"/>
    <col min="2869" max="2869" width="11.5703125" style="206" customWidth="1"/>
    <col min="2870" max="2870" width="1" style="206" customWidth="1"/>
    <col min="2871" max="2871" width="11.5703125" style="206" customWidth="1"/>
    <col min="2872" max="2872" width="0.85546875" style="206" customWidth="1"/>
    <col min="2873" max="2873" width="6.5703125" style="206" customWidth="1"/>
    <col min="2874" max="2874" width="0.85546875" style="206" customWidth="1"/>
    <col min="2875" max="2875" width="5.85546875" style="206" customWidth="1"/>
    <col min="2876" max="2876" width="1.140625" style="206" customWidth="1"/>
    <col min="2877" max="2877" width="11.5703125" style="206" customWidth="1"/>
    <col min="2878" max="2878" width="0.85546875" style="206" customWidth="1"/>
    <col min="2879" max="2879" width="7.140625" style="206" customWidth="1"/>
    <col min="2880" max="2880" width="1" style="206" customWidth="1"/>
    <col min="2881" max="2881" width="5.85546875" style="206" customWidth="1"/>
    <col min="2882" max="2882" width="0.85546875" style="206" customWidth="1"/>
    <col min="2883" max="2883" width="14" style="206" customWidth="1"/>
    <col min="2884" max="2884" width="1.5703125" style="206" customWidth="1"/>
    <col min="2885" max="2885" width="3.85546875" style="206" customWidth="1"/>
    <col min="2886" max="2886" width="2.42578125" style="206" customWidth="1"/>
    <col min="2887" max="2887" width="9.42578125" style="206" customWidth="1"/>
    <col min="2888" max="3072" width="12.7109375" style="206"/>
    <col min="3073" max="3073" width="4.140625" style="206" customWidth="1"/>
    <col min="3074" max="3074" width="1.5703125" style="206" customWidth="1"/>
    <col min="3075" max="3075" width="12.7109375" style="206" customWidth="1"/>
    <col min="3076" max="3076" width="0.85546875" style="206" customWidth="1"/>
    <col min="3077" max="3077" width="13.85546875" style="206" bestFit="1" customWidth="1"/>
    <col min="3078" max="3078" width="0.85546875" style="206" customWidth="1"/>
    <col min="3079" max="3079" width="11.5703125" style="206" customWidth="1"/>
    <col min="3080" max="3080" width="0.85546875" style="206" customWidth="1"/>
    <col min="3081" max="3081" width="12.7109375" style="206" customWidth="1"/>
    <col min="3082" max="3082" width="0.85546875" style="206" customWidth="1"/>
    <col min="3083" max="3083" width="10.7109375" style="206" customWidth="1"/>
    <col min="3084" max="3084" width="0.85546875" style="206" customWidth="1"/>
    <col min="3085" max="3085" width="11.85546875" style="206" customWidth="1"/>
    <col min="3086" max="3086" width="0.85546875" style="206" customWidth="1"/>
    <col min="3087" max="3087" width="10.7109375" style="206" customWidth="1"/>
    <col min="3088" max="3088" width="0.85546875" style="206" customWidth="1"/>
    <col min="3089" max="3089" width="11" style="206" customWidth="1"/>
    <col min="3090" max="3090" width="0.85546875" style="206" customWidth="1"/>
    <col min="3091" max="3091" width="10.7109375" style="206" customWidth="1"/>
    <col min="3092" max="3092" width="0.85546875" style="206" customWidth="1"/>
    <col min="3093" max="3093" width="13.5703125" style="206" customWidth="1"/>
    <col min="3094" max="3094" width="0.85546875" style="206" customWidth="1"/>
    <col min="3095" max="3095" width="8.85546875" style="206" customWidth="1"/>
    <col min="3096" max="3096" width="0.85546875" style="206" customWidth="1"/>
    <col min="3097" max="3097" width="6.7109375" style="206" customWidth="1"/>
    <col min="3098" max="3098" width="0.85546875" style="206" customWidth="1"/>
    <col min="3099" max="3099" width="12.7109375" style="206" customWidth="1"/>
    <col min="3100" max="3100" width="0.85546875" style="206" customWidth="1"/>
    <col min="3101" max="3101" width="8.140625" style="206" customWidth="1"/>
    <col min="3102" max="3102" width="0.85546875" style="206" customWidth="1"/>
    <col min="3103" max="3103" width="7.7109375" style="206" customWidth="1"/>
    <col min="3104" max="3104" width="0.85546875" style="206" customWidth="1"/>
    <col min="3105" max="3105" width="11.7109375" style="206" customWidth="1"/>
    <col min="3106" max="3106" width="0.7109375" style="206" customWidth="1"/>
    <col min="3107" max="3107" width="6.7109375" style="206" customWidth="1"/>
    <col min="3108" max="3108" width="0.7109375" style="206" customWidth="1"/>
    <col min="3109" max="3109" width="6.140625" style="206" customWidth="1"/>
    <col min="3110" max="3110" width="0.85546875" style="206" customWidth="1"/>
    <col min="3111" max="3111" width="11.28515625" style="206" customWidth="1"/>
    <col min="3112" max="3112" width="0.5703125" style="206" customWidth="1"/>
    <col min="3113" max="3113" width="6.5703125" style="206" customWidth="1"/>
    <col min="3114" max="3114" width="0.85546875" style="206" customWidth="1"/>
    <col min="3115" max="3115" width="5.5703125" style="206" customWidth="1"/>
    <col min="3116" max="3116" width="1.28515625" style="206" customWidth="1"/>
    <col min="3117" max="3117" width="12.85546875" style="206" customWidth="1"/>
    <col min="3118" max="3118" width="0.7109375" style="206" customWidth="1"/>
    <col min="3119" max="3119" width="7.42578125" style="206" customWidth="1"/>
    <col min="3120" max="3120" width="0.85546875" style="206" customWidth="1"/>
    <col min="3121" max="3121" width="5.7109375" style="206" customWidth="1"/>
    <col min="3122" max="3122" width="1.28515625" style="206" customWidth="1"/>
    <col min="3123" max="3123" width="12.28515625" style="206" customWidth="1"/>
    <col min="3124" max="3124" width="1" style="206" customWidth="1"/>
    <col min="3125" max="3125" width="11.5703125" style="206" customWidth="1"/>
    <col min="3126" max="3126" width="1" style="206" customWidth="1"/>
    <col min="3127" max="3127" width="11.5703125" style="206" customWidth="1"/>
    <col min="3128" max="3128" width="0.85546875" style="206" customWidth="1"/>
    <col min="3129" max="3129" width="6.5703125" style="206" customWidth="1"/>
    <col min="3130" max="3130" width="0.85546875" style="206" customWidth="1"/>
    <col min="3131" max="3131" width="5.85546875" style="206" customWidth="1"/>
    <col min="3132" max="3132" width="1.140625" style="206" customWidth="1"/>
    <col min="3133" max="3133" width="11.5703125" style="206" customWidth="1"/>
    <col min="3134" max="3134" width="0.85546875" style="206" customWidth="1"/>
    <col min="3135" max="3135" width="7.140625" style="206" customWidth="1"/>
    <col min="3136" max="3136" width="1" style="206" customWidth="1"/>
    <col min="3137" max="3137" width="5.85546875" style="206" customWidth="1"/>
    <col min="3138" max="3138" width="0.85546875" style="206" customWidth="1"/>
    <col min="3139" max="3139" width="14" style="206" customWidth="1"/>
    <col min="3140" max="3140" width="1.5703125" style="206" customWidth="1"/>
    <col min="3141" max="3141" width="3.85546875" style="206" customWidth="1"/>
    <col min="3142" max="3142" width="2.42578125" style="206" customWidth="1"/>
    <col min="3143" max="3143" width="9.42578125" style="206" customWidth="1"/>
    <col min="3144" max="3328" width="12.7109375" style="206"/>
    <col min="3329" max="3329" width="4.140625" style="206" customWidth="1"/>
    <col min="3330" max="3330" width="1.5703125" style="206" customWidth="1"/>
    <col min="3331" max="3331" width="12.7109375" style="206" customWidth="1"/>
    <col min="3332" max="3332" width="0.85546875" style="206" customWidth="1"/>
    <col min="3333" max="3333" width="13.85546875" style="206" bestFit="1" customWidth="1"/>
    <col min="3334" max="3334" width="0.85546875" style="206" customWidth="1"/>
    <col min="3335" max="3335" width="11.5703125" style="206" customWidth="1"/>
    <col min="3336" max="3336" width="0.85546875" style="206" customWidth="1"/>
    <col min="3337" max="3337" width="12.7109375" style="206" customWidth="1"/>
    <col min="3338" max="3338" width="0.85546875" style="206" customWidth="1"/>
    <col min="3339" max="3339" width="10.7109375" style="206" customWidth="1"/>
    <col min="3340" max="3340" width="0.85546875" style="206" customWidth="1"/>
    <col min="3341" max="3341" width="11.85546875" style="206" customWidth="1"/>
    <col min="3342" max="3342" width="0.85546875" style="206" customWidth="1"/>
    <col min="3343" max="3343" width="10.7109375" style="206" customWidth="1"/>
    <col min="3344" max="3344" width="0.85546875" style="206" customWidth="1"/>
    <col min="3345" max="3345" width="11" style="206" customWidth="1"/>
    <col min="3346" max="3346" width="0.85546875" style="206" customWidth="1"/>
    <col min="3347" max="3347" width="10.7109375" style="206" customWidth="1"/>
    <col min="3348" max="3348" width="0.85546875" style="206" customWidth="1"/>
    <col min="3349" max="3349" width="13.5703125" style="206" customWidth="1"/>
    <col min="3350" max="3350" width="0.85546875" style="206" customWidth="1"/>
    <col min="3351" max="3351" width="8.85546875" style="206" customWidth="1"/>
    <col min="3352" max="3352" width="0.85546875" style="206" customWidth="1"/>
    <col min="3353" max="3353" width="6.7109375" style="206" customWidth="1"/>
    <col min="3354" max="3354" width="0.85546875" style="206" customWidth="1"/>
    <col min="3355" max="3355" width="12.7109375" style="206" customWidth="1"/>
    <col min="3356" max="3356" width="0.85546875" style="206" customWidth="1"/>
    <col min="3357" max="3357" width="8.140625" style="206" customWidth="1"/>
    <col min="3358" max="3358" width="0.85546875" style="206" customWidth="1"/>
    <col min="3359" max="3359" width="7.7109375" style="206" customWidth="1"/>
    <col min="3360" max="3360" width="0.85546875" style="206" customWidth="1"/>
    <col min="3361" max="3361" width="11.7109375" style="206" customWidth="1"/>
    <col min="3362" max="3362" width="0.7109375" style="206" customWidth="1"/>
    <col min="3363" max="3363" width="6.7109375" style="206" customWidth="1"/>
    <col min="3364" max="3364" width="0.7109375" style="206" customWidth="1"/>
    <col min="3365" max="3365" width="6.140625" style="206" customWidth="1"/>
    <col min="3366" max="3366" width="0.85546875" style="206" customWidth="1"/>
    <col min="3367" max="3367" width="11.28515625" style="206" customWidth="1"/>
    <col min="3368" max="3368" width="0.5703125" style="206" customWidth="1"/>
    <col min="3369" max="3369" width="6.5703125" style="206" customWidth="1"/>
    <col min="3370" max="3370" width="0.85546875" style="206" customWidth="1"/>
    <col min="3371" max="3371" width="5.5703125" style="206" customWidth="1"/>
    <col min="3372" max="3372" width="1.28515625" style="206" customWidth="1"/>
    <col min="3373" max="3373" width="12.85546875" style="206" customWidth="1"/>
    <col min="3374" max="3374" width="0.7109375" style="206" customWidth="1"/>
    <col min="3375" max="3375" width="7.42578125" style="206" customWidth="1"/>
    <col min="3376" max="3376" width="0.85546875" style="206" customWidth="1"/>
    <col min="3377" max="3377" width="5.7109375" style="206" customWidth="1"/>
    <col min="3378" max="3378" width="1.28515625" style="206" customWidth="1"/>
    <col min="3379" max="3379" width="12.28515625" style="206" customWidth="1"/>
    <col min="3380" max="3380" width="1" style="206" customWidth="1"/>
    <col min="3381" max="3381" width="11.5703125" style="206" customWidth="1"/>
    <col min="3382" max="3382" width="1" style="206" customWidth="1"/>
    <col min="3383" max="3383" width="11.5703125" style="206" customWidth="1"/>
    <col min="3384" max="3384" width="0.85546875" style="206" customWidth="1"/>
    <col min="3385" max="3385" width="6.5703125" style="206" customWidth="1"/>
    <col min="3386" max="3386" width="0.85546875" style="206" customWidth="1"/>
    <col min="3387" max="3387" width="5.85546875" style="206" customWidth="1"/>
    <col min="3388" max="3388" width="1.140625" style="206" customWidth="1"/>
    <col min="3389" max="3389" width="11.5703125" style="206" customWidth="1"/>
    <col min="3390" max="3390" width="0.85546875" style="206" customWidth="1"/>
    <col min="3391" max="3391" width="7.140625" style="206" customWidth="1"/>
    <col min="3392" max="3392" width="1" style="206" customWidth="1"/>
    <col min="3393" max="3393" width="5.85546875" style="206" customWidth="1"/>
    <col min="3394" max="3394" width="0.85546875" style="206" customWidth="1"/>
    <col min="3395" max="3395" width="14" style="206" customWidth="1"/>
    <col min="3396" max="3396" width="1.5703125" style="206" customWidth="1"/>
    <col min="3397" max="3397" width="3.85546875" style="206" customWidth="1"/>
    <col min="3398" max="3398" width="2.42578125" style="206" customWidth="1"/>
    <col min="3399" max="3399" width="9.42578125" style="206" customWidth="1"/>
    <col min="3400" max="3584" width="12.7109375" style="206"/>
    <col min="3585" max="3585" width="4.140625" style="206" customWidth="1"/>
    <col min="3586" max="3586" width="1.5703125" style="206" customWidth="1"/>
    <col min="3587" max="3587" width="12.7109375" style="206" customWidth="1"/>
    <col min="3588" max="3588" width="0.85546875" style="206" customWidth="1"/>
    <col min="3589" max="3589" width="13.85546875" style="206" bestFit="1" customWidth="1"/>
    <col min="3590" max="3590" width="0.85546875" style="206" customWidth="1"/>
    <col min="3591" max="3591" width="11.5703125" style="206" customWidth="1"/>
    <col min="3592" max="3592" width="0.85546875" style="206" customWidth="1"/>
    <col min="3593" max="3593" width="12.7109375" style="206" customWidth="1"/>
    <col min="3594" max="3594" width="0.85546875" style="206" customWidth="1"/>
    <col min="3595" max="3595" width="10.7109375" style="206" customWidth="1"/>
    <col min="3596" max="3596" width="0.85546875" style="206" customWidth="1"/>
    <col min="3597" max="3597" width="11.85546875" style="206" customWidth="1"/>
    <col min="3598" max="3598" width="0.85546875" style="206" customWidth="1"/>
    <col min="3599" max="3599" width="10.7109375" style="206" customWidth="1"/>
    <col min="3600" max="3600" width="0.85546875" style="206" customWidth="1"/>
    <col min="3601" max="3601" width="11" style="206" customWidth="1"/>
    <col min="3602" max="3602" width="0.85546875" style="206" customWidth="1"/>
    <col min="3603" max="3603" width="10.7109375" style="206" customWidth="1"/>
    <col min="3604" max="3604" width="0.85546875" style="206" customWidth="1"/>
    <col min="3605" max="3605" width="13.5703125" style="206" customWidth="1"/>
    <col min="3606" max="3606" width="0.85546875" style="206" customWidth="1"/>
    <col min="3607" max="3607" width="8.85546875" style="206" customWidth="1"/>
    <col min="3608" max="3608" width="0.85546875" style="206" customWidth="1"/>
    <col min="3609" max="3609" width="6.7109375" style="206" customWidth="1"/>
    <col min="3610" max="3610" width="0.85546875" style="206" customWidth="1"/>
    <col min="3611" max="3611" width="12.7109375" style="206" customWidth="1"/>
    <col min="3612" max="3612" width="0.85546875" style="206" customWidth="1"/>
    <col min="3613" max="3613" width="8.140625" style="206" customWidth="1"/>
    <col min="3614" max="3614" width="0.85546875" style="206" customWidth="1"/>
    <col min="3615" max="3615" width="7.7109375" style="206" customWidth="1"/>
    <col min="3616" max="3616" width="0.85546875" style="206" customWidth="1"/>
    <col min="3617" max="3617" width="11.7109375" style="206" customWidth="1"/>
    <col min="3618" max="3618" width="0.7109375" style="206" customWidth="1"/>
    <col min="3619" max="3619" width="6.7109375" style="206" customWidth="1"/>
    <col min="3620" max="3620" width="0.7109375" style="206" customWidth="1"/>
    <col min="3621" max="3621" width="6.140625" style="206" customWidth="1"/>
    <col min="3622" max="3622" width="0.85546875" style="206" customWidth="1"/>
    <col min="3623" max="3623" width="11.28515625" style="206" customWidth="1"/>
    <col min="3624" max="3624" width="0.5703125" style="206" customWidth="1"/>
    <col min="3625" max="3625" width="6.5703125" style="206" customWidth="1"/>
    <col min="3626" max="3626" width="0.85546875" style="206" customWidth="1"/>
    <col min="3627" max="3627" width="5.5703125" style="206" customWidth="1"/>
    <col min="3628" max="3628" width="1.28515625" style="206" customWidth="1"/>
    <col min="3629" max="3629" width="12.85546875" style="206" customWidth="1"/>
    <col min="3630" max="3630" width="0.7109375" style="206" customWidth="1"/>
    <col min="3631" max="3631" width="7.42578125" style="206" customWidth="1"/>
    <col min="3632" max="3632" width="0.85546875" style="206" customWidth="1"/>
    <col min="3633" max="3633" width="5.7109375" style="206" customWidth="1"/>
    <col min="3634" max="3634" width="1.28515625" style="206" customWidth="1"/>
    <col min="3635" max="3635" width="12.28515625" style="206" customWidth="1"/>
    <col min="3636" max="3636" width="1" style="206" customWidth="1"/>
    <col min="3637" max="3637" width="11.5703125" style="206" customWidth="1"/>
    <col min="3638" max="3638" width="1" style="206" customWidth="1"/>
    <col min="3639" max="3639" width="11.5703125" style="206" customWidth="1"/>
    <col min="3640" max="3640" width="0.85546875" style="206" customWidth="1"/>
    <col min="3641" max="3641" width="6.5703125" style="206" customWidth="1"/>
    <col min="3642" max="3642" width="0.85546875" style="206" customWidth="1"/>
    <col min="3643" max="3643" width="5.85546875" style="206" customWidth="1"/>
    <col min="3644" max="3644" width="1.140625" style="206" customWidth="1"/>
    <col min="3645" max="3645" width="11.5703125" style="206" customWidth="1"/>
    <col min="3646" max="3646" width="0.85546875" style="206" customWidth="1"/>
    <col min="3647" max="3647" width="7.140625" style="206" customWidth="1"/>
    <col min="3648" max="3648" width="1" style="206" customWidth="1"/>
    <col min="3649" max="3649" width="5.85546875" style="206" customWidth="1"/>
    <col min="3650" max="3650" width="0.85546875" style="206" customWidth="1"/>
    <col min="3651" max="3651" width="14" style="206" customWidth="1"/>
    <col min="3652" max="3652" width="1.5703125" style="206" customWidth="1"/>
    <col min="3653" max="3653" width="3.85546875" style="206" customWidth="1"/>
    <col min="3654" max="3654" width="2.42578125" style="206" customWidth="1"/>
    <col min="3655" max="3655" width="9.42578125" style="206" customWidth="1"/>
    <col min="3656" max="3840" width="12.7109375" style="206"/>
    <col min="3841" max="3841" width="4.140625" style="206" customWidth="1"/>
    <col min="3842" max="3842" width="1.5703125" style="206" customWidth="1"/>
    <col min="3843" max="3843" width="12.7109375" style="206" customWidth="1"/>
    <col min="3844" max="3844" width="0.85546875" style="206" customWidth="1"/>
    <col min="3845" max="3845" width="13.85546875" style="206" bestFit="1" customWidth="1"/>
    <col min="3846" max="3846" width="0.85546875" style="206" customWidth="1"/>
    <col min="3847" max="3847" width="11.5703125" style="206" customWidth="1"/>
    <col min="3848" max="3848" width="0.85546875" style="206" customWidth="1"/>
    <col min="3849" max="3849" width="12.7109375" style="206" customWidth="1"/>
    <col min="3850" max="3850" width="0.85546875" style="206" customWidth="1"/>
    <col min="3851" max="3851" width="10.7109375" style="206" customWidth="1"/>
    <col min="3852" max="3852" width="0.85546875" style="206" customWidth="1"/>
    <col min="3853" max="3853" width="11.85546875" style="206" customWidth="1"/>
    <col min="3854" max="3854" width="0.85546875" style="206" customWidth="1"/>
    <col min="3855" max="3855" width="10.7109375" style="206" customWidth="1"/>
    <col min="3856" max="3856" width="0.85546875" style="206" customWidth="1"/>
    <col min="3857" max="3857" width="11" style="206" customWidth="1"/>
    <col min="3858" max="3858" width="0.85546875" style="206" customWidth="1"/>
    <col min="3859" max="3859" width="10.7109375" style="206" customWidth="1"/>
    <col min="3860" max="3860" width="0.85546875" style="206" customWidth="1"/>
    <col min="3861" max="3861" width="13.5703125" style="206" customWidth="1"/>
    <col min="3862" max="3862" width="0.85546875" style="206" customWidth="1"/>
    <col min="3863" max="3863" width="8.85546875" style="206" customWidth="1"/>
    <col min="3864" max="3864" width="0.85546875" style="206" customWidth="1"/>
    <col min="3865" max="3865" width="6.7109375" style="206" customWidth="1"/>
    <col min="3866" max="3866" width="0.85546875" style="206" customWidth="1"/>
    <col min="3867" max="3867" width="12.7109375" style="206" customWidth="1"/>
    <col min="3868" max="3868" width="0.85546875" style="206" customWidth="1"/>
    <col min="3869" max="3869" width="8.140625" style="206" customWidth="1"/>
    <col min="3870" max="3870" width="0.85546875" style="206" customWidth="1"/>
    <col min="3871" max="3871" width="7.7109375" style="206" customWidth="1"/>
    <col min="3872" max="3872" width="0.85546875" style="206" customWidth="1"/>
    <col min="3873" max="3873" width="11.7109375" style="206" customWidth="1"/>
    <col min="3874" max="3874" width="0.7109375" style="206" customWidth="1"/>
    <col min="3875" max="3875" width="6.7109375" style="206" customWidth="1"/>
    <col min="3876" max="3876" width="0.7109375" style="206" customWidth="1"/>
    <col min="3877" max="3877" width="6.140625" style="206" customWidth="1"/>
    <col min="3878" max="3878" width="0.85546875" style="206" customWidth="1"/>
    <col min="3879" max="3879" width="11.28515625" style="206" customWidth="1"/>
    <col min="3880" max="3880" width="0.5703125" style="206" customWidth="1"/>
    <col min="3881" max="3881" width="6.5703125" style="206" customWidth="1"/>
    <col min="3882" max="3882" width="0.85546875" style="206" customWidth="1"/>
    <col min="3883" max="3883" width="5.5703125" style="206" customWidth="1"/>
    <col min="3884" max="3884" width="1.28515625" style="206" customWidth="1"/>
    <col min="3885" max="3885" width="12.85546875" style="206" customWidth="1"/>
    <col min="3886" max="3886" width="0.7109375" style="206" customWidth="1"/>
    <col min="3887" max="3887" width="7.42578125" style="206" customWidth="1"/>
    <col min="3888" max="3888" width="0.85546875" style="206" customWidth="1"/>
    <col min="3889" max="3889" width="5.7109375" style="206" customWidth="1"/>
    <col min="3890" max="3890" width="1.28515625" style="206" customWidth="1"/>
    <col min="3891" max="3891" width="12.28515625" style="206" customWidth="1"/>
    <col min="3892" max="3892" width="1" style="206" customWidth="1"/>
    <col min="3893" max="3893" width="11.5703125" style="206" customWidth="1"/>
    <col min="3894" max="3894" width="1" style="206" customWidth="1"/>
    <col min="3895" max="3895" width="11.5703125" style="206" customWidth="1"/>
    <col min="3896" max="3896" width="0.85546875" style="206" customWidth="1"/>
    <col min="3897" max="3897" width="6.5703125" style="206" customWidth="1"/>
    <col min="3898" max="3898" width="0.85546875" style="206" customWidth="1"/>
    <col min="3899" max="3899" width="5.85546875" style="206" customWidth="1"/>
    <col min="3900" max="3900" width="1.140625" style="206" customWidth="1"/>
    <col min="3901" max="3901" width="11.5703125" style="206" customWidth="1"/>
    <col min="3902" max="3902" width="0.85546875" style="206" customWidth="1"/>
    <col min="3903" max="3903" width="7.140625" style="206" customWidth="1"/>
    <col min="3904" max="3904" width="1" style="206" customWidth="1"/>
    <col min="3905" max="3905" width="5.85546875" style="206" customWidth="1"/>
    <col min="3906" max="3906" width="0.85546875" style="206" customWidth="1"/>
    <col min="3907" max="3907" width="14" style="206" customWidth="1"/>
    <col min="3908" max="3908" width="1.5703125" style="206" customWidth="1"/>
    <col min="3909" max="3909" width="3.85546875" style="206" customWidth="1"/>
    <col min="3910" max="3910" width="2.42578125" style="206" customWidth="1"/>
    <col min="3911" max="3911" width="9.42578125" style="206" customWidth="1"/>
    <col min="3912" max="4096" width="12.7109375" style="206"/>
    <col min="4097" max="4097" width="4.140625" style="206" customWidth="1"/>
    <col min="4098" max="4098" width="1.5703125" style="206" customWidth="1"/>
    <col min="4099" max="4099" width="12.7109375" style="206" customWidth="1"/>
    <col min="4100" max="4100" width="0.85546875" style="206" customWidth="1"/>
    <col min="4101" max="4101" width="13.85546875" style="206" bestFit="1" customWidth="1"/>
    <col min="4102" max="4102" width="0.85546875" style="206" customWidth="1"/>
    <col min="4103" max="4103" width="11.5703125" style="206" customWidth="1"/>
    <col min="4104" max="4104" width="0.85546875" style="206" customWidth="1"/>
    <col min="4105" max="4105" width="12.7109375" style="206" customWidth="1"/>
    <col min="4106" max="4106" width="0.85546875" style="206" customWidth="1"/>
    <col min="4107" max="4107" width="10.7109375" style="206" customWidth="1"/>
    <col min="4108" max="4108" width="0.85546875" style="206" customWidth="1"/>
    <col min="4109" max="4109" width="11.85546875" style="206" customWidth="1"/>
    <col min="4110" max="4110" width="0.85546875" style="206" customWidth="1"/>
    <col min="4111" max="4111" width="10.7109375" style="206" customWidth="1"/>
    <col min="4112" max="4112" width="0.85546875" style="206" customWidth="1"/>
    <col min="4113" max="4113" width="11" style="206" customWidth="1"/>
    <col min="4114" max="4114" width="0.85546875" style="206" customWidth="1"/>
    <col min="4115" max="4115" width="10.7109375" style="206" customWidth="1"/>
    <col min="4116" max="4116" width="0.85546875" style="206" customWidth="1"/>
    <col min="4117" max="4117" width="13.5703125" style="206" customWidth="1"/>
    <col min="4118" max="4118" width="0.85546875" style="206" customWidth="1"/>
    <col min="4119" max="4119" width="8.85546875" style="206" customWidth="1"/>
    <col min="4120" max="4120" width="0.85546875" style="206" customWidth="1"/>
    <col min="4121" max="4121" width="6.7109375" style="206" customWidth="1"/>
    <col min="4122" max="4122" width="0.85546875" style="206" customWidth="1"/>
    <col min="4123" max="4123" width="12.7109375" style="206" customWidth="1"/>
    <col min="4124" max="4124" width="0.85546875" style="206" customWidth="1"/>
    <col min="4125" max="4125" width="8.140625" style="206" customWidth="1"/>
    <col min="4126" max="4126" width="0.85546875" style="206" customWidth="1"/>
    <col min="4127" max="4127" width="7.7109375" style="206" customWidth="1"/>
    <col min="4128" max="4128" width="0.85546875" style="206" customWidth="1"/>
    <col min="4129" max="4129" width="11.7109375" style="206" customWidth="1"/>
    <col min="4130" max="4130" width="0.7109375" style="206" customWidth="1"/>
    <col min="4131" max="4131" width="6.7109375" style="206" customWidth="1"/>
    <col min="4132" max="4132" width="0.7109375" style="206" customWidth="1"/>
    <col min="4133" max="4133" width="6.140625" style="206" customWidth="1"/>
    <col min="4134" max="4134" width="0.85546875" style="206" customWidth="1"/>
    <col min="4135" max="4135" width="11.28515625" style="206" customWidth="1"/>
    <col min="4136" max="4136" width="0.5703125" style="206" customWidth="1"/>
    <col min="4137" max="4137" width="6.5703125" style="206" customWidth="1"/>
    <col min="4138" max="4138" width="0.85546875" style="206" customWidth="1"/>
    <col min="4139" max="4139" width="5.5703125" style="206" customWidth="1"/>
    <col min="4140" max="4140" width="1.28515625" style="206" customWidth="1"/>
    <col min="4141" max="4141" width="12.85546875" style="206" customWidth="1"/>
    <col min="4142" max="4142" width="0.7109375" style="206" customWidth="1"/>
    <col min="4143" max="4143" width="7.42578125" style="206" customWidth="1"/>
    <col min="4144" max="4144" width="0.85546875" style="206" customWidth="1"/>
    <col min="4145" max="4145" width="5.7109375" style="206" customWidth="1"/>
    <col min="4146" max="4146" width="1.28515625" style="206" customWidth="1"/>
    <col min="4147" max="4147" width="12.28515625" style="206" customWidth="1"/>
    <col min="4148" max="4148" width="1" style="206" customWidth="1"/>
    <col min="4149" max="4149" width="11.5703125" style="206" customWidth="1"/>
    <col min="4150" max="4150" width="1" style="206" customWidth="1"/>
    <col min="4151" max="4151" width="11.5703125" style="206" customWidth="1"/>
    <col min="4152" max="4152" width="0.85546875" style="206" customWidth="1"/>
    <col min="4153" max="4153" width="6.5703125" style="206" customWidth="1"/>
    <col min="4154" max="4154" width="0.85546875" style="206" customWidth="1"/>
    <col min="4155" max="4155" width="5.85546875" style="206" customWidth="1"/>
    <col min="4156" max="4156" width="1.140625" style="206" customWidth="1"/>
    <col min="4157" max="4157" width="11.5703125" style="206" customWidth="1"/>
    <col min="4158" max="4158" width="0.85546875" style="206" customWidth="1"/>
    <col min="4159" max="4159" width="7.140625" style="206" customWidth="1"/>
    <col min="4160" max="4160" width="1" style="206" customWidth="1"/>
    <col min="4161" max="4161" width="5.85546875" style="206" customWidth="1"/>
    <col min="4162" max="4162" width="0.85546875" style="206" customWidth="1"/>
    <col min="4163" max="4163" width="14" style="206" customWidth="1"/>
    <col min="4164" max="4164" width="1.5703125" style="206" customWidth="1"/>
    <col min="4165" max="4165" width="3.85546875" style="206" customWidth="1"/>
    <col min="4166" max="4166" width="2.42578125" style="206" customWidth="1"/>
    <col min="4167" max="4167" width="9.42578125" style="206" customWidth="1"/>
    <col min="4168" max="4352" width="12.7109375" style="206"/>
    <col min="4353" max="4353" width="4.140625" style="206" customWidth="1"/>
    <col min="4354" max="4354" width="1.5703125" style="206" customWidth="1"/>
    <col min="4355" max="4355" width="12.7109375" style="206" customWidth="1"/>
    <col min="4356" max="4356" width="0.85546875" style="206" customWidth="1"/>
    <col min="4357" max="4357" width="13.85546875" style="206" bestFit="1" customWidth="1"/>
    <col min="4358" max="4358" width="0.85546875" style="206" customWidth="1"/>
    <col min="4359" max="4359" width="11.5703125" style="206" customWidth="1"/>
    <col min="4360" max="4360" width="0.85546875" style="206" customWidth="1"/>
    <col min="4361" max="4361" width="12.7109375" style="206" customWidth="1"/>
    <col min="4362" max="4362" width="0.85546875" style="206" customWidth="1"/>
    <col min="4363" max="4363" width="10.7109375" style="206" customWidth="1"/>
    <col min="4364" max="4364" width="0.85546875" style="206" customWidth="1"/>
    <col min="4365" max="4365" width="11.85546875" style="206" customWidth="1"/>
    <col min="4366" max="4366" width="0.85546875" style="206" customWidth="1"/>
    <col min="4367" max="4367" width="10.7109375" style="206" customWidth="1"/>
    <col min="4368" max="4368" width="0.85546875" style="206" customWidth="1"/>
    <col min="4369" max="4369" width="11" style="206" customWidth="1"/>
    <col min="4370" max="4370" width="0.85546875" style="206" customWidth="1"/>
    <col min="4371" max="4371" width="10.7109375" style="206" customWidth="1"/>
    <col min="4372" max="4372" width="0.85546875" style="206" customWidth="1"/>
    <col min="4373" max="4373" width="13.5703125" style="206" customWidth="1"/>
    <col min="4374" max="4374" width="0.85546875" style="206" customWidth="1"/>
    <col min="4375" max="4375" width="8.85546875" style="206" customWidth="1"/>
    <col min="4376" max="4376" width="0.85546875" style="206" customWidth="1"/>
    <col min="4377" max="4377" width="6.7109375" style="206" customWidth="1"/>
    <col min="4378" max="4378" width="0.85546875" style="206" customWidth="1"/>
    <col min="4379" max="4379" width="12.7109375" style="206" customWidth="1"/>
    <col min="4380" max="4380" width="0.85546875" style="206" customWidth="1"/>
    <col min="4381" max="4381" width="8.140625" style="206" customWidth="1"/>
    <col min="4382" max="4382" width="0.85546875" style="206" customWidth="1"/>
    <col min="4383" max="4383" width="7.7109375" style="206" customWidth="1"/>
    <col min="4384" max="4384" width="0.85546875" style="206" customWidth="1"/>
    <col min="4385" max="4385" width="11.7109375" style="206" customWidth="1"/>
    <col min="4386" max="4386" width="0.7109375" style="206" customWidth="1"/>
    <col min="4387" max="4387" width="6.7109375" style="206" customWidth="1"/>
    <col min="4388" max="4388" width="0.7109375" style="206" customWidth="1"/>
    <col min="4389" max="4389" width="6.140625" style="206" customWidth="1"/>
    <col min="4390" max="4390" width="0.85546875" style="206" customWidth="1"/>
    <col min="4391" max="4391" width="11.28515625" style="206" customWidth="1"/>
    <col min="4392" max="4392" width="0.5703125" style="206" customWidth="1"/>
    <col min="4393" max="4393" width="6.5703125" style="206" customWidth="1"/>
    <col min="4394" max="4394" width="0.85546875" style="206" customWidth="1"/>
    <col min="4395" max="4395" width="5.5703125" style="206" customWidth="1"/>
    <col min="4396" max="4396" width="1.28515625" style="206" customWidth="1"/>
    <col min="4397" max="4397" width="12.85546875" style="206" customWidth="1"/>
    <col min="4398" max="4398" width="0.7109375" style="206" customWidth="1"/>
    <col min="4399" max="4399" width="7.42578125" style="206" customWidth="1"/>
    <col min="4400" max="4400" width="0.85546875" style="206" customWidth="1"/>
    <col min="4401" max="4401" width="5.7109375" style="206" customWidth="1"/>
    <col min="4402" max="4402" width="1.28515625" style="206" customWidth="1"/>
    <col min="4403" max="4403" width="12.28515625" style="206" customWidth="1"/>
    <col min="4404" max="4404" width="1" style="206" customWidth="1"/>
    <col min="4405" max="4405" width="11.5703125" style="206" customWidth="1"/>
    <col min="4406" max="4406" width="1" style="206" customWidth="1"/>
    <col min="4407" max="4407" width="11.5703125" style="206" customWidth="1"/>
    <col min="4408" max="4408" width="0.85546875" style="206" customWidth="1"/>
    <col min="4409" max="4409" width="6.5703125" style="206" customWidth="1"/>
    <col min="4410" max="4410" width="0.85546875" style="206" customWidth="1"/>
    <col min="4411" max="4411" width="5.85546875" style="206" customWidth="1"/>
    <col min="4412" max="4412" width="1.140625" style="206" customWidth="1"/>
    <col min="4413" max="4413" width="11.5703125" style="206" customWidth="1"/>
    <col min="4414" max="4414" width="0.85546875" style="206" customWidth="1"/>
    <col min="4415" max="4415" width="7.140625" style="206" customWidth="1"/>
    <col min="4416" max="4416" width="1" style="206" customWidth="1"/>
    <col min="4417" max="4417" width="5.85546875" style="206" customWidth="1"/>
    <col min="4418" max="4418" width="0.85546875" style="206" customWidth="1"/>
    <col min="4419" max="4419" width="14" style="206" customWidth="1"/>
    <col min="4420" max="4420" width="1.5703125" style="206" customWidth="1"/>
    <col min="4421" max="4421" width="3.85546875" style="206" customWidth="1"/>
    <col min="4422" max="4422" width="2.42578125" style="206" customWidth="1"/>
    <col min="4423" max="4423" width="9.42578125" style="206" customWidth="1"/>
    <col min="4424" max="4608" width="12.7109375" style="206"/>
    <col min="4609" max="4609" width="4.140625" style="206" customWidth="1"/>
    <col min="4610" max="4610" width="1.5703125" style="206" customWidth="1"/>
    <col min="4611" max="4611" width="12.7109375" style="206" customWidth="1"/>
    <col min="4612" max="4612" width="0.85546875" style="206" customWidth="1"/>
    <col min="4613" max="4613" width="13.85546875" style="206" bestFit="1" customWidth="1"/>
    <col min="4614" max="4614" width="0.85546875" style="206" customWidth="1"/>
    <col min="4615" max="4615" width="11.5703125" style="206" customWidth="1"/>
    <col min="4616" max="4616" width="0.85546875" style="206" customWidth="1"/>
    <col min="4617" max="4617" width="12.7109375" style="206" customWidth="1"/>
    <col min="4618" max="4618" width="0.85546875" style="206" customWidth="1"/>
    <col min="4619" max="4619" width="10.7109375" style="206" customWidth="1"/>
    <col min="4620" max="4620" width="0.85546875" style="206" customWidth="1"/>
    <col min="4621" max="4621" width="11.85546875" style="206" customWidth="1"/>
    <col min="4622" max="4622" width="0.85546875" style="206" customWidth="1"/>
    <col min="4623" max="4623" width="10.7109375" style="206" customWidth="1"/>
    <col min="4624" max="4624" width="0.85546875" style="206" customWidth="1"/>
    <col min="4625" max="4625" width="11" style="206" customWidth="1"/>
    <col min="4626" max="4626" width="0.85546875" style="206" customWidth="1"/>
    <col min="4627" max="4627" width="10.7109375" style="206" customWidth="1"/>
    <col min="4628" max="4628" width="0.85546875" style="206" customWidth="1"/>
    <col min="4629" max="4629" width="13.5703125" style="206" customWidth="1"/>
    <col min="4630" max="4630" width="0.85546875" style="206" customWidth="1"/>
    <col min="4631" max="4631" width="8.85546875" style="206" customWidth="1"/>
    <col min="4632" max="4632" width="0.85546875" style="206" customWidth="1"/>
    <col min="4633" max="4633" width="6.7109375" style="206" customWidth="1"/>
    <col min="4634" max="4634" width="0.85546875" style="206" customWidth="1"/>
    <col min="4635" max="4635" width="12.7109375" style="206" customWidth="1"/>
    <col min="4636" max="4636" width="0.85546875" style="206" customWidth="1"/>
    <col min="4637" max="4637" width="8.140625" style="206" customWidth="1"/>
    <col min="4638" max="4638" width="0.85546875" style="206" customWidth="1"/>
    <col min="4639" max="4639" width="7.7109375" style="206" customWidth="1"/>
    <col min="4640" max="4640" width="0.85546875" style="206" customWidth="1"/>
    <col min="4641" max="4641" width="11.7109375" style="206" customWidth="1"/>
    <col min="4642" max="4642" width="0.7109375" style="206" customWidth="1"/>
    <col min="4643" max="4643" width="6.7109375" style="206" customWidth="1"/>
    <col min="4644" max="4644" width="0.7109375" style="206" customWidth="1"/>
    <col min="4645" max="4645" width="6.140625" style="206" customWidth="1"/>
    <col min="4646" max="4646" width="0.85546875" style="206" customWidth="1"/>
    <col min="4647" max="4647" width="11.28515625" style="206" customWidth="1"/>
    <col min="4648" max="4648" width="0.5703125" style="206" customWidth="1"/>
    <col min="4649" max="4649" width="6.5703125" style="206" customWidth="1"/>
    <col min="4650" max="4650" width="0.85546875" style="206" customWidth="1"/>
    <col min="4651" max="4651" width="5.5703125" style="206" customWidth="1"/>
    <col min="4652" max="4652" width="1.28515625" style="206" customWidth="1"/>
    <col min="4653" max="4653" width="12.85546875" style="206" customWidth="1"/>
    <col min="4654" max="4654" width="0.7109375" style="206" customWidth="1"/>
    <col min="4655" max="4655" width="7.42578125" style="206" customWidth="1"/>
    <col min="4656" max="4656" width="0.85546875" style="206" customWidth="1"/>
    <col min="4657" max="4657" width="5.7109375" style="206" customWidth="1"/>
    <col min="4658" max="4658" width="1.28515625" style="206" customWidth="1"/>
    <col min="4659" max="4659" width="12.28515625" style="206" customWidth="1"/>
    <col min="4660" max="4660" width="1" style="206" customWidth="1"/>
    <col min="4661" max="4661" width="11.5703125" style="206" customWidth="1"/>
    <col min="4662" max="4662" width="1" style="206" customWidth="1"/>
    <col min="4663" max="4663" width="11.5703125" style="206" customWidth="1"/>
    <col min="4664" max="4664" width="0.85546875" style="206" customWidth="1"/>
    <col min="4665" max="4665" width="6.5703125" style="206" customWidth="1"/>
    <col min="4666" max="4666" width="0.85546875" style="206" customWidth="1"/>
    <col min="4667" max="4667" width="5.85546875" style="206" customWidth="1"/>
    <col min="4668" max="4668" width="1.140625" style="206" customWidth="1"/>
    <col min="4669" max="4669" width="11.5703125" style="206" customWidth="1"/>
    <col min="4670" max="4670" width="0.85546875" style="206" customWidth="1"/>
    <col min="4671" max="4671" width="7.140625" style="206" customWidth="1"/>
    <col min="4672" max="4672" width="1" style="206" customWidth="1"/>
    <col min="4673" max="4673" width="5.85546875" style="206" customWidth="1"/>
    <col min="4674" max="4674" width="0.85546875" style="206" customWidth="1"/>
    <col min="4675" max="4675" width="14" style="206" customWidth="1"/>
    <col min="4676" max="4676" width="1.5703125" style="206" customWidth="1"/>
    <col min="4677" max="4677" width="3.85546875" style="206" customWidth="1"/>
    <col min="4678" max="4678" width="2.42578125" style="206" customWidth="1"/>
    <col min="4679" max="4679" width="9.42578125" style="206" customWidth="1"/>
    <col min="4680" max="4864" width="12.7109375" style="206"/>
    <col min="4865" max="4865" width="4.140625" style="206" customWidth="1"/>
    <col min="4866" max="4866" width="1.5703125" style="206" customWidth="1"/>
    <col min="4867" max="4867" width="12.7109375" style="206" customWidth="1"/>
    <col min="4868" max="4868" width="0.85546875" style="206" customWidth="1"/>
    <col min="4869" max="4869" width="13.85546875" style="206" bestFit="1" customWidth="1"/>
    <col min="4870" max="4870" width="0.85546875" style="206" customWidth="1"/>
    <col min="4871" max="4871" width="11.5703125" style="206" customWidth="1"/>
    <col min="4872" max="4872" width="0.85546875" style="206" customWidth="1"/>
    <col min="4873" max="4873" width="12.7109375" style="206" customWidth="1"/>
    <col min="4874" max="4874" width="0.85546875" style="206" customWidth="1"/>
    <col min="4875" max="4875" width="10.7109375" style="206" customWidth="1"/>
    <col min="4876" max="4876" width="0.85546875" style="206" customWidth="1"/>
    <col min="4877" max="4877" width="11.85546875" style="206" customWidth="1"/>
    <col min="4878" max="4878" width="0.85546875" style="206" customWidth="1"/>
    <col min="4879" max="4879" width="10.7109375" style="206" customWidth="1"/>
    <col min="4880" max="4880" width="0.85546875" style="206" customWidth="1"/>
    <col min="4881" max="4881" width="11" style="206" customWidth="1"/>
    <col min="4882" max="4882" width="0.85546875" style="206" customWidth="1"/>
    <col min="4883" max="4883" width="10.7109375" style="206" customWidth="1"/>
    <col min="4884" max="4884" width="0.85546875" style="206" customWidth="1"/>
    <col min="4885" max="4885" width="13.5703125" style="206" customWidth="1"/>
    <col min="4886" max="4886" width="0.85546875" style="206" customWidth="1"/>
    <col min="4887" max="4887" width="8.85546875" style="206" customWidth="1"/>
    <col min="4888" max="4888" width="0.85546875" style="206" customWidth="1"/>
    <col min="4889" max="4889" width="6.7109375" style="206" customWidth="1"/>
    <col min="4890" max="4890" width="0.85546875" style="206" customWidth="1"/>
    <col min="4891" max="4891" width="12.7109375" style="206" customWidth="1"/>
    <col min="4892" max="4892" width="0.85546875" style="206" customWidth="1"/>
    <col min="4893" max="4893" width="8.140625" style="206" customWidth="1"/>
    <col min="4894" max="4894" width="0.85546875" style="206" customWidth="1"/>
    <col min="4895" max="4895" width="7.7109375" style="206" customWidth="1"/>
    <col min="4896" max="4896" width="0.85546875" style="206" customWidth="1"/>
    <col min="4897" max="4897" width="11.7109375" style="206" customWidth="1"/>
    <col min="4898" max="4898" width="0.7109375" style="206" customWidth="1"/>
    <col min="4899" max="4899" width="6.7109375" style="206" customWidth="1"/>
    <col min="4900" max="4900" width="0.7109375" style="206" customWidth="1"/>
    <col min="4901" max="4901" width="6.140625" style="206" customWidth="1"/>
    <col min="4902" max="4902" width="0.85546875" style="206" customWidth="1"/>
    <col min="4903" max="4903" width="11.28515625" style="206" customWidth="1"/>
    <col min="4904" max="4904" width="0.5703125" style="206" customWidth="1"/>
    <col min="4905" max="4905" width="6.5703125" style="206" customWidth="1"/>
    <col min="4906" max="4906" width="0.85546875" style="206" customWidth="1"/>
    <col min="4907" max="4907" width="5.5703125" style="206" customWidth="1"/>
    <col min="4908" max="4908" width="1.28515625" style="206" customWidth="1"/>
    <col min="4909" max="4909" width="12.85546875" style="206" customWidth="1"/>
    <col min="4910" max="4910" width="0.7109375" style="206" customWidth="1"/>
    <col min="4911" max="4911" width="7.42578125" style="206" customWidth="1"/>
    <col min="4912" max="4912" width="0.85546875" style="206" customWidth="1"/>
    <col min="4913" max="4913" width="5.7109375" style="206" customWidth="1"/>
    <col min="4914" max="4914" width="1.28515625" style="206" customWidth="1"/>
    <col min="4915" max="4915" width="12.28515625" style="206" customWidth="1"/>
    <col min="4916" max="4916" width="1" style="206" customWidth="1"/>
    <col min="4917" max="4917" width="11.5703125" style="206" customWidth="1"/>
    <col min="4918" max="4918" width="1" style="206" customWidth="1"/>
    <col min="4919" max="4919" width="11.5703125" style="206" customWidth="1"/>
    <col min="4920" max="4920" width="0.85546875" style="206" customWidth="1"/>
    <col min="4921" max="4921" width="6.5703125" style="206" customWidth="1"/>
    <col min="4922" max="4922" width="0.85546875" style="206" customWidth="1"/>
    <col min="4923" max="4923" width="5.85546875" style="206" customWidth="1"/>
    <col min="4924" max="4924" width="1.140625" style="206" customWidth="1"/>
    <col min="4925" max="4925" width="11.5703125" style="206" customWidth="1"/>
    <col min="4926" max="4926" width="0.85546875" style="206" customWidth="1"/>
    <col min="4927" max="4927" width="7.140625" style="206" customWidth="1"/>
    <col min="4928" max="4928" width="1" style="206" customWidth="1"/>
    <col min="4929" max="4929" width="5.85546875" style="206" customWidth="1"/>
    <col min="4930" max="4930" width="0.85546875" style="206" customWidth="1"/>
    <col min="4931" max="4931" width="14" style="206" customWidth="1"/>
    <col min="4932" max="4932" width="1.5703125" style="206" customWidth="1"/>
    <col min="4933" max="4933" width="3.85546875" style="206" customWidth="1"/>
    <col min="4934" max="4934" width="2.42578125" style="206" customWidth="1"/>
    <col min="4935" max="4935" width="9.42578125" style="206" customWidth="1"/>
    <col min="4936" max="5120" width="12.7109375" style="206"/>
    <col min="5121" max="5121" width="4.140625" style="206" customWidth="1"/>
    <col min="5122" max="5122" width="1.5703125" style="206" customWidth="1"/>
    <col min="5123" max="5123" width="12.7109375" style="206" customWidth="1"/>
    <col min="5124" max="5124" width="0.85546875" style="206" customWidth="1"/>
    <col min="5125" max="5125" width="13.85546875" style="206" bestFit="1" customWidth="1"/>
    <col min="5126" max="5126" width="0.85546875" style="206" customWidth="1"/>
    <col min="5127" max="5127" width="11.5703125" style="206" customWidth="1"/>
    <col min="5128" max="5128" width="0.85546875" style="206" customWidth="1"/>
    <col min="5129" max="5129" width="12.7109375" style="206" customWidth="1"/>
    <col min="5130" max="5130" width="0.85546875" style="206" customWidth="1"/>
    <col min="5131" max="5131" width="10.7109375" style="206" customWidth="1"/>
    <col min="5132" max="5132" width="0.85546875" style="206" customWidth="1"/>
    <col min="5133" max="5133" width="11.85546875" style="206" customWidth="1"/>
    <col min="5134" max="5134" width="0.85546875" style="206" customWidth="1"/>
    <col min="5135" max="5135" width="10.7109375" style="206" customWidth="1"/>
    <col min="5136" max="5136" width="0.85546875" style="206" customWidth="1"/>
    <col min="5137" max="5137" width="11" style="206" customWidth="1"/>
    <col min="5138" max="5138" width="0.85546875" style="206" customWidth="1"/>
    <col min="5139" max="5139" width="10.7109375" style="206" customWidth="1"/>
    <col min="5140" max="5140" width="0.85546875" style="206" customWidth="1"/>
    <col min="5141" max="5141" width="13.5703125" style="206" customWidth="1"/>
    <col min="5142" max="5142" width="0.85546875" style="206" customWidth="1"/>
    <col min="5143" max="5143" width="8.85546875" style="206" customWidth="1"/>
    <col min="5144" max="5144" width="0.85546875" style="206" customWidth="1"/>
    <col min="5145" max="5145" width="6.7109375" style="206" customWidth="1"/>
    <col min="5146" max="5146" width="0.85546875" style="206" customWidth="1"/>
    <col min="5147" max="5147" width="12.7109375" style="206" customWidth="1"/>
    <col min="5148" max="5148" width="0.85546875" style="206" customWidth="1"/>
    <col min="5149" max="5149" width="8.140625" style="206" customWidth="1"/>
    <col min="5150" max="5150" width="0.85546875" style="206" customWidth="1"/>
    <col min="5151" max="5151" width="7.7109375" style="206" customWidth="1"/>
    <col min="5152" max="5152" width="0.85546875" style="206" customWidth="1"/>
    <col min="5153" max="5153" width="11.7109375" style="206" customWidth="1"/>
    <col min="5154" max="5154" width="0.7109375" style="206" customWidth="1"/>
    <col min="5155" max="5155" width="6.7109375" style="206" customWidth="1"/>
    <col min="5156" max="5156" width="0.7109375" style="206" customWidth="1"/>
    <col min="5157" max="5157" width="6.140625" style="206" customWidth="1"/>
    <col min="5158" max="5158" width="0.85546875" style="206" customWidth="1"/>
    <col min="5159" max="5159" width="11.28515625" style="206" customWidth="1"/>
    <col min="5160" max="5160" width="0.5703125" style="206" customWidth="1"/>
    <col min="5161" max="5161" width="6.5703125" style="206" customWidth="1"/>
    <col min="5162" max="5162" width="0.85546875" style="206" customWidth="1"/>
    <col min="5163" max="5163" width="5.5703125" style="206" customWidth="1"/>
    <col min="5164" max="5164" width="1.28515625" style="206" customWidth="1"/>
    <col min="5165" max="5165" width="12.85546875" style="206" customWidth="1"/>
    <col min="5166" max="5166" width="0.7109375" style="206" customWidth="1"/>
    <col min="5167" max="5167" width="7.42578125" style="206" customWidth="1"/>
    <col min="5168" max="5168" width="0.85546875" style="206" customWidth="1"/>
    <col min="5169" max="5169" width="5.7109375" style="206" customWidth="1"/>
    <col min="5170" max="5170" width="1.28515625" style="206" customWidth="1"/>
    <col min="5171" max="5171" width="12.28515625" style="206" customWidth="1"/>
    <col min="5172" max="5172" width="1" style="206" customWidth="1"/>
    <col min="5173" max="5173" width="11.5703125" style="206" customWidth="1"/>
    <col min="5174" max="5174" width="1" style="206" customWidth="1"/>
    <col min="5175" max="5175" width="11.5703125" style="206" customWidth="1"/>
    <col min="5176" max="5176" width="0.85546875" style="206" customWidth="1"/>
    <col min="5177" max="5177" width="6.5703125" style="206" customWidth="1"/>
    <col min="5178" max="5178" width="0.85546875" style="206" customWidth="1"/>
    <col min="5179" max="5179" width="5.85546875" style="206" customWidth="1"/>
    <col min="5180" max="5180" width="1.140625" style="206" customWidth="1"/>
    <col min="5181" max="5181" width="11.5703125" style="206" customWidth="1"/>
    <col min="5182" max="5182" width="0.85546875" style="206" customWidth="1"/>
    <col min="5183" max="5183" width="7.140625" style="206" customWidth="1"/>
    <col min="5184" max="5184" width="1" style="206" customWidth="1"/>
    <col min="5185" max="5185" width="5.85546875" style="206" customWidth="1"/>
    <col min="5186" max="5186" width="0.85546875" style="206" customWidth="1"/>
    <col min="5187" max="5187" width="14" style="206" customWidth="1"/>
    <col min="5188" max="5188" width="1.5703125" style="206" customWidth="1"/>
    <col min="5189" max="5189" width="3.85546875" style="206" customWidth="1"/>
    <col min="5190" max="5190" width="2.42578125" style="206" customWidth="1"/>
    <col min="5191" max="5191" width="9.42578125" style="206" customWidth="1"/>
    <col min="5192" max="5376" width="12.7109375" style="206"/>
    <col min="5377" max="5377" width="4.140625" style="206" customWidth="1"/>
    <col min="5378" max="5378" width="1.5703125" style="206" customWidth="1"/>
    <col min="5379" max="5379" width="12.7109375" style="206" customWidth="1"/>
    <col min="5380" max="5380" width="0.85546875" style="206" customWidth="1"/>
    <col min="5381" max="5381" width="13.85546875" style="206" bestFit="1" customWidth="1"/>
    <col min="5382" max="5382" width="0.85546875" style="206" customWidth="1"/>
    <col min="5383" max="5383" width="11.5703125" style="206" customWidth="1"/>
    <col min="5384" max="5384" width="0.85546875" style="206" customWidth="1"/>
    <col min="5385" max="5385" width="12.7109375" style="206" customWidth="1"/>
    <col min="5386" max="5386" width="0.85546875" style="206" customWidth="1"/>
    <col min="5387" max="5387" width="10.7109375" style="206" customWidth="1"/>
    <col min="5388" max="5388" width="0.85546875" style="206" customWidth="1"/>
    <col min="5389" max="5389" width="11.85546875" style="206" customWidth="1"/>
    <col min="5390" max="5390" width="0.85546875" style="206" customWidth="1"/>
    <col min="5391" max="5391" width="10.7109375" style="206" customWidth="1"/>
    <col min="5392" max="5392" width="0.85546875" style="206" customWidth="1"/>
    <col min="5393" max="5393" width="11" style="206" customWidth="1"/>
    <col min="5394" max="5394" width="0.85546875" style="206" customWidth="1"/>
    <col min="5395" max="5395" width="10.7109375" style="206" customWidth="1"/>
    <col min="5396" max="5396" width="0.85546875" style="206" customWidth="1"/>
    <col min="5397" max="5397" width="13.5703125" style="206" customWidth="1"/>
    <col min="5398" max="5398" width="0.85546875" style="206" customWidth="1"/>
    <col min="5399" max="5399" width="8.85546875" style="206" customWidth="1"/>
    <col min="5400" max="5400" width="0.85546875" style="206" customWidth="1"/>
    <col min="5401" max="5401" width="6.7109375" style="206" customWidth="1"/>
    <col min="5402" max="5402" width="0.85546875" style="206" customWidth="1"/>
    <col min="5403" max="5403" width="12.7109375" style="206" customWidth="1"/>
    <col min="5404" max="5404" width="0.85546875" style="206" customWidth="1"/>
    <col min="5405" max="5405" width="8.140625" style="206" customWidth="1"/>
    <col min="5406" max="5406" width="0.85546875" style="206" customWidth="1"/>
    <col min="5407" max="5407" width="7.7109375" style="206" customWidth="1"/>
    <col min="5408" max="5408" width="0.85546875" style="206" customWidth="1"/>
    <col min="5409" max="5409" width="11.7109375" style="206" customWidth="1"/>
    <col min="5410" max="5410" width="0.7109375" style="206" customWidth="1"/>
    <col min="5411" max="5411" width="6.7109375" style="206" customWidth="1"/>
    <col min="5412" max="5412" width="0.7109375" style="206" customWidth="1"/>
    <col min="5413" max="5413" width="6.140625" style="206" customWidth="1"/>
    <col min="5414" max="5414" width="0.85546875" style="206" customWidth="1"/>
    <col min="5415" max="5415" width="11.28515625" style="206" customWidth="1"/>
    <col min="5416" max="5416" width="0.5703125" style="206" customWidth="1"/>
    <col min="5417" max="5417" width="6.5703125" style="206" customWidth="1"/>
    <col min="5418" max="5418" width="0.85546875" style="206" customWidth="1"/>
    <col min="5419" max="5419" width="5.5703125" style="206" customWidth="1"/>
    <col min="5420" max="5420" width="1.28515625" style="206" customWidth="1"/>
    <col min="5421" max="5421" width="12.85546875" style="206" customWidth="1"/>
    <col min="5422" max="5422" width="0.7109375" style="206" customWidth="1"/>
    <col min="5423" max="5423" width="7.42578125" style="206" customWidth="1"/>
    <col min="5424" max="5424" width="0.85546875" style="206" customWidth="1"/>
    <col min="5425" max="5425" width="5.7109375" style="206" customWidth="1"/>
    <col min="5426" max="5426" width="1.28515625" style="206" customWidth="1"/>
    <col min="5427" max="5427" width="12.28515625" style="206" customWidth="1"/>
    <col min="5428" max="5428" width="1" style="206" customWidth="1"/>
    <col min="5429" max="5429" width="11.5703125" style="206" customWidth="1"/>
    <col min="5430" max="5430" width="1" style="206" customWidth="1"/>
    <col min="5431" max="5431" width="11.5703125" style="206" customWidth="1"/>
    <col min="5432" max="5432" width="0.85546875" style="206" customWidth="1"/>
    <col min="5433" max="5433" width="6.5703125" style="206" customWidth="1"/>
    <col min="5434" max="5434" width="0.85546875" style="206" customWidth="1"/>
    <col min="5435" max="5435" width="5.85546875" style="206" customWidth="1"/>
    <col min="5436" max="5436" width="1.140625" style="206" customWidth="1"/>
    <col min="5437" max="5437" width="11.5703125" style="206" customWidth="1"/>
    <col min="5438" max="5438" width="0.85546875" style="206" customWidth="1"/>
    <col min="5439" max="5439" width="7.140625" style="206" customWidth="1"/>
    <col min="5440" max="5440" width="1" style="206" customWidth="1"/>
    <col min="5441" max="5441" width="5.85546875" style="206" customWidth="1"/>
    <col min="5442" max="5442" width="0.85546875" style="206" customWidth="1"/>
    <col min="5443" max="5443" width="14" style="206" customWidth="1"/>
    <col min="5444" max="5444" width="1.5703125" style="206" customWidth="1"/>
    <col min="5445" max="5445" width="3.85546875" style="206" customWidth="1"/>
    <col min="5446" max="5446" width="2.42578125" style="206" customWidth="1"/>
    <col min="5447" max="5447" width="9.42578125" style="206" customWidth="1"/>
    <col min="5448" max="5632" width="12.7109375" style="206"/>
    <col min="5633" max="5633" width="4.140625" style="206" customWidth="1"/>
    <col min="5634" max="5634" width="1.5703125" style="206" customWidth="1"/>
    <col min="5635" max="5635" width="12.7109375" style="206" customWidth="1"/>
    <col min="5636" max="5636" width="0.85546875" style="206" customWidth="1"/>
    <col min="5637" max="5637" width="13.85546875" style="206" bestFit="1" customWidth="1"/>
    <col min="5638" max="5638" width="0.85546875" style="206" customWidth="1"/>
    <col min="5639" max="5639" width="11.5703125" style="206" customWidth="1"/>
    <col min="5640" max="5640" width="0.85546875" style="206" customWidth="1"/>
    <col min="5641" max="5641" width="12.7109375" style="206" customWidth="1"/>
    <col min="5642" max="5642" width="0.85546875" style="206" customWidth="1"/>
    <col min="5643" max="5643" width="10.7109375" style="206" customWidth="1"/>
    <col min="5644" max="5644" width="0.85546875" style="206" customWidth="1"/>
    <col min="5645" max="5645" width="11.85546875" style="206" customWidth="1"/>
    <col min="5646" max="5646" width="0.85546875" style="206" customWidth="1"/>
    <col min="5647" max="5647" width="10.7109375" style="206" customWidth="1"/>
    <col min="5648" max="5648" width="0.85546875" style="206" customWidth="1"/>
    <col min="5649" max="5649" width="11" style="206" customWidth="1"/>
    <col min="5650" max="5650" width="0.85546875" style="206" customWidth="1"/>
    <col min="5651" max="5651" width="10.7109375" style="206" customWidth="1"/>
    <col min="5652" max="5652" width="0.85546875" style="206" customWidth="1"/>
    <col min="5653" max="5653" width="13.5703125" style="206" customWidth="1"/>
    <col min="5654" max="5654" width="0.85546875" style="206" customWidth="1"/>
    <col min="5655" max="5655" width="8.85546875" style="206" customWidth="1"/>
    <col min="5656" max="5656" width="0.85546875" style="206" customWidth="1"/>
    <col min="5657" max="5657" width="6.7109375" style="206" customWidth="1"/>
    <col min="5658" max="5658" width="0.85546875" style="206" customWidth="1"/>
    <col min="5659" max="5659" width="12.7109375" style="206" customWidth="1"/>
    <col min="5660" max="5660" width="0.85546875" style="206" customWidth="1"/>
    <col min="5661" max="5661" width="8.140625" style="206" customWidth="1"/>
    <col min="5662" max="5662" width="0.85546875" style="206" customWidth="1"/>
    <col min="5663" max="5663" width="7.7109375" style="206" customWidth="1"/>
    <col min="5664" max="5664" width="0.85546875" style="206" customWidth="1"/>
    <col min="5665" max="5665" width="11.7109375" style="206" customWidth="1"/>
    <col min="5666" max="5666" width="0.7109375" style="206" customWidth="1"/>
    <col min="5667" max="5667" width="6.7109375" style="206" customWidth="1"/>
    <col min="5668" max="5668" width="0.7109375" style="206" customWidth="1"/>
    <col min="5669" max="5669" width="6.140625" style="206" customWidth="1"/>
    <col min="5670" max="5670" width="0.85546875" style="206" customWidth="1"/>
    <col min="5671" max="5671" width="11.28515625" style="206" customWidth="1"/>
    <col min="5672" max="5672" width="0.5703125" style="206" customWidth="1"/>
    <col min="5673" max="5673" width="6.5703125" style="206" customWidth="1"/>
    <col min="5674" max="5674" width="0.85546875" style="206" customWidth="1"/>
    <col min="5675" max="5675" width="5.5703125" style="206" customWidth="1"/>
    <col min="5676" max="5676" width="1.28515625" style="206" customWidth="1"/>
    <col min="5677" max="5677" width="12.85546875" style="206" customWidth="1"/>
    <col min="5678" max="5678" width="0.7109375" style="206" customWidth="1"/>
    <col min="5679" max="5679" width="7.42578125" style="206" customWidth="1"/>
    <col min="5680" max="5680" width="0.85546875" style="206" customWidth="1"/>
    <col min="5681" max="5681" width="5.7109375" style="206" customWidth="1"/>
    <col min="5682" max="5682" width="1.28515625" style="206" customWidth="1"/>
    <col min="5683" max="5683" width="12.28515625" style="206" customWidth="1"/>
    <col min="5684" max="5684" width="1" style="206" customWidth="1"/>
    <col min="5685" max="5685" width="11.5703125" style="206" customWidth="1"/>
    <col min="5686" max="5686" width="1" style="206" customWidth="1"/>
    <col min="5687" max="5687" width="11.5703125" style="206" customWidth="1"/>
    <col min="5688" max="5688" width="0.85546875" style="206" customWidth="1"/>
    <col min="5689" max="5689" width="6.5703125" style="206" customWidth="1"/>
    <col min="5690" max="5690" width="0.85546875" style="206" customWidth="1"/>
    <col min="5691" max="5691" width="5.85546875" style="206" customWidth="1"/>
    <col min="5692" max="5692" width="1.140625" style="206" customWidth="1"/>
    <col min="5693" max="5693" width="11.5703125" style="206" customWidth="1"/>
    <col min="5694" max="5694" width="0.85546875" style="206" customWidth="1"/>
    <col min="5695" max="5695" width="7.140625" style="206" customWidth="1"/>
    <col min="5696" max="5696" width="1" style="206" customWidth="1"/>
    <col min="5697" max="5697" width="5.85546875" style="206" customWidth="1"/>
    <col min="5698" max="5698" width="0.85546875" style="206" customWidth="1"/>
    <col min="5699" max="5699" width="14" style="206" customWidth="1"/>
    <col min="5700" max="5700" width="1.5703125" style="206" customWidth="1"/>
    <col min="5701" max="5701" width="3.85546875" style="206" customWidth="1"/>
    <col min="5702" max="5702" width="2.42578125" style="206" customWidth="1"/>
    <col min="5703" max="5703" width="9.42578125" style="206" customWidth="1"/>
    <col min="5704" max="5888" width="12.7109375" style="206"/>
    <col min="5889" max="5889" width="4.140625" style="206" customWidth="1"/>
    <col min="5890" max="5890" width="1.5703125" style="206" customWidth="1"/>
    <col min="5891" max="5891" width="12.7109375" style="206" customWidth="1"/>
    <col min="5892" max="5892" width="0.85546875" style="206" customWidth="1"/>
    <col min="5893" max="5893" width="13.85546875" style="206" bestFit="1" customWidth="1"/>
    <col min="5894" max="5894" width="0.85546875" style="206" customWidth="1"/>
    <col min="5895" max="5895" width="11.5703125" style="206" customWidth="1"/>
    <col min="5896" max="5896" width="0.85546875" style="206" customWidth="1"/>
    <col min="5897" max="5897" width="12.7109375" style="206" customWidth="1"/>
    <col min="5898" max="5898" width="0.85546875" style="206" customWidth="1"/>
    <col min="5899" max="5899" width="10.7109375" style="206" customWidth="1"/>
    <col min="5900" max="5900" width="0.85546875" style="206" customWidth="1"/>
    <col min="5901" max="5901" width="11.85546875" style="206" customWidth="1"/>
    <col min="5902" max="5902" width="0.85546875" style="206" customWidth="1"/>
    <col min="5903" max="5903" width="10.7109375" style="206" customWidth="1"/>
    <col min="5904" max="5904" width="0.85546875" style="206" customWidth="1"/>
    <col min="5905" max="5905" width="11" style="206" customWidth="1"/>
    <col min="5906" max="5906" width="0.85546875" style="206" customWidth="1"/>
    <col min="5907" max="5907" width="10.7109375" style="206" customWidth="1"/>
    <col min="5908" max="5908" width="0.85546875" style="206" customWidth="1"/>
    <col min="5909" max="5909" width="13.5703125" style="206" customWidth="1"/>
    <col min="5910" max="5910" width="0.85546875" style="206" customWidth="1"/>
    <col min="5911" max="5911" width="8.85546875" style="206" customWidth="1"/>
    <col min="5912" max="5912" width="0.85546875" style="206" customWidth="1"/>
    <col min="5913" max="5913" width="6.7109375" style="206" customWidth="1"/>
    <col min="5914" max="5914" width="0.85546875" style="206" customWidth="1"/>
    <col min="5915" max="5915" width="12.7109375" style="206" customWidth="1"/>
    <col min="5916" max="5916" width="0.85546875" style="206" customWidth="1"/>
    <col min="5917" max="5917" width="8.140625" style="206" customWidth="1"/>
    <col min="5918" max="5918" width="0.85546875" style="206" customWidth="1"/>
    <col min="5919" max="5919" width="7.7109375" style="206" customWidth="1"/>
    <col min="5920" max="5920" width="0.85546875" style="206" customWidth="1"/>
    <col min="5921" max="5921" width="11.7109375" style="206" customWidth="1"/>
    <col min="5922" max="5922" width="0.7109375" style="206" customWidth="1"/>
    <col min="5923" max="5923" width="6.7109375" style="206" customWidth="1"/>
    <col min="5924" max="5924" width="0.7109375" style="206" customWidth="1"/>
    <col min="5925" max="5925" width="6.140625" style="206" customWidth="1"/>
    <col min="5926" max="5926" width="0.85546875" style="206" customWidth="1"/>
    <col min="5927" max="5927" width="11.28515625" style="206" customWidth="1"/>
    <col min="5928" max="5928" width="0.5703125" style="206" customWidth="1"/>
    <col min="5929" max="5929" width="6.5703125" style="206" customWidth="1"/>
    <col min="5930" max="5930" width="0.85546875" style="206" customWidth="1"/>
    <col min="5931" max="5931" width="5.5703125" style="206" customWidth="1"/>
    <col min="5932" max="5932" width="1.28515625" style="206" customWidth="1"/>
    <col min="5933" max="5933" width="12.85546875" style="206" customWidth="1"/>
    <col min="5934" max="5934" width="0.7109375" style="206" customWidth="1"/>
    <col min="5935" max="5935" width="7.42578125" style="206" customWidth="1"/>
    <col min="5936" max="5936" width="0.85546875" style="206" customWidth="1"/>
    <col min="5937" max="5937" width="5.7109375" style="206" customWidth="1"/>
    <col min="5938" max="5938" width="1.28515625" style="206" customWidth="1"/>
    <col min="5939" max="5939" width="12.28515625" style="206" customWidth="1"/>
    <col min="5940" max="5940" width="1" style="206" customWidth="1"/>
    <col min="5941" max="5941" width="11.5703125" style="206" customWidth="1"/>
    <col min="5942" max="5942" width="1" style="206" customWidth="1"/>
    <col min="5943" max="5943" width="11.5703125" style="206" customWidth="1"/>
    <col min="5944" max="5944" width="0.85546875" style="206" customWidth="1"/>
    <col min="5945" max="5945" width="6.5703125" style="206" customWidth="1"/>
    <col min="5946" max="5946" width="0.85546875" style="206" customWidth="1"/>
    <col min="5947" max="5947" width="5.85546875" style="206" customWidth="1"/>
    <col min="5948" max="5948" width="1.140625" style="206" customWidth="1"/>
    <col min="5949" max="5949" width="11.5703125" style="206" customWidth="1"/>
    <col min="5950" max="5950" width="0.85546875" style="206" customWidth="1"/>
    <col min="5951" max="5951" width="7.140625" style="206" customWidth="1"/>
    <col min="5952" max="5952" width="1" style="206" customWidth="1"/>
    <col min="5953" max="5953" width="5.85546875" style="206" customWidth="1"/>
    <col min="5954" max="5954" width="0.85546875" style="206" customWidth="1"/>
    <col min="5955" max="5955" width="14" style="206" customWidth="1"/>
    <col min="5956" max="5956" width="1.5703125" style="206" customWidth="1"/>
    <col min="5957" max="5957" width="3.85546875" style="206" customWidth="1"/>
    <col min="5958" max="5958" width="2.42578125" style="206" customWidth="1"/>
    <col min="5959" max="5959" width="9.42578125" style="206" customWidth="1"/>
    <col min="5960" max="6144" width="12.7109375" style="206"/>
    <col min="6145" max="6145" width="4.140625" style="206" customWidth="1"/>
    <col min="6146" max="6146" width="1.5703125" style="206" customWidth="1"/>
    <col min="6147" max="6147" width="12.7109375" style="206" customWidth="1"/>
    <col min="6148" max="6148" width="0.85546875" style="206" customWidth="1"/>
    <col min="6149" max="6149" width="13.85546875" style="206" bestFit="1" customWidth="1"/>
    <col min="6150" max="6150" width="0.85546875" style="206" customWidth="1"/>
    <col min="6151" max="6151" width="11.5703125" style="206" customWidth="1"/>
    <col min="6152" max="6152" width="0.85546875" style="206" customWidth="1"/>
    <col min="6153" max="6153" width="12.7109375" style="206" customWidth="1"/>
    <col min="6154" max="6154" width="0.85546875" style="206" customWidth="1"/>
    <col min="6155" max="6155" width="10.7109375" style="206" customWidth="1"/>
    <col min="6156" max="6156" width="0.85546875" style="206" customWidth="1"/>
    <col min="6157" max="6157" width="11.85546875" style="206" customWidth="1"/>
    <col min="6158" max="6158" width="0.85546875" style="206" customWidth="1"/>
    <col min="6159" max="6159" width="10.7109375" style="206" customWidth="1"/>
    <col min="6160" max="6160" width="0.85546875" style="206" customWidth="1"/>
    <col min="6161" max="6161" width="11" style="206" customWidth="1"/>
    <col min="6162" max="6162" width="0.85546875" style="206" customWidth="1"/>
    <col min="6163" max="6163" width="10.7109375" style="206" customWidth="1"/>
    <col min="6164" max="6164" width="0.85546875" style="206" customWidth="1"/>
    <col min="6165" max="6165" width="13.5703125" style="206" customWidth="1"/>
    <col min="6166" max="6166" width="0.85546875" style="206" customWidth="1"/>
    <col min="6167" max="6167" width="8.85546875" style="206" customWidth="1"/>
    <col min="6168" max="6168" width="0.85546875" style="206" customWidth="1"/>
    <col min="6169" max="6169" width="6.7109375" style="206" customWidth="1"/>
    <col min="6170" max="6170" width="0.85546875" style="206" customWidth="1"/>
    <col min="6171" max="6171" width="12.7109375" style="206" customWidth="1"/>
    <col min="6172" max="6172" width="0.85546875" style="206" customWidth="1"/>
    <col min="6173" max="6173" width="8.140625" style="206" customWidth="1"/>
    <col min="6174" max="6174" width="0.85546875" style="206" customWidth="1"/>
    <col min="6175" max="6175" width="7.7109375" style="206" customWidth="1"/>
    <col min="6176" max="6176" width="0.85546875" style="206" customWidth="1"/>
    <col min="6177" max="6177" width="11.7109375" style="206" customWidth="1"/>
    <col min="6178" max="6178" width="0.7109375" style="206" customWidth="1"/>
    <col min="6179" max="6179" width="6.7109375" style="206" customWidth="1"/>
    <col min="6180" max="6180" width="0.7109375" style="206" customWidth="1"/>
    <col min="6181" max="6181" width="6.140625" style="206" customWidth="1"/>
    <col min="6182" max="6182" width="0.85546875" style="206" customWidth="1"/>
    <col min="6183" max="6183" width="11.28515625" style="206" customWidth="1"/>
    <col min="6184" max="6184" width="0.5703125" style="206" customWidth="1"/>
    <col min="6185" max="6185" width="6.5703125" style="206" customWidth="1"/>
    <col min="6186" max="6186" width="0.85546875" style="206" customWidth="1"/>
    <col min="6187" max="6187" width="5.5703125" style="206" customWidth="1"/>
    <col min="6188" max="6188" width="1.28515625" style="206" customWidth="1"/>
    <col min="6189" max="6189" width="12.85546875" style="206" customWidth="1"/>
    <col min="6190" max="6190" width="0.7109375" style="206" customWidth="1"/>
    <col min="6191" max="6191" width="7.42578125" style="206" customWidth="1"/>
    <col min="6192" max="6192" width="0.85546875" style="206" customWidth="1"/>
    <col min="6193" max="6193" width="5.7109375" style="206" customWidth="1"/>
    <col min="6194" max="6194" width="1.28515625" style="206" customWidth="1"/>
    <col min="6195" max="6195" width="12.28515625" style="206" customWidth="1"/>
    <col min="6196" max="6196" width="1" style="206" customWidth="1"/>
    <col min="6197" max="6197" width="11.5703125" style="206" customWidth="1"/>
    <col min="6198" max="6198" width="1" style="206" customWidth="1"/>
    <col min="6199" max="6199" width="11.5703125" style="206" customWidth="1"/>
    <col min="6200" max="6200" width="0.85546875" style="206" customWidth="1"/>
    <col min="6201" max="6201" width="6.5703125" style="206" customWidth="1"/>
    <col min="6202" max="6202" width="0.85546875" style="206" customWidth="1"/>
    <col min="6203" max="6203" width="5.85546875" style="206" customWidth="1"/>
    <col min="6204" max="6204" width="1.140625" style="206" customWidth="1"/>
    <col min="6205" max="6205" width="11.5703125" style="206" customWidth="1"/>
    <col min="6206" max="6206" width="0.85546875" style="206" customWidth="1"/>
    <col min="6207" max="6207" width="7.140625" style="206" customWidth="1"/>
    <col min="6208" max="6208" width="1" style="206" customWidth="1"/>
    <col min="6209" max="6209" width="5.85546875" style="206" customWidth="1"/>
    <col min="6210" max="6210" width="0.85546875" style="206" customWidth="1"/>
    <col min="6211" max="6211" width="14" style="206" customWidth="1"/>
    <col min="6212" max="6212" width="1.5703125" style="206" customWidth="1"/>
    <col min="6213" max="6213" width="3.85546875" style="206" customWidth="1"/>
    <col min="6214" max="6214" width="2.42578125" style="206" customWidth="1"/>
    <col min="6215" max="6215" width="9.42578125" style="206" customWidth="1"/>
    <col min="6216" max="6400" width="12.7109375" style="206"/>
    <col min="6401" max="6401" width="4.140625" style="206" customWidth="1"/>
    <col min="6402" max="6402" width="1.5703125" style="206" customWidth="1"/>
    <col min="6403" max="6403" width="12.7109375" style="206" customWidth="1"/>
    <col min="6404" max="6404" width="0.85546875" style="206" customWidth="1"/>
    <col min="6405" max="6405" width="13.85546875" style="206" bestFit="1" customWidth="1"/>
    <col min="6406" max="6406" width="0.85546875" style="206" customWidth="1"/>
    <col min="6407" max="6407" width="11.5703125" style="206" customWidth="1"/>
    <col min="6408" max="6408" width="0.85546875" style="206" customWidth="1"/>
    <col min="6409" max="6409" width="12.7109375" style="206" customWidth="1"/>
    <col min="6410" max="6410" width="0.85546875" style="206" customWidth="1"/>
    <col min="6411" max="6411" width="10.7109375" style="206" customWidth="1"/>
    <col min="6412" max="6412" width="0.85546875" style="206" customWidth="1"/>
    <col min="6413" max="6413" width="11.85546875" style="206" customWidth="1"/>
    <col min="6414" max="6414" width="0.85546875" style="206" customWidth="1"/>
    <col min="6415" max="6415" width="10.7109375" style="206" customWidth="1"/>
    <col min="6416" max="6416" width="0.85546875" style="206" customWidth="1"/>
    <col min="6417" max="6417" width="11" style="206" customWidth="1"/>
    <col min="6418" max="6418" width="0.85546875" style="206" customWidth="1"/>
    <col min="6419" max="6419" width="10.7109375" style="206" customWidth="1"/>
    <col min="6420" max="6420" width="0.85546875" style="206" customWidth="1"/>
    <col min="6421" max="6421" width="13.5703125" style="206" customWidth="1"/>
    <col min="6422" max="6422" width="0.85546875" style="206" customWidth="1"/>
    <col min="6423" max="6423" width="8.85546875" style="206" customWidth="1"/>
    <col min="6424" max="6424" width="0.85546875" style="206" customWidth="1"/>
    <col min="6425" max="6425" width="6.7109375" style="206" customWidth="1"/>
    <col min="6426" max="6426" width="0.85546875" style="206" customWidth="1"/>
    <col min="6427" max="6427" width="12.7109375" style="206" customWidth="1"/>
    <col min="6428" max="6428" width="0.85546875" style="206" customWidth="1"/>
    <col min="6429" max="6429" width="8.140625" style="206" customWidth="1"/>
    <col min="6430" max="6430" width="0.85546875" style="206" customWidth="1"/>
    <col min="6431" max="6431" width="7.7109375" style="206" customWidth="1"/>
    <col min="6432" max="6432" width="0.85546875" style="206" customWidth="1"/>
    <col min="6433" max="6433" width="11.7109375" style="206" customWidth="1"/>
    <col min="6434" max="6434" width="0.7109375" style="206" customWidth="1"/>
    <col min="6435" max="6435" width="6.7109375" style="206" customWidth="1"/>
    <col min="6436" max="6436" width="0.7109375" style="206" customWidth="1"/>
    <col min="6437" max="6437" width="6.140625" style="206" customWidth="1"/>
    <col min="6438" max="6438" width="0.85546875" style="206" customWidth="1"/>
    <col min="6439" max="6439" width="11.28515625" style="206" customWidth="1"/>
    <col min="6440" max="6440" width="0.5703125" style="206" customWidth="1"/>
    <col min="6441" max="6441" width="6.5703125" style="206" customWidth="1"/>
    <col min="6442" max="6442" width="0.85546875" style="206" customWidth="1"/>
    <col min="6443" max="6443" width="5.5703125" style="206" customWidth="1"/>
    <col min="6444" max="6444" width="1.28515625" style="206" customWidth="1"/>
    <col min="6445" max="6445" width="12.85546875" style="206" customWidth="1"/>
    <col min="6446" max="6446" width="0.7109375" style="206" customWidth="1"/>
    <col min="6447" max="6447" width="7.42578125" style="206" customWidth="1"/>
    <col min="6448" max="6448" width="0.85546875" style="206" customWidth="1"/>
    <col min="6449" max="6449" width="5.7109375" style="206" customWidth="1"/>
    <col min="6450" max="6450" width="1.28515625" style="206" customWidth="1"/>
    <col min="6451" max="6451" width="12.28515625" style="206" customWidth="1"/>
    <col min="6452" max="6452" width="1" style="206" customWidth="1"/>
    <col min="6453" max="6453" width="11.5703125" style="206" customWidth="1"/>
    <col min="6454" max="6454" width="1" style="206" customWidth="1"/>
    <col min="6455" max="6455" width="11.5703125" style="206" customWidth="1"/>
    <col min="6456" max="6456" width="0.85546875" style="206" customWidth="1"/>
    <col min="6457" max="6457" width="6.5703125" style="206" customWidth="1"/>
    <col min="6458" max="6458" width="0.85546875" style="206" customWidth="1"/>
    <col min="6459" max="6459" width="5.85546875" style="206" customWidth="1"/>
    <col min="6460" max="6460" width="1.140625" style="206" customWidth="1"/>
    <col min="6461" max="6461" width="11.5703125" style="206" customWidth="1"/>
    <col min="6462" max="6462" width="0.85546875" style="206" customWidth="1"/>
    <col min="6463" max="6463" width="7.140625" style="206" customWidth="1"/>
    <col min="6464" max="6464" width="1" style="206" customWidth="1"/>
    <col min="6465" max="6465" width="5.85546875" style="206" customWidth="1"/>
    <col min="6466" max="6466" width="0.85546875" style="206" customWidth="1"/>
    <col min="6467" max="6467" width="14" style="206" customWidth="1"/>
    <col min="6468" max="6468" width="1.5703125" style="206" customWidth="1"/>
    <col min="6469" max="6469" width="3.85546875" style="206" customWidth="1"/>
    <col min="6470" max="6470" width="2.42578125" style="206" customWidth="1"/>
    <col min="6471" max="6471" width="9.42578125" style="206" customWidth="1"/>
    <col min="6472" max="6656" width="12.7109375" style="206"/>
    <col min="6657" max="6657" width="4.140625" style="206" customWidth="1"/>
    <col min="6658" max="6658" width="1.5703125" style="206" customWidth="1"/>
    <col min="6659" max="6659" width="12.7109375" style="206" customWidth="1"/>
    <col min="6660" max="6660" width="0.85546875" style="206" customWidth="1"/>
    <col min="6661" max="6661" width="13.85546875" style="206" bestFit="1" customWidth="1"/>
    <col min="6662" max="6662" width="0.85546875" style="206" customWidth="1"/>
    <col min="6663" max="6663" width="11.5703125" style="206" customWidth="1"/>
    <col min="6664" max="6664" width="0.85546875" style="206" customWidth="1"/>
    <col min="6665" max="6665" width="12.7109375" style="206" customWidth="1"/>
    <col min="6666" max="6666" width="0.85546875" style="206" customWidth="1"/>
    <col min="6667" max="6667" width="10.7109375" style="206" customWidth="1"/>
    <col min="6668" max="6668" width="0.85546875" style="206" customWidth="1"/>
    <col min="6669" max="6669" width="11.85546875" style="206" customWidth="1"/>
    <col min="6670" max="6670" width="0.85546875" style="206" customWidth="1"/>
    <col min="6671" max="6671" width="10.7109375" style="206" customWidth="1"/>
    <col min="6672" max="6672" width="0.85546875" style="206" customWidth="1"/>
    <col min="6673" max="6673" width="11" style="206" customWidth="1"/>
    <col min="6674" max="6674" width="0.85546875" style="206" customWidth="1"/>
    <col min="6675" max="6675" width="10.7109375" style="206" customWidth="1"/>
    <col min="6676" max="6676" width="0.85546875" style="206" customWidth="1"/>
    <col min="6677" max="6677" width="13.5703125" style="206" customWidth="1"/>
    <col min="6678" max="6678" width="0.85546875" style="206" customWidth="1"/>
    <col min="6679" max="6679" width="8.85546875" style="206" customWidth="1"/>
    <col min="6680" max="6680" width="0.85546875" style="206" customWidth="1"/>
    <col min="6681" max="6681" width="6.7109375" style="206" customWidth="1"/>
    <col min="6682" max="6682" width="0.85546875" style="206" customWidth="1"/>
    <col min="6683" max="6683" width="12.7109375" style="206" customWidth="1"/>
    <col min="6684" max="6684" width="0.85546875" style="206" customWidth="1"/>
    <col min="6685" max="6685" width="8.140625" style="206" customWidth="1"/>
    <col min="6686" max="6686" width="0.85546875" style="206" customWidth="1"/>
    <col min="6687" max="6687" width="7.7109375" style="206" customWidth="1"/>
    <col min="6688" max="6688" width="0.85546875" style="206" customWidth="1"/>
    <col min="6689" max="6689" width="11.7109375" style="206" customWidth="1"/>
    <col min="6690" max="6690" width="0.7109375" style="206" customWidth="1"/>
    <col min="6691" max="6691" width="6.7109375" style="206" customWidth="1"/>
    <col min="6692" max="6692" width="0.7109375" style="206" customWidth="1"/>
    <col min="6693" max="6693" width="6.140625" style="206" customWidth="1"/>
    <col min="6694" max="6694" width="0.85546875" style="206" customWidth="1"/>
    <col min="6695" max="6695" width="11.28515625" style="206" customWidth="1"/>
    <col min="6696" max="6696" width="0.5703125" style="206" customWidth="1"/>
    <col min="6697" max="6697" width="6.5703125" style="206" customWidth="1"/>
    <col min="6698" max="6698" width="0.85546875" style="206" customWidth="1"/>
    <col min="6699" max="6699" width="5.5703125" style="206" customWidth="1"/>
    <col min="6700" max="6700" width="1.28515625" style="206" customWidth="1"/>
    <col min="6701" max="6701" width="12.85546875" style="206" customWidth="1"/>
    <col min="6702" max="6702" width="0.7109375" style="206" customWidth="1"/>
    <col min="6703" max="6703" width="7.42578125" style="206" customWidth="1"/>
    <col min="6704" max="6704" width="0.85546875" style="206" customWidth="1"/>
    <col min="6705" max="6705" width="5.7109375" style="206" customWidth="1"/>
    <col min="6706" max="6706" width="1.28515625" style="206" customWidth="1"/>
    <col min="6707" max="6707" width="12.28515625" style="206" customWidth="1"/>
    <col min="6708" max="6708" width="1" style="206" customWidth="1"/>
    <col min="6709" max="6709" width="11.5703125" style="206" customWidth="1"/>
    <col min="6710" max="6710" width="1" style="206" customWidth="1"/>
    <col min="6711" max="6711" width="11.5703125" style="206" customWidth="1"/>
    <col min="6712" max="6712" width="0.85546875" style="206" customWidth="1"/>
    <col min="6713" max="6713" width="6.5703125" style="206" customWidth="1"/>
    <col min="6714" max="6714" width="0.85546875" style="206" customWidth="1"/>
    <col min="6715" max="6715" width="5.85546875" style="206" customWidth="1"/>
    <col min="6716" max="6716" width="1.140625" style="206" customWidth="1"/>
    <col min="6717" max="6717" width="11.5703125" style="206" customWidth="1"/>
    <col min="6718" max="6718" width="0.85546875" style="206" customWidth="1"/>
    <col min="6719" max="6719" width="7.140625" style="206" customWidth="1"/>
    <col min="6720" max="6720" width="1" style="206" customWidth="1"/>
    <col min="6721" max="6721" width="5.85546875" style="206" customWidth="1"/>
    <col min="6722" max="6722" width="0.85546875" style="206" customWidth="1"/>
    <col min="6723" max="6723" width="14" style="206" customWidth="1"/>
    <col min="6724" max="6724" width="1.5703125" style="206" customWidth="1"/>
    <col min="6725" max="6725" width="3.85546875" style="206" customWidth="1"/>
    <col min="6726" max="6726" width="2.42578125" style="206" customWidth="1"/>
    <col min="6727" max="6727" width="9.42578125" style="206" customWidth="1"/>
    <col min="6728" max="6912" width="12.7109375" style="206"/>
    <col min="6913" max="6913" width="4.140625" style="206" customWidth="1"/>
    <col min="6914" max="6914" width="1.5703125" style="206" customWidth="1"/>
    <col min="6915" max="6915" width="12.7109375" style="206" customWidth="1"/>
    <col min="6916" max="6916" width="0.85546875" style="206" customWidth="1"/>
    <col min="6917" max="6917" width="13.85546875" style="206" bestFit="1" customWidth="1"/>
    <col min="6918" max="6918" width="0.85546875" style="206" customWidth="1"/>
    <col min="6919" max="6919" width="11.5703125" style="206" customWidth="1"/>
    <col min="6920" max="6920" width="0.85546875" style="206" customWidth="1"/>
    <col min="6921" max="6921" width="12.7109375" style="206" customWidth="1"/>
    <col min="6922" max="6922" width="0.85546875" style="206" customWidth="1"/>
    <col min="6923" max="6923" width="10.7109375" style="206" customWidth="1"/>
    <col min="6924" max="6924" width="0.85546875" style="206" customWidth="1"/>
    <col min="6925" max="6925" width="11.85546875" style="206" customWidth="1"/>
    <col min="6926" max="6926" width="0.85546875" style="206" customWidth="1"/>
    <col min="6927" max="6927" width="10.7109375" style="206" customWidth="1"/>
    <col min="6928" max="6928" width="0.85546875" style="206" customWidth="1"/>
    <col min="6929" max="6929" width="11" style="206" customWidth="1"/>
    <col min="6930" max="6930" width="0.85546875" style="206" customWidth="1"/>
    <col min="6931" max="6931" width="10.7109375" style="206" customWidth="1"/>
    <col min="6932" max="6932" width="0.85546875" style="206" customWidth="1"/>
    <col min="6933" max="6933" width="13.5703125" style="206" customWidth="1"/>
    <col min="6934" max="6934" width="0.85546875" style="206" customWidth="1"/>
    <col min="6935" max="6935" width="8.85546875" style="206" customWidth="1"/>
    <col min="6936" max="6936" width="0.85546875" style="206" customWidth="1"/>
    <col min="6937" max="6937" width="6.7109375" style="206" customWidth="1"/>
    <col min="6938" max="6938" width="0.85546875" style="206" customWidth="1"/>
    <col min="6939" max="6939" width="12.7109375" style="206" customWidth="1"/>
    <col min="6940" max="6940" width="0.85546875" style="206" customWidth="1"/>
    <col min="6941" max="6941" width="8.140625" style="206" customWidth="1"/>
    <col min="6942" max="6942" width="0.85546875" style="206" customWidth="1"/>
    <col min="6943" max="6943" width="7.7109375" style="206" customWidth="1"/>
    <col min="6944" max="6944" width="0.85546875" style="206" customWidth="1"/>
    <col min="6945" max="6945" width="11.7109375" style="206" customWidth="1"/>
    <col min="6946" max="6946" width="0.7109375" style="206" customWidth="1"/>
    <col min="6947" max="6947" width="6.7109375" style="206" customWidth="1"/>
    <col min="6948" max="6948" width="0.7109375" style="206" customWidth="1"/>
    <col min="6949" max="6949" width="6.140625" style="206" customWidth="1"/>
    <col min="6950" max="6950" width="0.85546875" style="206" customWidth="1"/>
    <col min="6951" max="6951" width="11.28515625" style="206" customWidth="1"/>
    <col min="6952" max="6952" width="0.5703125" style="206" customWidth="1"/>
    <col min="6953" max="6953" width="6.5703125" style="206" customWidth="1"/>
    <col min="6954" max="6954" width="0.85546875" style="206" customWidth="1"/>
    <col min="6955" max="6955" width="5.5703125" style="206" customWidth="1"/>
    <col min="6956" max="6956" width="1.28515625" style="206" customWidth="1"/>
    <col min="6957" max="6957" width="12.85546875" style="206" customWidth="1"/>
    <col min="6958" max="6958" width="0.7109375" style="206" customWidth="1"/>
    <col min="6959" max="6959" width="7.42578125" style="206" customWidth="1"/>
    <col min="6960" max="6960" width="0.85546875" style="206" customWidth="1"/>
    <col min="6961" max="6961" width="5.7109375" style="206" customWidth="1"/>
    <col min="6962" max="6962" width="1.28515625" style="206" customWidth="1"/>
    <col min="6963" max="6963" width="12.28515625" style="206" customWidth="1"/>
    <col min="6964" max="6964" width="1" style="206" customWidth="1"/>
    <col min="6965" max="6965" width="11.5703125" style="206" customWidth="1"/>
    <col min="6966" max="6966" width="1" style="206" customWidth="1"/>
    <col min="6967" max="6967" width="11.5703125" style="206" customWidth="1"/>
    <col min="6968" max="6968" width="0.85546875" style="206" customWidth="1"/>
    <col min="6969" max="6969" width="6.5703125" style="206" customWidth="1"/>
    <col min="6970" max="6970" width="0.85546875" style="206" customWidth="1"/>
    <col min="6971" max="6971" width="5.85546875" style="206" customWidth="1"/>
    <col min="6972" max="6972" width="1.140625" style="206" customWidth="1"/>
    <col min="6973" max="6973" width="11.5703125" style="206" customWidth="1"/>
    <col min="6974" max="6974" width="0.85546875" style="206" customWidth="1"/>
    <col min="6975" max="6975" width="7.140625" style="206" customWidth="1"/>
    <col min="6976" max="6976" width="1" style="206" customWidth="1"/>
    <col min="6977" max="6977" width="5.85546875" style="206" customWidth="1"/>
    <col min="6978" max="6978" width="0.85546875" style="206" customWidth="1"/>
    <col min="6979" max="6979" width="14" style="206" customWidth="1"/>
    <col min="6980" max="6980" width="1.5703125" style="206" customWidth="1"/>
    <col min="6981" max="6981" width="3.85546875" style="206" customWidth="1"/>
    <col min="6982" max="6982" width="2.42578125" style="206" customWidth="1"/>
    <col min="6983" max="6983" width="9.42578125" style="206" customWidth="1"/>
    <col min="6984" max="7168" width="12.7109375" style="206"/>
    <col min="7169" max="7169" width="4.140625" style="206" customWidth="1"/>
    <col min="7170" max="7170" width="1.5703125" style="206" customWidth="1"/>
    <col min="7171" max="7171" width="12.7109375" style="206" customWidth="1"/>
    <col min="7172" max="7172" width="0.85546875" style="206" customWidth="1"/>
    <col min="7173" max="7173" width="13.85546875" style="206" bestFit="1" customWidth="1"/>
    <col min="7174" max="7174" width="0.85546875" style="206" customWidth="1"/>
    <col min="7175" max="7175" width="11.5703125" style="206" customWidth="1"/>
    <col min="7176" max="7176" width="0.85546875" style="206" customWidth="1"/>
    <col min="7177" max="7177" width="12.7109375" style="206" customWidth="1"/>
    <col min="7178" max="7178" width="0.85546875" style="206" customWidth="1"/>
    <col min="7179" max="7179" width="10.7109375" style="206" customWidth="1"/>
    <col min="7180" max="7180" width="0.85546875" style="206" customWidth="1"/>
    <col min="7181" max="7181" width="11.85546875" style="206" customWidth="1"/>
    <col min="7182" max="7182" width="0.85546875" style="206" customWidth="1"/>
    <col min="7183" max="7183" width="10.7109375" style="206" customWidth="1"/>
    <col min="7184" max="7184" width="0.85546875" style="206" customWidth="1"/>
    <col min="7185" max="7185" width="11" style="206" customWidth="1"/>
    <col min="7186" max="7186" width="0.85546875" style="206" customWidth="1"/>
    <col min="7187" max="7187" width="10.7109375" style="206" customWidth="1"/>
    <col min="7188" max="7188" width="0.85546875" style="206" customWidth="1"/>
    <col min="7189" max="7189" width="13.5703125" style="206" customWidth="1"/>
    <col min="7190" max="7190" width="0.85546875" style="206" customWidth="1"/>
    <col min="7191" max="7191" width="8.85546875" style="206" customWidth="1"/>
    <col min="7192" max="7192" width="0.85546875" style="206" customWidth="1"/>
    <col min="7193" max="7193" width="6.7109375" style="206" customWidth="1"/>
    <col min="7194" max="7194" width="0.85546875" style="206" customWidth="1"/>
    <col min="7195" max="7195" width="12.7109375" style="206" customWidth="1"/>
    <col min="7196" max="7196" width="0.85546875" style="206" customWidth="1"/>
    <col min="7197" max="7197" width="8.140625" style="206" customWidth="1"/>
    <col min="7198" max="7198" width="0.85546875" style="206" customWidth="1"/>
    <col min="7199" max="7199" width="7.7109375" style="206" customWidth="1"/>
    <col min="7200" max="7200" width="0.85546875" style="206" customWidth="1"/>
    <col min="7201" max="7201" width="11.7109375" style="206" customWidth="1"/>
    <col min="7202" max="7202" width="0.7109375" style="206" customWidth="1"/>
    <col min="7203" max="7203" width="6.7109375" style="206" customWidth="1"/>
    <col min="7204" max="7204" width="0.7109375" style="206" customWidth="1"/>
    <col min="7205" max="7205" width="6.140625" style="206" customWidth="1"/>
    <col min="7206" max="7206" width="0.85546875" style="206" customWidth="1"/>
    <col min="7207" max="7207" width="11.28515625" style="206" customWidth="1"/>
    <col min="7208" max="7208" width="0.5703125" style="206" customWidth="1"/>
    <col min="7209" max="7209" width="6.5703125" style="206" customWidth="1"/>
    <col min="7210" max="7210" width="0.85546875" style="206" customWidth="1"/>
    <col min="7211" max="7211" width="5.5703125" style="206" customWidth="1"/>
    <col min="7212" max="7212" width="1.28515625" style="206" customWidth="1"/>
    <col min="7213" max="7213" width="12.85546875" style="206" customWidth="1"/>
    <col min="7214" max="7214" width="0.7109375" style="206" customWidth="1"/>
    <col min="7215" max="7215" width="7.42578125" style="206" customWidth="1"/>
    <col min="7216" max="7216" width="0.85546875" style="206" customWidth="1"/>
    <col min="7217" max="7217" width="5.7109375" style="206" customWidth="1"/>
    <col min="7218" max="7218" width="1.28515625" style="206" customWidth="1"/>
    <col min="7219" max="7219" width="12.28515625" style="206" customWidth="1"/>
    <col min="7220" max="7220" width="1" style="206" customWidth="1"/>
    <col min="7221" max="7221" width="11.5703125" style="206" customWidth="1"/>
    <col min="7222" max="7222" width="1" style="206" customWidth="1"/>
    <col min="7223" max="7223" width="11.5703125" style="206" customWidth="1"/>
    <col min="7224" max="7224" width="0.85546875" style="206" customWidth="1"/>
    <col min="7225" max="7225" width="6.5703125" style="206" customWidth="1"/>
    <col min="7226" max="7226" width="0.85546875" style="206" customWidth="1"/>
    <col min="7227" max="7227" width="5.85546875" style="206" customWidth="1"/>
    <col min="7228" max="7228" width="1.140625" style="206" customWidth="1"/>
    <col min="7229" max="7229" width="11.5703125" style="206" customWidth="1"/>
    <col min="7230" max="7230" width="0.85546875" style="206" customWidth="1"/>
    <col min="7231" max="7231" width="7.140625" style="206" customWidth="1"/>
    <col min="7232" max="7232" width="1" style="206" customWidth="1"/>
    <col min="7233" max="7233" width="5.85546875" style="206" customWidth="1"/>
    <col min="7234" max="7234" width="0.85546875" style="206" customWidth="1"/>
    <col min="7235" max="7235" width="14" style="206" customWidth="1"/>
    <col min="7236" max="7236" width="1.5703125" style="206" customWidth="1"/>
    <col min="7237" max="7237" width="3.85546875" style="206" customWidth="1"/>
    <col min="7238" max="7238" width="2.42578125" style="206" customWidth="1"/>
    <col min="7239" max="7239" width="9.42578125" style="206" customWidth="1"/>
    <col min="7240" max="7424" width="12.7109375" style="206"/>
    <col min="7425" max="7425" width="4.140625" style="206" customWidth="1"/>
    <col min="7426" max="7426" width="1.5703125" style="206" customWidth="1"/>
    <col min="7427" max="7427" width="12.7109375" style="206" customWidth="1"/>
    <col min="7428" max="7428" width="0.85546875" style="206" customWidth="1"/>
    <col min="7429" max="7429" width="13.85546875" style="206" bestFit="1" customWidth="1"/>
    <col min="7430" max="7430" width="0.85546875" style="206" customWidth="1"/>
    <col min="7431" max="7431" width="11.5703125" style="206" customWidth="1"/>
    <col min="7432" max="7432" width="0.85546875" style="206" customWidth="1"/>
    <col min="7433" max="7433" width="12.7109375" style="206" customWidth="1"/>
    <col min="7434" max="7434" width="0.85546875" style="206" customWidth="1"/>
    <col min="7435" max="7435" width="10.7109375" style="206" customWidth="1"/>
    <col min="7436" max="7436" width="0.85546875" style="206" customWidth="1"/>
    <col min="7437" max="7437" width="11.85546875" style="206" customWidth="1"/>
    <col min="7438" max="7438" width="0.85546875" style="206" customWidth="1"/>
    <col min="7439" max="7439" width="10.7109375" style="206" customWidth="1"/>
    <col min="7440" max="7440" width="0.85546875" style="206" customWidth="1"/>
    <col min="7441" max="7441" width="11" style="206" customWidth="1"/>
    <col min="7442" max="7442" width="0.85546875" style="206" customWidth="1"/>
    <col min="7443" max="7443" width="10.7109375" style="206" customWidth="1"/>
    <col min="7444" max="7444" width="0.85546875" style="206" customWidth="1"/>
    <col min="7445" max="7445" width="13.5703125" style="206" customWidth="1"/>
    <col min="7446" max="7446" width="0.85546875" style="206" customWidth="1"/>
    <col min="7447" max="7447" width="8.85546875" style="206" customWidth="1"/>
    <col min="7448" max="7448" width="0.85546875" style="206" customWidth="1"/>
    <col min="7449" max="7449" width="6.7109375" style="206" customWidth="1"/>
    <col min="7450" max="7450" width="0.85546875" style="206" customWidth="1"/>
    <col min="7451" max="7451" width="12.7109375" style="206" customWidth="1"/>
    <col min="7452" max="7452" width="0.85546875" style="206" customWidth="1"/>
    <col min="7453" max="7453" width="8.140625" style="206" customWidth="1"/>
    <col min="7454" max="7454" width="0.85546875" style="206" customWidth="1"/>
    <col min="7455" max="7455" width="7.7109375" style="206" customWidth="1"/>
    <col min="7456" max="7456" width="0.85546875" style="206" customWidth="1"/>
    <col min="7457" max="7457" width="11.7109375" style="206" customWidth="1"/>
    <col min="7458" max="7458" width="0.7109375" style="206" customWidth="1"/>
    <col min="7459" max="7459" width="6.7109375" style="206" customWidth="1"/>
    <col min="7460" max="7460" width="0.7109375" style="206" customWidth="1"/>
    <col min="7461" max="7461" width="6.140625" style="206" customWidth="1"/>
    <col min="7462" max="7462" width="0.85546875" style="206" customWidth="1"/>
    <col min="7463" max="7463" width="11.28515625" style="206" customWidth="1"/>
    <col min="7464" max="7464" width="0.5703125" style="206" customWidth="1"/>
    <col min="7465" max="7465" width="6.5703125" style="206" customWidth="1"/>
    <col min="7466" max="7466" width="0.85546875" style="206" customWidth="1"/>
    <col min="7467" max="7467" width="5.5703125" style="206" customWidth="1"/>
    <col min="7468" max="7468" width="1.28515625" style="206" customWidth="1"/>
    <col min="7469" max="7469" width="12.85546875" style="206" customWidth="1"/>
    <col min="7470" max="7470" width="0.7109375" style="206" customWidth="1"/>
    <col min="7471" max="7471" width="7.42578125" style="206" customWidth="1"/>
    <col min="7472" max="7472" width="0.85546875" style="206" customWidth="1"/>
    <col min="7473" max="7473" width="5.7109375" style="206" customWidth="1"/>
    <col min="7474" max="7474" width="1.28515625" style="206" customWidth="1"/>
    <col min="7475" max="7475" width="12.28515625" style="206" customWidth="1"/>
    <col min="7476" max="7476" width="1" style="206" customWidth="1"/>
    <col min="7477" max="7477" width="11.5703125" style="206" customWidth="1"/>
    <col min="7478" max="7478" width="1" style="206" customWidth="1"/>
    <col min="7479" max="7479" width="11.5703125" style="206" customWidth="1"/>
    <col min="7480" max="7480" width="0.85546875" style="206" customWidth="1"/>
    <col min="7481" max="7481" width="6.5703125" style="206" customWidth="1"/>
    <col min="7482" max="7482" width="0.85546875" style="206" customWidth="1"/>
    <col min="7483" max="7483" width="5.85546875" style="206" customWidth="1"/>
    <col min="7484" max="7484" width="1.140625" style="206" customWidth="1"/>
    <col min="7485" max="7485" width="11.5703125" style="206" customWidth="1"/>
    <col min="7486" max="7486" width="0.85546875" style="206" customWidth="1"/>
    <col min="7487" max="7487" width="7.140625" style="206" customWidth="1"/>
    <col min="7488" max="7488" width="1" style="206" customWidth="1"/>
    <col min="7489" max="7489" width="5.85546875" style="206" customWidth="1"/>
    <col min="7490" max="7490" width="0.85546875" style="206" customWidth="1"/>
    <col min="7491" max="7491" width="14" style="206" customWidth="1"/>
    <col min="7492" max="7492" width="1.5703125" style="206" customWidth="1"/>
    <col min="7493" max="7493" width="3.85546875" style="206" customWidth="1"/>
    <col min="7494" max="7494" width="2.42578125" style="206" customWidth="1"/>
    <col min="7495" max="7495" width="9.42578125" style="206" customWidth="1"/>
    <col min="7496" max="7680" width="12.7109375" style="206"/>
    <col min="7681" max="7681" width="4.140625" style="206" customWidth="1"/>
    <col min="7682" max="7682" width="1.5703125" style="206" customWidth="1"/>
    <col min="7683" max="7683" width="12.7109375" style="206" customWidth="1"/>
    <col min="7684" max="7684" width="0.85546875" style="206" customWidth="1"/>
    <col min="7685" max="7685" width="13.85546875" style="206" bestFit="1" customWidth="1"/>
    <col min="7686" max="7686" width="0.85546875" style="206" customWidth="1"/>
    <col min="7687" max="7687" width="11.5703125" style="206" customWidth="1"/>
    <col min="7688" max="7688" width="0.85546875" style="206" customWidth="1"/>
    <col min="7689" max="7689" width="12.7109375" style="206" customWidth="1"/>
    <col min="7690" max="7690" width="0.85546875" style="206" customWidth="1"/>
    <col min="7691" max="7691" width="10.7109375" style="206" customWidth="1"/>
    <col min="7692" max="7692" width="0.85546875" style="206" customWidth="1"/>
    <col min="7693" max="7693" width="11.85546875" style="206" customWidth="1"/>
    <col min="7694" max="7694" width="0.85546875" style="206" customWidth="1"/>
    <col min="7695" max="7695" width="10.7109375" style="206" customWidth="1"/>
    <col min="7696" max="7696" width="0.85546875" style="206" customWidth="1"/>
    <col min="7697" max="7697" width="11" style="206" customWidth="1"/>
    <col min="7698" max="7698" width="0.85546875" style="206" customWidth="1"/>
    <col min="7699" max="7699" width="10.7109375" style="206" customWidth="1"/>
    <col min="7700" max="7700" width="0.85546875" style="206" customWidth="1"/>
    <col min="7701" max="7701" width="13.5703125" style="206" customWidth="1"/>
    <col min="7702" max="7702" width="0.85546875" style="206" customWidth="1"/>
    <col min="7703" max="7703" width="8.85546875" style="206" customWidth="1"/>
    <col min="7704" max="7704" width="0.85546875" style="206" customWidth="1"/>
    <col min="7705" max="7705" width="6.7109375" style="206" customWidth="1"/>
    <col min="7706" max="7706" width="0.85546875" style="206" customWidth="1"/>
    <col min="7707" max="7707" width="12.7109375" style="206" customWidth="1"/>
    <col min="7708" max="7708" width="0.85546875" style="206" customWidth="1"/>
    <col min="7709" max="7709" width="8.140625" style="206" customWidth="1"/>
    <col min="7710" max="7710" width="0.85546875" style="206" customWidth="1"/>
    <col min="7711" max="7711" width="7.7109375" style="206" customWidth="1"/>
    <col min="7712" max="7712" width="0.85546875" style="206" customWidth="1"/>
    <col min="7713" max="7713" width="11.7109375" style="206" customWidth="1"/>
    <col min="7714" max="7714" width="0.7109375" style="206" customWidth="1"/>
    <col min="7715" max="7715" width="6.7109375" style="206" customWidth="1"/>
    <col min="7716" max="7716" width="0.7109375" style="206" customWidth="1"/>
    <col min="7717" max="7717" width="6.140625" style="206" customWidth="1"/>
    <col min="7718" max="7718" width="0.85546875" style="206" customWidth="1"/>
    <col min="7719" max="7719" width="11.28515625" style="206" customWidth="1"/>
    <col min="7720" max="7720" width="0.5703125" style="206" customWidth="1"/>
    <col min="7721" max="7721" width="6.5703125" style="206" customWidth="1"/>
    <col min="7722" max="7722" width="0.85546875" style="206" customWidth="1"/>
    <col min="7723" max="7723" width="5.5703125" style="206" customWidth="1"/>
    <col min="7724" max="7724" width="1.28515625" style="206" customWidth="1"/>
    <col min="7725" max="7725" width="12.85546875" style="206" customWidth="1"/>
    <col min="7726" max="7726" width="0.7109375" style="206" customWidth="1"/>
    <col min="7727" max="7727" width="7.42578125" style="206" customWidth="1"/>
    <col min="7728" max="7728" width="0.85546875" style="206" customWidth="1"/>
    <col min="7729" max="7729" width="5.7109375" style="206" customWidth="1"/>
    <col min="7730" max="7730" width="1.28515625" style="206" customWidth="1"/>
    <col min="7731" max="7731" width="12.28515625" style="206" customWidth="1"/>
    <col min="7732" max="7732" width="1" style="206" customWidth="1"/>
    <col min="7733" max="7733" width="11.5703125" style="206" customWidth="1"/>
    <col min="7734" max="7734" width="1" style="206" customWidth="1"/>
    <col min="7735" max="7735" width="11.5703125" style="206" customWidth="1"/>
    <col min="7736" max="7736" width="0.85546875" style="206" customWidth="1"/>
    <col min="7737" max="7737" width="6.5703125" style="206" customWidth="1"/>
    <col min="7738" max="7738" width="0.85546875" style="206" customWidth="1"/>
    <col min="7739" max="7739" width="5.85546875" style="206" customWidth="1"/>
    <col min="7740" max="7740" width="1.140625" style="206" customWidth="1"/>
    <col min="7741" max="7741" width="11.5703125" style="206" customWidth="1"/>
    <col min="7742" max="7742" width="0.85546875" style="206" customWidth="1"/>
    <col min="7743" max="7743" width="7.140625" style="206" customWidth="1"/>
    <col min="7744" max="7744" width="1" style="206" customWidth="1"/>
    <col min="7745" max="7745" width="5.85546875" style="206" customWidth="1"/>
    <col min="7746" max="7746" width="0.85546875" style="206" customWidth="1"/>
    <col min="7747" max="7747" width="14" style="206" customWidth="1"/>
    <col min="7748" max="7748" width="1.5703125" style="206" customWidth="1"/>
    <col min="7749" max="7749" width="3.85546875" style="206" customWidth="1"/>
    <col min="7750" max="7750" width="2.42578125" style="206" customWidth="1"/>
    <col min="7751" max="7751" width="9.42578125" style="206" customWidth="1"/>
    <col min="7752" max="7936" width="12.7109375" style="206"/>
    <col min="7937" max="7937" width="4.140625" style="206" customWidth="1"/>
    <col min="7938" max="7938" width="1.5703125" style="206" customWidth="1"/>
    <col min="7939" max="7939" width="12.7109375" style="206" customWidth="1"/>
    <col min="7940" max="7940" width="0.85546875" style="206" customWidth="1"/>
    <col min="7941" max="7941" width="13.85546875" style="206" bestFit="1" customWidth="1"/>
    <col min="7942" max="7942" width="0.85546875" style="206" customWidth="1"/>
    <col min="7943" max="7943" width="11.5703125" style="206" customWidth="1"/>
    <col min="7944" max="7944" width="0.85546875" style="206" customWidth="1"/>
    <col min="7945" max="7945" width="12.7109375" style="206" customWidth="1"/>
    <col min="7946" max="7946" width="0.85546875" style="206" customWidth="1"/>
    <col min="7947" max="7947" width="10.7109375" style="206" customWidth="1"/>
    <col min="7948" max="7948" width="0.85546875" style="206" customWidth="1"/>
    <col min="7949" max="7949" width="11.85546875" style="206" customWidth="1"/>
    <col min="7950" max="7950" width="0.85546875" style="206" customWidth="1"/>
    <col min="7951" max="7951" width="10.7109375" style="206" customWidth="1"/>
    <col min="7952" max="7952" width="0.85546875" style="206" customWidth="1"/>
    <col min="7953" max="7953" width="11" style="206" customWidth="1"/>
    <col min="7954" max="7954" width="0.85546875" style="206" customWidth="1"/>
    <col min="7955" max="7955" width="10.7109375" style="206" customWidth="1"/>
    <col min="7956" max="7956" width="0.85546875" style="206" customWidth="1"/>
    <col min="7957" max="7957" width="13.5703125" style="206" customWidth="1"/>
    <col min="7958" max="7958" width="0.85546875" style="206" customWidth="1"/>
    <col min="7959" max="7959" width="8.85546875" style="206" customWidth="1"/>
    <col min="7960" max="7960" width="0.85546875" style="206" customWidth="1"/>
    <col min="7961" max="7961" width="6.7109375" style="206" customWidth="1"/>
    <col min="7962" max="7962" width="0.85546875" style="206" customWidth="1"/>
    <col min="7963" max="7963" width="12.7109375" style="206" customWidth="1"/>
    <col min="7964" max="7964" width="0.85546875" style="206" customWidth="1"/>
    <col min="7965" max="7965" width="8.140625" style="206" customWidth="1"/>
    <col min="7966" max="7966" width="0.85546875" style="206" customWidth="1"/>
    <col min="7967" max="7967" width="7.7109375" style="206" customWidth="1"/>
    <col min="7968" max="7968" width="0.85546875" style="206" customWidth="1"/>
    <col min="7969" max="7969" width="11.7109375" style="206" customWidth="1"/>
    <col min="7970" max="7970" width="0.7109375" style="206" customWidth="1"/>
    <col min="7971" max="7971" width="6.7109375" style="206" customWidth="1"/>
    <col min="7972" max="7972" width="0.7109375" style="206" customWidth="1"/>
    <col min="7973" max="7973" width="6.140625" style="206" customWidth="1"/>
    <col min="7974" max="7974" width="0.85546875" style="206" customWidth="1"/>
    <col min="7975" max="7975" width="11.28515625" style="206" customWidth="1"/>
    <col min="7976" max="7976" width="0.5703125" style="206" customWidth="1"/>
    <col min="7977" max="7977" width="6.5703125" style="206" customWidth="1"/>
    <col min="7978" max="7978" width="0.85546875" style="206" customWidth="1"/>
    <col min="7979" max="7979" width="5.5703125" style="206" customWidth="1"/>
    <col min="7980" max="7980" width="1.28515625" style="206" customWidth="1"/>
    <col min="7981" max="7981" width="12.85546875" style="206" customWidth="1"/>
    <col min="7982" max="7982" width="0.7109375" style="206" customWidth="1"/>
    <col min="7983" max="7983" width="7.42578125" style="206" customWidth="1"/>
    <col min="7984" max="7984" width="0.85546875" style="206" customWidth="1"/>
    <col min="7985" max="7985" width="5.7109375" style="206" customWidth="1"/>
    <col min="7986" max="7986" width="1.28515625" style="206" customWidth="1"/>
    <col min="7987" max="7987" width="12.28515625" style="206" customWidth="1"/>
    <col min="7988" max="7988" width="1" style="206" customWidth="1"/>
    <col min="7989" max="7989" width="11.5703125" style="206" customWidth="1"/>
    <col min="7990" max="7990" width="1" style="206" customWidth="1"/>
    <col min="7991" max="7991" width="11.5703125" style="206" customWidth="1"/>
    <col min="7992" max="7992" width="0.85546875" style="206" customWidth="1"/>
    <col min="7993" max="7993" width="6.5703125" style="206" customWidth="1"/>
    <col min="7994" max="7994" width="0.85546875" style="206" customWidth="1"/>
    <col min="7995" max="7995" width="5.85546875" style="206" customWidth="1"/>
    <col min="7996" max="7996" width="1.140625" style="206" customWidth="1"/>
    <col min="7997" max="7997" width="11.5703125" style="206" customWidth="1"/>
    <col min="7998" max="7998" width="0.85546875" style="206" customWidth="1"/>
    <col min="7999" max="7999" width="7.140625" style="206" customWidth="1"/>
    <col min="8000" max="8000" width="1" style="206" customWidth="1"/>
    <col min="8001" max="8001" width="5.85546875" style="206" customWidth="1"/>
    <col min="8002" max="8002" width="0.85546875" style="206" customWidth="1"/>
    <col min="8003" max="8003" width="14" style="206" customWidth="1"/>
    <col min="8004" max="8004" width="1.5703125" style="206" customWidth="1"/>
    <col min="8005" max="8005" width="3.85546875" style="206" customWidth="1"/>
    <col min="8006" max="8006" width="2.42578125" style="206" customWidth="1"/>
    <col min="8007" max="8007" width="9.42578125" style="206" customWidth="1"/>
    <col min="8008" max="8192" width="12.7109375" style="206"/>
    <col min="8193" max="8193" width="4.140625" style="206" customWidth="1"/>
    <col min="8194" max="8194" width="1.5703125" style="206" customWidth="1"/>
    <col min="8195" max="8195" width="12.7109375" style="206" customWidth="1"/>
    <col min="8196" max="8196" width="0.85546875" style="206" customWidth="1"/>
    <col min="8197" max="8197" width="13.85546875" style="206" bestFit="1" customWidth="1"/>
    <col min="8198" max="8198" width="0.85546875" style="206" customWidth="1"/>
    <col min="8199" max="8199" width="11.5703125" style="206" customWidth="1"/>
    <col min="8200" max="8200" width="0.85546875" style="206" customWidth="1"/>
    <col min="8201" max="8201" width="12.7109375" style="206" customWidth="1"/>
    <col min="8202" max="8202" width="0.85546875" style="206" customWidth="1"/>
    <col min="8203" max="8203" width="10.7109375" style="206" customWidth="1"/>
    <col min="8204" max="8204" width="0.85546875" style="206" customWidth="1"/>
    <col min="8205" max="8205" width="11.85546875" style="206" customWidth="1"/>
    <col min="8206" max="8206" width="0.85546875" style="206" customWidth="1"/>
    <col min="8207" max="8207" width="10.7109375" style="206" customWidth="1"/>
    <col min="8208" max="8208" width="0.85546875" style="206" customWidth="1"/>
    <col min="8209" max="8209" width="11" style="206" customWidth="1"/>
    <col min="8210" max="8210" width="0.85546875" style="206" customWidth="1"/>
    <col min="8211" max="8211" width="10.7109375" style="206" customWidth="1"/>
    <col min="8212" max="8212" width="0.85546875" style="206" customWidth="1"/>
    <col min="8213" max="8213" width="13.5703125" style="206" customWidth="1"/>
    <col min="8214" max="8214" width="0.85546875" style="206" customWidth="1"/>
    <col min="8215" max="8215" width="8.85546875" style="206" customWidth="1"/>
    <col min="8216" max="8216" width="0.85546875" style="206" customWidth="1"/>
    <col min="8217" max="8217" width="6.7109375" style="206" customWidth="1"/>
    <col min="8218" max="8218" width="0.85546875" style="206" customWidth="1"/>
    <col min="8219" max="8219" width="12.7109375" style="206" customWidth="1"/>
    <col min="8220" max="8220" width="0.85546875" style="206" customWidth="1"/>
    <col min="8221" max="8221" width="8.140625" style="206" customWidth="1"/>
    <col min="8222" max="8222" width="0.85546875" style="206" customWidth="1"/>
    <col min="8223" max="8223" width="7.7109375" style="206" customWidth="1"/>
    <col min="8224" max="8224" width="0.85546875" style="206" customWidth="1"/>
    <col min="8225" max="8225" width="11.7109375" style="206" customWidth="1"/>
    <col min="8226" max="8226" width="0.7109375" style="206" customWidth="1"/>
    <col min="8227" max="8227" width="6.7109375" style="206" customWidth="1"/>
    <col min="8228" max="8228" width="0.7109375" style="206" customWidth="1"/>
    <col min="8229" max="8229" width="6.140625" style="206" customWidth="1"/>
    <col min="8230" max="8230" width="0.85546875" style="206" customWidth="1"/>
    <col min="8231" max="8231" width="11.28515625" style="206" customWidth="1"/>
    <col min="8232" max="8232" width="0.5703125" style="206" customWidth="1"/>
    <col min="8233" max="8233" width="6.5703125" style="206" customWidth="1"/>
    <col min="8234" max="8234" width="0.85546875" style="206" customWidth="1"/>
    <col min="8235" max="8235" width="5.5703125" style="206" customWidth="1"/>
    <col min="8236" max="8236" width="1.28515625" style="206" customWidth="1"/>
    <col min="8237" max="8237" width="12.85546875" style="206" customWidth="1"/>
    <col min="8238" max="8238" width="0.7109375" style="206" customWidth="1"/>
    <col min="8239" max="8239" width="7.42578125" style="206" customWidth="1"/>
    <col min="8240" max="8240" width="0.85546875" style="206" customWidth="1"/>
    <col min="8241" max="8241" width="5.7109375" style="206" customWidth="1"/>
    <col min="8242" max="8242" width="1.28515625" style="206" customWidth="1"/>
    <col min="8243" max="8243" width="12.28515625" style="206" customWidth="1"/>
    <col min="8244" max="8244" width="1" style="206" customWidth="1"/>
    <col min="8245" max="8245" width="11.5703125" style="206" customWidth="1"/>
    <col min="8246" max="8246" width="1" style="206" customWidth="1"/>
    <col min="8247" max="8247" width="11.5703125" style="206" customWidth="1"/>
    <col min="8248" max="8248" width="0.85546875" style="206" customWidth="1"/>
    <col min="8249" max="8249" width="6.5703125" style="206" customWidth="1"/>
    <col min="8250" max="8250" width="0.85546875" style="206" customWidth="1"/>
    <col min="8251" max="8251" width="5.85546875" style="206" customWidth="1"/>
    <col min="8252" max="8252" width="1.140625" style="206" customWidth="1"/>
    <col min="8253" max="8253" width="11.5703125" style="206" customWidth="1"/>
    <col min="8254" max="8254" width="0.85546875" style="206" customWidth="1"/>
    <col min="8255" max="8255" width="7.140625" style="206" customWidth="1"/>
    <col min="8256" max="8256" width="1" style="206" customWidth="1"/>
    <col min="8257" max="8257" width="5.85546875" style="206" customWidth="1"/>
    <col min="8258" max="8258" width="0.85546875" style="206" customWidth="1"/>
    <col min="8259" max="8259" width="14" style="206" customWidth="1"/>
    <col min="8260" max="8260" width="1.5703125" style="206" customWidth="1"/>
    <col min="8261" max="8261" width="3.85546875" style="206" customWidth="1"/>
    <col min="8262" max="8262" width="2.42578125" style="206" customWidth="1"/>
    <col min="8263" max="8263" width="9.42578125" style="206" customWidth="1"/>
    <col min="8264" max="8448" width="12.7109375" style="206"/>
    <col min="8449" max="8449" width="4.140625" style="206" customWidth="1"/>
    <col min="8450" max="8450" width="1.5703125" style="206" customWidth="1"/>
    <col min="8451" max="8451" width="12.7109375" style="206" customWidth="1"/>
    <col min="8452" max="8452" width="0.85546875" style="206" customWidth="1"/>
    <col min="8453" max="8453" width="13.85546875" style="206" bestFit="1" customWidth="1"/>
    <col min="8454" max="8454" width="0.85546875" style="206" customWidth="1"/>
    <col min="8455" max="8455" width="11.5703125" style="206" customWidth="1"/>
    <col min="8456" max="8456" width="0.85546875" style="206" customWidth="1"/>
    <col min="8457" max="8457" width="12.7109375" style="206" customWidth="1"/>
    <col min="8458" max="8458" width="0.85546875" style="206" customWidth="1"/>
    <col min="8459" max="8459" width="10.7109375" style="206" customWidth="1"/>
    <col min="8460" max="8460" width="0.85546875" style="206" customWidth="1"/>
    <col min="8461" max="8461" width="11.85546875" style="206" customWidth="1"/>
    <col min="8462" max="8462" width="0.85546875" style="206" customWidth="1"/>
    <col min="8463" max="8463" width="10.7109375" style="206" customWidth="1"/>
    <col min="8464" max="8464" width="0.85546875" style="206" customWidth="1"/>
    <col min="8465" max="8465" width="11" style="206" customWidth="1"/>
    <col min="8466" max="8466" width="0.85546875" style="206" customWidth="1"/>
    <col min="8467" max="8467" width="10.7109375" style="206" customWidth="1"/>
    <col min="8468" max="8468" width="0.85546875" style="206" customWidth="1"/>
    <col min="8469" max="8469" width="13.5703125" style="206" customWidth="1"/>
    <col min="8470" max="8470" width="0.85546875" style="206" customWidth="1"/>
    <col min="8471" max="8471" width="8.85546875" style="206" customWidth="1"/>
    <col min="8472" max="8472" width="0.85546875" style="206" customWidth="1"/>
    <col min="8473" max="8473" width="6.7109375" style="206" customWidth="1"/>
    <col min="8474" max="8474" width="0.85546875" style="206" customWidth="1"/>
    <col min="8475" max="8475" width="12.7109375" style="206" customWidth="1"/>
    <col min="8476" max="8476" width="0.85546875" style="206" customWidth="1"/>
    <col min="8477" max="8477" width="8.140625" style="206" customWidth="1"/>
    <col min="8478" max="8478" width="0.85546875" style="206" customWidth="1"/>
    <col min="8479" max="8479" width="7.7109375" style="206" customWidth="1"/>
    <col min="8480" max="8480" width="0.85546875" style="206" customWidth="1"/>
    <col min="8481" max="8481" width="11.7109375" style="206" customWidth="1"/>
    <col min="8482" max="8482" width="0.7109375" style="206" customWidth="1"/>
    <col min="8483" max="8483" width="6.7109375" style="206" customWidth="1"/>
    <col min="8484" max="8484" width="0.7109375" style="206" customWidth="1"/>
    <col min="8485" max="8485" width="6.140625" style="206" customWidth="1"/>
    <col min="8486" max="8486" width="0.85546875" style="206" customWidth="1"/>
    <col min="8487" max="8487" width="11.28515625" style="206" customWidth="1"/>
    <col min="8488" max="8488" width="0.5703125" style="206" customWidth="1"/>
    <col min="8489" max="8489" width="6.5703125" style="206" customWidth="1"/>
    <col min="8490" max="8490" width="0.85546875" style="206" customWidth="1"/>
    <col min="8491" max="8491" width="5.5703125" style="206" customWidth="1"/>
    <col min="8492" max="8492" width="1.28515625" style="206" customWidth="1"/>
    <col min="8493" max="8493" width="12.85546875" style="206" customWidth="1"/>
    <col min="8494" max="8494" width="0.7109375" style="206" customWidth="1"/>
    <col min="8495" max="8495" width="7.42578125" style="206" customWidth="1"/>
    <col min="8496" max="8496" width="0.85546875" style="206" customWidth="1"/>
    <col min="8497" max="8497" width="5.7109375" style="206" customWidth="1"/>
    <col min="8498" max="8498" width="1.28515625" style="206" customWidth="1"/>
    <col min="8499" max="8499" width="12.28515625" style="206" customWidth="1"/>
    <col min="8500" max="8500" width="1" style="206" customWidth="1"/>
    <col min="8501" max="8501" width="11.5703125" style="206" customWidth="1"/>
    <col min="8502" max="8502" width="1" style="206" customWidth="1"/>
    <col min="8503" max="8503" width="11.5703125" style="206" customWidth="1"/>
    <col min="8504" max="8504" width="0.85546875" style="206" customWidth="1"/>
    <col min="8505" max="8505" width="6.5703125" style="206" customWidth="1"/>
    <col min="8506" max="8506" width="0.85546875" style="206" customWidth="1"/>
    <col min="8507" max="8507" width="5.85546875" style="206" customWidth="1"/>
    <col min="8508" max="8508" width="1.140625" style="206" customWidth="1"/>
    <col min="8509" max="8509" width="11.5703125" style="206" customWidth="1"/>
    <col min="8510" max="8510" width="0.85546875" style="206" customWidth="1"/>
    <col min="8511" max="8511" width="7.140625" style="206" customWidth="1"/>
    <col min="8512" max="8512" width="1" style="206" customWidth="1"/>
    <col min="8513" max="8513" width="5.85546875" style="206" customWidth="1"/>
    <col min="8514" max="8514" width="0.85546875" style="206" customWidth="1"/>
    <col min="8515" max="8515" width="14" style="206" customWidth="1"/>
    <col min="8516" max="8516" width="1.5703125" style="206" customWidth="1"/>
    <col min="8517" max="8517" width="3.85546875" style="206" customWidth="1"/>
    <col min="8518" max="8518" width="2.42578125" style="206" customWidth="1"/>
    <col min="8519" max="8519" width="9.42578125" style="206" customWidth="1"/>
    <col min="8520" max="8704" width="12.7109375" style="206"/>
    <col min="8705" max="8705" width="4.140625" style="206" customWidth="1"/>
    <col min="8706" max="8706" width="1.5703125" style="206" customWidth="1"/>
    <col min="8707" max="8707" width="12.7109375" style="206" customWidth="1"/>
    <col min="8708" max="8708" width="0.85546875" style="206" customWidth="1"/>
    <col min="8709" max="8709" width="13.85546875" style="206" bestFit="1" customWidth="1"/>
    <col min="8710" max="8710" width="0.85546875" style="206" customWidth="1"/>
    <col min="8711" max="8711" width="11.5703125" style="206" customWidth="1"/>
    <col min="8712" max="8712" width="0.85546875" style="206" customWidth="1"/>
    <col min="8713" max="8713" width="12.7109375" style="206" customWidth="1"/>
    <col min="8714" max="8714" width="0.85546875" style="206" customWidth="1"/>
    <col min="8715" max="8715" width="10.7109375" style="206" customWidth="1"/>
    <col min="8716" max="8716" width="0.85546875" style="206" customWidth="1"/>
    <col min="8717" max="8717" width="11.85546875" style="206" customWidth="1"/>
    <col min="8718" max="8718" width="0.85546875" style="206" customWidth="1"/>
    <col min="8719" max="8719" width="10.7109375" style="206" customWidth="1"/>
    <col min="8720" max="8720" width="0.85546875" style="206" customWidth="1"/>
    <col min="8721" max="8721" width="11" style="206" customWidth="1"/>
    <col min="8722" max="8722" width="0.85546875" style="206" customWidth="1"/>
    <col min="8723" max="8723" width="10.7109375" style="206" customWidth="1"/>
    <col min="8724" max="8724" width="0.85546875" style="206" customWidth="1"/>
    <col min="8725" max="8725" width="13.5703125" style="206" customWidth="1"/>
    <col min="8726" max="8726" width="0.85546875" style="206" customWidth="1"/>
    <col min="8727" max="8727" width="8.85546875" style="206" customWidth="1"/>
    <col min="8728" max="8728" width="0.85546875" style="206" customWidth="1"/>
    <col min="8729" max="8729" width="6.7109375" style="206" customWidth="1"/>
    <col min="8730" max="8730" width="0.85546875" style="206" customWidth="1"/>
    <col min="8731" max="8731" width="12.7109375" style="206" customWidth="1"/>
    <col min="8732" max="8732" width="0.85546875" style="206" customWidth="1"/>
    <col min="8733" max="8733" width="8.140625" style="206" customWidth="1"/>
    <col min="8734" max="8734" width="0.85546875" style="206" customWidth="1"/>
    <col min="8735" max="8735" width="7.7109375" style="206" customWidth="1"/>
    <col min="8736" max="8736" width="0.85546875" style="206" customWidth="1"/>
    <col min="8737" max="8737" width="11.7109375" style="206" customWidth="1"/>
    <col min="8738" max="8738" width="0.7109375" style="206" customWidth="1"/>
    <col min="8739" max="8739" width="6.7109375" style="206" customWidth="1"/>
    <col min="8740" max="8740" width="0.7109375" style="206" customWidth="1"/>
    <col min="8741" max="8741" width="6.140625" style="206" customWidth="1"/>
    <col min="8742" max="8742" width="0.85546875" style="206" customWidth="1"/>
    <col min="8743" max="8743" width="11.28515625" style="206" customWidth="1"/>
    <col min="8744" max="8744" width="0.5703125" style="206" customWidth="1"/>
    <col min="8745" max="8745" width="6.5703125" style="206" customWidth="1"/>
    <col min="8746" max="8746" width="0.85546875" style="206" customWidth="1"/>
    <col min="8747" max="8747" width="5.5703125" style="206" customWidth="1"/>
    <col min="8748" max="8748" width="1.28515625" style="206" customWidth="1"/>
    <col min="8749" max="8749" width="12.85546875" style="206" customWidth="1"/>
    <col min="8750" max="8750" width="0.7109375" style="206" customWidth="1"/>
    <col min="8751" max="8751" width="7.42578125" style="206" customWidth="1"/>
    <col min="8752" max="8752" width="0.85546875" style="206" customWidth="1"/>
    <col min="8753" max="8753" width="5.7109375" style="206" customWidth="1"/>
    <col min="8754" max="8754" width="1.28515625" style="206" customWidth="1"/>
    <col min="8755" max="8755" width="12.28515625" style="206" customWidth="1"/>
    <col min="8756" max="8756" width="1" style="206" customWidth="1"/>
    <col min="8757" max="8757" width="11.5703125" style="206" customWidth="1"/>
    <col min="8758" max="8758" width="1" style="206" customWidth="1"/>
    <col min="8759" max="8759" width="11.5703125" style="206" customWidth="1"/>
    <col min="8760" max="8760" width="0.85546875" style="206" customWidth="1"/>
    <col min="8761" max="8761" width="6.5703125" style="206" customWidth="1"/>
    <col min="8762" max="8762" width="0.85546875" style="206" customWidth="1"/>
    <col min="8763" max="8763" width="5.85546875" style="206" customWidth="1"/>
    <col min="8764" max="8764" width="1.140625" style="206" customWidth="1"/>
    <col min="8765" max="8765" width="11.5703125" style="206" customWidth="1"/>
    <col min="8766" max="8766" width="0.85546875" style="206" customWidth="1"/>
    <col min="8767" max="8767" width="7.140625" style="206" customWidth="1"/>
    <col min="8768" max="8768" width="1" style="206" customWidth="1"/>
    <col min="8769" max="8769" width="5.85546875" style="206" customWidth="1"/>
    <col min="8770" max="8770" width="0.85546875" style="206" customWidth="1"/>
    <col min="8771" max="8771" width="14" style="206" customWidth="1"/>
    <col min="8772" max="8772" width="1.5703125" style="206" customWidth="1"/>
    <col min="8773" max="8773" width="3.85546875" style="206" customWidth="1"/>
    <col min="8774" max="8774" width="2.42578125" style="206" customWidth="1"/>
    <col min="8775" max="8775" width="9.42578125" style="206" customWidth="1"/>
    <col min="8776" max="8960" width="12.7109375" style="206"/>
    <col min="8961" max="8961" width="4.140625" style="206" customWidth="1"/>
    <col min="8962" max="8962" width="1.5703125" style="206" customWidth="1"/>
    <col min="8963" max="8963" width="12.7109375" style="206" customWidth="1"/>
    <col min="8964" max="8964" width="0.85546875" style="206" customWidth="1"/>
    <col min="8965" max="8965" width="13.85546875" style="206" bestFit="1" customWidth="1"/>
    <col min="8966" max="8966" width="0.85546875" style="206" customWidth="1"/>
    <col min="8967" max="8967" width="11.5703125" style="206" customWidth="1"/>
    <col min="8968" max="8968" width="0.85546875" style="206" customWidth="1"/>
    <col min="8969" max="8969" width="12.7109375" style="206" customWidth="1"/>
    <col min="8970" max="8970" width="0.85546875" style="206" customWidth="1"/>
    <col min="8971" max="8971" width="10.7109375" style="206" customWidth="1"/>
    <col min="8972" max="8972" width="0.85546875" style="206" customWidth="1"/>
    <col min="8973" max="8973" width="11.85546875" style="206" customWidth="1"/>
    <col min="8974" max="8974" width="0.85546875" style="206" customWidth="1"/>
    <col min="8975" max="8975" width="10.7109375" style="206" customWidth="1"/>
    <col min="8976" max="8976" width="0.85546875" style="206" customWidth="1"/>
    <col min="8977" max="8977" width="11" style="206" customWidth="1"/>
    <col min="8978" max="8978" width="0.85546875" style="206" customWidth="1"/>
    <col min="8979" max="8979" width="10.7109375" style="206" customWidth="1"/>
    <col min="8980" max="8980" width="0.85546875" style="206" customWidth="1"/>
    <col min="8981" max="8981" width="13.5703125" style="206" customWidth="1"/>
    <col min="8982" max="8982" width="0.85546875" style="206" customWidth="1"/>
    <col min="8983" max="8983" width="8.85546875" style="206" customWidth="1"/>
    <col min="8984" max="8984" width="0.85546875" style="206" customWidth="1"/>
    <col min="8985" max="8985" width="6.7109375" style="206" customWidth="1"/>
    <col min="8986" max="8986" width="0.85546875" style="206" customWidth="1"/>
    <col min="8987" max="8987" width="12.7109375" style="206" customWidth="1"/>
    <col min="8988" max="8988" width="0.85546875" style="206" customWidth="1"/>
    <col min="8989" max="8989" width="8.140625" style="206" customWidth="1"/>
    <col min="8990" max="8990" width="0.85546875" style="206" customWidth="1"/>
    <col min="8991" max="8991" width="7.7109375" style="206" customWidth="1"/>
    <col min="8992" max="8992" width="0.85546875" style="206" customWidth="1"/>
    <col min="8993" max="8993" width="11.7109375" style="206" customWidth="1"/>
    <col min="8994" max="8994" width="0.7109375" style="206" customWidth="1"/>
    <col min="8995" max="8995" width="6.7109375" style="206" customWidth="1"/>
    <col min="8996" max="8996" width="0.7109375" style="206" customWidth="1"/>
    <col min="8997" max="8997" width="6.140625" style="206" customWidth="1"/>
    <col min="8998" max="8998" width="0.85546875" style="206" customWidth="1"/>
    <col min="8999" max="8999" width="11.28515625" style="206" customWidth="1"/>
    <col min="9000" max="9000" width="0.5703125" style="206" customWidth="1"/>
    <col min="9001" max="9001" width="6.5703125" style="206" customWidth="1"/>
    <col min="9002" max="9002" width="0.85546875" style="206" customWidth="1"/>
    <col min="9003" max="9003" width="5.5703125" style="206" customWidth="1"/>
    <col min="9004" max="9004" width="1.28515625" style="206" customWidth="1"/>
    <col min="9005" max="9005" width="12.85546875" style="206" customWidth="1"/>
    <col min="9006" max="9006" width="0.7109375" style="206" customWidth="1"/>
    <col min="9007" max="9007" width="7.42578125" style="206" customWidth="1"/>
    <col min="9008" max="9008" width="0.85546875" style="206" customWidth="1"/>
    <col min="9009" max="9009" width="5.7109375" style="206" customWidth="1"/>
    <col min="9010" max="9010" width="1.28515625" style="206" customWidth="1"/>
    <col min="9011" max="9011" width="12.28515625" style="206" customWidth="1"/>
    <col min="9012" max="9012" width="1" style="206" customWidth="1"/>
    <col min="9013" max="9013" width="11.5703125" style="206" customWidth="1"/>
    <col min="9014" max="9014" width="1" style="206" customWidth="1"/>
    <col min="9015" max="9015" width="11.5703125" style="206" customWidth="1"/>
    <col min="9016" max="9016" width="0.85546875" style="206" customWidth="1"/>
    <col min="9017" max="9017" width="6.5703125" style="206" customWidth="1"/>
    <col min="9018" max="9018" width="0.85546875" style="206" customWidth="1"/>
    <col min="9019" max="9019" width="5.85546875" style="206" customWidth="1"/>
    <col min="9020" max="9020" width="1.140625" style="206" customWidth="1"/>
    <col min="9021" max="9021" width="11.5703125" style="206" customWidth="1"/>
    <col min="9022" max="9022" width="0.85546875" style="206" customWidth="1"/>
    <col min="9023" max="9023" width="7.140625" style="206" customWidth="1"/>
    <col min="9024" max="9024" width="1" style="206" customWidth="1"/>
    <col min="9025" max="9025" width="5.85546875" style="206" customWidth="1"/>
    <col min="9026" max="9026" width="0.85546875" style="206" customWidth="1"/>
    <col min="9027" max="9027" width="14" style="206" customWidth="1"/>
    <col min="9028" max="9028" width="1.5703125" style="206" customWidth="1"/>
    <col min="9029" max="9029" width="3.85546875" style="206" customWidth="1"/>
    <col min="9030" max="9030" width="2.42578125" style="206" customWidth="1"/>
    <col min="9031" max="9031" width="9.42578125" style="206" customWidth="1"/>
    <col min="9032" max="9216" width="12.7109375" style="206"/>
    <col min="9217" max="9217" width="4.140625" style="206" customWidth="1"/>
    <col min="9218" max="9218" width="1.5703125" style="206" customWidth="1"/>
    <col min="9219" max="9219" width="12.7109375" style="206" customWidth="1"/>
    <col min="9220" max="9220" width="0.85546875" style="206" customWidth="1"/>
    <col min="9221" max="9221" width="13.85546875" style="206" bestFit="1" customWidth="1"/>
    <col min="9222" max="9222" width="0.85546875" style="206" customWidth="1"/>
    <col min="9223" max="9223" width="11.5703125" style="206" customWidth="1"/>
    <col min="9224" max="9224" width="0.85546875" style="206" customWidth="1"/>
    <col min="9225" max="9225" width="12.7109375" style="206" customWidth="1"/>
    <col min="9226" max="9226" width="0.85546875" style="206" customWidth="1"/>
    <col min="9227" max="9227" width="10.7109375" style="206" customWidth="1"/>
    <col min="9228" max="9228" width="0.85546875" style="206" customWidth="1"/>
    <col min="9229" max="9229" width="11.85546875" style="206" customWidth="1"/>
    <col min="9230" max="9230" width="0.85546875" style="206" customWidth="1"/>
    <col min="9231" max="9231" width="10.7109375" style="206" customWidth="1"/>
    <col min="9232" max="9232" width="0.85546875" style="206" customWidth="1"/>
    <col min="9233" max="9233" width="11" style="206" customWidth="1"/>
    <col min="9234" max="9234" width="0.85546875" style="206" customWidth="1"/>
    <col min="9235" max="9235" width="10.7109375" style="206" customWidth="1"/>
    <col min="9236" max="9236" width="0.85546875" style="206" customWidth="1"/>
    <col min="9237" max="9237" width="13.5703125" style="206" customWidth="1"/>
    <col min="9238" max="9238" width="0.85546875" style="206" customWidth="1"/>
    <col min="9239" max="9239" width="8.85546875" style="206" customWidth="1"/>
    <col min="9240" max="9240" width="0.85546875" style="206" customWidth="1"/>
    <col min="9241" max="9241" width="6.7109375" style="206" customWidth="1"/>
    <col min="9242" max="9242" width="0.85546875" style="206" customWidth="1"/>
    <col min="9243" max="9243" width="12.7109375" style="206" customWidth="1"/>
    <col min="9244" max="9244" width="0.85546875" style="206" customWidth="1"/>
    <col min="9245" max="9245" width="8.140625" style="206" customWidth="1"/>
    <col min="9246" max="9246" width="0.85546875" style="206" customWidth="1"/>
    <col min="9247" max="9247" width="7.7109375" style="206" customWidth="1"/>
    <col min="9248" max="9248" width="0.85546875" style="206" customWidth="1"/>
    <col min="9249" max="9249" width="11.7109375" style="206" customWidth="1"/>
    <col min="9250" max="9250" width="0.7109375" style="206" customWidth="1"/>
    <col min="9251" max="9251" width="6.7109375" style="206" customWidth="1"/>
    <col min="9252" max="9252" width="0.7109375" style="206" customWidth="1"/>
    <col min="9253" max="9253" width="6.140625" style="206" customWidth="1"/>
    <col min="9254" max="9254" width="0.85546875" style="206" customWidth="1"/>
    <col min="9255" max="9255" width="11.28515625" style="206" customWidth="1"/>
    <col min="9256" max="9256" width="0.5703125" style="206" customWidth="1"/>
    <col min="9257" max="9257" width="6.5703125" style="206" customWidth="1"/>
    <col min="9258" max="9258" width="0.85546875" style="206" customWidth="1"/>
    <col min="9259" max="9259" width="5.5703125" style="206" customWidth="1"/>
    <col min="9260" max="9260" width="1.28515625" style="206" customWidth="1"/>
    <col min="9261" max="9261" width="12.85546875" style="206" customWidth="1"/>
    <col min="9262" max="9262" width="0.7109375" style="206" customWidth="1"/>
    <col min="9263" max="9263" width="7.42578125" style="206" customWidth="1"/>
    <col min="9264" max="9264" width="0.85546875" style="206" customWidth="1"/>
    <col min="9265" max="9265" width="5.7109375" style="206" customWidth="1"/>
    <col min="9266" max="9266" width="1.28515625" style="206" customWidth="1"/>
    <col min="9267" max="9267" width="12.28515625" style="206" customWidth="1"/>
    <col min="9268" max="9268" width="1" style="206" customWidth="1"/>
    <col min="9269" max="9269" width="11.5703125" style="206" customWidth="1"/>
    <col min="9270" max="9270" width="1" style="206" customWidth="1"/>
    <col min="9271" max="9271" width="11.5703125" style="206" customWidth="1"/>
    <col min="9272" max="9272" width="0.85546875" style="206" customWidth="1"/>
    <col min="9273" max="9273" width="6.5703125" style="206" customWidth="1"/>
    <col min="9274" max="9274" width="0.85546875" style="206" customWidth="1"/>
    <col min="9275" max="9275" width="5.85546875" style="206" customWidth="1"/>
    <col min="9276" max="9276" width="1.140625" style="206" customWidth="1"/>
    <col min="9277" max="9277" width="11.5703125" style="206" customWidth="1"/>
    <col min="9278" max="9278" width="0.85546875" style="206" customWidth="1"/>
    <col min="9279" max="9279" width="7.140625" style="206" customWidth="1"/>
    <col min="9280" max="9280" width="1" style="206" customWidth="1"/>
    <col min="9281" max="9281" width="5.85546875" style="206" customWidth="1"/>
    <col min="9282" max="9282" width="0.85546875" style="206" customWidth="1"/>
    <col min="9283" max="9283" width="14" style="206" customWidth="1"/>
    <col min="9284" max="9284" width="1.5703125" style="206" customWidth="1"/>
    <col min="9285" max="9285" width="3.85546875" style="206" customWidth="1"/>
    <col min="9286" max="9286" width="2.42578125" style="206" customWidth="1"/>
    <col min="9287" max="9287" width="9.42578125" style="206" customWidth="1"/>
    <col min="9288" max="9472" width="12.7109375" style="206"/>
    <col min="9473" max="9473" width="4.140625" style="206" customWidth="1"/>
    <col min="9474" max="9474" width="1.5703125" style="206" customWidth="1"/>
    <col min="9475" max="9475" width="12.7109375" style="206" customWidth="1"/>
    <col min="9476" max="9476" width="0.85546875" style="206" customWidth="1"/>
    <col min="9477" max="9477" width="13.85546875" style="206" bestFit="1" customWidth="1"/>
    <col min="9478" max="9478" width="0.85546875" style="206" customWidth="1"/>
    <col min="9479" max="9479" width="11.5703125" style="206" customWidth="1"/>
    <col min="9480" max="9480" width="0.85546875" style="206" customWidth="1"/>
    <col min="9481" max="9481" width="12.7109375" style="206" customWidth="1"/>
    <col min="9482" max="9482" width="0.85546875" style="206" customWidth="1"/>
    <col min="9483" max="9483" width="10.7109375" style="206" customWidth="1"/>
    <col min="9484" max="9484" width="0.85546875" style="206" customWidth="1"/>
    <col min="9485" max="9485" width="11.85546875" style="206" customWidth="1"/>
    <col min="9486" max="9486" width="0.85546875" style="206" customWidth="1"/>
    <col min="9487" max="9487" width="10.7109375" style="206" customWidth="1"/>
    <col min="9488" max="9488" width="0.85546875" style="206" customWidth="1"/>
    <col min="9489" max="9489" width="11" style="206" customWidth="1"/>
    <col min="9490" max="9490" width="0.85546875" style="206" customWidth="1"/>
    <col min="9491" max="9491" width="10.7109375" style="206" customWidth="1"/>
    <col min="9492" max="9492" width="0.85546875" style="206" customWidth="1"/>
    <col min="9493" max="9493" width="13.5703125" style="206" customWidth="1"/>
    <col min="9494" max="9494" width="0.85546875" style="206" customWidth="1"/>
    <col min="9495" max="9495" width="8.85546875" style="206" customWidth="1"/>
    <col min="9496" max="9496" width="0.85546875" style="206" customWidth="1"/>
    <col min="9497" max="9497" width="6.7109375" style="206" customWidth="1"/>
    <col min="9498" max="9498" width="0.85546875" style="206" customWidth="1"/>
    <col min="9499" max="9499" width="12.7109375" style="206" customWidth="1"/>
    <col min="9500" max="9500" width="0.85546875" style="206" customWidth="1"/>
    <col min="9501" max="9501" width="8.140625" style="206" customWidth="1"/>
    <col min="9502" max="9502" width="0.85546875" style="206" customWidth="1"/>
    <col min="9503" max="9503" width="7.7109375" style="206" customWidth="1"/>
    <col min="9504" max="9504" width="0.85546875" style="206" customWidth="1"/>
    <col min="9505" max="9505" width="11.7109375" style="206" customWidth="1"/>
    <col min="9506" max="9506" width="0.7109375" style="206" customWidth="1"/>
    <col min="9507" max="9507" width="6.7109375" style="206" customWidth="1"/>
    <col min="9508" max="9508" width="0.7109375" style="206" customWidth="1"/>
    <col min="9509" max="9509" width="6.140625" style="206" customWidth="1"/>
    <col min="9510" max="9510" width="0.85546875" style="206" customWidth="1"/>
    <col min="9511" max="9511" width="11.28515625" style="206" customWidth="1"/>
    <col min="9512" max="9512" width="0.5703125" style="206" customWidth="1"/>
    <col min="9513" max="9513" width="6.5703125" style="206" customWidth="1"/>
    <col min="9514" max="9514" width="0.85546875" style="206" customWidth="1"/>
    <col min="9515" max="9515" width="5.5703125" style="206" customWidth="1"/>
    <col min="9516" max="9516" width="1.28515625" style="206" customWidth="1"/>
    <col min="9517" max="9517" width="12.85546875" style="206" customWidth="1"/>
    <col min="9518" max="9518" width="0.7109375" style="206" customWidth="1"/>
    <col min="9519" max="9519" width="7.42578125" style="206" customWidth="1"/>
    <col min="9520" max="9520" width="0.85546875" style="206" customWidth="1"/>
    <col min="9521" max="9521" width="5.7109375" style="206" customWidth="1"/>
    <col min="9522" max="9522" width="1.28515625" style="206" customWidth="1"/>
    <col min="9523" max="9523" width="12.28515625" style="206" customWidth="1"/>
    <col min="9524" max="9524" width="1" style="206" customWidth="1"/>
    <col min="9525" max="9525" width="11.5703125" style="206" customWidth="1"/>
    <col min="9526" max="9526" width="1" style="206" customWidth="1"/>
    <col min="9527" max="9527" width="11.5703125" style="206" customWidth="1"/>
    <col min="9528" max="9528" width="0.85546875" style="206" customWidth="1"/>
    <col min="9529" max="9529" width="6.5703125" style="206" customWidth="1"/>
    <col min="9530" max="9530" width="0.85546875" style="206" customWidth="1"/>
    <col min="9531" max="9531" width="5.85546875" style="206" customWidth="1"/>
    <col min="9532" max="9532" width="1.140625" style="206" customWidth="1"/>
    <col min="9533" max="9533" width="11.5703125" style="206" customWidth="1"/>
    <col min="9534" max="9534" width="0.85546875" style="206" customWidth="1"/>
    <col min="9535" max="9535" width="7.140625" style="206" customWidth="1"/>
    <col min="9536" max="9536" width="1" style="206" customWidth="1"/>
    <col min="9537" max="9537" width="5.85546875" style="206" customWidth="1"/>
    <col min="9538" max="9538" width="0.85546875" style="206" customWidth="1"/>
    <col min="9539" max="9539" width="14" style="206" customWidth="1"/>
    <col min="9540" max="9540" width="1.5703125" style="206" customWidth="1"/>
    <col min="9541" max="9541" width="3.85546875" style="206" customWidth="1"/>
    <col min="9542" max="9542" width="2.42578125" style="206" customWidth="1"/>
    <col min="9543" max="9543" width="9.42578125" style="206" customWidth="1"/>
    <col min="9544" max="9728" width="12.7109375" style="206"/>
    <col min="9729" max="9729" width="4.140625" style="206" customWidth="1"/>
    <col min="9730" max="9730" width="1.5703125" style="206" customWidth="1"/>
    <col min="9731" max="9731" width="12.7109375" style="206" customWidth="1"/>
    <col min="9732" max="9732" width="0.85546875" style="206" customWidth="1"/>
    <col min="9733" max="9733" width="13.85546875" style="206" bestFit="1" customWidth="1"/>
    <col min="9734" max="9734" width="0.85546875" style="206" customWidth="1"/>
    <col min="9735" max="9735" width="11.5703125" style="206" customWidth="1"/>
    <col min="9736" max="9736" width="0.85546875" style="206" customWidth="1"/>
    <col min="9737" max="9737" width="12.7109375" style="206" customWidth="1"/>
    <col min="9738" max="9738" width="0.85546875" style="206" customWidth="1"/>
    <col min="9739" max="9739" width="10.7109375" style="206" customWidth="1"/>
    <col min="9740" max="9740" width="0.85546875" style="206" customWidth="1"/>
    <col min="9741" max="9741" width="11.85546875" style="206" customWidth="1"/>
    <col min="9742" max="9742" width="0.85546875" style="206" customWidth="1"/>
    <col min="9743" max="9743" width="10.7109375" style="206" customWidth="1"/>
    <col min="9744" max="9744" width="0.85546875" style="206" customWidth="1"/>
    <col min="9745" max="9745" width="11" style="206" customWidth="1"/>
    <col min="9746" max="9746" width="0.85546875" style="206" customWidth="1"/>
    <col min="9747" max="9747" width="10.7109375" style="206" customWidth="1"/>
    <col min="9748" max="9748" width="0.85546875" style="206" customWidth="1"/>
    <col min="9749" max="9749" width="13.5703125" style="206" customWidth="1"/>
    <col min="9750" max="9750" width="0.85546875" style="206" customWidth="1"/>
    <col min="9751" max="9751" width="8.85546875" style="206" customWidth="1"/>
    <col min="9752" max="9752" width="0.85546875" style="206" customWidth="1"/>
    <col min="9753" max="9753" width="6.7109375" style="206" customWidth="1"/>
    <col min="9754" max="9754" width="0.85546875" style="206" customWidth="1"/>
    <col min="9755" max="9755" width="12.7109375" style="206" customWidth="1"/>
    <col min="9756" max="9756" width="0.85546875" style="206" customWidth="1"/>
    <col min="9757" max="9757" width="8.140625" style="206" customWidth="1"/>
    <col min="9758" max="9758" width="0.85546875" style="206" customWidth="1"/>
    <col min="9759" max="9759" width="7.7109375" style="206" customWidth="1"/>
    <col min="9760" max="9760" width="0.85546875" style="206" customWidth="1"/>
    <col min="9761" max="9761" width="11.7109375" style="206" customWidth="1"/>
    <col min="9762" max="9762" width="0.7109375" style="206" customWidth="1"/>
    <col min="9763" max="9763" width="6.7109375" style="206" customWidth="1"/>
    <col min="9764" max="9764" width="0.7109375" style="206" customWidth="1"/>
    <col min="9765" max="9765" width="6.140625" style="206" customWidth="1"/>
    <col min="9766" max="9766" width="0.85546875" style="206" customWidth="1"/>
    <col min="9767" max="9767" width="11.28515625" style="206" customWidth="1"/>
    <col min="9768" max="9768" width="0.5703125" style="206" customWidth="1"/>
    <col min="9769" max="9769" width="6.5703125" style="206" customWidth="1"/>
    <col min="9770" max="9770" width="0.85546875" style="206" customWidth="1"/>
    <col min="9771" max="9771" width="5.5703125" style="206" customWidth="1"/>
    <col min="9772" max="9772" width="1.28515625" style="206" customWidth="1"/>
    <col min="9773" max="9773" width="12.85546875" style="206" customWidth="1"/>
    <col min="9774" max="9774" width="0.7109375" style="206" customWidth="1"/>
    <col min="9775" max="9775" width="7.42578125" style="206" customWidth="1"/>
    <col min="9776" max="9776" width="0.85546875" style="206" customWidth="1"/>
    <col min="9777" max="9777" width="5.7109375" style="206" customWidth="1"/>
    <col min="9778" max="9778" width="1.28515625" style="206" customWidth="1"/>
    <col min="9779" max="9779" width="12.28515625" style="206" customWidth="1"/>
    <col min="9780" max="9780" width="1" style="206" customWidth="1"/>
    <col min="9781" max="9781" width="11.5703125" style="206" customWidth="1"/>
    <col min="9782" max="9782" width="1" style="206" customWidth="1"/>
    <col min="9783" max="9783" width="11.5703125" style="206" customWidth="1"/>
    <col min="9784" max="9784" width="0.85546875" style="206" customWidth="1"/>
    <col min="9785" max="9785" width="6.5703125" style="206" customWidth="1"/>
    <col min="9786" max="9786" width="0.85546875" style="206" customWidth="1"/>
    <col min="9787" max="9787" width="5.85546875" style="206" customWidth="1"/>
    <col min="9788" max="9788" width="1.140625" style="206" customWidth="1"/>
    <col min="9789" max="9789" width="11.5703125" style="206" customWidth="1"/>
    <col min="9790" max="9790" width="0.85546875" style="206" customWidth="1"/>
    <col min="9791" max="9791" width="7.140625" style="206" customWidth="1"/>
    <col min="9792" max="9792" width="1" style="206" customWidth="1"/>
    <col min="9793" max="9793" width="5.85546875" style="206" customWidth="1"/>
    <col min="9794" max="9794" width="0.85546875" style="206" customWidth="1"/>
    <col min="9795" max="9795" width="14" style="206" customWidth="1"/>
    <col min="9796" max="9796" width="1.5703125" style="206" customWidth="1"/>
    <col min="9797" max="9797" width="3.85546875" style="206" customWidth="1"/>
    <col min="9798" max="9798" width="2.42578125" style="206" customWidth="1"/>
    <col min="9799" max="9799" width="9.42578125" style="206" customWidth="1"/>
    <col min="9800" max="9984" width="12.7109375" style="206"/>
    <col min="9985" max="9985" width="4.140625" style="206" customWidth="1"/>
    <col min="9986" max="9986" width="1.5703125" style="206" customWidth="1"/>
    <col min="9987" max="9987" width="12.7109375" style="206" customWidth="1"/>
    <col min="9988" max="9988" width="0.85546875" style="206" customWidth="1"/>
    <col min="9989" max="9989" width="13.85546875" style="206" bestFit="1" customWidth="1"/>
    <col min="9990" max="9990" width="0.85546875" style="206" customWidth="1"/>
    <col min="9991" max="9991" width="11.5703125" style="206" customWidth="1"/>
    <col min="9992" max="9992" width="0.85546875" style="206" customWidth="1"/>
    <col min="9993" max="9993" width="12.7109375" style="206" customWidth="1"/>
    <col min="9994" max="9994" width="0.85546875" style="206" customWidth="1"/>
    <col min="9995" max="9995" width="10.7109375" style="206" customWidth="1"/>
    <col min="9996" max="9996" width="0.85546875" style="206" customWidth="1"/>
    <col min="9997" max="9997" width="11.85546875" style="206" customWidth="1"/>
    <col min="9998" max="9998" width="0.85546875" style="206" customWidth="1"/>
    <col min="9999" max="9999" width="10.7109375" style="206" customWidth="1"/>
    <col min="10000" max="10000" width="0.85546875" style="206" customWidth="1"/>
    <col min="10001" max="10001" width="11" style="206" customWidth="1"/>
    <col min="10002" max="10002" width="0.85546875" style="206" customWidth="1"/>
    <col min="10003" max="10003" width="10.7109375" style="206" customWidth="1"/>
    <col min="10004" max="10004" width="0.85546875" style="206" customWidth="1"/>
    <col min="10005" max="10005" width="13.5703125" style="206" customWidth="1"/>
    <col min="10006" max="10006" width="0.85546875" style="206" customWidth="1"/>
    <col min="10007" max="10007" width="8.85546875" style="206" customWidth="1"/>
    <col min="10008" max="10008" width="0.85546875" style="206" customWidth="1"/>
    <col min="10009" max="10009" width="6.7109375" style="206" customWidth="1"/>
    <col min="10010" max="10010" width="0.85546875" style="206" customWidth="1"/>
    <col min="10011" max="10011" width="12.7109375" style="206" customWidth="1"/>
    <col min="10012" max="10012" width="0.85546875" style="206" customWidth="1"/>
    <col min="10013" max="10013" width="8.140625" style="206" customWidth="1"/>
    <col min="10014" max="10014" width="0.85546875" style="206" customWidth="1"/>
    <col min="10015" max="10015" width="7.7109375" style="206" customWidth="1"/>
    <col min="10016" max="10016" width="0.85546875" style="206" customWidth="1"/>
    <col min="10017" max="10017" width="11.7109375" style="206" customWidth="1"/>
    <col min="10018" max="10018" width="0.7109375" style="206" customWidth="1"/>
    <col min="10019" max="10019" width="6.7109375" style="206" customWidth="1"/>
    <col min="10020" max="10020" width="0.7109375" style="206" customWidth="1"/>
    <col min="10021" max="10021" width="6.140625" style="206" customWidth="1"/>
    <col min="10022" max="10022" width="0.85546875" style="206" customWidth="1"/>
    <col min="10023" max="10023" width="11.28515625" style="206" customWidth="1"/>
    <col min="10024" max="10024" width="0.5703125" style="206" customWidth="1"/>
    <col min="10025" max="10025" width="6.5703125" style="206" customWidth="1"/>
    <col min="10026" max="10026" width="0.85546875" style="206" customWidth="1"/>
    <col min="10027" max="10027" width="5.5703125" style="206" customWidth="1"/>
    <col min="10028" max="10028" width="1.28515625" style="206" customWidth="1"/>
    <col min="10029" max="10029" width="12.85546875" style="206" customWidth="1"/>
    <col min="10030" max="10030" width="0.7109375" style="206" customWidth="1"/>
    <col min="10031" max="10031" width="7.42578125" style="206" customWidth="1"/>
    <col min="10032" max="10032" width="0.85546875" style="206" customWidth="1"/>
    <col min="10033" max="10033" width="5.7109375" style="206" customWidth="1"/>
    <col min="10034" max="10034" width="1.28515625" style="206" customWidth="1"/>
    <col min="10035" max="10035" width="12.28515625" style="206" customWidth="1"/>
    <col min="10036" max="10036" width="1" style="206" customWidth="1"/>
    <col min="10037" max="10037" width="11.5703125" style="206" customWidth="1"/>
    <col min="10038" max="10038" width="1" style="206" customWidth="1"/>
    <col min="10039" max="10039" width="11.5703125" style="206" customWidth="1"/>
    <col min="10040" max="10040" width="0.85546875" style="206" customWidth="1"/>
    <col min="10041" max="10041" width="6.5703125" style="206" customWidth="1"/>
    <col min="10042" max="10042" width="0.85546875" style="206" customWidth="1"/>
    <col min="10043" max="10043" width="5.85546875" style="206" customWidth="1"/>
    <col min="10044" max="10044" width="1.140625" style="206" customWidth="1"/>
    <col min="10045" max="10045" width="11.5703125" style="206" customWidth="1"/>
    <col min="10046" max="10046" width="0.85546875" style="206" customWidth="1"/>
    <col min="10047" max="10047" width="7.140625" style="206" customWidth="1"/>
    <col min="10048" max="10048" width="1" style="206" customWidth="1"/>
    <col min="10049" max="10049" width="5.85546875" style="206" customWidth="1"/>
    <col min="10050" max="10050" width="0.85546875" style="206" customWidth="1"/>
    <col min="10051" max="10051" width="14" style="206" customWidth="1"/>
    <col min="10052" max="10052" width="1.5703125" style="206" customWidth="1"/>
    <col min="10053" max="10053" width="3.85546875" style="206" customWidth="1"/>
    <col min="10054" max="10054" width="2.42578125" style="206" customWidth="1"/>
    <col min="10055" max="10055" width="9.42578125" style="206" customWidth="1"/>
    <col min="10056" max="10240" width="12.7109375" style="206"/>
    <col min="10241" max="10241" width="4.140625" style="206" customWidth="1"/>
    <col min="10242" max="10242" width="1.5703125" style="206" customWidth="1"/>
    <col min="10243" max="10243" width="12.7109375" style="206" customWidth="1"/>
    <col min="10244" max="10244" width="0.85546875" style="206" customWidth="1"/>
    <col min="10245" max="10245" width="13.85546875" style="206" bestFit="1" customWidth="1"/>
    <col min="10246" max="10246" width="0.85546875" style="206" customWidth="1"/>
    <col min="10247" max="10247" width="11.5703125" style="206" customWidth="1"/>
    <col min="10248" max="10248" width="0.85546875" style="206" customWidth="1"/>
    <col min="10249" max="10249" width="12.7109375" style="206" customWidth="1"/>
    <col min="10250" max="10250" width="0.85546875" style="206" customWidth="1"/>
    <col min="10251" max="10251" width="10.7109375" style="206" customWidth="1"/>
    <col min="10252" max="10252" width="0.85546875" style="206" customWidth="1"/>
    <col min="10253" max="10253" width="11.85546875" style="206" customWidth="1"/>
    <col min="10254" max="10254" width="0.85546875" style="206" customWidth="1"/>
    <col min="10255" max="10255" width="10.7109375" style="206" customWidth="1"/>
    <col min="10256" max="10256" width="0.85546875" style="206" customWidth="1"/>
    <col min="10257" max="10257" width="11" style="206" customWidth="1"/>
    <col min="10258" max="10258" width="0.85546875" style="206" customWidth="1"/>
    <col min="10259" max="10259" width="10.7109375" style="206" customWidth="1"/>
    <col min="10260" max="10260" width="0.85546875" style="206" customWidth="1"/>
    <col min="10261" max="10261" width="13.5703125" style="206" customWidth="1"/>
    <col min="10262" max="10262" width="0.85546875" style="206" customWidth="1"/>
    <col min="10263" max="10263" width="8.85546875" style="206" customWidth="1"/>
    <col min="10264" max="10264" width="0.85546875" style="206" customWidth="1"/>
    <col min="10265" max="10265" width="6.7109375" style="206" customWidth="1"/>
    <col min="10266" max="10266" width="0.85546875" style="206" customWidth="1"/>
    <col min="10267" max="10267" width="12.7109375" style="206" customWidth="1"/>
    <col min="10268" max="10268" width="0.85546875" style="206" customWidth="1"/>
    <col min="10269" max="10269" width="8.140625" style="206" customWidth="1"/>
    <col min="10270" max="10270" width="0.85546875" style="206" customWidth="1"/>
    <col min="10271" max="10271" width="7.7109375" style="206" customWidth="1"/>
    <col min="10272" max="10272" width="0.85546875" style="206" customWidth="1"/>
    <col min="10273" max="10273" width="11.7109375" style="206" customWidth="1"/>
    <col min="10274" max="10274" width="0.7109375" style="206" customWidth="1"/>
    <col min="10275" max="10275" width="6.7109375" style="206" customWidth="1"/>
    <col min="10276" max="10276" width="0.7109375" style="206" customWidth="1"/>
    <col min="10277" max="10277" width="6.140625" style="206" customWidth="1"/>
    <col min="10278" max="10278" width="0.85546875" style="206" customWidth="1"/>
    <col min="10279" max="10279" width="11.28515625" style="206" customWidth="1"/>
    <col min="10280" max="10280" width="0.5703125" style="206" customWidth="1"/>
    <col min="10281" max="10281" width="6.5703125" style="206" customWidth="1"/>
    <col min="10282" max="10282" width="0.85546875" style="206" customWidth="1"/>
    <col min="10283" max="10283" width="5.5703125" style="206" customWidth="1"/>
    <col min="10284" max="10284" width="1.28515625" style="206" customWidth="1"/>
    <col min="10285" max="10285" width="12.85546875" style="206" customWidth="1"/>
    <col min="10286" max="10286" width="0.7109375" style="206" customWidth="1"/>
    <col min="10287" max="10287" width="7.42578125" style="206" customWidth="1"/>
    <col min="10288" max="10288" width="0.85546875" style="206" customWidth="1"/>
    <col min="10289" max="10289" width="5.7109375" style="206" customWidth="1"/>
    <col min="10290" max="10290" width="1.28515625" style="206" customWidth="1"/>
    <col min="10291" max="10291" width="12.28515625" style="206" customWidth="1"/>
    <col min="10292" max="10292" width="1" style="206" customWidth="1"/>
    <col min="10293" max="10293" width="11.5703125" style="206" customWidth="1"/>
    <col min="10294" max="10294" width="1" style="206" customWidth="1"/>
    <col min="10295" max="10295" width="11.5703125" style="206" customWidth="1"/>
    <col min="10296" max="10296" width="0.85546875" style="206" customWidth="1"/>
    <col min="10297" max="10297" width="6.5703125" style="206" customWidth="1"/>
    <col min="10298" max="10298" width="0.85546875" style="206" customWidth="1"/>
    <col min="10299" max="10299" width="5.85546875" style="206" customWidth="1"/>
    <col min="10300" max="10300" width="1.140625" style="206" customWidth="1"/>
    <col min="10301" max="10301" width="11.5703125" style="206" customWidth="1"/>
    <col min="10302" max="10302" width="0.85546875" style="206" customWidth="1"/>
    <col min="10303" max="10303" width="7.140625" style="206" customWidth="1"/>
    <col min="10304" max="10304" width="1" style="206" customWidth="1"/>
    <col min="10305" max="10305" width="5.85546875" style="206" customWidth="1"/>
    <col min="10306" max="10306" width="0.85546875" style="206" customWidth="1"/>
    <col min="10307" max="10307" width="14" style="206" customWidth="1"/>
    <col min="10308" max="10308" width="1.5703125" style="206" customWidth="1"/>
    <col min="10309" max="10309" width="3.85546875" style="206" customWidth="1"/>
    <col min="10310" max="10310" width="2.42578125" style="206" customWidth="1"/>
    <col min="10311" max="10311" width="9.42578125" style="206" customWidth="1"/>
    <col min="10312" max="10496" width="12.7109375" style="206"/>
    <col min="10497" max="10497" width="4.140625" style="206" customWidth="1"/>
    <col min="10498" max="10498" width="1.5703125" style="206" customWidth="1"/>
    <col min="10499" max="10499" width="12.7109375" style="206" customWidth="1"/>
    <col min="10500" max="10500" width="0.85546875" style="206" customWidth="1"/>
    <col min="10501" max="10501" width="13.85546875" style="206" bestFit="1" customWidth="1"/>
    <col min="10502" max="10502" width="0.85546875" style="206" customWidth="1"/>
    <col min="10503" max="10503" width="11.5703125" style="206" customWidth="1"/>
    <col min="10504" max="10504" width="0.85546875" style="206" customWidth="1"/>
    <col min="10505" max="10505" width="12.7109375" style="206" customWidth="1"/>
    <col min="10506" max="10506" width="0.85546875" style="206" customWidth="1"/>
    <col min="10507" max="10507" width="10.7109375" style="206" customWidth="1"/>
    <col min="10508" max="10508" width="0.85546875" style="206" customWidth="1"/>
    <col min="10509" max="10509" width="11.85546875" style="206" customWidth="1"/>
    <col min="10510" max="10510" width="0.85546875" style="206" customWidth="1"/>
    <col min="10511" max="10511" width="10.7109375" style="206" customWidth="1"/>
    <col min="10512" max="10512" width="0.85546875" style="206" customWidth="1"/>
    <col min="10513" max="10513" width="11" style="206" customWidth="1"/>
    <col min="10514" max="10514" width="0.85546875" style="206" customWidth="1"/>
    <col min="10515" max="10515" width="10.7109375" style="206" customWidth="1"/>
    <col min="10516" max="10516" width="0.85546875" style="206" customWidth="1"/>
    <col min="10517" max="10517" width="13.5703125" style="206" customWidth="1"/>
    <col min="10518" max="10518" width="0.85546875" style="206" customWidth="1"/>
    <col min="10519" max="10519" width="8.85546875" style="206" customWidth="1"/>
    <col min="10520" max="10520" width="0.85546875" style="206" customWidth="1"/>
    <col min="10521" max="10521" width="6.7109375" style="206" customWidth="1"/>
    <col min="10522" max="10522" width="0.85546875" style="206" customWidth="1"/>
    <col min="10523" max="10523" width="12.7109375" style="206" customWidth="1"/>
    <col min="10524" max="10524" width="0.85546875" style="206" customWidth="1"/>
    <col min="10525" max="10525" width="8.140625" style="206" customWidth="1"/>
    <col min="10526" max="10526" width="0.85546875" style="206" customWidth="1"/>
    <col min="10527" max="10527" width="7.7109375" style="206" customWidth="1"/>
    <col min="10528" max="10528" width="0.85546875" style="206" customWidth="1"/>
    <col min="10529" max="10529" width="11.7109375" style="206" customWidth="1"/>
    <col min="10530" max="10530" width="0.7109375" style="206" customWidth="1"/>
    <col min="10531" max="10531" width="6.7109375" style="206" customWidth="1"/>
    <col min="10532" max="10532" width="0.7109375" style="206" customWidth="1"/>
    <col min="10533" max="10533" width="6.140625" style="206" customWidth="1"/>
    <col min="10534" max="10534" width="0.85546875" style="206" customWidth="1"/>
    <col min="10535" max="10535" width="11.28515625" style="206" customWidth="1"/>
    <col min="10536" max="10536" width="0.5703125" style="206" customWidth="1"/>
    <col min="10537" max="10537" width="6.5703125" style="206" customWidth="1"/>
    <col min="10538" max="10538" width="0.85546875" style="206" customWidth="1"/>
    <col min="10539" max="10539" width="5.5703125" style="206" customWidth="1"/>
    <col min="10540" max="10540" width="1.28515625" style="206" customWidth="1"/>
    <col min="10541" max="10541" width="12.85546875" style="206" customWidth="1"/>
    <col min="10542" max="10542" width="0.7109375" style="206" customWidth="1"/>
    <col min="10543" max="10543" width="7.42578125" style="206" customWidth="1"/>
    <col min="10544" max="10544" width="0.85546875" style="206" customWidth="1"/>
    <col min="10545" max="10545" width="5.7109375" style="206" customWidth="1"/>
    <col min="10546" max="10546" width="1.28515625" style="206" customWidth="1"/>
    <col min="10547" max="10547" width="12.28515625" style="206" customWidth="1"/>
    <col min="10548" max="10548" width="1" style="206" customWidth="1"/>
    <col min="10549" max="10549" width="11.5703125" style="206" customWidth="1"/>
    <col min="10550" max="10550" width="1" style="206" customWidth="1"/>
    <col min="10551" max="10551" width="11.5703125" style="206" customWidth="1"/>
    <col min="10552" max="10552" width="0.85546875" style="206" customWidth="1"/>
    <col min="10553" max="10553" width="6.5703125" style="206" customWidth="1"/>
    <col min="10554" max="10554" width="0.85546875" style="206" customWidth="1"/>
    <col min="10555" max="10555" width="5.85546875" style="206" customWidth="1"/>
    <col min="10556" max="10556" width="1.140625" style="206" customWidth="1"/>
    <col min="10557" max="10557" width="11.5703125" style="206" customWidth="1"/>
    <col min="10558" max="10558" width="0.85546875" style="206" customWidth="1"/>
    <col min="10559" max="10559" width="7.140625" style="206" customWidth="1"/>
    <col min="10560" max="10560" width="1" style="206" customWidth="1"/>
    <col min="10561" max="10561" width="5.85546875" style="206" customWidth="1"/>
    <col min="10562" max="10562" width="0.85546875" style="206" customWidth="1"/>
    <col min="10563" max="10563" width="14" style="206" customWidth="1"/>
    <col min="10564" max="10564" width="1.5703125" style="206" customWidth="1"/>
    <col min="10565" max="10565" width="3.85546875" style="206" customWidth="1"/>
    <col min="10566" max="10566" width="2.42578125" style="206" customWidth="1"/>
    <col min="10567" max="10567" width="9.42578125" style="206" customWidth="1"/>
    <col min="10568" max="10752" width="12.7109375" style="206"/>
    <col min="10753" max="10753" width="4.140625" style="206" customWidth="1"/>
    <col min="10754" max="10754" width="1.5703125" style="206" customWidth="1"/>
    <col min="10755" max="10755" width="12.7109375" style="206" customWidth="1"/>
    <col min="10756" max="10756" width="0.85546875" style="206" customWidth="1"/>
    <col min="10757" max="10757" width="13.85546875" style="206" bestFit="1" customWidth="1"/>
    <col min="10758" max="10758" width="0.85546875" style="206" customWidth="1"/>
    <col min="10759" max="10759" width="11.5703125" style="206" customWidth="1"/>
    <col min="10760" max="10760" width="0.85546875" style="206" customWidth="1"/>
    <col min="10761" max="10761" width="12.7109375" style="206" customWidth="1"/>
    <col min="10762" max="10762" width="0.85546875" style="206" customWidth="1"/>
    <col min="10763" max="10763" width="10.7109375" style="206" customWidth="1"/>
    <col min="10764" max="10764" width="0.85546875" style="206" customWidth="1"/>
    <col min="10765" max="10765" width="11.85546875" style="206" customWidth="1"/>
    <col min="10766" max="10766" width="0.85546875" style="206" customWidth="1"/>
    <col min="10767" max="10767" width="10.7109375" style="206" customWidth="1"/>
    <col min="10768" max="10768" width="0.85546875" style="206" customWidth="1"/>
    <col min="10769" max="10769" width="11" style="206" customWidth="1"/>
    <col min="10770" max="10770" width="0.85546875" style="206" customWidth="1"/>
    <col min="10771" max="10771" width="10.7109375" style="206" customWidth="1"/>
    <col min="10772" max="10772" width="0.85546875" style="206" customWidth="1"/>
    <col min="10773" max="10773" width="13.5703125" style="206" customWidth="1"/>
    <col min="10774" max="10774" width="0.85546875" style="206" customWidth="1"/>
    <col min="10775" max="10775" width="8.85546875" style="206" customWidth="1"/>
    <col min="10776" max="10776" width="0.85546875" style="206" customWidth="1"/>
    <col min="10777" max="10777" width="6.7109375" style="206" customWidth="1"/>
    <col min="10778" max="10778" width="0.85546875" style="206" customWidth="1"/>
    <col min="10779" max="10779" width="12.7109375" style="206" customWidth="1"/>
    <col min="10780" max="10780" width="0.85546875" style="206" customWidth="1"/>
    <col min="10781" max="10781" width="8.140625" style="206" customWidth="1"/>
    <col min="10782" max="10782" width="0.85546875" style="206" customWidth="1"/>
    <col min="10783" max="10783" width="7.7109375" style="206" customWidth="1"/>
    <col min="10784" max="10784" width="0.85546875" style="206" customWidth="1"/>
    <col min="10785" max="10785" width="11.7109375" style="206" customWidth="1"/>
    <col min="10786" max="10786" width="0.7109375" style="206" customWidth="1"/>
    <col min="10787" max="10787" width="6.7109375" style="206" customWidth="1"/>
    <col min="10788" max="10788" width="0.7109375" style="206" customWidth="1"/>
    <col min="10789" max="10789" width="6.140625" style="206" customWidth="1"/>
    <col min="10790" max="10790" width="0.85546875" style="206" customWidth="1"/>
    <col min="10791" max="10791" width="11.28515625" style="206" customWidth="1"/>
    <col min="10792" max="10792" width="0.5703125" style="206" customWidth="1"/>
    <col min="10793" max="10793" width="6.5703125" style="206" customWidth="1"/>
    <col min="10794" max="10794" width="0.85546875" style="206" customWidth="1"/>
    <col min="10795" max="10795" width="5.5703125" style="206" customWidth="1"/>
    <col min="10796" max="10796" width="1.28515625" style="206" customWidth="1"/>
    <col min="10797" max="10797" width="12.85546875" style="206" customWidth="1"/>
    <col min="10798" max="10798" width="0.7109375" style="206" customWidth="1"/>
    <col min="10799" max="10799" width="7.42578125" style="206" customWidth="1"/>
    <col min="10800" max="10800" width="0.85546875" style="206" customWidth="1"/>
    <col min="10801" max="10801" width="5.7109375" style="206" customWidth="1"/>
    <col min="10802" max="10802" width="1.28515625" style="206" customWidth="1"/>
    <col min="10803" max="10803" width="12.28515625" style="206" customWidth="1"/>
    <col min="10804" max="10804" width="1" style="206" customWidth="1"/>
    <col min="10805" max="10805" width="11.5703125" style="206" customWidth="1"/>
    <col min="10806" max="10806" width="1" style="206" customWidth="1"/>
    <col min="10807" max="10807" width="11.5703125" style="206" customWidth="1"/>
    <col min="10808" max="10808" width="0.85546875" style="206" customWidth="1"/>
    <col min="10809" max="10809" width="6.5703125" style="206" customWidth="1"/>
    <col min="10810" max="10810" width="0.85546875" style="206" customWidth="1"/>
    <col min="10811" max="10811" width="5.85546875" style="206" customWidth="1"/>
    <col min="10812" max="10812" width="1.140625" style="206" customWidth="1"/>
    <col min="10813" max="10813" width="11.5703125" style="206" customWidth="1"/>
    <col min="10814" max="10814" width="0.85546875" style="206" customWidth="1"/>
    <col min="10815" max="10815" width="7.140625" style="206" customWidth="1"/>
    <col min="10816" max="10816" width="1" style="206" customWidth="1"/>
    <col min="10817" max="10817" width="5.85546875" style="206" customWidth="1"/>
    <col min="10818" max="10818" width="0.85546875" style="206" customWidth="1"/>
    <col min="10819" max="10819" width="14" style="206" customWidth="1"/>
    <col min="10820" max="10820" width="1.5703125" style="206" customWidth="1"/>
    <col min="10821" max="10821" width="3.85546875" style="206" customWidth="1"/>
    <col min="10822" max="10822" width="2.42578125" style="206" customWidth="1"/>
    <col min="10823" max="10823" width="9.42578125" style="206" customWidth="1"/>
    <col min="10824" max="11008" width="12.7109375" style="206"/>
    <col min="11009" max="11009" width="4.140625" style="206" customWidth="1"/>
    <col min="11010" max="11010" width="1.5703125" style="206" customWidth="1"/>
    <col min="11011" max="11011" width="12.7109375" style="206" customWidth="1"/>
    <col min="11012" max="11012" width="0.85546875" style="206" customWidth="1"/>
    <col min="11013" max="11013" width="13.85546875" style="206" bestFit="1" customWidth="1"/>
    <col min="11014" max="11014" width="0.85546875" style="206" customWidth="1"/>
    <col min="11015" max="11015" width="11.5703125" style="206" customWidth="1"/>
    <col min="11016" max="11016" width="0.85546875" style="206" customWidth="1"/>
    <col min="11017" max="11017" width="12.7109375" style="206" customWidth="1"/>
    <col min="11018" max="11018" width="0.85546875" style="206" customWidth="1"/>
    <col min="11019" max="11019" width="10.7109375" style="206" customWidth="1"/>
    <col min="11020" max="11020" width="0.85546875" style="206" customWidth="1"/>
    <col min="11021" max="11021" width="11.85546875" style="206" customWidth="1"/>
    <col min="11022" max="11022" width="0.85546875" style="206" customWidth="1"/>
    <col min="11023" max="11023" width="10.7109375" style="206" customWidth="1"/>
    <col min="11024" max="11024" width="0.85546875" style="206" customWidth="1"/>
    <col min="11025" max="11025" width="11" style="206" customWidth="1"/>
    <col min="11026" max="11026" width="0.85546875" style="206" customWidth="1"/>
    <col min="11027" max="11027" width="10.7109375" style="206" customWidth="1"/>
    <col min="11028" max="11028" width="0.85546875" style="206" customWidth="1"/>
    <col min="11029" max="11029" width="13.5703125" style="206" customWidth="1"/>
    <col min="11030" max="11030" width="0.85546875" style="206" customWidth="1"/>
    <col min="11031" max="11031" width="8.85546875" style="206" customWidth="1"/>
    <col min="11032" max="11032" width="0.85546875" style="206" customWidth="1"/>
    <col min="11033" max="11033" width="6.7109375" style="206" customWidth="1"/>
    <col min="11034" max="11034" width="0.85546875" style="206" customWidth="1"/>
    <col min="11035" max="11035" width="12.7109375" style="206" customWidth="1"/>
    <col min="11036" max="11036" width="0.85546875" style="206" customWidth="1"/>
    <col min="11037" max="11037" width="8.140625" style="206" customWidth="1"/>
    <col min="11038" max="11038" width="0.85546875" style="206" customWidth="1"/>
    <col min="11039" max="11039" width="7.7109375" style="206" customWidth="1"/>
    <col min="11040" max="11040" width="0.85546875" style="206" customWidth="1"/>
    <col min="11041" max="11041" width="11.7109375" style="206" customWidth="1"/>
    <col min="11042" max="11042" width="0.7109375" style="206" customWidth="1"/>
    <col min="11043" max="11043" width="6.7109375" style="206" customWidth="1"/>
    <col min="11044" max="11044" width="0.7109375" style="206" customWidth="1"/>
    <col min="11045" max="11045" width="6.140625" style="206" customWidth="1"/>
    <col min="11046" max="11046" width="0.85546875" style="206" customWidth="1"/>
    <col min="11047" max="11047" width="11.28515625" style="206" customWidth="1"/>
    <col min="11048" max="11048" width="0.5703125" style="206" customWidth="1"/>
    <col min="11049" max="11049" width="6.5703125" style="206" customWidth="1"/>
    <col min="11050" max="11050" width="0.85546875" style="206" customWidth="1"/>
    <col min="11051" max="11051" width="5.5703125" style="206" customWidth="1"/>
    <col min="11052" max="11052" width="1.28515625" style="206" customWidth="1"/>
    <col min="11053" max="11053" width="12.85546875" style="206" customWidth="1"/>
    <col min="11054" max="11054" width="0.7109375" style="206" customWidth="1"/>
    <col min="11055" max="11055" width="7.42578125" style="206" customWidth="1"/>
    <col min="11056" max="11056" width="0.85546875" style="206" customWidth="1"/>
    <col min="11057" max="11057" width="5.7109375" style="206" customWidth="1"/>
    <col min="11058" max="11058" width="1.28515625" style="206" customWidth="1"/>
    <col min="11059" max="11059" width="12.28515625" style="206" customWidth="1"/>
    <col min="11060" max="11060" width="1" style="206" customWidth="1"/>
    <col min="11061" max="11061" width="11.5703125" style="206" customWidth="1"/>
    <col min="11062" max="11062" width="1" style="206" customWidth="1"/>
    <col min="11063" max="11063" width="11.5703125" style="206" customWidth="1"/>
    <col min="11064" max="11064" width="0.85546875" style="206" customWidth="1"/>
    <col min="11065" max="11065" width="6.5703125" style="206" customWidth="1"/>
    <col min="11066" max="11066" width="0.85546875" style="206" customWidth="1"/>
    <col min="11067" max="11067" width="5.85546875" style="206" customWidth="1"/>
    <col min="11068" max="11068" width="1.140625" style="206" customWidth="1"/>
    <col min="11069" max="11069" width="11.5703125" style="206" customWidth="1"/>
    <col min="11070" max="11070" width="0.85546875" style="206" customWidth="1"/>
    <col min="11071" max="11071" width="7.140625" style="206" customWidth="1"/>
    <col min="11072" max="11072" width="1" style="206" customWidth="1"/>
    <col min="11073" max="11073" width="5.85546875" style="206" customWidth="1"/>
    <col min="11074" max="11074" width="0.85546875" style="206" customWidth="1"/>
    <col min="11075" max="11075" width="14" style="206" customWidth="1"/>
    <col min="11076" max="11076" width="1.5703125" style="206" customWidth="1"/>
    <col min="11077" max="11077" width="3.85546875" style="206" customWidth="1"/>
    <col min="11078" max="11078" width="2.42578125" style="206" customWidth="1"/>
    <col min="11079" max="11079" width="9.42578125" style="206" customWidth="1"/>
    <col min="11080" max="11264" width="12.7109375" style="206"/>
    <col min="11265" max="11265" width="4.140625" style="206" customWidth="1"/>
    <col min="11266" max="11266" width="1.5703125" style="206" customWidth="1"/>
    <col min="11267" max="11267" width="12.7109375" style="206" customWidth="1"/>
    <col min="11268" max="11268" width="0.85546875" style="206" customWidth="1"/>
    <col min="11269" max="11269" width="13.85546875" style="206" bestFit="1" customWidth="1"/>
    <col min="11270" max="11270" width="0.85546875" style="206" customWidth="1"/>
    <col min="11271" max="11271" width="11.5703125" style="206" customWidth="1"/>
    <col min="11272" max="11272" width="0.85546875" style="206" customWidth="1"/>
    <col min="11273" max="11273" width="12.7109375" style="206" customWidth="1"/>
    <col min="11274" max="11274" width="0.85546875" style="206" customWidth="1"/>
    <col min="11275" max="11275" width="10.7109375" style="206" customWidth="1"/>
    <col min="11276" max="11276" width="0.85546875" style="206" customWidth="1"/>
    <col min="11277" max="11277" width="11.85546875" style="206" customWidth="1"/>
    <col min="11278" max="11278" width="0.85546875" style="206" customWidth="1"/>
    <col min="11279" max="11279" width="10.7109375" style="206" customWidth="1"/>
    <col min="11280" max="11280" width="0.85546875" style="206" customWidth="1"/>
    <col min="11281" max="11281" width="11" style="206" customWidth="1"/>
    <col min="11282" max="11282" width="0.85546875" style="206" customWidth="1"/>
    <col min="11283" max="11283" width="10.7109375" style="206" customWidth="1"/>
    <col min="11284" max="11284" width="0.85546875" style="206" customWidth="1"/>
    <col min="11285" max="11285" width="13.5703125" style="206" customWidth="1"/>
    <col min="11286" max="11286" width="0.85546875" style="206" customWidth="1"/>
    <col min="11287" max="11287" width="8.85546875" style="206" customWidth="1"/>
    <col min="11288" max="11288" width="0.85546875" style="206" customWidth="1"/>
    <col min="11289" max="11289" width="6.7109375" style="206" customWidth="1"/>
    <col min="11290" max="11290" width="0.85546875" style="206" customWidth="1"/>
    <col min="11291" max="11291" width="12.7109375" style="206" customWidth="1"/>
    <col min="11292" max="11292" width="0.85546875" style="206" customWidth="1"/>
    <col min="11293" max="11293" width="8.140625" style="206" customWidth="1"/>
    <col min="11294" max="11294" width="0.85546875" style="206" customWidth="1"/>
    <col min="11295" max="11295" width="7.7109375" style="206" customWidth="1"/>
    <col min="11296" max="11296" width="0.85546875" style="206" customWidth="1"/>
    <col min="11297" max="11297" width="11.7109375" style="206" customWidth="1"/>
    <col min="11298" max="11298" width="0.7109375" style="206" customWidth="1"/>
    <col min="11299" max="11299" width="6.7109375" style="206" customWidth="1"/>
    <col min="11300" max="11300" width="0.7109375" style="206" customWidth="1"/>
    <col min="11301" max="11301" width="6.140625" style="206" customWidth="1"/>
    <col min="11302" max="11302" width="0.85546875" style="206" customWidth="1"/>
    <col min="11303" max="11303" width="11.28515625" style="206" customWidth="1"/>
    <col min="11304" max="11304" width="0.5703125" style="206" customWidth="1"/>
    <col min="11305" max="11305" width="6.5703125" style="206" customWidth="1"/>
    <col min="11306" max="11306" width="0.85546875" style="206" customWidth="1"/>
    <col min="11307" max="11307" width="5.5703125" style="206" customWidth="1"/>
    <col min="11308" max="11308" width="1.28515625" style="206" customWidth="1"/>
    <col min="11309" max="11309" width="12.85546875" style="206" customWidth="1"/>
    <col min="11310" max="11310" width="0.7109375" style="206" customWidth="1"/>
    <col min="11311" max="11311" width="7.42578125" style="206" customWidth="1"/>
    <col min="11312" max="11312" width="0.85546875" style="206" customWidth="1"/>
    <col min="11313" max="11313" width="5.7109375" style="206" customWidth="1"/>
    <col min="11314" max="11314" width="1.28515625" style="206" customWidth="1"/>
    <col min="11315" max="11315" width="12.28515625" style="206" customWidth="1"/>
    <col min="11316" max="11316" width="1" style="206" customWidth="1"/>
    <col min="11317" max="11317" width="11.5703125" style="206" customWidth="1"/>
    <col min="11318" max="11318" width="1" style="206" customWidth="1"/>
    <col min="11319" max="11319" width="11.5703125" style="206" customWidth="1"/>
    <col min="11320" max="11320" width="0.85546875" style="206" customWidth="1"/>
    <col min="11321" max="11321" width="6.5703125" style="206" customWidth="1"/>
    <col min="11322" max="11322" width="0.85546875" style="206" customWidth="1"/>
    <col min="11323" max="11323" width="5.85546875" style="206" customWidth="1"/>
    <col min="11324" max="11324" width="1.140625" style="206" customWidth="1"/>
    <col min="11325" max="11325" width="11.5703125" style="206" customWidth="1"/>
    <col min="11326" max="11326" width="0.85546875" style="206" customWidth="1"/>
    <col min="11327" max="11327" width="7.140625" style="206" customWidth="1"/>
    <col min="11328" max="11328" width="1" style="206" customWidth="1"/>
    <col min="11329" max="11329" width="5.85546875" style="206" customWidth="1"/>
    <col min="11330" max="11330" width="0.85546875" style="206" customWidth="1"/>
    <col min="11331" max="11331" width="14" style="206" customWidth="1"/>
    <col min="11332" max="11332" width="1.5703125" style="206" customWidth="1"/>
    <col min="11333" max="11333" width="3.85546875" style="206" customWidth="1"/>
    <col min="11334" max="11334" width="2.42578125" style="206" customWidth="1"/>
    <col min="11335" max="11335" width="9.42578125" style="206" customWidth="1"/>
    <col min="11336" max="11520" width="12.7109375" style="206"/>
    <col min="11521" max="11521" width="4.140625" style="206" customWidth="1"/>
    <col min="11522" max="11522" width="1.5703125" style="206" customWidth="1"/>
    <col min="11523" max="11523" width="12.7109375" style="206" customWidth="1"/>
    <col min="11524" max="11524" width="0.85546875" style="206" customWidth="1"/>
    <col min="11525" max="11525" width="13.85546875" style="206" bestFit="1" customWidth="1"/>
    <col min="11526" max="11526" width="0.85546875" style="206" customWidth="1"/>
    <col min="11527" max="11527" width="11.5703125" style="206" customWidth="1"/>
    <col min="11528" max="11528" width="0.85546875" style="206" customWidth="1"/>
    <col min="11529" max="11529" width="12.7109375" style="206" customWidth="1"/>
    <col min="11530" max="11530" width="0.85546875" style="206" customWidth="1"/>
    <col min="11531" max="11531" width="10.7109375" style="206" customWidth="1"/>
    <col min="11532" max="11532" width="0.85546875" style="206" customWidth="1"/>
    <col min="11533" max="11533" width="11.85546875" style="206" customWidth="1"/>
    <col min="11534" max="11534" width="0.85546875" style="206" customWidth="1"/>
    <col min="11535" max="11535" width="10.7109375" style="206" customWidth="1"/>
    <col min="11536" max="11536" width="0.85546875" style="206" customWidth="1"/>
    <col min="11537" max="11537" width="11" style="206" customWidth="1"/>
    <col min="11538" max="11538" width="0.85546875" style="206" customWidth="1"/>
    <col min="11539" max="11539" width="10.7109375" style="206" customWidth="1"/>
    <col min="11540" max="11540" width="0.85546875" style="206" customWidth="1"/>
    <col min="11541" max="11541" width="13.5703125" style="206" customWidth="1"/>
    <col min="11542" max="11542" width="0.85546875" style="206" customWidth="1"/>
    <col min="11543" max="11543" width="8.85546875" style="206" customWidth="1"/>
    <col min="11544" max="11544" width="0.85546875" style="206" customWidth="1"/>
    <col min="11545" max="11545" width="6.7109375" style="206" customWidth="1"/>
    <col min="11546" max="11546" width="0.85546875" style="206" customWidth="1"/>
    <col min="11547" max="11547" width="12.7109375" style="206" customWidth="1"/>
    <col min="11548" max="11548" width="0.85546875" style="206" customWidth="1"/>
    <col min="11549" max="11549" width="8.140625" style="206" customWidth="1"/>
    <col min="11550" max="11550" width="0.85546875" style="206" customWidth="1"/>
    <col min="11551" max="11551" width="7.7109375" style="206" customWidth="1"/>
    <col min="11552" max="11552" width="0.85546875" style="206" customWidth="1"/>
    <col min="11553" max="11553" width="11.7109375" style="206" customWidth="1"/>
    <col min="11554" max="11554" width="0.7109375" style="206" customWidth="1"/>
    <col min="11555" max="11555" width="6.7109375" style="206" customWidth="1"/>
    <col min="11556" max="11556" width="0.7109375" style="206" customWidth="1"/>
    <col min="11557" max="11557" width="6.140625" style="206" customWidth="1"/>
    <col min="11558" max="11558" width="0.85546875" style="206" customWidth="1"/>
    <col min="11559" max="11559" width="11.28515625" style="206" customWidth="1"/>
    <col min="11560" max="11560" width="0.5703125" style="206" customWidth="1"/>
    <col min="11561" max="11561" width="6.5703125" style="206" customWidth="1"/>
    <col min="11562" max="11562" width="0.85546875" style="206" customWidth="1"/>
    <col min="11563" max="11563" width="5.5703125" style="206" customWidth="1"/>
    <col min="11564" max="11564" width="1.28515625" style="206" customWidth="1"/>
    <col min="11565" max="11565" width="12.85546875" style="206" customWidth="1"/>
    <col min="11566" max="11566" width="0.7109375" style="206" customWidth="1"/>
    <col min="11567" max="11567" width="7.42578125" style="206" customWidth="1"/>
    <col min="11568" max="11568" width="0.85546875" style="206" customWidth="1"/>
    <col min="11569" max="11569" width="5.7109375" style="206" customWidth="1"/>
    <col min="11570" max="11570" width="1.28515625" style="206" customWidth="1"/>
    <col min="11571" max="11571" width="12.28515625" style="206" customWidth="1"/>
    <col min="11572" max="11572" width="1" style="206" customWidth="1"/>
    <col min="11573" max="11573" width="11.5703125" style="206" customWidth="1"/>
    <col min="11574" max="11574" width="1" style="206" customWidth="1"/>
    <col min="11575" max="11575" width="11.5703125" style="206" customWidth="1"/>
    <col min="11576" max="11576" width="0.85546875" style="206" customWidth="1"/>
    <col min="11577" max="11577" width="6.5703125" style="206" customWidth="1"/>
    <col min="11578" max="11578" width="0.85546875" style="206" customWidth="1"/>
    <col min="11579" max="11579" width="5.85546875" style="206" customWidth="1"/>
    <col min="11580" max="11580" width="1.140625" style="206" customWidth="1"/>
    <col min="11581" max="11581" width="11.5703125" style="206" customWidth="1"/>
    <col min="11582" max="11582" width="0.85546875" style="206" customWidth="1"/>
    <col min="11583" max="11583" width="7.140625" style="206" customWidth="1"/>
    <col min="11584" max="11584" width="1" style="206" customWidth="1"/>
    <col min="11585" max="11585" width="5.85546875" style="206" customWidth="1"/>
    <col min="11586" max="11586" width="0.85546875" style="206" customWidth="1"/>
    <col min="11587" max="11587" width="14" style="206" customWidth="1"/>
    <col min="11588" max="11588" width="1.5703125" style="206" customWidth="1"/>
    <col min="11589" max="11589" width="3.85546875" style="206" customWidth="1"/>
    <col min="11590" max="11590" width="2.42578125" style="206" customWidth="1"/>
    <col min="11591" max="11591" width="9.42578125" style="206" customWidth="1"/>
    <col min="11592" max="11776" width="12.7109375" style="206"/>
    <col min="11777" max="11777" width="4.140625" style="206" customWidth="1"/>
    <col min="11778" max="11778" width="1.5703125" style="206" customWidth="1"/>
    <col min="11779" max="11779" width="12.7109375" style="206" customWidth="1"/>
    <col min="11780" max="11780" width="0.85546875" style="206" customWidth="1"/>
    <col min="11781" max="11781" width="13.85546875" style="206" bestFit="1" customWidth="1"/>
    <col min="11782" max="11782" width="0.85546875" style="206" customWidth="1"/>
    <col min="11783" max="11783" width="11.5703125" style="206" customWidth="1"/>
    <col min="11784" max="11784" width="0.85546875" style="206" customWidth="1"/>
    <col min="11785" max="11785" width="12.7109375" style="206" customWidth="1"/>
    <col min="11786" max="11786" width="0.85546875" style="206" customWidth="1"/>
    <col min="11787" max="11787" width="10.7109375" style="206" customWidth="1"/>
    <col min="11788" max="11788" width="0.85546875" style="206" customWidth="1"/>
    <col min="11789" max="11789" width="11.85546875" style="206" customWidth="1"/>
    <col min="11790" max="11790" width="0.85546875" style="206" customWidth="1"/>
    <col min="11791" max="11791" width="10.7109375" style="206" customWidth="1"/>
    <col min="11792" max="11792" width="0.85546875" style="206" customWidth="1"/>
    <col min="11793" max="11793" width="11" style="206" customWidth="1"/>
    <col min="11794" max="11794" width="0.85546875" style="206" customWidth="1"/>
    <col min="11795" max="11795" width="10.7109375" style="206" customWidth="1"/>
    <col min="11796" max="11796" width="0.85546875" style="206" customWidth="1"/>
    <col min="11797" max="11797" width="13.5703125" style="206" customWidth="1"/>
    <col min="11798" max="11798" width="0.85546875" style="206" customWidth="1"/>
    <col min="11799" max="11799" width="8.85546875" style="206" customWidth="1"/>
    <col min="11800" max="11800" width="0.85546875" style="206" customWidth="1"/>
    <col min="11801" max="11801" width="6.7109375" style="206" customWidth="1"/>
    <col min="11802" max="11802" width="0.85546875" style="206" customWidth="1"/>
    <col min="11803" max="11803" width="12.7109375" style="206" customWidth="1"/>
    <col min="11804" max="11804" width="0.85546875" style="206" customWidth="1"/>
    <col min="11805" max="11805" width="8.140625" style="206" customWidth="1"/>
    <col min="11806" max="11806" width="0.85546875" style="206" customWidth="1"/>
    <col min="11807" max="11807" width="7.7109375" style="206" customWidth="1"/>
    <col min="11808" max="11808" width="0.85546875" style="206" customWidth="1"/>
    <col min="11809" max="11809" width="11.7109375" style="206" customWidth="1"/>
    <col min="11810" max="11810" width="0.7109375" style="206" customWidth="1"/>
    <col min="11811" max="11811" width="6.7109375" style="206" customWidth="1"/>
    <col min="11812" max="11812" width="0.7109375" style="206" customWidth="1"/>
    <col min="11813" max="11813" width="6.140625" style="206" customWidth="1"/>
    <col min="11814" max="11814" width="0.85546875" style="206" customWidth="1"/>
    <col min="11815" max="11815" width="11.28515625" style="206" customWidth="1"/>
    <col min="11816" max="11816" width="0.5703125" style="206" customWidth="1"/>
    <col min="11817" max="11817" width="6.5703125" style="206" customWidth="1"/>
    <col min="11818" max="11818" width="0.85546875" style="206" customWidth="1"/>
    <col min="11819" max="11819" width="5.5703125" style="206" customWidth="1"/>
    <col min="11820" max="11820" width="1.28515625" style="206" customWidth="1"/>
    <col min="11821" max="11821" width="12.85546875" style="206" customWidth="1"/>
    <col min="11822" max="11822" width="0.7109375" style="206" customWidth="1"/>
    <col min="11823" max="11823" width="7.42578125" style="206" customWidth="1"/>
    <col min="11824" max="11824" width="0.85546875" style="206" customWidth="1"/>
    <col min="11825" max="11825" width="5.7109375" style="206" customWidth="1"/>
    <col min="11826" max="11826" width="1.28515625" style="206" customWidth="1"/>
    <col min="11827" max="11827" width="12.28515625" style="206" customWidth="1"/>
    <col min="11828" max="11828" width="1" style="206" customWidth="1"/>
    <col min="11829" max="11829" width="11.5703125" style="206" customWidth="1"/>
    <col min="11830" max="11830" width="1" style="206" customWidth="1"/>
    <col min="11831" max="11831" width="11.5703125" style="206" customWidth="1"/>
    <col min="11832" max="11832" width="0.85546875" style="206" customWidth="1"/>
    <col min="11833" max="11833" width="6.5703125" style="206" customWidth="1"/>
    <col min="11834" max="11834" width="0.85546875" style="206" customWidth="1"/>
    <col min="11835" max="11835" width="5.85546875" style="206" customWidth="1"/>
    <col min="11836" max="11836" width="1.140625" style="206" customWidth="1"/>
    <col min="11837" max="11837" width="11.5703125" style="206" customWidth="1"/>
    <col min="11838" max="11838" width="0.85546875" style="206" customWidth="1"/>
    <col min="11839" max="11839" width="7.140625" style="206" customWidth="1"/>
    <col min="11840" max="11840" width="1" style="206" customWidth="1"/>
    <col min="11841" max="11841" width="5.85546875" style="206" customWidth="1"/>
    <col min="11842" max="11842" width="0.85546875" style="206" customWidth="1"/>
    <col min="11843" max="11843" width="14" style="206" customWidth="1"/>
    <col min="11844" max="11844" width="1.5703125" style="206" customWidth="1"/>
    <col min="11845" max="11845" width="3.85546875" style="206" customWidth="1"/>
    <col min="11846" max="11846" width="2.42578125" style="206" customWidth="1"/>
    <col min="11847" max="11847" width="9.42578125" style="206" customWidth="1"/>
    <col min="11848" max="12032" width="12.7109375" style="206"/>
    <col min="12033" max="12033" width="4.140625" style="206" customWidth="1"/>
    <col min="12034" max="12034" width="1.5703125" style="206" customWidth="1"/>
    <col min="12035" max="12035" width="12.7109375" style="206" customWidth="1"/>
    <col min="12036" max="12036" width="0.85546875" style="206" customWidth="1"/>
    <col min="12037" max="12037" width="13.85546875" style="206" bestFit="1" customWidth="1"/>
    <col min="12038" max="12038" width="0.85546875" style="206" customWidth="1"/>
    <col min="12039" max="12039" width="11.5703125" style="206" customWidth="1"/>
    <col min="12040" max="12040" width="0.85546875" style="206" customWidth="1"/>
    <col min="12041" max="12041" width="12.7109375" style="206" customWidth="1"/>
    <col min="12042" max="12042" width="0.85546875" style="206" customWidth="1"/>
    <col min="12043" max="12043" width="10.7109375" style="206" customWidth="1"/>
    <col min="12044" max="12044" width="0.85546875" style="206" customWidth="1"/>
    <col min="12045" max="12045" width="11.85546875" style="206" customWidth="1"/>
    <col min="12046" max="12046" width="0.85546875" style="206" customWidth="1"/>
    <col min="12047" max="12047" width="10.7109375" style="206" customWidth="1"/>
    <col min="12048" max="12048" width="0.85546875" style="206" customWidth="1"/>
    <col min="12049" max="12049" width="11" style="206" customWidth="1"/>
    <col min="12050" max="12050" width="0.85546875" style="206" customWidth="1"/>
    <col min="12051" max="12051" width="10.7109375" style="206" customWidth="1"/>
    <col min="12052" max="12052" width="0.85546875" style="206" customWidth="1"/>
    <col min="12053" max="12053" width="13.5703125" style="206" customWidth="1"/>
    <col min="12054" max="12054" width="0.85546875" style="206" customWidth="1"/>
    <col min="12055" max="12055" width="8.85546875" style="206" customWidth="1"/>
    <col min="12056" max="12056" width="0.85546875" style="206" customWidth="1"/>
    <col min="12057" max="12057" width="6.7109375" style="206" customWidth="1"/>
    <col min="12058" max="12058" width="0.85546875" style="206" customWidth="1"/>
    <col min="12059" max="12059" width="12.7109375" style="206" customWidth="1"/>
    <col min="12060" max="12060" width="0.85546875" style="206" customWidth="1"/>
    <col min="12061" max="12061" width="8.140625" style="206" customWidth="1"/>
    <col min="12062" max="12062" width="0.85546875" style="206" customWidth="1"/>
    <col min="12063" max="12063" width="7.7109375" style="206" customWidth="1"/>
    <col min="12064" max="12064" width="0.85546875" style="206" customWidth="1"/>
    <col min="12065" max="12065" width="11.7109375" style="206" customWidth="1"/>
    <col min="12066" max="12066" width="0.7109375" style="206" customWidth="1"/>
    <col min="12067" max="12067" width="6.7109375" style="206" customWidth="1"/>
    <col min="12068" max="12068" width="0.7109375" style="206" customWidth="1"/>
    <col min="12069" max="12069" width="6.140625" style="206" customWidth="1"/>
    <col min="12070" max="12070" width="0.85546875" style="206" customWidth="1"/>
    <col min="12071" max="12071" width="11.28515625" style="206" customWidth="1"/>
    <col min="12072" max="12072" width="0.5703125" style="206" customWidth="1"/>
    <col min="12073" max="12073" width="6.5703125" style="206" customWidth="1"/>
    <col min="12074" max="12074" width="0.85546875" style="206" customWidth="1"/>
    <col min="12075" max="12075" width="5.5703125" style="206" customWidth="1"/>
    <col min="12076" max="12076" width="1.28515625" style="206" customWidth="1"/>
    <col min="12077" max="12077" width="12.85546875" style="206" customWidth="1"/>
    <col min="12078" max="12078" width="0.7109375" style="206" customWidth="1"/>
    <col min="12079" max="12079" width="7.42578125" style="206" customWidth="1"/>
    <col min="12080" max="12080" width="0.85546875" style="206" customWidth="1"/>
    <col min="12081" max="12081" width="5.7109375" style="206" customWidth="1"/>
    <col min="12082" max="12082" width="1.28515625" style="206" customWidth="1"/>
    <col min="12083" max="12083" width="12.28515625" style="206" customWidth="1"/>
    <col min="12084" max="12084" width="1" style="206" customWidth="1"/>
    <col min="12085" max="12085" width="11.5703125" style="206" customWidth="1"/>
    <col min="12086" max="12086" width="1" style="206" customWidth="1"/>
    <col min="12087" max="12087" width="11.5703125" style="206" customWidth="1"/>
    <col min="12088" max="12088" width="0.85546875" style="206" customWidth="1"/>
    <col min="12089" max="12089" width="6.5703125" style="206" customWidth="1"/>
    <col min="12090" max="12090" width="0.85546875" style="206" customWidth="1"/>
    <col min="12091" max="12091" width="5.85546875" style="206" customWidth="1"/>
    <col min="12092" max="12092" width="1.140625" style="206" customWidth="1"/>
    <col min="12093" max="12093" width="11.5703125" style="206" customWidth="1"/>
    <col min="12094" max="12094" width="0.85546875" style="206" customWidth="1"/>
    <col min="12095" max="12095" width="7.140625" style="206" customWidth="1"/>
    <col min="12096" max="12096" width="1" style="206" customWidth="1"/>
    <col min="12097" max="12097" width="5.85546875" style="206" customWidth="1"/>
    <col min="12098" max="12098" width="0.85546875" style="206" customWidth="1"/>
    <col min="12099" max="12099" width="14" style="206" customWidth="1"/>
    <col min="12100" max="12100" width="1.5703125" style="206" customWidth="1"/>
    <col min="12101" max="12101" width="3.85546875" style="206" customWidth="1"/>
    <col min="12102" max="12102" width="2.42578125" style="206" customWidth="1"/>
    <col min="12103" max="12103" width="9.42578125" style="206" customWidth="1"/>
    <col min="12104" max="12288" width="12.7109375" style="206"/>
    <col min="12289" max="12289" width="4.140625" style="206" customWidth="1"/>
    <col min="12290" max="12290" width="1.5703125" style="206" customWidth="1"/>
    <col min="12291" max="12291" width="12.7109375" style="206" customWidth="1"/>
    <col min="12292" max="12292" width="0.85546875" style="206" customWidth="1"/>
    <col min="12293" max="12293" width="13.85546875" style="206" bestFit="1" customWidth="1"/>
    <col min="12294" max="12294" width="0.85546875" style="206" customWidth="1"/>
    <col min="12295" max="12295" width="11.5703125" style="206" customWidth="1"/>
    <col min="12296" max="12296" width="0.85546875" style="206" customWidth="1"/>
    <col min="12297" max="12297" width="12.7109375" style="206" customWidth="1"/>
    <col min="12298" max="12298" width="0.85546875" style="206" customWidth="1"/>
    <col min="12299" max="12299" width="10.7109375" style="206" customWidth="1"/>
    <col min="12300" max="12300" width="0.85546875" style="206" customWidth="1"/>
    <col min="12301" max="12301" width="11.85546875" style="206" customWidth="1"/>
    <col min="12302" max="12302" width="0.85546875" style="206" customWidth="1"/>
    <col min="12303" max="12303" width="10.7109375" style="206" customWidth="1"/>
    <col min="12304" max="12304" width="0.85546875" style="206" customWidth="1"/>
    <col min="12305" max="12305" width="11" style="206" customWidth="1"/>
    <col min="12306" max="12306" width="0.85546875" style="206" customWidth="1"/>
    <col min="12307" max="12307" width="10.7109375" style="206" customWidth="1"/>
    <col min="12308" max="12308" width="0.85546875" style="206" customWidth="1"/>
    <col min="12309" max="12309" width="13.5703125" style="206" customWidth="1"/>
    <col min="12310" max="12310" width="0.85546875" style="206" customWidth="1"/>
    <col min="12311" max="12311" width="8.85546875" style="206" customWidth="1"/>
    <col min="12312" max="12312" width="0.85546875" style="206" customWidth="1"/>
    <col min="12313" max="12313" width="6.7109375" style="206" customWidth="1"/>
    <col min="12314" max="12314" width="0.85546875" style="206" customWidth="1"/>
    <col min="12315" max="12315" width="12.7109375" style="206" customWidth="1"/>
    <col min="12316" max="12316" width="0.85546875" style="206" customWidth="1"/>
    <col min="12317" max="12317" width="8.140625" style="206" customWidth="1"/>
    <col min="12318" max="12318" width="0.85546875" style="206" customWidth="1"/>
    <col min="12319" max="12319" width="7.7109375" style="206" customWidth="1"/>
    <col min="12320" max="12320" width="0.85546875" style="206" customWidth="1"/>
    <col min="12321" max="12321" width="11.7109375" style="206" customWidth="1"/>
    <col min="12322" max="12322" width="0.7109375" style="206" customWidth="1"/>
    <col min="12323" max="12323" width="6.7109375" style="206" customWidth="1"/>
    <col min="12324" max="12324" width="0.7109375" style="206" customWidth="1"/>
    <col min="12325" max="12325" width="6.140625" style="206" customWidth="1"/>
    <col min="12326" max="12326" width="0.85546875" style="206" customWidth="1"/>
    <col min="12327" max="12327" width="11.28515625" style="206" customWidth="1"/>
    <col min="12328" max="12328" width="0.5703125" style="206" customWidth="1"/>
    <col min="12329" max="12329" width="6.5703125" style="206" customWidth="1"/>
    <col min="12330" max="12330" width="0.85546875" style="206" customWidth="1"/>
    <col min="12331" max="12331" width="5.5703125" style="206" customWidth="1"/>
    <col min="12332" max="12332" width="1.28515625" style="206" customWidth="1"/>
    <col min="12333" max="12333" width="12.85546875" style="206" customWidth="1"/>
    <col min="12334" max="12334" width="0.7109375" style="206" customWidth="1"/>
    <col min="12335" max="12335" width="7.42578125" style="206" customWidth="1"/>
    <col min="12336" max="12336" width="0.85546875" style="206" customWidth="1"/>
    <col min="12337" max="12337" width="5.7109375" style="206" customWidth="1"/>
    <col min="12338" max="12338" width="1.28515625" style="206" customWidth="1"/>
    <col min="12339" max="12339" width="12.28515625" style="206" customWidth="1"/>
    <col min="12340" max="12340" width="1" style="206" customWidth="1"/>
    <col min="12341" max="12341" width="11.5703125" style="206" customWidth="1"/>
    <col min="12342" max="12342" width="1" style="206" customWidth="1"/>
    <col min="12343" max="12343" width="11.5703125" style="206" customWidth="1"/>
    <col min="12344" max="12344" width="0.85546875" style="206" customWidth="1"/>
    <col min="12345" max="12345" width="6.5703125" style="206" customWidth="1"/>
    <col min="12346" max="12346" width="0.85546875" style="206" customWidth="1"/>
    <col min="12347" max="12347" width="5.85546875" style="206" customWidth="1"/>
    <col min="12348" max="12348" width="1.140625" style="206" customWidth="1"/>
    <col min="12349" max="12349" width="11.5703125" style="206" customWidth="1"/>
    <col min="12350" max="12350" width="0.85546875" style="206" customWidth="1"/>
    <col min="12351" max="12351" width="7.140625" style="206" customWidth="1"/>
    <col min="12352" max="12352" width="1" style="206" customWidth="1"/>
    <col min="12353" max="12353" width="5.85546875" style="206" customWidth="1"/>
    <col min="12354" max="12354" width="0.85546875" style="206" customWidth="1"/>
    <col min="12355" max="12355" width="14" style="206" customWidth="1"/>
    <col min="12356" max="12356" width="1.5703125" style="206" customWidth="1"/>
    <col min="12357" max="12357" width="3.85546875" style="206" customWidth="1"/>
    <col min="12358" max="12358" width="2.42578125" style="206" customWidth="1"/>
    <col min="12359" max="12359" width="9.42578125" style="206" customWidth="1"/>
    <col min="12360" max="12544" width="12.7109375" style="206"/>
    <col min="12545" max="12545" width="4.140625" style="206" customWidth="1"/>
    <col min="12546" max="12546" width="1.5703125" style="206" customWidth="1"/>
    <col min="12547" max="12547" width="12.7109375" style="206" customWidth="1"/>
    <col min="12548" max="12548" width="0.85546875" style="206" customWidth="1"/>
    <col min="12549" max="12549" width="13.85546875" style="206" bestFit="1" customWidth="1"/>
    <col min="12550" max="12550" width="0.85546875" style="206" customWidth="1"/>
    <col min="12551" max="12551" width="11.5703125" style="206" customWidth="1"/>
    <col min="12552" max="12552" width="0.85546875" style="206" customWidth="1"/>
    <col min="12553" max="12553" width="12.7109375" style="206" customWidth="1"/>
    <col min="12554" max="12554" width="0.85546875" style="206" customWidth="1"/>
    <col min="12555" max="12555" width="10.7109375" style="206" customWidth="1"/>
    <col min="12556" max="12556" width="0.85546875" style="206" customWidth="1"/>
    <col min="12557" max="12557" width="11.85546875" style="206" customWidth="1"/>
    <col min="12558" max="12558" width="0.85546875" style="206" customWidth="1"/>
    <col min="12559" max="12559" width="10.7109375" style="206" customWidth="1"/>
    <col min="12560" max="12560" width="0.85546875" style="206" customWidth="1"/>
    <col min="12561" max="12561" width="11" style="206" customWidth="1"/>
    <col min="12562" max="12562" width="0.85546875" style="206" customWidth="1"/>
    <col min="12563" max="12563" width="10.7109375" style="206" customWidth="1"/>
    <col min="12564" max="12564" width="0.85546875" style="206" customWidth="1"/>
    <col min="12565" max="12565" width="13.5703125" style="206" customWidth="1"/>
    <col min="12566" max="12566" width="0.85546875" style="206" customWidth="1"/>
    <col min="12567" max="12567" width="8.85546875" style="206" customWidth="1"/>
    <col min="12568" max="12568" width="0.85546875" style="206" customWidth="1"/>
    <col min="12569" max="12569" width="6.7109375" style="206" customWidth="1"/>
    <col min="12570" max="12570" width="0.85546875" style="206" customWidth="1"/>
    <col min="12571" max="12571" width="12.7109375" style="206" customWidth="1"/>
    <col min="12572" max="12572" width="0.85546875" style="206" customWidth="1"/>
    <col min="12573" max="12573" width="8.140625" style="206" customWidth="1"/>
    <col min="12574" max="12574" width="0.85546875" style="206" customWidth="1"/>
    <col min="12575" max="12575" width="7.7109375" style="206" customWidth="1"/>
    <col min="12576" max="12576" width="0.85546875" style="206" customWidth="1"/>
    <col min="12577" max="12577" width="11.7109375" style="206" customWidth="1"/>
    <col min="12578" max="12578" width="0.7109375" style="206" customWidth="1"/>
    <col min="12579" max="12579" width="6.7109375" style="206" customWidth="1"/>
    <col min="12580" max="12580" width="0.7109375" style="206" customWidth="1"/>
    <col min="12581" max="12581" width="6.140625" style="206" customWidth="1"/>
    <col min="12582" max="12582" width="0.85546875" style="206" customWidth="1"/>
    <col min="12583" max="12583" width="11.28515625" style="206" customWidth="1"/>
    <col min="12584" max="12584" width="0.5703125" style="206" customWidth="1"/>
    <col min="12585" max="12585" width="6.5703125" style="206" customWidth="1"/>
    <col min="12586" max="12586" width="0.85546875" style="206" customWidth="1"/>
    <col min="12587" max="12587" width="5.5703125" style="206" customWidth="1"/>
    <col min="12588" max="12588" width="1.28515625" style="206" customWidth="1"/>
    <col min="12589" max="12589" width="12.85546875" style="206" customWidth="1"/>
    <col min="12590" max="12590" width="0.7109375" style="206" customWidth="1"/>
    <col min="12591" max="12591" width="7.42578125" style="206" customWidth="1"/>
    <col min="12592" max="12592" width="0.85546875" style="206" customWidth="1"/>
    <col min="12593" max="12593" width="5.7109375" style="206" customWidth="1"/>
    <col min="12594" max="12594" width="1.28515625" style="206" customWidth="1"/>
    <col min="12595" max="12595" width="12.28515625" style="206" customWidth="1"/>
    <col min="12596" max="12596" width="1" style="206" customWidth="1"/>
    <col min="12597" max="12597" width="11.5703125" style="206" customWidth="1"/>
    <col min="12598" max="12598" width="1" style="206" customWidth="1"/>
    <col min="12599" max="12599" width="11.5703125" style="206" customWidth="1"/>
    <col min="12600" max="12600" width="0.85546875" style="206" customWidth="1"/>
    <col min="12601" max="12601" width="6.5703125" style="206" customWidth="1"/>
    <col min="12602" max="12602" width="0.85546875" style="206" customWidth="1"/>
    <col min="12603" max="12603" width="5.85546875" style="206" customWidth="1"/>
    <col min="12604" max="12604" width="1.140625" style="206" customWidth="1"/>
    <col min="12605" max="12605" width="11.5703125" style="206" customWidth="1"/>
    <col min="12606" max="12606" width="0.85546875" style="206" customWidth="1"/>
    <col min="12607" max="12607" width="7.140625" style="206" customWidth="1"/>
    <col min="12608" max="12608" width="1" style="206" customWidth="1"/>
    <col min="12609" max="12609" width="5.85546875" style="206" customWidth="1"/>
    <col min="12610" max="12610" width="0.85546875" style="206" customWidth="1"/>
    <col min="12611" max="12611" width="14" style="206" customWidth="1"/>
    <col min="12612" max="12612" width="1.5703125" style="206" customWidth="1"/>
    <col min="12613" max="12613" width="3.85546875" style="206" customWidth="1"/>
    <col min="12614" max="12614" width="2.42578125" style="206" customWidth="1"/>
    <col min="12615" max="12615" width="9.42578125" style="206" customWidth="1"/>
    <col min="12616" max="12800" width="12.7109375" style="206"/>
    <col min="12801" max="12801" width="4.140625" style="206" customWidth="1"/>
    <col min="12802" max="12802" width="1.5703125" style="206" customWidth="1"/>
    <col min="12803" max="12803" width="12.7109375" style="206" customWidth="1"/>
    <col min="12804" max="12804" width="0.85546875" style="206" customWidth="1"/>
    <col min="12805" max="12805" width="13.85546875" style="206" bestFit="1" customWidth="1"/>
    <col min="12806" max="12806" width="0.85546875" style="206" customWidth="1"/>
    <col min="12807" max="12807" width="11.5703125" style="206" customWidth="1"/>
    <col min="12808" max="12808" width="0.85546875" style="206" customWidth="1"/>
    <col min="12809" max="12809" width="12.7109375" style="206" customWidth="1"/>
    <col min="12810" max="12810" width="0.85546875" style="206" customWidth="1"/>
    <col min="12811" max="12811" width="10.7109375" style="206" customWidth="1"/>
    <col min="12812" max="12812" width="0.85546875" style="206" customWidth="1"/>
    <col min="12813" max="12813" width="11.85546875" style="206" customWidth="1"/>
    <col min="12814" max="12814" width="0.85546875" style="206" customWidth="1"/>
    <col min="12815" max="12815" width="10.7109375" style="206" customWidth="1"/>
    <col min="12816" max="12816" width="0.85546875" style="206" customWidth="1"/>
    <col min="12817" max="12817" width="11" style="206" customWidth="1"/>
    <col min="12818" max="12818" width="0.85546875" style="206" customWidth="1"/>
    <col min="12819" max="12819" width="10.7109375" style="206" customWidth="1"/>
    <col min="12820" max="12820" width="0.85546875" style="206" customWidth="1"/>
    <col min="12821" max="12821" width="13.5703125" style="206" customWidth="1"/>
    <col min="12822" max="12822" width="0.85546875" style="206" customWidth="1"/>
    <col min="12823" max="12823" width="8.85546875" style="206" customWidth="1"/>
    <col min="12824" max="12824" width="0.85546875" style="206" customWidth="1"/>
    <col min="12825" max="12825" width="6.7109375" style="206" customWidth="1"/>
    <col min="12826" max="12826" width="0.85546875" style="206" customWidth="1"/>
    <col min="12827" max="12827" width="12.7109375" style="206" customWidth="1"/>
    <col min="12828" max="12828" width="0.85546875" style="206" customWidth="1"/>
    <col min="12829" max="12829" width="8.140625" style="206" customWidth="1"/>
    <col min="12830" max="12830" width="0.85546875" style="206" customWidth="1"/>
    <col min="12831" max="12831" width="7.7109375" style="206" customWidth="1"/>
    <col min="12832" max="12832" width="0.85546875" style="206" customWidth="1"/>
    <col min="12833" max="12833" width="11.7109375" style="206" customWidth="1"/>
    <col min="12834" max="12834" width="0.7109375" style="206" customWidth="1"/>
    <col min="12835" max="12835" width="6.7109375" style="206" customWidth="1"/>
    <col min="12836" max="12836" width="0.7109375" style="206" customWidth="1"/>
    <col min="12837" max="12837" width="6.140625" style="206" customWidth="1"/>
    <col min="12838" max="12838" width="0.85546875" style="206" customWidth="1"/>
    <col min="12839" max="12839" width="11.28515625" style="206" customWidth="1"/>
    <col min="12840" max="12840" width="0.5703125" style="206" customWidth="1"/>
    <col min="12841" max="12841" width="6.5703125" style="206" customWidth="1"/>
    <col min="12842" max="12842" width="0.85546875" style="206" customWidth="1"/>
    <col min="12843" max="12843" width="5.5703125" style="206" customWidth="1"/>
    <col min="12844" max="12844" width="1.28515625" style="206" customWidth="1"/>
    <col min="12845" max="12845" width="12.85546875" style="206" customWidth="1"/>
    <col min="12846" max="12846" width="0.7109375" style="206" customWidth="1"/>
    <col min="12847" max="12847" width="7.42578125" style="206" customWidth="1"/>
    <col min="12848" max="12848" width="0.85546875" style="206" customWidth="1"/>
    <col min="12849" max="12849" width="5.7109375" style="206" customWidth="1"/>
    <col min="12850" max="12850" width="1.28515625" style="206" customWidth="1"/>
    <col min="12851" max="12851" width="12.28515625" style="206" customWidth="1"/>
    <col min="12852" max="12852" width="1" style="206" customWidth="1"/>
    <col min="12853" max="12853" width="11.5703125" style="206" customWidth="1"/>
    <col min="12854" max="12854" width="1" style="206" customWidth="1"/>
    <col min="12855" max="12855" width="11.5703125" style="206" customWidth="1"/>
    <col min="12856" max="12856" width="0.85546875" style="206" customWidth="1"/>
    <col min="12857" max="12857" width="6.5703125" style="206" customWidth="1"/>
    <col min="12858" max="12858" width="0.85546875" style="206" customWidth="1"/>
    <col min="12859" max="12859" width="5.85546875" style="206" customWidth="1"/>
    <col min="12860" max="12860" width="1.140625" style="206" customWidth="1"/>
    <col min="12861" max="12861" width="11.5703125" style="206" customWidth="1"/>
    <col min="12862" max="12862" width="0.85546875" style="206" customWidth="1"/>
    <col min="12863" max="12863" width="7.140625" style="206" customWidth="1"/>
    <col min="12864" max="12864" width="1" style="206" customWidth="1"/>
    <col min="12865" max="12865" width="5.85546875" style="206" customWidth="1"/>
    <col min="12866" max="12866" width="0.85546875" style="206" customWidth="1"/>
    <col min="12867" max="12867" width="14" style="206" customWidth="1"/>
    <col min="12868" max="12868" width="1.5703125" style="206" customWidth="1"/>
    <col min="12869" max="12869" width="3.85546875" style="206" customWidth="1"/>
    <col min="12870" max="12870" width="2.42578125" style="206" customWidth="1"/>
    <col min="12871" max="12871" width="9.42578125" style="206" customWidth="1"/>
    <col min="12872" max="13056" width="12.7109375" style="206"/>
    <col min="13057" max="13057" width="4.140625" style="206" customWidth="1"/>
    <col min="13058" max="13058" width="1.5703125" style="206" customWidth="1"/>
    <col min="13059" max="13059" width="12.7109375" style="206" customWidth="1"/>
    <col min="13060" max="13060" width="0.85546875" style="206" customWidth="1"/>
    <col min="13061" max="13061" width="13.85546875" style="206" bestFit="1" customWidth="1"/>
    <col min="13062" max="13062" width="0.85546875" style="206" customWidth="1"/>
    <col min="13063" max="13063" width="11.5703125" style="206" customWidth="1"/>
    <col min="13064" max="13064" width="0.85546875" style="206" customWidth="1"/>
    <col min="13065" max="13065" width="12.7109375" style="206" customWidth="1"/>
    <col min="13066" max="13066" width="0.85546875" style="206" customWidth="1"/>
    <col min="13067" max="13067" width="10.7109375" style="206" customWidth="1"/>
    <col min="13068" max="13068" width="0.85546875" style="206" customWidth="1"/>
    <col min="13069" max="13069" width="11.85546875" style="206" customWidth="1"/>
    <col min="13070" max="13070" width="0.85546875" style="206" customWidth="1"/>
    <col min="13071" max="13071" width="10.7109375" style="206" customWidth="1"/>
    <col min="13072" max="13072" width="0.85546875" style="206" customWidth="1"/>
    <col min="13073" max="13073" width="11" style="206" customWidth="1"/>
    <col min="13074" max="13074" width="0.85546875" style="206" customWidth="1"/>
    <col min="13075" max="13075" width="10.7109375" style="206" customWidth="1"/>
    <col min="13076" max="13076" width="0.85546875" style="206" customWidth="1"/>
    <col min="13077" max="13077" width="13.5703125" style="206" customWidth="1"/>
    <col min="13078" max="13078" width="0.85546875" style="206" customWidth="1"/>
    <col min="13079" max="13079" width="8.85546875" style="206" customWidth="1"/>
    <col min="13080" max="13080" width="0.85546875" style="206" customWidth="1"/>
    <col min="13081" max="13081" width="6.7109375" style="206" customWidth="1"/>
    <col min="13082" max="13082" width="0.85546875" style="206" customWidth="1"/>
    <col min="13083" max="13083" width="12.7109375" style="206" customWidth="1"/>
    <col min="13084" max="13084" width="0.85546875" style="206" customWidth="1"/>
    <col min="13085" max="13085" width="8.140625" style="206" customWidth="1"/>
    <col min="13086" max="13086" width="0.85546875" style="206" customWidth="1"/>
    <col min="13087" max="13087" width="7.7109375" style="206" customWidth="1"/>
    <col min="13088" max="13088" width="0.85546875" style="206" customWidth="1"/>
    <col min="13089" max="13089" width="11.7109375" style="206" customWidth="1"/>
    <col min="13090" max="13090" width="0.7109375" style="206" customWidth="1"/>
    <col min="13091" max="13091" width="6.7109375" style="206" customWidth="1"/>
    <col min="13092" max="13092" width="0.7109375" style="206" customWidth="1"/>
    <col min="13093" max="13093" width="6.140625" style="206" customWidth="1"/>
    <col min="13094" max="13094" width="0.85546875" style="206" customWidth="1"/>
    <col min="13095" max="13095" width="11.28515625" style="206" customWidth="1"/>
    <col min="13096" max="13096" width="0.5703125" style="206" customWidth="1"/>
    <col min="13097" max="13097" width="6.5703125" style="206" customWidth="1"/>
    <col min="13098" max="13098" width="0.85546875" style="206" customWidth="1"/>
    <col min="13099" max="13099" width="5.5703125" style="206" customWidth="1"/>
    <col min="13100" max="13100" width="1.28515625" style="206" customWidth="1"/>
    <col min="13101" max="13101" width="12.85546875" style="206" customWidth="1"/>
    <col min="13102" max="13102" width="0.7109375" style="206" customWidth="1"/>
    <col min="13103" max="13103" width="7.42578125" style="206" customWidth="1"/>
    <col min="13104" max="13104" width="0.85546875" style="206" customWidth="1"/>
    <col min="13105" max="13105" width="5.7109375" style="206" customWidth="1"/>
    <col min="13106" max="13106" width="1.28515625" style="206" customWidth="1"/>
    <col min="13107" max="13107" width="12.28515625" style="206" customWidth="1"/>
    <col min="13108" max="13108" width="1" style="206" customWidth="1"/>
    <col min="13109" max="13109" width="11.5703125" style="206" customWidth="1"/>
    <col min="13110" max="13110" width="1" style="206" customWidth="1"/>
    <col min="13111" max="13111" width="11.5703125" style="206" customWidth="1"/>
    <col min="13112" max="13112" width="0.85546875" style="206" customWidth="1"/>
    <col min="13113" max="13113" width="6.5703125" style="206" customWidth="1"/>
    <col min="13114" max="13114" width="0.85546875" style="206" customWidth="1"/>
    <col min="13115" max="13115" width="5.85546875" style="206" customWidth="1"/>
    <col min="13116" max="13116" width="1.140625" style="206" customWidth="1"/>
    <col min="13117" max="13117" width="11.5703125" style="206" customWidth="1"/>
    <col min="13118" max="13118" width="0.85546875" style="206" customWidth="1"/>
    <col min="13119" max="13119" width="7.140625" style="206" customWidth="1"/>
    <col min="13120" max="13120" width="1" style="206" customWidth="1"/>
    <col min="13121" max="13121" width="5.85546875" style="206" customWidth="1"/>
    <col min="13122" max="13122" width="0.85546875" style="206" customWidth="1"/>
    <col min="13123" max="13123" width="14" style="206" customWidth="1"/>
    <col min="13124" max="13124" width="1.5703125" style="206" customWidth="1"/>
    <col min="13125" max="13125" width="3.85546875" style="206" customWidth="1"/>
    <col min="13126" max="13126" width="2.42578125" style="206" customWidth="1"/>
    <col min="13127" max="13127" width="9.42578125" style="206" customWidth="1"/>
    <col min="13128" max="13312" width="12.7109375" style="206"/>
    <col min="13313" max="13313" width="4.140625" style="206" customWidth="1"/>
    <col min="13314" max="13314" width="1.5703125" style="206" customWidth="1"/>
    <col min="13315" max="13315" width="12.7109375" style="206" customWidth="1"/>
    <col min="13316" max="13316" width="0.85546875" style="206" customWidth="1"/>
    <col min="13317" max="13317" width="13.85546875" style="206" bestFit="1" customWidth="1"/>
    <col min="13318" max="13318" width="0.85546875" style="206" customWidth="1"/>
    <col min="13319" max="13319" width="11.5703125" style="206" customWidth="1"/>
    <col min="13320" max="13320" width="0.85546875" style="206" customWidth="1"/>
    <col min="13321" max="13321" width="12.7109375" style="206" customWidth="1"/>
    <col min="13322" max="13322" width="0.85546875" style="206" customWidth="1"/>
    <col min="13323" max="13323" width="10.7109375" style="206" customWidth="1"/>
    <col min="13324" max="13324" width="0.85546875" style="206" customWidth="1"/>
    <col min="13325" max="13325" width="11.85546875" style="206" customWidth="1"/>
    <col min="13326" max="13326" width="0.85546875" style="206" customWidth="1"/>
    <col min="13327" max="13327" width="10.7109375" style="206" customWidth="1"/>
    <col min="13328" max="13328" width="0.85546875" style="206" customWidth="1"/>
    <col min="13329" max="13329" width="11" style="206" customWidth="1"/>
    <col min="13330" max="13330" width="0.85546875" style="206" customWidth="1"/>
    <col min="13331" max="13331" width="10.7109375" style="206" customWidth="1"/>
    <col min="13332" max="13332" width="0.85546875" style="206" customWidth="1"/>
    <col min="13333" max="13333" width="13.5703125" style="206" customWidth="1"/>
    <col min="13334" max="13334" width="0.85546875" style="206" customWidth="1"/>
    <col min="13335" max="13335" width="8.85546875" style="206" customWidth="1"/>
    <col min="13336" max="13336" width="0.85546875" style="206" customWidth="1"/>
    <col min="13337" max="13337" width="6.7109375" style="206" customWidth="1"/>
    <col min="13338" max="13338" width="0.85546875" style="206" customWidth="1"/>
    <col min="13339" max="13339" width="12.7109375" style="206" customWidth="1"/>
    <col min="13340" max="13340" width="0.85546875" style="206" customWidth="1"/>
    <col min="13341" max="13341" width="8.140625" style="206" customWidth="1"/>
    <col min="13342" max="13342" width="0.85546875" style="206" customWidth="1"/>
    <col min="13343" max="13343" width="7.7109375" style="206" customWidth="1"/>
    <col min="13344" max="13344" width="0.85546875" style="206" customWidth="1"/>
    <col min="13345" max="13345" width="11.7109375" style="206" customWidth="1"/>
    <col min="13346" max="13346" width="0.7109375" style="206" customWidth="1"/>
    <col min="13347" max="13347" width="6.7109375" style="206" customWidth="1"/>
    <col min="13348" max="13348" width="0.7109375" style="206" customWidth="1"/>
    <col min="13349" max="13349" width="6.140625" style="206" customWidth="1"/>
    <col min="13350" max="13350" width="0.85546875" style="206" customWidth="1"/>
    <col min="13351" max="13351" width="11.28515625" style="206" customWidth="1"/>
    <col min="13352" max="13352" width="0.5703125" style="206" customWidth="1"/>
    <col min="13353" max="13353" width="6.5703125" style="206" customWidth="1"/>
    <col min="13354" max="13354" width="0.85546875" style="206" customWidth="1"/>
    <col min="13355" max="13355" width="5.5703125" style="206" customWidth="1"/>
    <col min="13356" max="13356" width="1.28515625" style="206" customWidth="1"/>
    <col min="13357" max="13357" width="12.85546875" style="206" customWidth="1"/>
    <col min="13358" max="13358" width="0.7109375" style="206" customWidth="1"/>
    <col min="13359" max="13359" width="7.42578125" style="206" customWidth="1"/>
    <col min="13360" max="13360" width="0.85546875" style="206" customWidth="1"/>
    <col min="13361" max="13361" width="5.7109375" style="206" customWidth="1"/>
    <col min="13362" max="13362" width="1.28515625" style="206" customWidth="1"/>
    <col min="13363" max="13363" width="12.28515625" style="206" customWidth="1"/>
    <col min="13364" max="13364" width="1" style="206" customWidth="1"/>
    <col min="13365" max="13365" width="11.5703125" style="206" customWidth="1"/>
    <col min="13366" max="13366" width="1" style="206" customWidth="1"/>
    <col min="13367" max="13367" width="11.5703125" style="206" customWidth="1"/>
    <col min="13368" max="13368" width="0.85546875" style="206" customWidth="1"/>
    <col min="13369" max="13369" width="6.5703125" style="206" customWidth="1"/>
    <col min="13370" max="13370" width="0.85546875" style="206" customWidth="1"/>
    <col min="13371" max="13371" width="5.85546875" style="206" customWidth="1"/>
    <col min="13372" max="13372" width="1.140625" style="206" customWidth="1"/>
    <col min="13373" max="13373" width="11.5703125" style="206" customWidth="1"/>
    <col min="13374" max="13374" width="0.85546875" style="206" customWidth="1"/>
    <col min="13375" max="13375" width="7.140625" style="206" customWidth="1"/>
    <col min="13376" max="13376" width="1" style="206" customWidth="1"/>
    <col min="13377" max="13377" width="5.85546875" style="206" customWidth="1"/>
    <col min="13378" max="13378" width="0.85546875" style="206" customWidth="1"/>
    <col min="13379" max="13379" width="14" style="206" customWidth="1"/>
    <col min="13380" max="13380" width="1.5703125" style="206" customWidth="1"/>
    <col min="13381" max="13381" width="3.85546875" style="206" customWidth="1"/>
    <col min="13382" max="13382" width="2.42578125" style="206" customWidth="1"/>
    <col min="13383" max="13383" width="9.42578125" style="206" customWidth="1"/>
    <col min="13384" max="13568" width="12.7109375" style="206"/>
    <col min="13569" max="13569" width="4.140625" style="206" customWidth="1"/>
    <col min="13570" max="13570" width="1.5703125" style="206" customWidth="1"/>
    <col min="13571" max="13571" width="12.7109375" style="206" customWidth="1"/>
    <col min="13572" max="13572" width="0.85546875" style="206" customWidth="1"/>
    <col min="13573" max="13573" width="13.85546875" style="206" bestFit="1" customWidth="1"/>
    <col min="13574" max="13574" width="0.85546875" style="206" customWidth="1"/>
    <col min="13575" max="13575" width="11.5703125" style="206" customWidth="1"/>
    <col min="13576" max="13576" width="0.85546875" style="206" customWidth="1"/>
    <col min="13577" max="13577" width="12.7109375" style="206" customWidth="1"/>
    <col min="13578" max="13578" width="0.85546875" style="206" customWidth="1"/>
    <col min="13579" max="13579" width="10.7109375" style="206" customWidth="1"/>
    <col min="13580" max="13580" width="0.85546875" style="206" customWidth="1"/>
    <col min="13581" max="13581" width="11.85546875" style="206" customWidth="1"/>
    <col min="13582" max="13582" width="0.85546875" style="206" customWidth="1"/>
    <col min="13583" max="13583" width="10.7109375" style="206" customWidth="1"/>
    <col min="13584" max="13584" width="0.85546875" style="206" customWidth="1"/>
    <col min="13585" max="13585" width="11" style="206" customWidth="1"/>
    <col min="13586" max="13586" width="0.85546875" style="206" customWidth="1"/>
    <col min="13587" max="13587" width="10.7109375" style="206" customWidth="1"/>
    <col min="13588" max="13588" width="0.85546875" style="206" customWidth="1"/>
    <col min="13589" max="13589" width="13.5703125" style="206" customWidth="1"/>
    <col min="13590" max="13590" width="0.85546875" style="206" customWidth="1"/>
    <col min="13591" max="13591" width="8.85546875" style="206" customWidth="1"/>
    <col min="13592" max="13592" width="0.85546875" style="206" customWidth="1"/>
    <col min="13593" max="13593" width="6.7109375" style="206" customWidth="1"/>
    <col min="13594" max="13594" width="0.85546875" style="206" customWidth="1"/>
    <col min="13595" max="13595" width="12.7109375" style="206" customWidth="1"/>
    <col min="13596" max="13596" width="0.85546875" style="206" customWidth="1"/>
    <col min="13597" max="13597" width="8.140625" style="206" customWidth="1"/>
    <col min="13598" max="13598" width="0.85546875" style="206" customWidth="1"/>
    <col min="13599" max="13599" width="7.7109375" style="206" customWidth="1"/>
    <col min="13600" max="13600" width="0.85546875" style="206" customWidth="1"/>
    <col min="13601" max="13601" width="11.7109375" style="206" customWidth="1"/>
    <col min="13602" max="13602" width="0.7109375" style="206" customWidth="1"/>
    <col min="13603" max="13603" width="6.7109375" style="206" customWidth="1"/>
    <col min="13604" max="13604" width="0.7109375" style="206" customWidth="1"/>
    <col min="13605" max="13605" width="6.140625" style="206" customWidth="1"/>
    <col min="13606" max="13606" width="0.85546875" style="206" customWidth="1"/>
    <col min="13607" max="13607" width="11.28515625" style="206" customWidth="1"/>
    <col min="13608" max="13608" width="0.5703125" style="206" customWidth="1"/>
    <col min="13609" max="13609" width="6.5703125" style="206" customWidth="1"/>
    <col min="13610" max="13610" width="0.85546875" style="206" customWidth="1"/>
    <col min="13611" max="13611" width="5.5703125" style="206" customWidth="1"/>
    <col min="13612" max="13612" width="1.28515625" style="206" customWidth="1"/>
    <col min="13613" max="13613" width="12.85546875" style="206" customWidth="1"/>
    <col min="13614" max="13614" width="0.7109375" style="206" customWidth="1"/>
    <col min="13615" max="13615" width="7.42578125" style="206" customWidth="1"/>
    <col min="13616" max="13616" width="0.85546875" style="206" customWidth="1"/>
    <col min="13617" max="13617" width="5.7109375" style="206" customWidth="1"/>
    <col min="13618" max="13618" width="1.28515625" style="206" customWidth="1"/>
    <col min="13619" max="13619" width="12.28515625" style="206" customWidth="1"/>
    <col min="13620" max="13620" width="1" style="206" customWidth="1"/>
    <col min="13621" max="13621" width="11.5703125" style="206" customWidth="1"/>
    <col min="13622" max="13622" width="1" style="206" customWidth="1"/>
    <col min="13623" max="13623" width="11.5703125" style="206" customWidth="1"/>
    <col min="13624" max="13624" width="0.85546875" style="206" customWidth="1"/>
    <col min="13625" max="13625" width="6.5703125" style="206" customWidth="1"/>
    <col min="13626" max="13626" width="0.85546875" style="206" customWidth="1"/>
    <col min="13627" max="13627" width="5.85546875" style="206" customWidth="1"/>
    <col min="13628" max="13628" width="1.140625" style="206" customWidth="1"/>
    <col min="13629" max="13629" width="11.5703125" style="206" customWidth="1"/>
    <col min="13630" max="13630" width="0.85546875" style="206" customWidth="1"/>
    <col min="13631" max="13631" width="7.140625" style="206" customWidth="1"/>
    <col min="13632" max="13632" width="1" style="206" customWidth="1"/>
    <col min="13633" max="13633" width="5.85546875" style="206" customWidth="1"/>
    <col min="13634" max="13634" width="0.85546875" style="206" customWidth="1"/>
    <col min="13635" max="13635" width="14" style="206" customWidth="1"/>
    <col min="13636" max="13636" width="1.5703125" style="206" customWidth="1"/>
    <col min="13637" max="13637" width="3.85546875" style="206" customWidth="1"/>
    <col min="13638" max="13638" width="2.42578125" style="206" customWidth="1"/>
    <col min="13639" max="13639" width="9.42578125" style="206" customWidth="1"/>
    <col min="13640" max="13824" width="12.7109375" style="206"/>
    <col min="13825" max="13825" width="4.140625" style="206" customWidth="1"/>
    <col min="13826" max="13826" width="1.5703125" style="206" customWidth="1"/>
    <col min="13827" max="13827" width="12.7109375" style="206" customWidth="1"/>
    <col min="13828" max="13828" width="0.85546875" style="206" customWidth="1"/>
    <col min="13829" max="13829" width="13.85546875" style="206" bestFit="1" customWidth="1"/>
    <col min="13830" max="13830" width="0.85546875" style="206" customWidth="1"/>
    <col min="13831" max="13831" width="11.5703125" style="206" customWidth="1"/>
    <col min="13832" max="13832" width="0.85546875" style="206" customWidth="1"/>
    <col min="13833" max="13833" width="12.7109375" style="206" customWidth="1"/>
    <col min="13834" max="13834" width="0.85546875" style="206" customWidth="1"/>
    <col min="13835" max="13835" width="10.7109375" style="206" customWidth="1"/>
    <col min="13836" max="13836" width="0.85546875" style="206" customWidth="1"/>
    <col min="13837" max="13837" width="11.85546875" style="206" customWidth="1"/>
    <col min="13838" max="13838" width="0.85546875" style="206" customWidth="1"/>
    <col min="13839" max="13839" width="10.7109375" style="206" customWidth="1"/>
    <col min="13840" max="13840" width="0.85546875" style="206" customWidth="1"/>
    <col min="13841" max="13841" width="11" style="206" customWidth="1"/>
    <col min="13842" max="13842" width="0.85546875" style="206" customWidth="1"/>
    <col min="13843" max="13843" width="10.7109375" style="206" customWidth="1"/>
    <col min="13844" max="13844" width="0.85546875" style="206" customWidth="1"/>
    <col min="13845" max="13845" width="13.5703125" style="206" customWidth="1"/>
    <col min="13846" max="13846" width="0.85546875" style="206" customWidth="1"/>
    <col min="13847" max="13847" width="8.85546875" style="206" customWidth="1"/>
    <col min="13848" max="13848" width="0.85546875" style="206" customWidth="1"/>
    <col min="13849" max="13849" width="6.7109375" style="206" customWidth="1"/>
    <col min="13850" max="13850" width="0.85546875" style="206" customWidth="1"/>
    <col min="13851" max="13851" width="12.7109375" style="206" customWidth="1"/>
    <col min="13852" max="13852" width="0.85546875" style="206" customWidth="1"/>
    <col min="13853" max="13853" width="8.140625" style="206" customWidth="1"/>
    <col min="13854" max="13854" width="0.85546875" style="206" customWidth="1"/>
    <col min="13855" max="13855" width="7.7109375" style="206" customWidth="1"/>
    <col min="13856" max="13856" width="0.85546875" style="206" customWidth="1"/>
    <col min="13857" max="13857" width="11.7109375" style="206" customWidth="1"/>
    <col min="13858" max="13858" width="0.7109375" style="206" customWidth="1"/>
    <col min="13859" max="13859" width="6.7109375" style="206" customWidth="1"/>
    <col min="13860" max="13860" width="0.7109375" style="206" customWidth="1"/>
    <col min="13861" max="13861" width="6.140625" style="206" customWidth="1"/>
    <col min="13862" max="13862" width="0.85546875" style="206" customWidth="1"/>
    <col min="13863" max="13863" width="11.28515625" style="206" customWidth="1"/>
    <col min="13864" max="13864" width="0.5703125" style="206" customWidth="1"/>
    <col min="13865" max="13865" width="6.5703125" style="206" customWidth="1"/>
    <col min="13866" max="13866" width="0.85546875" style="206" customWidth="1"/>
    <col min="13867" max="13867" width="5.5703125" style="206" customWidth="1"/>
    <col min="13868" max="13868" width="1.28515625" style="206" customWidth="1"/>
    <col min="13869" max="13869" width="12.85546875" style="206" customWidth="1"/>
    <col min="13870" max="13870" width="0.7109375" style="206" customWidth="1"/>
    <col min="13871" max="13871" width="7.42578125" style="206" customWidth="1"/>
    <col min="13872" max="13872" width="0.85546875" style="206" customWidth="1"/>
    <col min="13873" max="13873" width="5.7109375" style="206" customWidth="1"/>
    <col min="13874" max="13874" width="1.28515625" style="206" customWidth="1"/>
    <col min="13875" max="13875" width="12.28515625" style="206" customWidth="1"/>
    <col min="13876" max="13876" width="1" style="206" customWidth="1"/>
    <col min="13877" max="13877" width="11.5703125" style="206" customWidth="1"/>
    <col min="13878" max="13878" width="1" style="206" customWidth="1"/>
    <col min="13879" max="13879" width="11.5703125" style="206" customWidth="1"/>
    <col min="13880" max="13880" width="0.85546875" style="206" customWidth="1"/>
    <col min="13881" max="13881" width="6.5703125" style="206" customWidth="1"/>
    <col min="13882" max="13882" width="0.85546875" style="206" customWidth="1"/>
    <col min="13883" max="13883" width="5.85546875" style="206" customWidth="1"/>
    <col min="13884" max="13884" width="1.140625" style="206" customWidth="1"/>
    <col min="13885" max="13885" width="11.5703125" style="206" customWidth="1"/>
    <col min="13886" max="13886" width="0.85546875" style="206" customWidth="1"/>
    <col min="13887" max="13887" width="7.140625" style="206" customWidth="1"/>
    <col min="13888" max="13888" width="1" style="206" customWidth="1"/>
    <col min="13889" max="13889" width="5.85546875" style="206" customWidth="1"/>
    <col min="13890" max="13890" width="0.85546875" style="206" customWidth="1"/>
    <col min="13891" max="13891" width="14" style="206" customWidth="1"/>
    <col min="13892" max="13892" width="1.5703125" style="206" customWidth="1"/>
    <col min="13893" max="13893" width="3.85546875" style="206" customWidth="1"/>
    <col min="13894" max="13894" width="2.42578125" style="206" customWidth="1"/>
    <col min="13895" max="13895" width="9.42578125" style="206" customWidth="1"/>
    <col min="13896" max="14080" width="12.7109375" style="206"/>
    <col min="14081" max="14081" width="4.140625" style="206" customWidth="1"/>
    <col min="14082" max="14082" width="1.5703125" style="206" customWidth="1"/>
    <col min="14083" max="14083" width="12.7109375" style="206" customWidth="1"/>
    <col min="14084" max="14084" width="0.85546875" style="206" customWidth="1"/>
    <col min="14085" max="14085" width="13.85546875" style="206" bestFit="1" customWidth="1"/>
    <col min="14086" max="14086" width="0.85546875" style="206" customWidth="1"/>
    <col min="14087" max="14087" width="11.5703125" style="206" customWidth="1"/>
    <col min="14088" max="14088" width="0.85546875" style="206" customWidth="1"/>
    <col min="14089" max="14089" width="12.7109375" style="206" customWidth="1"/>
    <col min="14090" max="14090" width="0.85546875" style="206" customWidth="1"/>
    <col min="14091" max="14091" width="10.7109375" style="206" customWidth="1"/>
    <col min="14092" max="14092" width="0.85546875" style="206" customWidth="1"/>
    <col min="14093" max="14093" width="11.85546875" style="206" customWidth="1"/>
    <col min="14094" max="14094" width="0.85546875" style="206" customWidth="1"/>
    <col min="14095" max="14095" width="10.7109375" style="206" customWidth="1"/>
    <col min="14096" max="14096" width="0.85546875" style="206" customWidth="1"/>
    <col min="14097" max="14097" width="11" style="206" customWidth="1"/>
    <col min="14098" max="14098" width="0.85546875" style="206" customWidth="1"/>
    <col min="14099" max="14099" width="10.7109375" style="206" customWidth="1"/>
    <col min="14100" max="14100" width="0.85546875" style="206" customWidth="1"/>
    <col min="14101" max="14101" width="13.5703125" style="206" customWidth="1"/>
    <col min="14102" max="14102" width="0.85546875" style="206" customWidth="1"/>
    <col min="14103" max="14103" width="8.85546875" style="206" customWidth="1"/>
    <col min="14104" max="14104" width="0.85546875" style="206" customWidth="1"/>
    <col min="14105" max="14105" width="6.7109375" style="206" customWidth="1"/>
    <col min="14106" max="14106" width="0.85546875" style="206" customWidth="1"/>
    <col min="14107" max="14107" width="12.7109375" style="206" customWidth="1"/>
    <col min="14108" max="14108" width="0.85546875" style="206" customWidth="1"/>
    <col min="14109" max="14109" width="8.140625" style="206" customWidth="1"/>
    <col min="14110" max="14110" width="0.85546875" style="206" customWidth="1"/>
    <col min="14111" max="14111" width="7.7109375" style="206" customWidth="1"/>
    <col min="14112" max="14112" width="0.85546875" style="206" customWidth="1"/>
    <col min="14113" max="14113" width="11.7109375" style="206" customWidth="1"/>
    <col min="14114" max="14114" width="0.7109375" style="206" customWidth="1"/>
    <col min="14115" max="14115" width="6.7109375" style="206" customWidth="1"/>
    <col min="14116" max="14116" width="0.7109375" style="206" customWidth="1"/>
    <col min="14117" max="14117" width="6.140625" style="206" customWidth="1"/>
    <col min="14118" max="14118" width="0.85546875" style="206" customWidth="1"/>
    <col min="14119" max="14119" width="11.28515625" style="206" customWidth="1"/>
    <col min="14120" max="14120" width="0.5703125" style="206" customWidth="1"/>
    <col min="14121" max="14121" width="6.5703125" style="206" customWidth="1"/>
    <col min="14122" max="14122" width="0.85546875" style="206" customWidth="1"/>
    <col min="14123" max="14123" width="5.5703125" style="206" customWidth="1"/>
    <col min="14124" max="14124" width="1.28515625" style="206" customWidth="1"/>
    <col min="14125" max="14125" width="12.85546875" style="206" customWidth="1"/>
    <col min="14126" max="14126" width="0.7109375" style="206" customWidth="1"/>
    <col min="14127" max="14127" width="7.42578125" style="206" customWidth="1"/>
    <col min="14128" max="14128" width="0.85546875" style="206" customWidth="1"/>
    <col min="14129" max="14129" width="5.7109375" style="206" customWidth="1"/>
    <col min="14130" max="14130" width="1.28515625" style="206" customWidth="1"/>
    <col min="14131" max="14131" width="12.28515625" style="206" customWidth="1"/>
    <col min="14132" max="14132" width="1" style="206" customWidth="1"/>
    <col min="14133" max="14133" width="11.5703125" style="206" customWidth="1"/>
    <col min="14134" max="14134" width="1" style="206" customWidth="1"/>
    <col min="14135" max="14135" width="11.5703125" style="206" customWidth="1"/>
    <col min="14136" max="14136" width="0.85546875" style="206" customWidth="1"/>
    <col min="14137" max="14137" width="6.5703125" style="206" customWidth="1"/>
    <col min="14138" max="14138" width="0.85546875" style="206" customWidth="1"/>
    <col min="14139" max="14139" width="5.85546875" style="206" customWidth="1"/>
    <col min="14140" max="14140" width="1.140625" style="206" customWidth="1"/>
    <col min="14141" max="14141" width="11.5703125" style="206" customWidth="1"/>
    <col min="14142" max="14142" width="0.85546875" style="206" customWidth="1"/>
    <col min="14143" max="14143" width="7.140625" style="206" customWidth="1"/>
    <col min="14144" max="14144" width="1" style="206" customWidth="1"/>
    <col min="14145" max="14145" width="5.85546875" style="206" customWidth="1"/>
    <col min="14146" max="14146" width="0.85546875" style="206" customWidth="1"/>
    <col min="14147" max="14147" width="14" style="206" customWidth="1"/>
    <col min="14148" max="14148" width="1.5703125" style="206" customWidth="1"/>
    <col min="14149" max="14149" width="3.85546875" style="206" customWidth="1"/>
    <col min="14150" max="14150" width="2.42578125" style="206" customWidth="1"/>
    <col min="14151" max="14151" width="9.42578125" style="206" customWidth="1"/>
    <col min="14152" max="14336" width="12.7109375" style="206"/>
    <col min="14337" max="14337" width="4.140625" style="206" customWidth="1"/>
    <col min="14338" max="14338" width="1.5703125" style="206" customWidth="1"/>
    <col min="14339" max="14339" width="12.7109375" style="206" customWidth="1"/>
    <col min="14340" max="14340" width="0.85546875" style="206" customWidth="1"/>
    <col min="14341" max="14341" width="13.85546875" style="206" bestFit="1" customWidth="1"/>
    <col min="14342" max="14342" width="0.85546875" style="206" customWidth="1"/>
    <col min="14343" max="14343" width="11.5703125" style="206" customWidth="1"/>
    <col min="14344" max="14344" width="0.85546875" style="206" customWidth="1"/>
    <col min="14345" max="14345" width="12.7109375" style="206" customWidth="1"/>
    <col min="14346" max="14346" width="0.85546875" style="206" customWidth="1"/>
    <col min="14347" max="14347" width="10.7109375" style="206" customWidth="1"/>
    <col min="14348" max="14348" width="0.85546875" style="206" customWidth="1"/>
    <col min="14349" max="14349" width="11.85546875" style="206" customWidth="1"/>
    <col min="14350" max="14350" width="0.85546875" style="206" customWidth="1"/>
    <col min="14351" max="14351" width="10.7109375" style="206" customWidth="1"/>
    <col min="14352" max="14352" width="0.85546875" style="206" customWidth="1"/>
    <col min="14353" max="14353" width="11" style="206" customWidth="1"/>
    <col min="14354" max="14354" width="0.85546875" style="206" customWidth="1"/>
    <col min="14355" max="14355" width="10.7109375" style="206" customWidth="1"/>
    <col min="14356" max="14356" width="0.85546875" style="206" customWidth="1"/>
    <col min="14357" max="14357" width="13.5703125" style="206" customWidth="1"/>
    <col min="14358" max="14358" width="0.85546875" style="206" customWidth="1"/>
    <col min="14359" max="14359" width="8.85546875" style="206" customWidth="1"/>
    <col min="14360" max="14360" width="0.85546875" style="206" customWidth="1"/>
    <col min="14361" max="14361" width="6.7109375" style="206" customWidth="1"/>
    <col min="14362" max="14362" width="0.85546875" style="206" customWidth="1"/>
    <col min="14363" max="14363" width="12.7109375" style="206" customWidth="1"/>
    <col min="14364" max="14364" width="0.85546875" style="206" customWidth="1"/>
    <col min="14365" max="14365" width="8.140625" style="206" customWidth="1"/>
    <col min="14366" max="14366" width="0.85546875" style="206" customWidth="1"/>
    <col min="14367" max="14367" width="7.7109375" style="206" customWidth="1"/>
    <col min="14368" max="14368" width="0.85546875" style="206" customWidth="1"/>
    <col min="14369" max="14369" width="11.7109375" style="206" customWidth="1"/>
    <col min="14370" max="14370" width="0.7109375" style="206" customWidth="1"/>
    <col min="14371" max="14371" width="6.7109375" style="206" customWidth="1"/>
    <col min="14372" max="14372" width="0.7109375" style="206" customWidth="1"/>
    <col min="14373" max="14373" width="6.140625" style="206" customWidth="1"/>
    <col min="14374" max="14374" width="0.85546875" style="206" customWidth="1"/>
    <col min="14375" max="14375" width="11.28515625" style="206" customWidth="1"/>
    <col min="14376" max="14376" width="0.5703125" style="206" customWidth="1"/>
    <col min="14377" max="14377" width="6.5703125" style="206" customWidth="1"/>
    <col min="14378" max="14378" width="0.85546875" style="206" customWidth="1"/>
    <col min="14379" max="14379" width="5.5703125" style="206" customWidth="1"/>
    <col min="14380" max="14380" width="1.28515625" style="206" customWidth="1"/>
    <col min="14381" max="14381" width="12.85546875" style="206" customWidth="1"/>
    <col min="14382" max="14382" width="0.7109375" style="206" customWidth="1"/>
    <col min="14383" max="14383" width="7.42578125" style="206" customWidth="1"/>
    <col min="14384" max="14384" width="0.85546875" style="206" customWidth="1"/>
    <col min="14385" max="14385" width="5.7109375" style="206" customWidth="1"/>
    <col min="14386" max="14386" width="1.28515625" style="206" customWidth="1"/>
    <col min="14387" max="14387" width="12.28515625" style="206" customWidth="1"/>
    <col min="14388" max="14388" width="1" style="206" customWidth="1"/>
    <col min="14389" max="14389" width="11.5703125" style="206" customWidth="1"/>
    <col min="14390" max="14390" width="1" style="206" customWidth="1"/>
    <col min="14391" max="14391" width="11.5703125" style="206" customWidth="1"/>
    <col min="14392" max="14392" width="0.85546875" style="206" customWidth="1"/>
    <col min="14393" max="14393" width="6.5703125" style="206" customWidth="1"/>
    <col min="14394" max="14394" width="0.85546875" style="206" customWidth="1"/>
    <col min="14395" max="14395" width="5.85546875" style="206" customWidth="1"/>
    <col min="14396" max="14396" width="1.140625" style="206" customWidth="1"/>
    <col min="14397" max="14397" width="11.5703125" style="206" customWidth="1"/>
    <col min="14398" max="14398" width="0.85546875" style="206" customWidth="1"/>
    <col min="14399" max="14399" width="7.140625" style="206" customWidth="1"/>
    <col min="14400" max="14400" width="1" style="206" customWidth="1"/>
    <col min="14401" max="14401" width="5.85546875" style="206" customWidth="1"/>
    <col min="14402" max="14402" width="0.85546875" style="206" customWidth="1"/>
    <col min="14403" max="14403" width="14" style="206" customWidth="1"/>
    <col min="14404" max="14404" width="1.5703125" style="206" customWidth="1"/>
    <col min="14405" max="14405" width="3.85546875" style="206" customWidth="1"/>
    <col min="14406" max="14406" width="2.42578125" style="206" customWidth="1"/>
    <col min="14407" max="14407" width="9.42578125" style="206" customWidth="1"/>
    <col min="14408" max="14592" width="12.7109375" style="206"/>
    <col min="14593" max="14593" width="4.140625" style="206" customWidth="1"/>
    <col min="14594" max="14594" width="1.5703125" style="206" customWidth="1"/>
    <col min="14595" max="14595" width="12.7109375" style="206" customWidth="1"/>
    <col min="14596" max="14596" width="0.85546875" style="206" customWidth="1"/>
    <col min="14597" max="14597" width="13.85546875" style="206" bestFit="1" customWidth="1"/>
    <col min="14598" max="14598" width="0.85546875" style="206" customWidth="1"/>
    <col min="14599" max="14599" width="11.5703125" style="206" customWidth="1"/>
    <col min="14600" max="14600" width="0.85546875" style="206" customWidth="1"/>
    <col min="14601" max="14601" width="12.7109375" style="206" customWidth="1"/>
    <col min="14602" max="14602" width="0.85546875" style="206" customWidth="1"/>
    <col min="14603" max="14603" width="10.7109375" style="206" customWidth="1"/>
    <col min="14604" max="14604" width="0.85546875" style="206" customWidth="1"/>
    <col min="14605" max="14605" width="11.85546875" style="206" customWidth="1"/>
    <col min="14606" max="14606" width="0.85546875" style="206" customWidth="1"/>
    <col min="14607" max="14607" width="10.7109375" style="206" customWidth="1"/>
    <col min="14608" max="14608" width="0.85546875" style="206" customWidth="1"/>
    <col min="14609" max="14609" width="11" style="206" customWidth="1"/>
    <col min="14610" max="14610" width="0.85546875" style="206" customWidth="1"/>
    <col min="14611" max="14611" width="10.7109375" style="206" customWidth="1"/>
    <col min="14612" max="14612" width="0.85546875" style="206" customWidth="1"/>
    <col min="14613" max="14613" width="13.5703125" style="206" customWidth="1"/>
    <col min="14614" max="14614" width="0.85546875" style="206" customWidth="1"/>
    <col min="14615" max="14615" width="8.85546875" style="206" customWidth="1"/>
    <col min="14616" max="14616" width="0.85546875" style="206" customWidth="1"/>
    <col min="14617" max="14617" width="6.7109375" style="206" customWidth="1"/>
    <col min="14618" max="14618" width="0.85546875" style="206" customWidth="1"/>
    <col min="14619" max="14619" width="12.7109375" style="206" customWidth="1"/>
    <col min="14620" max="14620" width="0.85546875" style="206" customWidth="1"/>
    <col min="14621" max="14621" width="8.140625" style="206" customWidth="1"/>
    <col min="14622" max="14622" width="0.85546875" style="206" customWidth="1"/>
    <col min="14623" max="14623" width="7.7109375" style="206" customWidth="1"/>
    <col min="14624" max="14624" width="0.85546875" style="206" customWidth="1"/>
    <col min="14625" max="14625" width="11.7109375" style="206" customWidth="1"/>
    <col min="14626" max="14626" width="0.7109375" style="206" customWidth="1"/>
    <col min="14627" max="14627" width="6.7109375" style="206" customWidth="1"/>
    <col min="14628" max="14628" width="0.7109375" style="206" customWidth="1"/>
    <col min="14629" max="14629" width="6.140625" style="206" customWidth="1"/>
    <col min="14630" max="14630" width="0.85546875" style="206" customWidth="1"/>
    <col min="14631" max="14631" width="11.28515625" style="206" customWidth="1"/>
    <col min="14632" max="14632" width="0.5703125" style="206" customWidth="1"/>
    <col min="14633" max="14633" width="6.5703125" style="206" customWidth="1"/>
    <col min="14634" max="14634" width="0.85546875" style="206" customWidth="1"/>
    <col min="14635" max="14635" width="5.5703125" style="206" customWidth="1"/>
    <col min="14636" max="14636" width="1.28515625" style="206" customWidth="1"/>
    <col min="14637" max="14637" width="12.85546875" style="206" customWidth="1"/>
    <col min="14638" max="14638" width="0.7109375" style="206" customWidth="1"/>
    <col min="14639" max="14639" width="7.42578125" style="206" customWidth="1"/>
    <col min="14640" max="14640" width="0.85546875" style="206" customWidth="1"/>
    <col min="14641" max="14641" width="5.7109375" style="206" customWidth="1"/>
    <col min="14642" max="14642" width="1.28515625" style="206" customWidth="1"/>
    <col min="14643" max="14643" width="12.28515625" style="206" customWidth="1"/>
    <col min="14644" max="14644" width="1" style="206" customWidth="1"/>
    <col min="14645" max="14645" width="11.5703125" style="206" customWidth="1"/>
    <col min="14646" max="14646" width="1" style="206" customWidth="1"/>
    <col min="14647" max="14647" width="11.5703125" style="206" customWidth="1"/>
    <col min="14648" max="14648" width="0.85546875" style="206" customWidth="1"/>
    <col min="14649" max="14649" width="6.5703125" style="206" customWidth="1"/>
    <col min="14650" max="14650" width="0.85546875" style="206" customWidth="1"/>
    <col min="14651" max="14651" width="5.85546875" style="206" customWidth="1"/>
    <col min="14652" max="14652" width="1.140625" style="206" customWidth="1"/>
    <col min="14653" max="14653" width="11.5703125" style="206" customWidth="1"/>
    <col min="14654" max="14654" width="0.85546875" style="206" customWidth="1"/>
    <col min="14655" max="14655" width="7.140625" style="206" customWidth="1"/>
    <col min="14656" max="14656" width="1" style="206" customWidth="1"/>
    <col min="14657" max="14657" width="5.85546875" style="206" customWidth="1"/>
    <col min="14658" max="14658" width="0.85546875" style="206" customWidth="1"/>
    <col min="14659" max="14659" width="14" style="206" customWidth="1"/>
    <col min="14660" max="14660" width="1.5703125" style="206" customWidth="1"/>
    <col min="14661" max="14661" width="3.85546875" style="206" customWidth="1"/>
    <col min="14662" max="14662" width="2.42578125" style="206" customWidth="1"/>
    <col min="14663" max="14663" width="9.42578125" style="206" customWidth="1"/>
    <col min="14664" max="14848" width="12.7109375" style="206"/>
    <col min="14849" max="14849" width="4.140625" style="206" customWidth="1"/>
    <col min="14850" max="14850" width="1.5703125" style="206" customWidth="1"/>
    <col min="14851" max="14851" width="12.7109375" style="206" customWidth="1"/>
    <col min="14852" max="14852" width="0.85546875" style="206" customWidth="1"/>
    <col min="14853" max="14853" width="13.85546875" style="206" bestFit="1" customWidth="1"/>
    <col min="14854" max="14854" width="0.85546875" style="206" customWidth="1"/>
    <col min="14855" max="14855" width="11.5703125" style="206" customWidth="1"/>
    <col min="14856" max="14856" width="0.85546875" style="206" customWidth="1"/>
    <col min="14857" max="14857" width="12.7109375" style="206" customWidth="1"/>
    <col min="14858" max="14858" width="0.85546875" style="206" customWidth="1"/>
    <col min="14859" max="14859" width="10.7109375" style="206" customWidth="1"/>
    <col min="14860" max="14860" width="0.85546875" style="206" customWidth="1"/>
    <col min="14861" max="14861" width="11.85546875" style="206" customWidth="1"/>
    <col min="14862" max="14862" width="0.85546875" style="206" customWidth="1"/>
    <col min="14863" max="14863" width="10.7109375" style="206" customWidth="1"/>
    <col min="14864" max="14864" width="0.85546875" style="206" customWidth="1"/>
    <col min="14865" max="14865" width="11" style="206" customWidth="1"/>
    <col min="14866" max="14866" width="0.85546875" style="206" customWidth="1"/>
    <col min="14867" max="14867" width="10.7109375" style="206" customWidth="1"/>
    <col min="14868" max="14868" width="0.85546875" style="206" customWidth="1"/>
    <col min="14869" max="14869" width="13.5703125" style="206" customWidth="1"/>
    <col min="14870" max="14870" width="0.85546875" style="206" customWidth="1"/>
    <col min="14871" max="14871" width="8.85546875" style="206" customWidth="1"/>
    <col min="14872" max="14872" width="0.85546875" style="206" customWidth="1"/>
    <col min="14873" max="14873" width="6.7109375" style="206" customWidth="1"/>
    <col min="14874" max="14874" width="0.85546875" style="206" customWidth="1"/>
    <col min="14875" max="14875" width="12.7109375" style="206" customWidth="1"/>
    <col min="14876" max="14876" width="0.85546875" style="206" customWidth="1"/>
    <col min="14877" max="14877" width="8.140625" style="206" customWidth="1"/>
    <col min="14878" max="14878" width="0.85546875" style="206" customWidth="1"/>
    <col min="14879" max="14879" width="7.7109375" style="206" customWidth="1"/>
    <col min="14880" max="14880" width="0.85546875" style="206" customWidth="1"/>
    <col min="14881" max="14881" width="11.7109375" style="206" customWidth="1"/>
    <col min="14882" max="14882" width="0.7109375" style="206" customWidth="1"/>
    <col min="14883" max="14883" width="6.7109375" style="206" customWidth="1"/>
    <col min="14884" max="14884" width="0.7109375" style="206" customWidth="1"/>
    <col min="14885" max="14885" width="6.140625" style="206" customWidth="1"/>
    <col min="14886" max="14886" width="0.85546875" style="206" customWidth="1"/>
    <col min="14887" max="14887" width="11.28515625" style="206" customWidth="1"/>
    <col min="14888" max="14888" width="0.5703125" style="206" customWidth="1"/>
    <col min="14889" max="14889" width="6.5703125" style="206" customWidth="1"/>
    <col min="14890" max="14890" width="0.85546875" style="206" customWidth="1"/>
    <col min="14891" max="14891" width="5.5703125" style="206" customWidth="1"/>
    <col min="14892" max="14892" width="1.28515625" style="206" customWidth="1"/>
    <col min="14893" max="14893" width="12.85546875" style="206" customWidth="1"/>
    <col min="14894" max="14894" width="0.7109375" style="206" customWidth="1"/>
    <col min="14895" max="14895" width="7.42578125" style="206" customWidth="1"/>
    <col min="14896" max="14896" width="0.85546875" style="206" customWidth="1"/>
    <col min="14897" max="14897" width="5.7109375" style="206" customWidth="1"/>
    <col min="14898" max="14898" width="1.28515625" style="206" customWidth="1"/>
    <col min="14899" max="14899" width="12.28515625" style="206" customWidth="1"/>
    <col min="14900" max="14900" width="1" style="206" customWidth="1"/>
    <col min="14901" max="14901" width="11.5703125" style="206" customWidth="1"/>
    <col min="14902" max="14902" width="1" style="206" customWidth="1"/>
    <col min="14903" max="14903" width="11.5703125" style="206" customWidth="1"/>
    <col min="14904" max="14904" width="0.85546875" style="206" customWidth="1"/>
    <col min="14905" max="14905" width="6.5703125" style="206" customWidth="1"/>
    <col min="14906" max="14906" width="0.85546875" style="206" customWidth="1"/>
    <col min="14907" max="14907" width="5.85546875" style="206" customWidth="1"/>
    <col min="14908" max="14908" width="1.140625" style="206" customWidth="1"/>
    <col min="14909" max="14909" width="11.5703125" style="206" customWidth="1"/>
    <col min="14910" max="14910" width="0.85546875" style="206" customWidth="1"/>
    <col min="14911" max="14911" width="7.140625" style="206" customWidth="1"/>
    <col min="14912" max="14912" width="1" style="206" customWidth="1"/>
    <col min="14913" max="14913" width="5.85546875" style="206" customWidth="1"/>
    <col min="14914" max="14914" width="0.85546875" style="206" customWidth="1"/>
    <col min="14915" max="14915" width="14" style="206" customWidth="1"/>
    <col min="14916" max="14916" width="1.5703125" style="206" customWidth="1"/>
    <col min="14917" max="14917" width="3.85546875" style="206" customWidth="1"/>
    <col min="14918" max="14918" width="2.42578125" style="206" customWidth="1"/>
    <col min="14919" max="14919" width="9.42578125" style="206" customWidth="1"/>
    <col min="14920" max="15104" width="12.7109375" style="206"/>
    <col min="15105" max="15105" width="4.140625" style="206" customWidth="1"/>
    <col min="15106" max="15106" width="1.5703125" style="206" customWidth="1"/>
    <col min="15107" max="15107" width="12.7109375" style="206" customWidth="1"/>
    <col min="15108" max="15108" width="0.85546875" style="206" customWidth="1"/>
    <col min="15109" max="15109" width="13.85546875" style="206" bestFit="1" customWidth="1"/>
    <col min="15110" max="15110" width="0.85546875" style="206" customWidth="1"/>
    <col min="15111" max="15111" width="11.5703125" style="206" customWidth="1"/>
    <col min="15112" max="15112" width="0.85546875" style="206" customWidth="1"/>
    <col min="15113" max="15113" width="12.7109375" style="206" customWidth="1"/>
    <col min="15114" max="15114" width="0.85546875" style="206" customWidth="1"/>
    <col min="15115" max="15115" width="10.7109375" style="206" customWidth="1"/>
    <col min="15116" max="15116" width="0.85546875" style="206" customWidth="1"/>
    <col min="15117" max="15117" width="11.85546875" style="206" customWidth="1"/>
    <col min="15118" max="15118" width="0.85546875" style="206" customWidth="1"/>
    <col min="15119" max="15119" width="10.7109375" style="206" customWidth="1"/>
    <col min="15120" max="15120" width="0.85546875" style="206" customWidth="1"/>
    <col min="15121" max="15121" width="11" style="206" customWidth="1"/>
    <col min="15122" max="15122" width="0.85546875" style="206" customWidth="1"/>
    <col min="15123" max="15123" width="10.7109375" style="206" customWidth="1"/>
    <col min="15124" max="15124" width="0.85546875" style="206" customWidth="1"/>
    <col min="15125" max="15125" width="13.5703125" style="206" customWidth="1"/>
    <col min="15126" max="15126" width="0.85546875" style="206" customWidth="1"/>
    <col min="15127" max="15127" width="8.85546875" style="206" customWidth="1"/>
    <col min="15128" max="15128" width="0.85546875" style="206" customWidth="1"/>
    <col min="15129" max="15129" width="6.7109375" style="206" customWidth="1"/>
    <col min="15130" max="15130" width="0.85546875" style="206" customWidth="1"/>
    <col min="15131" max="15131" width="12.7109375" style="206" customWidth="1"/>
    <col min="15132" max="15132" width="0.85546875" style="206" customWidth="1"/>
    <col min="15133" max="15133" width="8.140625" style="206" customWidth="1"/>
    <col min="15134" max="15134" width="0.85546875" style="206" customWidth="1"/>
    <col min="15135" max="15135" width="7.7109375" style="206" customWidth="1"/>
    <col min="15136" max="15136" width="0.85546875" style="206" customWidth="1"/>
    <col min="15137" max="15137" width="11.7109375" style="206" customWidth="1"/>
    <col min="15138" max="15138" width="0.7109375" style="206" customWidth="1"/>
    <col min="15139" max="15139" width="6.7109375" style="206" customWidth="1"/>
    <col min="15140" max="15140" width="0.7109375" style="206" customWidth="1"/>
    <col min="15141" max="15141" width="6.140625" style="206" customWidth="1"/>
    <col min="15142" max="15142" width="0.85546875" style="206" customWidth="1"/>
    <col min="15143" max="15143" width="11.28515625" style="206" customWidth="1"/>
    <col min="15144" max="15144" width="0.5703125" style="206" customWidth="1"/>
    <col min="15145" max="15145" width="6.5703125" style="206" customWidth="1"/>
    <col min="15146" max="15146" width="0.85546875" style="206" customWidth="1"/>
    <col min="15147" max="15147" width="5.5703125" style="206" customWidth="1"/>
    <col min="15148" max="15148" width="1.28515625" style="206" customWidth="1"/>
    <col min="15149" max="15149" width="12.85546875" style="206" customWidth="1"/>
    <col min="15150" max="15150" width="0.7109375" style="206" customWidth="1"/>
    <col min="15151" max="15151" width="7.42578125" style="206" customWidth="1"/>
    <col min="15152" max="15152" width="0.85546875" style="206" customWidth="1"/>
    <col min="15153" max="15153" width="5.7109375" style="206" customWidth="1"/>
    <col min="15154" max="15154" width="1.28515625" style="206" customWidth="1"/>
    <col min="15155" max="15155" width="12.28515625" style="206" customWidth="1"/>
    <col min="15156" max="15156" width="1" style="206" customWidth="1"/>
    <col min="15157" max="15157" width="11.5703125" style="206" customWidth="1"/>
    <col min="15158" max="15158" width="1" style="206" customWidth="1"/>
    <col min="15159" max="15159" width="11.5703125" style="206" customWidth="1"/>
    <col min="15160" max="15160" width="0.85546875" style="206" customWidth="1"/>
    <col min="15161" max="15161" width="6.5703125" style="206" customWidth="1"/>
    <col min="15162" max="15162" width="0.85546875" style="206" customWidth="1"/>
    <col min="15163" max="15163" width="5.85546875" style="206" customWidth="1"/>
    <col min="15164" max="15164" width="1.140625" style="206" customWidth="1"/>
    <col min="15165" max="15165" width="11.5703125" style="206" customWidth="1"/>
    <col min="15166" max="15166" width="0.85546875" style="206" customWidth="1"/>
    <col min="15167" max="15167" width="7.140625" style="206" customWidth="1"/>
    <col min="15168" max="15168" width="1" style="206" customWidth="1"/>
    <col min="15169" max="15169" width="5.85546875" style="206" customWidth="1"/>
    <col min="15170" max="15170" width="0.85546875" style="206" customWidth="1"/>
    <col min="15171" max="15171" width="14" style="206" customWidth="1"/>
    <col min="15172" max="15172" width="1.5703125" style="206" customWidth="1"/>
    <col min="15173" max="15173" width="3.85546875" style="206" customWidth="1"/>
    <col min="15174" max="15174" width="2.42578125" style="206" customWidth="1"/>
    <col min="15175" max="15175" width="9.42578125" style="206" customWidth="1"/>
    <col min="15176" max="15360" width="12.7109375" style="206"/>
    <col min="15361" max="15361" width="4.140625" style="206" customWidth="1"/>
    <col min="15362" max="15362" width="1.5703125" style="206" customWidth="1"/>
    <col min="15363" max="15363" width="12.7109375" style="206" customWidth="1"/>
    <col min="15364" max="15364" width="0.85546875" style="206" customWidth="1"/>
    <col min="15365" max="15365" width="13.85546875" style="206" bestFit="1" customWidth="1"/>
    <col min="15366" max="15366" width="0.85546875" style="206" customWidth="1"/>
    <col min="15367" max="15367" width="11.5703125" style="206" customWidth="1"/>
    <col min="15368" max="15368" width="0.85546875" style="206" customWidth="1"/>
    <col min="15369" max="15369" width="12.7109375" style="206" customWidth="1"/>
    <col min="15370" max="15370" width="0.85546875" style="206" customWidth="1"/>
    <col min="15371" max="15371" width="10.7109375" style="206" customWidth="1"/>
    <col min="15372" max="15372" width="0.85546875" style="206" customWidth="1"/>
    <col min="15373" max="15373" width="11.85546875" style="206" customWidth="1"/>
    <col min="15374" max="15374" width="0.85546875" style="206" customWidth="1"/>
    <col min="15375" max="15375" width="10.7109375" style="206" customWidth="1"/>
    <col min="15376" max="15376" width="0.85546875" style="206" customWidth="1"/>
    <col min="15377" max="15377" width="11" style="206" customWidth="1"/>
    <col min="15378" max="15378" width="0.85546875" style="206" customWidth="1"/>
    <col min="15379" max="15379" width="10.7109375" style="206" customWidth="1"/>
    <col min="15380" max="15380" width="0.85546875" style="206" customWidth="1"/>
    <col min="15381" max="15381" width="13.5703125" style="206" customWidth="1"/>
    <col min="15382" max="15382" width="0.85546875" style="206" customWidth="1"/>
    <col min="15383" max="15383" width="8.85546875" style="206" customWidth="1"/>
    <col min="15384" max="15384" width="0.85546875" style="206" customWidth="1"/>
    <col min="15385" max="15385" width="6.7109375" style="206" customWidth="1"/>
    <col min="15386" max="15386" width="0.85546875" style="206" customWidth="1"/>
    <col min="15387" max="15387" width="12.7109375" style="206" customWidth="1"/>
    <col min="15388" max="15388" width="0.85546875" style="206" customWidth="1"/>
    <col min="15389" max="15389" width="8.140625" style="206" customWidth="1"/>
    <col min="15390" max="15390" width="0.85546875" style="206" customWidth="1"/>
    <col min="15391" max="15391" width="7.7109375" style="206" customWidth="1"/>
    <col min="15392" max="15392" width="0.85546875" style="206" customWidth="1"/>
    <col min="15393" max="15393" width="11.7109375" style="206" customWidth="1"/>
    <col min="15394" max="15394" width="0.7109375" style="206" customWidth="1"/>
    <col min="15395" max="15395" width="6.7109375" style="206" customWidth="1"/>
    <col min="15396" max="15396" width="0.7109375" style="206" customWidth="1"/>
    <col min="15397" max="15397" width="6.140625" style="206" customWidth="1"/>
    <col min="15398" max="15398" width="0.85546875" style="206" customWidth="1"/>
    <col min="15399" max="15399" width="11.28515625" style="206" customWidth="1"/>
    <col min="15400" max="15400" width="0.5703125" style="206" customWidth="1"/>
    <col min="15401" max="15401" width="6.5703125" style="206" customWidth="1"/>
    <col min="15402" max="15402" width="0.85546875" style="206" customWidth="1"/>
    <col min="15403" max="15403" width="5.5703125" style="206" customWidth="1"/>
    <col min="15404" max="15404" width="1.28515625" style="206" customWidth="1"/>
    <col min="15405" max="15405" width="12.85546875" style="206" customWidth="1"/>
    <col min="15406" max="15406" width="0.7109375" style="206" customWidth="1"/>
    <col min="15407" max="15407" width="7.42578125" style="206" customWidth="1"/>
    <col min="15408" max="15408" width="0.85546875" style="206" customWidth="1"/>
    <col min="15409" max="15409" width="5.7109375" style="206" customWidth="1"/>
    <col min="15410" max="15410" width="1.28515625" style="206" customWidth="1"/>
    <col min="15411" max="15411" width="12.28515625" style="206" customWidth="1"/>
    <col min="15412" max="15412" width="1" style="206" customWidth="1"/>
    <col min="15413" max="15413" width="11.5703125" style="206" customWidth="1"/>
    <col min="15414" max="15414" width="1" style="206" customWidth="1"/>
    <col min="15415" max="15415" width="11.5703125" style="206" customWidth="1"/>
    <col min="15416" max="15416" width="0.85546875" style="206" customWidth="1"/>
    <col min="15417" max="15417" width="6.5703125" style="206" customWidth="1"/>
    <col min="15418" max="15418" width="0.85546875" style="206" customWidth="1"/>
    <col min="15419" max="15419" width="5.85546875" style="206" customWidth="1"/>
    <col min="15420" max="15420" width="1.140625" style="206" customWidth="1"/>
    <col min="15421" max="15421" width="11.5703125" style="206" customWidth="1"/>
    <col min="15422" max="15422" width="0.85546875" style="206" customWidth="1"/>
    <col min="15423" max="15423" width="7.140625" style="206" customWidth="1"/>
    <col min="15424" max="15424" width="1" style="206" customWidth="1"/>
    <col min="15425" max="15425" width="5.85546875" style="206" customWidth="1"/>
    <col min="15426" max="15426" width="0.85546875" style="206" customWidth="1"/>
    <col min="15427" max="15427" width="14" style="206" customWidth="1"/>
    <col min="15428" max="15428" width="1.5703125" style="206" customWidth="1"/>
    <col min="15429" max="15429" width="3.85546875" style="206" customWidth="1"/>
    <col min="15430" max="15430" width="2.42578125" style="206" customWidth="1"/>
    <col min="15431" max="15431" width="9.42578125" style="206" customWidth="1"/>
    <col min="15432" max="15616" width="12.7109375" style="206"/>
    <col min="15617" max="15617" width="4.140625" style="206" customWidth="1"/>
    <col min="15618" max="15618" width="1.5703125" style="206" customWidth="1"/>
    <col min="15619" max="15619" width="12.7109375" style="206" customWidth="1"/>
    <col min="15620" max="15620" width="0.85546875" style="206" customWidth="1"/>
    <col min="15621" max="15621" width="13.85546875" style="206" bestFit="1" customWidth="1"/>
    <col min="15622" max="15622" width="0.85546875" style="206" customWidth="1"/>
    <col min="15623" max="15623" width="11.5703125" style="206" customWidth="1"/>
    <col min="15624" max="15624" width="0.85546875" style="206" customWidth="1"/>
    <col min="15625" max="15625" width="12.7109375" style="206" customWidth="1"/>
    <col min="15626" max="15626" width="0.85546875" style="206" customWidth="1"/>
    <col min="15627" max="15627" width="10.7109375" style="206" customWidth="1"/>
    <col min="15628" max="15628" width="0.85546875" style="206" customWidth="1"/>
    <col min="15629" max="15629" width="11.85546875" style="206" customWidth="1"/>
    <col min="15630" max="15630" width="0.85546875" style="206" customWidth="1"/>
    <col min="15631" max="15631" width="10.7109375" style="206" customWidth="1"/>
    <col min="15632" max="15632" width="0.85546875" style="206" customWidth="1"/>
    <col min="15633" max="15633" width="11" style="206" customWidth="1"/>
    <col min="15634" max="15634" width="0.85546875" style="206" customWidth="1"/>
    <col min="15635" max="15635" width="10.7109375" style="206" customWidth="1"/>
    <col min="15636" max="15636" width="0.85546875" style="206" customWidth="1"/>
    <col min="15637" max="15637" width="13.5703125" style="206" customWidth="1"/>
    <col min="15638" max="15638" width="0.85546875" style="206" customWidth="1"/>
    <col min="15639" max="15639" width="8.85546875" style="206" customWidth="1"/>
    <col min="15640" max="15640" width="0.85546875" style="206" customWidth="1"/>
    <col min="15641" max="15641" width="6.7109375" style="206" customWidth="1"/>
    <col min="15642" max="15642" width="0.85546875" style="206" customWidth="1"/>
    <col min="15643" max="15643" width="12.7109375" style="206" customWidth="1"/>
    <col min="15644" max="15644" width="0.85546875" style="206" customWidth="1"/>
    <col min="15645" max="15645" width="8.140625" style="206" customWidth="1"/>
    <col min="15646" max="15646" width="0.85546875" style="206" customWidth="1"/>
    <col min="15647" max="15647" width="7.7109375" style="206" customWidth="1"/>
    <col min="15648" max="15648" width="0.85546875" style="206" customWidth="1"/>
    <col min="15649" max="15649" width="11.7109375" style="206" customWidth="1"/>
    <col min="15650" max="15650" width="0.7109375" style="206" customWidth="1"/>
    <col min="15651" max="15651" width="6.7109375" style="206" customWidth="1"/>
    <col min="15652" max="15652" width="0.7109375" style="206" customWidth="1"/>
    <col min="15653" max="15653" width="6.140625" style="206" customWidth="1"/>
    <col min="15654" max="15654" width="0.85546875" style="206" customWidth="1"/>
    <col min="15655" max="15655" width="11.28515625" style="206" customWidth="1"/>
    <col min="15656" max="15656" width="0.5703125" style="206" customWidth="1"/>
    <col min="15657" max="15657" width="6.5703125" style="206" customWidth="1"/>
    <col min="15658" max="15658" width="0.85546875" style="206" customWidth="1"/>
    <col min="15659" max="15659" width="5.5703125" style="206" customWidth="1"/>
    <col min="15660" max="15660" width="1.28515625" style="206" customWidth="1"/>
    <col min="15661" max="15661" width="12.85546875" style="206" customWidth="1"/>
    <col min="15662" max="15662" width="0.7109375" style="206" customWidth="1"/>
    <col min="15663" max="15663" width="7.42578125" style="206" customWidth="1"/>
    <col min="15664" max="15664" width="0.85546875" style="206" customWidth="1"/>
    <col min="15665" max="15665" width="5.7109375" style="206" customWidth="1"/>
    <col min="15666" max="15666" width="1.28515625" style="206" customWidth="1"/>
    <col min="15667" max="15667" width="12.28515625" style="206" customWidth="1"/>
    <col min="15668" max="15668" width="1" style="206" customWidth="1"/>
    <col min="15669" max="15669" width="11.5703125" style="206" customWidth="1"/>
    <col min="15670" max="15670" width="1" style="206" customWidth="1"/>
    <col min="15671" max="15671" width="11.5703125" style="206" customWidth="1"/>
    <col min="15672" max="15672" width="0.85546875" style="206" customWidth="1"/>
    <col min="15673" max="15673" width="6.5703125" style="206" customWidth="1"/>
    <col min="15674" max="15674" width="0.85546875" style="206" customWidth="1"/>
    <col min="15675" max="15675" width="5.85546875" style="206" customWidth="1"/>
    <col min="15676" max="15676" width="1.140625" style="206" customWidth="1"/>
    <col min="15677" max="15677" width="11.5703125" style="206" customWidth="1"/>
    <col min="15678" max="15678" width="0.85546875" style="206" customWidth="1"/>
    <col min="15679" max="15679" width="7.140625" style="206" customWidth="1"/>
    <col min="15680" max="15680" width="1" style="206" customWidth="1"/>
    <col min="15681" max="15681" width="5.85546875" style="206" customWidth="1"/>
    <col min="15682" max="15682" width="0.85546875" style="206" customWidth="1"/>
    <col min="15683" max="15683" width="14" style="206" customWidth="1"/>
    <col min="15684" max="15684" width="1.5703125" style="206" customWidth="1"/>
    <col min="15685" max="15685" width="3.85546875" style="206" customWidth="1"/>
    <col min="15686" max="15686" width="2.42578125" style="206" customWidth="1"/>
    <col min="15687" max="15687" width="9.42578125" style="206" customWidth="1"/>
    <col min="15688" max="15872" width="12.7109375" style="206"/>
    <col min="15873" max="15873" width="4.140625" style="206" customWidth="1"/>
    <col min="15874" max="15874" width="1.5703125" style="206" customWidth="1"/>
    <col min="15875" max="15875" width="12.7109375" style="206" customWidth="1"/>
    <col min="15876" max="15876" width="0.85546875" style="206" customWidth="1"/>
    <col min="15877" max="15877" width="13.85546875" style="206" bestFit="1" customWidth="1"/>
    <col min="15878" max="15878" width="0.85546875" style="206" customWidth="1"/>
    <col min="15879" max="15879" width="11.5703125" style="206" customWidth="1"/>
    <col min="15880" max="15880" width="0.85546875" style="206" customWidth="1"/>
    <col min="15881" max="15881" width="12.7109375" style="206" customWidth="1"/>
    <col min="15882" max="15882" width="0.85546875" style="206" customWidth="1"/>
    <col min="15883" max="15883" width="10.7109375" style="206" customWidth="1"/>
    <col min="15884" max="15884" width="0.85546875" style="206" customWidth="1"/>
    <col min="15885" max="15885" width="11.85546875" style="206" customWidth="1"/>
    <col min="15886" max="15886" width="0.85546875" style="206" customWidth="1"/>
    <col min="15887" max="15887" width="10.7109375" style="206" customWidth="1"/>
    <col min="15888" max="15888" width="0.85546875" style="206" customWidth="1"/>
    <col min="15889" max="15889" width="11" style="206" customWidth="1"/>
    <col min="15890" max="15890" width="0.85546875" style="206" customWidth="1"/>
    <col min="15891" max="15891" width="10.7109375" style="206" customWidth="1"/>
    <col min="15892" max="15892" width="0.85546875" style="206" customWidth="1"/>
    <col min="15893" max="15893" width="13.5703125" style="206" customWidth="1"/>
    <col min="15894" max="15894" width="0.85546875" style="206" customWidth="1"/>
    <col min="15895" max="15895" width="8.85546875" style="206" customWidth="1"/>
    <col min="15896" max="15896" width="0.85546875" style="206" customWidth="1"/>
    <col min="15897" max="15897" width="6.7109375" style="206" customWidth="1"/>
    <col min="15898" max="15898" width="0.85546875" style="206" customWidth="1"/>
    <col min="15899" max="15899" width="12.7109375" style="206" customWidth="1"/>
    <col min="15900" max="15900" width="0.85546875" style="206" customWidth="1"/>
    <col min="15901" max="15901" width="8.140625" style="206" customWidth="1"/>
    <col min="15902" max="15902" width="0.85546875" style="206" customWidth="1"/>
    <col min="15903" max="15903" width="7.7109375" style="206" customWidth="1"/>
    <col min="15904" max="15904" width="0.85546875" style="206" customWidth="1"/>
    <col min="15905" max="15905" width="11.7109375" style="206" customWidth="1"/>
    <col min="15906" max="15906" width="0.7109375" style="206" customWidth="1"/>
    <col min="15907" max="15907" width="6.7109375" style="206" customWidth="1"/>
    <col min="15908" max="15908" width="0.7109375" style="206" customWidth="1"/>
    <col min="15909" max="15909" width="6.140625" style="206" customWidth="1"/>
    <col min="15910" max="15910" width="0.85546875" style="206" customWidth="1"/>
    <col min="15911" max="15911" width="11.28515625" style="206" customWidth="1"/>
    <col min="15912" max="15912" width="0.5703125" style="206" customWidth="1"/>
    <col min="15913" max="15913" width="6.5703125" style="206" customWidth="1"/>
    <col min="15914" max="15914" width="0.85546875" style="206" customWidth="1"/>
    <col min="15915" max="15915" width="5.5703125" style="206" customWidth="1"/>
    <col min="15916" max="15916" width="1.28515625" style="206" customWidth="1"/>
    <col min="15917" max="15917" width="12.85546875" style="206" customWidth="1"/>
    <col min="15918" max="15918" width="0.7109375" style="206" customWidth="1"/>
    <col min="15919" max="15919" width="7.42578125" style="206" customWidth="1"/>
    <col min="15920" max="15920" width="0.85546875" style="206" customWidth="1"/>
    <col min="15921" max="15921" width="5.7109375" style="206" customWidth="1"/>
    <col min="15922" max="15922" width="1.28515625" style="206" customWidth="1"/>
    <col min="15923" max="15923" width="12.28515625" style="206" customWidth="1"/>
    <col min="15924" max="15924" width="1" style="206" customWidth="1"/>
    <col min="15925" max="15925" width="11.5703125" style="206" customWidth="1"/>
    <col min="15926" max="15926" width="1" style="206" customWidth="1"/>
    <col min="15927" max="15927" width="11.5703125" style="206" customWidth="1"/>
    <col min="15928" max="15928" width="0.85546875" style="206" customWidth="1"/>
    <col min="15929" max="15929" width="6.5703125" style="206" customWidth="1"/>
    <col min="15930" max="15930" width="0.85546875" style="206" customWidth="1"/>
    <col min="15931" max="15931" width="5.85546875" style="206" customWidth="1"/>
    <col min="15932" max="15932" width="1.140625" style="206" customWidth="1"/>
    <col min="15933" max="15933" width="11.5703125" style="206" customWidth="1"/>
    <col min="15934" max="15934" width="0.85546875" style="206" customWidth="1"/>
    <col min="15935" max="15935" width="7.140625" style="206" customWidth="1"/>
    <col min="15936" max="15936" width="1" style="206" customWidth="1"/>
    <col min="15937" max="15937" width="5.85546875" style="206" customWidth="1"/>
    <col min="15938" max="15938" width="0.85546875" style="206" customWidth="1"/>
    <col min="15939" max="15939" width="14" style="206" customWidth="1"/>
    <col min="15940" max="15940" width="1.5703125" style="206" customWidth="1"/>
    <col min="15941" max="15941" width="3.85546875" style="206" customWidth="1"/>
    <col min="15942" max="15942" width="2.42578125" style="206" customWidth="1"/>
    <col min="15943" max="15943" width="9.42578125" style="206" customWidth="1"/>
    <col min="15944" max="16128" width="12.7109375" style="206"/>
    <col min="16129" max="16129" width="4.140625" style="206" customWidth="1"/>
    <col min="16130" max="16130" width="1.5703125" style="206" customWidth="1"/>
    <col min="16131" max="16131" width="12.7109375" style="206" customWidth="1"/>
    <col min="16132" max="16132" width="0.85546875" style="206" customWidth="1"/>
    <col min="16133" max="16133" width="13.85546875" style="206" bestFit="1" customWidth="1"/>
    <col min="16134" max="16134" width="0.85546875" style="206" customWidth="1"/>
    <col min="16135" max="16135" width="11.5703125" style="206" customWidth="1"/>
    <col min="16136" max="16136" width="0.85546875" style="206" customWidth="1"/>
    <col min="16137" max="16137" width="12.7109375" style="206" customWidth="1"/>
    <col min="16138" max="16138" width="0.85546875" style="206" customWidth="1"/>
    <col min="16139" max="16139" width="10.7109375" style="206" customWidth="1"/>
    <col min="16140" max="16140" width="0.85546875" style="206" customWidth="1"/>
    <col min="16141" max="16141" width="11.85546875" style="206" customWidth="1"/>
    <col min="16142" max="16142" width="0.85546875" style="206" customWidth="1"/>
    <col min="16143" max="16143" width="10.7109375" style="206" customWidth="1"/>
    <col min="16144" max="16144" width="0.85546875" style="206" customWidth="1"/>
    <col min="16145" max="16145" width="11" style="206" customWidth="1"/>
    <col min="16146" max="16146" width="0.85546875" style="206" customWidth="1"/>
    <col min="16147" max="16147" width="10.7109375" style="206" customWidth="1"/>
    <col min="16148" max="16148" width="0.85546875" style="206" customWidth="1"/>
    <col min="16149" max="16149" width="13.5703125" style="206" customWidth="1"/>
    <col min="16150" max="16150" width="0.85546875" style="206" customWidth="1"/>
    <col min="16151" max="16151" width="8.85546875" style="206" customWidth="1"/>
    <col min="16152" max="16152" width="0.85546875" style="206" customWidth="1"/>
    <col min="16153" max="16153" width="6.7109375" style="206" customWidth="1"/>
    <col min="16154" max="16154" width="0.85546875" style="206" customWidth="1"/>
    <col min="16155" max="16155" width="12.7109375" style="206" customWidth="1"/>
    <col min="16156" max="16156" width="0.85546875" style="206" customWidth="1"/>
    <col min="16157" max="16157" width="8.140625" style="206" customWidth="1"/>
    <col min="16158" max="16158" width="0.85546875" style="206" customWidth="1"/>
    <col min="16159" max="16159" width="7.7109375" style="206" customWidth="1"/>
    <col min="16160" max="16160" width="0.85546875" style="206" customWidth="1"/>
    <col min="16161" max="16161" width="11.7109375" style="206" customWidth="1"/>
    <col min="16162" max="16162" width="0.7109375" style="206" customWidth="1"/>
    <col min="16163" max="16163" width="6.7109375" style="206" customWidth="1"/>
    <col min="16164" max="16164" width="0.7109375" style="206" customWidth="1"/>
    <col min="16165" max="16165" width="6.140625" style="206" customWidth="1"/>
    <col min="16166" max="16166" width="0.85546875" style="206" customWidth="1"/>
    <col min="16167" max="16167" width="11.28515625" style="206" customWidth="1"/>
    <col min="16168" max="16168" width="0.5703125" style="206" customWidth="1"/>
    <col min="16169" max="16169" width="6.5703125" style="206" customWidth="1"/>
    <col min="16170" max="16170" width="0.85546875" style="206" customWidth="1"/>
    <col min="16171" max="16171" width="5.5703125" style="206" customWidth="1"/>
    <col min="16172" max="16172" width="1.28515625" style="206" customWidth="1"/>
    <col min="16173" max="16173" width="12.85546875" style="206" customWidth="1"/>
    <col min="16174" max="16174" width="0.7109375" style="206" customWidth="1"/>
    <col min="16175" max="16175" width="7.42578125" style="206" customWidth="1"/>
    <col min="16176" max="16176" width="0.85546875" style="206" customWidth="1"/>
    <col min="16177" max="16177" width="5.7109375" style="206" customWidth="1"/>
    <col min="16178" max="16178" width="1.28515625" style="206" customWidth="1"/>
    <col min="16179" max="16179" width="12.28515625" style="206" customWidth="1"/>
    <col min="16180" max="16180" width="1" style="206" customWidth="1"/>
    <col min="16181" max="16181" width="11.5703125" style="206" customWidth="1"/>
    <col min="16182" max="16182" width="1" style="206" customWidth="1"/>
    <col min="16183" max="16183" width="11.5703125" style="206" customWidth="1"/>
    <col min="16184" max="16184" width="0.85546875" style="206" customWidth="1"/>
    <col min="16185" max="16185" width="6.5703125" style="206" customWidth="1"/>
    <col min="16186" max="16186" width="0.85546875" style="206" customWidth="1"/>
    <col min="16187" max="16187" width="5.85546875" style="206" customWidth="1"/>
    <col min="16188" max="16188" width="1.140625" style="206" customWidth="1"/>
    <col min="16189" max="16189" width="11.5703125" style="206" customWidth="1"/>
    <col min="16190" max="16190" width="0.85546875" style="206" customWidth="1"/>
    <col min="16191" max="16191" width="7.140625" style="206" customWidth="1"/>
    <col min="16192" max="16192" width="1" style="206" customWidth="1"/>
    <col min="16193" max="16193" width="5.85546875" style="206" customWidth="1"/>
    <col min="16194" max="16194" width="0.85546875" style="206" customWidth="1"/>
    <col min="16195" max="16195" width="14" style="206" customWidth="1"/>
    <col min="16196" max="16196" width="1.5703125" style="206" customWidth="1"/>
    <col min="16197" max="16197" width="3.85546875" style="206" customWidth="1"/>
    <col min="16198" max="16198" width="2.42578125" style="206" customWidth="1"/>
    <col min="16199" max="16199" width="9.42578125" style="206" customWidth="1"/>
    <col min="16200" max="16384" width="12.7109375" style="206"/>
  </cols>
  <sheetData>
    <row r="1" spans="1:71" ht="11.25" customHeight="1" x14ac:dyDescent="0.25">
      <c r="A1" s="203"/>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36"/>
      <c r="AC1" s="236"/>
      <c r="AD1" s="236"/>
      <c r="AE1" s="204" t="s">
        <v>40</v>
      </c>
      <c r="AF1" s="236"/>
      <c r="AG1" s="205" t="s">
        <v>41</v>
      </c>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4" t="s">
        <v>250</v>
      </c>
      <c r="BR1" s="203"/>
      <c r="BS1" s="203"/>
    </row>
    <row r="2" spans="1:71" ht="11.25" customHeight="1" x14ac:dyDescent="0.25">
      <c r="A2" s="220"/>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36"/>
      <c r="AC2" s="236"/>
      <c r="AD2" s="236"/>
      <c r="AE2" s="204" t="s">
        <v>251</v>
      </c>
      <c r="AF2" s="236"/>
      <c r="AG2" s="205" t="s">
        <v>252</v>
      </c>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4" t="s">
        <v>45</v>
      </c>
      <c r="BR2" s="203"/>
      <c r="BS2" s="203"/>
    </row>
    <row r="3" spans="1:71" ht="10.5" customHeight="1" x14ac:dyDescent="0.25">
      <c r="A3" s="218"/>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36"/>
      <c r="AC3" s="236"/>
      <c r="AD3" s="236"/>
      <c r="AE3" s="204" t="s">
        <v>46</v>
      </c>
      <c r="AF3" s="236"/>
      <c r="AG3" s="207" t="s">
        <v>47</v>
      </c>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row>
    <row r="4" spans="1:71" ht="8.85" customHeight="1" x14ac:dyDescent="0.25">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row>
    <row r="5" spans="1:71" ht="9.6" customHeight="1" x14ac:dyDescent="0.25">
      <c r="A5" s="20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29" t="s">
        <v>253</v>
      </c>
      <c r="AH5" s="229"/>
      <c r="AI5" s="229"/>
      <c r="AJ5" s="229"/>
      <c r="AK5" s="229"/>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row>
    <row r="6" spans="1:71" ht="9.6" customHeight="1" x14ac:dyDescent="0.25">
      <c r="A6" s="203"/>
      <c r="B6" s="203"/>
      <c r="C6" s="203"/>
      <c r="D6" s="203"/>
      <c r="E6" s="306" t="s">
        <v>254</v>
      </c>
      <c r="F6" s="306"/>
      <c r="G6" s="306"/>
      <c r="H6" s="306"/>
      <c r="I6" s="306"/>
      <c r="J6" s="306"/>
      <c r="K6" s="306"/>
      <c r="L6" s="306"/>
      <c r="M6" s="306"/>
      <c r="N6" s="306"/>
      <c r="O6" s="306"/>
      <c r="P6" s="306"/>
      <c r="Q6" s="306"/>
      <c r="R6" s="306"/>
      <c r="S6" s="306"/>
      <c r="T6" s="306"/>
      <c r="U6" s="306"/>
      <c r="V6" s="306"/>
      <c r="W6" s="306"/>
      <c r="X6" s="306"/>
      <c r="Y6" s="306"/>
      <c r="Z6" s="229"/>
      <c r="AA6" s="237" t="s">
        <v>255</v>
      </c>
      <c r="AB6" s="238"/>
      <c r="AC6" s="238"/>
      <c r="AD6" s="238"/>
      <c r="AE6" s="238"/>
      <c r="AF6" s="203"/>
      <c r="AG6" s="210" t="s">
        <v>256</v>
      </c>
      <c r="AH6" s="210"/>
      <c r="AI6" s="210"/>
      <c r="AJ6" s="210"/>
      <c r="AK6" s="210"/>
      <c r="AL6" s="203"/>
      <c r="AM6" s="210" t="s">
        <v>257</v>
      </c>
      <c r="AN6" s="210"/>
      <c r="AO6" s="210"/>
      <c r="AP6" s="210"/>
      <c r="AQ6" s="210"/>
      <c r="AR6" s="203"/>
      <c r="AS6" s="210" t="s">
        <v>258</v>
      </c>
      <c r="AT6" s="210"/>
      <c r="AU6" s="210"/>
      <c r="AV6" s="210"/>
      <c r="AW6" s="210"/>
      <c r="AX6" s="203"/>
      <c r="AY6" s="210" t="s">
        <v>259</v>
      </c>
      <c r="AZ6" s="210"/>
      <c r="BA6" s="210"/>
      <c r="BB6" s="210"/>
      <c r="BC6" s="210"/>
      <c r="BD6" s="210"/>
      <c r="BE6" s="210"/>
      <c r="BF6" s="210"/>
      <c r="BG6" s="210"/>
      <c r="BH6" s="203"/>
      <c r="BI6" s="210" t="s">
        <v>260</v>
      </c>
      <c r="BJ6" s="210"/>
      <c r="BK6" s="210"/>
      <c r="BL6" s="210"/>
      <c r="BM6" s="210"/>
      <c r="BN6" s="203"/>
      <c r="BO6" s="203"/>
      <c r="BP6" s="203"/>
      <c r="BQ6" s="203"/>
      <c r="BR6" s="203"/>
      <c r="BS6" s="203"/>
    </row>
    <row r="7" spans="1:71" ht="6.75" customHeight="1" x14ac:dyDescent="0.25">
      <c r="A7" s="203"/>
      <c r="B7" s="203"/>
      <c r="C7" s="203"/>
      <c r="D7" s="203"/>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03"/>
      <c r="BS7" s="203"/>
    </row>
    <row r="8" spans="1:71" ht="9.6" customHeight="1" x14ac:dyDescent="0.25">
      <c r="A8" s="203"/>
      <c r="B8" s="203"/>
      <c r="C8" s="203"/>
      <c r="D8" s="203"/>
      <c r="E8" s="215"/>
      <c r="F8" s="215"/>
      <c r="G8" s="215"/>
      <c r="H8" s="215"/>
      <c r="I8" s="215"/>
      <c r="J8" s="215"/>
      <c r="K8" s="215"/>
      <c r="L8" s="215"/>
      <c r="M8" s="215"/>
      <c r="N8" s="215"/>
      <c r="O8" s="215"/>
      <c r="P8" s="215"/>
      <c r="Q8" s="215"/>
      <c r="R8" s="215"/>
      <c r="S8" s="215"/>
      <c r="T8" s="215"/>
      <c r="U8" s="239" t="s">
        <v>63</v>
      </c>
      <c r="V8" s="239"/>
      <c r="W8" s="239"/>
      <c r="X8" s="239"/>
      <c r="Y8" s="239"/>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39" t="s">
        <v>63</v>
      </c>
      <c r="BD8" s="239"/>
      <c r="BE8" s="239"/>
      <c r="BF8" s="239"/>
      <c r="BG8" s="239"/>
      <c r="BH8" s="215"/>
      <c r="BI8" s="215"/>
      <c r="BJ8" s="215"/>
      <c r="BK8" s="215"/>
      <c r="BL8" s="215"/>
      <c r="BM8" s="215"/>
      <c r="BN8" s="215"/>
      <c r="BO8" s="215"/>
      <c r="BP8" s="215"/>
      <c r="BQ8" s="215"/>
      <c r="BR8" s="203"/>
      <c r="BS8" s="203"/>
    </row>
    <row r="9" spans="1:71" ht="9.6" customHeight="1" x14ac:dyDescent="0.25">
      <c r="A9" s="203"/>
      <c r="B9" s="203"/>
      <c r="C9" s="203"/>
      <c r="D9" s="203"/>
      <c r="E9" s="215"/>
      <c r="F9" s="215"/>
      <c r="G9" s="226" t="s">
        <v>261</v>
      </c>
      <c r="H9" s="215"/>
      <c r="I9" s="307" t="s">
        <v>262</v>
      </c>
      <c r="J9" s="307"/>
      <c r="K9" s="307"/>
      <c r="L9" s="215"/>
      <c r="M9" s="226" t="s">
        <v>263</v>
      </c>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26" t="s">
        <v>264</v>
      </c>
      <c r="BB9" s="215"/>
      <c r="BC9" s="215"/>
      <c r="BD9" s="215"/>
      <c r="BE9" s="215"/>
      <c r="BF9" s="215"/>
      <c r="BG9" s="215"/>
      <c r="BH9" s="215"/>
      <c r="BI9" s="215"/>
      <c r="BJ9" s="215"/>
      <c r="BK9" s="215"/>
      <c r="BL9" s="215"/>
      <c r="BM9" s="215"/>
      <c r="BN9" s="215"/>
      <c r="BO9" s="215"/>
      <c r="BP9" s="215"/>
      <c r="BQ9" s="215"/>
      <c r="BR9" s="203"/>
      <c r="BS9" s="203"/>
    </row>
    <row r="10" spans="1:71" ht="9.6" customHeight="1" x14ac:dyDescent="0.25">
      <c r="A10" s="203"/>
      <c r="B10" s="203"/>
      <c r="C10" s="203"/>
      <c r="D10" s="203"/>
      <c r="E10" s="226" t="s">
        <v>265</v>
      </c>
      <c r="F10" s="215"/>
      <c r="G10" s="226" t="s">
        <v>266</v>
      </c>
      <c r="H10" s="215"/>
      <c r="I10" s="226"/>
      <c r="J10" s="226"/>
      <c r="K10" s="226"/>
      <c r="L10" s="215"/>
      <c r="M10" s="226" t="s">
        <v>267</v>
      </c>
      <c r="N10" s="215"/>
      <c r="O10" s="240" t="s">
        <v>268</v>
      </c>
      <c r="P10" s="215"/>
      <c r="Q10" s="215"/>
      <c r="R10" s="215"/>
      <c r="S10" s="215"/>
      <c r="T10" s="215"/>
      <c r="U10" s="215"/>
      <c r="V10" s="215"/>
      <c r="W10" s="226" t="s">
        <v>61</v>
      </c>
      <c r="X10" s="215"/>
      <c r="Y10" s="226" t="s">
        <v>269</v>
      </c>
      <c r="Z10" s="215"/>
      <c r="AA10" s="215"/>
      <c r="AB10" s="215"/>
      <c r="AC10" s="226" t="s">
        <v>61</v>
      </c>
      <c r="AD10" s="215"/>
      <c r="AE10" s="226" t="s">
        <v>269</v>
      </c>
      <c r="AF10" s="215"/>
      <c r="AG10" s="215"/>
      <c r="AH10" s="215"/>
      <c r="AI10" s="226" t="s">
        <v>61</v>
      </c>
      <c r="AJ10" s="215"/>
      <c r="AK10" s="226" t="s">
        <v>269</v>
      </c>
      <c r="AL10" s="215"/>
      <c r="AM10" s="215"/>
      <c r="AN10" s="215"/>
      <c r="AO10" s="226" t="s">
        <v>61</v>
      </c>
      <c r="AP10" s="215"/>
      <c r="AQ10" s="226" t="s">
        <v>269</v>
      </c>
      <c r="AR10" s="215"/>
      <c r="AS10" s="215"/>
      <c r="AT10" s="215"/>
      <c r="AU10" s="226" t="s">
        <v>61</v>
      </c>
      <c r="AV10" s="215"/>
      <c r="AW10" s="226" t="s">
        <v>269</v>
      </c>
      <c r="AX10" s="215"/>
      <c r="AY10" s="215"/>
      <c r="AZ10" s="215"/>
      <c r="BA10" s="226" t="s">
        <v>270</v>
      </c>
      <c r="BB10" s="215"/>
      <c r="BC10" s="215"/>
      <c r="BD10" s="215"/>
      <c r="BE10" s="226" t="s">
        <v>61</v>
      </c>
      <c r="BF10" s="215"/>
      <c r="BG10" s="226" t="s">
        <v>269</v>
      </c>
      <c r="BH10" s="215"/>
      <c r="BI10" s="215"/>
      <c r="BJ10" s="215"/>
      <c r="BK10" s="226" t="s">
        <v>61</v>
      </c>
      <c r="BL10" s="215"/>
      <c r="BM10" s="226" t="s">
        <v>269</v>
      </c>
      <c r="BN10" s="215"/>
      <c r="BO10" s="226" t="s">
        <v>271</v>
      </c>
      <c r="BP10" s="215"/>
      <c r="BQ10" s="215"/>
      <c r="BR10" s="203"/>
      <c r="BS10" s="203"/>
    </row>
    <row r="11" spans="1:71" ht="9.6" customHeight="1" x14ac:dyDescent="0.25">
      <c r="A11" s="212" t="s">
        <v>69</v>
      </c>
      <c r="B11" s="203"/>
      <c r="C11" s="212" t="s">
        <v>71</v>
      </c>
      <c r="D11" s="203"/>
      <c r="E11" s="241" t="s">
        <v>272</v>
      </c>
      <c r="F11" s="215"/>
      <c r="G11" s="241" t="s">
        <v>273</v>
      </c>
      <c r="H11" s="215"/>
      <c r="I11" s="241" t="s">
        <v>59</v>
      </c>
      <c r="J11" s="242"/>
      <c r="K11" s="241" t="s">
        <v>274</v>
      </c>
      <c r="L11" s="215"/>
      <c r="M11" s="241" t="s">
        <v>275</v>
      </c>
      <c r="N11" s="215"/>
      <c r="O11" s="241" t="s">
        <v>276</v>
      </c>
      <c r="P11" s="215"/>
      <c r="Q11" s="241" t="s">
        <v>277</v>
      </c>
      <c r="R11" s="215"/>
      <c r="S11" s="241" t="s">
        <v>278</v>
      </c>
      <c r="T11" s="215"/>
      <c r="U11" s="241" t="s">
        <v>72</v>
      </c>
      <c r="V11" s="215"/>
      <c r="W11" s="241" t="s">
        <v>73</v>
      </c>
      <c r="X11" s="215"/>
      <c r="Y11" s="241" t="s">
        <v>48</v>
      </c>
      <c r="Z11" s="215"/>
      <c r="AA11" s="241" t="s">
        <v>72</v>
      </c>
      <c r="AB11" s="215"/>
      <c r="AC11" s="241" t="s">
        <v>73</v>
      </c>
      <c r="AD11" s="215"/>
      <c r="AE11" s="241" t="s">
        <v>48</v>
      </c>
      <c r="AF11" s="215"/>
      <c r="AG11" s="241" t="s">
        <v>72</v>
      </c>
      <c r="AH11" s="215"/>
      <c r="AI11" s="241" t="s">
        <v>73</v>
      </c>
      <c r="AJ11" s="215"/>
      <c r="AK11" s="241" t="s">
        <v>48</v>
      </c>
      <c r="AL11" s="215"/>
      <c r="AM11" s="241" t="s">
        <v>72</v>
      </c>
      <c r="AN11" s="215"/>
      <c r="AO11" s="241" t="s">
        <v>73</v>
      </c>
      <c r="AP11" s="215"/>
      <c r="AQ11" s="241" t="s">
        <v>48</v>
      </c>
      <c r="AR11" s="215"/>
      <c r="AS11" s="241" t="s">
        <v>72</v>
      </c>
      <c r="AT11" s="215"/>
      <c r="AU11" s="241" t="s">
        <v>73</v>
      </c>
      <c r="AV11" s="215"/>
      <c r="AW11" s="241" t="s">
        <v>48</v>
      </c>
      <c r="AX11" s="215"/>
      <c r="AY11" s="241" t="s">
        <v>278</v>
      </c>
      <c r="AZ11" s="215"/>
      <c r="BA11" s="241" t="s">
        <v>272</v>
      </c>
      <c r="BB11" s="215"/>
      <c r="BC11" s="241" t="s">
        <v>72</v>
      </c>
      <c r="BD11" s="215"/>
      <c r="BE11" s="241" t="s">
        <v>73</v>
      </c>
      <c r="BF11" s="215"/>
      <c r="BG11" s="241" t="s">
        <v>48</v>
      </c>
      <c r="BH11" s="215"/>
      <c r="BI11" s="241" t="s">
        <v>72</v>
      </c>
      <c r="BJ11" s="215"/>
      <c r="BK11" s="241" t="s">
        <v>73</v>
      </c>
      <c r="BL11" s="215"/>
      <c r="BM11" s="241" t="s">
        <v>48</v>
      </c>
      <c r="BN11" s="215"/>
      <c r="BO11" s="241" t="s">
        <v>48</v>
      </c>
      <c r="BP11" s="215"/>
      <c r="BQ11" s="241" t="s">
        <v>69</v>
      </c>
      <c r="BR11" s="203"/>
      <c r="BS11" s="203"/>
    </row>
    <row r="12" spans="1:71" ht="9.75" customHeight="1" x14ac:dyDescent="0.25">
      <c r="A12" s="203"/>
      <c r="B12" s="10" t="s">
        <v>279</v>
      </c>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row>
    <row r="13" spans="1:71" ht="9.75" customHeight="1" x14ac:dyDescent="0.25">
      <c r="A13" s="203">
        <v>1</v>
      </c>
      <c r="B13" s="203"/>
      <c r="C13" s="273" t="s">
        <v>82</v>
      </c>
      <c r="D13" s="204"/>
      <c r="E13" s="189">
        <v>448649533</v>
      </c>
      <c r="F13" s="204"/>
      <c r="G13" s="189">
        <v>7059103</v>
      </c>
      <c r="H13" s="204"/>
      <c r="I13" s="189">
        <v>49420243</v>
      </c>
      <c r="J13" s="189"/>
      <c r="K13" s="189">
        <v>0</v>
      </c>
      <c r="L13" s="204"/>
      <c r="M13" s="189">
        <v>617402</v>
      </c>
      <c r="N13" s="204"/>
      <c r="O13" s="189">
        <v>0</v>
      </c>
      <c r="P13" s="204"/>
      <c r="Q13" s="189">
        <v>2345137</v>
      </c>
      <c r="R13" s="204"/>
      <c r="S13" s="189">
        <v>578282</v>
      </c>
      <c r="T13" s="204"/>
      <c r="U13" s="189">
        <f t="shared" ref="U13:U50" si="0">SUM(E13:S13)</f>
        <v>508669700</v>
      </c>
      <c r="V13" s="204"/>
      <c r="W13" s="105">
        <f>(U13/$BS13)</f>
        <v>3158.458242781745</v>
      </c>
      <c r="X13" s="203"/>
      <c r="Y13" s="188">
        <f>IF($BO13,U13/$BO13*100,0)</f>
        <v>71.285853589600521</v>
      </c>
      <c r="Z13" s="204"/>
      <c r="AA13" s="189">
        <v>134764304</v>
      </c>
      <c r="AB13" s="204"/>
      <c r="AC13" s="105">
        <f t="shared" ref="AC13:AC50" si="1">(AA13/$BS13)</f>
        <v>836.78549518782984</v>
      </c>
      <c r="AD13" s="203"/>
      <c r="AE13" s="188">
        <f t="shared" ref="AE13:AE50" si="2">IF($BO13,AA13/$BO13*100,0)</f>
        <v>18.886103190436575</v>
      </c>
      <c r="AF13" s="220"/>
      <c r="AG13" s="189">
        <v>12787083</v>
      </c>
      <c r="AH13" s="204"/>
      <c r="AI13" s="243">
        <f t="shared" ref="AI13:AI50" si="3">(AG13/$BS13)</f>
        <v>79.398217944737652</v>
      </c>
      <c r="AJ13" s="203"/>
      <c r="AK13" s="188">
        <f t="shared" ref="AK13:AK50" si="4">IF($BO13,AG13/$BO13*100,0)</f>
        <v>1.792003979352554</v>
      </c>
      <c r="AL13" s="204"/>
      <c r="AM13" s="189">
        <v>4297753</v>
      </c>
      <c r="AN13" s="204"/>
      <c r="AO13" s="105">
        <f t="shared" ref="AO13:AO50" si="5">(AM13/$BS13)</f>
        <v>26.685830487426266</v>
      </c>
      <c r="AP13" s="203"/>
      <c r="AQ13" s="188">
        <f t="shared" ref="AQ13:AQ50" si="6">IF($BO13,AM13/$BO13*100,0)</f>
        <v>0.60229455601988169</v>
      </c>
      <c r="AR13" s="204"/>
      <c r="AS13" s="189">
        <v>33066028</v>
      </c>
      <c r="AT13" s="204"/>
      <c r="AU13" s="105">
        <f t="shared" ref="AU13:AU50" si="7">(AS13/$BS13)</f>
        <v>205.31529338714685</v>
      </c>
      <c r="AV13" s="203"/>
      <c r="AW13" s="188">
        <f t="shared" ref="AW13:AW50" si="8">IF($BO13,AS13/$BO13*100,0)</f>
        <v>4.6339304873037088</v>
      </c>
      <c r="AX13" s="204"/>
      <c r="AY13" s="189">
        <v>7578477</v>
      </c>
      <c r="AZ13" s="204"/>
      <c r="BA13" s="189">
        <v>5099748</v>
      </c>
      <c r="BB13" s="204"/>
      <c r="BC13" s="189">
        <f t="shared" ref="BC13:BC50" si="9">(AY13+BA13)</f>
        <v>12678225</v>
      </c>
      <c r="BD13" s="204"/>
      <c r="BE13" s="105">
        <f t="shared" ref="BE13:BE50" si="10">(BC13/$BS13)</f>
        <v>78.722291213908719</v>
      </c>
      <c r="BF13" s="203"/>
      <c r="BG13" s="188">
        <f t="shared" ref="BG13:BG50" si="11">IF($BO13,BC13/$BO13*100,0)</f>
        <v>1.776748430515938</v>
      </c>
      <c r="BH13" s="204"/>
      <c r="BI13" s="189">
        <v>7300222</v>
      </c>
      <c r="BJ13" s="204"/>
      <c r="BK13" s="105">
        <f t="shared" ref="BK13:BK50" si="12">(BI13/$BS13)</f>
        <v>45.328916485563489</v>
      </c>
      <c r="BL13" s="203"/>
      <c r="BM13" s="188">
        <f t="shared" ref="BM13:BM50" si="13">IF($BO13,BI13/$BO13*100,0)</f>
        <v>1.0230657667708154</v>
      </c>
      <c r="BN13" s="204"/>
      <c r="BO13" s="189">
        <f t="shared" ref="BO13:BO50" si="14">(U13+AA13+AG13+AM13+AS13+BC13+BI13)</f>
        <v>713563315</v>
      </c>
      <c r="BP13" s="203"/>
      <c r="BQ13" s="203">
        <v>1</v>
      </c>
      <c r="BR13" s="203"/>
      <c r="BS13" s="220">
        <v>161050</v>
      </c>
    </row>
    <row r="14" spans="1:71" ht="9.75" customHeight="1" x14ac:dyDescent="0.25">
      <c r="A14" s="203">
        <v>2</v>
      </c>
      <c r="B14" s="203"/>
      <c r="C14" s="273" t="s">
        <v>83</v>
      </c>
      <c r="D14" s="203"/>
      <c r="E14" s="190">
        <v>13555612</v>
      </c>
      <c r="F14" s="220"/>
      <c r="G14" s="190">
        <v>292182</v>
      </c>
      <c r="H14" s="203"/>
      <c r="I14" s="190">
        <v>3211939</v>
      </c>
      <c r="J14" s="190"/>
      <c r="K14" s="190">
        <v>0</v>
      </c>
      <c r="L14" s="203"/>
      <c r="M14" s="190">
        <v>633081</v>
      </c>
      <c r="N14" s="203"/>
      <c r="O14" s="190">
        <v>0</v>
      </c>
      <c r="P14" s="203"/>
      <c r="Q14" s="190">
        <v>302221</v>
      </c>
      <c r="R14" s="203"/>
      <c r="S14" s="190">
        <v>197964</v>
      </c>
      <c r="T14" s="203"/>
      <c r="U14" s="190">
        <f t="shared" si="0"/>
        <v>18192999</v>
      </c>
      <c r="V14" s="203"/>
      <c r="W14" s="188">
        <f t="shared" ref="W14:W50" si="15">(U14/$BS14)</f>
        <v>1077.9758843396339</v>
      </c>
      <c r="X14" s="203"/>
      <c r="Y14" s="188">
        <f t="shared" ref="Y14:Y50" si="16">IF($BO14,U14/$BO14*100,0)</f>
        <v>35.543197001828695</v>
      </c>
      <c r="Z14" s="203"/>
      <c r="AA14" s="190">
        <v>14928744</v>
      </c>
      <c r="AB14" s="203"/>
      <c r="AC14" s="188">
        <f t="shared" si="1"/>
        <v>884.56147419565093</v>
      </c>
      <c r="AD14" s="203"/>
      <c r="AE14" s="188">
        <f t="shared" si="2"/>
        <v>29.165905466265794</v>
      </c>
      <c r="AF14" s="203"/>
      <c r="AG14" s="190">
        <v>137486</v>
      </c>
      <c r="AH14" s="203"/>
      <c r="AI14" s="188">
        <f t="shared" si="3"/>
        <v>8.1463530248266878</v>
      </c>
      <c r="AJ14" s="203"/>
      <c r="AK14" s="188">
        <f t="shared" si="4"/>
        <v>0.26860288306471186</v>
      </c>
      <c r="AL14" s="203"/>
      <c r="AM14" s="190">
        <v>257255</v>
      </c>
      <c r="AN14" s="203"/>
      <c r="AO14" s="188">
        <f t="shared" si="5"/>
        <v>15.242934170764947</v>
      </c>
      <c r="AP14" s="203"/>
      <c r="AQ14" s="188">
        <f t="shared" si="6"/>
        <v>0.50259251620392231</v>
      </c>
      <c r="AR14" s="203"/>
      <c r="AS14" s="190">
        <v>15029113</v>
      </c>
      <c r="AT14" s="203"/>
      <c r="AU14" s="188">
        <f t="shared" si="7"/>
        <v>890.50856194821358</v>
      </c>
      <c r="AV14" s="203"/>
      <c r="AW14" s="188">
        <f t="shared" si="8"/>
        <v>29.361993815409143</v>
      </c>
      <c r="AX14" s="203"/>
      <c r="AY14" s="190">
        <v>261707</v>
      </c>
      <c r="AZ14" s="203"/>
      <c r="BA14" s="190">
        <v>635782</v>
      </c>
      <c r="BB14" s="203"/>
      <c r="BC14" s="190">
        <f t="shared" si="9"/>
        <v>897489</v>
      </c>
      <c r="BD14" s="203"/>
      <c r="BE14" s="188">
        <f t="shared" si="10"/>
        <v>53.178230728209989</v>
      </c>
      <c r="BF14" s="203"/>
      <c r="BG14" s="188">
        <f t="shared" si="11"/>
        <v>1.7534013129981614</v>
      </c>
      <c r="BH14" s="203"/>
      <c r="BI14" s="270">
        <v>1742515</v>
      </c>
      <c r="BJ14" s="203"/>
      <c r="BK14" s="188">
        <f t="shared" si="12"/>
        <v>103.24791135865379</v>
      </c>
      <c r="BL14" s="203"/>
      <c r="BM14" s="188">
        <f t="shared" si="13"/>
        <v>3.4043070042295684</v>
      </c>
      <c r="BN14" s="203"/>
      <c r="BO14" s="190">
        <f t="shared" si="14"/>
        <v>51185601</v>
      </c>
      <c r="BP14" s="203"/>
      <c r="BQ14" s="203">
        <v>2</v>
      </c>
      <c r="BR14" s="203"/>
      <c r="BS14" s="220">
        <v>16877</v>
      </c>
    </row>
    <row r="15" spans="1:71" ht="9.75" customHeight="1" x14ac:dyDescent="0.25">
      <c r="A15" s="203">
        <v>3</v>
      </c>
      <c r="B15" s="203"/>
      <c r="C15" s="273" t="s">
        <v>85</v>
      </c>
      <c r="D15" s="203"/>
      <c r="E15" s="190">
        <v>3993932</v>
      </c>
      <c r="F15" s="220"/>
      <c r="G15" s="190">
        <v>269837</v>
      </c>
      <c r="H15" s="203"/>
      <c r="I15" s="190">
        <v>1338826</v>
      </c>
      <c r="J15" s="190"/>
      <c r="K15" s="190">
        <v>0</v>
      </c>
      <c r="L15" s="203"/>
      <c r="M15" s="190">
        <v>329927</v>
      </c>
      <c r="N15" s="203"/>
      <c r="O15" s="190">
        <v>0</v>
      </c>
      <c r="P15" s="203"/>
      <c r="Q15" s="190">
        <v>63223</v>
      </c>
      <c r="R15" s="203"/>
      <c r="S15" s="190">
        <v>42205</v>
      </c>
      <c r="T15" s="203"/>
      <c r="U15" s="190">
        <f t="shared" si="0"/>
        <v>6037950</v>
      </c>
      <c r="V15" s="203"/>
      <c r="W15" s="188">
        <f t="shared" si="15"/>
        <v>950.70854983467166</v>
      </c>
      <c r="X15" s="203"/>
      <c r="Y15" s="188">
        <f t="shared" si="16"/>
        <v>58.737139106028515</v>
      </c>
      <c r="Z15" s="203"/>
      <c r="AA15" s="190">
        <v>1546500</v>
      </c>
      <c r="AB15" s="203"/>
      <c r="AC15" s="188">
        <f t="shared" si="1"/>
        <v>243.5049598488427</v>
      </c>
      <c r="AD15" s="203"/>
      <c r="AE15" s="188">
        <f t="shared" si="2"/>
        <v>15.044342140539936</v>
      </c>
      <c r="AF15" s="203"/>
      <c r="AG15" s="190">
        <v>24621</v>
      </c>
      <c r="AH15" s="203"/>
      <c r="AI15" s="188">
        <f t="shared" si="3"/>
        <v>3.8767123287671232</v>
      </c>
      <c r="AJ15" s="203"/>
      <c r="AK15" s="188">
        <f t="shared" si="4"/>
        <v>0.23951293103280552</v>
      </c>
      <c r="AL15" s="203"/>
      <c r="AM15" s="190">
        <v>40254</v>
      </c>
      <c r="AN15" s="203"/>
      <c r="AO15" s="188">
        <f t="shared" si="5"/>
        <v>6.3382144544166277</v>
      </c>
      <c r="AP15" s="203"/>
      <c r="AQ15" s="188">
        <f t="shared" si="6"/>
        <v>0.39159065536714815</v>
      </c>
      <c r="AR15" s="203"/>
      <c r="AS15" s="190">
        <v>1998490</v>
      </c>
      <c r="AT15" s="203"/>
      <c r="AU15" s="188">
        <f t="shared" si="7"/>
        <v>314.67327979845692</v>
      </c>
      <c r="AV15" s="203"/>
      <c r="AW15" s="188">
        <f t="shared" si="8"/>
        <v>19.441297978950956</v>
      </c>
      <c r="AX15" s="203"/>
      <c r="AY15" s="190">
        <v>5605</v>
      </c>
      <c r="AZ15" s="203"/>
      <c r="BA15" s="190">
        <v>197524</v>
      </c>
      <c r="BB15" s="203"/>
      <c r="BC15" s="190">
        <f t="shared" si="9"/>
        <v>203129</v>
      </c>
      <c r="BD15" s="203"/>
      <c r="BE15" s="188">
        <f t="shared" si="10"/>
        <v>31.983782081561959</v>
      </c>
      <c r="BF15" s="203"/>
      <c r="BG15" s="188">
        <f t="shared" si="11"/>
        <v>1.9760376169839875</v>
      </c>
      <c r="BH15" s="203"/>
      <c r="BI15" s="270">
        <v>428668</v>
      </c>
      <c r="BJ15" s="203"/>
      <c r="BK15" s="188">
        <f t="shared" si="12"/>
        <v>67.496142339789003</v>
      </c>
      <c r="BL15" s="203"/>
      <c r="BM15" s="188">
        <f t="shared" si="13"/>
        <v>4.1700795710966521</v>
      </c>
      <c r="BN15" s="203"/>
      <c r="BO15" s="190">
        <f t="shared" si="14"/>
        <v>10279612</v>
      </c>
      <c r="BP15" s="203"/>
      <c r="BQ15" s="203">
        <v>3</v>
      </c>
      <c r="BR15" s="203"/>
      <c r="BS15" s="220">
        <v>6351</v>
      </c>
    </row>
    <row r="16" spans="1:71" ht="9.75" customHeight="1" x14ac:dyDescent="0.25">
      <c r="A16" s="203">
        <v>4</v>
      </c>
      <c r="B16" s="203"/>
      <c r="C16" s="273" t="s">
        <v>86</v>
      </c>
      <c r="D16" s="203"/>
      <c r="E16" s="190">
        <v>70263898</v>
      </c>
      <c r="F16" s="220"/>
      <c r="G16" s="190">
        <v>1447032</v>
      </c>
      <c r="H16" s="203"/>
      <c r="I16" s="190">
        <v>6944853</v>
      </c>
      <c r="J16" s="190"/>
      <c r="K16" s="190">
        <v>7262</v>
      </c>
      <c r="L16" s="203"/>
      <c r="M16" s="190">
        <v>2358088</v>
      </c>
      <c r="N16" s="203"/>
      <c r="O16" s="190">
        <v>0</v>
      </c>
      <c r="P16" s="203"/>
      <c r="Q16" s="190">
        <v>380173</v>
      </c>
      <c r="R16" s="203"/>
      <c r="S16" s="190">
        <v>160052</v>
      </c>
      <c r="T16" s="203"/>
      <c r="U16" s="190">
        <f t="shared" si="0"/>
        <v>81561358</v>
      </c>
      <c r="V16" s="203"/>
      <c r="W16" s="188">
        <f t="shared" si="15"/>
        <v>1655.026440210223</v>
      </c>
      <c r="X16" s="203"/>
      <c r="Y16" s="188">
        <f t="shared" si="16"/>
        <v>44.533532230448955</v>
      </c>
      <c r="Z16" s="203"/>
      <c r="AA16" s="190">
        <v>46238001</v>
      </c>
      <c r="AB16" s="203"/>
      <c r="AC16" s="188">
        <f t="shared" si="1"/>
        <v>938.25208498204177</v>
      </c>
      <c r="AD16" s="203"/>
      <c r="AE16" s="188">
        <f t="shared" si="2"/>
        <v>25.246532896191248</v>
      </c>
      <c r="AF16" s="203"/>
      <c r="AG16" s="190">
        <v>1898581</v>
      </c>
      <c r="AH16" s="203"/>
      <c r="AI16" s="188">
        <f t="shared" si="3"/>
        <v>38.525618392483921</v>
      </c>
      <c r="AJ16" s="203"/>
      <c r="AK16" s="188">
        <f t="shared" si="4"/>
        <v>1.0366492200340511</v>
      </c>
      <c r="AL16" s="203"/>
      <c r="AM16" s="190">
        <v>362381</v>
      </c>
      <c r="AN16" s="203"/>
      <c r="AO16" s="188">
        <f t="shared" si="5"/>
        <v>7.3533613360118508</v>
      </c>
      <c r="AP16" s="203"/>
      <c r="AQ16" s="188">
        <f t="shared" si="6"/>
        <v>0.19786460572667666</v>
      </c>
      <c r="AR16" s="203"/>
      <c r="AS16" s="190">
        <v>31997190</v>
      </c>
      <c r="AT16" s="203"/>
      <c r="AU16" s="188">
        <f t="shared" si="7"/>
        <v>649.28045291288731</v>
      </c>
      <c r="AV16" s="203"/>
      <c r="AW16" s="188">
        <f t="shared" si="8"/>
        <v>17.470870116566708</v>
      </c>
      <c r="AX16" s="203"/>
      <c r="AY16" s="190">
        <v>1463956</v>
      </c>
      <c r="AZ16" s="203"/>
      <c r="BA16" s="190">
        <v>566941</v>
      </c>
      <c r="BB16" s="203"/>
      <c r="BC16" s="190">
        <f t="shared" si="9"/>
        <v>2030897</v>
      </c>
      <c r="BD16" s="203"/>
      <c r="BE16" s="188">
        <f t="shared" si="10"/>
        <v>41.210547675574766</v>
      </c>
      <c r="BF16" s="203"/>
      <c r="BG16" s="188">
        <f t="shared" si="11"/>
        <v>1.108895428227447</v>
      </c>
      <c r="BH16" s="203"/>
      <c r="BI16" s="270">
        <v>19057536</v>
      </c>
      <c r="BJ16" s="203"/>
      <c r="BK16" s="188">
        <f t="shared" si="12"/>
        <v>386.71163328666222</v>
      </c>
      <c r="BL16" s="203"/>
      <c r="BM16" s="188">
        <f t="shared" si="13"/>
        <v>10.40565550280491</v>
      </c>
      <c r="BN16" s="203"/>
      <c r="BO16" s="190">
        <f t="shared" si="14"/>
        <v>183145944</v>
      </c>
      <c r="BP16" s="203"/>
      <c r="BQ16" s="203">
        <v>4</v>
      </c>
      <c r="BR16" s="203"/>
      <c r="BS16" s="220">
        <v>49281</v>
      </c>
    </row>
    <row r="17" spans="1:71" ht="9.75" customHeight="1" x14ac:dyDescent="0.25">
      <c r="A17" s="203">
        <v>5</v>
      </c>
      <c r="B17" s="203"/>
      <c r="C17" s="273" t="s">
        <v>87</v>
      </c>
      <c r="D17" s="203"/>
      <c r="E17" s="190">
        <v>278914818</v>
      </c>
      <c r="F17" s="220"/>
      <c r="G17" s="190">
        <v>10360813</v>
      </c>
      <c r="H17" s="203"/>
      <c r="I17" s="190">
        <v>60450428</v>
      </c>
      <c r="J17" s="190"/>
      <c r="K17" s="190">
        <v>132617</v>
      </c>
      <c r="L17" s="203"/>
      <c r="M17" s="190">
        <v>2995448</v>
      </c>
      <c r="N17" s="203"/>
      <c r="O17" s="190">
        <v>0</v>
      </c>
      <c r="P17" s="203"/>
      <c r="Q17" s="190">
        <v>2058101</v>
      </c>
      <c r="R17" s="203"/>
      <c r="S17" s="190">
        <v>1246770</v>
      </c>
      <c r="T17" s="203"/>
      <c r="U17" s="190">
        <f t="shared" si="0"/>
        <v>356158995</v>
      </c>
      <c r="V17" s="203"/>
      <c r="W17" s="193">
        <f t="shared" si="15"/>
        <v>1460.4580961831812</v>
      </c>
      <c r="X17" s="203"/>
      <c r="Y17" s="193">
        <f t="shared" si="16"/>
        <v>62.489085521235921</v>
      </c>
      <c r="Z17" s="203"/>
      <c r="AA17" s="190">
        <v>134689834</v>
      </c>
      <c r="AB17" s="203"/>
      <c r="AC17" s="193">
        <f t="shared" si="1"/>
        <v>552.30630505027307</v>
      </c>
      <c r="AD17" s="203"/>
      <c r="AE17" s="193">
        <f t="shared" si="2"/>
        <v>23.631705709600485</v>
      </c>
      <c r="AF17" s="203"/>
      <c r="AG17" s="190">
        <v>3089132</v>
      </c>
      <c r="AH17" s="203"/>
      <c r="AI17" s="193">
        <f t="shared" si="3"/>
        <v>12.667229812849575</v>
      </c>
      <c r="AJ17" s="203"/>
      <c r="AK17" s="193">
        <f t="shared" si="4"/>
        <v>0.54199679481459273</v>
      </c>
      <c r="AL17" s="203"/>
      <c r="AM17" s="190">
        <v>2064005</v>
      </c>
      <c r="AN17" s="203"/>
      <c r="AO17" s="193">
        <f t="shared" si="5"/>
        <v>8.4636155625174272</v>
      </c>
      <c r="AP17" s="203"/>
      <c r="AQ17" s="193">
        <f t="shared" si="6"/>
        <v>0.36213541359880169</v>
      </c>
      <c r="AR17" s="203"/>
      <c r="AS17" s="190">
        <v>59399895</v>
      </c>
      <c r="AT17" s="203"/>
      <c r="AU17" s="193">
        <f t="shared" si="7"/>
        <v>243.57396214345465</v>
      </c>
      <c r="AV17" s="203"/>
      <c r="AW17" s="193">
        <f t="shared" si="8"/>
        <v>10.421876663840637</v>
      </c>
      <c r="AX17" s="203"/>
      <c r="AY17" s="190">
        <v>7873787</v>
      </c>
      <c r="AZ17" s="203"/>
      <c r="BA17" s="190">
        <v>1063169</v>
      </c>
      <c r="BB17" s="203"/>
      <c r="BC17" s="190">
        <f t="shared" si="9"/>
        <v>8936956</v>
      </c>
      <c r="BD17" s="203"/>
      <c r="BE17" s="193">
        <f t="shared" si="10"/>
        <v>36.646694113208788</v>
      </c>
      <c r="BF17" s="203"/>
      <c r="BG17" s="193">
        <f t="shared" si="11"/>
        <v>1.5680137680743469</v>
      </c>
      <c r="BH17" s="203"/>
      <c r="BI17" s="270">
        <v>5615107</v>
      </c>
      <c r="BJ17" s="203"/>
      <c r="BK17" s="193">
        <f t="shared" si="12"/>
        <v>23.025189856807781</v>
      </c>
      <c r="BL17" s="203"/>
      <c r="BM17" s="193">
        <f t="shared" si="13"/>
        <v>0.98518612883521439</v>
      </c>
      <c r="BN17" s="203"/>
      <c r="BO17" s="190">
        <f t="shared" si="14"/>
        <v>569953924</v>
      </c>
      <c r="BP17" s="203"/>
      <c r="BQ17" s="203">
        <v>5</v>
      </c>
      <c r="BR17" s="203"/>
      <c r="BS17" s="220">
        <v>243868</v>
      </c>
    </row>
    <row r="18" spans="1:71" ht="9.75" customHeight="1" x14ac:dyDescent="0.25">
      <c r="A18" s="203">
        <v>6</v>
      </c>
      <c r="B18" s="203"/>
      <c r="C18" s="273" t="s">
        <v>88</v>
      </c>
      <c r="D18" s="203"/>
      <c r="E18" s="190">
        <v>19972685</v>
      </c>
      <c r="F18" s="220"/>
      <c r="G18" s="190">
        <v>413745</v>
      </c>
      <c r="H18" s="203"/>
      <c r="I18" s="190">
        <v>3192210</v>
      </c>
      <c r="J18" s="190"/>
      <c r="K18" s="190">
        <v>0</v>
      </c>
      <c r="L18" s="203"/>
      <c r="M18" s="190">
        <v>105480</v>
      </c>
      <c r="N18" s="203"/>
      <c r="O18" s="190">
        <v>0</v>
      </c>
      <c r="P18" s="203"/>
      <c r="Q18" s="190">
        <v>33155</v>
      </c>
      <c r="R18" s="203"/>
      <c r="S18" s="190">
        <v>181234</v>
      </c>
      <c r="T18" s="203"/>
      <c r="U18" s="190">
        <f t="shared" si="0"/>
        <v>23898509</v>
      </c>
      <c r="V18" s="203"/>
      <c r="W18" s="193">
        <f t="shared" si="15"/>
        <v>1360.8079375925292</v>
      </c>
      <c r="X18" s="203"/>
      <c r="Y18" s="193">
        <f t="shared" si="16"/>
        <v>45.636829699231093</v>
      </c>
      <c r="Z18" s="203"/>
      <c r="AA18" s="190">
        <v>21971735</v>
      </c>
      <c r="AB18" s="203"/>
      <c r="AC18" s="193">
        <f t="shared" si="1"/>
        <v>1251.0952624985764</v>
      </c>
      <c r="AD18" s="203"/>
      <c r="AE18" s="193">
        <f t="shared" si="2"/>
        <v>41.957442968163214</v>
      </c>
      <c r="AF18" s="203"/>
      <c r="AG18" s="270">
        <v>368665</v>
      </c>
      <c r="AH18" s="203"/>
      <c r="AI18" s="193">
        <f t="shared" si="3"/>
        <v>20.992199066165586</v>
      </c>
      <c r="AJ18" s="203"/>
      <c r="AK18" s="193">
        <f t="shared" si="4"/>
        <v>0.70400633868276175</v>
      </c>
      <c r="AL18" s="203"/>
      <c r="AM18" s="270">
        <v>342061</v>
      </c>
      <c r="AN18" s="203"/>
      <c r="AO18" s="193">
        <f t="shared" si="5"/>
        <v>19.477337433094181</v>
      </c>
      <c r="AP18" s="203"/>
      <c r="AQ18" s="193">
        <f t="shared" si="6"/>
        <v>0.65320307654961596</v>
      </c>
      <c r="AR18" s="203"/>
      <c r="AS18" s="270">
        <v>4704047</v>
      </c>
      <c r="AT18" s="203"/>
      <c r="AU18" s="193">
        <f t="shared" si="7"/>
        <v>267.853718255324</v>
      </c>
      <c r="AV18" s="203"/>
      <c r="AW18" s="193">
        <f t="shared" si="8"/>
        <v>8.982894783778308</v>
      </c>
      <c r="AX18" s="203"/>
      <c r="AY18" s="270">
        <v>310085</v>
      </c>
      <c r="AZ18" s="203"/>
      <c r="BA18" s="270">
        <v>60996</v>
      </c>
      <c r="BB18" s="203"/>
      <c r="BC18" s="190">
        <f t="shared" si="9"/>
        <v>371081</v>
      </c>
      <c r="BD18" s="203"/>
      <c r="BE18" s="193">
        <f t="shared" si="10"/>
        <v>21.129768819041111</v>
      </c>
      <c r="BF18" s="203"/>
      <c r="BG18" s="193">
        <f t="shared" si="11"/>
        <v>0.70861995623326846</v>
      </c>
      <c r="BH18" s="203"/>
      <c r="BI18" s="270">
        <v>710618</v>
      </c>
      <c r="BJ18" s="203"/>
      <c r="BK18" s="193">
        <f t="shared" si="12"/>
        <v>40.463386857988837</v>
      </c>
      <c r="BL18" s="203"/>
      <c r="BM18" s="193">
        <f t="shared" si="13"/>
        <v>1.3570031773617426</v>
      </c>
      <c r="BN18" s="203"/>
      <c r="BO18" s="190">
        <f t="shared" si="14"/>
        <v>52366716</v>
      </c>
      <c r="BP18" s="203"/>
      <c r="BQ18" s="203">
        <v>6</v>
      </c>
      <c r="BR18" s="203"/>
      <c r="BS18" s="220">
        <v>17562</v>
      </c>
    </row>
    <row r="19" spans="1:71" ht="9.75" customHeight="1" x14ac:dyDescent="0.25">
      <c r="A19" s="203">
        <v>7</v>
      </c>
      <c r="B19" s="203"/>
      <c r="C19" s="273" t="s">
        <v>89</v>
      </c>
      <c r="D19" s="203"/>
      <c r="E19" s="190">
        <v>2273980</v>
      </c>
      <c r="F19" s="220"/>
      <c r="G19" s="190">
        <v>2011429</v>
      </c>
      <c r="H19" s="203"/>
      <c r="I19" s="190">
        <v>1116444</v>
      </c>
      <c r="J19" s="190"/>
      <c r="K19" s="190">
        <v>6016</v>
      </c>
      <c r="L19" s="203"/>
      <c r="M19" s="190">
        <v>3311769</v>
      </c>
      <c r="N19" s="203"/>
      <c r="O19" s="190">
        <v>0</v>
      </c>
      <c r="P19" s="203"/>
      <c r="Q19" s="190">
        <v>54153</v>
      </c>
      <c r="R19" s="203"/>
      <c r="S19" s="190">
        <v>48465</v>
      </c>
      <c r="T19" s="203"/>
      <c r="U19" s="190">
        <f t="shared" si="0"/>
        <v>8822256</v>
      </c>
      <c r="V19" s="203"/>
      <c r="W19" s="193">
        <f t="shared" si="15"/>
        <v>1543.4317704688594</v>
      </c>
      <c r="X19" s="203"/>
      <c r="Y19" s="193">
        <f t="shared" si="16"/>
        <v>52.114301268629205</v>
      </c>
      <c r="Z19" s="203"/>
      <c r="AA19" s="190">
        <v>4094054</v>
      </c>
      <c r="AB19" s="203"/>
      <c r="AC19" s="193">
        <f t="shared" si="1"/>
        <v>716.24457662701195</v>
      </c>
      <c r="AD19" s="203"/>
      <c r="AE19" s="193">
        <f t="shared" si="2"/>
        <v>24.184150127363846</v>
      </c>
      <c r="AF19" s="203"/>
      <c r="AG19" s="270">
        <v>18006</v>
      </c>
      <c r="AH19" s="203"/>
      <c r="AI19" s="193">
        <f t="shared" si="3"/>
        <v>3.1501049685094471</v>
      </c>
      <c r="AJ19" s="203"/>
      <c r="AK19" s="193">
        <f t="shared" si="4"/>
        <v>0.10636396275997176</v>
      </c>
      <c r="AL19" s="203"/>
      <c r="AM19" s="270">
        <v>3324</v>
      </c>
      <c r="AN19" s="203"/>
      <c r="AO19" s="193">
        <f t="shared" si="5"/>
        <v>0.58152554233729881</v>
      </c>
      <c r="AP19" s="203"/>
      <c r="AQ19" s="193">
        <f t="shared" si="6"/>
        <v>1.9635333345226377E-2</v>
      </c>
      <c r="AR19" s="203"/>
      <c r="AS19" s="270">
        <v>3666146</v>
      </c>
      <c r="AT19" s="203"/>
      <c r="AU19" s="193">
        <f t="shared" si="7"/>
        <v>641.38313505948213</v>
      </c>
      <c r="AV19" s="203"/>
      <c r="AW19" s="193">
        <f t="shared" si="8"/>
        <v>21.656437666145699</v>
      </c>
      <c r="AX19" s="203"/>
      <c r="AY19" s="270">
        <v>89707</v>
      </c>
      <c r="AZ19" s="203"/>
      <c r="BA19" s="270">
        <v>27757</v>
      </c>
      <c r="BB19" s="203"/>
      <c r="BC19" s="190">
        <f t="shared" si="9"/>
        <v>117464</v>
      </c>
      <c r="BD19" s="203"/>
      <c r="BE19" s="193">
        <f t="shared" si="10"/>
        <v>20.55003498950315</v>
      </c>
      <c r="BF19" s="203"/>
      <c r="BG19" s="193">
        <f t="shared" si="11"/>
        <v>0.69387629243792748</v>
      </c>
      <c r="BH19" s="203"/>
      <c r="BI19" s="270">
        <v>207416</v>
      </c>
      <c r="BJ19" s="203"/>
      <c r="BK19" s="193">
        <f t="shared" si="12"/>
        <v>36.286913925822255</v>
      </c>
      <c r="BL19" s="203"/>
      <c r="BM19" s="193">
        <f t="shared" si="13"/>
        <v>1.2252353493181329</v>
      </c>
      <c r="BN19" s="203"/>
      <c r="BO19" s="190">
        <f t="shared" si="14"/>
        <v>16928666</v>
      </c>
      <c r="BP19" s="203"/>
      <c r="BQ19" s="203">
        <v>7</v>
      </c>
      <c r="BR19" s="203"/>
      <c r="BS19" s="220">
        <v>5716</v>
      </c>
    </row>
    <row r="20" spans="1:71" ht="9.75" customHeight="1" x14ac:dyDescent="0.25">
      <c r="A20" s="203">
        <v>8</v>
      </c>
      <c r="B20" s="203"/>
      <c r="C20" s="273" t="s">
        <v>90</v>
      </c>
      <c r="D20" s="203"/>
      <c r="E20" s="190">
        <v>18094098</v>
      </c>
      <c r="F20" s="220"/>
      <c r="G20" s="190">
        <v>427543</v>
      </c>
      <c r="H20" s="203"/>
      <c r="I20" s="190">
        <v>8432316</v>
      </c>
      <c r="J20" s="190"/>
      <c r="K20" s="190">
        <v>23125</v>
      </c>
      <c r="L20" s="203"/>
      <c r="M20" s="190">
        <v>1644796</v>
      </c>
      <c r="N20" s="203"/>
      <c r="O20" s="190">
        <v>0</v>
      </c>
      <c r="P20" s="203"/>
      <c r="Q20" s="190">
        <v>484154</v>
      </c>
      <c r="R20" s="203"/>
      <c r="S20" s="190">
        <v>307183</v>
      </c>
      <c r="T20" s="203"/>
      <c r="U20" s="190">
        <f t="shared" si="0"/>
        <v>29413215</v>
      </c>
      <c r="V20" s="203"/>
      <c r="W20" s="193">
        <f t="shared" si="15"/>
        <v>724.64190687361418</v>
      </c>
      <c r="X20" s="203"/>
      <c r="Y20" s="193">
        <f t="shared" si="16"/>
        <v>37.523322897180954</v>
      </c>
      <c r="Z20" s="203"/>
      <c r="AA20" s="190">
        <v>27198315</v>
      </c>
      <c r="AB20" s="203"/>
      <c r="AC20" s="193">
        <f t="shared" si="1"/>
        <v>670.07427937915747</v>
      </c>
      <c r="AD20" s="203"/>
      <c r="AE20" s="193">
        <f t="shared" si="2"/>
        <v>34.697708360144922</v>
      </c>
      <c r="AF20" s="203"/>
      <c r="AG20" s="270">
        <v>210412</v>
      </c>
      <c r="AH20" s="203"/>
      <c r="AI20" s="193">
        <f t="shared" si="3"/>
        <v>5.1838383838383839</v>
      </c>
      <c r="AJ20" s="203"/>
      <c r="AK20" s="193">
        <f t="shared" si="4"/>
        <v>0.26842891596316959</v>
      </c>
      <c r="AL20" s="203"/>
      <c r="AM20" s="270">
        <v>386050</v>
      </c>
      <c r="AN20" s="203"/>
      <c r="AO20" s="193">
        <f t="shared" si="5"/>
        <v>9.5109632914510964</v>
      </c>
      <c r="AP20" s="203"/>
      <c r="AQ20" s="193">
        <f t="shared" si="6"/>
        <v>0.4924955943937685</v>
      </c>
      <c r="AR20" s="203"/>
      <c r="AS20" s="270">
        <v>12705485</v>
      </c>
      <c r="AT20" s="203"/>
      <c r="AU20" s="193">
        <f t="shared" si="7"/>
        <v>313.02007883715203</v>
      </c>
      <c r="AV20" s="203"/>
      <c r="AW20" s="193">
        <f t="shared" si="8"/>
        <v>16.208769297075794</v>
      </c>
      <c r="AX20" s="203"/>
      <c r="AY20" s="270">
        <v>1984433</v>
      </c>
      <c r="AZ20" s="203"/>
      <c r="BA20" s="270">
        <v>199190</v>
      </c>
      <c r="BB20" s="203"/>
      <c r="BC20" s="190">
        <f t="shared" si="9"/>
        <v>2183623</v>
      </c>
      <c r="BD20" s="203"/>
      <c r="BE20" s="193">
        <f t="shared" si="10"/>
        <v>53.797068243409704</v>
      </c>
      <c r="BF20" s="203"/>
      <c r="BG20" s="193">
        <f t="shared" si="11"/>
        <v>2.7857135275661284</v>
      </c>
      <c r="BH20" s="203"/>
      <c r="BI20" s="270">
        <v>6289388</v>
      </c>
      <c r="BJ20" s="203"/>
      <c r="BK20" s="193">
        <f t="shared" si="12"/>
        <v>154.94919931017492</v>
      </c>
      <c r="BL20" s="203"/>
      <c r="BM20" s="193">
        <f t="shared" si="13"/>
        <v>8.0235614076752615</v>
      </c>
      <c r="BN20" s="203"/>
      <c r="BO20" s="190">
        <f t="shared" si="14"/>
        <v>78386488</v>
      </c>
      <c r="BP20" s="203"/>
      <c r="BQ20" s="203">
        <v>8</v>
      </c>
      <c r="BR20" s="203"/>
      <c r="BS20" s="220">
        <v>40590</v>
      </c>
    </row>
    <row r="21" spans="1:71" ht="9.75" customHeight="1" x14ac:dyDescent="0.25">
      <c r="A21" s="203">
        <v>9</v>
      </c>
      <c r="B21" s="203"/>
      <c r="C21" s="273" t="s">
        <v>91</v>
      </c>
      <c r="D21" s="203"/>
      <c r="E21" s="190">
        <v>3039315</v>
      </c>
      <c r="F21" s="220"/>
      <c r="G21" s="190">
        <v>210154</v>
      </c>
      <c r="H21" s="203"/>
      <c r="I21" s="190">
        <v>1160189</v>
      </c>
      <c r="J21" s="190"/>
      <c r="K21" s="190">
        <v>0</v>
      </c>
      <c r="L21" s="203"/>
      <c r="M21" s="190">
        <v>432427</v>
      </c>
      <c r="N21" s="203"/>
      <c r="O21" s="190">
        <v>0</v>
      </c>
      <c r="P21" s="203"/>
      <c r="Q21" s="190">
        <v>42249</v>
      </c>
      <c r="R21" s="203"/>
      <c r="S21" s="190">
        <v>36543</v>
      </c>
      <c r="T21" s="203"/>
      <c r="U21" s="190">
        <f t="shared" si="0"/>
        <v>4920877</v>
      </c>
      <c r="V21" s="203"/>
      <c r="W21" s="193">
        <f t="shared" si="15"/>
        <v>889.69029108660277</v>
      </c>
      <c r="X21" s="203"/>
      <c r="Y21" s="193">
        <f t="shared" si="16"/>
        <v>33.634745827471654</v>
      </c>
      <c r="Z21" s="203"/>
      <c r="AA21" s="190">
        <v>6737617</v>
      </c>
      <c r="AB21" s="203"/>
      <c r="AC21" s="193">
        <f t="shared" si="1"/>
        <v>1218.155306454529</v>
      </c>
      <c r="AD21" s="203"/>
      <c r="AE21" s="193">
        <f t="shared" si="2"/>
        <v>46.05236734790406</v>
      </c>
      <c r="AF21" s="203"/>
      <c r="AG21" s="270">
        <v>15223</v>
      </c>
      <c r="AH21" s="203"/>
      <c r="AI21" s="193">
        <f t="shared" si="3"/>
        <v>2.7523051889350931</v>
      </c>
      <c r="AJ21" s="203"/>
      <c r="AK21" s="193">
        <f t="shared" si="4"/>
        <v>0.10405091119562652</v>
      </c>
      <c r="AL21" s="203"/>
      <c r="AM21" s="270">
        <v>972826</v>
      </c>
      <c r="AN21" s="203"/>
      <c r="AO21" s="193">
        <f t="shared" si="5"/>
        <v>175.88609654673658</v>
      </c>
      <c r="AP21" s="203"/>
      <c r="AQ21" s="193">
        <f t="shared" si="6"/>
        <v>6.6493747444522464</v>
      </c>
      <c r="AR21" s="203"/>
      <c r="AS21" s="270">
        <v>1262973</v>
      </c>
      <c r="AT21" s="203"/>
      <c r="AU21" s="193">
        <f t="shared" si="7"/>
        <v>228.34442234677275</v>
      </c>
      <c r="AV21" s="203"/>
      <c r="AW21" s="193">
        <f t="shared" si="8"/>
        <v>8.6325620091620578</v>
      </c>
      <c r="AX21" s="203"/>
      <c r="AY21" s="270">
        <v>152467</v>
      </c>
      <c r="AZ21" s="203"/>
      <c r="BA21" s="270">
        <v>200911</v>
      </c>
      <c r="BB21" s="203"/>
      <c r="BC21" s="190">
        <f t="shared" si="9"/>
        <v>353378</v>
      </c>
      <c r="BD21" s="203"/>
      <c r="BE21" s="193">
        <f t="shared" si="10"/>
        <v>63.890435725908517</v>
      </c>
      <c r="BF21" s="203"/>
      <c r="BG21" s="193">
        <f t="shared" si="11"/>
        <v>2.4153782366477112</v>
      </c>
      <c r="BH21" s="203"/>
      <c r="BI21" s="270">
        <v>367444</v>
      </c>
      <c r="BJ21" s="203"/>
      <c r="BK21" s="193">
        <f t="shared" si="12"/>
        <v>66.433556318929675</v>
      </c>
      <c r="BL21" s="203"/>
      <c r="BM21" s="193">
        <f t="shared" si="13"/>
        <v>2.5115209231666418</v>
      </c>
      <c r="BN21" s="203"/>
      <c r="BO21" s="190">
        <f t="shared" si="14"/>
        <v>14630338</v>
      </c>
      <c r="BP21" s="203"/>
      <c r="BQ21" s="203">
        <v>9</v>
      </c>
      <c r="BR21" s="203"/>
      <c r="BS21" s="220">
        <v>5531</v>
      </c>
    </row>
    <row r="22" spans="1:71" ht="9.75" customHeight="1" x14ac:dyDescent="0.25">
      <c r="A22" s="203">
        <v>10</v>
      </c>
      <c r="B22" s="203"/>
      <c r="C22" s="273" t="s">
        <v>92</v>
      </c>
      <c r="D22" s="203"/>
      <c r="E22" s="190">
        <v>67948558</v>
      </c>
      <c r="F22" s="220"/>
      <c r="G22" s="190">
        <v>1358314</v>
      </c>
      <c r="H22" s="203"/>
      <c r="I22" s="190">
        <v>8434935</v>
      </c>
      <c r="J22" s="190"/>
      <c r="K22" s="190">
        <v>0</v>
      </c>
      <c r="L22" s="203"/>
      <c r="M22" s="190">
        <v>0</v>
      </c>
      <c r="N22" s="203"/>
      <c r="O22" s="190">
        <v>0</v>
      </c>
      <c r="P22" s="203"/>
      <c r="Q22" s="190">
        <v>345535</v>
      </c>
      <c r="R22" s="203"/>
      <c r="S22" s="190">
        <v>121444</v>
      </c>
      <c r="T22" s="203"/>
      <c r="U22" s="190">
        <f t="shared" si="0"/>
        <v>78208786</v>
      </c>
      <c r="V22" s="203"/>
      <c r="W22" s="193">
        <f t="shared" si="15"/>
        <v>3185.4344248941024</v>
      </c>
      <c r="X22" s="203"/>
      <c r="Y22" s="193">
        <f t="shared" si="16"/>
        <v>62.143502930201834</v>
      </c>
      <c r="Z22" s="203"/>
      <c r="AA22" s="190">
        <v>34429077</v>
      </c>
      <c r="AB22" s="203"/>
      <c r="AC22" s="193">
        <f t="shared" si="1"/>
        <v>1402.29215542522</v>
      </c>
      <c r="AD22" s="203"/>
      <c r="AE22" s="193">
        <f t="shared" si="2"/>
        <v>27.356817013291124</v>
      </c>
      <c r="AF22" s="203"/>
      <c r="AG22" s="270">
        <v>1368526</v>
      </c>
      <c r="AH22" s="203"/>
      <c r="AI22" s="193">
        <f t="shared" si="3"/>
        <v>55.73989898989899</v>
      </c>
      <c r="AJ22" s="203"/>
      <c r="AK22" s="193">
        <f t="shared" si="4"/>
        <v>1.0874097891131744</v>
      </c>
      <c r="AL22" s="203"/>
      <c r="AM22" s="270">
        <v>1312020</v>
      </c>
      <c r="AN22" s="203"/>
      <c r="AO22" s="193">
        <f t="shared" si="5"/>
        <v>53.438416422287389</v>
      </c>
      <c r="AP22" s="203"/>
      <c r="AQ22" s="193">
        <f t="shared" si="6"/>
        <v>1.0425109873778555</v>
      </c>
      <c r="AR22" s="203"/>
      <c r="AS22" s="270">
        <v>4155747</v>
      </c>
      <c r="AT22" s="203"/>
      <c r="AU22" s="193">
        <f t="shared" si="7"/>
        <v>169.26307429130009</v>
      </c>
      <c r="AV22" s="203"/>
      <c r="AW22" s="193">
        <f t="shared" si="8"/>
        <v>3.3020928859792997</v>
      </c>
      <c r="AX22" s="203"/>
      <c r="AY22" s="270">
        <v>1046260</v>
      </c>
      <c r="AZ22" s="203"/>
      <c r="BA22" s="270">
        <v>3272481</v>
      </c>
      <c r="BB22" s="203"/>
      <c r="BC22" s="190">
        <f t="shared" si="9"/>
        <v>4318741</v>
      </c>
      <c r="BD22" s="203"/>
      <c r="BE22" s="193">
        <f t="shared" si="10"/>
        <v>175.90180026067122</v>
      </c>
      <c r="BF22" s="203"/>
      <c r="BG22" s="193">
        <f t="shared" si="11"/>
        <v>3.4316054207551918</v>
      </c>
      <c r="BH22" s="203"/>
      <c r="BI22" s="270">
        <v>2059014</v>
      </c>
      <c r="BJ22" s="203"/>
      <c r="BK22" s="193">
        <f t="shared" si="12"/>
        <v>83.863391984359723</v>
      </c>
      <c r="BL22" s="203"/>
      <c r="BM22" s="193">
        <f t="shared" si="13"/>
        <v>1.6360609732815261</v>
      </c>
      <c r="BN22" s="203"/>
      <c r="BO22" s="190">
        <f t="shared" si="14"/>
        <v>125851911</v>
      </c>
      <c r="BP22" s="203"/>
      <c r="BQ22" s="203">
        <v>10</v>
      </c>
      <c r="BR22" s="203"/>
      <c r="BS22" s="220">
        <v>24552</v>
      </c>
    </row>
    <row r="23" spans="1:71" ht="9.75" customHeight="1" x14ac:dyDescent="0.25">
      <c r="A23" s="203">
        <v>11</v>
      </c>
      <c r="B23" s="203"/>
      <c r="C23" s="273" t="s">
        <v>93</v>
      </c>
      <c r="D23" s="203"/>
      <c r="E23" s="190">
        <v>56039899</v>
      </c>
      <c r="F23" s="220"/>
      <c r="G23" s="190">
        <v>354567</v>
      </c>
      <c r="H23" s="203"/>
      <c r="I23" s="190">
        <v>5740132</v>
      </c>
      <c r="J23" s="190"/>
      <c r="K23" s="190">
        <v>0</v>
      </c>
      <c r="L23" s="203"/>
      <c r="M23" s="190">
        <v>0</v>
      </c>
      <c r="N23" s="203"/>
      <c r="O23" s="190">
        <v>0</v>
      </c>
      <c r="P23" s="203"/>
      <c r="Q23" s="190">
        <v>172036</v>
      </c>
      <c r="R23" s="203"/>
      <c r="S23" s="190">
        <v>60771</v>
      </c>
      <c r="T23" s="203"/>
      <c r="U23" s="190">
        <f t="shared" si="0"/>
        <v>62367405</v>
      </c>
      <c r="V23" s="203"/>
      <c r="W23" s="193">
        <f t="shared" si="15"/>
        <v>4313.0985477178419</v>
      </c>
      <c r="X23" s="203"/>
      <c r="Y23" s="193">
        <f t="shared" si="16"/>
        <v>67.802363097098592</v>
      </c>
      <c r="Z23" s="203"/>
      <c r="AA23" s="190">
        <v>16778443</v>
      </c>
      <c r="AB23" s="203"/>
      <c r="AC23" s="193">
        <f t="shared" si="1"/>
        <v>1160.3349239280774</v>
      </c>
      <c r="AD23" s="203"/>
      <c r="AE23" s="193">
        <f t="shared" si="2"/>
        <v>18.240587122231116</v>
      </c>
      <c r="AF23" s="203"/>
      <c r="AG23" s="270">
        <v>2011442</v>
      </c>
      <c r="AH23" s="203"/>
      <c r="AI23" s="193">
        <f t="shared" si="3"/>
        <v>139.10387275242047</v>
      </c>
      <c r="AJ23" s="203"/>
      <c r="AK23" s="193">
        <f t="shared" si="4"/>
        <v>2.1867275194912184</v>
      </c>
      <c r="AL23" s="203"/>
      <c r="AM23" s="270">
        <v>904183</v>
      </c>
      <c r="AN23" s="203"/>
      <c r="AO23" s="193">
        <f t="shared" si="5"/>
        <v>62.529944674965421</v>
      </c>
      <c r="AP23" s="203"/>
      <c r="AQ23" s="193">
        <f t="shared" si="6"/>
        <v>0.98297731118079879</v>
      </c>
      <c r="AR23" s="203"/>
      <c r="AS23" s="270">
        <v>7917223</v>
      </c>
      <c r="AT23" s="203"/>
      <c r="AU23" s="193">
        <f t="shared" si="7"/>
        <v>547.52579529737204</v>
      </c>
      <c r="AV23" s="203"/>
      <c r="AW23" s="193">
        <f t="shared" si="8"/>
        <v>8.6071631257818115</v>
      </c>
      <c r="AX23" s="203"/>
      <c r="AY23" s="270">
        <v>1384509</v>
      </c>
      <c r="AZ23" s="203"/>
      <c r="BA23" s="270">
        <v>291842</v>
      </c>
      <c r="BB23" s="203"/>
      <c r="BC23" s="190">
        <f t="shared" si="9"/>
        <v>1676351</v>
      </c>
      <c r="BD23" s="203"/>
      <c r="BE23" s="193">
        <f t="shared" si="10"/>
        <v>115.93022130013831</v>
      </c>
      <c r="BF23" s="203"/>
      <c r="BG23" s="193">
        <f t="shared" si="11"/>
        <v>1.8224352797777035</v>
      </c>
      <c r="BH23" s="203"/>
      <c r="BI23" s="270">
        <v>329070</v>
      </c>
      <c r="BJ23" s="203"/>
      <c r="BK23" s="193">
        <f t="shared" si="12"/>
        <v>22.757261410788381</v>
      </c>
      <c r="BL23" s="203"/>
      <c r="BM23" s="193">
        <f t="shared" si="13"/>
        <v>0.35774654443875348</v>
      </c>
      <c r="BN23" s="203"/>
      <c r="BO23" s="190">
        <f t="shared" si="14"/>
        <v>91984117</v>
      </c>
      <c r="BP23" s="203"/>
      <c r="BQ23" s="203">
        <v>11</v>
      </c>
      <c r="BR23" s="203"/>
      <c r="BS23" s="220">
        <v>14460</v>
      </c>
    </row>
    <row r="24" spans="1:71" ht="9.75" customHeight="1" x14ac:dyDescent="0.25">
      <c r="A24" s="203">
        <v>12</v>
      </c>
      <c r="B24" s="203"/>
      <c r="C24" s="273" t="s">
        <v>94</v>
      </c>
      <c r="D24" s="203"/>
      <c r="E24" s="190">
        <v>5447698</v>
      </c>
      <c r="F24" s="220"/>
      <c r="G24" s="190">
        <v>79375</v>
      </c>
      <c r="H24" s="203"/>
      <c r="I24" s="190">
        <v>1672661</v>
      </c>
      <c r="J24" s="190"/>
      <c r="K24" s="190">
        <v>0</v>
      </c>
      <c r="L24" s="203"/>
      <c r="M24" s="190">
        <v>19483</v>
      </c>
      <c r="N24" s="203"/>
      <c r="O24" s="190">
        <v>0</v>
      </c>
      <c r="P24" s="203"/>
      <c r="Q24" s="190">
        <v>92049</v>
      </c>
      <c r="R24" s="203"/>
      <c r="S24" s="190">
        <v>51062</v>
      </c>
      <c r="T24" s="203"/>
      <c r="U24" s="190">
        <f t="shared" si="0"/>
        <v>7362328</v>
      </c>
      <c r="V24" s="203"/>
      <c r="W24" s="188">
        <f t="shared" si="15"/>
        <v>886.17332691381796</v>
      </c>
      <c r="X24" s="203"/>
      <c r="Y24" s="188">
        <f t="shared" si="16"/>
        <v>34.580189045914409</v>
      </c>
      <c r="Z24" s="203"/>
      <c r="AA24" s="190">
        <v>5640865</v>
      </c>
      <c r="AB24" s="203"/>
      <c r="AC24" s="188">
        <f t="shared" si="1"/>
        <v>678.96786230139628</v>
      </c>
      <c r="AD24" s="203"/>
      <c r="AE24" s="188">
        <f t="shared" si="2"/>
        <v>26.49463295882525</v>
      </c>
      <c r="AF24" s="203"/>
      <c r="AG24" s="190">
        <v>221676</v>
      </c>
      <c r="AH24" s="203"/>
      <c r="AI24" s="188">
        <f t="shared" si="3"/>
        <v>26.682233991333653</v>
      </c>
      <c r="AJ24" s="203"/>
      <c r="AK24" s="188">
        <f t="shared" si="4"/>
        <v>1.0411921320188562</v>
      </c>
      <c r="AL24" s="203"/>
      <c r="AM24" s="190">
        <v>32044</v>
      </c>
      <c r="AN24" s="203"/>
      <c r="AO24" s="188">
        <f t="shared" si="5"/>
        <v>3.8570052961001444</v>
      </c>
      <c r="AP24" s="203"/>
      <c r="AQ24" s="188">
        <f t="shared" si="6"/>
        <v>0.15050777115435243</v>
      </c>
      <c r="AR24" s="203"/>
      <c r="AS24" s="190">
        <v>5067397</v>
      </c>
      <c r="AT24" s="203"/>
      <c r="AU24" s="188">
        <f t="shared" si="7"/>
        <v>609.9418632643235</v>
      </c>
      <c r="AV24" s="203"/>
      <c r="AW24" s="188">
        <f t="shared" si="8"/>
        <v>23.801105605550244</v>
      </c>
      <c r="AX24" s="203"/>
      <c r="AY24" s="190">
        <v>6576</v>
      </c>
      <c r="AZ24" s="203"/>
      <c r="BA24" s="190">
        <v>751781</v>
      </c>
      <c r="BB24" s="203"/>
      <c r="BC24" s="190">
        <f t="shared" si="9"/>
        <v>758357</v>
      </c>
      <c r="BD24" s="203"/>
      <c r="BE24" s="188">
        <f t="shared" si="10"/>
        <v>91.280332209918157</v>
      </c>
      <c r="BF24" s="203"/>
      <c r="BG24" s="188">
        <f t="shared" si="11"/>
        <v>3.5619342719167788</v>
      </c>
      <c r="BH24" s="203"/>
      <c r="BI24" s="190">
        <v>2207928</v>
      </c>
      <c r="BJ24" s="203"/>
      <c r="BK24" s="188">
        <f t="shared" si="12"/>
        <v>265.75926817525277</v>
      </c>
      <c r="BL24" s="203"/>
      <c r="BM24" s="188">
        <f t="shared" si="13"/>
        <v>10.370438214620117</v>
      </c>
      <c r="BN24" s="203"/>
      <c r="BO24" s="190">
        <f t="shared" si="14"/>
        <v>21290595</v>
      </c>
      <c r="BP24" s="203"/>
      <c r="BQ24" s="203">
        <v>12</v>
      </c>
      <c r="BR24" s="203"/>
      <c r="BS24" s="220">
        <v>8308</v>
      </c>
    </row>
    <row r="25" spans="1:71" ht="9.75" customHeight="1" x14ac:dyDescent="0.25">
      <c r="A25" s="203">
        <v>13</v>
      </c>
      <c r="B25" s="203"/>
      <c r="C25" s="273" t="s">
        <v>95</v>
      </c>
      <c r="D25" s="203"/>
      <c r="E25" s="190">
        <v>32577584</v>
      </c>
      <c r="F25" s="220"/>
      <c r="G25" s="190">
        <v>903554</v>
      </c>
      <c r="H25" s="203"/>
      <c r="I25" s="190">
        <v>9369094</v>
      </c>
      <c r="J25" s="190"/>
      <c r="K25" s="190">
        <v>0</v>
      </c>
      <c r="L25" s="203"/>
      <c r="M25" s="190">
        <v>123403</v>
      </c>
      <c r="N25" s="203"/>
      <c r="O25" s="190">
        <v>0</v>
      </c>
      <c r="P25" s="203"/>
      <c r="Q25" s="190">
        <v>376799</v>
      </c>
      <c r="R25" s="203"/>
      <c r="S25" s="190">
        <v>572987</v>
      </c>
      <c r="T25" s="203"/>
      <c r="U25" s="190">
        <f t="shared" si="0"/>
        <v>43923421</v>
      </c>
      <c r="V25" s="203"/>
      <c r="W25" s="188">
        <f t="shared" si="15"/>
        <v>1547.3076055941099</v>
      </c>
      <c r="X25" s="203"/>
      <c r="Y25" s="188">
        <f t="shared" si="16"/>
        <v>44.482989878041941</v>
      </c>
      <c r="Z25" s="203"/>
      <c r="AA25" s="190">
        <v>37093588</v>
      </c>
      <c r="AB25" s="203"/>
      <c r="AC25" s="188">
        <f t="shared" si="1"/>
        <v>1306.7103956036215</v>
      </c>
      <c r="AD25" s="203"/>
      <c r="AE25" s="188">
        <f t="shared" si="2"/>
        <v>37.566147216635471</v>
      </c>
      <c r="AF25" s="203"/>
      <c r="AG25" s="190">
        <v>1102769</v>
      </c>
      <c r="AH25" s="203"/>
      <c r="AI25" s="188">
        <f t="shared" si="3"/>
        <v>38.84767675344348</v>
      </c>
      <c r="AJ25" s="203"/>
      <c r="AK25" s="188">
        <f t="shared" si="4"/>
        <v>1.1168178877692254</v>
      </c>
      <c r="AL25" s="203"/>
      <c r="AM25" s="190">
        <v>661837</v>
      </c>
      <c r="AN25" s="203"/>
      <c r="AO25" s="188">
        <f t="shared" si="5"/>
        <v>23.314791982245396</v>
      </c>
      <c r="AP25" s="203"/>
      <c r="AQ25" s="188">
        <f t="shared" si="6"/>
        <v>0.67026856974354621</v>
      </c>
      <c r="AR25" s="203"/>
      <c r="AS25" s="190">
        <v>13496755</v>
      </c>
      <c r="AT25" s="203"/>
      <c r="AU25" s="188">
        <f t="shared" si="7"/>
        <v>475.45549018917109</v>
      </c>
      <c r="AV25" s="203"/>
      <c r="AW25" s="188">
        <f t="shared" si="8"/>
        <v>13.668698894182491</v>
      </c>
      <c r="AX25" s="203"/>
      <c r="AY25" s="190">
        <v>1161205</v>
      </c>
      <c r="AZ25" s="203"/>
      <c r="BA25" s="190">
        <v>32012</v>
      </c>
      <c r="BB25" s="203"/>
      <c r="BC25" s="190">
        <f t="shared" si="9"/>
        <v>1193217</v>
      </c>
      <c r="BD25" s="203"/>
      <c r="BE25" s="188">
        <f t="shared" si="10"/>
        <v>42.033923979286293</v>
      </c>
      <c r="BF25" s="203"/>
      <c r="BG25" s="188">
        <f t="shared" si="11"/>
        <v>1.2084181633599891</v>
      </c>
      <c r="BH25" s="203"/>
      <c r="BI25" s="190">
        <v>1270474</v>
      </c>
      <c r="BJ25" s="203"/>
      <c r="BK25" s="188">
        <f t="shared" si="12"/>
        <v>44.755486666431814</v>
      </c>
      <c r="BL25" s="203"/>
      <c r="BM25" s="188">
        <f t="shared" si="13"/>
        <v>1.2866593902673351</v>
      </c>
      <c r="BN25" s="203"/>
      <c r="BO25" s="190">
        <f t="shared" si="14"/>
        <v>98742061</v>
      </c>
      <c r="BP25" s="203"/>
      <c r="BQ25" s="203">
        <v>13</v>
      </c>
      <c r="BR25" s="203"/>
      <c r="BS25" s="220">
        <v>28387</v>
      </c>
    </row>
    <row r="26" spans="1:71" ht="9.75" customHeight="1" x14ac:dyDescent="0.25">
      <c r="A26" s="203">
        <v>14</v>
      </c>
      <c r="B26" s="203"/>
      <c r="C26" s="273" t="s">
        <v>96</v>
      </c>
      <c r="D26" s="203"/>
      <c r="E26" s="190">
        <v>3551241</v>
      </c>
      <c r="F26" s="220"/>
      <c r="G26" s="190">
        <v>123873</v>
      </c>
      <c r="H26" s="203"/>
      <c r="I26" s="190">
        <v>1063699</v>
      </c>
      <c r="J26" s="190"/>
      <c r="K26" s="190">
        <v>0</v>
      </c>
      <c r="L26" s="203"/>
      <c r="M26" s="190">
        <v>803583</v>
      </c>
      <c r="N26" s="203"/>
      <c r="O26" s="190">
        <v>0</v>
      </c>
      <c r="P26" s="203"/>
      <c r="Q26" s="190">
        <v>56986</v>
      </c>
      <c r="R26" s="203"/>
      <c r="S26" s="190">
        <v>40143</v>
      </c>
      <c r="T26" s="203"/>
      <c r="U26" s="190">
        <f t="shared" si="0"/>
        <v>5639525</v>
      </c>
      <c r="V26" s="203"/>
      <c r="W26" s="188">
        <f t="shared" si="15"/>
        <v>856.15986033095487</v>
      </c>
      <c r="X26" s="203"/>
      <c r="Y26" s="188">
        <f t="shared" si="16"/>
        <v>32.391429172213833</v>
      </c>
      <c r="Z26" s="203"/>
      <c r="AA26" s="190">
        <v>6246495</v>
      </c>
      <c r="AB26" s="203"/>
      <c r="AC26" s="188">
        <f t="shared" si="1"/>
        <v>948.3065128282982</v>
      </c>
      <c r="AD26" s="203"/>
      <c r="AE26" s="188">
        <f t="shared" si="2"/>
        <v>35.877649335198946</v>
      </c>
      <c r="AF26" s="203"/>
      <c r="AG26" s="190">
        <v>14588</v>
      </c>
      <c r="AH26" s="203"/>
      <c r="AI26" s="188">
        <f t="shared" si="3"/>
        <v>2.2146652497343253</v>
      </c>
      <c r="AJ26" s="203"/>
      <c r="AK26" s="188">
        <f t="shared" si="4"/>
        <v>8.3788292234586309E-2</v>
      </c>
      <c r="AL26" s="203"/>
      <c r="AM26" s="190">
        <v>118187</v>
      </c>
      <c r="AN26" s="203"/>
      <c r="AO26" s="188">
        <f t="shared" si="5"/>
        <v>17.942462425990588</v>
      </c>
      <c r="AP26" s="203"/>
      <c r="AQ26" s="188">
        <f t="shared" si="6"/>
        <v>0.67882416330744799</v>
      </c>
      <c r="AR26" s="203"/>
      <c r="AS26" s="190">
        <v>4935094</v>
      </c>
      <c r="AT26" s="203"/>
      <c r="AU26" s="188">
        <f t="shared" si="7"/>
        <v>749.2172460907849</v>
      </c>
      <c r="AV26" s="203"/>
      <c r="AW26" s="188">
        <f t="shared" si="8"/>
        <v>28.345427630734406</v>
      </c>
      <c r="AX26" s="203"/>
      <c r="AY26" s="190">
        <v>96817</v>
      </c>
      <c r="AZ26" s="203"/>
      <c r="BA26" s="190">
        <v>39805</v>
      </c>
      <c r="BB26" s="203"/>
      <c r="BC26" s="190">
        <f t="shared" si="9"/>
        <v>136622</v>
      </c>
      <c r="BD26" s="203"/>
      <c r="BE26" s="188">
        <f t="shared" si="10"/>
        <v>20.741156824047366</v>
      </c>
      <c r="BF26" s="203"/>
      <c r="BG26" s="188">
        <f t="shared" si="11"/>
        <v>0.78470825758662266</v>
      </c>
      <c r="BH26" s="203"/>
      <c r="BI26" s="190">
        <v>320036</v>
      </c>
      <c r="BJ26" s="203"/>
      <c r="BK26" s="188">
        <f t="shared" si="12"/>
        <v>48.586002732655231</v>
      </c>
      <c r="BL26" s="203"/>
      <c r="BM26" s="188">
        <f t="shared" si="13"/>
        <v>1.8381731487241613</v>
      </c>
      <c r="BN26" s="203"/>
      <c r="BO26" s="190">
        <f t="shared" si="14"/>
        <v>17410547</v>
      </c>
      <c r="BP26" s="203"/>
      <c r="BQ26" s="203">
        <v>14</v>
      </c>
      <c r="BR26" s="203"/>
      <c r="BS26" s="220">
        <v>6587</v>
      </c>
    </row>
    <row r="27" spans="1:71" ht="9.75" customHeight="1" x14ac:dyDescent="0.25">
      <c r="A27" s="203">
        <v>15</v>
      </c>
      <c r="B27" s="203"/>
      <c r="C27" s="273" t="s">
        <v>97</v>
      </c>
      <c r="D27" s="203"/>
      <c r="E27" s="190">
        <v>136742400</v>
      </c>
      <c r="F27" s="220"/>
      <c r="G27" s="190">
        <v>4365989</v>
      </c>
      <c r="H27" s="203"/>
      <c r="I27" s="190">
        <v>26578442</v>
      </c>
      <c r="J27" s="190"/>
      <c r="K27" s="190">
        <v>32507</v>
      </c>
      <c r="L27" s="203"/>
      <c r="M27" s="190">
        <v>2772909</v>
      </c>
      <c r="N27" s="203"/>
      <c r="O27" s="190">
        <v>0</v>
      </c>
      <c r="P27" s="203"/>
      <c r="Q27" s="190">
        <v>1186443</v>
      </c>
      <c r="R27" s="203"/>
      <c r="S27" s="190">
        <v>554427</v>
      </c>
      <c r="T27" s="203"/>
      <c r="U27" s="190">
        <f t="shared" si="0"/>
        <v>172233117</v>
      </c>
      <c r="V27" s="203"/>
      <c r="W27" s="193">
        <f t="shared" si="15"/>
        <v>1269.8841471956587</v>
      </c>
      <c r="X27" s="203"/>
      <c r="Y27" s="193">
        <f t="shared" si="16"/>
        <v>54.413458694643715</v>
      </c>
      <c r="Z27" s="203"/>
      <c r="AA27" s="190">
        <v>72751543</v>
      </c>
      <c r="AB27" s="203"/>
      <c r="AC27" s="193">
        <f t="shared" si="1"/>
        <v>536.40108678822378</v>
      </c>
      <c r="AD27" s="203"/>
      <c r="AE27" s="193">
        <f t="shared" si="2"/>
        <v>22.984331636999265</v>
      </c>
      <c r="AF27" s="203"/>
      <c r="AG27" s="190">
        <v>2107347</v>
      </c>
      <c r="AH27" s="203"/>
      <c r="AI27" s="193">
        <f t="shared" si="3"/>
        <v>15.537584144983743</v>
      </c>
      <c r="AJ27" s="203"/>
      <c r="AK27" s="193">
        <f t="shared" si="4"/>
        <v>0.6657723028944621</v>
      </c>
      <c r="AL27" s="203"/>
      <c r="AM27" s="190">
        <v>1438887</v>
      </c>
      <c r="AN27" s="203"/>
      <c r="AO27" s="193">
        <f t="shared" si="5"/>
        <v>10.608992177189243</v>
      </c>
      <c r="AP27" s="203"/>
      <c r="AQ27" s="193">
        <f t="shared" si="6"/>
        <v>0.45458631710624964</v>
      </c>
      <c r="AR27" s="203"/>
      <c r="AS27" s="190">
        <v>53225252</v>
      </c>
      <c r="AT27" s="203"/>
      <c r="AU27" s="193">
        <f t="shared" si="7"/>
        <v>392.43268032647887</v>
      </c>
      <c r="AV27" s="203"/>
      <c r="AW27" s="193">
        <f t="shared" si="8"/>
        <v>16.815407522433691</v>
      </c>
      <c r="AX27" s="203"/>
      <c r="AY27" s="190">
        <v>3745698</v>
      </c>
      <c r="AZ27" s="203"/>
      <c r="BA27" s="190">
        <v>1052877</v>
      </c>
      <c r="BB27" s="203"/>
      <c r="BC27" s="190">
        <f t="shared" si="9"/>
        <v>4798575</v>
      </c>
      <c r="BD27" s="203"/>
      <c r="BE27" s="193">
        <f t="shared" si="10"/>
        <v>35.380154686682054</v>
      </c>
      <c r="BF27" s="203"/>
      <c r="BG27" s="193">
        <f t="shared" si="11"/>
        <v>1.5160096217480052</v>
      </c>
      <c r="BH27" s="203"/>
      <c r="BI27" s="190">
        <v>9971964</v>
      </c>
      <c r="BJ27" s="203"/>
      <c r="BK27" s="193">
        <f t="shared" si="12"/>
        <v>73.523833398461974</v>
      </c>
      <c r="BL27" s="203"/>
      <c r="BM27" s="193">
        <f t="shared" si="13"/>
        <v>3.1504339041746197</v>
      </c>
      <c r="BN27" s="203"/>
      <c r="BO27" s="190">
        <f t="shared" si="14"/>
        <v>316526685</v>
      </c>
      <c r="BP27" s="203"/>
      <c r="BQ27" s="203">
        <v>15</v>
      </c>
      <c r="BR27" s="203"/>
      <c r="BS27" s="220">
        <v>135629</v>
      </c>
    </row>
    <row r="28" spans="1:71" ht="9.75" customHeight="1" x14ac:dyDescent="0.25">
      <c r="A28" s="203">
        <v>16</v>
      </c>
      <c r="B28" s="203"/>
      <c r="C28" s="273" t="s">
        <v>98</v>
      </c>
      <c r="D28" s="203"/>
      <c r="E28" s="190">
        <v>35616728</v>
      </c>
      <c r="F28" s="220"/>
      <c r="G28" s="190">
        <v>491573</v>
      </c>
      <c r="H28" s="203"/>
      <c r="I28" s="190">
        <v>10197508</v>
      </c>
      <c r="J28" s="190"/>
      <c r="K28" s="190">
        <v>9654</v>
      </c>
      <c r="L28" s="203"/>
      <c r="M28" s="190">
        <v>2341959</v>
      </c>
      <c r="N28" s="203"/>
      <c r="O28" s="190">
        <v>0</v>
      </c>
      <c r="P28" s="203"/>
      <c r="Q28" s="190">
        <v>237315</v>
      </c>
      <c r="R28" s="203"/>
      <c r="S28" s="190">
        <v>82415</v>
      </c>
      <c r="T28" s="203"/>
      <c r="U28" s="190">
        <f t="shared" si="0"/>
        <v>48977152</v>
      </c>
      <c r="V28" s="203"/>
      <c r="W28" s="193">
        <f t="shared" si="15"/>
        <v>896.91887338387721</v>
      </c>
      <c r="X28" s="203"/>
      <c r="Y28" s="193">
        <f t="shared" si="16"/>
        <v>44.058390459344693</v>
      </c>
      <c r="Z28" s="203"/>
      <c r="AA28" s="190">
        <v>44362200</v>
      </c>
      <c r="AB28" s="203"/>
      <c r="AC28" s="193">
        <f t="shared" si="1"/>
        <v>812.40523019448415</v>
      </c>
      <c r="AD28" s="203"/>
      <c r="AE28" s="193">
        <f t="shared" si="2"/>
        <v>39.906916785107086</v>
      </c>
      <c r="AF28" s="203"/>
      <c r="AG28" s="270">
        <v>626348</v>
      </c>
      <c r="AH28" s="203"/>
      <c r="AI28" s="193">
        <f t="shared" si="3"/>
        <v>11.470314617441307</v>
      </c>
      <c r="AJ28" s="203"/>
      <c r="AK28" s="193">
        <f t="shared" si="4"/>
        <v>0.56344404728616382</v>
      </c>
      <c r="AL28" s="203"/>
      <c r="AM28" s="270">
        <v>750846</v>
      </c>
      <c r="AN28" s="203"/>
      <c r="AO28" s="193">
        <f t="shared" si="5"/>
        <v>13.750247225579606</v>
      </c>
      <c r="AP28" s="203"/>
      <c r="AQ28" s="193">
        <f t="shared" si="6"/>
        <v>0.67543874831344064</v>
      </c>
      <c r="AR28" s="203"/>
      <c r="AS28" s="270">
        <v>12332290</v>
      </c>
      <c r="AT28" s="203"/>
      <c r="AU28" s="193">
        <f t="shared" si="7"/>
        <v>225.84129949089845</v>
      </c>
      <c r="AV28" s="203"/>
      <c r="AW28" s="193">
        <f t="shared" si="8"/>
        <v>11.09376159883433</v>
      </c>
      <c r="AX28" s="203"/>
      <c r="AY28" s="270">
        <v>1614497</v>
      </c>
      <c r="AZ28" s="203"/>
      <c r="BA28" s="270">
        <v>112048</v>
      </c>
      <c r="BB28" s="203"/>
      <c r="BC28" s="190">
        <f t="shared" si="9"/>
        <v>1726545</v>
      </c>
      <c r="BD28" s="203"/>
      <c r="BE28" s="193">
        <f t="shared" si="10"/>
        <v>31.618228766069663</v>
      </c>
      <c r="BF28" s="203"/>
      <c r="BG28" s="193">
        <f t="shared" si="11"/>
        <v>1.5531485733516985</v>
      </c>
      <c r="BH28" s="203"/>
      <c r="BI28" s="270">
        <v>2388807</v>
      </c>
      <c r="BJ28" s="203"/>
      <c r="BK28" s="193">
        <f t="shared" si="12"/>
        <v>43.746236677288209</v>
      </c>
      <c r="BL28" s="203"/>
      <c r="BM28" s="193">
        <f t="shared" si="13"/>
        <v>2.1488997877625842</v>
      </c>
      <c r="BN28" s="203"/>
      <c r="BO28" s="190">
        <f t="shared" si="14"/>
        <v>111164188</v>
      </c>
      <c r="BP28" s="203"/>
      <c r="BQ28" s="203">
        <v>16</v>
      </c>
      <c r="BR28" s="203"/>
      <c r="BS28" s="220">
        <v>54606</v>
      </c>
    </row>
    <row r="29" spans="1:71" ht="9.75" customHeight="1" x14ac:dyDescent="0.25">
      <c r="A29" s="203">
        <v>17</v>
      </c>
      <c r="B29" s="203"/>
      <c r="C29" s="273" t="s">
        <v>99</v>
      </c>
      <c r="D29" s="203"/>
      <c r="E29" s="190">
        <v>0</v>
      </c>
      <c r="F29" s="220"/>
      <c r="G29" s="190">
        <v>0</v>
      </c>
      <c r="H29" s="203"/>
      <c r="I29" s="190">
        <v>0</v>
      </c>
      <c r="J29" s="190"/>
      <c r="K29" s="190">
        <v>0</v>
      </c>
      <c r="L29" s="203"/>
      <c r="M29" s="190">
        <v>0</v>
      </c>
      <c r="N29" s="203"/>
      <c r="O29" s="190">
        <v>0</v>
      </c>
      <c r="P29" s="203"/>
      <c r="Q29" s="190">
        <v>0</v>
      </c>
      <c r="R29" s="203"/>
      <c r="S29" s="190">
        <v>0</v>
      </c>
      <c r="T29" s="203"/>
      <c r="U29" s="190">
        <f t="shared" si="0"/>
        <v>0</v>
      </c>
      <c r="V29" s="203"/>
      <c r="W29" s="193">
        <v>0</v>
      </c>
      <c r="X29" s="203"/>
      <c r="Y29" s="193">
        <f t="shared" si="16"/>
        <v>0</v>
      </c>
      <c r="Z29" s="203"/>
      <c r="AA29" s="190">
        <v>0</v>
      </c>
      <c r="AB29" s="203"/>
      <c r="AC29" s="193">
        <v>0</v>
      </c>
      <c r="AD29" s="203"/>
      <c r="AE29" s="193">
        <f t="shared" si="2"/>
        <v>0</v>
      </c>
      <c r="AF29" s="203"/>
      <c r="AG29" s="190">
        <v>0</v>
      </c>
      <c r="AH29" s="203"/>
      <c r="AI29" s="193">
        <v>0</v>
      </c>
      <c r="AJ29" s="203"/>
      <c r="AK29" s="193">
        <f t="shared" si="4"/>
        <v>0</v>
      </c>
      <c r="AL29" s="203"/>
      <c r="AM29" s="190">
        <v>0</v>
      </c>
      <c r="AN29" s="203"/>
      <c r="AO29" s="193">
        <v>0</v>
      </c>
      <c r="AP29" s="203"/>
      <c r="AQ29" s="193">
        <f t="shared" si="6"/>
        <v>0</v>
      </c>
      <c r="AR29" s="203"/>
      <c r="AS29" s="190">
        <v>0</v>
      </c>
      <c r="AT29" s="203"/>
      <c r="AU29" s="193">
        <v>0</v>
      </c>
      <c r="AV29" s="203"/>
      <c r="AW29" s="193">
        <f t="shared" si="8"/>
        <v>0</v>
      </c>
      <c r="AX29" s="203"/>
      <c r="AY29" s="190">
        <v>0</v>
      </c>
      <c r="AZ29" s="203"/>
      <c r="BA29" s="190">
        <v>0</v>
      </c>
      <c r="BB29" s="203"/>
      <c r="BC29" s="190">
        <f t="shared" si="9"/>
        <v>0</v>
      </c>
      <c r="BD29" s="203"/>
      <c r="BE29" s="193">
        <v>0</v>
      </c>
      <c r="BF29" s="203"/>
      <c r="BG29" s="193">
        <f t="shared" si="11"/>
        <v>0</v>
      </c>
      <c r="BH29" s="203"/>
      <c r="BI29" s="190">
        <v>0</v>
      </c>
      <c r="BJ29" s="203"/>
      <c r="BK29" s="193">
        <v>0</v>
      </c>
      <c r="BL29" s="203"/>
      <c r="BM29" s="193">
        <f t="shared" si="13"/>
        <v>0</v>
      </c>
      <c r="BN29" s="203"/>
      <c r="BO29" s="190">
        <f t="shared" si="14"/>
        <v>0</v>
      </c>
      <c r="BP29" s="203"/>
      <c r="BQ29" s="203">
        <v>17</v>
      </c>
      <c r="BR29" s="203"/>
      <c r="BS29" s="220">
        <v>0</v>
      </c>
    </row>
    <row r="30" spans="1:71" ht="9.75" customHeight="1" x14ac:dyDescent="0.25">
      <c r="A30" s="203">
        <v>18</v>
      </c>
      <c r="B30" s="203"/>
      <c r="C30" s="273" t="s">
        <v>100</v>
      </c>
      <c r="D30" s="203"/>
      <c r="E30" s="190">
        <v>5871557</v>
      </c>
      <c r="F30" s="220"/>
      <c r="G30" s="190">
        <v>209631</v>
      </c>
      <c r="H30" s="203"/>
      <c r="I30" s="190">
        <v>906225</v>
      </c>
      <c r="J30" s="190"/>
      <c r="K30" s="190">
        <v>0</v>
      </c>
      <c r="L30" s="203"/>
      <c r="M30" s="190">
        <v>0</v>
      </c>
      <c r="N30" s="203"/>
      <c r="O30" s="190">
        <v>0</v>
      </c>
      <c r="P30" s="203"/>
      <c r="Q30" s="190">
        <v>40798</v>
      </c>
      <c r="R30" s="203"/>
      <c r="S30" s="190">
        <v>29981</v>
      </c>
      <c r="T30" s="203"/>
      <c r="U30" s="190">
        <f t="shared" si="0"/>
        <v>7058192</v>
      </c>
      <c r="V30" s="203"/>
      <c r="W30" s="193">
        <f t="shared" si="15"/>
        <v>958.73295300190171</v>
      </c>
      <c r="X30" s="203"/>
      <c r="Y30" s="193">
        <f t="shared" si="16"/>
        <v>41.800380717792152</v>
      </c>
      <c r="Z30" s="203"/>
      <c r="AA30" s="190">
        <v>4362240</v>
      </c>
      <c r="AB30" s="203"/>
      <c r="AC30" s="193">
        <f t="shared" si="1"/>
        <v>592.53463732681337</v>
      </c>
      <c r="AD30" s="203"/>
      <c r="AE30" s="193">
        <f t="shared" si="2"/>
        <v>25.834277784223158</v>
      </c>
      <c r="AF30" s="203"/>
      <c r="AG30" s="190">
        <v>321327</v>
      </c>
      <c r="AH30" s="203"/>
      <c r="AI30" s="193">
        <f t="shared" si="3"/>
        <v>43.646699266503667</v>
      </c>
      <c r="AJ30" s="203"/>
      <c r="AK30" s="193">
        <f t="shared" si="4"/>
        <v>1.9029789689634398</v>
      </c>
      <c r="AL30" s="203"/>
      <c r="AM30" s="190">
        <v>55931</v>
      </c>
      <c r="AN30" s="203"/>
      <c r="AO30" s="193">
        <f t="shared" si="5"/>
        <v>7.5972561803857648</v>
      </c>
      <c r="AP30" s="203"/>
      <c r="AQ30" s="193">
        <f t="shared" si="6"/>
        <v>0.33123738967809785</v>
      </c>
      <c r="AR30" s="203"/>
      <c r="AS30" s="190">
        <v>1772638</v>
      </c>
      <c r="AT30" s="203"/>
      <c r="AU30" s="193">
        <f t="shared" si="7"/>
        <v>240.78212442271121</v>
      </c>
      <c r="AV30" s="203"/>
      <c r="AW30" s="193">
        <f t="shared" si="8"/>
        <v>10.498006185553701</v>
      </c>
      <c r="AX30" s="203"/>
      <c r="AY30" s="190">
        <v>535795</v>
      </c>
      <c r="AZ30" s="203"/>
      <c r="BA30" s="190">
        <v>42508</v>
      </c>
      <c r="BB30" s="203"/>
      <c r="BC30" s="190">
        <f t="shared" si="9"/>
        <v>578303</v>
      </c>
      <c r="BD30" s="203"/>
      <c r="BE30" s="193">
        <f t="shared" si="10"/>
        <v>78.552431404509647</v>
      </c>
      <c r="BF30" s="203"/>
      <c r="BG30" s="193">
        <f t="shared" si="11"/>
        <v>3.4248551994960401</v>
      </c>
      <c r="BH30" s="203"/>
      <c r="BI30" s="190">
        <v>2736842</v>
      </c>
      <c r="BJ30" s="203"/>
      <c r="BK30" s="193">
        <f t="shared" si="12"/>
        <v>371.75251290410216</v>
      </c>
      <c r="BL30" s="203"/>
      <c r="BM30" s="193">
        <f t="shared" si="13"/>
        <v>16.208263754293409</v>
      </c>
      <c r="BN30" s="203"/>
      <c r="BO30" s="190">
        <f t="shared" si="14"/>
        <v>16885473</v>
      </c>
      <c r="BP30" s="203"/>
      <c r="BQ30" s="203">
        <v>18</v>
      </c>
      <c r="BR30" s="203"/>
      <c r="BS30" s="220">
        <v>7362</v>
      </c>
    </row>
    <row r="31" spans="1:71" ht="9.75" customHeight="1" x14ac:dyDescent="0.25">
      <c r="A31" s="203">
        <v>19</v>
      </c>
      <c r="B31" s="203"/>
      <c r="C31" s="273" t="s">
        <v>101</v>
      </c>
      <c r="D31" s="203"/>
      <c r="E31" s="190">
        <v>58154980</v>
      </c>
      <c r="F31" s="220"/>
      <c r="G31" s="190">
        <v>2596128</v>
      </c>
      <c r="H31" s="203"/>
      <c r="I31" s="190">
        <v>15057286</v>
      </c>
      <c r="J31" s="190"/>
      <c r="K31" s="190">
        <v>0</v>
      </c>
      <c r="L31" s="203"/>
      <c r="M31" s="190">
        <v>5289968</v>
      </c>
      <c r="N31" s="203"/>
      <c r="O31" s="190">
        <v>0</v>
      </c>
      <c r="P31" s="203"/>
      <c r="Q31" s="190">
        <v>674286</v>
      </c>
      <c r="R31" s="203"/>
      <c r="S31" s="190">
        <v>369881</v>
      </c>
      <c r="T31" s="203"/>
      <c r="U31" s="190">
        <f t="shared" si="0"/>
        <v>82142529</v>
      </c>
      <c r="V31" s="203"/>
      <c r="W31" s="193">
        <f t="shared" si="15"/>
        <v>1009.8787666433076</v>
      </c>
      <c r="X31" s="203"/>
      <c r="Y31" s="193">
        <f t="shared" si="16"/>
        <v>44.78502117905353</v>
      </c>
      <c r="Z31" s="203"/>
      <c r="AA31" s="190">
        <v>52815968</v>
      </c>
      <c r="AB31" s="203"/>
      <c r="AC31" s="193">
        <f t="shared" si="1"/>
        <v>649.33141543417059</v>
      </c>
      <c r="AD31" s="203"/>
      <c r="AE31" s="193">
        <f t="shared" si="2"/>
        <v>28.795853673706752</v>
      </c>
      <c r="AF31" s="203"/>
      <c r="AG31" s="190">
        <v>1154993</v>
      </c>
      <c r="AH31" s="203"/>
      <c r="AI31" s="193">
        <f t="shared" si="3"/>
        <v>14.199744280111631</v>
      </c>
      <c r="AJ31" s="203"/>
      <c r="AK31" s="193">
        <f t="shared" si="4"/>
        <v>0.62971504038618742</v>
      </c>
      <c r="AL31" s="203"/>
      <c r="AM31" s="190">
        <v>363010</v>
      </c>
      <c r="AN31" s="203"/>
      <c r="AO31" s="193">
        <f t="shared" si="5"/>
        <v>4.4629267632992784</v>
      </c>
      <c r="AP31" s="203"/>
      <c r="AQ31" s="193">
        <f t="shared" si="6"/>
        <v>0.19791709284003445</v>
      </c>
      <c r="AR31" s="203"/>
      <c r="AS31" s="190">
        <v>40502067</v>
      </c>
      <c r="AT31" s="203"/>
      <c r="AU31" s="193">
        <f t="shared" si="7"/>
        <v>497.94154095821193</v>
      </c>
      <c r="AV31" s="203"/>
      <c r="AW31" s="193">
        <f t="shared" si="8"/>
        <v>22.082177776513856</v>
      </c>
      <c r="AX31" s="203"/>
      <c r="AY31" s="190">
        <v>1908476</v>
      </c>
      <c r="AZ31" s="203"/>
      <c r="BA31" s="190">
        <v>745182</v>
      </c>
      <c r="BB31" s="203"/>
      <c r="BC31" s="190">
        <f t="shared" si="9"/>
        <v>2653658</v>
      </c>
      <c r="BD31" s="203"/>
      <c r="BE31" s="193">
        <f t="shared" si="10"/>
        <v>32.624669592692314</v>
      </c>
      <c r="BF31" s="203"/>
      <c r="BG31" s="193">
        <f t="shared" si="11"/>
        <v>1.4468038807517702</v>
      </c>
      <c r="BH31" s="203"/>
      <c r="BI31" s="190">
        <v>3782959</v>
      </c>
      <c r="BJ31" s="203"/>
      <c r="BK31" s="193">
        <f t="shared" si="12"/>
        <v>46.508550633767321</v>
      </c>
      <c r="BL31" s="203"/>
      <c r="BM31" s="193">
        <f t="shared" si="13"/>
        <v>2.0625113567478688</v>
      </c>
      <c r="BN31" s="203"/>
      <c r="BO31" s="190">
        <f t="shared" si="14"/>
        <v>183415184</v>
      </c>
      <c r="BP31" s="203"/>
      <c r="BQ31" s="203">
        <v>19</v>
      </c>
      <c r="BR31" s="203"/>
      <c r="BS31" s="220">
        <v>81339</v>
      </c>
    </row>
    <row r="32" spans="1:71" ht="9.75" customHeight="1" x14ac:dyDescent="0.25">
      <c r="A32" s="203">
        <v>20</v>
      </c>
      <c r="B32" s="203"/>
      <c r="C32" s="273" t="s">
        <v>102</v>
      </c>
      <c r="D32" s="203"/>
      <c r="E32" s="190">
        <v>71439858</v>
      </c>
      <c r="F32" s="220"/>
      <c r="G32" s="190">
        <v>1271979</v>
      </c>
      <c r="H32" s="203"/>
      <c r="I32" s="190">
        <v>9023812</v>
      </c>
      <c r="J32" s="190"/>
      <c r="K32" s="190">
        <v>8079</v>
      </c>
      <c r="L32" s="203"/>
      <c r="M32" s="190">
        <v>4786419</v>
      </c>
      <c r="N32" s="203"/>
      <c r="O32" s="190">
        <v>0</v>
      </c>
      <c r="P32" s="203"/>
      <c r="Q32" s="190">
        <v>434076</v>
      </c>
      <c r="R32" s="203"/>
      <c r="S32" s="190">
        <v>300358</v>
      </c>
      <c r="T32" s="203"/>
      <c r="U32" s="190">
        <f t="shared" si="0"/>
        <v>87264581</v>
      </c>
      <c r="V32" s="203"/>
      <c r="W32" s="193">
        <f t="shared" si="15"/>
        <v>2075.1095284521912</v>
      </c>
      <c r="X32" s="203"/>
      <c r="Y32" s="193">
        <f t="shared" si="16"/>
        <v>69.635398665150078</v>
      </c>
      <c r="Z32" s="203"/>
      <c r="AA32" s="190">
        <v>21613938</v>
      </c>
      <c r="AB32" s="203"/>
      <c r="AC32" s="193">
        <f t="shared" si="1"/>
        <v>513.96899151071273</v>
      </c>
      <c r="AD32" s="203"/>
      <c r="AE32" s="193">
        <f t="shared" si="2"/>
        <v>17.247492305656476</v>
      </c>
      <c r="AF32" s="203"/>
      <c r="AG32" s="270">
        <v>1120144</v>
      </c>
      <c r="AH32" s="203"/>
      <c r="AI32" s="193">
        <f t="shared" si="3"/>
        <v>26.636482533945259</v>
      </c>
      <c r="AJ32" s="203"/>
      <c r="AK32" s="193">
        <f t="shared" si="4"/>
        <v>0.89385261590124232</v>
      </c>
      <c r="AL32" s="203"/>
      <c r="AM32" s="270">
        <v>865209</v>
      </c>
      <c r="AN32" s="203"/>
      <c r="AO32" s="193">
        <f t="shared" si="5"/>
        <v>20.574251539723683</v>
      </c>
      <c r="AP32" s="203"/>
      <c r="AQ32" s="193">
        <f t="shared" si="6"/>
        <v>0.69041956029876339</v>
      </c>
      <c r="AR32" s="203"/>
      <c r="AS32" s="270">
        <v>7572438</v>
      </c>
      <c r="AT32" s="203"/>
      <c r="AU32" s="193">
        <f t="shared" si="7"/>
        <v>180.06891303830881</v>
      </c>
      <c r="AV32" s="203"/>
      <c r="AW32" s="193">
        <f t="shared" si="8"/>
        <v>6.0426547971064188</v>
      </c>
      <c r="AX32" s="203"/>
      <c r="AY32" s="270">
        <v>2356450</v>
      </c>
      <c r="AZ32" s="203"/>
      <c r="BA32" s="270">
        <v>499043</v>
      </c>
      <c r="BB32" s="203"/>
      <c r="BC32" s="190">
        <f t="shared" si="9"/>
        <v>2855493</v>
      </c>
      <c r="BD32" s="203"/>
      <c r="BE32" s="193">
        <f t="shared" si="10"/>
        <v>67.902242408389412</v>
      </c>
      <c r="BF32" s="203"/>
      <c r="BG32" s="193">
        <f t="shared" si="11"/>
        <v>2.2786265763488323</v>
      </c>
      <c r="BH32" s="203"/>
      <c r="BI32" s="270">
        <v>4024606</v>
      </c>
      <c r="BJ32" s="203"/>
      <c r="BK32" s="193">
        <f t="shared" si="12"/>
        <v>95.703184077235875</v>
      </c>
      <c r="BL32" s="203"/>
      <c r="BM32" s="193">
        <f t="shared" si="13"/>
        <v>3.2115554795381986</v>
      </c>
      <c r="BN32" s="203"/>
      <c r="BO32" s="190">
        <f t="shared" si="14"/>
        <v>125316409</v>
      </c>
      <c r="BP32" s="203"/>
      <c r="BQ32" s="203">
        <v>20</v>
      </c>
      <c r="BR32" s="203"/>
      <c r="BS32" s="220">
        <v>42053</v>
      </c>
    </row>
    <row r="33" spans="1:71" ht="9.75" customHeight="1" x14ac:dyDescent="0.25">
      <c r="A33" s="203">
        <v>21</v>
      </c>
      <c r="B33" s="203"/>
      <c r="C33" s="273" t="s">
        <v>103</v>
      </c>
      <c r="D33" s="203"/>
      <c r="E33" s="190">
        <v>24997501</v>
      </c>
      <c r="F33" s="220"/>
      <c r="G33" s="190">
        <v>463349</v>
      </c>
      <c r="H33" s="203"/>
      <c r="I33" s="190">
        <v>3744575</v>
      </c>
      <c r="J33" s="190"/>
      <c r="K33" s="190">
        <v>0</v>
      </c>
      <c r="L33" s="203"/>
      <c r="M33" s="190">
        <v>35064</v>
      </c>
      <c r="N33" s="203"/>
      <c r="O33" s="190">
        <v>0</v>
      </c>
      <c r="P33" s="203"/>
      <c r="Q33" s="190">
        <v>226318</v>
      </c>
      <c r="R33" s="203"/>
      <c r="S33" s="190">
        <v>146309</v>
      </c>
      <c r="T33" s="203"/>
      <c r="U33" s="190">
        <f t="shared" si="0"/>
        <v>29613116</v>
      </c>
      <c r="V33" s="203"/>
      <c r="W33" s="193">
        <f t="shared" si="15"/>
        <v>1791.6938528557598</v>
      </c>
      <c r="X33" s="203"/>
      <c r="Y33" s="193">
        <f t="shared" si="16"/>
        <v>72.515948524138608</v>
      </c>
      <c r="Z33" s="203"/>
      <c r="AA33" s="190">
        <v>5667660</v>
      </c>
      <c r="AB33" s="203"/>
      <c r="AC33" s="188">
        <f t="shared" si="1"/>
        <v>342.91263310745404</v>
      </c>
      <c r="AD33" s="203"/>
      <c r="AE33" s="193">
        <f t="shared" si="2"/>
        <v>13.878841416496643</v>
      </c>
      <c r="AF33" s="203"/>
      <c r="AG33" s="270">
        <v>146130</v>
      </c>
      <c r="AH33" s="203"/>
      <c r="AI33" s="193">
        <f t="shared" si="3"/>
        <v>8.8413601161665056</v>
      </c>
      <c r="AJ33" s="203"/>
      <c r="AK33" s="193">
        <f t="shared" si="4"/>
        <v>0.35783993679801795</v>
      </c>
      <c r="AL33" s="203"/>
      <c r="AM33" s="270">
        <v>184569</v>
      </c>
      <c r="AN33" s="203"/>
      <c r="AO33" s="193">
        <f t="shared" si="5"/>
        <v>11.167049854791868</v>
      </c>
      <c r="AP33" s="203"/>
      <c r="AQ33" s="193">
        <f t="shared" si="6"/>
        <v>0.45196851635443358</v>
      </c>
      <c r="AR33" s="203"/>
      <c r="AS33" s="270">
        <v>4001530</v>
      </c>
      <c r="AT33" s="203"/>
      <c r="AU33" s="193">
        <f t="shared" si="7"/>
        <v>242.10612294288481</v>
      </c>
      <c r="AV33" s="203"/>
      <c r="AW33" s="193">
        <f t="shared" si="8"/>
        <v>9.7988588400422412</v>
      </c>
      <c r="AX33" s="203"/>
      <c r="AY33" s="270">
        <v>46085</v>
      </c>
      <c r="AZ33" s="203"/>
      <c r="BA33" s="270">
        <v>83784</v>
      </c>
      <c r="BB33" s="203"/>
      <c r="BC33" s="190">
        <f t="shared" si="9"/>
        <v>129869</v>
      </c>
      <c r="BD33" s="203"/>
      <c r="BE33" s="193">
        <f t="shared" si="10"/>
        <v>7.8575145208131651</v>
      </c>
      <c r="BF33" s="203"/>
      <c r="BG33" s="193">
        <f t="shared" si="11"/>
        <v>0.31802035688785191</v>
      </c>
      <c r="BH33" s="203"/>
      <c r="BI33" s="270">
        <v>1093820</v>
      </c>
      <c r="BJ33" s="203"/>
      <c r="BK33" s="193">
        <f t="shared" si="12"/>
        <v>66.179816069699896</v>
      </c>
      <c r="BL33" s="203"/>
      <c r="BM33" s="193">
        <f t="shared" si="13"/>
        <v>2.6785224092822011</v>
      </c>
      <c r="BN33" s="203"/>
      <c r="BO33" s="190">
        <f t="shared" si="14"/>
        <v>40836694</v>
      </c>
      <c r="BP33" s="203"/>
      <c r="BQ33" s="203">
        <v>21</v>
      </c>
      <c r="BR33" s="203"/>
      <c r="BS33" s="220">
        <v>16528</v>
      </c>
    </row>
    <row r="34" spans="1:71" ht="9.75" customHeight="1" x14ac:dyDescent="0.25">
      <c r="A34" s="203">
        <v>22</v>
      </c>
      <c r="B34" s="203"/>
      <c r="C34" s="273" t="s">
        <v>104</v>
      </c>
      <c r="D34" s="203"/>
      <c r="E34" s="190">
        <v>6688635</v>
      </c>
      <c r="F34" s="220"/>
      <c r="G34" s="190">
        <v>261891</v>
      </c>
      <c r="H34" s="203"/>
      <c r="I34" s="190">
        <v>1896047</v>
      </c>
      <c r="J34" s="190"/>
      <c r="K34" s="190">
        <v>0</v>
      </c>
      <c r="L34" s="203"/>
      <c r="M34" s="190">
        <v>122964</v>
      </c>
      <c r="N34" s="203"/>
      <c r="O34" s="190">
        <v>0</v>
      </c>
      <c r="P34" s="203"/>
      <c r="Q34" s="190">
        <v>110783</v>
      </c>
      <c r="R34" s="203"/>
      <c r="S34" s="190">
        <v>121856</v>
      </c>
      <c r="T34" s="203"/>
      <c r="U34" s="190">
        <f t="shared" si="0"/>
        <v>9202176</v>
      </c>
      <c r="V34" s="203"/>
      <c r="W34" s="188">
        <f t="shared" si="15"/>
        <v>701.4388291790533</v>
      </c>
      <c r="X34" s="203"/>
      <c r="Y34" s="188">
        <f t="shared" si="16"/>
        <v>34.510423020989599</v>
      </c>
      <c r="Z34" s="203"/>
      <c r="AA34" s="190">
        <v>7554516</v>
      </c>
      <c r="AB34" s="203"/>
      <c r="AC34" s="188">
        <f t="shared" si="1"/>
        <v>575.84541504687854</v>
      </c>
      <c r="AD34" s="203"/>
      <c r="AE34" s="188">
        <f t="shared" si="2"/>
        <v>28.331292824526965</v>
      </c>
      <c r="AF34" s="203"/>
      <c r="AG34" s="190">
        <v>93318</v>
      </c>
      <c r="AH34" s="203"/>
      <c r="AI34" s="188">
        <f t="shared" si="3"/>
        <v>7.1131946032471989</v>
      </c>
      <c r="AJ34" s="203"/>
      <c r="AK34" s="188">
        <f t="shared" si="4"/>
        <v>0.34996544898431714</v>
      </c>
      <c r="AL34" s="203"/>
      <c r="AM34" s="190">
        <v>139591</v>
      </c>
      <c r="AN34" s="203"/>
      <c r="AO34" s="188">
        <f t="shared" si="5"/>
        <v>10.640368930558731</v>
      </c>
      <c r="AP34" s="203"/>
      <c r="AQ34" s="188">
        <f t="shared" si="6"/>
        <v>0.52350057855043852</v>
      </c>
      <c r="AR34" s="203"/>
      <c r="AS34" s="190">
        <v>6941956</v>
      </c>
      <c r="AT34" s="203"/>
      <c r="AU34" s="188">
        <f t="shared" si="7"/>
        <v>529.15283177071422</v>
      </c>
      <c r="AV34" s="203"/>
      <c r="AW34" s="188">
        <f t="shared" si="8"/>
        <v>26.034042182316103</v>
      </c>
      <c r="AX34" s="203"/>
      <c r="AY34" s="190">
        <v>488584</v>
      </c>
      <c r="AZ34" s="203"/>
      <c r="BA34" s="190">
        <v>903063</v>
      </c>
      <c r="BB34" s="203"/>
      <c r="BC34" s="190">
        <f t="shared" si="9"/>
        <v>1391647</v>
      </c>
      <c r="BD34" s="203"/>
      <c r="BE34" s="188">
        <f t="shared" si="10"/>
        <v>106.0787407576797</v>
      </c>
      <c r="BF34" s="203"/>
      <c r="BG34" s="188">
        <f t="shared" si="11"/>
        <v>5.2190184871372942</v>
      </c>
      <c r="BH34" s="203"/>
      <c r="BI34" s="190">
        <v>1341714</v>
      </c>
      <c r="BJ34" s="203"/>
      <c r="BK34" s="188">
        <f t="shared" si="12"/>
        <v>102.2725817516579</v>
      </c>
      <c r="BL34" s="203"/>
      <c r="BM34" s="188">
        <f t="shared" si="13"/>
        <v>5.0317574574952753</v>
      </c>
      <c r="BN34" s="203"/>
      <c r="BO34" s="190">
        <f t="shared" si="14"/>
        <v>26664918</v>
      </c>
      <c r="BP34" s="203"/>
      <c r="BQ34" s="203">
        <v>22</v>
      </c>
      <c r="BR34" s="203"/>
      <c r="BS34" s="220">
        <v>13119</v>
      </c>
    </row>
    <row r="35" spans="1:71" ht="9.75" customHeight="1" x14ac:dyDescent="0.25">
      <c r="A35" s="203">
        <v>23</v>
      </c>
      <c r="B35" s="203"/>
      <c r="C35" s="273" t="s">
        <v>105</v>
      </c>
      <c r="D35" s="203"/>
      <c r="E35" s="190">
        <v>188418880</v>
      </c>
      <c r="F35" s="220"/>
      <c r="G35" s="190">
        <v>6790733</v>
      </c>
      <c r="H35" s="203"/>
      <c r="I35" s="190">
        <v>44931535</v>
      </c>
      <c r="J35" s="190"/>
      <c r="K35" s="190">
        <v>123829</v>
      </c>
      <c r="L35" s="203"/>
      <c r="M35" s="190">
        <v>23674195</v>
      </c>
      <c r="N35" s="203"/>
      <c r="O35" s="190">
        <v>0</v>
      </c>
      <c r="P35" s="203"/>
      <c r="Q35" s="190">
        <v>997693</v>
      </c>
      <c r="R35" s="203"/>
      <c r="S35" s="190">
        <v>929147</v>
      </c>
      <c r="T35" s="203"/>
      <c r="U35" s="190">
        <f t="shared" si="0"/>
        <v>265866012</v>
      </c>
      <c r="V35" s="203"/>
      <c r="W35" s="188">
        <f t="shared" si="15"/>
        <v>1467.9079058519537</v>
      </c>
      <c r="X35" s="203"/>
      <c r="Y35" s="188">
        <f t="shared" si="16"/>
        <v>59.151321872328609</v>
      </c>
      <c r="Z35" s="203"/>
      <c r="AA35" s="190">
        <v>96624704</v>
      </c>
      <c r="AB35" s="203"/>
      <c r="AC35" s="188">
        <f t="shared" si="1"/>
        <v>533.48739778819447</v>
      </c>
      <c r="AD35" s="203"/>
      <c r="AE35" s="188">
        <f t="shared" si="2"/>
        <v>21.497591678331858</v>
      </c>
      <c r="AF35" s="203"/>
      <c r="AG35" s="190">
        <v>4019230</v>
      </c>
      <c r="AH35" s="203"/>
      <c r="AI35" s="188">
        <f t="shared" si="3"/>
        <v>22.191100878427996</v>
      </c>
      <c r="AJ35" s="203"/>
      <c r="AK35" s="188">
        <f t="shared" si="4"/>
        <v>0.89422023379550786</v>
      </c>
      <c r="AL35" s="203"/>
      <c r="AM35" s="190">
        <v>1834016</v>
      </c>
      <c r="AN35" s="203"/>
      <c r="AO35" s="188">
        <f t="shared" si="5"/>
        <v>10.126027639286878</v>
      </c>
      <c r="AP35" s="203"/>
      <c r="AQ35" s="188">
        <f t="shared" si="6"/>
        <v>0.40804189267713026</v>
      </c>
      <c r="AR35" s="203"/>
      <c r="AS35" s="190">
        <v>55094681</v>
      </c>
      <c r="AT35" s="203"/>
      <c r="AU35" s="188">
        <f t="shared" si="7"/>
        <v>304.19051010661497</v>
      </c>
      <c r="AV35" s="203"/>
      <c r="AW35" s="188">
        <f t="shared" si="8"/>
        <v>12.257765423901825</v>
      </c>
      <c r="AX35" s="203"/>
      <c r="AY35" s="190">
        <v>4901308</v>
      </c>
      <c r="AZ35" s="203"/>
      <c r="BA35" s="190">
        <v>9359717</v>
      </c>
      <c r="BB35" s="203"/>
      <c r="BC35" s="190">
        <f t="shared" si="9"/>
        <v>14261025</v>
      </c>
      <c r="BD35" s="203"/>
      <c r="BE35" s="188">
        <f t="shared" si="10"/>
        <v>78.73842611763537</v>
      </c>
      <c r="BF35" s="203"/>
      <c r="BG35" s="188">
        <f t="shared" si="11"/>
        <v>3.1728707015183466</v>
      </c>
      <c r="BH35" s="203"/>
      <c r="BI35" s="190">
        <v>11767907</v>
      </c>
      <c r="BJ35" s="203"/>
      <c r="BK35" s="188">
        <f t="shared" si="12"/>
        <v>64.973343492400019</v>
      </c>
      <c r="BL35" s="203"/>
      <c r="BM35" s="188">
        <f t="shared" si="13"/>
        <v>2.6181881974467234</v>
      </c>
      <c r="BN35" s="203"/>
      <c r="BO35" s="190">
        <f t="shared" si="14"/>
        <v>449467575</v>
      </c>
      <c r="BP35" s="203"/>
      <c r="BQ35" s="203">
        <v>23</v>
      </c>
      <c r="BR35" s="203"/>
      <c r="BS35" s="220">
        <v>181119</v>
      </c>
    </row>
    <row r="36" spans="1:71" ht="9.75" customHeight="1" x14ac:dyDescent="0.25">
      <c r="A36" s="203">
        <v>24</v>
      </c>
      <c r="B36" s="203"/>
      <c r="C36" s="273" t="s">
        <v>106</v>
      </c>
      <c r="D36" s="203"/>
      <c r="E36" s="190">
        <v>242882906</v>
      </c>
      <c r="F36" s="220"/>
      <c r="G36" s="190">
        <v>10028481</v>
      </c>
      <c r="H36" s="203"/>
      <c r="I36" s="190">
        <v>47561002</v>
      </c>
      <c r="J36" s="190"/>
      <c r="K36" s="190">
        <v>13974</v>
      </c>
      <c r="L36" s="203"/>
      <c r="M36" s="190">
        <v>6234724</v>
      </c>
      <c r="N36" s="203"/>
      <c r="O36" s="190">
        <v>0</v>
      </c>
      <c r="P36" s="203"/>
      <c r="Q36" s="190">
        <v>511454</v>
      </c>
      <c r="R36" s="203"/>
      <c r="S36" s="190">
        <v>449125</v>
      </c>
      <c r="T36" s="203"/>
      <c r="U36" s="190">
        <f t="shared" si="0"/>
        <v>307681666</v>
      </c>
      <c r="V36" s="203"/>
      <c r="W36" s="188">
        <f t="shared" si="15"/>
        <v>1252.0567019748435</v>
      </c>
      <c r="X36" s="203"/>
      <c r="Y36" s="188">
        <f t="shared" si="16"/>
        <v>54.938655461289088</v>
      </c>
      <c r="Z36" s="203"/>
      <c r="AA36" s="190">
        <v>158690056</v>
      </c>
      <c r="AB36" s="203"/>
      <c r="AC36" s="188">
        <f t="shared" si="1"/>
        <v>645.76141547401528</v>
      </c>
      <c r="AD36" s="203"/>
      <c r="AE36" s="188">
        <f t="shared" si="2"/>
        <v>28.335189499775627</v>
      </c>
      <c r="AF36" s="203"/>
      <c r="AG36" s="190">
        <v>4117711</v>
      </c>
      <c r="AH36" s="203"/>
      <c r="AI36" s="188">
        <f t="shared" si="3"/>
        <v>16.756304401788874</v>
      </c>
      <c r="AJ36" s="203"/>
      <c r="AK36" s="188">
        <f t="shared" si="4"/>
        <v>0.73524532306114121</v>
      </c>
      <c r="AL36" s="203"/>
      <c r="AM36" s="190">
        <v>1027322</v>
      </c>
      <c r="AN36" s="203"/>
      <c r="AO36" s="188">
        <f t="shared" si="5"/>
        <v>4.1805071192841243</v>
      </c>
      <c r="AP36" s="203"/>
      <c r="AQ36" s="188">
        <f t="shared" si="6"/>
        <v>0.18343533477162866</v>
      </c>
      <c r="AR36" s="203"/>
      <c r="AS36" s="190">
        <v>64576308</v>
      </c>
      <c r="AT36" s="203"/>
      <c r="AU36" s="188">
        <f t="shared" si="7"/>
        <v>262.7819859119968</v>
      </c>
      <c r="AV36" s="203"/>
      <c r="AW36" s="188">
        <f t="shared" si="8"/>
        <v>11.53053928203212</v>
      </c>
      <c r="AX36" s="203"/>
      <c r="AY36" s="190">
        <v>4489147</v>
      </c>
      <c r="AZ36" s="203"/>
      <c r="BA36" s="190">
        <v>7003977</v>
      </c>
      <c r="BB36" s="203"/>
      <c r="BC36" s="190">
        <f t="shared" si="9"/>
        <v>11493124</v>
      </c>
      <c r="BD36" s="203"/>
      <c r="BE36" s="188">
        <f t="shared" si="10"/>
        <v>46.769257063330905</v>
      </c>
      <c r="BF36" s="203"/>
      <c r="BG36" s="188">
        <f t="shared" si="11"/>
        <v>2.0521755092481615</v>
      </c>
      <c r="BH36" s="203"/>
      <c r="BI36" s="190">
        <v>12459674</v>
      </c>
      <c r="BJ36" s="203"/>
      <c r="BK36" s="188">
        <f t="shared" si="12"/>
        <v>50.702463162435244</v>
      </c>
      <c r="BL36" s="203"/>
      <c r="BM36" s="188">
        <f t="shared" si="13"/>
        <v>2.2247595898222343</v>
      </c>
      <c r="BN36" s="203"/>
      <c r="BO36" s="190">
        <f t="shared" si="14"/>
        <v>560045861</v>
      </c>
      <c r="BP36" s="203"/>
      <c r="BQ36" s="203">
        <v>24</v>
      </c>
      <c r="BR36" s="203"/>
      <c r="BS36" s="220">
        <v>245741</v>
      </c>
    </row>
    <row r="37" spans="1:71" ht="9.75" customHeight="1" x14ac:dyDescent="0.25">
      <c r="A37" s="203">
        <v>25</v>
      </c>
      <c r="B37" s="203"/>
      <c r="C37" s="273" t="s">
        <v>107</v>
      </c>
      <c r="D37" s="203"/>
      <c r="E37" s="190">
        <v>0</v>
      </c>
      <c r="F37" s="220"/>
      <c r="G37" s="190">
        <v>0</v>
      </c>
      <c r="H37" s="203"/>
      <c r="I37" s="190">
        <v>0</v>
      </c>
      <c r="J37" s="190"/>
      <c r="K37" s="190">
        <v>0</v>
      </c>
      <c r="L37" s="203"/>
      <c r="M37" s="190">
        <v>0</v>
      </c>
      <c r="N37" s="203"/>
      <c r="O37" s="190">
        <v>0</v>
      </c>
      <c r="P37" s="203"/>
      <c r="Q37" s="190">
        <v>0</v>
      </c>
      <c r="R37" s="203"/>
      <c r="S37" s="190">
        <v>0</v>
      </c>
      <c r="T37" s="203"/>
      <c r="U37" s="190">
        <f t="shared" si="0"/>
        <v>0</v>
      </c>
      <c r="V37" s="203"/>
      <c r="W37" s="188">
        <v>0</v>
      </c>
      <c r="X37" s="203"/>
      <c r="Y37" s="193">
        <f t="shared" si="16"/>
        <v>0</v>
      </c>
      <c r="Z37" s="203"/>
      <c r="AA37" s="190">
        <v>0</v>
      </c>
      <c r="AB37" s="203"/>
      <c r="AC37" s="188">
        <v>0</v>
      </c>
      <c r="AD37" s="203"/>
      <c r="AE37" s="193">
        <f t="shared" si="2"/>
        <v>0</v>
      </c>
      <c r="AF37" s="203"/>
      <c r="AG37" s="190">
        <v>0</v>
      </c>
      <c r="AH37" s="203"/>
      <c r="AI37" s="188">
        <v>0</v>
      </c>
      <c r="AJ37" s="203"/>
      <c r="AK37" s="193">
        <f t="shared" si="4"/>
        <v>0</v>
      </c>
      <c r="AL37" s="203"/>
      <c r="AM37" s="190">
        <v>0</v>
      </c>
      <c r="AN37" s="203"/>
      <c r="AO37" s="188">
        <v>0</v>
      </c>
      <c r="AP37" s="203"/>
      <c r="AQ37" s="193">
        <f t="shared" si="6"/>
        <v>0</v>
      </c>
      <c r="AR37" s="203"/>
      <c r="AS37" s="190">
        <v>0</v>
      </c>
      <c r="AT37" s="203"/>
      <c r="AU37" s="188">
        <v>0</v>
      </c>
      <c r="AV37" s="203"/>
      <c r="AW37" s="193">
        <f t="shared" si="8"/>
        <v>0</v>
      </c>
      <c r="AX37" s="203"/>
      <c r="AY37" s="190">
        <v>0</v>
      </c>
      <c r="AZ37" s="203"/>
      <c r="BA37" s="190">
        <v>0</v>
      </c>
      <c r="BB37" s="203"/>
      <c r="BC37" s="190">
        <f t="shared" si="9"/>
        <v>0</v>
      </c>
      <c r="BD37" s="203"/>
      <c r="BE37" s="193">
        <v>0</v>
      </c>
      <c r="BF37" s="203"/>
      <c r="BG37" s="193">
        <f t="shared" si="11"/>
        <v>0</v>
      </c>
      <c r="BH37" s="203"/>
      <c r="BI37" s="190">
        <v>0</v>
      </c>
      <c r="BJ37" s="203"/>
      <c r="BK37" s="193">
        <v>0</v>
      </c>
      <c r="BL37" s="203"/>
      <c r="BM37" s="193">
        <f t="shared" si="13"/>
        <v>0</v>
      </c>
      <c r="BN37" s="203"/>
      <c r="BO37" s="190">
        <f t="shared" si="14"/>
        <v>0</v>
      </c>
      <c r="BP37" s="203"/>
      <c r="BQ37" s="203">
        <v>25</v>
      </c>
      <c r="BR37" s="203"/>
      <c r="BS37" s="220">
        <v>0</v>
      </c>
    </row>
    <row r="38" spans="1:71" ht="9.75" customHeight="1" x14ac:dyDescent="0.25">
      <c r="A38" s="203">
        <v>26</v>
      </c>
      <c r="B38" s="203"/>
      <c r="C38" s="273" t="s">
        <v>108</v>
      </c>
      <c r="D38" s="203"/>
      <c r="E38" s="190">
        <v>0</v>
      </c>
      <c r="F38" s="220"/>
      <c r="G38" s="190">
        <v>0</v>
      </c>
      <c r="H38" s="203"/>
      <c r="I38" s="190">
        <v>0</v>
      </c>
      <c r="J38" s="190"/>
      <c r="K38" s="190">
        <v>0</v>
      </c>
      <c r="L38" s="203"/>
      <c r="M38" s="190">
        <v>0</v>
      </c>
      <c r="N38" s="203"/>
      <c r="O38" s="190">
        <v>0</v>
      </c>
      <c r="P38" s="203"/>
      <c r="Q38" s="190">
        <v>0</v>
      </c>
      <c r="R38" s="203"/>
      <c r="S38" s="190">
        <v>0</v>
      </c>
      <c r="T38" s="203"/>
      <c r="U38" s="190">
        <f t="shared" si="0"/>
        <v>0</v>
      </c>
      <c r="V38" s="203"/>
      <c r="W38" s="188">
        <v>0</v>
      </c>
      <c r="X38" s="203"/>
      <c r="Y38" s="193">
        <f t="shared" si="16"/>
        <v>0</v>
      </c>
      <c r="Z38" s="203"/>
      <c r="AA38" s="190">
        <v>0</v>
      </c>
      <c r="AB38" s="203"/>
      <c r="AC38" s="193">
        <v>0</v>
      </c>
      <c r="AD38" s="203"/>
      <c r="AE38" s="193">
        <f t="shared" si="2"/>
        <v>0</v>
      </c>
      <c r="AF38" s="203"/>
      <c r="AG38" s="270">
        <v>0</v>
      </c>
      <c r="AH38" s="203"/>
      <c r="AI38" s="193">
        <v>0</v>
      </c>
      <c r="AJ38" s="203"/>
      <c r="AK38" s="193">
        <f t="shared" si="4"/>
        <v>0</v>
      </c>
      <c r="AL38" s="203"/>
      <c r="AM38" s="270">
        <v>0</v>
      </c>
      <c r="AN38" s="203"/>
      <c r="AO38" s="193">
        <v>0</v>
      </c>
      <c r="AP38" s="203"/>
      <c r="AQ38" s="193">
        <f t="shared" si="6"/>
        <v>0</v>
      </c>
      <c r="AR38" s="203"/>
      <c r="AS38" s="270">
        <v>0</v>
      </c>
      <c r="AT38" s="203"/>
      <c r="AU38" s="193">
        <v>0</v>
      </c>
      <c r="AV38" s="203"/>
      <c r="AW38" s="193">
        <f t="shared" si="8"/>
        <v>0</v>
      </c>
      <c r="AX38" s="203"/>
      <c r="AY38" s="270">
        <v>0</v>
      </c>
      <c r="AZ38" s="203"/>
      <c r="BA38" s="270">
        <v>0</v>
      </c>
      <c r="BB38" s="203"/>
      <c r="BC38" s="190">
        <f t="shared" si="9"/>
        <v>0</v>
      </c>
      <c r="BD38" s="203"/>
      <c r="BE38" s="193">
        <v>0</v>
      </c>
      <c r="BF38" s="203"/>
      <c r="BG38" s="193">
        <f t="shared" si="11"/>
        <v>0</v>
      </c>
      <c r="BH38" s="203"/>
      <c r="BI38" s="270">
        <v>0</v>
      </c>
      <c r="BJ38" s="203"/>
      <c r="BK38" s="193">
        <v>0</v>
      </c>
      <c r="BL38" s="203"/>
      <c r="BM38" s="193">
        <f t="shared" si="13"/>
        <v>0</v>
      </c>
      <c r="BN38" s="203"/>
      <c r="BO38" s="190">
        <f t="shared" si="14"/>
        <v>0</v>
      </c>
      <c r="BP38" s="203"/>
      <c r="BQ38" s="203">
        <v>26</v>
      </c>
      <c r="BR38" s="203"/>
      <c r="BS38" s="220">
        <v>0</v>
      </c>
    </row>
    <row r="39" spans="1:71" ht="9.75" customHeight="1" x14ac:dyDescent="0.25">
      <c r="A39" s="203">
        <v>27</v>
      </c>
      <c r="B39" s="203"/>
      <c r="C39" s="273" t="s">
        <v>109</v>
      </c>
      <c r="D39" s="203"/>
      <c r="E39" s="190">
        <v>17933665</v>
      </c>
      <c r="F39" s="220"/>
      <c r="G39" s="190">
        <v>262580</v>
      </c>
      <c r="H39" s="203"/>
      <c r="I39" s="190">
        <v>2843129</v>
      </c>
      <c r="J39" s="190"/>
      <c r="K39" s="190">
        <v>0</v>
      </c>
      <c r="L39" s="203"/>
      <c r="M39" s="190">
        <v>0</v>
      </c>
      <c r="N39" s="203"/>
      <c r="O39" s="190">
        <v>0</v>
      </c>
      <c r="P39" s="203"/>
      <c r="Q39" s="190">
        <v>80835</v>
      </c>
      <c r="R39" s="203"/>
      <c r="S39" s="190">
        <v>41831</v>
      </c>
      <c r="T39" s="203"/>
      <c r="U39" s="190">
        <f t="shared" si="0"/>
        <v>21162040</v>
      </c>
      <c r="V39" s="203"/>
      <c r="W39" s="193">
        <f t="shared" si="15"/>
        <v>1717.6980519480519</v>
      </c>
      <c r="X39" s="203"/>
      <c r="Y39" s="193">
        <f t="shared" si="16"/>
        <v>76.666063589456144</v>
      </c>
      <c r="Z39" s="203"/>
      <c r="AA39" s="190">
        <v>2515165</v>
      </c>
      <c r="AB39" s="203"/>
      <c r="AC39" s="193">
        <f t="shared" si="1"/>
        <v>204.15300324675326</v>
      </c>
      <c r="AD39" s="203"/>
      <c r="AE39" s="193">
        <f t="shared" si="2"/>
        <v>9.1119665130570802</v>
      </c>
      <c r="AF39" s="203"/>
      <c r="AG39" s="190">
        <v>115212</v>
      </c>
      <c r="AH39" s="203"/>
      <c r="AI39" s="193">
        <f t="shared" si="3"/>
        <v>9.3516233766233761</v>
      </c>
      <c r="AJ39" s="203"/>
      <c r="AK39" s="193">
        <f t="shared" si="4"/>
        <v>0.41739125898393642</v>
      </c>
      <c r="AL39" s="203"/>
      <c r="AM39" s="190">
        <v>30474</v>
      </c>
      <c r="AN39" s="203"/>
      <c r="AO39" s="193">
        <f t="shared" si="5"/>
        <v>2.4735389610389609</v>
      </c>
      <c r="AP39" s="203"/>
      <c r="AQ39" s="193">
        <f t="shared" si="6"/>
        <v>0.11040153131858206</v>
      </c>
      <c r="AR39" s="203"/>
      <c r="AS39" s="190">
        <v>3016322</v>
      </c>
      <c r="AT39" s="203"/>
      <c r="AU39" s="193">
        <f t="shared" si="7"/>
        <v>244.83133116883116</v>
      </c>
      <c r="AV39" s="203"/>
      <c r="AW39" s="193">
        <f t="shared" si="8"/>
        <v>10.927563422915538</v>
      </c>
      <c r="AX39" s="203"/>
      <c r="AY39" s="190">
        <v>159140</v>
      </c>
      <c r="AZ39" s="203"/>
      <c r="BA39" s="190">
        <v>205056</v>
      </c>
      <c r="BB39" s="203"/>
      <c r="BC39" s="190">
        <f t="shared" si="9"/>
        <v>364196</v>
      </c>
      <c r="BD39" s="203"/>
      <c r="BE39" s="193">
        <f t="shared" si="10"/>
        <v>29.561363636363637</v>
      </c>
      <c r="BF39" s="203"/>
      <c r="BG39" s="193">
        <f t="shared" si="11"/>
        <v>1.3194131423542139</v>
      </c>
      <c r="BH39" s="203"/>
      <c r="BI39" s="190">
        <v>399469</v>
      </c>
      <c r="BJ39" s="203"/>
      <c r="BK39" s="193">
        <f t="shared" si="12"/>
        <v>32.424431818181816</v>
      </c>
      <c r="BL39" s="203"/>
      <c r="BM39" s="193">
        <f t="shared" si="13"/>
        <v>1.4472005419145062</v>
      </c>
      <c r="BN39" s="203"/>
      <c r="BO39" s="190">
        <f t="shared" si="14"/>
        <v>27602878</v>
      </c>
      <c r="BP39" s="203"/>
      <c r="BQ39" s="203">
        <v>27</v>
      </c>
      <c r="BR39" s="203"/>
      <c r="BS39" s="220">
        <v>12320</v>
      </c>
    </row>
    <row r="40" spans="1:71" ht="9.75" customHeight="1" x14ac:dyDescent="0.25">
      <c r="A40" s="203">
        <v>28</v>
      </c>
      <c r="B40" s="203"/>
      <c r="C40" s="273" t="s">
        <v>110</v>
      </c>
      <c r="D40" s="203"/>
      <c r="E40" s="190">
        <v>97559853</v>
      </c>
      <c r="F40" s="220"/>
      <c r="G40" s="190">
        <v>4984420</v>
      </c>
      <c r="H40" s="203"/>
      <c r="I40" s="190">
        <v>20858810</v>
      </c>
      <c r="J40" s="190"/>
      <c r="K40" s="190">
        <v>0</v>
      </c>
      <c r="L40" s="203"/>
      <c r="M40" s="190">
        <v>1050625</v>
      </c>
      <c r="N40" s="203"/>
      <c r="O40" s="190">
        <v>0</v>
      </c>
      <c r="P40" s="203"/>
      <c r="Q40" s="190">
        <v>1624428</v>
      </c>
      <c r="R40" s="203"/>
      <c r="S40" s="190">
        <v>666950</v>
      </c>
      <c r="T40" s="203"/>
      <c r="U40" s="190">
        <f t="shared" si="0"/>
        <v>126745086</v>
      </c>
      <c r="V40" s="203"/>
      <c r="W40" s="193">
        <f t="shared" si="15"/>
        <v>1334.8191842279864</v>
      </c>
      <c r="X40" s="203"/>
      <c r="Y40" s="193">
        <f t="shared" si="16"/>
        <v>61.550311558146596</v>
      </c>
      <c r="Z40" s="203"/>
      <c r="AA40" s="190">
        <v>40440654</v>
      </c>
      <c r="AB40" s="203"/>
      <c r="AC40" s="193">
        <f t="shared" si="1"/>
        <v>425.90180405042497</v>
      </c>
      <c r="AD40" s="203"/>
      <c r="AE40" s="193">
        <f t="shared" si="2"/>
        <v>19.638906184616953</v>
      </c>
      <c r="AF40" s="203"/>
      <c r="AG40" s="190">
        <v>970984</v>
      </c>
      <c r="AH40" s="203"/>
      <c r="AI40" s="193">
        <f t="shared" si="3"/>
        <v>10.225943361452508</v>
      </c>
      <c r="AJ40" s="203"/>
      <c r="AK40" s="193">
        <f t="shared" si="4"/>
        <v>0.47153203018833734</v>
      </c>
      <c r="AL40" s="203"/>
      <c r="AM40" s="190">
        <v>485323</v>
      </c>
      <c r="AN40" s="203"/>
      <c r="AO40" s="193">
        <f t="shared" si="5"/>
        <v>5.1111918528113911</v>
      </c>
      <c r="AP40" s="203"/>
      <c r="AQ40" s="193">
        <f t="shared" si="6"/>
        <v>0.23568394483029018</v>
      </c>
      <c r="AR40" s="203"/>
      <c r="AS40" s="190">
        <v>26484815</v>
      </c>
      <c r="AT40" s="203"/>
      <c r="AU40" s="193">
        <f t="shared" si="7"/>
        <v>278.92552104725496</v>
      </c>
      <c r="AV40" s="203"/>
      <c r="AW40" s="193">
        <f t="shared" si="8"/>
        <v>12.861631691266314</v>
      </c>
      <c r="AX40" s="203"/>
      <c r="AY40" s="190">
        <v>2347747</v>
      </c>
      <c r="AZ40" s="203"/>
      <c r="BA40" s="190">
        <v>1991978</v>
      </c>
      <c r="BB40" s="203"/>
      <c r="BC40" s="190">
        <f t="shared" si="9"/>
        <v>4339725</v>
      </c>
      <c r="BD40" s="203"/>
      <c r="BE40" s="193">
        <f t="shared" si="10"/>
        <v>45.703927206091436</v>
      </c>
      <c r="BF40" s="203"/>
      <c r="BG40" s="193">
        <f t="shared" si="11"/>
        <v>2.1074696799422878</v>
      </c>
      <c r="BH40" s="203"/>
      <c r="BI40" s="190">
        <v>6454525</v>
      </c>
      <c r="BJ40" s="203"/>
      <c r="BK40" s="193">
        <f t="shared" si="12"/>
        <v>67.975998651964659</v>
      </c>
      <c r="BL40" s="203"/>
      <c r="BM40" s="193">
        <f t="shared" si="13"/>
        <v>3.1344649110092213</v>
      </c>
      <c r="BN40" s="203"/>
      <c r="BO40" s="190">
        <f t="shared" si="14"/>
        <v>205921112</v>
      </c>
      <c r="BP40" s="203"/>
      <c r="BQ40" s="203">
        <v>28</v>
      </c>
      <c r="BR40" s="203"/>
      <c r="BS40" s="220">
        <v>94953</v>
      </c>
    </row>
    <row r="41" spans="1:71" ht="9.75" customHeight="1" x14ac:dyDescent="0.25">
      <c r="A41" s="203">
        <v>29</v>
      </c>
      <c r="B41" s="203"/>
      <c r="C41" s="273" t="s">
        <v>111</v>
      </c>
      <c r="D41" s="203"/>
      <c r="E41" s="190">
        <v>6554216</v>
      </c>
      <c r="F41" s="220"/>
      <c r="G41" s="190">
        <v>187043</v>
      </c>
      <c r="H41" s="203"/>
      <c r="I41" s="190">
        <v>850122</v>
      </c>
      <c r="J41" s="190"/>
      <c r="K41" s="190">
        <v>3160</v>
      </c>
      <c r="L41" s="203"/>
      <c r="M41" s="190">
        <v>263931</v>
      </c>
      <c r="N41" s="203"/>
      <c r="O41" s="190">
        <v>229896</v>
      </c>
      <c r="P41" s="203"/>
      <c r="Q41" s="190">
        <v>40071</v>
      </c>
      <c r="R41" s="203"/>
      <c r="S41" s="190">
        <v>40070</v>
      </c>
      <c r="T41" s="203"/>
      <c r="U41" s="190">
        <f t="shared" si="0"/>
        <v>8168509</v>
      </c>
      <c r="V41" s="203"/>
      <c r="W41" s="193">
        <f t="shared" si="15"/>
        <v>452.77473532509282</v>
      </c>
      <c r="X41" s="203"/>
      <c r="Y41" s="193">
        <f t="shared" si="16"/>
        <v>34.347813179723069</v>
      </c>
      <c r="Z41" s="203"/>
      <c r="AA41" s="190">
        <v>3944300</v>
      </c>
      <c r="AB41" s="203"/>
      <c r="AC41" s="193">
        <f t="shared" si="1"/>
        <v>218.62978770578127</v>
      </c>
      <c r="AD41" s="203"/>
      <c r="AE41" s="193">
        <f t="shared" si="2"/>
        <v>16.585411061526859</v>
      </c>
      <c r="AF41" s="203"/>
      <c r="AG41" s="190">
        <v>52366</v>
      </c>
      <c r="AH41" s="203"/>
      <c r="AI41" s="193">
        <f t="shared" si="3"/>
        <v>2.902610720026606</v>
      </c>
      <c r="AJ41" s="203"/>
      <c r="AK41" s="193">
        <f t="shared" si="4"/>
        <v>0.22019411192047145</v>
      </c>
      <c r="AL41" s="203"/>
      <c r="AM41" s="190">
        <v>219074</v>
      </c>
      <c r="AN41" s="203"/>
      <c r="AO41" s="193">
        <f t="shared" si="5"/>
        <v>12.143118452413946</v>
      </c>
      <c r="AP41" s="203"/>
      <c r="AQ41" s="193">
        <f t="shared" si="6"/>
        <v>0.92118559513549547</v>
      </c>
      <c r="AR41" s="203"/>
      <c r="AS41" s="190">
        <v>8956023</v>
      </c>
      <c r="AT41" s="203"/>
      <c r="AU41" s="193">
        <f t="shared" si="7"/>
        <v>496.42608502854608</v>
      </c>
      <c r="AV41" s="203"/>
      <c r="AW41" s="193">
        <f t="shared" si="8"/>
        <v>37.659235588441284</v>
      </c>
      <c r="AX41" s="203"/>
      <c r="AY41" s="190">
        <v>84108</v>
      </c>
      <c r="AZ41" s="203"/>
      <c r="BA41" s="190">
        <v>182338</v>
      </c>
      <c r="BB41" s="203"/>
      <c r="BC41" s="190">
        <f t="shared" si="9"/>
        <v>266446</v>
      </c>
      <c r="BD41" s="203"/>
      <c r="BE41" s="193">
        <f t="shared" si="10"/>
        <v>14.768915248600409</v>
      </c>
      <c r="BF41" s="203"/>
      <c r="BG41" s="193">
        <f t="shared" si="11"/>
        <v>1.1203804060795541</v>
      </c>
      <c r="BH41" s="203"/>
      <c r="BI41" s="190">
        <v>2175026</v>
      </c>
      <c r="BJ41" s="203"/>
      <c r="BK41" s="193">
        <f t="shared" si="12"/>
        <v>120.56016850507179</v>
      </c>
      <c r="BL41" s="203"/>
      <c r="BM41" s="193">
        <f t="shared" si="13"/>
        <v>9.1457800571732673</v>
      </c>
      <c r="BN41" s="203"/>
      <c r="BO41" s="190">
        <f t="shared" si="14"/>
        <v>23781744</v>
      </c>
      <c r="BP41" s="203"/>
      <c r="BQ41" s="203">
        <v>29</v>
      </c>
      <c r="BR41" s="203"/>
      <c r="BS41" s="220">
        <v>18041</v>
      </c>
    </row>
    <row r="42" spans="1:71" ht="9.75" customHeight="1" x14ac:dyDescent="0.25">
      <c r="A42" s="203">
        <v>30</v>
      </c>
      <c r="B42" s="203"/>
      <c r="C42" s="273" t="s">
        <v>112</v>
      </c>
      <c r="D42" s="203"/>
      <c r="E42" s="190">
        <v>286517228</v>
      </c>
      <c r="F42" s="220"/>
      <c r="G42" s="190">
        <v>10001293</v>
      </c>
      <c r="H42" s="203"/>
      <c r="I42" s="190">
        <v>53450550</v>
      </c>
      <c r="J42" s="190"/>
      <c r="K42" s="190">
        <v>9267</v>
      </c>
      <c r="L42" s="203"/>
      <c r="M42" s="190">
        <v>14917609</v>
      </c>
      <c r="N42" s="203"/>
      <c r="O42" s="190">
        <v>0</v>
      </c>
      <c r="P42" s="203"/>
      <c r="Q42" s="190">
        <v>3713977</v>
      </c>
      <c r="R42" s="203"/>
      <c r="S42" s="190">
        <v>2760489</v>
      </c>
      <c r="T42" s="203"/>
      <c r="U42" s="190">
        <f t="shared" si="0"/>
        <v>371370413</v>
      </c>
      <c r="V42" s="203"/>
      <c r="W42" s="193">
        <f t="shared" si="15"/>
        <v>1636.5769856204197</v>
      </c>
      <c r="X42" s="203"/>
      <c r="Y42" s="193">
        <f t="shared" si="16"/>
        <v>54.563442374998004</v>
      </c>
      <c r="Z42" s="203"/>
      <c r="AA42" s="190">
        <v>165869252</v>
      </c>
      <c r="AB42" s="203"/>
      <c r="AC42" s="193">
        <f t="shared" si="1"/>
        <v>730.96237864612488</v>
      </c>
      <c r="AD42" s="203"/>
      <c r="AE42" s="193">
        <f t="shared" si="2"/>
        <v>24.370270372847454</v>
      </c>
      <c r="AF42" s="203"/>
      <c r="AG42" s="270">
        <v>2286184</v>
      </c>
      <c r="AH42" s="203"/>
      <c r="AI42" s="193">
        <f t="shared" si="3"/>
        <v>10.074890159043536</v>
      </c>
      <c r="AJ42" s="203"/>
      <c r="AK42" s="193">
        <f t="shared" si="4"/>
        <v>0.33589662659163544</v>
      </c>
      <c r="AL42" s="203"/>
      <c r="AM42" s="270">
        <v>6774972</v>
      </c>
      <c r="AN42" s="203"/>
      <c r="AO42" s="193">
        <f t="shared" si="5"/>
        <v>29.856345215693704</v>
      </c>
      <c r="AP42" s="203"/>
      <c r="AQ42" s="193">
        <f t="shared" si="6"/>
        <v>0.99540992328385891</v>
      </c>
      <c r="AR42" s="203"/>
      <c r="AS42" s="270">
        <v>89781512</v>
      </c>
      <c r="AT42" s="203"/>
      <c r="AU42" s="193">
        <f t="shared" si="7"/>
        <v>395.65444938502287</v>
      </c>
      <c r="AV42" s="203"/>
      <c r="AW42" s="193">
        <f t="shared" si="8"/>
        <v>13.191111044035143</v>
      </c>
      <c r="AX42" s="203"/>
      <c r="AY42" s="270">
        <v>1483513</v>
      </c>
      <c r="AZ42" s="203"/>
      <c r="BA42" s="270">
        <v>8868387</v>
      </c>
      <c r="BB42" s="203"/>
      <c r="BC42" s="190">
        <f t="shared" si="9"/>
        <v>10351900</v>
      </c>
      <c r="BD42" s="203"/>
      <c r="BE42" s="193">
        <f t="shared" si="10"/>
        <v>45.619361974977856</v>
      </c>
      <c r="BF42" s="203"/>
      <c r="BG42" s="193">
        <f t="shared" si="11"/>
        <v>1.520948571424676</v>
      </c>
      <c r="BH42" s="203"/>
      <c r="BI42" s="270">
        <v>34187071</v>
      </c>
      <c r="BJ42" s="203"/>
      <c r="BK42" s="193">
        <f t="shared" si="12"/>
        <v>150.65759588223111</v>
      </c>
      <c r="BL42" s="203"/>
      <c r="BM42" s="193">
        <f t="shared" si="13"/>
        <v>5.0229210868192276</v>
      </c>
      <c r="BN42" s="203"/>
      <c r="BO42" s="190">
        <f t="shared" si="14"/>
        <v>680621304</v>
      </c>
      <c r="BP42" s="203"/>
      <c r="BQ42" s="203">
        <v>30</v>
      </c>
      <c r="BR42" s="203"/>
      <c r="BS42" s="220">
        <v>226919</v>
      </c>
    </row>
    <row r="43" spans="1:71" ht="9.75" customHeight="1" x14ac:dyDescent="0.25">
      <c r="A43" s="203">
        <v>31</v>
      </c>
      <c r="B43" s="203"/>
      <c r="C43" s="273" t="s">
        <v>113</v>
      </c>
      <c r="D43" s="203"/>
      <c r="E43" s="190">
        <v>87951179</v>
      </c>
      <c r="F43" s="220"/>
      <c r="G43" s="190">
        <v>5714156</v>
      </c>
      <c r="H43" s="203"/>
      <c r="I43" s="190">
        <v>20942658</v>
      </c>
      <c r="J43" s="190"/>
      <c r="K43" s="190">
        <v>8501</v>
      </c>
      <c r="L43" s="203"/>
      <c r="M43" s="190">
        <v>3718676</v>
      </c>
      <c r="N43" s="203"/>
      <c r="O43" s="190">
        <v>0</v>
      </c>
      <c r="P43" s="203"/>
      <c r="Q43" s="190">
        <v>975358</v>
      </c>
      <c r="R43" s="203"/>
      <c r="S43" s="190">
        <v>1105963</v>
      </c>
      <c r="T43" s="203"/>
      <c r="U43" s="190">
        <f t="shared" si="0"/>
        <v>120416491</v>
      </c>
      <c r="V43" s="203"/>
      <c r="W43" s="193">
        <f t="shared" si="15"/>
        <v>1203.7676666699988</v>
      </c>
      <c r="X43" s="203"/>
      <c r="Y43" s="193">
        <f t="shared" si="16"/>
        <v>49.973096866242358</v>
      </c>
      <c r="Z43" s="203"/>
      <c r="AA43" s="190">
        <v>78463284</v>
      </c>
      <c r="AB43" s="203"/>
      <c r="AC43" s="193">
        <f t="shared" si="1"/>
        <v>784.37399658112827</v>
      </c>
      <c r="AD43" s="203"/>
      <c r="AE43" s="193">
        <f t="shared" si="2"/>
        <v>32.562427780556099</v>
      </c>
      <c r="AF43" s="203"/>
      <c r="AG43" s="270">
        <v>1155076</v>
      </c>
      <c r="AH43" s="203"/>
      <c r="AI43" s="193">
        <f t="shared" si="3"/>
        <v>11.546949506662802</v>
      </c>
      <c r="AJ43" s="203"/>
      <c r="AK43" s="193">
        <f t="shared" si="4"/>
        <v>0.47935896783333237</v>
      </c>
      <c r="AL43" s="203"/>
      <c r="AM43" s="270">
        <v>1183005</v>
      </c>
      <c r="AN43" s="203"/>
      <c r="AO43" s="193">
        <f t="shared" si="5"/>
        <v>11.826147371367449</v>
      </c>
      <c r="AP43" s="203"/>
      <c r="AQ43" s="193">
        <f t="shared" si="6"/>
        <v>0.49094956153679181</v>
      </c>
      <c r="AR43" s="203"/>
      <c r="AS43" s="270">
        <v>36868116</v>
      </c>
      <c r="AT43" s="203"/>
      <c r="AU43" s="193">
        <f t="shared" si="7"/>
        <v>368.55953535333339</v>
      </c>
      <c r="AV43" s="203"/>
      <c r="AW43" s="193">
        <f t="shared" si="8"/>
        <v>15.300345632425541</v>
      </c>
      <c r="AX43" s="203"/>
      <c r="AY43" s="270">
        <v>1782052</v>
      </c>
      <c r="AZ43" s="203"/>
      <c r="BA43" s="270">
        <v>200015</v>
      </c>
      <c r="BB43" s="203"/>
      <c r="BC43" s="190">
        <f t="shared" si="9"/>
        <v>1982067</v>
      </c>
      <c r="BD43" s="203"/>
      <c r="BE43" s="193">
        <f t="shared" si="10"/>
        <v>19.814131336658903</v>
      </c>
      <c r="BF43" s="203"/>
      <c r="BG43" s="193">
        <f t="shared" si="11"/>
        <v>0.82256197107074303</v>
      </c>
      <c r="BH43" s="203"/>
      <c r="BI43" s="270">
        <v>894596</v>
      </c>
      <c r="BJ43" s="203"/>
      <c r="BK43" s="193">
        <f t="shared" si="12"/>
        <v>8.9430088070936584</v>
      </c>
      <c r="BL43" s="203"/>
      <c r="BM43" s="193">
        <f t="shared" si="13"/>
        <v>0.3712592203351362</v>
      </c>
      <c r="BN43" s="203"/>
      <c r="BO43" s="190">
        <f t="shared" si="14"/>
        <v>240962635</v>
      </c>
      <c r="BP43" s="203"/>
      <c r="BQ43" s="203">
        <v>31</v>
      </c>
      <c r="BR43" s="203"/>
      <c r="BS43" s="220">
        <v>100033</v>
      </c>
    </row>
    <row r="44" spans="1:71" ht="9.75" customHeight="1" x14ac:dyDescent="0.25">
      <c r="A44" s="203">
        <v>32</v>
      </c>
      <c r="B44" s="203"/>
      <c r="C44" s="273" t="s">
        <v>114</v>
      </c>
      <c r="D44" s="203"/>
      <c r="E44" s="190">
        <v>25512916</v>
      </c>
      <c r="F44" s="220"/>
      <c r="G44" s="190">
        <v>630792</v>
      </c>
      <c r="H44" s="203"/>
      <c r="I44" s="190">
        <v>7542174</v>
      </c>
      <c r="J44" s="190"/>
      <c r="K44" s="190">
        <v>8965</v>
      </c>
      <c r="L44" s="203"/>
      <c r="M44" s="190">
        <v>2988830</v>
      </c>
      <c r="N44" s="203"/>
      <c r="O44" s="190">
        <v>0</v>
      </c>
      <c r="P44" s="203"/>
      <c r="Q44" s="190">
        <v>298875</v>
      </c>
      <c r="R44" s="203"/>
      <c r="S44" s="190">
        <v>201757</v>
      </c>
      <c r="T44" s="203"/>
      <c r="U44" s="190">
        <f t="shared" si="0"/>
        <v>37184309</v>
      </c>
      <c r="V44" s="203"/>
      <c r="W44" s="188">
        <f t="shared" si="15"/>
        <v>1446.6351151571739</v>
      </c>
      <c r="X44" s="203"/>
      <c r="Y44" s="188">
        <f t="shared" si="16"/>
        <v>50.638905036472813</v>
      </c>
      <c r="Z44" s="203"/>
      <c r="AA44" s="190">
        <v>23242271</v>
      </c>
      <c r="AB44" s="203"/>
      <c r="AC44" s="188">
        <f t="shared" si="1"/>
        <v>904.22778555866796</v>
      </c>
      <c r="AD44" s="203"/>
      <c r="AE44" s="188">
        <f t="shared" si="2"/>
        <v>31.652145371343753</v>
      </c>
      <c r="AF44" s="203"/>
      <c r="AG44" s="190">
        <v>343812</v>
      </c>
      <c r="AH44" s="203"/>
      <c r="AI44" s="188">
        <f t="shared" si="3"/>
        <v>13.375816993464053</v>
      </c>
      <c r="AJ44" s="203"/>
      <c r="AK44" s="188">
        <f t="shared" si="4"/>
        <v>0.46821532217795925</v>
      </c>
      <c r="AL44" s="203"/>
      <c r="AM44" s="190">
        <v>109705</v>
      </c>
      <c r="AN44" s="203"/>
      <c r="AO44" s="188">
        <f t="shared" si="5"/>
        <v>4.2680127606598193</v>
      </c>
      <c r="AP44" s="203"/>
      <c r="AQ44" s="188">
        <f t="shared" si="6"/>
        <v>0.14940014286741887</v>
      </c>
      <c r="AR44" s="203"/>
      <c r="AS44" s="190">
        <v>10475029</v>
      </c>
      <c r="AT44" s="203"/>
      <c r="AU44" s="188">
        <f t="shared" si="7"/>
        <v>407.52524898848429</v>
      </c>
      <c r="AV44" s="203"/>
      <c r="AW44" s="188">
        <f t="shared" si="8"/>
        <v>14.265264383030454</v>
      </c>
      <c r="AX44" s="203"/>
      <c r="AY44" s="190">
        <v>1041170</v>
      </c>
      <c r="AZ44" s="203"/>
      <c r="BA44" s="190">
        <v>368236</v>
      </c>
      <c r="BB44" s="203"/>
      <c r="BC44" s="190">
        <f t="shared" si="9"/>
        <v>1409406</v>
      </c>
      <c r="BD44" s="203"/>
      <c r="BE44" s="188">
        <f t="shared" si="10"/>
        <v>54.832166199813258</v>
      </c>
      <c r="BF44" s="203"/>
      <c r="BG44" s="188">
        <f t="shared" si="11"/>
        <v>1.9193788592880667</v>
      </c>
      <c r="BH44" s="203"/>
      <c r="BI44" s="190">
        <v>665786</v>
      </c>
      <c r="BJ44" s="203"/>
      <c r="BK44" s="188">
        <f t="shared" si="12"/>
        <v>25.902038593215064</v>
      </c>
      <c r="BL44" s="203"/>
      <c r="BM44" s="188">
        <f t="shared" si="13"/>
        <v>0.90669088481953741</v>
      </c>
      <c r="BN44" s="203"/>
      <c r="BO44" s="190">
        <f t="shared" si="14"/>
        <v>73430318</v>
      </c>
      <c r="BP44" s="203"/>
      <c r="BQ44" s="203">
        <v>32</v>
      </c>
      <c r="BR44" s="203"/>
      <c r="BS44" s="220">
        <v>25704</v>
      </c>
    </row>
    <row r="45" spans="1:71" ht="9.75" customHeight="1" x14ac:dyDescent="0.25">
      <c r="A45" s="203">
        <v>33</v>
      </c>
      <c r="B45" s="203"/>
      <c r="C45" s="273" t="s">
        <v>115</v>
      </c>
      <c r="D45" s="203"/>
      <c r="E45" s="190">
        <v>19018706</v>
      </c>
      <c r="F45" s="220"/>
      <c r="G45" s="190">
        <v>905126</v>
      </c>
      <c r="H45" s="203"/>
      <c r="I45" s="190">
        <v>5456225</v>
      </c>
      <c r="J45" s="190"/>
      <c r="K45" s="190">
        <v>317</v>
      </c>
      <c r="L45" s="203"/>
      <c r="M45" s="190">
        <v>514772</v>
      </c>
      <c r="N45" s="203"/>
      <c r="O45" s="190">
        <v>0</v>
      </c>
      <c r="P45" s="203"/>
      <c r="Q45" s="190">
        <v>224029</v>
      </c>
      <c r="R45" s="203"/>
      <c r="S45" s="190">
        <v>238129</v>
      </c>
      <c r="T45" s="203"/>
      <c r="U45" s="190">
        <f t="shared" si="0"/>
        <v>26357304</v>
      </c>
      <c r="V45" s="203"/>
      <c r="W45" s="188">
        <f t="shared" si="15"/>
        <v>1055.4742912061508</v>
      </c>
      <c r="X45" s="203"/>
      <c r="Y45" s="188">
        <f t="shared" si="16"/>
        <v>49.167321458571308</v>
      </c>
      <c r="Z45" s="203"/>
      <c r="AA45" s="190">
        <v>14774089</v>
      </c>
      <c r="AB45" s="203"/>
      <c r="AC45" s="188">
        <f t="shared" si="1"/>
        <v>591.62618132308182</v>
      </c>
      <c r="AD45" s="203"/>
      <c r="AE45" s="188">
        <f t="shared" si="2"/>
        <v>27.559813519643068</v>
      </c>
      <c r="AF45" s="203"/>
      <c r="AG45" s="190">
        <v>254962</v>
      </c>
      <c r="AH45" s="203"/>
      <c r="AI45" s="188">
        <f t="shared" si="3"/>
        <v>10.209915104917508</v>
      </c>
      <c r="AJ45" s="203"/>
      <c r="AK45" s="188">
        <f t="shared" si="4"/>
        <v>0.47561004773933846</v>
      </c>
      <c r="AL45" s="203"/>
      <c r="AM45" s="190">
        <v>254056</v>
      </c>
      <c r="AN45" s="203"/>
      <c r="AO45" s="188">
        <f t="shared" si="5"/>
        <v>10.17363447060708</v>
      </c>
      <c r="AP45" s="203"/>
      <c r="AQ45" s="188">
        <f t="shared" si="6"/>
        <v>0.47391998136375368</v>
      </c>
      <c r="AR45" s="203"/>
      <c r="AS45" s="190">
        <v>9494159</v>
      </c>
      <c r="AT45" s="203"/>
      <c r="AU45" s="188">
        <f t="shared" si="7"/>
        <v>380.19217523626463</v>
      </c>
      <c r="AV45" s="203"/>
      <c r="AW45" s="188">
        <f t="shared" si="8"/>
        <v>17.710550651606397</v>
      </c>
      <c r="AX45" s="203"/>
      <c r="AY45" s="190">
        <v>366997</v>
      </c>
      <c r="AZ45" s="203"/>
      <c r="BA45" s="190">
        <v>68764</v>
      </c>
      <c r="BB45" s="203"/>
      <c r="BC45" s="190">
        <f t="shared" si="9"/>
        <v>435761</v>
      </c>
      <c r="BD45" s="203"/>
      <c r="BE45" s="188">
        <f t="shared" si="10"/>
        <v>17.449983982059909</v>
      </c>
      <c r="BF45" s="203"/>
      <c r="BG45" s="188">
        <f t="shared" si="11"/>
        <v>0.81287529127062819</v>
      </c>
      <c r="BH45" s="203"/>
      <c r="BI45" s="190">
        <v>2037031</v>
      </c>
      <c r="BJ45" s="203"/>
      <c r="BK45" s="188">
        <f t="shared" si="12"/>
        <v>81.572601313471083</v>
      </c>
      <c r="BL45" s="203"/>
      <c r="BM45" s="188">
        <f t="shared" si="13"/>
        <v>3.7999090498055095</v>
      </c>
      <c r="BN45" s="203"/>
      <c r="BO45" s="190">
        <f t="shared" si="14"/>
        <v>53607362</v>
      </c>
      <c r="BP45" s="203"/>
      <c r="BQ45" s="203">
        <v>33</v>
      </c>
      <c r="BR45" s="203"/>
      <c r="BS45" s="220">
        <v>24972</v>
      </c>
    </row>
    <row r="46" spans="1:71" ht="9.75" customHeight="1" x14ac:dyDescent="0.25">
      <c r="A46" s="203">
        <v>34</v>
      </c>
      <c r="B46" s="203"/>
      <c r="C46" s="273" t="s">
        <v>116</v>
      </c>
      <c r="D46" s="203"/>
      <c r="E46" s="190">
        <v>109888901</v>
      </c>
      <c r="F46" s="220"/>
      <c r="G46" s="190">
        <v>4605519</v>
      </c>
      <c r="H46" s="203"/>
      <c r="I46" s="190">
        <v>21629812</v>
      </c>
      <c r="J46" s="190"/>
      <c r="K46" s="190">
        <v>52699</v>
      </c>
      <c r="L46" s="203"/>
      <c r="M46" s="190">
        <v>2152883</v>
      </c>
      <c r="N46" s="203"/>
      <c r="O46" s="190">
        <v>0</v>
      </c>
      <c r="P46" s="203"/>
      <c r="Q46" s="190">
        <v>800382</v>
      </c>
      <c r="R46" s="203"/>
      <c r="S46" s="190">
        <v>484281</v>
      </c>
      <c r="T46" s="203"/>
      <c r="U46" s="190">
        <f t="shared" si="0"/>
        <v>139614477</v>
      </c>
      <c r="V46" s="203"/>
      <c r="W46" s="188">
        <f t="shared" si="15"/>
        <v>1505.8618655219277</v>
      </c>
      <c r="X46" s="203"/>
      <c r="Y46" s="188">
        <f t="shared" si="16"/>
        <v>60.40210443511279</v>
      </c>
      <c r="Z46" s="203"/>
      <c r="AA46" s="190">
        <v>43352954</v>
      </c>
      <c r="AB46" s="203"/>
      <c r="AC46" s="188">
        <f t="shared" si="1"/>
        <v>467.59878766960759</v>
      </c>
      <c r="AD46" s="203"/>
      <c r="AE46" s="188">
        <f t="shared" si="2"/>
        <v>18.756003756534795</v>
      </c>
      <c r="AF46" s="203"/>
      <c r="AG46" s="190">
        <v>2430966</v>
      </c>
      <c r="AH46" s="203"/>
      <c r="AI46" s="188">
        <f t="shared" si="3"/>
        <v>26.220053066419311</v>
      </c>
      <c r="AJ46" s="203"/>
      <c r="AK46" s="188">
        <f t="shared" si="4"/>
        <v>1.0517208914531722</v>
      </c>
      <c r="AL46" s="203"/>
      <c r="AM46" s="190">
        <v>1179109</v>
      </c>
      <c r="AN46" s="203"/>
      <c r="AO46" s="188">
        <f t="shared" si="5"/>
        <v>12.7177017494661</v>
      </c>
      <c r="AP46" s="203"/>
      <c r="AQ46" s="188">
        <f t="shared" si="6"/>
        <v>0.51012378149281323</v>
      </c>
      <c r="AR46" s="203"/>
      <c r="AS46" s="190">
        <v>33844029</v>
      </c>
      <c r="AT46" s="203"/>
      <c r="AU46" s="188">
        <f t="shared" si="7"/>
        <v>365.03687684707813</v>
      </c>
      <c r="AV46" s="203"/>
      <c r="AW46" s="188">
        <f t="shared" si="8"/>
        <v>14.642110317563887</v>
      </c>
      <c r="AX46" s="203"/>
      <c r="AY46" s="190">
        <v>3780810</v>
      </c>
      <c r="AZ46" s="203"/>
      <c r="BA46" s="190">
        <v>2316762</v>
      </c>
      <c r="BB46" s="203"/>
      <c r="BC46" s="190">
        <f t="shared" si="9"/>
        <v>6097572</v>
      </c>
      <c r="BD46" s="203"/>
      <c r="BE46" s="188">
        <f t="shared" si="10"/>
        <v>65.767543197359629</v>
      </c>
      <c r="BF46" s="203"/>
      <c r="BG46" s="188">
        <f t="shared" si="11"/>
        <v>2.6380228516317801</v>
      </c>
      <c r="BH46" s="203"/>
      <c r="BI46" s="190">
        <v>4622636</v>
      </c>
      <c r="BJ46" s="203"/>
      <c r="BK46" s="188">
        <f t="shared" si="12"/>
        <v>49.859093556528677</v>
      </c>
      <c r="BL46" s="203"/>
      <c r="BM46" s="188">
        <f t="shared" si="13"/>
        <v>1.9999139662107681</v>
      </c>
      <c r="BN46" s="203"/>
      <c r="BO46" s="190">
        <f t="shared" si="14"/>
        <v>231141743</v>
      </c>
      <c r="BP46" s="203"/>
      <c r="BQ46" s="203">
        <v>34</v>
      </c>
      <c r="BR46" s="203"/>
      <c r="BS46" s="220">
        <v>92714</v>
      </c>
    </row>
    <row r="47" spans="1:71" ht="9.75" customHeight="1" x14ac:dyDescent="0.25">
      <c r="A47" s="203">
        <v>35</v>
      </c>
      <c r="B47" s="203"/>
      <c r="C47" s="273" t="s">
        <v>117</v>
      </c>
      <c r="D47" s="203"/>
      <c r="E47" s="190">
        <v>573382944</v>
      </c>
      <c r="F47" s="220"/>
      <c r="G47" s="190">
        <v>10308833</v>
      </c>
      <c r="H47" s="203"/>
      <c r="I47" s="190">
        <v>102991849</v>
      </c>
      <c r="J47" s="190"/>
      <c r="K47" s="190">
        <v>15727</v>
      </c>
      <c r="L47" s="203"/>
      <c r="M47" s="190">
        <v>0</v>
      </c>
      <c r="N47" s="203"/>
      <c r="O47" s="190">
        <v>0</v>
      </c>
      <c r="P47" s="203"/>
      <c r="Q47" s="190">
        <v>3342919</v>
      </c>
      <c r="R47" s="203"/>
      <c r="S47" s="190">
        <v>2394595</v>
      </c>
      <c r="T47" s="203"/>
      <c r="U47" s="190">
        <f t="shared" si="0"/>
        <v>692436867</v>
      </c>
      <c r="V47" s="203"/>
      <c r="W47" s="193">
        <f t="shared" si="15"/>
        <v>1527.1759930305905</v>
      </c>
      <c r="X47" s="203"/>
      <c r="Y47" s="193">
        <f t="shared" si="16"/>
        <v>58.889120934597535</v>
      </c>
      <c r="Z47" s="203"/>
      <c r="AA47" s="190">
        <v>280669142</v>
      </c>
      <c r="AB47" s="203"/>
      <c r="AC47" s="193">
        <f t="shared" si="1"/>
        <v>619.01842041419468</v>
      </c>
      <c r="AD47" s="203"/>
      <c r="AE47" s="193">
        <f t="shared" si="2"/>
        <v>23.869842629057661</v>
      </c>
      <c r="AF47" s="203"/>
      <c r="AG47" s="190">
        <v>4948973</v>
      </c>
      <c r="AH47" s="203"/>
      <c r="AI47" s="193">
        <f t="shared" si="3"/>
        <v>10.915006285701683</v>
      </c>
      <c r="AJ47" s="203"/>
      <c r="AK47" s="193">
        <f t="shared" si="4"/>
        <v>0.42089132365486537</v>
      </c>
      <c r="AL47" s="203"/>
      <c r="AM47" s="190">
        <v>5784450</v>
      </c>
      <c r="AN47" s="203"/>
      <c r="AO47" s="193">
        <f t="shared" si="5"/>
        <v>12.75765863126089</v>
      </c>
      <c r="AP47" s="203"/>
      <c r="AQ47" s="193">
        <f t="shared" si="6"/>
        <v>0.49194546365789149</v>
      </c>
      <c r="AR47" s="203"/>
      <c r="AS47" s="190">
        <v>157817708</v>
      </c>
      <c r="AT47" s="203"/>
      <c r="AU47" s="193">
        <f t="shared" si="7"/>
        <v>348.06843254449615</v>
      </c>
      <c r="AV47" s="203"/>
      <c r="AW47" s="193">
        <f t="shared" si="8"/>
        <v>13.421795596035185</v>
      </c>
      <c r="AX47" s="203"/>
      <c r="AY47" s="190">
        <v>12621389</v>
      </c>
      <c r="AZ47" s="203"/>
      <c r="BA47" s="190">
        <v>10376535</v>
      </c>
      <c r="BB47" s="203"/>
      <c r="BC47" s="190">
        <f t="shared" si="9"/>
        <v>22997924</v>
      </c>
      <c r="BD47" s="203"/>
      <c r="BE47" s="193">
        <f t="shared" si="10"/>
        <v>50.722136697470283</v>
      </c>
      <c r="BF47" s="203"/>
      <c r="BG47" s="193">
        <f t="shared" si="11"/>
        <v>1.9558859330358032</v>
      </c>
      <c r="BH47" s="203"/>
      <c r="BI47" s="190">
        <v>11176492</v>
      </c>
      <c r="BJ47" s="203"/>
      <c r="BK47" s="193">
        <f t="shared" si="12"/>
        <v>24.649857744646127</v>
      </c>
      <c r="BL47" s="203"/>
      <c r="BM47" s="193">
        <f t="shared" si="13"/>
        <v>0.95051811996105329</v>
      </c>
      <c r="BN47" s="203"/>
      <c r="BO47" s="190">
        <f t="shared" si="14"/>
        <v>1175831556</v>
      </c>
      <c r="BP47" s="203"/>
      <c r="BQ47" s="203">
        <v>35</v>
      </c>
      <c r="BR47" s="203"/>
      <c r="BS47" s="220">
        <v>453410</v>
      </c>
    </row>
    <row r="48" spans="1:71" ht="9.75" customHeight="1" x14ac:dyDescent="0.25">
      <c r="A48" s="203">
        <v>36</v>
      </c>
      <c r="B48" s="203"/>
      <c r="C48" s="273" t="s">
        <v>118</v>
      </c>
      <c r="D48" s="203"/>
      <c r="E48" s="190">
        <v>15791133</v>
      </c>
      <c r="F48" s="220"/>
      <c r="G48" s="190">
        <v>958551</v>
      </c>
      <c r="H48" s="203"/>
      <c r="I48" s="190">
        <v>3882027</v>
      </c>
      <c r="J48" s="190"/>
      <c r="K48" s="190">
        <v>5879</v>
      </c>
      <c r="L48" s="203"/>
      <c r="M48" s="190">
        <v>1091308</v>
      </c>
      <c r="N48" s="203"/>
      <c r="O48" s="190">
        <v>0</v>
      </c>
      <c r="P48" s="203"/>
      <c r="Q48" s="190">
        <v>309921</v>
      </c>
      <c r="R48" s="203"/>
      <c r="S48" s="190">
        <v>107549</v>
      </c>
      <c r="T48" s="203"/>
      <c r="U48" s="190">
        <f t="shared" si="0"/>
        <v>22146368</v>
      </c>
      <c r="V48" s="203"/>
      <c r="W48" s="193">
        <f t="shared" si="15"/>
        <v>993.77913394660084</v>
      </c>
      <c r="X48" s="203"/>
      <c r="Y48" s="193">
        <f t="shared" si="16"/>
        <v>38.138821971881072</v>
      </c>
      <c r="Z48" s="203"/>
      <c r="AA48" s="190">
        <v>16035178</v>
      </c>
      <c r="AB48" s="203"/>
      <c r="AC48" s="193">
        <f t="shared" si="1"/>
        <v>719.550280457707</v>
      </c>
      <c r="AD48" s="203"/>
      <c r="AE48" s="193">
        <f t="shared" si="2"/>
        <v>27.614586691119008</v>
      </c>
      <c r="AF48" s="203"/>
      <c r="AG48" s="270">
        <v>242244</v>
      </c>
      <c r="AH48" s="203"/>
      <c r="AI48" s="193">
        <f t="shared" si="3"/>
        <v>10.870271483060355</v>
      </c>
      <c r="AJ48" s="203"/>
      <c r="AK48" s="193">
        <f t="shared" si="4"/>
        <v>0.41717453578647101</v>
      </c>
      <c r="AL48" s="203"/>
      <c r="AM48" s="270">
        <v>161902</v>
      </c>
      <c r="AN48" s="203"/>
      <c r="AO48" s="193">
        <f t="shared" si="5"/>
        <v>7.2650661880188467</v>
      </c>
      <c r="AP48" s="203"/>
      <c r="AQ48" s="193">
        <f t="shared" si="6"/>
        <v>0.2788155400872725</v>
      </c>
      <c r="AR48" s="203"/>
      <c r="AS48" s="270">
        <v>8551441</v>
      </c>
      <c r="AT48" s="203"/>
      <c r="AU48" s="193">
        <f t="shared" si="7"/>
        <v>383.73080547453446</v>
      </c>
      <c r="AV48" s="203"/>
      <c r="AW48" s="193">
        <f t="shared" si="8"/>
        <v>14.726653413419511</v>
      </c>
      <c r="AX48" s="203"/>
      <c r="AY48" s="270">
        <v>732871</v>
      </c>
      <c r="AZ48" s="203"/>
      <c r="BA48" s="270">
        <v>47677</v>
      </c>
      <c r="BB48" s="203"/>
      <c r="BC48" s="190">
        <f t="shared" si="9"/>
        <v>780548</v>
      </c>
      <c r="BD48" s="203"/>
      <c r="BE48" s="193">
        <f t="shared" si="10"/>
        <v>35.025712362575725</v>
      </c>
      <c r="BF48" s="203"/>
      <c r="BG48" s="193">
        <f t="shared" si="11"/>
        <v>1.3442015057506416</v>
      </c>
      <c r="BH48" s="203"/>
      <c r="BI48" s="270">
        <v>10150101</v>
      </c>
      <c r="BJ48" s="203"/>
      <c r="BK48" s="193">
        <f t="shared" si="12"/>
        <v>455.46784832847209</v>
      </c>
      <c r="BL48" s="203"/>
      <c r="BM48" s="193">
        <f t="shared" si="13"/>
        <v>17.479746341956027</v>
      </c>
      <c r="BN48" s="203"/>
      <c r="BO48" s="190">
        <f t="shared" si="14"/>
        <v>58067782</v>
      </c>
      <c r="BP48" s="203"/>
      <c r="BQ48" s="203">
        <v>36</v>
      </c>
      <c r="BR48" s="203"/>
      <c r="BS48" s="220">
        <v>22285</v>
      </c>
    </row>
    <row r="49" spans="1:71" ht="9.75" customHeight="1" x14ac:dyDescent="0.25">
      <c r="A49" s="203">
        <v>37</v>
      </c>
      <c r="B49" s="203"/>
      <c r="C49" s="273" t="s">
        <v>119</v>
      </c>
      <c r="D49" s="203"/>
      <c r="E49" s="190">
        <v>11134520</v>
      </c>
      <c r="F49" s="220"/>
      <c r="G49" s="190">
        <v>328796</v>
      </c>
      <c r="H49" s="203"/>
      <c r="I49" s="190">
        <v>781628</v>
      </c>
      <c r="J49" s="190"/>
      <c r="K49" s="190">
        <v>0</v>
      </c>
      <c r="L49" s="203"/>
      <c r="M49" s="190">
        <v>1407810</v>
      </c>
      <c r="N49" s="203"/>
      <c r="O49" s="190">
        <v>0</v>
      </c>
      <c r="P49" s="203"/>
      <c r="Q49" s="190">
        <v>60892</v>
      </c>
      <c r="R49" s="203"/>
      <c r="S49" s="190">
        <v>18179</v>
      </c>
      <c r="T49" s="203"/>
      <c r="U49" s="190">
        <f t="shared" si="0"/>
        <v>13731825</v>
      </c>
      <c r="V49" s="203"/>
      <c r="W49" s="193">
        <f t="shared" si="15"/>
        <v>904.4210630310215</v>
      </c>
      <c r="X49" s="203"/>
      <c r="Y49" s="193">
        <f t="shared" si="16"/>
        <v>34.122605485470075</v>
      </c>
      <c r="Z49" s="203"/>
      <c r="AA49" s="190">
        <v>22122843</v>
      </c>
      <c r="AB49" s="203"/>
      <c r="AC49" s="193">
        <f t="shared" si="1"/>
        <v>1457.0798261213199</v>
      </c>
      <c r="AD49" s="203"/>
      <c r="AE49" s="193">
        <f t="shared" si="2"/>
        <v>54.973686593442117</v>
      </c>
      <c r="AF49" s="203"/>
      <c r="AG49" s="190">
        <v>341620</v>
      </c>
      <c r="AH49" s="203"/>
      <c r="AI49" s="193">
        <f t="shared" si="3"/>
        <v>22.500164657841005</v>
      </c>
      <c r="AJ49" s="203"/>
      <c r="AK49" s="193">
        <f t="shared" si="4"/>
        <v>0.84890132855219813</v>
      </c>
      <c r="AL49" s="203"/>
      <c r="AM49" s="190">
        <v>277729</v>
      </c>
      <c r="AN49" s="203"/>
      <c r="AO49" s="193">
        <f t="shared" si="5"/>
        <v>18.292103009945333</v>
      </c>
      <c r="AP49" s="203"/>
      <c r="AQ49" s="193">
        <f t="shared" si="6"/>
        <v>0.69013675158794396</v>
      </c>
      <c r="AR49" s="203"/>
      <c r="AS49" s="190">
        <v>2128373</v>
      </c>
      <c r="AT49" s="203"/>
      <c r="AU49" s="193">
        <f t="shared" si="7"/>
        <v>140.18132121451623</v>
      </c>
      <c r="AV49" s="203"/>
      <c r="AW49" s="193">
        <f t="shared" si="8"/>
        <v>5.2888550651443929</v>
      </c>
      <c r="AX49" s="203"/>
      <c r="AY49" s="190">
        <v>11324</v>
      </c>
      <c r="AZ49" s="203"/>
      <c r="BA49" s="190">
        <v>699926</v>
      </c>
      <c r="BB49" s="203"/>
      <c r="BC49" s="190">
        <f t="shared" si="9"/>
        <v>711250</v>
      </c>
      <c r="BD49" s="203"/>
      <c r="BE49" s="193">
        <f t="shared" si="10"/>
        <v>46.845155766317589</v>
      </c>
      <c r="BF49" s="203"/>
      <c r="BG49" s="193">
        <f t="shared" si="11"/>
        <v>1.7674055088482843</v>
      </c>
      <c r="BH49" s="203"/>
      <c r="BI49" s="190">
        <v>928964</v>
      </c>
      <c r="BJ49" s="203"/>
      <c r="BK49" s="193">
        <f t="shared" si="12"/>
        <v>61.184482645063561</v>
      </c>
      <c r="BL49" s="203"/>
      <c r="BM49" s="193">
        <f t="shared" si="13"/>
        <v>2.3084092669549912</v>
      </c>
      <c r="BN49" s="203"/>
      <c r="BO49" s="190">
        <f t="shared" si="14"/>
        <v>40242604</v>
      </c>
      <c r="BP49" s="203"/>
      <c r="BQ49" s="203">
        <v>37</v>
      </c>
      <c r="BR49" s="203"/>
      <c r="BS49" s="220">
        <v>15183</v>
      </c>
    </row>
    <row r="50" spans="1:71" ht="9.75" customHeight="1" x14ac:dyDescent="0.25">
      <c r="A50" s="221">
        <v>38</v>
      </c>
      <c r="B50" s="203"/>
      <c r="C50" s="273" t="s">
        <v>120</v>
      </c>
      <c r="D50" s="203"/>
      <c r="E50" s="191">
        <v>29126062</v>
      </c>
      <c r="F50" s="220"/>
      <c r="G50" s="191">
        <v>848057</v>
      </c>
      <c r="H50" s="203"/>
      <c r="I50" s="191">
        <v>11469721</v>
      </c>
      <c r="J50" s="196"/>
      <c r="K50" s="191">
        <v>1809</v>
      </c>
      <c r="L50" s="203"/>
      <c r="M50" s="191">
        <v>1659011</v>
      </c>
      <c r="N50" s="203"/>
      <c r="O50" s="191">
        <v>0</v>
      </c>
      <c r="P50" s="203"/>
      <c r="Q50" s="191">
        <v>285495</v>
      </c>
      <c r="R50" s="203"/>
      <c r="S50" s="191">
        <v>152783</v>
      </c>
      <c r="T50" s="203"/>
      <c r="U50" s="191">
        <f t="shared" si="0"/>
        <v>43542938</v>
      </c>
      <c r="V50" s="203"/>
      <c r="W50" s="193">
        <f t="shared" si="15"/>
        <v>1539.5989675411922</v>
      </c>
      <c r="X50" s="203"/>
      <c r="Y50" s="193">
        <f t="shared" si="16"/>
        <v>52.097037046342777</v>
      </c>
      <c r="Z50" s="203"/>
      <c r="AA50" s="191">
        <v>31620388</v>
      </c>
      <c r="AB50" s="203"/>
      <c r="AC50" s="193">
        <f t="shared" si="1"/>
        <v>1118.0393182943214</v>
      </c>
      <c r="AD50" s="203"/>
      <c r="AE50" s="193">
        <f t="shared" si="2"/>
        <v>37.832277763520054</v>
      </c>
      <c r="AF50" s="203"/>
      <c r="AG50" s="271">
        <v>366388</v>
      </c>
      <c r="AH50" s="203"/>
      <c r="AI50" s="193">
        <f t="shared" si="3"/>
        <v>12.954812248072979</v>
      </c>
      <c r="AJ50" s="203"/>
      <c r="AK50" s="193">
        <f t="shared" si="4"/>
        <v>0.4383656704408746</v>
      </c>
      <c r="AL50" s="203"/>
      <c r="AM50" s="271">
        <v>124210</v>
      </c>
      <c r="AN50" s="203"/>
      <c r="AO50" s="193">
        <f t="shared" si="5"/>
        <v>4.3918393324375931</v>
      </c>
      <c r="AP50" s="203"/>
      <c r="AQ50" s="193">
        <f t="shared" si="6"/>
        <v>0.1486113080271762</v>
      </c>
      <c r="AR50" s="203"/>
      <c r="AS50" s="271">
        <v>5626128</v>
      </c>
      <c r="AT50" s="203"/>
      <c r="AU50" s="193">
        <f t="shared" si="7"/>
        <v>198.92963722509018</v>
      </c>
      <c r="AV50" s="203"/>
      <c r="AW50" s="193">
        <f t="shared" si="8"/>
        <v>6.7313923291870292</v>
      </c>
      <c r="AX50" s="203"/>
      <c r="AY50" s="271">
        <v>418180</v>
      </c>
      <c r="AZ50" s="203"/>
      <c r="BA50" s="271">
        <v>319199</v>
      </c>
      <c r="BB50" s="203"/>
      <c r="BC50" s="191">
        <f t="shared" si="9"/>
        <v>737379</v>
      </c>
      <c r="BD50" s="203"/>
      <c r="BE50" s="193">
        <f t="shared" si="10"/>
        <v>26.072378191075597</v>
      </c>
      <c r="BF50" s="203"/>
      <c r="BG50" s="193">
        <f t="shared" si="11"/>
        <v>0.88223860962701206</v>
      </c>
      <c r="BH50" s="203"/>
      <c r="BI50" s="271">
        <v>1563019</v>
      </c>
      <c r="BJ50" s="203"/>
      <c r="BK50" s="193">
        <f t="shared" si="12"/>
        <v>55.265504561205006</v>
      </c>
      <c r="BL50" s="203"/>
      <c r="BM50" s="193">
        <f t="shared" si="13"/>
        <v>1.8700772728550756</v>
      </c>
      <c r="BN50" s="203"/>
      <c r="BO50" s="191">
        <f t="shared" si="14"/>
        <v>83580450</v>
      </c>
      <c r="BP50" s="203"/>
      <c r="BQ50" s="221">
        <v>38</v>
      </c>
      <c r="BR50" s="203"/>
      <c r="BS50" s="222">
        <v>28282</v>
      </c>
    </row>
    <row r="51" spans="1:71" ht="8.85" customHeight="1" x14ac:dyDescent="0.25">
      <c r="A51" s="203"/>
      <c r="B51" s="203"/>
      <c r="C51" s="203"/>
      <c r="D51" s="203"/>
      <c r="E51" s="203"/>
      <c r="F51" s="203"/>
      <c r="G51" s="203"/>
      <c r="H51" s="203"/>
      <c r="I51" s="203"/>
      <c r="J51" s="203"/>
      <c r="K51" s="203"/>
      <c r="L51" s="203"/>
      <c r="M51" s="203"/>
      <c r="N51" s="203"/>
      <c r="O51" s="203"/>
      <c r="P51" s="203"/>
      <c r="Q51" s="203"/>
      <c r="R51" s="203"/>
      <c r="S51" s="203"/>
      <c r="T51" s="203"/>
      <c r="U51" s="203"/>
      <c r="V51" s="203"/>
      <c r="W51" s="219"/>
      <c r="X51" s="219"/>
      <c r="Y51" s="219"/>
      <c r="Z51" s="203"/>
      <c r="AA51" s="203"/>
      <c r="AB51" s="203"/>
      <c r="AC51" s="219"/>
      <c r="AD51" s="219"/>
      <c r="AE51" s="219"/>
      <c r="AF51" s="203"/>
      <c r="AG51" s="203"/>
      <c r="AH51" s="203"/>
      <c r="AI51" s="219"/>
      <c r="AJ51" s="219"/>
      <c r="AK51" s="219"/>
      <c r="AL51" s="203"/>
      <c r="AM51" s="203"/>
      <c r="AN51" s="203"/>
      <c r="AO51" s="219"/>
      <c r="AP51" s="219"/>
      <c r="AQ51" s="219"/>
      <c r="AR51" s="203"/>
      <c r="AS51" s="203"/>
      <c r="AT51" s="203"/>
      <c r="AU51" s="219"/>
      <c r="AV51" s="219"/>
      <c r="AW51" s="219"/>
      <c r="AX51" s="203"/>
      <c r="AY51" s="203"/>
      <c r="AZ51" s="203"/>
      <c r="BA51" s="203"/>
      <c r="BB51" s="203"/>
      <c r="BC51" s="203"/>
      <c r="BD51" s="203"/>
      <c r="BE51" s="219"/>
      <c r="BF51" s="219"/>
      <c r="BG51" s="219"/>
      <c r="BH51" s="203"/>
      <c r="BI51" s="203"/>
      <c r="BJ51" s="203"/>
      <c r="BK51" s="219"/>
      <c r="BL51" s="219"/>
      <c r="BM51" s="219"/>
      <c r="BN51" s="203"/>
      <c r="BO51" s="203"/>
      <c r="BP51" s="203"/>
      <c r="BQ51" s="203"/>
      <c r="BR51" s="203"/>
      <c r="BS51" s="203"/>
    </row>
    <row r="52" spans="1:71" ht="8.85" customHeight="1" x14ac:dyDescent="0.25">
      <c r="A52" s="221">
        <f>A50</f>
        <v>38</v>
      </c>
      <c r="B52" s="203"/>
      <c r="C52" s="211" t="s">
        <v>63</v>
      </c>
      <c r="D52" s="204"/>
      <c r="E52" s="192">
        <f>SUM(E13:E51)</f>
        <v>3075507619</v>
      </c>
      <c r="F52" s="204"/>
      <c r="G52" s="192">
        <f>SUM(G13:G51)</f>
        <v>91526441</v>
      </c>
      <c r="H52" s="204"/>
      <c r="I52" s="192">
        <f>SUM(I13:I51)</f>
        <v>574143106</v>
      </c>
      <c r="J52" s="199"/>
      <c r="K52" s="192">
        <f>SUM(K13:K51)</f>
        <v>463387</v>
      </c>
      <c r="L52" s="204"/>
      <c r="M52" s="192">
        <f>SUM(M13:M51)</f>
        <v>88398544</v>
      </c>
      <c r="N52" s="204"/>
      <c r="O52" s="192">
        <f>SUM(O13:O51)</f>
        <v>229896</v>
      </c>
      <c r="P52" s="244"/>
      <c r="Q52" s="192">
        <f>SUM(Q13:Q51)</f>
        <v>22982319</v>
      </c>
      <c r="R52" s="244"/>
      <c r="S52" s="192">
        <f>SUM(S13:S51)</f>
        <v>14841180</v>
      </c>
      <c r="T52" s="204"/>
      <c r="U52" s="192">
        <f>SUM(U13:U51)</f>
        <v>3868092492</v>
      </c>
      <c r="V52" s="204"/>
      <c r="W52" s="128">
        <f>(U52/$BS52)</f>
        <v>1534.0855878722884</v>
      </c>
      <c r="X52" s="219"/>
      <c r="Y52" s="193">
        <f>IF($BO52,U52/$BO52*100,0)</f>
        <v>57.128742410475553</v>
      </c>
      <c r="Z52" s="204"/>
      <c r="AA52" s="192">
        <f>SUM(AA13:AA51)</f>
        <v>1679849917</v>
      </c>
      <c r="AB52" s="204"/>
      <c r="AC52" s="128">
        <f>(AA52/$BS52)</f>
        <v>666.22852291872243</v>
      </c>
      <c r="AD52" s="219"/>
      <c r="AE52" s="193">
        <f>IF($BO52,AA52/$BO52*100,0)</f>
        <v>24.810087503086457</v>
      </c>
      <c r="AF52" s="203"/>
      <c r="AG52" s="192">
        <f>SUM(AG13:AG51)</f>
        <v>50483545</v>
      </c>
      <c r="AH52" s="204"/>
      <c r="AI52" s="128">
        <f>(AG52/$BS52)</f>
        <v>20.021775324498144</v>
      </c>
      <c r="AJ52" s="219"/>
      <c r="AK52" s="193">
        <f>IF($BO52,AG52/$BO52*100,0)</f>
        <v>0.74560301860347844</v>
      </c>
      <c r="AL52" s="204"/>
      <c r="AM52" s="192">
        <f>SUM(AM13:AM51)</f>
        <v>34997570</v>
      </c>
      <c r="AN52" s="204"/>
      <c r="AO52" s="128">
        <f>(AM52/$BS52)</f>
        <v>13.88003721694656</v>
      </c>
      <c r="AP52" s="219"/>
      <c r="AQ52" s="193">
        <f>IF($BO52,AM52/$BO52*100,0)</f>
        <v>0.51688711313332969</v>
      </c>
      <c r="AR52" s="204"/>
      <c r="AS52" s="192">
        <f>SUM(AS13:AS51)</f>
        <v>838464398</v>
      </c>
      <c r="AT52" s="204"/>
      <c r="AU52" s="128">
        <f>(AS52/$BS52)</f>
        <v>332.53500312520822</v>
      </c>
      <c r="AV52" s="219"/>
      <c r="AW52" s="193">
        <f>IF($BO52,AS52/$BO52*100,0)</f>
        <v>12.383472399577888</v>
      </c>
      <c r="AX52" s="204"/>
      <c r="AY52" s="192">
        <f>SUM(AY13:AY51)</f>
        <v>68330932</v>
      </c>
      <c r="AZ52" s="204"/>
      <c r="BA52" s="192">
        <f>SUM(BA13:BA51)</f>
        <v>57887011</v>
      </c>
      <c r="BB52" s="204"/>
      <c r="BC52" s="192">
        <f>(AY52+BA52)</f>
        <v>126217943</v>
      </c>
      <c r="BD52" s="204"/>
      <c r="BE52" s="128">
        <f>(BC52/$BS52)</f>
        <v>50.058039637793129</v>
      </c>
      <c r="BF52" s="219"/>
      <c r="BG52" s="193">
        <f>IF($BO52,BC52/$BO52*100,0)</f>
        <v>1.8641416584893509</v>
      </c>
      <c r="BH52" s="204"/>
      <c r="BI52" s="192">
        <f>SUM(BI13:BI51)</f>
        <v>172728445</v>
      </c>
      <c r="BJ52" s="204"/>
      <c r="BK52" s="128">
        <f>(BI52/$BS52)</f>
        <v>68.504106000082487</v>
      </c>
      <c r="BL52" s="219"/>
      <c r="BM52" s="193">
        <f>IF($BO52,BI52/$BO52*100,0)</f>
        <v>2.5510658966339408</v>
      </c>
      <c r="BN52" s="204"/>
      <c r="BO52" s="192">
        <f>(U52+AA52+AG52+AM52+AS52+BC52+BI52)</f>
        <v>6770834310</v>
      </c>
      <c r="BP52" s="203"/>
      <c r="BQ52" s="221">
        <f>BQ50</f>
        <v>38</v>
      </c>
      <c r="BR52" s="203"/>
      <c r="BS52" s="222">
        <f>SUM(BS13:BS51)</f>
        <v>2521432</v>
      </c>
    </row>
    <row r="53" spans="1:71" ht="8.85" customHeight="1" x14ac:dyDescent="0.25">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row>
    <row r="54" spans="1:71" ht="8.85" customHeight="1" x14ac:dyDescent="0.25">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row>
    <row r="55" spans="1:71" ht="8.85" customHeight="1" x14ac:dyDescent="0.25">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row>
    <row r="56" spans="1:71" ht="8.85" customHeight="1" x14ac:dyDescent="0.25">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row>
    <row r="57" spans="1:71" ht="8.85" customHeight="1" x14ac:dyDescent="0.25">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row>
    <row r="58" spans="1:71" ht="8.85" customHeight="1" x14ac:dyDescent="0.25">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row>
    <row r="59" spans="1:71" ht="8.85" customHeight="1" x14ac:dyDescent="0.25">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c r="BS59" s="203"/>
    </row>
    <row r="60" spans="1:71" ht="8.85" customHeight="1" x14ac:dyDescent="0.25">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row>
    <row r="61" spans="1:71" ht="8.85" customHeight="1" x14ac:dyDescent="0.25">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row>
    <row r="62" spans="1:71" ht="8.85" customHeight="1" x14ac:dyDescent="0.25">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row>
    <row r="63" spans="1:71" ht="8.85" customHeight="1" x14ac:dyDescent="0.25">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row>
    <row r="64" spans="1:71" ht="8.85" customHeight="1" x14ac:dyDescent="0.25">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row>
    <row r="65" spans="1:71" ht="8.85" customHeight="1" x14ac:dyDescent="0.25">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row>
    <row r="66" spans="1:71" ht="8.85" customHeight="1" x14ac:dyDescent="0.25">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row>
    <row r="67" spans="1:71" ht="10.5" customHeight="1" x14ac:dyDescent="0.25">
      <c r="A67" s="223" t="s">
        <v>280</v>
      </c>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24" t="s">
        <v>281</v>
      </c>
      <c r="BS67" s="203"/>
    </row>
    <row r="68" spans="1:71" ht="10.5" customHeight="1" x14ac:dyDescent="0.25">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36"/>
      <c r="AC68" s="236"/>
      <c r="AD68" s="236"/>
      <c r="AE68" s="204" t="s">
        <v>40</v>
      </c>
      <c r="AF68" s="236"/>
      <c r="AG68" s="205" t="s">
        <v>41</v>
      </c>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4" t="s">
        <v>250</v>
      </c>
      <c r="BR68" s="203"/>
      <c r="BS68" s="203"/>
    </row>
    <row r="69" spans="1:71" ht="10.5" customHeight="1" x14ac:dyDescent="0.25">
      <c r="A69" s="220"/>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36"/>
      <c r="AC69" s="236"/>
      <c r="AD69" s="236"/>
      <c r="AE69" s="204" t="s">
        <v>251</v>
      </c>
      <c r="AF69" s="236"/>
      <c r="AG69" s="205" t="s">
        <v>252</v>
      </c>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4" t="s">
        <v>122</v>
      </c>
      <c r="BR69" s="203"/>
      <c r="BS69" s="203"/>
    </row>
    <row r="70" spans="1:71" ht="10.5" customHeight="1" x14ac:dyDescent="0.25">
      <c r="A70" s="218"/>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36"/>
      <c r="AC70" s="236"/>
      <c r="AD70" s="236"/>
      <c r="AE70" s="204" t="s">
        <v>46</v>
      </c>
      <c r="AF70" s="236"/>
      <c r="AG70" s="207" t="s">
        <v>47</v>
      </c>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row>
    <row r="71" spans="1:71" ht="9.6" customHeight="1" x14ac:dyDescent="0.25">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row>
    <row r="72" spans="1:71" ht="9.6" customHeight="1" x14ac:dyDescent="0.25">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29" t="s">
        <v>253</v>
      </c>
      <c r="AH72" s="229"/>
      <c r="AI72" s="229"/>
      <c r="AJ72" s="229"/>
      <c r="AK72" s="229"/>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row>
    <row r="73" spans="1:71" ht="9.6" customHeight="1" x14ac:dyDescent="0.25">
      <c r="A73" s="203"/>
      <c r="B73" s="203"/>
      <c r="C73" s="203"/>
      <c r="D73" s="203"/>
      <c r="E73" s="306" t="s">
        <v>254</v>
      </c>
      <c r="F73" s="306"/>
      <c r="G73" s="306"/>
      <c r="H73" s="306"/>
      <c r="I73" s="306"/>
      <c r="J73" s="306"/>
      <c r="K73" s="306"/>
      <c r="L73" s="306"/>
      <c r="M73" s="306"/>
      <c r="N73" s="306"/>
      <c r="O73" s="306"/>
      <c r="P73" s="306"/>
      <c r="Q73" s="306"/>
      <c r="R73" s="306"/>
      <c r="S73" s="306"/>
      <c r="T73" s="306"/>
      <c r="U73" s="306"/>
      <c r="V73" s="306"/>
      <c r="W73" s="306"/>
      <c r="X73" s="306"/>
      <c r="Y73" s="306"/>
      <c r="Z73" s="229"/>
      <c r="AA73" s="237" t="s">
        <v>255</v>
      </c>
      <c r="AB73" s="238"/>
      <c r="AC73" s="238"/>
      <c r="AD73" s="238"/>
      <c r="AE73" s="238"/>
      <c r="AF73" s="203"/>
      <c r="AG73" s="210" t="s">
        <v>256</v>
      </c>
      <c r="AH73" s="210"/>
      <c r="AI73" s="210"/>
      <c r="AJ73" s="210"/>
      <c r="AK73" s="210"/>
      <c r="AL73" s="203"/>
      <c r="AM73" s="210" t="s">
        <v>257</v>
      </c>
      <c r="AN73" s="210"/>
      <c r="AO73" s="210"/>
      <c r="AP73" s="210"/>
      <c r="AQ73" s="210"/>
      <c r="AR73" s="203"/>
      <c r="AS73" s="210" t="s">
        <v>258</v>
      </c>
      <c r="AT73" s="210"/>
      <c r="AU73" s="210"/>
      <c r="AV73" s="210"/>
      <c r="AW73" s="210"/>
      <c r="AX73" s="203"/>
      <c r="AY73" s="210" t="s">
        <v>259</v>
      </c>
      <c r="AZ73" s="210"/>
      <c r="BA73" s="210"/>
      <c r="BB73" s="210"/>
      <c r="BC73" s="210"/>
      <c r="BD73" s="210"/>
      <c r="BE73" s="210"/>
      <c r="BF73" s="210"/>
      <c r="BG73" s="210"/>
      <c r="BH73" s="203"/>
      <c r="BI73" s="210" t="s">
        <v>260</v>
      </c>
      <c r="BJ73" s="210"/>
      <c r="BK73" s="210"/>
      <c r="BL73" s="210"/>
      <c r="BM73" s="210"/>
      <c r="BN73" s="203"/>
      <c r="BO73" s="203"/>
      <c r="BP73" s="203"/>
      <c r="BQ73" s="203"/>
      <c r="BR73" s="203"/>
      <c r="BS73" s="203"/>
    </row>
    <row r="74" spans="1:71" ht="9.6" customHeight="1" x14ac:dyDescent="0.25">
      <c r="A74" s="203"/>
      <c r="B74" s="203"/>
      <c r="C74" s="203"/>
      <c r="D74" s="203"/>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03"/>
      <c r="BS74" s="203"/>
    </row>
    <row r="75" spans="1:71" ht="9.6" customHeight="1" x14ac:dyDescent="0.25">
      <c r="A75" s="203"/>
      <c r="B75" s="203"/>
      <c r="C75" s="203"/>
      <c r="D75" s="203"/>
      <c r="E75" s="215"/>
      <c r="F75" s="215"/>
      <c r="G75" s="215"/>
      <c r="H75" s="215"/>
      <c r="I75" s="215"/>
      <c r="J75" s="215"/>
      <c r="K75" s="215"/>
      <c r="L75" s="215"/>
      <c r="M75" s="215"/>
      <c r="N75" s="215"/>
      <c r="O75" s="215"/>
      <c r="P75" s="215"/>
      <c r="Q75" s="215"/>
      <c r="R75" s="215"/>
      <c r="S75" s="215"/>
      <c r="T75" s="215"/>
      <c r="U75" s="239" t="s">
        <v>63</v>
      </c>
      <c r="V75" s="239"/>
      <c r="W75" s="239"/>
      <c r="X75" s="239"/>
      <c r="Y75" s="239"/>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39" t="s">
        <v>63</v>
      </c>
      <c r="BD75" s="239"/>
      <c r="BE75" s="239"/>
      <c r="BF75" s="239"/>
      <c r="BG75" s="239"/>
      <c r="BH75" s="215"/>
      <c r="BI75" s="215"/>
      <c r="BJ75" s="215"/>
      <c r="BK75" s="215"/>
      <c r="BL75" s="215"/>
      <c r="BM75" s="215"/>
      <c r="BN75" s="215"/>
      <c r="BO75" s="215"/>
      <c r="BP75" s="215"/>
      <c r="BQ75" s="215"/>
      <c r="BR75" s="203"/>
      <c r="BS75" s="203"/>
    </row>
    <row r="76" spans="1:71" ht="9.6" customHeight="1" x14ac:dyDescent="0.25">
      <c r="A76" s="203"/>
      <c r="B76" s="203"/>
      <c r="C76" s="203"/>
      <c r="D76" s="203"/>
      <c r="E76" s="215"/>
      <c r="F76" s="215"/>
      <c r="G76" s="226" t="s">
        <v>261</v>
      </c>
      <c r="H76" s="215"/>
      <c r="I76" s="307" t="s">
        <v>262</v>
      </c>
      <c r="J76" s="307"/>
      <c r="K76" s="307"/>
      <c r="L76" s="215"/>
      <c r="M76" s="226" t="s">
        <v>263</v>
      </c>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26" t="s">
        <v>264</v>
      </c>
      <c r="BB76" s="215"/>
      <c r="BC76" s="215"/>
      <c r="BD76" s="215"/>
      <c r="BE76" s="215"/>
      <c r="BF76" s="215"/>
      <c r="BG76" s="215"/>
      <c r="BH76" s="215"/>
      <c r="BI76" s="215"/>
      <c r="BJ76" s="215"/>
      <c r="BK76" s="215"/>
      <c r="BL76" s="215"/>
      <c r="BM76" s="215"/>
      <c r="BN76" s="215"/>
      <c r="BO76" s="215"/>
      <c r="BP76" s="215"/>
      <c r="BQ76" s="215"/>
      <c r="BR76" s="203"/>
      <c r="BS76" s="203"/>
    </row>
    <row r="77" spans="1:71" ht="9.6" customHeight="1" x14ac:dyDescent="0.25">
      <c r="A77" s="203"/>
      <c r="B77" s="203"/>
      <c r="C77" s="203"/>
      <c r="D77" s="203"/>
      <c r="E77" s="226" t="s">
        <v>265</v>
      </c>
      <c r="F77" s="215"/>
      <c r="G77" s="226" t="s">
        <v>266</v>
      </c>
      <c r="H77" s="215"/>
      <c r="I77" s="226"/>
      <c r="J77" s="226"/>
      <c r="K77" s="226"/>
      <c r="L77" s="215"/>
      <c r="M77" s="226" t="s">
        <v>267</v>
      </c>
      <c r="N77" s="215"/>
      <c r="O77" s="240" t="s">
        <v>268</v>
      </c>
      <c r="P77" s="215"/>
      <c r="Q77" s="215"/>
      <c r="R77" s="215"/>
      <c r="S77" s="215"/>
      <c r="T77" s="215"/>
      <c r="U77" s="215"/>
      <c r="V77" s="215"/>
      <c r="W77" s="226" t="s">
        <v>61</v>
      </c>
      <c r="X77" s="215"/>
      <c r="Y77" s="226" t="s">
        <v>269</v>
      </c>
      <c r="Z77" s="215"/>
      <c r="AA77" s="215"/>
      <c r="AB77" s="215"/>
      <c r="AC77" s="226" t="s">
        <v>61</v>
      </c>
      <c r="AD77" s="215"/>
      <c r="AE77" s="226" t="s">
        <v>269</v>
      </c>
      <c r="AF77" s="215"/>
      <c r="AG77" s="215"/>
      <c r="AH77" s="215"/>
      <c r="AI77" s="226" t="s">
        <v>61</v>
      </c>
      <c r="AJ77" s="215"/>
      <c r="AK77" s="226" t="s">
        <v>269</v>
      </c>
      <c r="AL77" s="215"/>
      <c r="AM77" s="215"/>
      <c r="AN77" s="215"/>
      <c r="AO77" s="226" t="s">
        <v>61</v>
      </c>
      <c r="AP77" s="215"/>
      <c r="AQ77" s="226" t="s">
        <v>269</v>
      </c>
      <c r="AR77" s="215"/>
      <c r="AS77" s="215"/>
      <c r="AT77" s="215"/>
      <c r="AU77" s="226" t="s">
        <v>61</v>
      </c>
      <c r="AV77" s="215"/>
      <c r="AW77" s="226" t="s">
        <v>269</v>
      </c>
      <c r="AX77" s="215"/>
      <c r="AY77" s="215"/>
      <c r="AZ77" s="215"/>
      <c r="BA77" s="226" t="s">
        <v>270</v>
      </c>
      <c r="BB77" s="215"/>
      <c r="BC77" s="215"/>
      <c r="BD77" s="215"/>
      <c r="BE77" s="226" t="s">
        <v>61</v>
      </c>
      <c r="BF77" s="215"/>
      <c r="BG77" s="226" t="s">
        <v>269</v>
      </c>
      <c r="BH77" s="215"/>
      <c r="BI77" s="215"/>
      <c r="BJ77" s="215"/>
      <c r="BK77" s="226" t="s">
        <v>61</v>
      </c>
      <c r="BL77" s="215"/>
      <c r="BM77" s="226" t="s">
        <v>269</v>
      </c>
      <c r="BN77" s="215"/>
      <c r="BO77" s="226" t="s">
        <v>271</v>
      </c>
      <c r="BP77" s="215"/>
      <c r="BQ77" s="215"/>
      <c r="BR77" s="203"/>
      <c r="BS77" s="203"/>
    </row>
    <row r="78" spans="1:71" ht="9.6" customHeight="1" x14ac:dyDescent="0.25">
      <c r="A78" s="212" t="s">
        <v>69</v>
      </c>
      <c r="B78" s="203"/>
      <c r="C78" s="212" t="s">
        <v>71</v>
      </c>
      <c r="D78" s="203"/>
      <c r="E78" s="241" t="s">
        <v>272</v>
      </c>
      <c r="F78" s="215"/>
      <c r="G78" s="241" t="s">
        <v>273</v>
      </c>
      <c r="H78" s="215"/>
      <c r="I78" s="241" t="s">
        <v>59</v>
      </c>
      <c r="J78" s="242"/>
      <c r="K78" s="241" t="s">
        <v>274</v>
      </c>
      <c r="L78" s="215"/>
      <c r="M78" s="241" t="s">
        <v>275</v>
      </c>
      <c r="N78" s="215"/>
      <c r="O78" s="241" t="s">
        <v>276</v>
      </c>
      <c r="P78" s="215"/>
      <c r="Q78" s="241" t="s">
        <v>277</v>
      </c>
      <c r="R78" s="215"/>
      <c r="S78" s="241" t="s">
        <v>278</v>
      </c>
      <c r="T78" s="215"/>
      <c r="U78" s="241" t="s">
        <v>72</v>
      </c>
      <c r="V78" s="215"/>
      <c r="W78" s="241" t="s">
        <v>73</v>
      </c>
      <c r="X78" s="215"/>
      <c r="Y78" s="241" t="s">
        <v>48</v>
      </c>
      <c r="Z78" s="215"/>
      <c r="AA78" s="241" t="s">
        <v>72</v>
      </c>
      <c r="AB78" s="215"/>
      <c r="AC78" s="241" t="s">
        <v>73</v>
      </c>
      <c r="AD78" s="215"/>
      <c r="AE78" s="241" t="s">
        <v>48</v>
      </c>
      <c r="AF78" s="215"/>
      <c r="AG78" s="241" t="s">
        <v>72</v>
      </c>
      <c r="AH78" s="215"/>
      <c r="AI78" s="241" t="s">
        <v>73</v>
      </c>
      <c r="AJ78" s="215"/>
      <c r="AK78" s="241" t="s">
        <v>48</v>
      </c>
      <c r="AL78" s="215"/>
      <c r="AM78" s="241" t="s">
        <v>72</v>
      </c>
      <c r="AN78" s="215"/>
      <c r="AO78" s="241" t="s">
        <v>73</v>
      </c>
      <c r="AP78" s="215"/>
      <c r="AQ78" s="241" t="s">
        <v>48</v>
      </c>
      <c r="AR78" s="215"/>
      <c r="AS78" s="241" t="s">
        <v>72</v>
      </c>
      <c r="AT78" s="215"/>
      <c r="AU78" s="241" t="s">
        <v>73</v>
      </c>
      <c r="AV78" s="215"/>
      <c r="AW78" s="241" t="s">
        <v>48</v>
      </c>
      <c r="AX78" s="215"/>
      <c r="AY78" s="241" t="s">
        <v>278</v>
      </c>
      <c r="AZ78" s="215"/>
      <c r="BA78" s="241" t="s">
        <v>272</v>
      </c>
      <c r="BB78" s="215"/>
      <c r="BC78" s="241" t="s">
        <v>72</v>
      </c>
      <c r="BD78" s="215"/>
      <c r="BE78" s="241" t="s">
        <v>73</v>
      </c>
      <c r="BF78" s="215"/>
      <c r="BG78" s="241" t="s">
        <v>48</v>
      </c>
      <c r="BH78" s="215"/>
      <c r="BI78" s="241" t="s">
        <v>72</v>
      </c>
      <c r="BJ78" s="215"/>
      <c r="BK78" s="241" t="s">
        <v>73</v>
      </c>
      <c r="BL78" s="215"/>
      <c r="BM78" s="241" t="s">
        <v>48</v>
      </c>
      <c r="BN78" s="215"/>
      <c r="BO78" s="241" t="s">
        <v>48</v>
      </c>
      <c r="BP78" s="215"/>
      <c r="BQ78" s="241" t="s">
        <v>69</v>
      </c>
      <c r="BR78" s="203"/>
      <c r="BS78" s="203"/>
    </row>
    <row r="79" spans="1:71" ht="9.75" customHeight="1" x14ac:dyDescent="0.25">
      <c r="A79" s="203"/>
      <c r="B79" s="10" t="s">
        <v>282</v>
      </c>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BS79" s="203"/>
    </row>
    <row r="80" spans="1:71" ht="9.75" customHeight="1" x14ac:dyDescent="0.25">
      <c r="A80" s="203">
        <v>1</v>
      </c>
      <c r="B80" s="203"/>
      <c r="C80" s="10" t="s">
        <v>123</v>
      </c>
      <c r="D80" s="204"/>
      <c r="E80" s="189">
        <v>20433700</v>
      </c>
      <c r="F80" s="204"/>
      <c r="G80" s="189">
        <v>2987094</v>
      </c>
      <c r="H80" s="204"/>
      <c r="I80" s="189">
        <v>7718316</v>
      </c>
      <c r="J80" s="189"/>
      <c r="K80" s="189">
        <v>0</v>
      </c>
      <c r="L80" s="204"/>
      <c r="M80" s="189">
        <v>2277742</v>
      </c>
      <c r="N80" s="204"/>
      <c r="O80" s="189">
        <v>0</v>
      </c>
      <c r="P80" s="204"/>
      <c r="Q80" s="189">
        <v>490070</v>
      </c>
      <c r="R80" s="204"/>
      <c r="S80" s="189">
        <v>575652</v>
      </c>
      <c r="T80" s="204"/>
      <c r="U80" s="189">
        <f t="shared" ref="U80:U111" si="17">SUM(E80:S80)</f>
        <v>34482574</v>
      </c>
      <c r="V80" s="204"/>
      <c r="W80" s="105">
        <f t="shared" ref="W80:W111" si="18">(U80/$BS80)</f>
        <v>1052.2925325765204</v>
      </c>
      <c r="X80" s="203"/>
      <c r="Y80" s="188">
        <f t="shared" ref="Y80:Y111" si="19">IF($BO80,U80/$BO80*100,0)</f>
        <v>63.012618175473534</v>
      </c>
      <c r="Z80" s="204"/>
      <c r="AA80" s="189">
        <v>7342997</v>
      </c>
      <c r="AB80" s="204"/>
      <c r="AC80" s="105">
        <f t="shared" ref="AC80:AC111" si="20">(AA80/$BS80)</f>
        <v>224.08364612896335</v>
      </c>
      <c r="AD80" s="203"/>
      <c r="AE80" s="188">
        <f t="shared" ref="AE80:AE111" si="21">IF($BO80,AA80/$BO80*100,0)</f>
        <v>13.418414362705281</v>
      </c>
      <c r="AF80" s="220"/>
      <c r="AG80" s="189">
        <v>414763</v>
      </c>
      <c r="AH80" s="204"/>
      <c r="AI80" s="105">
        <f t="shared" ref="AI80:AI111" si="22">(AG80/$BS80)</f>
        <v>12.657175989502273</v>
      </c>
      <c r="AJ80" s="203"/>
      <c r="AK80" s="188">
        <f t="shared" ref="AK80:AK111" si="23">IF($BO80,AG80/$BO80*100,0)</f>
        <v>0.75792783196271629</v>
      </c>
      <c r="AL80" s="204"/>
      <c r="AM80" s="189">
        <v>85100</v>
      </c>
      <c r="AN80" s="204"/>
      <c r="AO80" s="105">
        <f t="shared" ref="AO80:AO111" si="24">(AM80/$BS80)</f>
        <v>2.596966645305014</v>
      </c>
      <c r="AP80" s="203"/>
      <c r="AQ80" s="188">
        <f t="shared" ref="AQ80:AQ111" si="25">IF($BO80,AM80/$BO80*100,0)</f>
        <v>0.15550967299404034</v>
      </c>
      <c r="AR80" s="204"/>
      <c r="AS80" s="189">
        <v>10658211</v>
      </c>
      <c r="AT80" s="204"/>
      <c r="AU80" s="105">
        <f t="shared" ref="AU80:AU111" si="26">(AS80/$BS80)</f>
        <v>325.2528609356404</v>
      </c>
      <c r="AV80" s="203"/>
      <c r="AW80" s="188">
        <f t="shared" ref="AW80:AW111" si="27">IF($BO80,AS80/$BO80*100,0)</f>
        <v>19.47655590260263</v>
      </c>
      <c r="AX80" s="204"/>
      <c r="AY80" s="189">
        <v>43588</v>
      </c>
      <c r="AZ80" s="204"/>
      <c r="BA80" s="189">
        <v>520048</v>
      </c>
      <c r="BB80" s="204"/>
      <c r="BC80" s="189">
        <f t="shared" ref="BC80:BC111" si="28">(AY80+BA80)</f>
        <v>563636</v>
      </c>
      <c r="BD80" s="204"/>
      <c r="BE80" s="105">
        <f t="shared" ref="BE80:BE111" si="29">(BC80/$BS80)</f>
        <v>17.200280753150842</v>
      </c>
      <c r="BF80" s="203"/>
      <c r="BG80" s="188">
        <f t="shared" ref="BG80:BG111" si="30">IF($BO80,BC80/$BO80*100,0)</f>
        <v>1.0299747361653222</v>
      </c>
      <c r="BH80" s="204"/>
      <c r="BI80" s="189">
        <v>1176003</v>
      </c>
      <c r="BJ80" s="204"/>
      <c r="BK80" s="105">
        <f t="shared" ref="BK80:BK111" si="31">(BI80/$BS80)</f>
        <v>35.887668223015652</v>
      </c>
      <c r="BL80" s="203"/>
      <c r="BM80" s="188">
        <f t="shared" ref="BM80:BM111" si="32">IF($BO80,BI80/$BO80*100,0)</f>
        <v>2.1489993180964797</v>
      </c>
      <c r="BN80" s="204"/>
      <c r="BO80" s="189">
        <f t="shared" ref="BO80:BO111" si="33">(U80+AA80+AG80+AM80+AS80+BC80+BI80)</f>
        <v>54723284</v>
      </c>
      <c r="BP80" s="203"/>
      <c r="BQ80" s="203">
        <v>1</v>
      </c>
      <c r="BR80" s="203"/>
      <c r="BS80" s="220">
        <v>32769</v>
      </c>
    </row>
    <row r="81" spans="1:71" ht="9.75" customHeight="1" x14ac:dyDescent="0.25">
      <c r="A81" s="203">
        <v>2</v>
      </c>
      <c r="B81" s="203"/>
      <c r="C81" s="10" t="s">
        <v>124</v>
      </c>
      <c r="D81" s="203"/>
      <c r="E81" s="190">
        <v>158837479</v>
      </c>
      <c r="F81" s="220"/>
      <c r="G81" s="190">
        <v>3906337</v>
      </c>
      <c r="H81" s="203"/>
      <c r="I81" s="266">
        <v>30228095</v>
      </c>
      <c r="J81" s="190"/>
      <c r="K81" s="266">
        <v>77384</v>
      </c>
      <c r="L81" s="203"/>
      <c r="M81" s="190">
        <v>619066</v>
      </c>
      <c r="N81" s="203"/>
      <c r="O81" s="190">
        <v>0</v>
      </c>
      <c r="P81" s="203"/>
      <c r="Q81" s="190">
        <v>1302614</v>
      </c>
      <c r="R81" s="203"/>
      <c r="S81" s="190">
        <v>1182646</v>
      </c>
      <c r="T81" s="203"/>
      <c r="U81" s="190">
        <f t="shared" si="17"/>
        <v>196153621</v>
      </c>
      <c r="V81" s="203"/>
      <c r="W81" s="188">
        <f t="shared" si="18"/>
        <v>1805.5543681366728</v>
      </c>
      <c r="X81" s="203"/>
      <c r="Y81" s="188">
        <f t="shared" si="19"/>
        <v>70.094279908133046</v>
      </c>
      <c r="Z81" s="203"/>
      <c r="AA81" s="190">
        <v>54748856</v>
      </c>
      <c r="AB81" s="203"/>
      <c r="AC81" s="188">
        <f t="shared" si="20"/>
        <v>503.95213505278952</v>
      </c>
      <c r="AD81" s="203"/>
      <c r="AE81" s="188">
        <f t="shared" si="21"/>
        <v>19.564164135996602</v>
      </c>
      <c r="AF81" s="203"/>
      <c r="AG81" s="190">
        <v>2624646</v>
      </c>
      <c r="AH81" s="203"/>
      <c r="AI81" s="188">
        <f t="shared" si="22"/>
        <v>24.159335045425674</v>
      </c>
      <c r="AJ81" s="203"/>
      <c r="AK81" s="188">
        <f t="shared" si="23"/>
        <v>0.93790096989217342</v>
      </c>
      <c r="AL81" s="203"/>
      <c r="AM81" s="190">
        <v>515342</v>
      </c>
      <c r="AN81" s="203"/>
      <c r="AO81" s="188">
        <f t="shared" si="24"/>
        <v>4.7436187741050633</v>
      </c>
      <c r="AP81" s="203"/>
      <c r="AQ81" s="188">
        <f t="shared" si="25"/>
        <v>0.18415426751880917</v>
      </c>
      <c r="AR81" s="203"/>
      <c r="AS81" s="190">
        <v>18747586</v>
      </c>
      <c r="AT81" s="203"/>
      <c r="AU81" s="188">
        <f t="shared" si="26"/>
        <v>172.5677335027016</v>
      </c>
      <c r="AV81" s="203"/>
      <c r="AW81" s="188">
        <f t="shared" si="27"/>
        <v>6.6993335834763741</v>
      </c>
      <c r="AX81" s="203"/>
      <c r="AY81" s="190">
        <v>903125</v>
      </c>
      <c r="AZ81" s="203"/>
      <c r="BA81" s="190">
        <v>2313612</v>
      </c>
      <c r="BB81" s="203"/>
      <c r="BC81" s="190">
        <f t="shared" si="28"/>
        <v>3216737</v>
      </c>
      <c r="BD81" s="203"/>
      <c r="BE81" s="188">
        <f t="shared" si="29"/>
        <v>29.609412825964892</v>
      </c>
      <c r="BF81" s="203"/>
      <c r="BG81" s="188">
        <f t="shared" si="30"/>
        <v>1.1494810165592009</v>
      </c>
      <c r="BH81" s="203"/>
      <c r="BI81" s="270">
        <v>3835763</v>
      </c>
      <c r="BJ81" s="203"/>
      <c r="BK81" s="188">
        <f t="shared" si="31"/>
        <v>35.307421828256885</v>
      </c>
      <c r="BL81" s="203"/>
      <c r="BM81" s="188">
        <f t="shared" si="32"/>
        <v>1.3706861184237846</v>
      </c>
      <c r="BN81" s="203"/>
      <c r="BO81" s="190">
        <f t="shared" si="33"/>
        <v>279842551</v>
      </c>
      <c r="BP81" s="203"/>
      <c r="BQ81" s="203">
        <v>2</v>
      </c>
      <c r="BR81" s="203"/>
      <c r="BS81" s="220">
        <v>108639</v>
      </c>
    </row>
    <row r="82" spans="1:71" ht="9.75" customHeight="1" x14ac:dyDescent="0.25">
      <c r="A82" s="203">
        <v>3</v>
      </c>
      <c r="B82" s="203"/>
      <c r="C82" s="10" t="s">
        <v>125</v>
      </c>
      <c r="D82" s="203"/>
      <c r="E82" s="190">
        <v>7359136</v>
      </c>
      <c r="F82" s="220"/>
      <c r="G82" s="190">
        <v>1231931</v>
      </c>
      <c r="H82" s="203"/>
      <c r="I82" s="190">
        <v>2393272</v>
      </c>
      <c r="J82" s="190"/>
      <c r="K82" s="190">
        <v>22749</v>
      </c>
      <c r="L82" s="203"/>
      <c r="M82" s="190">
        <v>5385607</v>
      </c>
      <c r="N82" s="203"/>
      <c r="O82" s="190">
        <v>0</v>
      </c>
      <c r="P82" s="203"/>
      <c r="Q82" s="190">
        <v>85854</v>
      </c>
      <c r="R82" s="203"/>
      <c r="S82" s="190">
        <v>63483</v>
      </c>
      <c r="T82" s="203"/>
      <c r="U82" s="190">
        <f t="shared" si="17"/>
        <v>16542032</v>
      </c>
      <c r="V82" s="203"/>
      <c r="W82" s="188">
        <f t="shared" si="18"/>
        <v>1092.3159006867406</v>
      </c>
      <c r="X82" s="203"/>
      <c r="Y82" s="188">
        <f t="shared" si="19"/>
        <v>63.94047262516608</v>
      </c>
      <c r="Z82" s="203"/>
      <c r="AA82" s="190">
        <v>2884888</v>
      </c>
      <c r="AB82" s="203"/>
      <c r="AC82" s="188">
        <f t="shared" si="20"/>
        <v>190.49709455890121</v>
      </c>
      <c r="AD82" s="203"/>
      <c r="AE82" s="188">
        <f t="shared" si="21"/>
        <v>11.151054609897388</v>
      </c>
      <c r="AF82" s="203"/>
      <c r="AG82" s="190">
        <v>51300</v>
      </c>
      <c r="AH82" s="203"/>
      <c r="AI82" s="188">
        <f t="shared" si="22"/>
        <v>3.3874801901743266</v>
      </c>
      <c r="AJ82" s="203"/>
      <c r="AK82" s="188">
        <f t="shared" si="23"/>
        <v>0.19829161530282494</v>
      </c>
      <c r="AL82" s="203"/>
      <c r="AM82" s="190">
        <v>37911</v>
      </c>
      <c r="AN82" s="203"/>
      <c r="AO82" s="188">
        <f t="shared" si="24"/>
        <v>2.5033676703645007</v>
      </c>
      <c r="AP82" s="203"/>
      <c r="AQ82" s="188">
        <f t="shared" si="25"/>
        <v>0.1465386633088771</v>
      </c>
      <c r="AR82" s="203"/>
      <c r="AS82" s="190">
        <v>5296910</v>
      </c>
      <c r="AT82" s="203"/>
      <c r="AU82" s="188">
        <f t="shared" si="26"/>
        <v>349.76954569466454</v>
      </c>
      <c r="AV82" s="203"/>
      <c r="AW82" s="188">
        <f t="shared" si="27"/>
        <v>20.474324366738525</v>
      </c>
      <c r="AX82" s="203"/>
      <c r="AY82" s="190">
        <v>337033</v>
      </c>
      <c r="AZ82" s="203"/>
      <c r="BA82" s="190">
        <v>7385</v>
      </c>
      <c r="BB82" s="203"/>
      <c r="BC82" s="190">
        <f t="shared" si="28"/>
        <v>344418</v>
      </c>
      <c r="BD82" s="203"/>
      <c r="BE82" s="188">
        <f t="shared" si="29"/>
        <v>22.742868462757528</v>
      </c>
      <c r="BF82" s="203"/>
      <c r="BG82" s="188">
        <f t="shared" si="30"/>
        <v>1.3312904787401239</v>
      </c>
      <c r="BH82" s="203"/>
      <c r="BI82" s="270">
        <v>713529</v>
      </c>
      <c r="BJ82" s="203"/>
      <c r="BK82" s="188">
        <f t="shared" si="31"/>
        <v>47.116283676703645</v>
      </c>
      <c r="BL82" s="203"/>
      <c r="BM82" s="188">
        <f t="shared" si="32"/>
        <v>2.7580276408461866</v>
      </c>
      <c r="BN82" s="203"/>
      <c r="BO82" s="190">
        <f t="shared" si="33"/>
        <v>25870988</v>
      </c>
      <c r="BP82" s="203"/>
      <c r="BQ82" s="203">
        <v>3</v>
      </c>
      <c r="BR82" s="203"/>
      <c r="BS82" s="220">
        <v>15144</v>
      </c>
    </row>
    <row r="83" spans="1:71" ht="9.75" customHeight="1" x14ac:dyDescent="0.25">
      <c r="A83" s="203">
        <v>4</v>
      </c>
      <c r="B83" s="203"/>
      <c r="C83" s="10" t="s">
        <v>126</v>
      </c>
      <c r="D83" s="203"/>
      <c r="E83" s="190">
        <v>5616810</v>
      </c>
      <c r="F83" s="220"/>
      <c r="G83" s="190">
        <v>282389</v>
      </c>
      <c r="H83" s="203"/>
      <c r="I83" s="190">
        <v>2882335</v>
      </c>
      <c r="J83" s="190"/>
      <c r="K83" s="190">
        <v>15192</v>
      </c>
      <c r="L83" s="203"/>
      <c r="M83" s="190">
        <v>49903</v>
      </c>
      <c r="N83" s="203"/>
      <c r="O83" s="190">
        <v>0</v>
      </c>
      <c r="P83" s="203"/>
      <c r="Q83" s="190">
        <v>140266</v>
      </c>
      <c r="R83" s="203"/>
      <c r="S83" s="190">
        <v>64120</v>
      </c>
      <c r="T83" s="203"/>
      <c r="U83" s="190">
        <f t="shared" si="17"/>
        <v>9051015</v>
      </c>
      <c r="V83" s="203"/>
      <c r="W83" s="188">
        <f t="shared" si="18"/>
        <v>696.49980761831478</v>
      </c>
      <c r="X83" s="203"/>
      <c r="Y83" s="188">
        <f t="shared" si="19"/>
        <v>53.820029473419076</v>
      </c>
      <c r="Z83" s="203"/>
      <c r="AA83" s="190">
        <v>1980398</v>
      </c>
      <c r="AB83" s="203"/>
      <c r="AC83" s="188">
        <f t="shared" si="20"/>
        <v>152.3969218930358</v>
      </c>
      <c r="AD83" s="203"/>
      <c r="AE83" s="188">
        <f t="shared" si="21"/>
        <v>11.776036027904071</v>
      </c>
      <c r="AF83" s="203"/>
      <c r="AG83" s="190">
        <v>169966</v>
      </c>
      <c r="AH83" s="203"/>
      <c r="AI83" s="188">
        <f t="shared" si="22"/>
        <v>13.079338207002694</v>
      </c>
      <c r="AJ83" s="203"/>
      <c r="AK83" s="188">
        <f t="shared" si="23"/>
        <v>1.0106684310521137</v>
      </c>
      <c r="AL83" s="203"/>
      <c r="AM83" s="190">
        <v>81469</v>
      </c>
      <c r="AN83" s="203"/>
      <c r="AO83" s="188">
        <f t="shared" si="24"/>
        <v>6.2692574066948827</v>
      </c>
      <c r="AP83" s="203"/>
      <c r="AQ83" s="188">
        <f t="shared" si="25"/>
        <v>0.48443892548736006</v>
      </c>
      <c r="AR83" s="203"/>
      <c r="AS83" s="190">
        <v>4435967</v>
      </c>
      <c r="AT83" s="203"/>
      <c r="AU83" s="188">
        <f t="shared" si="26"/>
        <v>341.35952289342055</v>
      </c>
      <c r="AV83" s="203"/>
      <c r="AW83" s="188">
        <f t="shared" si="27"/>
        <v>26.377580269518319</v>
      </c>
      <c r="AX83" s="203"/>
      <c r="AY83" s="190">
        <v>132223</v>
      </c>
      <c r="AZ83" s="203"/>
      <c r="BA83" s="190">
        <v>21369</v>
      </c>
      <c r="BB83" s="203"/>
      <c r="BC83" s="190">
        <f t="shared" si="28"/>
        <v>153592</v>
      </c>
      <c r="BD83" s="203"/>
      <c r="BE83" s="188">
        <f t="shared" si="29"/>
        <v>11.819315121200463</v>
      </c>
      <c r="BF83" s="203"/>
      <c r="BG83" s="188">
        <f t="shared" si="30"/>
        <v>0.91330375288090693</v>
      </c>
      <c r="BH83" s="203"/>
      <c r="BI83" s="270">
        <v>944780</v>
      </c>
      <c r="BJ83" s="203"/>
      <c r="BK83" s="188">
        <f t="shared" si="31"/>
        <v>72.703347441323587</v>
      </c>
      <c r="BL83" s="203"/>
      <c r="BM83" s="188">
        <f t="shared" si="32"/>
        <v>5.6179431197381584</v>
      </c>
      <c r="BN83" s="203"/>
      <c r="BO83" s="190">
        <f t="shared" si="33"/>
        <v>16817187</v>
      </c>
      <c r="BP83" s="203"/>
      <c r="BQ83" s="203">
        <v>4</v>
      </c>
      <c r="BR83" s="203"/>
      <c r="BS83" s="220">
        <v>12995</v>
      </c>
    </row>
    <row r="84" spans="1:71" ht="9.75" customHeight="1" x14ac:dyDescent="0.25">
      <c r="A84" s="203">
        <v>5</v>
      </c>
      <c r="B84" s="203"/>
      <c r="C84" s="10" t="s">
        <v>127</v>
      </c>
      <c r="D84" s="203"/>
      <c r="E84" s="190">
        <v>14356984</v>
      </c>
      <c r="F84" s="220"/>
      <c r="G84" s="190">
        <v>778659</v>
      </c>
      <c r="H84" s="203"/>
      <c r="I84" s="190">
        <v>6323482</v>
      </c>
      <c r="J84" s="190"/>
      <c r="K84" s="190">
        <v>63807</v>
      </c>
      <c r="L84" s="203"/>
      <c r="M84" s="190">
        <v>2083179</v>
      </c>
      <c r="N84" s="203"/>
      <c r="O84" s="190">
        <v>290696</v>
      </c>
      <c r="P84" s="203"/>
      <c r="Q84" s="190">
        <v>244290</v>
      </c>
      <c r="R84" s="203"/>
      <c r="S84" s="190">
        <v>140093</v>
      </c>
      <c r="T84" s="203"/>
      <c r="U84" s="190">
        <f t="shared" si="17"/>
        <v>24281190</v>
      </c>
      <c r="V84" s="203"/>
      <c r="W84" s="193">
        <f t="shared" si="18"/>
        <v>761.95405905795963</v>
      </c>
      <c r="X84" s="203"/>
      <c r="Y84" s="193">
        <f t="shared" si="19"/>
        <v>59.527271212642255</v>
      </c>
      <c r="Z84" s="203"/>
      <c r="AA84" s="190">
        <v>6297768</v>
      </c>
      <c r="AB84" s="203"/>
      <c r="AC84" s="193">
        <f t="shared" si="20"/>
        <v>197.62663570464744</v>
      </c>
      <c r="AD84" s="203"/>
      <c r="AE84" s="193">
        <f t="shared" si="21"/>
        <v>15.43947985128816</v>
      </c>
      <c r="AF84" s="203"/>
      <c r="AG84" s="190">
        <v>178315</v>
      </c>
      <c r="AH84" s="203"/>
      <c r="AI84" s="193">
        <f t="shared" si="22"/>
        <v>5.5956004644302881</v>
      </c>
      <c r="AJ84" s="203"/>
      <c r="AK84" s="193">
        <f t="shared" si="23"/>
        <v>0.43715342478199387</v>
      </c>
      <c r="AL84" s="203"/>
      <c r="AM84" s="190">
        <v>430626</v>
      </c>
      <c r="AN84" s="203"/>
      <c r="AO84" s="193">
        <f t="shared" si="24"/>
        <v>13.513226849091536</v>
      </c>
      <c r="AP84" s="203"/>
      <c r="AQ84" s="193">
        <f t="shared" si="25"/>
        <v>1.0557139371346824</v>
      </c>
      <c r="AR84" s="203"/>
      <c r="AS84" s="190">
        <v>8019933</v>
      </c>
      <c r="AT84" s="203"/>
      <c r="AU84" s="193">
        <f t="shared" si="26"/>
        <v>251.66890513697555</v>
      </c>
      <c r="AV84" s="203"/>
      <c r="AW84" s="193">
        <f t="shared" si="27"/>
        <v>19.661504514326506</v>
      </c>
      <c r="AX84" s="203"/>
      <c r="AY84" s="190">
        <v>189570</v>
      </c>
      <c r="AZ84" s="203"/>
      <c r="BA84" s="190">
        <v>211912</v>
      </c>
      <c r="BB84" s="203"/>
      <c r="BC84" s="190">
        <f t="shared" si="28"/>
        <v>401482</v>
      </c>
      <c r="BD84" s="203"/>
      <c r="BE84" s="193">
        <f t="shared" si="29"/>
        <v>12.598675746069603</v>
      </c>
      <c r="BF84" s="203"/>
      <c r="BG84" s="193">
        <f t="shared" si="30"/>
        <v>0.98426509989807065</v>
      </c>
      <c r="BH84" s="203"/>
      <c r="BI84" s="270">
        <v>1180713</v>
      </c>
      <c r="BJ84" s="203"/>
      <c r="BK84" s="193">
        <f t="shared" si="31"/>
        <v>37.051275614271816</v>
      </c>
      <c r="BL84" s="203"/>
      <c r="BM84" s="193">
        <f t="shared" si="32"/>
        <v>2.8946119599283424</v>
      </c>
      <c r="BN84" s="203"/>
      <c r="BO84" s="190">
        <f t="shared" si="33"/>
        <v>40790027</v>
      </c>
      <c r="BP84" s="203"/>
      <c r="BQ84" s="203">
        <v>5</v>
      </c>
      <c r="BR84" s="203"/>
      <c r="BS84" s="220">
        <v>31867</v>
      </c>
    </row>
    <row r="85" spans="1:71" ht="9.75" customHeight="1" x14ac:dyDescent="0.25">
      <c r="A85" s="203">
        <v>6</v>
      </c>
      <c r="B85" s="203"/>
      <c r="C85" s="10" t="s">
        <v>128</v>
      </c>
      <c r="D85" s="203"/>
      <c r="E85" s="190">
        <v>8636958</v>
      </c>
      <c r="F85" s="220"/>
      <c r="G85" s="190">
        <v>778445</v>
      </c>
      <c r="H85" s="203"/>
      <c r="I85" s="190">
        <v>3548315</v>
      </c>
      <c r="J85" s="190"/>
      <c r="K85" s="190">
        <v>92733</v>
      </c>
      <c r="L85" s="203"/>
      <c r="M85" s="190">
        <v>83213</v>
      </c>
      <c r="N85" s="203"/>
      <c r="O85" s="190">
        <v>132884</v>
      </c>
      <c r="P85" s="203"/>
      <c r="Q85" s="190">
        <v>144442</v>
      </c>
      <c r="R85" s="203"/>
      <c r="S85" s="190">
        <v>110212</v>
      </c>
      <c r="T85" s="203"/>
      <c r="U85" s="190">
        <f t="shared" si="17"/>
        <v>13527202</v>
      </c>
      <c r="V85" s="203"/>
      <c r="W85" s="193">
        <f t="shared" si="18"/>
        <v>862.7592320938835</v>
      </c>
      <c r="X85" s="203"/>
      <c r="Y85" s="193">
        <f t="shared" si="19"/>
        <v>71.093907463466451</v>
      </c>
      <c r="Z85" s="203"/>
      <c r="AA85" s="190">
        <v>2357270</v>
      </c>
      <c r="AB85" s="203"/>
      <c r="AC85" s="193">
        <f t="shared" si="20"/>
        <v>150.34568531156324</v>
      </c>
      <c r="AD85" s="203"/>
      <c r="AE85" s="193">
        <f t="shared" si="21"/>
        <v>12.388928268122672</v>
      </c>
      <c r="AF85" s="203"/>
      <c r="AG85" s="270">
        <v>95023</v>
      </c>
      <c r="AH85" s="203"/>
      <c r="AI85" s="193">
        <f t="shared" si="22"/>
        <v>6.0605268193124564</v>
      </c>
      <c r="AJ85" s="203"/>
      <c r="AK85" s="193">
        <f t="shared" si="23"/>
        <v>0.49940529969915221</v>
      </c>
      <c r="AL85" s="203"/>
      <c r="AM85" s="270">
        <v>66993</v>
      </c>
      <c r="AN85" s="203"/>
      <c r="AO85" s="193">
        <f t="shared" si="24"/>
        <v>4.2727852541616178</v>
      </c>
      <c r="AP85" s="203"/>
      <c r="AQ85" s="193">
        <f t="shared" si="25"/>
        <v>0.35209011757937875</v>
      </c>
      <c r="AR85" s="203"/>
      <c r="AS85" s="270">
        <v>2570491</v>
      </c>
      <c r="AT85" s="203"/>
      <c r="AU85" s="193">
        <f t="shared" si="26"/>
        <v>163.94483066522099</v>
      </c>
      <c r="AV85" s="203"/>
      <c r="AW85" s="193">
        <f t="shared" si="27"/>
        <v>13.509537987950008</v>
      </c>
      <c r="AX85" s="203"/>
      <c r="AY85" s="270">
        <v>59166</v>
      </c>
      <c r="AZ85" s="203"/>
      <c r="BA85" s="270">
        <v>75189</v>
      </c>
      <c r="BB85" s="203"/>
      <c r="BC85" s="190">
        <f t="shared" si="28"/>
        <v>134355</v>
      </c>
      <c r="BD85" s="203"/>
      <c r="BE85" s="193">
        <f t="shared" si="29"/>
        <v>8.5691051725237575</v>
      </c>
      <c r="BF85" s="203"/>
      <c r="BG85" s="193">
        <f t="shared" si="30"/>
        <v>0.70611956095976336</v>
      </c>
      <c r="BH85" s="203"/>
      <c r="BI85" s="270">
        <v>275897</v>
      </c>
      <c r="BJ85" s="203"/>
      <c r="BK85" s="193">
        <f t="shared" si="31"/>
        <v>17.596594170546592</v>
      </c>
      <c r="BL85" s="203"/>
      <c r="BM85" s="193">
        <f t="shared" si="32"/>
        <v>1.4500113022225882</v>
      </c>
      <c r="BN85" s="203"/>
      <c r="BO85" s="190">
        <f t="shared" si="33"/>
        <v>19027231</v>
      </c>
      <c r="BP85" s="203"/>
      <c r="BQ85" s="203">
        <v>6</v>
      </c>
      <c r="BR85" s="203"/>
      <c r="BS85" s="220">
        <v>15679</v>
      </c>
    </row>
    <row r="86" spans="1:71" ht="9.75" customHeight="1" x14ac:dyDescent="0.25">
      <c r="A86" s="203">
        <v>7</v>
      </c>
      <c r="B86" s="203"/>
      <c r="C86" s="10" t="s">
        <v>129</v>
      </c>
      <c r="D86" s="203"/>
      <c r="E86" s="190">
        <v>779774529</v>
      </c>
      <c r="F86" s="220"/>
      <c r="G86" s="190">
        <v>9250150</v>
      </c>
      <c r="H86" s="203"/>
      <c r="I86" s="190">
        <v>85206349</v>
      </c>
      <c r="J86" s="190"/>
      <c r="K86" s="190">
        <v>0</v>
      </c>
      <c r="L86" s="203"/>
      <c r="M86" s="190">
        <v>305453</v>
      </c>
      <c r="N86" s="203"/>
      <c r="O86" s="190">
        <v>0</v>
      </c>
      <c r="P86" s="203"/>
      <c r="Q86" s="190">
        <v>1909957</v>
      </c>
      <c r="R86" s="203"/>
      <c r="S86" s="190">
        <v>314992</v>
      </c>
      <c r="T86" s="203"/>
      <c r="U86" s="190">
        <f t="shared" si="17"/>
        <v>876761430</v>
      </c>
      <c r="V86" s="203"/>
      <c r="W86" s="193">
        <f t="shared" si="18"/>
        <v>3637.5463322145283</v>
      </c>
      <c r="X86" s="203"/>
      <c r="Y86" s="193">
        <f t="shared" si="19"/>
        <v>68.871753062518437</v>
      </c>
      <c r="Z86" s="203"/>
      <c r="AA86" s="190">
        <v>242170746</v>
      </c>
      <c r="AB86" s="203"/>
      <c r="AC86" s="193">
        <f t="shared" si="20"/>
        <v>1004.7286282677331</v>
      </c>
      <c r="AD86" s="203"/>
      <c r="AE86" s="193">
        <f t="shared" si="21"/>
        <v>19.023103944567765</v>
      </c>
      <c r="AF86" s="203"/>
      <c r="AG86" s="270">
        <v>6396374</v>
      </c>
      <c r="AH86" s="203"/>
      <c r="AI86" s="193">
        <f t="shared" si="22"/>
        <v>26.537557409627809</v>
      </c>
      <c r="AJ86" s="203"/>
      <c r="AK86" s="193">
        <f t="shared" si="23"/>
        <v>0.50245080993527891</v>
      </c>
      <c r="AL86" s="203"/>
      <c r="AM86" s="270">
        <v>7637317</v>
      </c>
      <c r="AN86" s="203"/>
      <c r="AO86" s="193">
        <f t="shared" si="24"/>
        <v>31.686036236002838</v>
      </c>
      <c r="AP86" s="203"/>
      <c r="AQ86" s="193">
        <f t="shared" si="25"/>
        <v>0.59992991535242846</v>
      </c>
      <c r="AR86" s="203"/>
      <c r="AS86" s="270">
        <v>118633792</v>
      </c>
      <c r="AT86" s="203"/>
      <c r="AU86" s="193">
        <f t="shared" si="26"/>
        <v>492.19308719625275</v>
      </c>
      <c r="AV86" s="203"/>
      <c r="AW86" s="193">
        <f t="shared" si="27"/>
        <v>9.3189742932626221</v>
      </c>
      <c r="AX86" s="203"/>
      <c r="AY86" s="270">
        <v>11779834</v>
      </c>
      <c r="AZ86" s="203"/>
      <c r="BA86" s="270">
        <v>9478998</v>
      </c>
      <c r="BB86" s="203"/>
      <c r="BC86" s="190">
        <f t="shared" si="28"/>
        <v>21258832</v>
      </c>
      <c r="BD86" s="203"/>
      <c r="BE86" s="193">
        <f t="shared" si="29"/>
        <v>88.199575988150897</v>
      </c>
      <c r="BF86" s="203"/>
      <c r="BG86" s="193">
        <f t="shared" si="30"/>
        <v>1.6699332085143903</v>
      </c>
      <c r="BH86" s="203"/>
      <c r="BI86" s="270">
        <v>176376</v>
      </c>
      <c r="BJ86" s="203"/>
      <c r="BK86" s="193">
        <f t="shared" si="31"/>
        <v>0.73175649605237503</v>
      </c>
      <c r="BL86" s="203"/>
      <c r="BM86" s="193">
        <f t="shared" si="32"/>
        <v>1.3854765849080235E-2</v>
      </c>
      <c r="BN86" s="203"/>
      <c r="BO86" s="190">
        <f t="shared" si="33"/>
        <v>1273034867</v>
      </c>
      <c r="BP86" s="203"/>
      <c r="BQ86" s="203">
        <v>7</v>
      </c>
      <c r="BR86" s="203"/>
      <c r="BS86" s="220">
        <v>241031</v>
      </c>
    </row>
    <row r="87" spans="1:71" ht="9.75" customHeight="1" x14ac:dyDescent="0.25">
      <c r="A87" s="203">
        <v>8</v>
      </c>
      <c r="B87" s="203"/>
      <c r="C87" s="10" t="s">
        <v>130</v>
      </c>
      <c r="D87" s="203"/>
      <c r="E87" s="190">
        <v>45154788</v>
      </c>
      <c r="F87" s="220"/>
      <c r="G87" s="190">
        <v>2902549</v>
      </c>
      <c r="H87" s="203"/>
      <c r="I87" s="190">
        <v>12671554</v>
      </c>
      <c r="J87" s="190"/>
      <c r="K87" s="190">
        <v>240811</v>
      </c>
      <c r="L87" s="203"/>
      <c r="M87" s="190">
        <v>4162444</v>
      </c>
      <c r="N87" s="203"/>
      <c r="O87" s="190">
        <v>0</v>
      </c>
      <c r="P87" s="203"/>
      <c r="Q87" s="190">
        <v>511579</v>
      </c>
      <c r="R87" s="203"/>
      <c r="S87" s="190">
        <v>686448</v>
      </c>
      <c r="T87" s="203"/>
      <c r="U87" s="190">
        <f t="shared" si="17"/>
        <v>66330173</v>
      </c>
      <c r="V87" s="203"/>
      <c r="W87" s="193">
        <f t="shared" si="18"/>
        <v>881.41724027958651</v>
      </c>
      <c r="X87" s="203"/>
      <c r="Y87" s="193">
        <f t="shared" si="19"/>
        <v>64.692304238969484</v>
      </c>
      <c r="Z87" s="203"/>
      <c r="AA87" s="190">
        <v>16840497</v>
      </c>
      <c r="AB87" s="203"/>
      <c r="AC87" s="193">
        <f t="shared" si="20"/>
        <v>223.78208467323995</v>
      </c>
      <c r="AD87" s="203"/>
      <c r="AE87" s="193">
        <f t="shared" si="21"/>
        <v>16.424660244131324</v>
      </c>
      <c r="AF87" s="203"/>
      <c r="AG87" s="270">
        <v>608943</v>
      </c>
      <c r="AH87" s="203"/>
      <c r="AI87" s="193">
        <f t="shared" si="22"/>
        <v>8.0918356499322304</v>
      </c>
      <c r="AJ87" s="203"/>
      <c r="AK87" s="193">
        <f t="shared" si="23"/>
        <v>0.59390657431559535</v>
      </c>
      <c r="AL87" s="203"/>
      <c r="AM87" s="270">
        <v>347877</v>
      </c>
      <c r="AN87" s="203"/>
      <c r="AO87" s="193">
        <f t="shared" si="24"/>
        <v>4.6227044409599491</v>
      </c>
      <c r="AP87" s="203"/>
      <c r="AQ87" s="193">
        <f t="shared" si="25"/>
        <v>0.33928698967421644</v>
      </c>
      <c r="AR87" s="203"/>
      <c r="AS87" s="270">
        <v>15592787</v>
      </c>
      <c r="AT87" s="203"/>
      <c r="AU87" s="193">
        <f t="shared" si="26"/>
        <v>207.20210221383581</v>
      </c>
      <c r="AV87" s="203"/>
      <c r="AW87" s="193">
        <f t="shared" si="27"/>
        <v>15.207759529549975</v>
      </c>
      <c r="AX87" s="203"/>
      <c r="AY87" s="270">
        <v>1240601</v>
      </c>
      <c r="AZ87" s="203"/>
      <c r="BA87" s="270">
        <v>450827</v>
      </c>
      <c r="BB87" s="203"/>
      <c r="BC87" s="190">
        <f t="shared" si="28"/>
        <v>1691428</v>
      </c>
      <c r="BD87" s="203"/>
      <c r="BE87" s="193">
        <f t="shared" si="29"/>
        <v>22.476253753953277</v>
      </c>
      <c r="BF87" s="203"/>
      <c r="BG87" s="193">
        <f t="shared" si="30"/>
        <v>1.649662134520766</v>
      </c>
      <c r="BH87" s="203"/>
      <c r="BI87" s="270">
        <v>1120078</v>
      </c>
      <c r="BJ87" s="203"/>
      <c r="BK87" s="193">
        <f t="shared" si="31"/>
        <v>14.883966300794642</v>
      </c>
      <c r="BL87" s="203"/>
      <c r="BM87" s="193">
        <f t="shared" si="32"/>
        <v>1.0924202888386325</v>
      </c>
      <c r="BN87" s="203"/>
      <c r="BO87" s="190">
        <f t="shared" si="33"/>
        <v>102531783</v>
      </c>
      <c r="BP87" s="203"/>
      <c r="BQ87" s="203">
        <v>8</v>
      </c>
      <c r="BR87" s="203"/>
      <c r="BS87" s="220">
        <v>75254</v>
      </c>
    </row>
    <row r="88" spans="1:71" ht="9.75" customHeight="1" x14ac:dyDescent="0.25">
      <c r="A88" s="203">
        <v>9</v>
      </c>
      <c r="B88" s="203"/>
      <c r="C88" s="10" t="s">
        <v>131</v>
      </c>
      <c r="D88" s="203"/>
      <c r="E88" s="190">
        <v>4224220</v>
      </c>
      <c r="F88" s="220"/>
      <c r="G88" s="190">
        <v>7056552</v>
      </c>
      <c r="H88" s="203"/>
      <c r="I88" s="190">
        <v>162433</v>
      </c>
      <c r="J88" s="190"/>
      <c r="K88" s="190">
        <v>5321</v>
      </c>
      <c r="L88" s="203"/>
      <c r="M88" s="190">
        <v>2820</v>
      </c>
      <c r="N88" s="203"/>
      <c r="O88" s="190">
        <v>0</v>
      </c>
      <c r="P88" s="203"/>
      <c r="Q88" s="190">
        <v>19291</v>
      </c>
      <c r="R88" s="203"/>
      <c r="S88" s="190">
        <v>9264</v>
      </c>
      <c r="T88" s="203"/>
      <c r="U88" s="190">
        <f t="shared" si="17"/>
        <v>11479901</v>
      </c>
      <c r="V88" s="203"/>
      <c r="W88" s="193">
        <f t="shared" si="18"/>
        <v>2591.9848724317003</v>
      </c>
      <c r="X88" s="203"/>
      <c r="Y88" s="193">
        <f t="shared" si="19"/>
        <v>71.093195498870145</v>
      </c>
      <c r="Z88" s="203"/>
      <c r="AA88" s="190">
        <v>3612045</v>
      </c>
      <c r="AB88" s="203"/>
      <c r="AC88" s="193">
        <f t="shared" si="20"/>
        <v>815.54414088959129</v>
      </c>
      <c r="AD88" s="203"/>
      <c r="AE88" s="193">
        <f t="shared" si="21"/>
        <v>22.368818453723289</v>
      </c>
      <c r="AF88" s="203"/>
      <c r="AG88" s="270">
        <v>69300</v>
      </c>
      <c r="AH88" s="203"/>
      <c r="AI88" s="193">
        <f t="shared" si="22"/>
        <v>15.646872883269362</v>
      </c>
      <c r="AJ88" s="203"/>
      <c r="AK88" s="193">
        <f t="shared" si="23"/>
        <v>0.42916384453765771</v>
      </c>
      <c r="AL88" s="203"/>
      <c r="AM88" s="270">
        <v>1096</v>
      </c>
      <c r="AN88" s="203"/>
      <c r="AO88" s="193">
        <f t="shared" si="24"/>
        <v>0.24745992323323548</v>
      </c>
      <c r="AP88" s="203"/>
      <c r="AQ88" s="193">
        <f t="shared" si="25"/>
        <v>6.787353154592681E-3</v>
      </c>
      <c r="AR88" s="203"/>
      <c r="AS88" s="270">
        <v>719335</v>
      </c>
      <c r="AT88" s="203"/>
      <c r="AU88" s="193">
        <f t="shared" si="26"/>
        <v>162.41476631293745</v>
      </c>
      <c r="AV88" s="203"/>
      <c r="AW88" s="193">
        <f t="shared" si="27"/>
        <v>4.454726899141356</v>
      </c>
      <c r="AX88" s="203"/>
      <c r="AY88" s="270">
        <v>102565</v>
      </c>
      <c r="AZ88" s="203"/>
      <c r="BA88" s="270">
        <v>10000</v>
      </c>
      <c r="BB88" s="203"/>
      <c r="BC88" s="190">
        <f t="shared" si="28"/>
        <v>112565</v>
      </c>
      <c r="BD88" s="203"/>
      <c r="BE88" s="193">
        <f t="shared" si="29"/>
        <v>25.415443666741929</v>
      </c>
      <c r="BF88" s="203"/>
      <c r="BG88" s="193">
        <f t="shared" si="30"/>
        <v>0.69709708745139165</v>
      </c>
      <c r="BH88" s="203"/>
      <c r="BI88" s="270">
        <v>153437</v>
      </c>
      <c r="BJ88" s="203"/>
      <c r="BK88" s="193">
        <f t="shared" si="31"/>
        <v>34.643711898848501</v>
      </c>
      <c r="BL88" s="203"/>
      <c r="BM88" s="193">
        <f t="shared" si="32"/>
        <v>0.95021086312156688</v>
      </c>
      <c r="BN88" s="203"/>
      <c r="BO88" s="190">
        <f t="shared" si="33"/>
        <v>16147679</v>
      </c>
      <c r="BP88" s="203"/>
      <c r="BQ88" s="203">
        <v>9</v>
      </c>
      <c r="BR88" s="203"/>
      <c r="BS88" s="220">
        <v>4429</v>
      </c>
    </row>
    <row r="89" spans="1:71" ht="9.75" customHeight="1" x14ac:dyDescent="0.25">
      <c r="A89" s="203">
        <v>10</v>
      </c>
      <c r="B89" s="203"/>
      <c r="C89" s="10" t="s">
        <v>132</v>
      </c>
      <c r="D89" s="203"/>
      <c r="E89" s="190">
        <v>44795546</v>
      </c>
      <c r="F89" s="220"/>
      <c r="G89" s="190">
        <v>1692607</v>
      </c>
      <c r="H89" s="203"/>
      <c r="I89" s="190">
        <v>15446203</v>
      </c>
      <c r="J89" s="190"/>
      <c r="K89" s="190">
        <v>129661</v>
      </c>
      <c r="L89" s="203"/>
      <c r="M89" s="190">
        <v>3867331</v>
      </c>
      <c r="N89" s="203"/>
      <c r="O89" s="190">
        <v>0</v>
      </c>
      <c r="P89" s="203"/>
      <c r="Q89" s="190">
        <v>516190</v>
      </c>
      <c r="R89" s="203"/>
      <c r="S89" s="190">
        <v>326690</v>
      </c>
      <c r="T89" s="203"/>
      <c r="U89" s="190">
        <f t="shared" si="17"/>
        <v>66774228</v>
      </c>
      <c r="V89" s="203"/>
      <c r="W89" s="193">
        <f t="shared" si="18"/>
        <v>852.48411188704051</v>
      </c>
      <c r="X89" s="203"/>
      <c r="Y89" s="193">
        <f t="shared" si="19"/>
        <v>70.569473329413668</v>
      </c>
      <c r="Z89" s="203"/>
      <c r="AA89" s="190">
        <v>11839516</v>
      </c>
      <c r="AB89" s="203"/>
      <c r="AC89" s="193">
        <f t="shared" si="20"/>
        <v>151.15111899807223</v>
      </c>
      <c r="AD89" s="203"/>
      <c r="AE89" s="193">
        <f t="shared" si="21"/>
        <v>12.512438310708232</v>
      </c>
      <c r="AF89" s="203"/>
      <c r="AG89" s="270">
        <v>611793</v>
      </c>
      <c r="AH89" s="203"/>
      <c r="AI89" s="193">
        <f t="shared" si="22"/>
        <v>7.8105554775370551</v>
      </c>
      <c r="AJ89" s="203"/>
      <c r="AK89" s="193">
        <f t="shared" si="23"/>
        <v>0.64656546529631131</v>
      </c>
      <c r="AL89" s="203"/>
      <c r="AM89" s="270">
        <v>129851</v>
      </c>
      <c r="AN89" s="203"/>
      <c r="AO89" s="193">
        <f t="shared" si="24"/>
        <v>1.6577640465217225</v>
      </c>
      <c r="AP89" s="203"/>
      <c r="AQ89" s="193">
        <f t="shared" si="25"/>
        <v>0.13723133843341018</v>
      </c>
      <c r="AR89" s="203"/>
      <c r="AS89" s="270">
        <v>12124833</v>
      </c>
      <c r="AT89" s="203"/>
      <c r="AU89" s="193">
        <f t="shared" si="26"/>
        <v>154.79366518147813</v>
      </c>
      <c r="AV89" s="203"/>
      <c r="AW89" s="193">
        <f t="shared" si="27"/>
        <v>12.81397186676714</v>
      </c>
      <c r="AX89" s="203"/>
      <c r="AY89" s="270">
        <v>747073</v>
      </c>
      <c r="AZ89" s="203"/>
      <c r="BA89" s="270">
        <v>582203</v>
      </c>
      <c r="BB89" s="203"/>
      <c r="BC89" s="190">
        <f t="shared" si="28"/>
        <v>1329276</v>
      </c>
      <c r="BD89" s="203"/>
      <c r="BE89" s="193">
        <f t="shared" si="29"/>
        <v>16.970419640235416</v>
      </c>
      <c r="BF89" s="203"/>
      <c r="BG89" s="193">
        <f t="shared" si="30"/>
        <v>1.4048280307999919</v>
      </c>
      <c r="BH89" s="203"/>
      <c r="BI89" s="270">
        <v>1812476</v>
      </c>
      <c r="BJ89" s="203"/>
      <c r="BK89" s="193">
        <f t="shared" si="31"/>
        <v>23.139271534169975</v>
      </c>
      <c r="BL89" s="203"/>
      <c r="BM89" s="193">
        <f t="shared" si="32"/>
        <v>1.9154916585812471</v>
      </c>
      <c r="BN89" s="203"/>
      <c r="BO89" s="190">
        <f t="shared" si="33"/>
        <v>94621973</v>
      </c>
      <c r="BP89" s="203"/>
      <c r="BQ89" s="203">
        <v>10</v>
      </c>
      <c r="BR89" s="203"/>
      <c r="BS89" s="220">
        <v>78329</v>
      </c>
    </row>
    <row r="90" spans="1:71" ht="9.75" customHeight="1" x14ac:dyDescent="0.25">
      <c r="A90" s="203">
        <v>11</v>
      </c>
      <c r="B90" s="203"/>
      <c r="C90" s="10" t="s">
        <v>133</v>
      </c>
      <c r="D90" s="203"/>
      <c r="E90" s="190">
        <v>2796558</v>
      </c>
      <c r="F90" s="220"/>
      <c r="G90" s="190">
        <v>618870</v>
      </c>
      <c r="H90" s="203"/>
      <c r="I90" s="190">
        <v>1120077</v>
      </c>
      <c r="J90" s="190"/>
      <c r="K90" s="190">
        <v>21471</v>
      </c>
      <c r="L90" s="203"/>
      <c r="M90" s="190">
        <v>247344</v>
      </c>
      <c r="N90" s="203"/>
      <c r="O90" s="190">
        <v>171599</v>
      </c>
      <c r="P90" s="203"/>
      <c r="Q90" s="190">
        <v>41972</v>
      </c>
      <c r="R90" s="203"/>
      <c r="S90" s="190">
        <v>49821</v>
      </c>
      <c r="T90" s="203"/>
      <c r="U90" s="190">
        <f t="shared" si="17"/>
        <v>5067712</v>
      </c>
      <c r="V90" s="203"/>
      <c r="W90" s="193">
        <f t="shared" si="18"/>
        <v>787.89054726368158</v>
      </c>
      <c r="X90" s="203"/>
      <c r="Y90" s="193">
        <f t="shared" si="19"/>
        <v>45.639105822549794</v>
      </c>
      <c r="Z90" s="203"/>
      <c r="AA90" s="190">
        <v>932301</v>
      </c>
      <c r="AB90" s="203"/>
      <c r="AC90" s="193">
        <f t="shared" si="20"/>
        <v>144.94729477611941</v>
      </c>
      <c r="AD90" s="203"/>
      <c r="AE90" s="193">
        <f t="shared" si="21"/>
        <v>8.396172473390159</v>
      </c>
      <c r="AF90" s="203"/>
      <c r="AG90" s="270">
        <v>17862</v>
      </c>
      <c r="AH90" s="203"/>
      <c r="AI90" s="193">
        <f t="shared" si="22"/>
        <v>2.77705223880597</v>
      </c>
      <c r="AJ90" s="203"/>
      <c r="AK90" s="193">
        <f t="shared" si="23"/>
        <v>0.1608626749512175</v>
      </c>
      <c r="AL90" s="203"/>
      <c r="AM90" s="270">
        <v>371220</v>
      </c>
      <c r="AN90" s="203"/>
      <c r="AO90" s="193">
        <f t="shared" si="24"/>
        <v>57.714552238805972</v>
      </c>
      <c r="AP90" s="203"/>
      <c r="AQ90" s="193">
        <f t="shared" si="25"/>
        <v>3.3431554246663846</v>
      </c>
      <c r="AR90" s="203"/>
      <c r="AS90" s="270">
        <v>3866130</v>
      </c>
      <c r="AT90" s="203"/>
      <c r="AU90" s="193">
        <f t="shared" si="26"/>
        <v>601.07742537313436</v>
      </c>
      <c r="AV90" s="203"/>
      <c r="AW90" s="193">
        <f t="shared" si="27"/>
        <v>34.817826307756725</v>
      </c>
      <c r="AX90" s="203"/>
      <c r="AY90" s="270">
        <v>109363</v>
      </c>
      <c r="AZ90" s="203"/>
      <c r="BA90" s="270">
        <v>20280</v>
      </c>
      <c r="BB90" s="203"/>
      <c r="BC90" s="190">
        <f t="shared" si="28"/>
        <v>129643</v>
      </c>
      <c r="BD90" s="203"/>
      <c r="BE90" s="193">
        <f t="shared" si="29"/>
        <v>20.155939054726367</v>
      </c>
      <c r="BF90" s="203"/>
      <c r="BG90" s="193">
        <f t="shared" si="30"/>
        <v>1.1675467343354995</v>
      </c>
      <c r="BH90" s="203"/>
      <c r="BI90" s="270">
        <v>719013</v>
      </c>
      <c r="BJ90" s="203"/>
      <c r="BK90" s="193">
        <f t="shared" si="31"/>
        <v>111.78684701492537</v>
      </c>
      <c r="BL90" s="203"/>
      <c r="BM90" s="193">
        <f t="shared" si="32"/>
        <v>6.4753305623502273</v>
      </c>
      <c r="BN90" s="203"/>
      <c r="BO90" s="190">
        <f t="shared" si="33"/>
        <v>11103881</v>
      </c>
      <c r="BP90" s="203"/>
      <c r="BQ90" s="203">
        <v>11</v>
      </c>
      <c r="BR90" s="203"/>
      <c r="BS90" s="220">
        <v>6432</v>
      </c>
    </row>
    <row r="91" spans="1:71" ht="9.75" customHeight="1" x14ac:dyDescent="0.25">
      <c r="A91" s="203">
        <v>12</v>
      </c>
      <c r="B91" s="203"/>
      <c r="C91" s="10" t="s">
        <v>134</v>
      </c>
      <c r="D91" s="203"/>
      <c r="E91" s="190">
        <v>26846692</v>
      </c>
      <c r="F91" s="220"/>
      <c r="G91" s="190">
        <v>3336422</v>
      </c>
      <c r="H91" s="203"/>
      <c r="I91" s="190">
        <v>6559986</v>
      </c>
      <c r="J91" s="190"/>
      <c r="K91" s="190">
        <v>46947</v>
      </c>
      <c r="L91" s="203"/>
      <c r="M91" s="190">
        <v>3864343</v>
      </c>
      <c r="N91" s="203"/>
      <c r="O91" s="190">
        <v>0</v>
      </c>
      <c r="P91" s="203"/>
      <c r="Q91" s="190">
        <v>171093</v>
      </c>
      <c r="R91" s="203"/>
      <c r="S91" s="190">
        <v>141890</v>
      </c>
      <c r="T91" s="203"/>
      <c r="U91" s="190">
        <f t="shared" si="17"/>
        <v>40967373</v>
      </c>
      <c r="V91" s="203"/>
      <c r="W91" s="193">
        <f t="shared" si="18"/>
        <v>1230.6949351117519</v>
      </c>
      <c r="X91" s="203"/>
      <c r="Y91" s="193">
        <f t="shared" si="19"/>
        <v>73.973898449985839</v>
      </c>
      <c r="Z91" s="203"/>
      <c r="AA91" s="190">
        <v>8099174</v>
      </c>
      <c r="AB91" s="203"/>
      <c r="AC91" s="193">
        <f t="shared" si="20"/>
        <v>243.30611631819275</v>
      </c>
      <c r="AD91" s="203"/>
      <c r="AE91" s="193">
        <f t="shared" si="21"/>
        <v>14.624503138259943</v>
      </c>
      <c r="AF91" s="203"/>
      <c r="AG91" s="190">
        <v>525329</v>
      </c>
      <c r="AH91" s="203"/>
      <c r="AI91" s="193">
        <f t="shared" si="22"/>
        <v>15.7813326123528</v>
      </c>
      <c r="AJ91" s="203"/>
      <c r="AK91" s="193">
        <f t="shared" si="23"/>
        <v>0.94857520151054375</v>
      </c>
      <c r="AL91" s="203"/>
      <c r="AM91" s="190">
        <v>64213</v>
      </c>
      <c r="AN91" s="203"/>
      <c r="AO91" s="193">
        <f t="shared" si="24"/>
        <v>1.9290134583032925</v>
      </c>
      <c r="AP91" s="203"/>
      <c r="AQ91" s="193">
        <f t="shared" si="25"/>
        <v>0.1159480238376266</v>
      </c>
      <c r="AR91" s="203"/>
      <c r="AS91" s="190">
        <v>2462373</v>
      </c>
      <c r="AT91" s="203"/>
      <c r="AU91" s="193">
        <f t="shared" si="26"/>
        <v>73.971791636625809</v>
      </c>
      <c r="AV91" s="203"/>
      <c r="AW91" s="193">
        <f t="shared" si="27"/>
        <v>4.446253613771793</v>
      </c>
      <c r="AX91" s="203"/>
      <c r="AY91" s="190">
        <v>1492119</v>
      </c>
      <c r="AZ91" s="203"/>
      <c r="BA91" s="190">
        <v>716155</v>
      </c>
      <c r="BB91" s="203"/>
      <c r="BC91" s="190">
        <f t="shared" si="28"/>
        <v>2208274</v>
      </c>
      <c r="BD91" s="203"/>
      <c r="BE91" s="193">
        <f t="shared" si="29"/>
        <v>66.338440278779146</v>
      </c>
      <c r="BF91" s="203"/>
      <c r="BG91" s="193">
        <f t="shared" si="30"/>
        <v>3.9874325509166537</v>
      </c>
      <c r="BH91" s="203"/>
      <c r="BI91" s="190">
        <v>1054113</v>
      </c>
      <c r="BJ91" s="203"/>
      <c r="BK91" s="193">
        <f t="shared" si="31"/>
        <v>31.666456380677722</v>
      </c>
      <c r="BL91" s="203"/>
      <c r="BM91" s="193">
        <f t="shared" si="32"/>
        <v>1.9033890217175977</v>
      </c>
      <c r="BN91" s="203"/>
      <c r="BO91" s="190">
        <f t="shared" si="33"/>
        <v>55380849</v>
      </c>
      <c r="BP91" s="203"/>
      <c r="BQ91" s="203">
        <v>12</v>
      </c>
      <c r="BR91" s="203"/>
      <c r="BS91" s="220">
        <v>33288</v>
      </c>
    </row>
    <row r="92" spans="1:71" ht="9.75" customHeight="1" x14ac:dyDescent="0.25">
      <c r="A92" s="203">
        <v>13</v>
      </c>
      <c r="B92" s="203"/>
      <c r="C92" s="10" t="s">
        <v>135</v>
      </c>
      <c r="D92" s="203"/>
      <c r="E92" s="190">
        <v>6793225</v>
      </c>
      <c r="F92" s="220"/>
      <c r="G92" s="190">
        <v>5327355</v>
      </c>
      <c r="H92" s="203"/>
      <c r="I92" s="190">
        <v>2881762</v>
      </c>
      <c r="J92" s="190"/>
      <c r="K92" s="190">
        <v>35833</v>
      </c>
      <c r="L92" s="203"/>
      <c r="M92" s="190">
        <v>648147</v>
      </c>
      <c r="N92" s="203"/>
      <c r="O92" s="190">
        <v>2072</v>
      </c>
      <c r="P92" s="203"/>
      <c r="Q92" s="190">
        <v>137692</v>
      </c>
      <c r="R92" s="203"/>
      <c r="S92" s="190">
        <v>84137</v>
      </c>
      <c r="T92" s="203"/>
      <c r="U92" s="190">
        <f t="shared" si="17"/>
        <v>15910223</v>
      </c>
      <c r="V92" s="203"/>
      <c r="W92" s="193">
        <f t="shared" si="18"/>
        <v>965.36757478308357</v>
      </c>
      <c r="X92" s="203"/>
      <c r="Y92" s="193">
        <f t="shared" si="19"/>
        <v>69.899871923789732</v>
      </c>
      <c r="Z92" s="203"/>
      <c r="AA92" s="190">
        <v>1231660</v>
      </c>
      <c r="AB92" s="203"/>
      <c r="AC92" s="193">
        <f t="shared" si="20"/>
        <v>74.732115769674166</v>
      </c>
      <c r="AD92" s="203"/>
      <c r="AE92" s="193">
        <f t="shared" si="21"/>
        <v>5.4111671630029861</v>
      </c>
      <c r="AF92" s="203"/>
      <c r="AG92" s="190">
        <v>69283</v>
      </c>
      <c r="AH92" s="203"/>
      <c r="AI92" s="193">
        <f t="shared" si="22"/>
        <v>4.2038104483951217</v>
      </c>
      <c r="AJ92" s="203"/>
      <c r="AK92" s="193">
        <f t="shared" si="23"/>
        <v>0.3043874888803208</v>
      </c>
      <c r="AL92" s="203"/>
      <c r="AM92" s="190">
        <v>1489472</v>
      </c>
      <c r="AN92" s="203"/>
      <c r="AO92" s="193">
        <f t="shared" si="24"/>
        <v>90.375098598386018</v>
      </c>
      <c r="AP92" s="203"/>
      <c r="AQ92" s="193">
        <f t="shared" si="25"/>
        <v>6.5438367541467475</v>
      </c>
      <c r="AR92" s="203"/>
      <c r="AS92" s="190">
        <v>3386891</v>
      </c>
      <c r="AT92" s="203"/>
      <c r="AU92" s="193">
        <f t="shared" si="26"/>
        <v>205.50276075480858</v>
      </c>
      <c r="AV92" s="203"/>
      <c r="AW92" s="193">
        <f t="shared" si="27"/>
        <v>14.879945247771584</v>
      </c>
      <c r="AX92" s="203"/>
      <c r="AY92" s="190">
        <v>130238</v>
      </c>
      <c r="AZ92" s="203"/>
      <c r="BA92" s="190">
        <v>27125</v>
      </c>
      <c r="BB92" s="203"/>
      <c r="BC92" s="190">
        <f t="shared" si="28"/>
        <v>157363</v>
      </c>
      <c r="BD92" s="203"/>
      <c r="BE92" s="193">
        <f t="shared" si="29"/>
        <v>9.5481463503428188</v>
      </c>
      <c r="BF92" s="203"/>
      <c r="BG92" s="193">
        <f t="shared" si="30"/>
        <v>0.69135759728467194</v>
      </c>
      <c r="BH92" s="203"/>
      <c r="BI92" s="190">
        <v>516556</v>
      </c>
      <c r="BJ92" s="203"/>
      <c r="BK92" s="193">
        <f t="shared" si="31"/>
        <v>31.342515624051938</v>
      </c>
      <c r="BL92" s="203"/>
      <c r="BM92" s="193">
        <f t="shared" si="32"/>
        <v>2.2694338251239552</v>
      </c>
      <c r="BN92" s="203"/>
      <c r="BO92" s="190">
        <f t="shared" si="33"/>
        <v>22761448</v>
      </c>
      <c r="BP92" s="203"/>
      <c r="BQ92" s="203">
        <v>13</v>
      </c>
      <c r="BR92" s="203"/>
      <c r="BS92" s="220">
        <v>16481</v>
      </c>
    </row>
    <row r="93" spans="1:71" ht="9.75" customHeight="1" x14ac:dyDescent="0.25">
      <c r="A93" s="203">
        <v>14</v>
      </c>
      <c r="B93" s="203"/>
      <c r="C93" s="10" t="s">
        <v>136</v>
      </c>
      <c r="D93" s="203"/>
      <c r="E93" s="190">
        <v>8533996</v>
      </c>
      <c r="F93" s="220"/>
      <c r="G93" s="190">
        <v>580536</v>
      </c>
      <c r="H93" s="203"/>
      <c r="I93" s="190">
        <v>2557589</v>
      </c>
      <c r="J93" s="190"/>
      <c r="K93" s="190">
        <v>59125</v>
      </c>
      <c r="L93" s="203"/>
      <c r="M93" s="190">
        <v>2930521</v>
      </c>
      <c r="N93" s="203"/>
      <c r="O93" s="190">
        <v>78598</v>
      </c>
      <c r="P93" s="203"/>
      <c r="Q93" s="190">
        <v>145095</v>
      </c>
      <c r="R93" s="203"/>
      <c r="S93" s="190">
        <v>286360</v>
      </c>
      <c r="T93" s="203"/>
      <c r="U93" s="190">
        <f t="shared" si="17"/>
        <v>15171820</v>
      </c>
      <c r="V93" s="203"/>
      <c r="W93" s="193">
        <f t="shared" si="18"/>
        <v>703.18038561364483</v>
      </c>
      <c r="X93" s="203"/>
      <c r="Y93" s="193">
        <f t="shared" si="19"/>
        <v>36.646042516193702</v>
      </c>
      <c r="Z93" s="203"/>
      <c r="AA93" s="190">
        <v>19882059</v>
      </c>
      <c r="AB93" s="203"/>
      <c r="AC93" s="193">
        <f t="shared" si="20"/>
        <v>921.48957174638485</v>
      </c>
      <c r="AD93" s="203"/>
      <c r="AE93" s="193">
        <f t="shared" si="21"/>
        <v>48.023162641230357</v>
      </c>
      <c r="AF93" s="203"/>
      <c r="AG93" s="190">
        <v>78790</v>
      </c>
      <c r="AH93" s="203"/>
      <c r="AI93" s="193">
        <f t="shared" si="22"/>
        <v>3.6517426770485724</v>
      </c>
      <c r="AJ93" s="203"/>
      <c r="AK93" s="193">
        <f t="shared" si="23"/>
        <v>0.19030951394433243</v>
      </c>
      <c r="AL93" s="203"/>
      <c r="AM93" s="190">
        <v>2109</v>
      </c>
      <c r="AN93" s="203"/>
      <c r="AO93" s="193">
        <f t="shared" si="24"/>
        <v>9.7747497219132368E-2</v>
      </c>
      <c r="AP93" s="203"/>
      <c r="AQ93" s="193">
        <f t="shared" si="25"/>
        <v>5.0940825600786534E-3</v>
      </c>
      <c r="AR93" s="203"/>
      <c r="AS93" s="190">
        <v>5022846</v>
      </c>
      <c r="AT93" s="203"/>
      <c r="AU93" s="193">
        <f t="shared" si="26"/>
        <v>232.79783092324806</v>
      </c>
      <c r="AV93" s="203"/>
      <c r="AW93" s="193">
        <f t="shared" si="27"/>
        <v>12.13219165982021</v>
      </c>
      <c r="AX93" s="203"/>
      <c r="AY93" s="190">
        <v>375148</v>
      </c>
      <c r="AZ93" s="203"/>
      <c r="BA93" s="190">
        <v>19657</v>
      </c>
      <c r="BB93" s="203"/>
      <c r="BC93" s="190">
        <f t="shared" si="28"/>
        <v>394805</v>
      </c>
      <c r="BD93" s="203"/>
      <c r="BE93" s="193">
        <f t="shared" si="29"/>
        <v>18.298340748980348</v>
      </c>
      <c r="BF93" s="203"/>
      <c r="BG93" s="193">
        <f t="shared" si="30"/>
        <v>0.95361273832709947</v>
      </c>
      <c r="BH93" s="203"/>
      <c r="BI93" s="190">
        <v>848549</v>
      </c>
      <c r="BJ93" s="203"/>
      <c r="BK93" s="193">
        <f t="shared" si="31"/>
        <v>39.328374119391917</v>
      </c>
      <c r="BL93" s="203"/>
      <c r="BM93" s="193">
        <f t="shared" si="32"/>
        <v>2.0495868479242207</v>
      </c>
      <c r="BN93" s="203"/>
      <c r="BO93" s="190">
        <f t="shared" si="33"/>
        <v>41400978</v>
      </c>
      <c r="BP93" s="203"/>
      <c r="BQ93" s="203">
        <v>14</v>
      </c>
      <c r="BR93" s="203"/>
      <c r="BS93" s="220">
        <v>21576</v>
      </c>
    </row>
    <row r="94" spans="1:71" ht="9.75" customHeight="1" x14ac:dyDescent="0.25">
      <c r="A94" s="203">
        <v>15</v>
      </c>
      <c r="B94" s="203"/>
      <c r="C94" s="10" t="s">
        <v>137</v>
      </c>
      <c r="D94" s="203"/>
      <c r="E94" s="190">
        <v>8060743</v>
      </c>
      <c r="F94" s="220"/>
      <c r="G94" s="190">
        <v>3281441</v>
      </c>
      <c r="H94" s="203"/>
      <c r="I94" s="190">
        <v>3132827</v>
      </c>
      <c r="J94" s="190"/>
      <c r="K94" s="190">
        <v>51504</v>
      </c>
      <c r="L94" s="203"/>
      <c r="M94" s="190">
        <v>227148</v>
      </c>
      <c r="N94" s="203"/>
      <c r="O94" s="190">
        <v>184116</v>
      </c>
      <c r="P94" s="203"/>
      <c r="Q94" s="190">
        <v>222511</v>
      </c>
      <c r="R94" s="203"/>
      <c r="S94" s="190">
        <v>256065</v>
      </c>
      <c r="T94" s="203"/>
      <c r="U94" s="190">
        <f t="shared" si="17"/>
        <v>15416355</v>
      </c>
      <c r="V94" s="203"/>
      <c r="W94" s="193">
        <f t="shared" si="18"/>
        <v>909.41216375648889</v>
      </c>
      <c r="X94" s="203"/>
      <c r="Y94" s="193">
        <f t="shared" si="19"/>
        <v>74.975740196950753</v>
      </c>
      <c r="Z94" s="203"/>
      <c r="AA94" s="190">
        <v>1812987</v>
      </c>
      <c r="AB94" s="203"/>
      <c r="AC94" s="193">
        <f t="shared" si="20"/>
        <v>106.94826569136386</v>
      </c>
      <c r="AD94" s="203"/>
      <c r="AE94" s="193">
        <f t="shared" si="21"/>
        <v>8.8172620760516427</v>
      </c>
      <c r="AF94" s="203"/>
      <c r="AG94" s="190">
        <v>84651</v>
      </c>
      <c r="AH94" s="203"/>
      <c r="AI94" s="193">
        <f t="shared" si="22"/>
        <v>4.9935700802265224</v>
      </c>
      <c r="AJ94" s="203"/>
      <c r="AK94" s="193">
        <f t="shared" si="23"/>
        <v>0.41169079094325972</v>
      </c>
      <c r="AL94" s="203"/>
      <c r="AM94" s="190">
        <v>41662</v>
      </c>
      <c r="AN94" s="203"/>
      <c r="AO94" s="193">
        <f t="shared" si="24"/>
        <v>2.4576451156205756</v>
      </c>
      <c r="AP94" s="203"/>
      <c r="AQ94" s="193">
        <f t="shared" si="25"/>
        <v>0.20261853648838274</v>
      </c>
      <c r="AR94" s="203"/>
      <c r="AS94" s="190">
        <v>2521998</v>
      </c>
      <c r="AT94" s="203"/>
      <c r="AU94" s="193">
        <f t="shared" si="26"/>
        <v>148.77288815479</v>
      </c>
      <c r="AV94" s="203"/>
      <c r="AW94" s="193">
        <f t="shared" si="27"/>
        <v>12.265458782262693</v>
      </c>
      <c r="AX94" s="203"/>
      <c r="AY94" s="190">
        <v>89505</v>
      </c>
      <c r="AZ94" s="203"/>
      <c r="BA94" s="190">
        <v>89762</v>
      </c>
      <c r="BB94" s="203"/>
      <c r="BC94" s="190">
        <f t="shared" si="28"/>
        <v>179267</v>
      </c>
      <c r="BD94" s="203"/>
      <c r="BE94" s="193">
        <f t="shared" si="29"/>
        <v>10.574976403964135</v>
      </c>
      <c r="BF94" s="203"/>
      <c r="BG94" s="193">
        <f t="shared" si="30"/>
        <v>0.87184525900491849</v>
      </c>
      <c r="BH94" s="203"/>
      <c r="BI94" s="190">
        <v>504871</v>
      </c>
      <c r="BJ94" s="203"/>
      <c r="BK94" s="193">
        <f t="shared" si="31"/>
        <v>29.78238555922605</v>
      </c>
      <c r="BL94" s="203"/>
      <c r="BM94" s="193">
        <f t="shared" si="32"/>
        <v>2.4553843582983603</v>
      </c>
      <c r="BN94" s="203"/>
      <c r="BO94" s="190">
        <f t="shared" si="33"/>
        <v>20561791</v>
      </c>
      <c r="BP94" s="203"/>
      <c r="BQ94" s="203">
        <v>15</v>
      </c>
      <c r="BR94" s="203"/>
      <c r="BS94" s="220">
        <v>16952</v>
      </c>
    </row>
    <row r="95" spans="1:71" ht="9.75" customHeight="1" x14ac:dyDescent="0.25">
      <c r="A95" s="203">
        <v>16</v>
      </c>
      <c r="B95" s="203"/>
      <c r="C95" s="10" t="s">
        <v>138</v>
      </c>
      <c r="D95" s="203"/>
      <c r="E95" s="190">
        <v>20575647</v>
      </c>
      <c r="F95" s="220"/>
      <c r="G95" s="190">
        <v>2103776</v>
      </c>
      <c r="H95" s="203"/>
      <c r="I95" s="190">
        <v>11243082</v>
      </c>
      <c r="J95" s="190"/>
      <c r="K95" s="190">
        <v>505623</v>
      </c>
      <c r="L95" s="203"/>
      <c r="M95" s="190">
        <v>6047745</v>
      </c>
      <c r="N95" s="203"/>
      <c r="O95" s="190">
        <v>0</v>
      </c>
      <c r="P95" s="203"/>
      <c r="Q95" s="190">
        <v>413753</v>
      </c>
      <c r="R95" s="203"/>
      <c r="S95" s="190">
        <v>175189</v>
      </c>
      <c r="T95" s="203"/>
      <c r="U95" s="190">
        <f t="shared" si="17"/>
        <v>41064815</v>
      </c>
      <c r="V95" s="203"/>
      <c r="W95" s="193">
        <f t="shared" si="18"/>
        <v>740.90780333784392</v>
      </c>
      <c r="X95" s="203"/>
      <c r="Y95" s="193">
        <f t="shared" si="19"/>
        <v>60.802710742604404</v>
      </c>
      <c r="Z95" s="203"/>
      <c r="AA95" s="190">
        <v>11589019</v>
      </c>
      <c r="AB95" s="203"/>
      <c r="AC95" s="193">
        <f t="shared" si="20"/>
        <v>209.09371222372576</v>
      </c>
      <c r="AD95" s="203"/>
      <c r="AE95" s="193">
        <f t="shared" si="21"/>
        <v>17.159307062446196</v>
      </c>
      <c r="AF95" s="203"/>
      <c r="AG95" s="270">
        <v>325824</v>
      </c>
      <c r="AH95" s="203"/>
      <c r="AI95" s="193">
        <f t="shared" si="22"/>
        <v>5.8786468200270638</v>
      </c>
      <c r="AJ95" s="203"/>
      <c r="AK95" s="193">
        <f t="shared" si="23"/>
        <v>0.48243203883904839</v>
      </c>
      <c r="AL95" s="203"/>
      <c r="AM95" s="270">
        <v>104526</v>
      </c>
      <c r="AN95" s="203"/>
      <c r="AO95" s="193">
        <f t="shared" si="24"/>
        <v>1.8858998646820027</v>
      </c>
      <c r="AP95" s="203"/>
      <c r="AQ95" s="193">
        <f t="shared" si="25"/>
        <v>0.15476665712682422</v>
      </c>
      <c r="AR95" s="203"/>
      <c r="AS95" s="270">
        <v>12750250</v>
      </c>
      <c r="AT95" s="203"/>
      <c r="AU95" s="193">
        <f t="shared" si="26"/>
        <v>230.04510599909787</v>
      </c>
      <c r="AV95" s="203"/>
      <c r="AW95" s="193">
        <f t="shared" si="27"/>
        <v>18.878686355847258</v>
      </c>
      <c r="AX95" s="203"/>
      <c r="AY95" s="270">
        <v>761021</v>
      </c>
      <c r="AZ95" s="203"/>
      <c r="BA95" s="270">
        <v>319155</v>
      </c>
      <c r="BB95" s="203"/>
      <c r="BC95" s="190">
        <f t="shared" si="28"/>
        <v>1080176</v>
      </c>
      <c r="BD95" s="203"/>
      <c r="BE95" s="193">
        <f t="shared" si="29"/>
        <v>19.48896707262066</v>
      </c>
      <c r="BF95" s="203"/>
      <c r="BG95" s="193">
        <f t="shared" si="30"/>
        <v>1.5993650252437142</v>
      </c>
      <c r="BH95" s="203"/>
      <c r="BI95" s="270">
        <v>623193</v>
      </c>
      <c r="BJ95" s="203"/>
      <c r="BK95" s="193">
        <f t="shared" si="31"/>
        <v>11.243897158322056</v>
      </c>
      <c r="BL95" s="203"/>
      <c r="BM95" s="193">
        <f t="shared" si="32"/>
        <v>0.92273211789255272</v>
      </c>
      <c r="BN95" s="203"/>
      <c r="BO95" s="190">
        <f t="shared" si="33"/>
        <v>67537803</v>
      </c>
      <c r="BP95" s="203"/>
      <c r="BQ95" s="203">
        <v>16</v>
      </c>
      <c r="BR95" s="203"/>
      <c r="BS95" s="220">
        <v>55425</v>
      </c>
    </row>
    <row r="96" spans="1:71" ht="9.75" customHeight="1" x14ac:dyDescent="0.25">
      <c r="A96" s="203">
        <v>17</v>
      </c>
      <c r="B96" s="203"/>
      <c r="C96" s="10" t="s">
        <v>139</v>
      </c>
      <c r="D96" s="203"/>
      <c r="E96" s="190">
        <v>22011415</v>
      </c>
      <c r="F96" s="220"/>
      <c r="G96" s="190">
        <v>3416100</v>
      </c>
      <c r="H96" s="203"/>
      <c r="I96" s="190">
        <v>9926982</v>
      </c>
      <c r="J96" s="190"/>
      <c r="K96" s="190">
        <v>47306</v>
      </c>
      <c r="L96" s="203"/>
      <c r="M96" s="190">
        <v>409520</v>
      </c>
      <c r="N96" s="203"/>
      <c r="O96" s="190">
        <v>0</v>
      </c>
      <c r="P96" s="203"/>
      <c r="Q96" s="190">
        <v>503344</v>
      </c>
      <c r="R96" s="203"/>
      <c r="S96" s="190">
        <v>414909</v>
      </c>
      <c r="T96" s="203"/>
      <c r="U96" s="190">
        <f t="shared" si="17"/>
        <v>36729576</v>
      </c>
      <c r="V96" s="203"/>
      <c r="W96" s="193">
        <f t="shared" si="18"/>
        <v>1212.5173643206126</v>
      </c>
      <c r="X96" s="203"/>
      <c r="Y96" s="193">
        <f t="shared" si="19"/>
        <v>72.037287228414286</v>
      </c>
      <c r="Z96" s="203"/>
      <c r="AA96" s="190">
        <v>6761688</v>
      </c>
      <c r="AB96" s="203"/>
      <c r="AC96" s="193">
        <f t="shared" si="20"/>
        <v>223.21695497160965</v>
      </c>
      <c r="AD96" s="203"/>
      <c r="AE96" s="193">
        <f t="shared" si="21"/>
        <v>13.261619480848951</v>
      </c>
      <c r="AF96" s="203"/>
      <c r="AG96" s="190">
        <v>527310</v>
      </c>
      <c r="AH96" s="203"/>
      <c r="AI96" s="193">
        <f t="shared" si="22"/>
        <v>17.407566354152912</v>
      </c>
      <c r="AJ96" s="203"/>
      <c r="AK96" s="193">
        <f t="shared" si="23"/>
        <v>1.0342069270937169</v>
      </c>
      <c r="AL96" s="203"/>
      <c r="AM96" s="190">
        <v>503949</v>
      </c>
      <c r="AN96" s="203"/>
      <c r="AO96" s="193">
        <f t="shared" si="24"/>
        <v>16.636372639640829</v>
      </c>
      <c r="AP96" s="203"/>
      <c r="AQ96" s="193">
        <f t="shared" si="25"/>
        <v>0.9883892714000333</v>
      </c>
      <c r="AR96" s="203"/>
      <c r="AS96" s="190">
        <v>4075404</v>
      </c>
      <c r="AT96" s="203"/>
      <c r="AU96" s="193">
        <f t="shared" si="26"/>
        <v>134.53730357850259</v>
      </c>
      <c r="AV96" s="203"/>
      <c r="AW96" s="193">
        <f t="shared" si="27"/>
        <v>7.9930421336698378</v>
      </c>
      <c r="AX96" s="203"/>
      <c r="AY96" s="190">
        <v>542223</v>
      </c>
      <c r="AZ96" s="203"/>
      <c r="BA96" s="190">
        <v>213408</v>
      </c>
      <c r="BB96" s="203"/>
      <c r="BC96" s="190">
        <f t="shared" si="28"/>
        <v>755631</v>
      </c>
      <c r="BD96" s="203"/>
      <c r="BE96" s="193">
        <f t="shared" si="29"/>
        <v>24.94490294467186</v>
      </c>
      <c r="BF96" s="203"/>
      <c r="BG96" s="193">
        <f t="shared" si="30"/>
        <v>1.4820102302758387</v>
      </c>
      <c r="BH96" s="203"/>
      <c r="BI96" s="190">
        <v>1633337</v>
      </c>
      <c r="BJ96" s="203"/>
      <c r="BK96" s="193">
        <f t="shared" si="31"/>
        <v>53.919747788194904</v>
      </c>
      <c r="BL96" s="203"/>
      <c r="BM96" s="193">
        <f t="shared" si="32"/>
        <v>3.2034447282973404</v>
      </c>
      <c r="BN96" s="203"/>
      <c r="BO96" s="190">
        <f t="shared" si="33"/>
        <v>50986895</v>
      </c>
      <c r="BP96" s="203"/>
      <c r="BQ96" s="203">
        <v>17</v>
      </c>
      <c r="BR96" s="203"/>
      <c r="BS96" s="220">
        <v>30292</v>
      </c>
    </row>
    <row r="97" spans="1:71" ht="9.75" customHeight="1" x14ac:dyDescent="0.25">
      <c r="A97" s="203">
        <v>18</v>
      </c>
      <c r="B97" s="203"/>
      <c r="C97" s="10" t="s">
        <v>140</v>
      </c>
      <c r="D97" s="203"/>
      <c r="E97" s="190">
        <v>14969175</v>
      </c>
      <c r="F97" s="220"/>
      <c r="G97" s="190">
        <v>934793</v>
      </c>
      <c r="H97" s="203"/>
      <c r="I97" s="190">
        <v>4019492</v>
      </c>
      <c r="J97" s="190"/>
      <c r="K97" s="190">
        <v>80781</v>
      </c>
      <c r="L97" s="203"/>
      <c r="M97" s="190">
        <v>773647</v>
      </c>
      <c r="N97" s="203"/>
      <c r="O97" s="190">
        <v>226930</v>
      </c>
      <c r="P97" s="203"/>
      <c r="Q97" s="190">
        <v>123006</v>
      </c>
      <c r="R97" s="203"/>
      <c r="S97" s="190">
        <v>461116</v>
      </c>
      <c r="T97" s="203"/>
      <c r="U97" s="190">
        <f t="shared" si="17"/>
        <v>21588940</v>
      </c>
      <c r="V97" s="203"/>
      <c r="W97" s="193">
        <f t="shared" si="18"/>
        <v>740.84417144229781</v>
      </c>
      <c r="X97" s="203"/>
      <c r="Y97" s="193">
        <f t="shared" si="19"/>
        <v>49.059871047785094</v>
      </c>
      <c r="Z97" s="203"/>
      <c r="AA97" s="190">
        <v>4446707</v>
      </c>
      <c r="AB97" s="203"/>
      <c r="AC97" s="193">
        <f t="shared" si="20"/>
        <v>152.59280738478432</v>
      </c>
      <c r="AD97" s="203"/>
      <c r="AE97" s="193">
        <f t="shared" si="21"/>
        <v>10.104936694774421</v>
      </c>
      <c r="AF97" s="203"/>
      <c r="AG97" s="190">
        <v>99809</v>
      </c>
      <c r="AH97" s="203"/>
      <c r="AI97" s="193">
        <f t="shared" si="22"/>
        <v>3.42503688960571</v>
      </c>
      <c r="AJ97" s="203"/>
      <c r="AK97" s="193">
        <f t="shared" si="23"/>
        <v>0.22681135198895278</v>
      </c>
      <c r="AL97" s="203"/>
      <c r="AM97" s="190">
        <v>1444000</v>
      </c>
      <c r="AN97" s="203"/>
      <c r="AO97" s="193">
        <f t="shared" si="24"/>
        <v>49.552177344634707</v>
      </c>
      <c r="AP97" s="203"/>
      <c r="AQ97" s="193">
        <f t="shared" si="25"/>
        <v>3.2814234414937311</v>
      </c>
      <c r="AR97" s="203"/>
      <c r="AS97" s="190">
        <v>15146824</v>
      </c>
      <c r="AT97" s="203"/>
      <c r="AU97" s="193">
        <f t="shared" si="26"/>
        <v>519.77708383377376</v>
      </c>
      <c r="AV97" s="203"/>
      <c r="AW97" s="193">
        <f t="shared" si="27"/>
        <v>34.420459375193794</v>
      </c>
      <c r="AX97" s="203"/>
      <c r="AY97" s="190">
        <v>441537</v>
      </c>
      <c r="AZ97" s="203"/>
      <c r="BA97" s="190">
        <v>283749</v>
      </c>
      <c r="BB97" s="203"/>
      <c r="BC97" s="190">
        <f t="shared" si="28"/>
        <v>725286</v>
      </c>
      <c r="BD97" s="203"/>
      <c r="BE97" s="193">
        <f t="shared" si="29"/>
        <v>24.888850760097458</v>
      </c>
      <c r="BF97" s="203"/>
      <c r="BG97" s="193">
        <f t="shared" si="30"/>
        <v>1.6481790042847801</v>
      </c>
      <c r="BH97" s="203"/>
      <c r="BI97" s="190">
        <v>553727</v>
      </c>
      <c r="BJ97" s="203"/>
      <c r="BK97" s="193">
        <f t="shared" si="31"/>
        <v>19.001647163789848</v>
      </c>
      <c r="BL97" s="203"/>
      <c r="BM97" s="193">
        <f t="shared" si="32"/>
        <v>1.2583190844792238</v>
      </c>
      <c r="BN97" s="203"/>
      <c r="BO97" s="190">
        <f t="shared" si="33"/>
        <v>44005293</v>
      </c>
      <c r="BP97" s="203"/>
      <c r="BQ97" s="203">
        <v>18</v>
      </c>
      <c r="BR97" s="203"/>
      <c r="BS97" s="220">
        <v>29141</v>
      </c>
    </row>
    <row r="98" spans="1:71" ht="9.75" customHeight="1" x14ac:dyDescent="0.25">
      <c r="A98" s="203">
        <v>19</v>
      </c>
      <c r="B98" s="203"/>
      <c r="C98" s="10" t="s">
        <v>141</v>
      </c>
      <c r="D98" s="203"/>
      <c r="E98" s="190">
        <v>6365310</v>
      </c>
      <c r="F98" s="220"/>
      <c r="G98" s="190">
        <v>1230422</v>
      </c>
      <c r="H98" s="203"/>
      <c r="I98" s="190">
        <v>2205153</v>
      </c>
      <c r="J98" s="190"/>
      <c r="K98" s="190">
        <v>8515</v>
      </c>
      <c r="L98" s="203"/>
      <c r="M98" s="190">
        <v>167132</v>
      </c>
      <c r="N98" s="203"/>
      <c r="O98" s="190">
        <v>23332</v>
      </c>
      <c r="P98" s="203"/>
      <c r="Q98" s="190">
        <v>107942</v>
      </c>
      <c r="R98" s="203"/>
      <c r="S98" s="190">
        <v>52920</v>
      </c>
      <c r="T98" s="203"/>
      <c r="U98" s="190">
        <f t="shared" si="17"/>
        <v>10160726</v>
      </c>
      <c r="V98" s="203"/>
      <c r="W98" s="193">
        <f t="shared" si="18"/>
        <v>1448.0156762149068</v>
      </c>
      <c r="X98" s="203"/>
      <c r="Y98" s="193">
        <f t="shared" si="19"/>
        <v>60.661999608590889</v>
      </c>
      <c r="Z98" s="203"/>
      <c r="AA98" s="190">
        <v>1130514</v>
      </c>
      <c r="AB98" s="203"/>
      <c r="AC98" s="193">
        <f t="shared" si="20"/>
        <v>161.11073108165883</v>
      </c>
      <c r="AD98" s="203"/>
      <c r="AE98" s="193">
        <f t="shared" si="21"/>
        <v>6.7494428868081391</v>
      </c>
      <c r="AF98" s="203"/>
      <c r="AG98" s="190">
        <v>130322</v>
      </c>
      <c r="AH98" s="203"/>
      <c r="AI98" s="193">
        <f t="shared" si="22"/>
        <v>18.572324355137525</v>
      </c>
      <c r="AJ98" s="203"/>
      <c r="AK98" s="193">
        <f t="shared" si="23"/>
        <v>0.77805396120225878</v>
      </c>
      <c r="AL98" s="203"/>
      <c r="AM98" s="190">
        <v>34071</v>
      </c>
      <c r="AN98" s="203"/>
      <c r="AO98" s="193">
        <f t="shared" si="24"/>
        <v>4.8554938007695601</v>
      </c>
      <c r="AP98" s="203"/>
      <c r="AQ98" s="193">
        <f t="shared" si="25"/>
        <v>0.20341213695402283</v>
      </c>
      <c r="AR98" s="203"/>
      <c r="AS98" s="190">
        <v>3977222</v>
      </c>
      <c r="AT98" s="203"/>
      <c r="AU98" s="193">
        <f t="shared" si="26"/>
        <v>566.79806184979338</v>
      </c>
      <c r="AV98" s="203"/>
      <c r="AW98" s="193">
        <f t="shared" si="27"/>
        <v>23.744980369245177</v>
      </c>
      <c r="AX98" s="203"/>
      <c r="AY98" s="190">
        <v>91872</v>
      </c>
      <c r="AZ98" s="203"/>
      <c r="BA98" s="190">
        <v>43436</v>
      </c>
      <c r="BB98" s="203"/>
      <c r="BC98" s="190">
        <f t="shared" si="28"/>
        <v>135308</v>
      </c>
      <c r="BD98" s="203"/>
      <c r="BE98" s="193">
        <f t="shared" si="29"/>
        <v>19.282884423542825</v>
      </c>
      <c r="BF98" s="203"/>
      <c r="BG98" s="193">
        <f t="shared" si="30"/>
        <v>0.80782159100040851</v>
      </c>
      <c r="BH98" s="203"/>
      <c r="BI98" s="190">
        <v>1181575</v>
      </c>
      <c r="BJ98" s="203"/>
      <c r="BK98" s="193">
        <f t="shared" si="31"/>
        <v>168.38748753028361</v>
      </c>
      <c r="BL98" s="203"/>
      <c r="BM98" s="193">
        <f t="shared" si="32"/>
        <v>7.0542894461990979</v>
      </c>
      <c r="BN98" s="203"/>
      <c r="BO98" s="190">
        <f t="shared" si="33"/>
        <v>16749738</v>
      </c>
      <c r="BP98" s="203"/>
      <c r="BQ98" s="203">
        <v>19</v>
      </c>
      <c r="BR98" s="203"/>
      <c r="BS98" s="220">
        <v>7017</v>
      </c>
    </row>
    <row r="99" spans="1:71" ht="9.75" customHeight="1" x14ac:dyDescent="0.25">
      <c r="A99" s="203">
        <v>20</v>
      </c>
      <c r="B99" s="203"/>
      <c r="C99" s="10" t="s">
        <v>142</v>
      </c>
      <c r="D99" s="203"/>
      <c r="E99" s="190">
        <v>4964508</v>
      </c>
      <c r="F99" s="220"/>
      <c r="G99" s="190">
        <v>501363</v>
      </c>
      <c r="H99" s="203"/>
      <c r="I99" s="190">
        <v>2944535</v>
      </c>
      <c r="J99" s="190"/>
      <c r="K99" s="190">
        <v>32883</v>
      </c>
      <c r="L99" s="203"/>
      <c r="M99" s="190">
        <v>425568</v>
      </c>
      <c r="N99" s="203"/>
      <c r="O99" s="190">
        <v>28295</v>
      </c>
      <c r="P99" s="203"/>
      <c r="Q99" s="190">
        <v>107197</v>
      </c>
      <c r="R99" s="203"/>
      <c r="S99" s="190">
        <v>52917</v>
      </c>
      <c r="T99" s="203"/>
      <c r="U99" s="190">
        <f t="shared" si="17"/>
        <v>9057266</v>
      </c>
      <c r="V99" s="203"/>
      <c r="W99" s="193">
        <f t="shared" si="18"/>
        <v>753.45362282671988</v>
      </c>
      <c r="X99" s="203"/>
      <c r="Y99" s="193">
        <f t="shared" si="19"/>
        <v>59.991528440825761</v>
      </c>
      <c r="Z99" s="203"/>
      <c r="AA99" s="190">
        <v>1296251</v>
      </c>
      <c r="AB99" s="203"/>
      <c r="AC99" s="193">
        <f t="shared" si="20"/>
        <v>107.83221029864404</v>
      </c>
      <c r="AD99" s="203"/>
      <c r="AE99" s="193">
        <f t="shared" si="21"/>
        <v>8.5858225575961704</v>
      </c>
      <c r="AF99" s="203"/>
      <c r="AG99" s="270">
        <v>70740</v>
      </c>
      <c r="AH99" s="203"/>
      <c r="AI99" s="193">
        <f t="shared" si="22"/>
        <v>5.8847017718991763</v>
      </c>
      <c r="AJ99" s="203"/>
      <c r="AK99" s="193">
        <f t="shared" si="23"/>
        <v>0.46855206879250477</v>
      </c>
      <c r="AL99" s="203"/>
      <c r="AM99" s="270">
        <v>225331</v>
      </c>
      <c r="AN99" s="203"/>
      <c r="AO99" s="193">
        <f t="shared" si="24"/>
        <v>18.744779968388652</v>
      </c>
      <c r="AP99" s="203"/>
      <c r="AQ99" s="193">
        <f t="shared" si="25"/>
        <v>1.4924979673888026</v>
      </c>
      <c r="AR99" s="203"/>
      <c r="AS99" s="270">
        <v>2983716</v>
      </c>
      <c r="AT99" s="203"/>
      <c r="AU99" s="193">
        <f t="shared" si="26"/>
        <v>248.20863488894435</v>
      </c>
      <c r="AV99" s="203"/>
      <c r="AW99" s="193">
        <f t="shared" si="27"/>
        <v>19.762882449664929</v>
      </c>
      <c r="AX99" s="203"/>
      <c r="AY99" s="270">
        <v>160454</v>
      </c>
      <c r="AZ99" s="203"/>
      <c r="BA99" s="270">
        <v>192063</v>
      </c>
      <c r="BB99" s="203"/>
      <c r="BC99" s="190">
        <f t="shared" si="28"/>
        <v>352517</v>
      </c>
      <c r="BD99" s="203"/>
      <c r="BE99" s="193">
        <f t="shared" si="29"/>
        <v>29.325097745611846</v>
      </c>
      <c r="BF99" s="203"/>
      <c r="BG99" s="193">
        <f t="shared" si="30"/>
        <v>2.3349246484948742</v>
      </c>
      <c r="BH99" s="203"/>
      <c r="BI99" s="270">
        <v>1111754</v>
      </c>
      <c r="BJ99" s="203"/>
      <c r="BK99" s="193">
        <f t="shared" si="31"/>
        <v>92.484319108227268</v>
      </c>
      <c r="BL99" s="203"/>
      <c r="BM99" s="193">
        <f t="shared" si="32"/>
        <v>7.3637918672369569</v>
      </c>
      <c r="BN99" s="203"/>
      <c r="BO99" s="190">
        <f t="shared" si="33"/>
        <v>15097575</v>
      </c>
      <c r="BP99" s="203"/>
      <c r="BQ99" s="203">
        <v>20</v>
      </c>
      <c r="BR99" s="203"/>
      <c r="BS99" s="220">
        <v>12021</v>
      </c>
    </row>
    <row r="100" spans="1:71" ht="9.75" customHeight="1" x14ac:dyDescent="0.25">
      <c r="A100" s="203">
        <v>21</v>
      </c>
      <c r="B100" s="203"/>
      <c r="C100" s="10" t="s">
        <v>143</v>
      </c>
      <c r="D100" s="203"/>
      <c r="E100" s="190">
        <v>364927902</v>
      </c>
      <c r="F100" s="220"/>
      <c r="G100" s="190">
        <v>15433248</v>
      </c>
      <c r="H100" s="203"/>
      <c r="I100" s="190">
        <v>79380186</v>
      </c>
      <c r="J100" s="190"/>
      <c r="K100" s="190">
        <v>84607</v>
      </c>
      <c r="L100" s="203"/>
      <c r="M100" s="190">
        <v>4950362</v>
      </c>
      <c r="N100" s="203"/>
      <c r="O100" s="190">
        <v>0</v>
      </c>
      <c r="P100" s="203"/>
      <c r="Q100" s="190">
        <v>2756144</v>
      </c>
      <c r="R100" s="203"/>
      <c r="S100" s="190">
        <v>1201104</v>
      </c>
      <c r="T100" s="203"/>
      <c r="U100" s="190">
        <f t="shared" si="17"/>
        <v>468733553</v>
      </c>
      <c r="V100" s="203"/>
      <c r="W100" s="193">
        <f t="shared" si="18"/>
        <v>1353.3249017632097</v>
      </c>
      <c r="X100" s="203"/>
      <c r="Y100" s="193">
        <f t="shared" si="19"/>
        <v>68.687280963412135</v>
      </c>
      <c r="Z100" s="203"/>
      <c r="AA100" s="190">
        <v>112872935</v>
      </c>
      <c r="AB100" s="203"/>
      <c r="AC100" s="193">
        <f t="shared" si="20"/>
        <v>325.8861088414555</v>
      </c>
      <c r="AD100" s="203"/>
      <c r="AE100" s="193">
        <f t="shared" si="21"/>
        <v>16.540175009639125</v>
      </c>
      <c r="AF100" s="203"/>
      <c r="AG100" s="270">
        <v>9264481</v>
      </c>
      <c r="AH100" s="203"/>
      <c r="AI100" s="193">
        <f t="shared" si="22"/>
        <v>26.748357908169893</v>
      </c>
      <c r="AJ100" s="203"/>
      <c r="AK100" s="193">
        <f t="shared" si="23"/>
        <v>1.3575985874158094</v>
      </c>
      <c r="AL100" s="203"/>
      <c r="AM100" s="270">
        <v>2273900</v>
      </c>
      <c r="AN100" s="203"/>
      <c r="AO100" s="193">
        <f t="shared" si="24"/>
        <v>6.5651914065545087</v>
      </c>
      <c r="AP100" s="203"/>
      <c r="AQ100" s="193">
        <f t="shared" si="25"/>
        <v>0.33321277553754053</v>
      </c>
      <c r="AR100" s="203"/>
      <c r="AS100" s="270">
        <v>67637655</v>
      </c>
      <c r="AT100" s="203"/>
      <c r="AU100" s="193">
        <f t="shared" si="26"/>
        <v>195.28306054157994</v>
      </c>
      <c r="AV100" s="203"/>
      <c r="AW100" s="193">
        <f t="shared" si="27"/>
        <v>9.9114872040989521</v>
      </c>
      <c r="AX100" s="203"/>
      <c r="AY100" s="270">
        <v>9343546</v>
      </c>
      <c r="AZ100" s="203"/>
      <c r="BA100" s="270">
        <v>2030799</v>
      </c>
      <c r="BB100" s="203"/>
      <c r="BC100" s="190">
        <f t="shared" si="28"/>
        <v>11374345</v>
      </c>
      <c r="BD100" s="203"/>
      <c r="BE100" s="193">
        <f t="shared" si="29"/>
        <v>32.839945489769228</v>
      </c>
      <c r="BF100" s="203"/>
      <c r="BG100" s="193">
        <f t="shared" si="30"/>
        <v>1.666773854334644</v>
      </c>
      <c r="BH100" s="203"/>
      <c r="BI100" s="270">
        <v>10259943</v>
      </c>
      <c r="BJ100" s="203"/>
      <c r="BK100" s="193">
        <f t="shared" si="31"/>
        <v>29.622450246422044</v>
      </c>
      <c r="BL100" s="203"/>
      <c r="BM100" s="193">
        <f t="shared" si="32"/>
        <v>1.5034716055617927</v>
      </c>
      <c r="BN100" s="203"/>
      <c r="BO100" s="190">
        <f t="shared" si="33"/>
        <v>682416812</v>
      </c>
      <c r="BP100" s="203"/>
      <c r="BQ100" s="203">
        <v>21</v>
      </c>
      <c r="BR100" s="203"/>
      <c r="BS100" s="220">
        <v>346357</v>
      </c>
    </row>
    <row r="101" spans="1:71" ht="9.75" customHeight="1" x14ac:dyDescent="0.25">
      <c r="A101" s="203">
        <v>22</v>
      </c>
      <c r="B101" s="203"/>
      <c r="C101" s="10" t="s">
        <v>144</v>
      </c>
      <c r="D101" s="203"/>
      <c r="E101" s="190">
        <v>15090050</v>
      </c>
      <c r="F101" s="220"/>
      <c r="G101" s="190">
        <v>492984</v>
      </c>
      <c r="H101" s="203"/>
      <c r="I101" s="190">
        <v>4770897</v>
      </c>
      <c r="J101" s="190"/>
      <c r="K101" s="190">
        <v>187</v>
      </c>
      <c r="L101" s="203"/>
      <c r="M101" s="190">
        <v>161025</v>
      </c>
      <c r="N101" s="203"/>
      <c r="O101" s="190">
        <v>0</v>
      </c>
      <c r="P101" s="203"/>
      <c r="Q101" s="190">
        <v>154951</v>
      </c>
      <c r="R101" s="203"/>
      <c r="S101" s="190">
        <v>125355</v>
      </c>
      <c r="T101" s="203"/>
      <c r="U101" s="190">
        <f t="shared" si="17"/>
        <v>20795449</v>
      </c>
      <c r="V101" s="203"/>
      <c r="W101" s="193">
        <f t="shared" si="18"/>
        <v>1444.1284027777779</v>
      </c>
      <c r="X101" s="203"/>
      <c r="Y101" s="193">
        <f t="shared" si="19"/>
        <v>78.95806386477841</v>
      </c>
      <c r="Z101" s="203"/>
      <c r="AA101" s="190">
        <v>2005268</v>
      </c>
      <c r="AB101" s="203"/>
      <c r="AC101" s="193">
        <f t="shared" si="20"/>
        <v>139.25472222222223</v>
      </c>
      <c r="AD101" s="203"/>
      <c r="AE101" s="193">
        <f t="shared" si="21"/>
        <v>7.6137850550856809</v>
      </c>
      <c r="AF101" s="203"/>
      <c r="AG101" s="190">
        <v>385048</v>
      </c>
      <c r="AH101" s="203"/>
      <c r="AI101" s="193">
        <f t="shared" si="22"/>
        <v>26.739444444444445</v>
      </c>
      <c r="AJ101" s="203"/>
      <c r="AK101" s="193">
        <f t="shared" si="23"/>
        <v>1.4619854841799858</v>
      </c>
      <c r="AL101" s="203"/>
      <c r="AM101" s="190">
        <v>320568</v>
      </c>
      <c r="AN101" s="203"/>
      <c r="AO101" s="193">
        <f t="shared" si="24"/>
        <v>22.261666666666667</v>
      </c>
      <c r="AP101" s="203"/>
      <c r="AQ101" s="193">
        <f t="shared" si="25"/>
        <v>1.2171619192739858</v>
      </c>
      <c r="AR101" s="203"/>
      <c r="AS101" s="190">
        <v>2358371</v>
      </c>
      <c r="AT101" s="203"/>
      <c r="AU101" s="193">
        <f t="shared" si="26"/>
        <v>163.77576388888889</v>
      </c>
      <c r="AV101" s="203"/>
      <c r="AW101" s="193">
        <f t="shared" si="27"/>
        <v>8.9544788398096795</v>
      </c>
      <c r="AX101" s="203"/>
      <c r="AY101" s="190">
        <v>117493</v>
      </c>
      <c r="AZ101" s="203"/>
      <c r="BA101" s="190">
        <v>114554</v>
      </c>
      <c r="BB101" s="203"/>
      <c r="BC101" s="190">
        <f t="shared" si="28"/>
        <v>232047</v>
      </c>
      <c r="BD101" s="203"/>
      <c r="BE101" s="193">
        <f t="shared" si="29"/>
        <v>16.114374999999999</v>
      </c>
      <c r="BF101" s="203"/>
      <c r="BG101" s="193">
        <f t="shared" si="30"/>
        <v>0.8810572854488613</v>
      </c>
      <c r="BH101" s="203"/>
      <c r="BI101" s="190">
        <v>240583</v>
      </c>
      <c r="BJ101" s="203"/>
      <c r="BK101" s="193">
        <f t="shared" si="31"/>
        <v>16.707152777777779</v>
      </c>
      <c r="BL101" s="203"/>
      <c r="BM101" s="193">
        <f t="shared" si="32"/>
        <v>0.91346755142339009</v>
      </c>
      <c r="BN101" s="203"/>
      <c r="BO101" s="190">
        <f t="shared" si="33"/>
        <v>26337334</v>
      </c>
      <c r="BP101" s="203"/>
      <c r="BQ101" s="203">
        <v>22</v>
      </c>
      <c r="BR101" s="203"/>
      <c r="BS101" s="220">
        <v>14400</v>
      </c>
    </row>
    <row r="102" spans="1:71" ht="9.75" customHeight="1" x14ac:dyDescent="0.25">
      <c r="A102" s="203">
        <v>23</v>
      </c>
      <c r="B102" s="203"/>
      <c r="C102" s="10" t="s">
        <v>145</v>
      </c>
      <c r="D102" s="203"/>
      <c r="E102" s="190">
        <v>3004905</v>
      </c>
      <c r="F102" s="220"/>
      <c r="G102" s="190">
        <v>135460</v>
      </c>
      <c r="H102" s="203"/>
      <c r="I102" s="190">
        <v>880129</v>
      </c>
      <c r="J102" s="190"/>
      <c r="K102" s="190">
        <v>21005</v>
      </c>
      <c r="L102" s="203"/>
      <c r="M102" s="190">
        <v>52163</v>
      </c>
      <c r="N102" s="203"/>
      <c r="O102" s="190">
        <v>12568</v>
      </c>
      <c r="P102" s="203"/>
      <c r="Q102" s="190">
        <v>35699</v>
      </c>
      <c r="R102" s="203"/>
      <c r="S102" s="190">
        <v>22169</v>
      </c>
      <c r="T102" s="203"/>
      <c r="U102" s="190">
        <f t="shared" si="17"/>
        <v>4164098</v>
      </c>
      <c r="V102" s="203"/>
      <c r="W102" s="193">
        <f t="shared" si="18"/>
        <v>817.4515115822536</v>
      </c>
      <c r="X102" s="203"/>
      <c r="Y102" s="193">
        <f t="shared" si="19"/>
        <v>75.27807852345633</v>
      </c>
      <c r="Z102" s="203"/>
      <c r="AA102" s="190">
        <v>450251</v>
      </c>
      <c r="AB102" s="203"/>
      <c r="AC102" s="193">
        <f t="shared" si="20"/>
        <v>88.388496270121706</v>
      </c>
      <c r="AD102" s="203"/>
      <c r="AE102" s="193">
        <f t="shared" si="21"/>
        <v>8.1395851234204208</v>
      </c>
      <c r="AF102" s="203"/>
      <c r="AG102" s="190">
        <v>27594</v>
      </c>
      <c r="AH102" s="203"/>
      <c r="AI102" s="193">
        <f t="shared" si="22"/>
        <v>5.4169611307420498</v>
      </c>
      <c r="AJ102" s="203"/>
      <c r="AK102" s="193">
        <f t="shared" si="23"/>
        <v>0.49884111727828062</v>
      </c>
      <c r="AL102" s="203"/>
      <c r="AM102" s="190">
        <v>13266</v>
      </c>
      <c r="AN102" s="203"/>
      <c r="AO102" s="193">
        <f t="shared" si="24"/>
        <v>2.6042402826855122</v>
      </c>
      <c r="AP102" s="203"/>
      <c r="AQ102" s="193">
        <f t="shared" si="25"/>
        <v>0.23982120250103903</v>
      </c>
      <c r="AR102" s="203"/>
      <c r="AS102" s="190">
        <v>444013</v>
      </c>
      <c r="AT102" s="203"/>
      <c r="AU102" s="193">
        <f t="shared" si="26"/>
        <v>87.16391833529643</v>
      </c>
      <c r="AV102" s="203"/>
      <c r="AW102" s="193">
        <f t="shared" si="27"/>
        <v>8.0268152861521056</v>
      </c>
      <c r="AX102" s="203"/>
      <c r="AY102" s="190">
        <v>12387</v>
      </c>
      <c r="AZ102" s="203"/>
      <c r="BA102" s="190">
        <v>65708</v>
      </c>
      <c r="BB102" s="203"/>
      <c r="BC102" s="190">
        <f t="shared" si="28"/>
        <v>78095</v>
      </c>
      <c r="BD102" s="203"/>
      <c r="BE102" s="193">
        <f t="shared" si="29"/>
        <v>15.330781311346682</v>
      </c>
      <c r="BF102" s="203"/>
      <c r="BG102" s="193">
        <f t="shared" si="30"/>
        <v>1.4117923118738611</v>
      </c>
      <c r="BH102" s="203"/>
      <c r="BI102" s="190">
        <v>354304</v>
      </c>
      <c r="BJ102" s="203"/>
      <c r="BK102" s="193">
        <f t="shared" si="31"/>
        <v>69.553199842952495</v>
      </c>
      <c r="BL102" s="203"/>
      <c r="BM102" s="193">
        <f t="shared" si="32"/>
        <v>6.4050664353179663</v>
      </c>
      <c r="BN102" s="203"/>
      <c r="BO102" s="190">
        <f t="shared" si="33"/>
        <v>5531621</v>
      </c>
      <c r="BP102" s="203"/>
      <c r="BQ102" s="203">
        <v>23</v>
      </c>
      <c r="BR102" s="203"/>
      <c r="BS102" s="220">
        <v>5094</v>
      </c>
    </row>
    <row r="103" spans="1:71" ht="9.75" customHeight="1" x14ac:dyDescent="0.25">
      <c r="A103" s="203">
        <v>24</v>
      </c>
      <c r="B103" s="203"/>
      <c r="C103" s="10" t="s">
        <v>146</v>
      </c>
      <c r="D103" s="203"/>
      <c r="E103" s="190">
        <v>33890770</v>
      </c>
      <c r="F103" s="220"/>
      <c r="G103" s="190">
        <v>1716946</v>
      </c>
      <c r="H103" s="203"/>
      <c r="I103" s="190">
        <v>25457141</v>
      </c>
      <c r="J103" s="190"/>
      <c r="K103" s="190">
        <v>17474</v>
      </c>
      <c r="L103" s="203"/>
      <c r="M103" s="190">
        <v>1849820</v>
      </c>
      <c r="N103" s="203"/>
      <c r="O103" s="190">
        <v>0</v>
      </c>
      <c r="P103" s="203"/>
      <c r="Q103" s="190">
        <v>574351</v>
      </c>
      <c r="R103" s="203"/>
      <c r="S103" s="190">
        <v>480205</v>
      </c>
      <c r="T103" s="203"/>
      <c r="U103" s="190">
        <f t="shared" si="17"/>
        <v>63986707</v>
      </c>
      <c r="V103" s="203"/>
      <c r="W103" s="193">
        <f t="shared" si="18"/>
        <v>1247.7420342420342</v>
      </c>
      <c r="X103" s="203"/>
      <c r="Y103" s="193">
        <f t="shared" si="19"/>
        <v>70.524004337510092</v>
      </c>
      <c r="Z103" s="203"/>
      <c r="AA103" s="190">
        <v>9071378</v>
      </c>
      <c r="AB103" s="203"/>
      <c r="AC103" s="193">
        <f t="shared" si="20"/>
        <v>176.89204789204788</v>
      </c>
      <c r="AD103" s="203"/>
      <c r="AE103" s="193">
        <f t="shared" si="21"/>
        <v>9.9981688605915231</v>
      </c>
      <c r="AF103" s="203"/>
      <c r="AG103" s="190">
        <v>1092849</v>
      </c>
      <c r="AH103" s="203"/>
      <c r="AI103" s="193">
        <f t="shared" si="22"/>
        <v>21.310576810576812</v>
      </c>
      <c r="AJ103" s="203"/>
      <c r="AK103" s="193">
        <f t="shared" si="23"/>
        <v>1.2045015477393386</v>
      </c>
      <c r="AL103" s="203"/>
      <c r="AM103" s="190">
        <v>65124</v>
      </c>
      <c r="AN103" s="203"/>
      <c r="AO103" s="193">
        <f t="shared" si="24"/>
        <v>1.2699192699192698</v>
      </c>
      <c r="AP103" s="203"/>
      <c r="AQ103" s="193">
        <f t="shared" si="25"/>
        <v>7.177749057278425E-2</v>
      </c>
      <c r="AR103" s="203"/>
      <c r="AS103" s="190">
        <v>10466293</v>
      </c>
      <c r="AT103" s="203"/>
      <c r="AU103" s="193">
        <f t="shared" si="26"/>
        <v>204.09291759291759</v>
      </c>
      <c r="AV103" s="203"/>
      <c r="AW103" s="193">
        <f t="shared" si="27"/>
        <v>11.535597431661103</v>
      </c>
      <c r="AX103" s="203"/>
      <c r="AY103" s="190">
        <v>648686</v>
      </c>
      <c r="AZ103" s="203"/>
      <c r="BA103" s="190">
        <v>708550</v>
      </c>
      <c r="BB103" s="203"/>
      <c r="BC103" s="190">
        <f t="shared" si="28"/>
        <v>1357236</v>
      </c>
      <c r="BD103" s="203"/>
      <c r="BE103" s="193">
        <f t="shared" si="29"/>
        <v>26.466128466128467</v>
      </c>
      <c r="BF103" s="203"/>
      <c r="BG103" s="193">
        <f t="shared" si="30"/>
        <v>1.4959000398477273</v>
      </c>
      <c r="BH103" s="203"/>
      <c r="BI103" s="190">
        <v>4690807</v>
      </c>
      <c r="BJ103" s="203"/>
      <c r="BK103" s="193">
        <f t="shared" si="31"/>
        <v>91.470827970827969</v>
      </c>
      <c r="BL103" s="203"/>
      <c r="BM103" s="193">
        <f t="shared" si="32"/>
        <v>5.1700502920774261</v>
      </c>
      <c r="BN103" s="203"/>
      <c r="BO103" s="190">
        <f t="shared" si="33"/>
        <v>90730394</v>
      </c>
      <c r="BP103" s="203"/>
      <c r="BQ103" s="203">
        <v>24</v>
      </c>
      <c r="BR103" s="203"/>
      <c r="BS103" s="220">
        <v>51282</v>
      </c>
    </row>
    <row r="104" spans="1:71" ht="9.75" customHeight="1" x14ac:dyDescent="0.25">
      <c r="A104" s="203">
        <v>25</v>
      </c>
      <c r="B104" s="203"/>
      <c r="C104" s="10" t="s">
        <v>147</v>
      </c>
      <c r="D104" s="203"/>
      <c r="E104" s="190">
        <v>6085128</v>
      </c>
      <c r="F104" s="220"/>
      <c r="G104" s="190">
        <v>965853</v>
      </c>
      <c r="H104" s="203"/>
      <c r="I104" s="190">
        <v>2052152</v>
      </c>
      <c r="J104" s="190"/>
      <c r="K104" s="190">
        <v>40760</v>
      </c>
      <c r="L104" s="203"/>
      <c r="M104" s="190">
        <v>277502</v>
      </c>
      <c r="N104" s="203"/>
      <c r="O104" s="190">
        <v>0</v>
      </c>
      <c r="P104" s="203"/>
      <c r="Q104" s="190">
        <v>127717</v>
      </c>
      <c r="R104" s="203"/>
      <c r="S104" s="190">
        <v>184003</v>
      </c>
      <c r="T104" s="203"/>
      <c r="U104" s="190">
        <f t="shared" si="17"/>
        <v>9733115</v>
      </c>
      <c r="V104" s="203"/>
      <c r="W104" s="193">
        <f t="shared" si="18"/>
        <v>991.15224032586559</v>
      </c>
      <c r="X104" s="203"/>
      <c r="Y104" s="193">
        <f t="shared" si="19"/>
        <v>61.006848694711437</v>
      </c>
      <c r="Z104" s="203"/>
      <c r="AA104" s="190">
        <v>1201850</v>
      </c>
      <c r="AB104" s="203"/>
      <c r="AC104" s="193">
        <f t="shared" si="20"/>
        <v>122.38798370672097</v>
      </c>
      <c r="AD104" s="203"/>
      <c r="AE104" s="193">
        <f t="shared" si="21"/>
        <v>7.5331567646882771</v>
      </c>
      <c r="AF104" s="203"/>
      <c r="AG104" s="190">
        <v>72881</v>
      </c>
      <c r="AH104" s="203"/>
      <c r="AI104" s="193">
        <f t="shared" si="22"/>
        <v>7.4216904276985742</v>
      </c>
      <c r="AJ104" s="203"/>
      <c r="AK104" s="193">
        <f t="shared" si="23"/>
        <v>0.45681574087219395</v>
      </c>
      <c r="AL104" s="203"/>
      <c r="AM104" s="190">
        <v>117394</v>
      </c>
      <c r="AN104" s="203"/>
      <c r="AO104" s="193">
        <f t="shared" si="24"/>
        <v>11.954582484725051</v>
      </c>
      <c r="AP104" s="203"/>
      <c r="AQ104" s="193">
        <f t="shared" si="25"/>
        <v>0.73582177911870494</v>
      </c>
      <c r="AR104" s="203"/>
      <c r="AS104" s="190">
        <v>2901739</v>
      </c>
      <c r="AT104" s="203"/>
      <c r="AU104" s="193">
        <f t="shared" si="26"/>
        <v>295.49276985743381</v>
      </c>
      <c r="AV104" s="203"/>
      <c r="AW104" s="193">
        <f t="shared" si="27"/>
        <v>18.188005805391519</v>
      </c>
      <c r="AX104" s="203"/>
      <c r="AY104" s="190">
        <v>100079</v>
      </c>
      <c r="AZ104" s="203"/>
      <c r="BA104" s="190">
        <v>4152</v>
      </c>
      <c r="BB104" s="203"/>
      <c r="BC104" s="190">
        <f t="shared" si="28"/>
        <v>104231</v>
      </c>
      <c r="BD104" s="203"/>
      <c r="BE104" s="193">
        <f t="shared" si="29"/>
        <v>10.614154786150714</v>
      </c>
      <c r="BF104" s="203"/>
      <c r="BG104" s="193">
        <f t="shared" si="30"/>
        <v>0.65331652264444295</v>
      </c>
      <c r="BH104" s="203"/>
      <c r="BI104" s="190">
        <v>1822925</v>
      </c>
      <c r="BJ104" s="203"/>
      <c r="BK104" s="193">
        <f t="shared" si="31"/>
        <v>185.63391038696537</v>
      </c>
      <c r="BL104" s="203"/>
      <c r="BM104" s="193">
        <f t="shared" si="32"/>
        <v>11.426034692573429</v>
      </c>
      <c r="BN104" s="203"/>
      <c r="BO104" s="190">
        <f t="shared" si="33"/>
        <v>15954135</v>
      </c>
      <c r="BP104" s="203"/>
      <c r="BQ104" s="203">
        <v>25</v>
      </c>
      <c r="BR104" s="203"/>
      <c r="BS104" s="220">
        <v>9820</v>
      </c>
    </row>
    <row r="105" spans="1:71" ht="9.75" customHeight="1" x14ac:dyDescent="0.25">
      <c r="A105" s="203">
        <v>26</v>
      </c>
      <c r="B105" s="203"/>
      <c r="C105" s="10" t="s">
        <v>148</v>
      </c>
      <c r="D105" s="203"/>
      <c r="E105" s="190">
        <v>7892515</v>
      </c>
      <c r="F105" s="220"/>
      <c r="G105" s="190">
        <v>687882</v>
      </c>
      <c r="H105" s="203"/>
      <c r="I105" s="190">
        <v>1463801</v>
      </c>
      <c r="J105" s="190"/>
      <c r="K105" s="190">
        <v>57586</v>
      </c>
      <c r="L105" s="203"/>
      <c r="M105" s="190">
        <v>1303399</v>
      </c>
      <c r="N105" s="203"/>
      <c r="O105" s="190">
        <v>76960</v>
      </c>
      <c r="P105" s="203"/>
      <c r="Q105" s="190">
        <v>57437</v>
      </c>
      <c r="R105" s="203"/>
      <c r="S105" s="190">
        <v>181107</v>
      </c>
      <c r="T105" s="203"/>
      <c r="U105" s="190">
        <f t="shared" si="17"/>
        <v>11720687</v>
      </c>
      <c r="V105" s="203"/>
      <c r="W105" s="193">
        <f t="shared" si="18"/>
        <v>807.43228162028106</v>
      </c>
      <c r="X105" s="203"/>
      <c r="Y105" s="193">
        <f t="shared" si="19"/>
        <v>51.001618292668596</v>
      </c>
      <c r="Z105" s="203"/>
      <c r="AA105" s="190">
        <v>9750444</v>
      </c>
      <c r="AB105" s="203"/>
      <c r="AC105" s="193">
        <f t="shared" si="20"/>
        <v>671.70322402865804</v>
      </c>
      <c r="AD105" s="203"/>
      <c r="AE105" s="193">
        <f t="shared" si="21"/>
        <v>42.428265772479101</v>
      </c>
      <c r="AF105" s="203"/>
      <c r="AG105" s="270">
        <v>9774</v>
      </c>
      <c r="AH105" s="203"/>
      <c r="AI105" s="193">
        <f t="shared" si="22"/>
        <v>0.67332598511986774</v>
      </c>
      <c r="AJ105" s="203"/>
      <c r="AK105" s="193">
        <f t="shared" si="23"/>
        <v>4.2530767794801014E-2</v>
      </c>
      <c r="AL105" s="203"/>
      <c r="AM105" s="270">
        <v>52429</v>
      </c>
      <c r="AN105" s="203"/>
      <c r="AO105" s="193">
        <f t="shared" si="24"/>
        <v>3.6118076605125378</v>
      </c>
      <c r="AP105" s="203"/>
      <c r="AQ105" s="193">
        <f t="shared" si="25"/>
        <v>0.22814053864473319</v>
      </c>
      <c r="AR105" s="203"/>
      <c r="AS105" s="270">
        <v>609612</v>
      </c>
      <c r="AT105" s="203"/>
      <c r="AU105" s="193">
        <f t="shared" si="26"/>
        <v>41.995866629925601</v>
      </c>
      <c r="AV105" s="203"/>
      <c r="AW105" s="193">
        <f t="shared" si="27"/>
        <v>2.6526771451733411</v>
      </c>
      <c r="AX105" s="203"/>
      <c r="AY105" s="270">
        <v>36995</v>
      </c>
      <c r="AZ105" s="203"/>
      <c r="BA105" s="270">
        <v>242817</v>
      </c>
      <c r="BB105" s="203"/>
      <c r="BC105" s="190">
        <f t="shared" si="28"/>
        <v>279812</v>
      </c>
      <c r="BD105" s="203"/>
      <c r="BE105" s="193">
        <f t="shared" si="29"/>
        <v>19.276109120969963</v>
      </c>
      <c r="BF105" s="203"/>
      <c r="BG105" s="193">
        <f t="shared" si="30"/>
        <v>1.2175792099650973</v>
      </c>
      <c r="BH105" s="203"/>
      <c r="BI105" s="270">
        <v>558252</v>
      </c>
      <c r="BJ105" s="203"/>
      <c r="BK105" s="193">
        <f t="shared" si="31"/>
        <v>38.457701846238635</v>
      </c>
      <c r="BL105" s="203"/>
      <c r="BM105" s="193">
        <f t="shared" si="32"/>
        <v>2.4291882732743253</v>
      </c>
      <c r="BN105" s="203"/>
      <c r="BO105" s="190">
        <f t="shared" si="33"/>
        <v>22981010</v>
      </c>
      <c r="BP105" s="203"/>
      <c r="BQ105" s="203">
        <v>26</v>
      </c>
      <c r="BR105" s="203"/>
      <c r="BS105" s="220">
        <v>14516</v>
      </c>
    </row>
    <row r="106" spans="1:71" ht="9.75" customHeight="1" x14ac:dyDescent="0.25">
      <c r="A106" s="203">
        <v>27</v>
      </c>
      <c r="B106" s="203"/>
      <c r="C106" s="10" t="s">
        <v>149</v>
      </c>
      <c r="D106" s="203"/>
      <c r="E106" s="190">
        <v>18624404</v>
      </c>
      <c r="F106" s="220"/>
      <c r="G106" s="190">
        <v>1810710</v>
      </c>
      <c r="H106" s="203"/>
      <c r="I106" s="190">
        <v>9317294</v>
      </c>
      <c r="J106" s="190"/>
      <c r="K106" s="190">
        <v>69320</v>
      </c>
      <c r="L106" s="203"/>
      <c r="M106" s="190">
        <v>2857369</v>
      </c>
      <c r="N106" s="203"/>
      <c r="O106" s="190">
        <v>0</v>
      </c>
      <c r="P106" s="203"/>
      <c r="Q106" s="190">
        <v>341020</v>
      </c>
      <c r="R106" s="203"/>
      <c r="S106" s="190">
        <v>293873</v>
      </c>
      <c r="T106" s="203"/>
      <c r="U106" s="190">
        <f t="shared" si="17"/>
        <v>33313990</v>
      </c>
      <c r="V106" s="203"/>
      <c r="W106" s="193">
        <f t="shared" si="18"/>
        <v>1168.8299066732159</v>
      </c>
      <c r="X106" s="203"/>
      <c r="Y106" s="193">
        <f t="shared" si="19"/>
        <v>74.938290164322837</v>
      </c>
      <c r="Z106" s="203"/>
      <c r="AA106" s="190">
        <v>5780903</v>
      </c>
      <c r="AB106" s="203"/>
      <c r="AC106" s="193">
        <f t="shared" si="20"/>
        <v>202.82446845835381</v>
      </c>
      <c r="AD106" s="203"/>
      <c r="AE106" s="193">
        <f t="shared" si="21"/>
        <v>13.003875741867137</v>
      </c>
      <c r="AF106" s="203"/>
      <c r="AG106" s="190">
        <v>336435</v>
      </c>
      <c r="AH106" s="203"/>
      <c r="AI106" s="193">
        <f t="shared" si="22"/>
        <v>11.803908497649287</v>
      </c>
      <c r="AJ106" s="203"/>
      <c r="AK106" s="193">
        <f t="shared" si="23"/>
        <v>0.75679507772662347</v>
      </c>
      <c r="AL106" s="203"/>
      <c r="AM106" s="190">
        <v>750777</v>
      </c>
      <c r="AN106" s="203"/>
      <c r="AO106" s="193">
        <f t="shared" si="24"/>
        <v>26.341204126026245</v>
      </c>
      <c r="AP106" s="203"/>
      <c r="AQ106" s="193">
        <f t="shared" si="25"/>
        <v>1.6888383731489327</v>
      </c>
      <c r="AR106" s="203"/>
      <c r="AS106" s="190">
        <v>3110887</v>
      </c>
      <c r="AT106" s="203"/>
      <c r="AU106" s="193">
        <f t="shared" si="26"/>
        <v>109.1462704371623</v>
      </c>
      <c r="AV106" s="203"/>
      <c r="AW106" s="193">
        <f t="shared" si="27"/>
        <v>6.9977974020650118</v>
      </c>
      <c r="AX106" s="203"/>
      <c r="AY106" s="190">
        <v>352155</v>
      </c>
      <c r="AZ106" s="203"/>
      <c r="BA106" s="190">
        <v>246272</v>
      </c>
      <c r="BB106" s="203"/>
      <c r="BC106" s="190">
        <f t="shared" si="28"/>
        <v>598427</v>
      </c>
      <c r="BD106" s="203"/>
      <c r="BE106" s="193">
        <f t="shared" si="29"/>
        <v>20.995965195424883</v>
      </c>
      <c r="BF106" s="203"/>
      <c r="BG106" s="193">
        <f t="shared" si="30"/>
        <v>1.3461340466322174</v>
      </c>
      <c r="BH106" s="203"/>
      <c r="BI106" s="190">
        <v>563812</v>
      </c>
      <c r="BJ106" s="203"/>
      <c r="BK106" s="193">
        <f t="shared" si="31"/>
        <v>19.781489018314506</v>
      </c>
      <c r="BL106" s="203"/>
      <c r="BM106" s="193">
        <f t="shared" si="32"/>
        <v>1.2682691942372317</v>
      </c>
      <c r="BN106" s="203"/>
      <c r="BO106" s="190">
        <f t="shared" si="33"/>
        <v>44455231</v>
      </c>
      <c r="BP106" s="203"/>
      <c r="BQ106" s="203">
        <v>27</v>
      </c>
      <c r="BR106" s="203"/>
      <c r="BS106" s="220">
        <v>28502</v>
      </c>
    </row>
    <row r="107" spans="1:71" ht="9.75" customHeight="1" x14ac:dyDescent="0.25">
      <c r="A107" s="203">
        <v>28</v>
      </c>
      <c r="B107" s="203"/>
      <c r="C107" s="10" t="s">
        <v>150</v>
      </c>
      <c r="D107" s="203"/>
      <c r="E107" s="190">
        <v>11304218</v>
      </c>
      <c r="F107" s="220"/>
      <c r="G107" s="190">
        <v>428221</v>
      </c>
      <c r="H107" s="203"/>
      <c r="I107" s="190">
        <v>3135557</v>
      </c>
      <c r="J107" s="190"/>
      <c r="K107" s="190">
        <v>45154</v>
      </c>
      <c r="L107" s="203"/>
      <c r="M107" s="190">
        <v>83077</v>
      </c>
      <c r="N107" s="203"/>
      <c r="O107" s="190">
        <v>89619</v>
      </c>
      <c r="P107" s="203"/>
      <c r="Q107" s="190">
        <v>162583</v>
      </c>
      <c r="R107" s="203"/>
      <c r="S107" s="190">
        <v>135157</v>
      </c>
      <c r="T107" s="203"/>
      <c r="U107" s="190">
        <f t="shared" si="17"/>
        <v>15383586</v>
      </c>
      <c r="V107" s="203"/>
      <c r="W107" s="193">
        <f t="shared" si="18"/>
        <v>1427.0487940630799</v>
      </c>
      <c r="X107" s="203"/>
      <c r="Y107" s="193">
        <f t="shared" si="19"/>
        <v>73.989229140766852</v>
      </c>
      <c r="Z107" s="203"/>
      <c r="AA107" s="190">
        <v>2453877</v>
      </c>
      <c r="AB107" s="203"/>
      <c r="AC107" s="193">
        <f t="shared" si="20"/>
        <v>227.63237476808905</v>
      </c>
      <c r="AD107" s="203"/>
      <c r="AE107" s="193">
        <f t="shared" si="21"/>
        <v>11.802220082902487</v>
      </c>
      <c r="AF107" s="203"/>
      <c r="AG107" s="190">
        <v>66695</v>
      </c>
      <c r="AH107" s="203"/>
      <c r="AI107" s="193">
        <f t="shared" si="22"/>
        <v>6.1869202226345079</v>
      </c>
      <c r="AJ107" s="203"/>
      <c r="AK107" s="193">
        <f t="shared" si="23"/>
        <v>0.32077771967754759</v>
      </c>
      <c r="AL107" s="203"/>
      <c r="AM107" s="190">
        <v>30096</v>
      </c>
      <c r="AN107" s="203"/>
      <c r="AO107" s="193">
        <f t="shared" si="24"/>
        <v>2.7918367346938777</v>
      </c>
      <c r="AP107" s="203"/>
      <c r="AQ107" s="193">
        <f t="shared" si="25"/>
        <v>0.14475037486191578</v>
      </c>
      <c r="AR107" s="203"/>
      <c r="AS107" s="190">
        <v>2210924</v>
      </c>
      <c r="AT107" s="203"/>
      <c r="AU107" s="193">
        <f t="shared" si="26"/>
        <v>205.09499072356215</v>
      </c>
      <c r="AV107" s="203"/>
      <c r="AW107" s="193">
        <f t="shared" si="27"/>
        <v>10.633708060579686</v>
      </c>
      <c r="AX107" s="203"/>
      <c r="AY107" s="190">
        <v>127462</v>
      </c>
      <c r="AZ107" s="203"/>
      <c r="BA107" s="190">
        <v>52811</v>
      </c>
      <c r="BB107" s="203"/>
      <c r="BC107" s="190">
        <f t="shared" si="28"/>
        <v>180273</v>
      </c>
      <c r="BD107" s="203"/>
      <c r="BE107" s="193">
        <f t="shared" si="29"/>
        <v>16.722912801484231</v>
      </c>
      <c r="BF107" s="203"/>
      <c r="BG107" s="193">
        <f t="shared" si="30"/>
        <v>0.86704493379459524</v>
      </c>
      <c r="BH107" s="203"/>
      <c r="BI107" s="190">
        <v>466205</v>
      </c>
      <c r="BJ107" s="203"/>
      <c r="BK107" s="193">
        <f t="shared" si="31"/>
        <v>43.247217068645639</v>
      </c>
      <c r="BL107" s="203"/>
      <c r="BM107" s="193">
        <f t="shared" si="32"/>
        <v>2.2422696874169139</v>
      </c>
      <c r="BN107" s="203"/>
      <c r="BO107" s="190">
        <f t="shared" si="33"/>
        <v>20791656</v>
      </c>
      <c r="BP107" s="203"/>
      <c r="BQ107" s="203">
        <v>28</v>
      </c>
      <c r="BR107" s="203"/>
      <c r="BS107" s="220">
        <v>10780</v>
      </c>
    </row>
    <row r="108" spans="1:71" ht="9.75" customHeight="1" x14ac:dyDescent="0.25">
      <c r="A108" s="203">
        <v>29</v>
      </c>
      <c r="B108" s="203"/>
      <c r="C108" s="10" t="s">
        <v>92</v>
      </c>
      <c r="D108" s="203"/>
      <c r="E108" s="190">
        <v>2826123541</v>
      </c>
      <c r="F108" s="220"/>
      <c r="G108" s="190">
        <v>54345513</v>
      </c>
      <c r="H108" s="203"/>
      <c r="I108" s="190">
        <v>368591934</v>
      </c>
      <c r="J108" s="190"/>
      <c r="K108" s="190">
        <v>159083</v>
      </c>
      <c r="L108" s="203"/>
      <c r="M108" s="190">
        <v>1540580</v>
      </c>
      <c r="N108" s="203"/>
      <c r="O108" s="190">
        <v>0</v>
      </c>
      <c r="P108" s="203"/>
      <c r="Q108" s="190">
        <v>12857799</v>
      </c>
      <c r="R108" s="203"/>
      <c r="S108" s="190">
        <v>1178422</v>
      </c>
      <c r="T108" s="203"/>
      <c r="U108" s="190">
        <f t="shared" si="17"/>
        <v>3264796872</v>
      </c>
      <c r="V108" s="203"/>
      <c r="W108" s="193">
        <f t="shared" si="18"/>
        <v>2848.9175813148245</v>
      </c>
      <c r="X108" s="203"/>
      <c r="Y108" s="193">
        <f t="shared" si="19"/>
        <v>71.885784923033583</v>
      </c>
      <c r="Z108" s="203"/>
      <c r="AA108" s="190">
        <v>517737750</v>
      </c>
      <c r="AB108" s="203"/>
      <c r="AC108" s="193">
        <f t="shared" si="20"/>
        <v>451.7868144065593</v>
      </c>
      <c r="AD108" s="203"/>
      <c r="AE108" s="193">
        <f t="shared" si="21"/>
        <v>11.399785653505528</v>
      </c>
      <c r="AF108" s="203"/>
      <c r="AG108" s="190">
        <v>78859171</v>
      </c>
      <c r="AH108" s="203"/>
      <c r="AI108" s="193">
        <f t="shared" si="22"/>
        <v>68.813861173600188</v>
      </c>
      <c r="AJ108" s="203"/>
      <c r="AK108" s="193">
        <f t="shared" si="23"/>
        <v>1.7363571542023721</v>
      </c>
      <c r="AL108" s="203"/>
      <c r="AM108" s="190">
        <v>15350297</v>
      </c>
      <c r="AN108" s="203"/>
      <c r="AO108" s="193">
        <f t="shared" si="24"/>
        <v>13.394931665354832</v>
      </c>
      <c r="AP108" s="203"/>
      <c r="AQ108" s="193">
        <f t="shared" si="25"/>
        <v>0.33798983272448058</v>
      </c>
      <c r="AR108" s="203"/>
      <c r="AS108" s="190">
        <v>493626815</v>
      </c>
      <c r="AT108" s="203"/>
      <c r="AU108" s="193">
        <f t="shared" si="26"/>
        <v>430.74720020803193</v>
      </c>
      <c r="AV108" s="203"/>
      <c r="AW108" s="193">
        <f t="shared" si="27"/>
        <v>10.868900102074125</v>
      </c>
      <c r="AX108" s="203"/>
      <c r="AY108" s="190">
        <v>74080616</v>
      </c>
      <c r="AZ108" s="203"/>
      <c r="BA108" s="190">
        <v>69660684</v>
      </c>
      <c r="BB108" s="203"/>
      <c r="BC108" s="190">
        <f t="shared" si="28"/>
        <v>143741300</v>
      </c>
      <c r="BD108" s="203"/>
      <c r="BE108" s="193">
        <f t="shared" si="29"/>
        <v>125.43111647867586</v>
      </c>
      <c r="BF108" s="203"/>
      <c r="BG108" s="193">
        <f t="shared" si="30"/>
        <v>3.1649614299058437</v>
      </c>
      <c r="BH108" s="203"/>
      <c r="BI108" s="190">
        <v>27532399</v>
      </c>
      <c r="BJ108" s="203"/>
      <c r="BK108" s="193">
        <f t="shared" si="31"/>
        <v>24.025242194876341</v>
      </c>
      <c r="BL108" s="203"/>
      <c r="BM108" s="193">
        <f t="shared" si="32"/>
        <v>0.60622090455407196</v>
      </c>
      <c r="BN108" s="203"/>
      <c r="BO108" s="190">
        <f t="shared" si="33"/>
        <v>4541644604</v>
      </c>
      <c r="BP108" s="203"/>
      <c r="BQ108" s="203">
        <v>29</v>
      </c>
      <c r="BR108" s="203"/>
      <c r="BS108" s="220">
        <v>1145978</v>
      </c>
    </row>
    <row r="109" spans="1:71" ht="9.75" customHeight="1" x14ac:dyDescent="0.25">
      <c r="A109" s="203">
        <v>30</v>
      </c>
      <c r="B109" s="203"/>
      <c r="C109" s="10" t="s">
        <v>151</v>
      </c>
      <c r="D109" s="203"/>
      <c r="E109" s="190">
        <v>119066317</v>
      </c>
      <c r="F109" s="220"/>
      <c r="G109" s="190">
        <v>7923813</v>
      </c>
      <c r="H109" s="203"/>
      <c r="I109" s="190">
        <v>26027923</v>
      </c>
      <c r="J109" s="190"/>
      <c r="K109" s="190">
        <v>82633</v>
      </c>
      <c r="L109" s="203"/>
      <c r="M109" s="190">
        <v>535600</v>
      </c>
      <c r="N109" s="203"/>
      <c r="O109" s="190">
        <v>0</v>
      </c>
      <c r="P109" s="203"/>
      <c r="Q109" s="190">
        <v>966324</v>
      </c>
      <c r="R109" s="203"/>
      <c r="S109" s="190">
        <v>351096</v>
      </c>
      <c r="T109" s="203"/>
      <c r="U109" s="190">
        <f t="shared" si="17"/>
        <v>154953706</v>
      </c>
      <c r="V109" s="203"/>
      <c r="W109" s="193">
        <f t="shared" si="18"/>
        <v>2208.8910334996435</v>
      </c>
      <c r="X109" s="203"/>
      <c r="Y109" s="193">
        <f t="shared" si="19"/>
        <v>79.375592174754743</v>
      </c>
      <c r="Z109" s="203"/>
      <c r="AA109" s="190">
        <v>17150014</v>
      </c>
      <c r="AB109" s="203"/>
      <c r="AC109" s="193">
        <f t="shared" si="20"/>
        <v>244.47632216678545</v>
      </c>
      <c r="AD109" s="203"/>
      <c r="AE109" s="193">
        <f t="shared" si="21"/>
        <v>8.7851562392146594</v>
      </c>
      <c r="AF109" s="203"/>
      <c r="AG109" s="270">
        <v>1799330</v>
      </c>
      <c r="AH109" s="203"/>
      <c r="AI109" s="193">
        <f t="shared" si="22"/>
        <v>25.649750534568781</v>
      </c>
      <c r="AJ109" s="203"/>
      <c r="AK109" s="193">
        <f t="shared" si="23"/>
        <v>0.92171325200703125</v>
      </c>
      <c r="AL109" s="203"/>
      <c r="AM109" s="270">
        <v>546549</v>
      </c>
      <c r="AN109" s="203"/>
      <c r="AO109" s="193">
        <f t="shared" si="24"/>
        <v>7.7911475409836068</v>
      </c>
      <c r="AP109" s="203"/>
      <c r="AQ109" s="193">
        <f t="shared" si="25"/>
        <v>0.27997168733428052</v>
      </c>
      <c r="AR109" s="203"/>
      <c r="AS109" s="270">
        <v>13188056</v>
      </c>
      <c r="AT109" s="203"/>
      <c r="AU109" s="193">
        <f t="shared" si="26"/>
        <v>187.99794725588026</v>
      </c>
      <c r="AV109" s="203"/>
      <c r="AW109" s="193">
        <f t="shared" si="27"/>
        <v>6.7556290304784783</v>
      </c>
      <c r="AX109" s="203"/>
      <c r="AY109" s="270">
        <v>1857310</v>
      </c>
      <c r="AZ109" s="203"/>
      <c r="BA109" s="270">
        <v>280492</v>
      </c>
      <c r="BB109" s="203"/>
      <c r="BC109" s="190">
        <f t="shared" si="28"/>
        <v>2137802</v>
      </c>
      <c r="BD109" s="203"/>
      <c r="BE109" s="193">
        <f t="shared" si="29"/>
        <v>30.47472558802566</v>
      </c>
      <c r="BF109" s="203"/>
      <c r="BG109" s="193">
        <f t="shared" si="30"/>
        <v>1.0950967491050199</v>
      </c>
      <c r="BH109" s="203"/>
      <c r="BI109" s="270">
        <v>5440354</v>
      </c>
      <c r="BJ109" s="203"/>
      <c r="BK109" s="193">
        <f t="shared" si="31"/>
        <v>77.553157519600859</v>
      </c>
      <c r="BL109" s="203"/>
      <c r="BM109" s="193">
        <f t="shared" si="32"/>
        <v>2.7868408671057896</v>
      </c>
      <c r="BN109" s="203"/>
      <c r="BO109" s="190">
        <f t="shared" si="33"/>
        <v>195215811</v>
      </c>
      <c r="BP109" s="203"/>
      <c r="BQ109" s="203">
        <v>30</v>
      </c>
      <c r="BR109" s="203"/>
      <c r="BS109" s="220">
        <v>70150</v>
      </c>
    </row>
    <row r="110" spans="1:71" ht="9.75" customHeight="1" x14ac:dyDescent="0.25">
      <c r="A110" s="203">
        <v>31</v>
      </c>
      <c r="B110" s="203"/>
      <c r="C110" s="10" t="s">
        <v>152</v>
      </c>
      <c r="D110" s="203"/>
      <c r="E110" s="190">
        <v>9576992</v>
      </c>
      <c r="F110" s="220"/>
      <c r="G110" s="190">
        <v>374371</v>
      </c>
      <c r="H110" s="203"/>
      <c r="I110" s="190">
        <v>2463400</v>
      </c>
      <c r="J110" s="190"/>
      <c r="K110" s="190">
        <v>51913</v>
      </c>
      <c r="L110" s="203"/>
      <c r="M110" s="190">
        <v>232533</v>
      </c>
      <c r="N110" s="203"/>
      <c r="O110" s="190">
        <v>56302</v>
      </c>
      <c r="P110" s="203"/>
      <c r="Q110" s="190">
        <v>99163</v>
      </c>
      <c r="R110" s="203"/>
      <c r="S110" s="190">
        <v>46150</v>
      </c>
      <c r="T110" s="203"/>
      <c r="U110" s="190">
        <f t="shared" si="17"/>
        <v>12900824</v>
      </c>
      <c r="V110" s="203"/>
      <c r="W110" s="193">
        <f t="shared" si="18"/>
        <v>824.70267851435142</v>
      </c>
      <c r="X110" s="203"/>
      <c r="Y110" s="193">
        <f t="shared" si="19"/>
        <v>66.14966230703287</v>
      </c>
      <c r="Z110" s="203"/>
      <c r="AA110" s="190">
        <v>2099898</v>
      </c>
      <c r="AB110" s="203"/>
      <c r="AC110" s="193">
        <f t="shared" si="20"/>
        <v>134.23882886914274</v>
      </c>
      <c r="AD110" s="203"/>
      <c r="AE110" s="193">
        <f t="shared" si="21"/>
        <v>10.767338859844433</v>
      </c>
      <c r="AF110" s="203"/>
      <c r="AG110" s="270">
        <v>115111</v>
      </c>
      <c r="AH110" s="203"/>
      <c r="AI110" s="193">
        <f t="shared" si="22"/>
        <v>7.3586268618551429</v>
      </c>
      <c r="AJ110" s="203"/>
      <c r="AK110" s="193">
        <f t="shared" si="23"/>
        <v>0.59023778464265997</v>
      </c>
      <c r="AL110" s="203"/>
      <c r="AM110" s="270">
        <v>48781</v>
      </c>
      <c r="AN110" s="203"/>
      <c r="AO110" s="193">
        <f t="shared" si="24"/>
        <v>3.1183916128619829</v>
      </c>
      <c r="AP110" s="203"/>
      <c r="AQ110" s="193">
        <f t="shared" si="25"/>
        <v>0.25012717614001789</v>
      </c>
      <c r="AR110" s="203"/>
      <c r="AS110" s="270">
        <v>3666208</v>
      </c>
      <c r="AT110" s="203"/>
      <c r="AU110" s="193">
        <f t="shared" si="26"/>
        <v>234.36732084638496</v>
      </c>
      <c r="AV110" s="203"/>
      <c r="AW110" s="193">
        <f t="shared" si="27"/>
        <v>18.798676824623168</v>
      </c>
      <c r="AX110" s="203"/>
      <c r="AY110" s="270">
        <v>183856</v>
      </c>
      <c r="AZ110" s="203"/>
      <c r="BA110" s="270">
        <v>284885</v>
      </c>
      <c r="BB110" s="203"/>
      <c r="BC110" s="190">
        <f t="shared" si="28"/>
        <v>468741</v>
      </c>
      <c r="BD110" s="203"/>
      <c r="BE110" s="193">
        <f t="shared" si="29"/>
        <v>29.964904430096528</v>
      </c>
      <c r="BF110" s="203"/>
      <c r="BG110" s="193">
        <f t="shared" si="30"/>
        <v>2.403494448064782</v>
      </c>
      <c r="BH110" s="203"/>
      <c r="BI110" s="270">
        <v>202916</v>
      </c>
      <c r="BJ110" s="203"/>
      <c r="BK110" s="193">
        <f t="shared" si="31"/>
        <v>12.971680623921243</v>
      </c>
      <c r="BL110" s="203"/>
      <c r="BM110" s="193">
        <f t="shared" si="32"/>
        <v>1.0404625996520751</v>
      </c>
      <c r="BN110" s="203"/>
      <c r="BO110" s="190">
        <f t="shared" si="33"/>
        <v>19502479</v>
      </c>
      <c r="BP110" s="203"/>
      <c r="BQ110" s="203">
        <v>31</v>
      </c>
      <c r="BR110" s="203"/>
      <c r="BS110" s="220">
        <v>15643</v>
      </c>
    </row>
    <row r="111" spans="1:71" ht="9.75" customHeight="1" x14ac:dyDescent="0.25">
      <c r="A111" s="203">
        <v>32</v>
      </c>
      <c r="B111" s="203"/>
      <c r="C111" s="10" t="s">
        <v>153</v>
      </c>
      <c r="D111" s="203"/>
      <c r="E111" s="190">
        <v>24217812</v>
      </c>
      <c r="F111" s="220"/>
      <c r="G111" s="190">
        <v>5143581</v>
      </c>
      <c r="H111" s="203"/>
      <c r="I111" s="190">
        <v>6963184</v>
      </c>
      <c r="J111" s="190"/>
      <c r="K111" s="190">
        <v>16366</v>
      </c>
      <c r="L111" s="203"/>
      <c r="M111" s="190">
        <v>23478</v>
      </c>
      <c r="N111" s="203"/>
      <c r="O111" s="190">
        <v>0</v>
      </c>
      <c r="P111" s="203"/>
      <c r="Q111" s="190">
        <v>470287</v>
      </c>
      <c r="R111" s="203"/>
      <c r="S111" s="190">
        <v>199660</v>
      </c>
      <c r="T111" s="203"/>
      <c r="U111" s="190">
        <f t="shared" si="17"/>
        <v>37034368</v>
      </c>
      <c r="V111" s="203"/>
      <c r="W111" s="193">
        <f t="shared" si="18"/>
        <v>1387.4707028323094</v>
      </c>
      <c r="X111" s="203"/>
      <c r="Y111" s="193">
        <f t="shared" si="19"/>
        <v>79.854843905858814</v>
      </c>
      <c r="Z111" s="203"/>
      <c r="AA111" s="190">
        <v>3729925</v>
      </c>
      <c r="AB111" s="203"/>
      <c r="AC111" s="193">
        <f t="shared" si="20"/>
        <v>139.73943503671512</v>
      </c>
      <c r="AD111" s="203"/>
      <c r="AE111" s="193">
        <f t="shared" si="21"/>
        <v>8.0425992055692834</v>
      </c>
      <c r="AF111" s="203"/>
      <c r="AG111" s="190">
        <v>266135</v>
      </c>
      <c r="AH111" s="203"/>
      <c r="AI111" s="193">
        <f t="shared" si="22"/>
        <v>9.970590439082871</v>
      </c>
      <c r="AJ111" s="203"/>
      <c r="AK111" s="193">
        <f t="shared" si="23"/>
        <v>0.57384991375809991</v>
      </c>
      <c r="AL111" s="203"/>
      <c r="AM111" s="190">
        <v>66715</v>
      </c>
      <c r="AN111" s="203"/>
      <c r="AO111" s="193">
        <f t="shared" si="24"/>
        <v>2.4994380338678255</v>
      </c>
      <c r="AP111" s="203"/>
      <c r="AQ111" s="193">
        <f t="shared" si="25"/>
        <v>0.14385329624578366</v>
      </c>
      <c r="AR111" s="203"/>
      <c r="AS111" s="190">
        <v>3348026</v>
      </c>
      <c r="AT111" s="203"/>
      <c r="AU111" s="193">
        <f t="shared" si="26"/>
        <v>125.43181477596283</v>
      </c>
      <c r="AV111" s="203"/>
      <c r="AW111" s="193">
        <f t="shared" si="27"/>
        <v>7.2191347675423234</v>
      </c>
      <c r="AX111" s="203"/>
      <c r="AY111" s="190">
        <v>536144</v>
      </c>
      <c r="AZ111" s="203"/>
      <c r="BA111" s="190">
        <v>78791</v>
      </c>
      <c r="BB111" s="203"/>
      <c r="BC111" s="190">
        <f t="shared" si="28"/>
        <v>614935</v>
      </c>
      <c r="BD111" s="203"/>
      <c r="BE111" s="193">
        <f t="shared" si="29"/>
        <v>23.038176232579051</v>
      </c>
      <c r="BF111" s="203"/>
      <c r="BG111" s="193">
        <f t="shared" si="30"/>
        <v>1.3259450907127479</v>
      </c>
      <c r="BH111" s="203"/>
      <c r="BI111" s="190">
        <v>1317005</v>
      </c>
      <c r="BJ111" s="203"/>
      <c r="BK111" s="193">
        <f t="shared" si="31"/>
        <v>49.340813726959389</v>
      </c>
      <c r="BL111" s="203"/>
      <c r="BM111" s="193">
        <f t="shared" si="32"/>
        <v>2.8397738203129479</v>
      </c>
      <c r="BN111" s="203"/>
      <c r="BO111" s="190">
        <f t="shared" si="33"/>
        <v>46377109</v>
      </c>
      <c r="BP111" s="203"/>
      <c r="BQ111" s="203">
        <v>32</v>
      </c>
      <c r="BR111" s="203"/>
      <c r="BS111" s="220">
        <v>26692</v>
      </c>
    </row>
    <row r="112" spans="1:71" ht="9.75" customHeight="1" x14ac:dyDescent="0.25">
      <c r="A112" s="203">
        <v>33</v>
      </c>
      <c r="B112" s="203"/>
      <c r="C112" s="10" t="s">
        <v>94</v>
      </c>
      <c r="D112" s="203"/>
      <c r="E112" s="190">
        <v>40379728</v>
      </c>
      <c r="F112" s="220"/>
      <c r="G112" s="190">
        <v>1124631</v>
      </c>
      <c r="H112" s="203"/>
      <c r="I112" s="190">
        <v>11583632</v>
      </c>
      <c r="J112" s="190"/>
      <c r="K112" s="190">
        <v>245654</v>
      </c>
      <c r="L112" s="203"/>
      <c r="M112" s="190">
        <v>907112</v>
      </c>
      <c r="N112" s="203"/>
      <c r="O112" s="190">
        <v>820740</v>
      </c>
      <c r="P112" s="203"/>
      <c r="Q112" s="190">
        <v>469472</v>
      </c>
      <c r="R112" s="203"/>
      <c r="S112" s="190">
        <v>184986</v>
      </c>
      <c r="T112" s="203"/>
      <c r="U112" s="190">
        <f t="shared" ref="U112:U129" si="34">SUM(E112:S112)</f>
        <v>55715955</v>
      </c>
      <c r="V112" s="203"/>
      <c r="W112" s="193">
        <f t="shared" ref="W112:W129" si="35">(U112/$BS112)</f>
        <v>992.67651932225135</v>
      </c>
      <c r="X112" s="203"/>
      <c r="Y112" s="193">
        <f t="shared" ref="Y112:Y129" si="36">IF($BO112,U112/$BO112*100,0)</f>
        <v>69.57759264032417</v>
      </c>
      <c r="Z112" s="203"/>
      <c r="AA112" s="190">
        <v>10971858</v>
      </c>
      <c r="AB112" s="203"/>
      <c r="AC112" s="193">
        <f t="shared" ref="AC112:AC129" si="37">(AA112/$BS112)</f>
        <v>195.48270885669999</v>
      </c>
      <c r="AD112" s="203"/>
      <c r="AE112" s="193">
        <f t="shared" ref="AE112:AE129" si="38">IF($BO112,AA112/$BO112*100,0)</f>
        <v>13.701559390509988</v>
      </c>
      <c r="AF112" s="203"/>
      <c r="AG112" s="190">
        <v>430996</v>
      </c>
      <c r="AH112" s="203"/>
      <c r="AI112" s="193">
        <f t="shared" ref="AI112:AI129" si="39">(AG112/$BS112)</f>
        <v>7.6789423984891405</v>
      </c>
      <c r="AJ112" s="203"/>
      <c r="AK112" s="193">
        <f t="shared" ref="AK112:AK129" si="40">IF($BO112,AG112/$BO112*100,0)</f>
        <v>0.53822399916880459</v>
      </c>
      <c r="AL112" s="203"/>
      <c r="AM112" s="190">
        <v>39501</v>
      </c>
      <c r="AN112" s="203"/>
      <c r="AO112" s="193">
        <f t="shared" ref="AO112:AO129" si="41">(AM112/$BS112)</f>
        <v>0.70377892992677316</v>
      </c>
      <c r="AP112" s="203"/>
      <c r="AQ112" s="193">
        <f t="shared" ref="AQ112:AQ129" si="42">IF($BO112,AM112/$BO112*100,0)</f>
        <v>4.9328500011988394E-2</v>
      </c>
      <c r="AR112" s="203"/>
      <c r="AS112" s="190">
        <v>10923980</v>
      </c>
      <c r="AT112" s="203"/>
      <c r="AU112" s="193">
        <f t="shared" ref="AU112:AU129" si="43">(AS112/$BS112)</f>
        <v>194.62967912056587</v>
      </c>
      <c r="AV112" s="203"/>
      <c r="AW112" s="193">
        <f t="shared" ref="AW112:AW129" si="44">IF($BO112,AS112/$BO112*100,0)</f>
        <v>13.641769766865675</v>
      </c>
      <c r="AX112" s="203"/>
      <c r="AY112" s="190">
        <v>1039691</v>
      </c>
      <c r="AZ112" s="203"/>
      <c r="BA112" s="190">
        <v>154989</v>
      </c>
      <c r="BB112" s="203"/>
      <c r="BC112" s="190">
        <f t="shared" ref="BC112:BC129" si="45">(AY112+BA112)</f>
        <v>1194680</v>
      </c>
      <c r="BD112" s="203"/>
      <c r="BE112" s="193">
        <f t="shared" ref="BE112:BE129" si="46">(BC112/$BS112)</f>
        <v>21.285299410266003</v>
      </c>
      <c r="BF112" s="203"/>
      <c r="BG112" s="193">
        <f t="shared" ref="BG112:BG129" si="47">IF($BO112,BC112/$BO112*100,0)</f>
        <v>1.4919058351515733</v>
      </c>
      <c r="BH112" s="203"/>
      <c r="BI112" s="190">
        <v>800470</v>
      </c>
      <c r="BJ112" s="203"/>
      <c r="BK112" s="193">
        <f t="shared" ref="BK112:BK129" si="48">(BI112/$BS112)</f>
        <v>14.261763500632494</v>
      </c>
      <c r="BL112" s="203"/>
      <c r="BM112" s="193">
        <f t="shared" ref="BM112:BM129" si="49">IF($BO112,BI112/$BO112*100,0)</f>
        <v>0.99961986796780722</v>
      </c>
      <c r="BN112" s="203"/>
      <c r="BO112" s="190">
        <f t="shared" ref="BO112:BO129" si="50">(U112+AA112+AG112+AM112+AS112+BC112+BI112)</f>
        <v>80077440</v>
      </c>
      <c r="BP112" s="203"/>
      <c r="BQ112" s="203">
        <v>33</v>
      </c>
      <c r="BR112" s="203"/>
      <c r="BS112" s="220">
        <v>56127</v>
      </c>
    </row>
    <row r="113" spans="1:71" ht="9.75" customHeight="1" x14ac:dyDescent="0.25">
      <c r="A113" s="203">
        <v>34</v>
      </c>
      <c r="B113" s="203"/>
      <c r="C113" s="10" t="s">
        <v>154</v>
      </c>
      <c r="D113" s="203"/>
      <c r="E113" s="190">
        <v>64062626</v>
      </c>
      <c r="F113" s="220"/>
      <c r="G113" s="190">
        <v>2460734</v>
      </c>
      <c r="H113" s="203"/>
      <c r="I113" s="190">
        <v>38749358</v>
      </c>
      <c r="J113" s="190"/>
      <c r="K113" s="190">
        <v>203680</v>
      </c>
      <c r="L113" s="203"/>
      <c r="M113" s="190">
        <v>8133043</v>
      </c>
      <c r="N113" s="203"/>
      <c r="O113" s="190">
        <v>0</v>
      </c>
      <c r="P113" s="203"/>
      <c r="Q113" s="190">
        <v>1140743</v>
      </c>
      <c r="R113" s="203"/>
      <c r="S113" s="190">
        <v>583433</v>
      </c>
      <c r="T113" s="203"/>
      <c r="U113" s="190">
        <f t="shared" si="34"/>
        <v>115333617</v>
      </c>
      <c r="V113" s="203"/>
      <c r="W113" s="193">
        <f t="shared" si="35"/>
        <v>1313.9538940029165</v>
      </c>
      <c r="X113" s="203"/>
      <c r="Y113" s="193">
        <f t="shared" si="36"/>
        <v>64.763517337432646</v>
      </c>
      <c r="Z113" s="203"/>
      <c r="AA113" s="190">
        <v>36634376</v>
      </c>
      <c r="AB113" s="203"/>
      <c r="AC113" s="193">
        <f t="shared" si="37"/>
        <v>417.36210353627416</v>
      </c>
      <c r="AD113" s="203"/>
      <c r="AE113" s="193">
        <f t="shared" si="38"/>
        <v>20.571374651520959</v>
      </c>
      <c r="AF113" s="203"/>
      <c r="AG113" s="190">
        <v>2188705</v>
      </c>
      <c r="AH113" s="203"/>
      <c r="AI113" s="193">
        <f t="shared" si="39"/>
        <v>24.935118939117753</v>
      </c>
      <c r="AJ113" s="203"/>
      <c r="AK113" s="193">
        <f t="shared" si="40"/>
        <v>1.2290279096512298</v>
      </c>
      <c r="AL113" s="203"/>
      <c r="AM113" s="190">
        <v>313896</v>
      </c>
      <c r="AN113" s="203"/>
      <c r="AO113" s="193">
        <f t="shared" si="41"/>
        <v>3.5761028071454612</v>
      </c>
      <c r="AP113" s="203"/>
      <c r="AQ113" s="193">
        <f t="shared" si="42"/>
        <v>0.17626265062120403</v>
      </c>
      <c r="AR113" s="203"/>
      <c r="AS113" s="190">
        <v>19680664</v>
      </c>
      <c r="AT113" s="203"/>
      <c r="AU113" s="193">
        <f t="shared" si="43"/>
        <v>224.21463725847613</v>
      </c>
      <c r="AV113" s="203"/>
      <c r="AW113" s="193">
        <f t="shared" si="44"/>
        <v>11.051322739459273</v>
      </c>
      <c r="AX113" s="203"/>
      <c r="AY113" s="190">
        <v>2968376</v>
      </c>
      <c r="AZ113" s="203"/>
      <c r="BA113" s="190">
        <v>36901</v>
      </c>
      <c r="BB113" s="203"/>
      <c r="BC113" s="190">
        <f t="shared" si="45"/>
        <v>3005277</v>
      </c>
      <c r="BD113" s="203"/>
      <c r="BE113" s="193">
        <f t="shared" si="46"/>
        <v>34.238026339773967</v>
      </c>
      <c r="BF113" s="203"/>
      <c r="BG113" s="193">
        <f t="shared" si="47"/>
        <v>1.6875592230259073</v>
      </c>
      <c r="BH113" s="203"/>
      <c r="BI113" s="190">
        <v>927704</v>
      </c>
      <c r="BJ113" s="203"/>
      <c r="BK113" s="193">
        <f t="shared" si="48"/>
        <v>10.568993802406125</v>
      </c>
      <c r="BL113" s="203"/>
      <c r="BM113" s="193">
        <f t="shared" si="49"/>
        <v>0.52093548828877556</v>
      </c>
      <c r="BN113" s="203"/>
      <c r="BO113" s="190">
        <f t="shared" si="50"/>
        <v>178084239</v>
      </c>
      <c r="BP113" s="203"/>
      <c r="BQ113" s="203">
        <v>34</v>
      </c>
      <c r="BR113" s="203"/>
      <c r="BS113" s="220">
        <v>87776</v>
      </c>
    </row>
    <row r="114" spans="1:71" ht="9.75" customHeight="1" x14ac:dyDescent="0.25">
      <c r="A114" s="203">
        <v>35</v>
      </c>
      <c r="B114" s="203"/>
      <c r="C114" s="10" t="s">
        <v>155</v>
      </c>
      <c r="D114" s="203"/>
      <c r="E114" s="190">
        <v>7040070</v>
      </c>
      <c r="F114" s="220"/>
      <c r="G114" s="190">
        <v>699895</v>
      </c>
      <c r="H114" s="203"/>
      <c r="I114" s="190">
        <v>2354851</v>
      </c>
      <c r="J114" s="190"/>
      <c r="K114" s="190">
        <v>64967</v>
      </c>
      <c r="L114" s="203"/>
      <c r="M114" s="190">
        <v>5018673</v>
      </c>
      <c r="N114" s="203"/>
      <c r="O114" s="190">
        <v>215622</v>
      </c>
      <c r="P114" s="203"/>
      <c r="Q114" s="190">
        <v>113103</v>
      </c>
      <c r="R114" s="203"/>
      <c r="S114" s="190">
        <v>70623</v>
      </c>
      <c r="T114" s="203"/>
      <c r="U114" s="190">
        <f t="shared" si="34"/>
        <v>15577804</v>
      </c>
      <c r="V114" s="203"/>
      <c r="W114" s="193">
        <f t="shared" si="35"/>
        <v>920.07583722166441</v>
      </c>
      <c r="X114" s="203"/>
      <c r="Y114" s="193">
        <f t="shared" si="36"/>
        <v>63.91351503933307</v>
      </c>
      <c r="Z114" s="203"/>
      <c r="AA114" s="190">
        <v>2344259</v>
      </c>
      <c r="AB114" s="203"/>
      <c r="AC114" s="193">
        <f t="shared" si="37"/>
        <v>138.45957120075602</v>
      </c>
      <c r="AD114" s="203"/>
      <c r="AE114" s="193">
        <f t="shared" si="38"/>
        <v>9.6181613822199772</v>
      </c>
      <c r="AF114" s="203"/>
      <c r="AG114" s="190">
        <v>44149</v>
      </c>
      <c r="AH114" s="203"/>
      <c r="AI114" s="193">
        <f t="shared" si="39"/>
        <v>2.6075837221664404</v>
      </c>
      <c r="AJ114" s="203"/>
      <c r="AK114" s="193">
        <f t="shared" si="40"/>
        <v>0.18113707012050709</v>
      </c>
      <c r="AL114" s="203"/>
      <c r="AM114" s="190">
        <v>59320</v>
      </c>
      <c r="AN114" s="203"/>
      <c r="AO114" s="193">
        <f t="shared" si="41"/>
        <v>3.5036323902900004</v>
      </c>
      <c r="AP114" s="203"/>
      <c r="AQ114" s="193">
        <f t="shared" si="42"/>
        <v>0.24338152618515663</v>
      </c>
      <c r="AR114" s="203"/>
      <c r="AS114" s="190">
        <v>5134128</v>
      </c>
      <c r="AT114" s="203"/>
      <c r="AU114" s="193">
        <f t="shared" si="43"/>
        <v>303.23832024097811</v>
      </c>
      <c r="AV114" s="203"/>
      <c r="AW114" s="193">
        <f t="shared" si="44"/>
        <v>21.064597239884456</v>
      </c>
      <c r="AX114" s="203"/>
      <c r="AY114" s="190">
        <v>132975</v>
      </c>
      <c r="AZ114" s="203"/>
      <c r="BA114" s="190">
        <v>781037</v>
      </c>
      <c r="BB114" s="203"/>
      <c r="BC114" s="190">
        <f t="shared" si="45"/>
        <v>914012</v>
      </c>
      <c r="BD114" s="203"/>
      <c r="BE114" s="193">
        <f t="shared" si="46"/>
        <v>53.984525426732027</v>
      </c>
      <c r="BF114" s="203"/>
      <c r="BG114" s="193">
        <f t="shared" si="47"/>
        <v>3.7500612864387626</v>
      </c>
      <c r="BH114" s="203"/>
      <c r="BI114" s="190">
        <v>299583</v>
      </c>
      <c r="BJ114" s="203"/>
      <c r="BK114" s="193">
        <f t="shared" si="48"/>
        <v>17.69434764632922</v>
      </c>
      <c r="BL114" s="203"/>
      <c r="BM114" s="193">
        <f t="shared" si="49"/>
        <v>1.2291464558180678</v>
      </c>
      <c r="BN114" s="203"/>
      <c r="BO114" s="190">
        <f t="shared" si="50"/>
        <v>24373255</v>
      </c>
      <c r="BP114" s="203"/>
      <c r="BQ114" s="203">
        <v>35</v>
      </c>
      <c r="BR114" s="203"/>
      <c r="BS114" s="220">
        <v>16931</v>
      </c>
    </row>
    <row r="115" spans="1:71" ht="9.75" customHeight="1" x14ac:dyDescent="0.25">
      <c r="A115" s="203">
        <v>36</v>
      </c>
      <c r="B115" s="203"/>
      <c r="C115" s="10" t="s">
        <v>156</v>
      </c>
      <c r="D115" s="203"/>
      <c r="E115" s="190">
        <v>30307200</v>
      </c>
      <c r="F115" s="220"/>
      <c r="G115" s="190">
        <v>1073797</v>
      </c>
      <c r="H115" s="203"/>
      <c r="I115" s="190">
        <v>9232915</v>
      </c>
      <c r="J115" s="190"/>
      <c r="K115" s="190">
        <v>40327</v>
      </c>
      <c r="L115" s="203"/>
      <c r="M115" s="190">
        <v>269103</v>
      </c>
      <c r="N115" s="203"/>
      <c r="O115" s="190">
        <v>0</v>
      </c>
      <c r="P115" s="203"/>
      <c r="Q115" s="190">
        <v>341171</v>
      </c>
      <c r="R115" s="203"/>
      <c r="S115" s="190">
        <v>223627</v>
      </c>
      <c r="T115" s="203"/>
      <c r="U115" s="190">
        <f t="shared" si="34"/>
        <v>41488140</v>
      </c>
      <c r="V115" s="203"/>
      <c r="W115" s="193">
        <f t="shared" si="35"/>
        <v>1115.4524923374738</v>
      </c>
      <c r="X115" s="203"/>
      <c r="Y115" s="193">
        <f t="shared" si="36"/>
        <v>65.880228852355927</v>
      </c>
      <c r="Z115" s="203"/>
      <c r="AA115" s="190">
        <v>11114496</v>
      </c>
      <c r="AB115" s="203"/>
      <c r="AC115" s="193">
        <f t="shared" si="37"/>
        <v>298.82497176964029</v>
      </c>
      <c r="AD115" s="203"/>
      <c r="AE115" s="193">
        <f t="shared" si="38"/>
        <v>17.649032712929397</v>
      </c>
      <c r="AF115" s="203"/>
      <c r="AG115" s="270">
        <v>459062</v>
      </c>
      <c r="AH115" s="203"/>
      <c r="AI115" s="193">
        <f t="shared" si="39"/>
        <v>12.342367048448674</v>
      </c>
      <c r="AJ115" s="203"/>
      <c r="AK115" s="193">
        <f t="shared" si="40"/>
        <v>0.72895795322278178</v>
      </c>
      <c r="AL115" s="203"/>
      <c r="AM115" s="270">
        <v>97257</v>
      </c>
      <c r="AN115" s="203"/>
      <c r="AO115" s="193">
        <f t="shared" si="41"/>
        <v>2.6148572350379093</v>
      </c>
      <c r="AP115" s="203"/>
      <c r="AQ115" s="193">
        <f t="shared" si="42"/>
        <v>0.15443722995279086</v>
      </c>
      <c r="AR115" s="203"/>
      <c r="AS115" s="270">
        <v>8448199</v>
      </c>
      <c r="AT115" s="203"/>
      <c r="AU115" s="193">
        <f t="shared" si="43"/>
        <v>227.13875893961392</v>
      </c>
      <c r="AV115" s="203"/>
      <c r="AW115" s="193">
        <f t="shared" si="44"/>
        <v>13.41514185765485</v>
      </c>
      <c r="AX115" s="203"/>
      <c r="AY115" s="270">
        <v>430376</v>
      </c>
      <c r="AZ115" s="203"/>
      <c r="BA115" s="270">
        <v>466845</v>
      </c>
      <c r="BB115" s="203"/>
      <c r="BC115" s="190">
        <f t="shared" si="45"/>
        <v>897221</v>
      </c>
      <c r="BD115" s="203"/>
      <c r="BE115" s="193">
        <f t="shared" si="46"/>
        <v>24.122734849706941</v>
      </c>
      <c r="BF115" s="203"/>
      <c r="BG115" s="193">
        <f t="shared" si="47"/>
        <v>1.4247234224320404</v>
      </c>
      <c r="BH115" s="203"/>
      <c r="BI115" s="270">
        <v>470725</v>
      </c>
      <c r="BJ115" s="203"/>
      <c r="BK115" s="193">
        <f t="shared" si="48"/>
        <v>12.6559391299672</v>
      </c>
      <c r="BL115" s="203"/>
      <c r="BM115" s="193">
        <f t="shared" si="49"/>
        <v>0.74747797145220896</v>
      </c>
      <c r="BN115" s="203"/>
      <c r="BO115" s="190">
        <f t="shared" si="50"/>
        <v>62975100</v>
      </c>
      <c r="BP115" s="203"/>
      <c r="BQ115" s="203">
        <v>36</v>
      </c>
      <c r="BR115" s="203"/>
      <c r="BS115" s="220">
        <v>37194</v>
      </c>
    </row>
    <row r="116" spans="1:71" ht="9.75" customHeight="1" x14ac:dyDescent="0.25">
      <c r="A116" s="203">
        <v>37</v>
      </c>
      <c r="B116" s="203"/>
      <c r="C116" s="10" t="s">
        <v>157</v>
      </c>
      <c r="D116" s="203"/>
      <c r="E116" s="190">
        <v>26117732</v>
      </c>
      <c r="F116" s="220"/>
      <c r="G116" s="190">
        <v>775268</v>
      </c>
      <c r="H116" s="203"/>
      <c r="I116" s="190">
        <v>12034186</v>
      </c>
      <c r="J116" s="190"/>
      <c r="K116" s="190">
        <v>4374</v>
      </c>
      <c r="L116" s="203"/>
      <c r="M116" s="190">
        <v>429970</v>
      </c>
      <c r="N116" s="203"/>
      <c r="O116" s="190">
        <v>0</v>
      </c>
      <c r="P116" s="203"/>
      <c r="Q116" s="190">
        <v>250536</v>
      </c>
      <c r="R116" s="203"/>
      <c r="S116" s="190">
        <v>153743</v>
      </c>
      <c r="T116" s="203"/>
      <c r="U116" s="190">
        <f t="shared" si="34"/>
        <v>39765809</v>
      </c>
      <c r="V116" s="203"/>
      <c r="W116" s="193">
        <f t="shared" si="35"/>
        <v>1715.8184760096651</v>
      </c>
      <c r="X116" s="203"/>
      <c r="Y116" s="193">
        <f t="shared" si="36"/>
        <v>76.354511363438021</v>
      </c>
      <c r="Z116" s="203"/>
      <c r="AA116" s="190">
        <v>6524580</v>
      </c>
      <c r="AB116" s="203"/>
      <c r="AC116" s="193">
        <f t="shared" si="37"/>
        <v>281.52312737314463</v>
      </c>
      <c r="AD116" s="203"/>
      <c r="AE116" s="193">
        <f t="shared" si="38"/>
        <v>12.527875838051239</v>
      </c>
      <c r="AF116" s="203"/>
      <c r="AG116" s="190">
        <v>1369228</v>
      </c>
      <c r="AH116" s="203"/>
      <c r="AI116" s="193">
        <f t="shared" si="39"/>
        <v>59.079565067311009</v>
      </c>
      <c r="AJ116" s="203"/>
      <c r="AK116" s="193">
        <f t="shared" si="40"/>
        <v>2.6290609323486298</v>
      </c>
      <c r="AL116" s="203"/>
      <c r="AM116" s="190">
        <v>77182</v>
      </c>
      <c r="AN116" s="203"/>
      <c r="AO116" s="193">
        <f t="shared" si="41"/>
        <v>3.3302554366586126</v>
      </c>
      <c r="AP116" s="203"/>
      <c r="AQ116" s="193">
        <f t="shared" si="42"/>
        <v>0.14819751048074675</v>
      </c>
      <c r="AR116" s="203"/>
      <c r="AS116" s="190">
        <v>2662144</v>
      </c>
      <c r="AT116" s="203"/>
      <c r="AU116" s="193">
        <f t="shared" si="43"/>
        <v>114.86641353123922</v>
      </c>
      <c r="AV116" s="203"/>
      <c r="AW116" s="193">
        <f t="shared" si="44"/>
        <v>5.1115948451874411</v>
      </c>
      <c r="AX116" s="203"/>
      <c r="AY116" s="190">
        <v>1371936</v>
      </c>
      <c r="AZ116" s="203"/>
      <c r="BA116" s="190">
        <v>59545</v>
      </c>
      <c r="BB116" s="203"/>
      <c r="BC116" s="190">
        <f t="shared" si="45"/>
        <v>1431481</v>
      </c>
      <c r="BD116" s="203"/>
      <c r="BE116" s="193">
        <f t="shared" si="46"/>
        <v>61.765662754573697</v>
      </c>
      <c r="BF116" s="203"/>
      <c r="BG116" s="193">
        <f t="shared" si="47"/>
        <v>2.7485932017891459</v>
      </c>
      <c r="BH116" s="203"/>
      <c r="BI116" s="190">
        <v>250073</v>
      </c>
      <c r="BJ116" s="203"/>
      <c r="BK116" s="193">
        <f t="shared" si="48"/>
        <v>10.790170866413531</v>
      </c>
      <c r="BL116" s="203"/>
      <c r="BM116" s="193">
        <f t="shared" si="49"/>
        <v>0.48016630870477295</v>
      </c>
      <c r="BN116" s="203"/>
      <c r="BO116" s="190">
        <f t="shared" si="50"/>
        <v>52080497</v>
      </c>
      <c r="BP116" s="203"/>
      <c r="BQ116" s="203">
        <v>37</v>
      </c>
      <c r="BR116" s="203"/>
      <c r="BS116" s="220">
        <v>23176</v>
      </c>
    </row>
    <row r="117" spans="1:71" ht="9.75" customHeight="1" x14ac:dyDescent="0.25">
      <c r="A117" s="203">
        <v>38</v>
      </c>
      <c r="B117" s="203"/>
      <c r="C117" s="10" t="s">
        <v>158</v>
      </c>
      <c r="D117" s="203"/>
      <c r="E117" s="190">
        <v>8296979</v>
      </c>
      <c r="F117" s="220"/>
      <c r="G117" s="190">
        <v>252427</v>
      </c>
      <c r="H117" s="203"/>
      <c r="I117" s="190">
        <v>1686659</v>
      </c>
      <c r="J117" s="190"/>
      <c r="K117" s="190">
        <v>23718</v>
      </c>
      <c r="L117" s="203"/>
      <c r="M117" s="190">
        <v>215621</v>
      </c>
      <c r="N117" s="203"/>
      <c r="O117" s="190">
        <v>75954</v>
      </c>
      <c r="P117" s="203"/>
      <c r="Q117" s="190">
        <v>93724</v>
      </c>
      <c r="R117" s="203"/>
      <c r="S117" s="190">
        <v>205044</v>
      </c>
      <c r="T117" s="203"/>
      <c r="U117" s="190">
        <f t="shared" si="34"/>
        <v>10850126</v>
      </c>
      <c r="V117" s="203"/>
      <c r="W117" s="193">
        <f t="shared" si="35"/>
        <v>707.7707762557078</v>
      </c>
      <c r="X117" s="203"/>
      <c r="Y117" s="193">
        <f t="shared" si="36"/>
        <v>57.185829969159009</v>
      </c>
      <c r="Z117" s="203"/>
      <c r="AA117" s="190">
        <v>1272947</v>
      </c>
      <c r="AB117" s="203"/>
      <c r="AC117" s="193">
        <f t="shared" si="37"/>
        <v>83.036333985649051</v>
      </c>
      <c r="AD117" s="203"/>
      <c r="AE117" s="193">
        <f t="shared" si="38"/>
        <v>6.7090954244910197</v>
      </c>
      <c r="AF117" s="203"/>
      <c r="AG117" s="190">
        <v>64413</v>
      </c>
      <c r="AH117" s="203"/>
      <c r="AI117" s="193">
        <f t="shared" si="39"/>
        <v>4.2017612524461843</v>
      </c>
      <c r="AJ117" s="203"/>
      <c r="AK117" s="193">
        <f t="shared" si="40"/>
        <v>0.33949014654792392</v>
      </c>
      <c r="AL117" s="203"/>
      <c r="AM117" s="190">
        <v>20376</v>
      </c>
      <c r="AN117" s="203"/>
      <c r="AO117" s="193">
        <f t="shared" si="41"/>
        <v>1.3291585127201566</v>
      </c>
      <c r="AP117" s="203"/>
      <c r="AQ117" s="193">
        <f t="shared" si="42"/>
        <v>0.10739216037229282</v>
      </c>
      <c r="AR117" s="203"/>
      <c r="AS117" s="190">
        <v>6069009</v>
      </c>
      <c r="AT117" s="203"/>
      <c r="AU117" s="193">
        <f t="shared" si="43"/>
        <v>395.89099804305283</v>
      </c>
      <c r="AV117" s="203"/>
      <c r="AW117" s="193">
        <f t="shared" si="44"/>
        <v>31.986846673973719</v>
      </c>
      <c r="AX117" s="203"/>
      <c r="AY117" s="190">
        <v>210612</v>
      </c>
      <c r="AZ117" s="203"/>
      <c r="BA117" s="190">
        <v>39365</v>
      </c>
      <c r="BB117" s="203"/>
      <c r="BC117" s="190">
        <f t="shared" si="45"/>
        <v>249977</v>
      </c>
      <c r="BD117" s="203"/>
      <c r="BE117" s="193">
        <f t="shared" si="46"/>
        <v>16.306392694063927</v>
      </c>
      <c r="BF117" s="203"/>
      <c r="BG117" s="193">
        <f t="shared" si="47"/>
        <v>1.3175093282972439</v>
      </c>
      <c r="BH117" s="203"/>
      <c r="BI117" s="190">
        <v>446604</v>
      </c>
      <c r="BJ117" s="203"/>
      <c r="BK117" s="193">
        <f t="shared" si="48"/>
        <v>29.132681017612523</v>
      </c>
      <c r="BL117" s="203"/>
      <c r="BM117" s="193">
        <f t="shared" si="49"/>
        <v>2.3538362971587881</v>
      </c>
      <c r="BN117" s="203"/>
      <c r="BO117" s="190">
        <f t="shared" si="50"/>
        <v>18973452</v>
      </c>
      <c r="BP117" s="203"/>
      <c r="BQ117" s="203">
        <v>38</v>
      </c>
      <c r="BR117" s="203"/>
      <c r="BS117" s="220">
        <v>15330</v>
      </c>
    </row>
    <row r="118" spans="1:71" ht="9.75" customHeight="1" x14ac:dyDescent="0.25">
      <c r="A118" s="203">
        <v>39</v>
      </c>
      <c r="B118" s="203"/>
      <c r="C118" s="10" t="s">
        <v>159</v>
      </c>
      <c r="D118" s="203"/>
      <c r="E118" s="190">
        <v>15967153</v>
      </c>
      <c r="F118" s="220"/>
      <c r="G118" s="190">
        <v>354271</v>
      </c>
      <c r="H118" s="203"/>
      <c r="I118" s="190">
        <v>4486625</v>
      </c>
      <c r="J118" s="190"/>
      <c r="K118" s="190">
        <v>0</v>
      </c>
      <c r="L118" s="203"/>
      <c r="M118" s="190">
        <v>271056</v>
      </c>
      <c r="N118" s="203"/>
      <c r="O118" s="190">
        <v>0</v>
      </c>
      <c r="P118" s="203"/>
      <c r="Q118" s="190">
        <v>212116</v>
      </c>
      <c r="R118" s="203"/>
      <c r="S118" s="190">
        <v>101587</v>
      </c>
      <c r="T118" s="203"/>
      <c r="U118" s="190">
        <f t="shared" si="34"/>
        <v>21392808</v>
      </c>
      <c r="V118" s="203"/>
      <c r="W118" s="193">
        <f t="shared" si="35"/>
        <v>1071.8376672177965</v>
      </c>
      <c r="X118" s="203"/>
      <c r="Y118" s="193">
        <f t="shared" si="36"/>
        <v>67.324772512892537</v>
      </c>
      <c r="Z118" s="203"/>
      <c r="AA118" s="190">
        <v>5142529</v>
      </c>
      <c r="AB118" s="203"/>
      <c r="AC118" s="193">
        <f t="shared" si="37"/>
        <v>257.6546420161331</v>
      </c>
      <c r="AD118" s="203"/>
      <c r="AE118" s="193">
        <f t="shared" si="38"/>
        <v>16.183924759477708</v>
      </c>
      <c r="AF118" s="203"/>
      <c r="AG118" s="190">
        <v>329425</v>
      </c>
      <c r="AH118" s="203"/>
      <c r="AI118" s="193">
        <f t="shared" si="39"/>
        <v>16.5050854251215</v>
      </c>
      <c r="AJ118" s="203"/>
      <c r="AK118" s="193">
        <f t="shared" si="40"/>
        <v>1.0367252015284589</v>
      </c>
      <c r="AL118" s="203"/>
      <c r="AM118" s="190">
        <v>63074</v>
      </c>
      <c r="AN118" s="203"/>
      <c r="AO118" s="193">
        <f t="shared" si="41"/>
        <v>3.1601783656495814</v>
      </c>
      <c r="AP118" s="203"/>
      <c r="AQ118" s="193">
        <f t="shared" si="42"/>
        <v>0.19849861231298779</v>
      </c>
      <c r="AR118" s="203"/>
      <c r="AS118" s="190">
        <v>4102085</v>
      </c>
      <c r="AT118" s="203"/>
      <c r="AU118" s="193">
        <f t="shared" si="43"/>
        <v>205.52557743373916</v>
      </c>
      <c r="AV118" s="203"/>
      <c r="AW118" s="193">
        <f t="shared" si="44"/>
        <v>12.909569396104933</v>
      </c>
      <c r="AX118" s="203"/>
      <c r="AY118" s="190">
        <v>201531</v>
      </c>
      <c r="AZ118" s="203"/>
      <c r="BA118" s="190">
        <v>34332</v>
      </c>
      <c r="BB118" s="203"/>
      <c r="BC118" s="190">
        <f t="shared" si="45"/>
        <v>235863</v>
      </c>
      <c r="BD118" s="203"/>
      <c r="BE118" s="193">
        <f t="shared" si="46"/>
        <v>11.817375620021043</v>
      </c>
      <c r="BF118" s="203"/>
      <c r="BG118" s="193">
        <f t="shared" si="47"/>
        <v>0.74227856479656029</v>
      </c>
      <c r="BH118" s="203"/>
      <c r="BI118" s="190">
        <v>509753</v>
      </c>
      <c r="BJ118" s="203"/>
      <c r="BK118" s="193">
        <f t="shared" si="48"/>
        <v>25.540007014379476</v>
      </c>
      <c r="BL118" s="203"/>
      <c r="BM118" s="193">
        <f t="shared" si="49"/>
        <v>1.6042309528868073</v>
      </c>
      <c r="BN118" s="203"/>
      <c r="BO118" s="190">
        <f t="shared" si="50"/>
        <v>31775537</v>
      </c>
      <c r="BP118" s="203"/>
      <c r="BQ118" s="203">
        <v>39</v>
      </c>
      <c r="BR118" s="203"/>
      <c r="BS118" s="220">
        <v>19959</v>
      </c>
    </row>
    <row r="119" spans="1:71" ht="9.75" customHeight="1" x14ac:dyDescent="0.25">
      <c r="A119" s="203">
        <v>40</v>
      </c>
      <c r="B119" s="203"/>
      <c r="C119" s="10" t="s">
        <v>160</v>
      </c>
      <c r="D119" s="203"/>
      <c r="E119" s="190">
        <v>4084795</v>
      </c>
      <c r="F119" s="220"/>
      <c r="G119" s="190">
        <v>4406672</v>
      </c>
      <c r="H119" s="203"/>
      <c r="I119" s="190">
        <v>2132530</v>
      </c>
      <c r="J119" s="190"/>
      <c r="K119" s="190">
        <v>35993</v>
      </c>
      <c r="L119" s="203"/>
      <c r="M119" s="190">
        <v>965504</v>
      </c>
      <c r="N119" s="203"/>
      <c r="O119" s="190">
        <v>0</v>
      </c>
      <c r="P119" s="203"/>
      <c r="Q119" s="190">
        <v>166396</v>
      </c>
      <c r="R119" s="203"/>
      <c r="S119" s="190">
        <v>51142</v>
      </c>
      <c r="T119" s="203"/>
      <c r="U119" s="190">
        <f t="shared" si="34"/>
        <v>11843032</v>
      </c>
      <c r="V119" s="203"/>
      <c r="W119" s="193">
        <f t="shared" si="35"/>
        <v>1032.2524187222173</v>
      </c>
      <c r="X119" s="203"/>
      <c r="Y119" s="193">
        <f t="shared" si="36"/>
        <v>58.714245287752078</v>
      </c>
      <c r="Z119" s="203"/>
      <c r="AA119" s="190">
        <v>2705426</v>
      </c>
      <c r="AB119" s="203"/>
      <c r="AC119" s="193">
        <f t="shared" si="37"/>
        <v>235.80807112350737</v>
      </c>
      <c r="AD119" s="203"/>
      <c r="AE119" s="193">
        <f t="shared" si="38"/>
        <v>13.412700883680964</v>
      </c>
      <c r="AF119" s="203"/>
      <c r="AG119" s="270">
        <v>62023</v>
      </c>
      <c r="AH119" s="203"/>
      <c r="AI119" s="193">
        <f t="shared" si="39"/>
        <v>5.4059966878758825</v>
      </c>
      <c r="AJ119" s="203"/>
      <c r="AK119" s="193">
        <f t="shared" si="40"/>
        <v>0.30749166560406543</v>
      </c>
      <c r="AL119" s="203"/>
      <c r="AM119" s="270">
        <v>1785920</v>
      </c>
      <c r="AN119" s="203"/>
      <c r="AO119" s="193">
        <f t="shared" si="41"/>
        <v>155.66286062930359</v>
      </c>
      <c r="AP119" s="203"/>
      <c r="AQ119" s="193">
        <f t="shared" si="42"/>
        <v>8.8540624516004165</v>
      </c>
      <c r="AR119" s="203"/>
      <c r="AS119" s="270">
        <v>2261880</v>
      </c>
      <c r="AT119" s="203"/>
      <c r="AU119" s="193">
        <f t="shared" si="43"/>
        <v>197.14808681251634</v>
      </c>
      <c r="AV119" s="203"/>
      <c r="AW119" s="193">
        <f t="shared" si="44"/>
        <v>11.213731173863303</v>
      </c>
      <c r="AX119" s="203"/>
      <c r="AY119" s="270">
        <v>183051</v>
      </c>
      <c r="AZ119" s="203"/>
      <c r="BA119" s="270">
        <v>805113</v>
      </c>
      <c r="BB119" s="203"/>
      <c r="BC119" s="190">
        <f t="shared" si="45"/>
        <v>988164</v>
      </c>
      <c r="BD119" s="203"/>
      <c r="BE119" s="193">
        <f t="shared" si="46"/>
        <v>86.129521485226178</v>
      </c>
      <c r="BF119" s="203"/>
      <c r="BG119" s="193">
        <f t="shared" si="47"/>
        <v>4.8990244626989305</v>
      </c>
      <c r="BH119" s="203"/>
      <c r="BI119" s="270">
        <v>524183</v>
      </c>
      <c r="BJ119" s="203"/>
      <c r="BK119" s="193">
        <f t="shared" si="48"/>
        <v>45.688398849472676</v>
      </c>
      <c r="BL119" s="203"/>
      <c r="BM119" s="193">
        <f t="shared" si="49"/>
        <v>2.598744074800249</v>
      </c>
      <c r="BN119" s="203"/>
      <c r="BO119" s="190">
        <f t="shared" si="50"/>
        <v>20170628</v>
      </c>
      <c r="BP119" s="203"/>
      <c r="BQ119" s="203">
        <v>40</v>
      </c>
      <c r="BR119" s="203"/>
      <c r="BS119" s="220">
        <v>11473</v>
      </c>
    </row>
    <row r="120" spans="1:71" ht="9.75" customHeight="1" x14ac:dyDescent="0.25">
      <c r="A120" s="203">
        <v>41</v>
      </c>
      <c r="B120" s="203"/>
      <c r="C120" s="10" t="s">
        <v>161</v>
      </c>
      <c r="D120" s="203"/>
      <c r="E120" s="190">
        <v>12894244</v>
      </c>
      <c r="F120" s="220"/>
      <c r="G120" s="190">
        <v>5565240</v>
      </c>
      <c r="H120" s="203"/>
      <c r="I120" s="190">
        <v>7432702</v>
      </c>
      <c r="J120" s="190"/>
      <c r="K120" s="190">
        <v>69342</v>
      </c>
      <c r="L120" s="203"/>
      <c r="M120" s="190">
        <v>1435072</v>
      </c>
      <c r="N120" s="203"/>
      <c r="O120" s="190">
        <v>0</v>
      </c>
      <c r="P120" s="203"/>
      <c r="Q120" s="190">
        <v>576220</v>
      </c>
      <c r="R120" s="203"/>
      <c r="S120" s="190">
        <v>321408</v>
      </c>
      <c r="T120" s="203"/>
      <c r="U120" s="190">
        <f t="shared" si="34"/>
        <v>28294228</v>
      </c>
      <c r="V120" s="203"/>
      <c r="W120" s="193">
        <f t="shared" si="35"/>
        <v>816.64294166883133</v>
      </c>
      <c r="X120" s="203"/>
      <c r="Y120" s="193">
        <f t="shared" si="36"/>
        <v>63.766112453903247</v>
      </c>
      <c r="Z120" s="203"/>
      <c r="AA120" s="190">
        <v>7541735</v>
      </c>
      <c r="AB120" s="203"/>
      <c r="AC120" s="193">
        <f t="shared" si="37"/>
        <v>217.67353594827836</v>
      </c>
      <c r="AD120" s="203"/>
      <c r="AE120" s="193">
        <f t="shared" si="38"/>
        <v>16.996651122891144</v>
      </c>
      <c r="AF120" s="203"/>
      <c r="AG120" s="270">
        <v>152055</v>
      </c>
      <c r="AH120" s="203"/>
      <c r="AI120" s="193">
        <f t="shared" si="39"/>
        <v>4.3886916616157245</v>
      </c>
      <c r="AJ120" s="203"/>
      <c r="AK120" s="193">
        <f t="shared" si="40"/>
        <v>0.34268318715669704</v>
      </c>
      <c r="AL120" s="203"/>
      <c r="AM120" s="270">
        <v>63844</v>
      </c>
      <c r="AN120" s="203"/>
      <c r="AO120" s="193">
        <f t="shared" si="41"/>
        <v>1.8426992235980026</v>
      </c>
      <c r="AP120" s="203"/>
      <c r="AQ120" s="193">
        <f t="shared" si="42"/>
        <v>0.1438838933335449</v>
      </c>
      <c r="AR120" s="203"/>
      <c r="AS120" s="270">
        <v>7168965</v>
      </c>
      <c r="AT120" s="203"/>
      <c r="AU120" s="193">
        <f t="shared" si="43"/>
        <v>206.91445146765955</v>
      </c>
      <c r="AV120" s="203"/>
      <c r="AW120" s="193">
        <f t="shared" si="44"/>
        <v>16.156547136331003</v>
      </c>
      <c r="AX120" s="203"/>
      <c r="AY120" s="270">
        <v>148114</v>
      </c>
      <c r="AZ120" s="203"/>
      <c r="BA120" s="270">
        <v>275348</v>
      </c>
      <c r="BB120" s="203"/>
      <c r="BC120" s="190">
        <f t="shared" si="45"/>
        <v>423462</v>
      </c>
      <c r="BD120" s="203"/>
      <c r="BE120" s="193">
        <f t="shared" si="46"/>
        <v>12.222183738851848</v>
      </c>
      <c r="BF120" s="203"/>
      <c r="BG120" s="193">
        <f t="shared" si="47"/>
        <v>0.95434749136660579</v>
      </c>
      <c r="BH120" s="203"/>
      <c r="BI120" s="270">
        <v>727599</v>
      </c>
      <c r="BJ120" s="203"/>
      <c r="BK120" s="193">
        <f t="shared" si="48"/>
        <v>21.000346350333363</v>
      </c>
      <c r="BL120" s="203"/>
      <c r="BM120" s="193">
        <f t="shared" si="49"/>
        <v>1.6397747150177606</v>
      </c>
      <c r="BN120" s="203"/>
      <c r="BO120" s="190">
        <f t="shared" si="50"/>
        <v>44371888</v>
      </c>
      <c r="BP120" s="203"/>
      <c r="BQ120" s="203">
        <v>41</v>
      </c>
      <c r="BR120" s="203"/>
      <c r="BS120" s="220">
        <v>34647</v>
      </c>
    </row>
    <row r="121" spans="1:71" ht="9.75" customHeight="1" x14ac:dyDescent="0.25">
      <c r="A121" s="203">
        <v>42</v>
      </c>
      <c r="B121" s="203"/>
      <c r="C121" s="10" t="s">
        <v>162</v>
      </c>
      <c r="D121" s="203"/>
      <c r="E121" s="190">
        <v>114023863</v>
      </c>
      <c r="F121" s="220"/>
      <c r="G121" s="190">
        <v>6207639</v>
      </c>
      <c r="H121" s="203"/>
      <c r="I121" s="190">
        <v>35830825</v>
      </c>
      <c r="J121" s="190"/>
      <c r="K121" s="190">
        <v>32932</v>
      </c>
      <c r="L121" s="203"/>
      <c r="M121" s="190">
        <v>1928378</v>
      </c>
      <c r="N121" s="203"/>
      <c r="O121" s="190">
        <v>1600679</v>
      </c>
      <c r="P121" s="203"/>
      <c r="Q121" s="190">
        <v>847524</v>
      </c>
      <c r="R121" s="203"/>
      <c r="S121" s="190">
        <v>442442</v>
      </c>
      <c r="T121" s="203"/>
      <c r="U121" s="190">
        <f t="shared" si="34"/>
        <v>160914282</v>
      </c>
      <c r="V121" s="203"/>
      <c r="W121" s="193">
        <f t="shared" si="35"/>
        <v>1498.8708887170842</v>
      </c>
      <c r="X121" s="203"/>
      <c r="Y121" s="193">
        <f t="shared" si="36"/>
        <v>74.547565740218104</v>
      </c>
      <c r="Z121" s="203"/>
      <c r="AA121" s="190">
        <v>30900414</v>
      </c>
      <c r="AB121" s="203"/>
      <c r="AC121" s="193">
        <f t="shared" si="37"/>
        <v>287.82859059027356</v>
      </c>
      <c r="AD121" s="203"/>
      <c r="AE121" s="193">
        <f t="shared" si="38"/>
        <v>14.315389631263159</v>
      </c>
      <c r="AF121" s="203"/>
      <c r="AG121" s="190">
        <v>2546793</v>
      </c>
      <c r="AH121" s="203"/>
      <c r="AI121" s="193">
        <f t="shared" si="39"/>
        <v>23.722654321562636</v>
      </c>
      <c r="AJ121" s="203"/>
      <c r="AK121" s="193">
        <f t="shared" si="40"/>
        <v>1.1798655547195449</v>
      </c>
      <c r="AL121" s="203"/>
      <c r="AM121" s="190">
        <v>986441</v>
      </c>
      <c r="AN121" s="203"/>
      <c r="AO121" s="193">
        <f t="shared" si="41"/>
        <v>9.1884180817273204</v>
      </c>
      <c r="AP121" s="203"/>
      <c r="AQ121" s="193">
        <f t="shared" si="42"/>
        <v>0.45699346498247118</v>
      </c>
      <c r="AR121" s="203"/>
      <c r="AS121" s="190">
        <v>14427197</v>
      </c>
      <c r="AT121" s="203"/>
      <c r="AU121" s="193">
        <f t="shared" si="43"/>
        <v>134.38524735229188</v>
      </c>
      <c r="AV121" s="203"/>
      <c r="AW121" s="193">
        <f t="shared" si="44"/>
        <v>6.6837598467771642</v>
      </c>
      <c r="AX121" s="203"/>
      <c r="AY121" s="190">
        <v>2080041</v>
      </c>
      <c r="AZ121" s="203"/>
      <c r="BA121" s="190">
        <v>745725</v>
      </c>
      <c r="BB121" s="203"/>
      <c r="BC121" s="190">
        <f t="shared" si="45"/>
        <v>2825766</v>
      </c>
      <c r="BD121" s="203"/>
      <c r="BE121" s="193">
        <f t="shared" si="46"/>
        <v>26.321208677589723</v>
      </c>
      <c r="BF121" s="203"/>
      <c r="BG121" s="193">
        <f t="shared" si="47"/>
        <v>1.309106774322699</v>
      </c>
      <c r="BH121" s="203"/>
      <c r="BI121" s="190">
        <v>3253616</v>
      </c>
      <c r="BJ121" s="203"/>
      <c r="BK121" s="193">
        <f t="shared" si="48"/>
        <v>30.306510055236267</v>
      </c>
      <c r="BL121" s="203"/>
      <c r="BM121" s="193">
        <f t="shared" si="49"/>
        <v>1.5073189877168607</v>
      </c>
      <c r="BN121" s="203"/>
      <c r="BO121" s="190">
        <f t="shared" si="50"/>
        <v>215854509</v>
      </c>
      <c r="BP121" s="203"/>
      <c r="BQ121" s="203">
        <v>42</v>
      </c>
      <c r="BR121" s="203"/>
      <c r="BS121" s="220">
        <v>107357</v>
      </c>
    </row>
    <row r="122" spans="1:71" ht="9.75" customHeight="1" x14ac:dyDescent="0.25">
      <c r="A122" s="203">
        <v>43</v>
      </c>
      <c r="B122" s="203"/>
      <c r="C122" s="10" t="s">
        <v>163</v>
      </c>
      <c r="D122" s="203"/>
      <c r="E122" s="190">
        <v>342064980</v>
      </c>
      <c r="F122" s="220"/>
      <c r="G122" s="190">
        <v>10375262</v>
      </c>
      <c r="H122" s="203"/>
      <c r="I122" s="190">
        <v>91997313</v>
      </c>
      <c r="J122" s="190"/>
      <c r="K122" s="190">
        <v>11734</v>
      </c>
      <c r="L122" s="203"/>
      <c r="M122" s="190">
        <v>867679</v>
      </c>
      <c r="N122" s="203"/>
      <c r="O122" s="190">
        <v>0</v>
      </c>
      <c r="P122" s="203"/>
      <c r="Q122" s="190">
        <v>1485418</v>
      </c>
      <c r="R122" s="203"/>
      <c r="S122" s="190">
        <v>667009</v>
      </c>
      <c r="T122" s="203"/>
      <c r="U122" s="190">
        <f t="shared" si="34"/>
        <v>447469395</v>
      </c>
      <c r="V122" s="203"/>
      <c r="W122" s="193">
        <f t="shared" si="35"/>
        <v>1368.4372295431401</v>
      </c>
      <c r="X122" s="203"/>
      <c r="Y122" s="193">
        <f t="shared" si="36"/>
        <v>62.863578549007379</v>
      </c>
      <c r="Z122" s="203"/>
      <c r="AA122" s="190">
        <v>186186118</v>
      </c>
      <c r="AB122" s="203"/>
      <c r="AC122" s="193">
        <f t="shared" si="37"/>
        <v>569.38869639411246</v>
      </c>
      <c r="AD122" s="203"/>
      <c r="AE122" s="193">
        <f t="shared" si="38"/>
        <v>26.156706546662832</v>
      </c>
      <c r="AF122" s="203"/>
      <c r="AG122" s="190">
        <v>7800531</v>
      </c>
      <c r="AH122" s="203"/>
      <c r="AI122" s="193">
        <f t="shared" si="39"/>
        <v>23.855345527274284</v>
      </c>
      <c r="AJ122" s="203"/>
      <c r="AK122" s="193">
        <f t="shared" si="40"/>
        <v>1.0958722512015981</v>
      </c>
      <c r="AL122" s="203"/>
      <c r="AM122" s="190">
        <v>2146622</v>
      </c>
      <c r="AN122" s="203"/>
      <c r="AO122" s="193">
        <f t="shared" si="41"/>
        <v>6.5647338016410135</v>
      </c>
      <c r="AP122" s="203"/>
      <c r="AQ122" s="193">
        <f t="shared" si="42"/>
        <v>0.30157222420100332</v>
      </c>
      <c r="AR122" s="203"/>
      <c r="AS122" s="190">
        <v>38146893</v>
      </c>
      <c r="AT122" s="203"/>
      <c r="AU122" s="193">
        <f t="shared" si="43"/>
        <v>116.6596624392571</v>
      </c>
      <c r="AV122" s="203"/>
      <c r="AW122" s="193">
        <f t="shared" si="44"/>
        <v>5.3591379238485786</v>
      </c>
      <c r="AX122" s="203"/>
      <c r="AY122" s="190">
        <v>15066457</v>
      </c>
      <c r="AZ122" s="203"/>
      <c r="BA122" s="190">
        <v>1274594</v>
      </c>
      <c r="BB122" s="203"/>
      <c r="BC122" s="190">
        <f t="shared" si="45"/>
        <v>16341051</v>
      </c>
      <c r="BD122" s="203"/>
      <c r="BE122" s="193">
        <f t="shared" si="46"/>
        <v>49.973702800977392</v>
      </c>
      <c r="BF122" s="203"/>
      <c r="BG122" s="193">
        <f t="shared" si="47"/>
        <v>2.2957032471725478</v>
      </c>
      <c r="BH122" s="203"/>
      <c r="BI122" s="190">
        <v>13719639</v>
      </c>
      <c r="BJ122" s="203"/>
      <c r="BK122" s="193">
        <f t="shared" si="48"/>
        <v>41.956980730474349</v>
      </c>
      <c r="BL122" s="203"/>
      <c r="BM122" s="193">
        <f t="shared" si="49"/>
        <v>1.9274292579060632</v>
      </c>
      <c r="BN122" s="203"/>
      <c r="BO122" s="190">
        <f t="shared" si="50"/>
        <v>711810249</v>
      </c>
      <c r="BP122" s="203"/>
      <c r="BQ122" s="203">
        <v>43</v>
      </c>
      <c r="BR122" s="203"/>
      <c r="BS122" s="220">
        <v>326993</v>
      </c>
    </row>
    <row r="123" spans="1:71" ht="9.75" customHeight="1" x14ac:dyDescent="0.25">
      <c r="A123" s="203">
        <v>44</v>
      </c>
      <c r="B123" s="203"/>
      <c r="C123" s="10" t="s">
        <v>164</v>
      </c>
      <c r="D123" s="203"/>
      <c r="E123" s="190">
        <v>16405784</v>
      </c>
      <c r="F123" s="220"/>
      <c r="G123" s="190">
        <v>1049218</v>
      </c>
      <c r="H123" s="203"/>
      <c r="I123" s="190">
        <v>4559267</v>
      </c>
      <c r="J123" s="190"/>
      <c r="K123" s="190">
        <v>124417</v>
      </c>
      <c r="L123" s="203"/>
      <c r="M123" s="190">
        <v>5516932</v>
      </c>
      <c r="N123" s="203"/>
      <c r="O123" s="190">
        <v>0</v>
      </c>
      <c r="P123" s="203"/>
      <c r="Q123" s="190">
        <v>331158</v>
      </c>
      <c r="R123" s="203"/>
      <c r="S123" s="190">
        <v>244018</v>
      </c>
      <c r="T123" s="203"/>
      <c r="U123" s="190">
        <f t="shared" si="34"/>
        <v>28230794</v>
      </c>
      <c r="V123" s="203"/>
      <c r="W123" s="193">
        <f t="shared" si="35"/>
        <v>548.8314864497064</v>
      </c>
      <c r="X123" s="203"/>
      <c r="Y123" s="193">
        <f t="shared" si="36"/>
        <v>50.672840286643329</v>
      </c>
      <c r="Z123" s="203"/>
      <c r="AA123" s="190">
        <v>13397099</v>
      </c>
      <c r="AB123" s="203"/>
      <c r="AC123" s="193">
        <f t="shared" si="37"/>
        <v>260.45139779929235</v>
      </c>
      <c r="AD123" s="203"/>
      <c r="AE123" s="193">
        <f t="shared" si="38"/>
        <v>24.047111743699066</v>
      </c>
      <c r="AF123" s="203"/>
      <c r="AG123" s="190">
        <v>77110</v>
      </c>
      <c r="AH123" s="203"/>
      <c r="AI123" s="193">
        <f t="shared" si="39"/>
        <v>1.4990862786266963</v>
      </c>
      <c r="AJ123" s="203"/>
      <c r="AK123" s="193">
        <f t="shared" si="40"/>
        <v>0.1384085305749129</v>
      </c>
      <c r="AL123" s="203"/>
      <c r="AM123" s="190">
        <v>165674</v>
      </c>
      <c r="AN123" s="203"/>
      <c r="AO123" s="193">
        <f t="shared" si="41"/>
        <v>3.2208484000155528</v>
      </c>
      <c r="AP123" s="203"/>
      <c r="AQ123" s="193">
        <f t="shared" si="42"/>
        <v>0.29737640895432649</v>
      </c>
      <c r="AR123" s="203"/>
      <c r="AS123" s="190">
        <v>8274671</v>
      </c>
      <c r="AT123" s="203"/>
      <c r="AU123" s="193">
        <f t="shared" si="43"/>
        <v>160.8668882927019</v>
      </c>
      <c r="AV123" s="203"/>
      <c r="AW123" s="193">
        <f t="shared" si="44"/>
        <v>14.852613851651473</v>
      </c>
      <c r="AX123" s="203"/>
      <c r="AY123" s="190">
        <v>1884540</v>
      </c>
      <c r="AZ123" s="203"/>
      <c r="BA123" s="190">
        <v>876990</v>
      </c>
      <c r="BB123" s="203"/>
      <c r="BC123" s="190">
        <f t="shared" si="45"/>
        <v>2761530</v>
      </c>
      <c r="BD123" s="203"/>
      <c r="BE123" s="193">
        <f t="shared" si="46"/>
        <v>53.686574128076522</v>
      </c>
      <c r="BF123" s="203"/>
      <c r="BG123" s="193">
        <f t="shared" si="47"/>
        <v>4.9568059841595025</v>
      </c>
      <c r="BH123" s="203"/>
      <c r="BI123" s="190">
        <v>2805006</v>
      </c>
      <c r="BJ123" s="203"/>
      <c r="BK123" s="193">
        <f t="shared" si="48"/>
        <v>54.531785839262803</v>
      </c>
      <c r="BL123" s="203"/>
      <c r="BM123" s="193">
        <f t="shared" si="49"/>
        <v>5.0348431943173919</v>
      </c>
      <c r="BN123" s="203"/>
      <c r="BO123" s="190">
        <f t="shared" si="50"/>
        <v>55711884</v>
      </c>
      <c r="BP123" s="203"/>
      <c r="BQ123" s="203">
        <v>44</v>
      </c>
      <c r="BR123" s="203"/>
      <c r="BS123" s="220">
        <v>51438</v>
      </c>
    </row>
    <row r="124" spans="1:71" ht="9.75" customHeight="1" x14ac:dyDescent="0.25">
      <c r="A124" s="203">
        <v>45</v>
      </c>
      <c r="B124" s="203"/>
      <c r="C124" s="10" t="s">
        <v>165</v>
      </c>
      <c r="D124" s="203"/>
      <c r="E124" s="190">
        <v>3061041</v>
      </c>
      <c r="F124" s="220"/>
      <c r="G124" s="190">
        <v>107431</v>
      </c>
      <c r="H124" s="203"/>
      <c r="I124" s="190">
        <v>413803</v>
      </c>
      <c r="J124" s="190"/>
      <c r="K124" s="190">
        <v>2654</v>
      </c>
      <c r="L124" s="203"/>
      <c r="M124" s="190">
        <v>1198</v>
      </c>
      <c r="N124" s="203"/>
      <c r="O124" s="190">
        <v>3725</v>
      </c>
      <c r="P124" s="203"/>
      <c r="Q124" s="190">
        <v>20024</v>
      </c>
      <c r="R124" s="203"/>
      <c r="S124" s="190">
        <v>14026</v>
      </c>
      <c r="T124" s="203"/>
      <c r="U124" s="190">
        <f t="shared" si="34"/>
        <v>3623902</v>
      </c>
      <c r="V124" s="203"/>
      <c r="W124" s="193">
        <f t="shared" si="35"/>
        <v>1599.9567328918322</v>
      </c>
      <c r="X124" s="203"/>
      <c r="Y124" s="193">
        <f t="shared" si="36"/>
        <v>74.925806146149796</v>
      </c>
      <c r="Z124" s="203"/>
      <c r="AA124" s="190">
        <v>349453</v>
      </c>
      <c r="AB124" s="203"/>
      <c r="AC124" s="193">
        <f t="shared" si="37"/>
        <v>154.28388520971302</v>
      </c>
      <c r="AD124" s="203"/>
      <c r="AE124" s="193">
        <f t="shared" si="38"/>
        <v>7.2250981773763439</v>
      </c>
      <c r="AF124" s="203"/>
      <c r="AG124" s="190">
        <v>8006</v>
      </c>
      <c r="AH124" s="203"/>
      <c r="AI124" s="193">
        <f t="shared" si="39"/>
        <v>3.5346578366445915</v>
      </c>
      <c r="AJ124" s="203"/>
      <c r="AK124" s="193">
        <f t="shared" si="40"/>
        <v>0.16552765610275202</v>
      </c>
      <c r="AL124" s="203"/>
      <c r="AM124" s="190">
        <v>4730</v>
      </c>
      <c r="AN124" s="203"/>
      <c r="AO124" s="193">
        <f t="shared" si="41"/>
        <v>2.0883002207505519</v>
      </c>
      <c r="AP124" s="203"/>
      <c r="AQ124" s="193">
        <f t="shared" si="42"/>
        <v>9.7794880510369359E-2</v>
      </c>
      <c r="AR124" s="203"/>
      <c r="AS124" s="190">
        <v>694262</v>
      </c>
      <c r="AT124" s="203"/>
      <c r="AU124" s="193">
        <f t="shared" si="43"/>
        <v>306.51743929359822</v>
      </c>
      <c r="AV124" s="203"/>
      <c r="AW124" s="193">
        <f t="shared" si="44"/>
        <v>14.354179562978869</v>
      </c>
      <c r="AX124" s="203"/>
      <c r="AY124" s="190">
        <v>75627</v>
      </c>
      <c r="AZ124" s="203"/>
      <c r="BA124" s="190">
        <v>11940</v>
      </c>
      <c r="BB124" s="203"/>
      <c r="BC124" s="190">
        <f t="shared" si="45"/>
        <v>87567</v>
      </c>
      <c r="BD124" s="203"/>
      <c r="BE124" s="193">
        <f t="shared" si="46"/>
        <v>38.660927152317882</v>
      </c>
      <c r="BF124" s="203"/>
      <c r="BG124" s="193">
        <f t="shared" si="47"/>
        <v>1.8104871673681848</v>
      </c>
      <c r="BH124" s="203"/>
      <c r="BI124" s="190">
        <v>68734</v>
      </c>
      <c r="BJ124" s="203"/>
      <c r="BK124" s="193">
        <f t="shared" si="48"/>
        <v>30.346136865342164</v>
      </c>
      <c r="BL124" s="203"/>
      <c r="BM124" s="193">
        <f t="shared" si="49"/>
        <v>1.4211064095136845</v>
      </c>
      <c r="BN124" s="203"/>
      <c r="BO124" s="190">
        <f t="shared" si="50"/>
        <v>4836654</v>
      </c>
      <c r="BP124" s="203"/>
      <c r="BQ124" s="203">
        <v>45</v>
      </c>
      <c r="BR124" s="203"/>
      <c r="BS124" s="220">
        <v>2265</v>
      </c>
    </row>
    <row r="125" spans="1:71" ht="9.75" customHeight="1" x14ac:dyDescent="0.25">
      <c r="A125" s="203">
        <v>46</v>
      </c>
      <c r="B125" s="203"/>
      <c r="C125" s="10" t="s">
        <v>166</v>
      </c>
      <c r="D125" s="203"/>
      <c r="E125" s="190">
        <v>37557401</v>
      </c>
      <c r="F125" s="220"/>
      <c r="G125" s="190">
        <v>1425249</v>
      </c>
      <c r="H125" s="203"/>
      <c r="I125" s="190">
        <v>10593192</v>
      </c>
      <c r="J125" s="190"/>
      <c r="K125" s="190">
        <v>163653</v>
      </c>
      <c r="L125" s="203"/>
      <c r="M125" s="190">
        <v>6347528</v>
      </c>
      <c r="N125" s="203"/>
      <c r="O125" s="190">
        <v>0</v>
      </c>
      <c r="P125" s="203"/>
      <c r="Q125" s="190">
        <v>394434</v>
      </c>
      <c r="R125" s="203"/>
      <c r="S125" s="190">
        <v>169915</v>
      </c>
      <c r="T125" s="203"/>
      <c r="U125" s="190">
        <f t="shared" si="34"/>
        <v>56651372</v>
      </c>
      <c r="V125" s="203"/>
      <c r="W125" s="193">
        <f t="shared" si="35"/>
        <v>1511.0256054624986</v>
      </c>
      <c r="X125" s="203"/>
      <c r="Y125" s="193">
        <f t="shared" si="36"/>
        <v>71.112027727621538</v>
      </c>
      <c r="Z125" s="203"/>
      <c r="AA125" s="190">
        <v>6800043</v>
      </c>
      <c r="AB125" s="203"/>
      <c r="AC125" s="193">
        <f t="shared" si="37"/>
        <v>181.37317294356129</v>
      </c>
      <c r="AD125" s="203"/>
      <c r="AE125" s="193">
        <f t="shared" si="38"/>
        <v>8.5358011517358978</v>
      </c>
      <c r="AF125" s="203"/>
      <c r="AG125" s="270">
        <v>569475</v>
      </c>
      <c r="AH125" s="203"/>
      <c r="AI125" s="193">
        <f t="shared" si="39"/>
        <v>15.189240371279206</v>
      </c>
      <c r="AJ125" s="203"/>
      <c r="AK125" s="193">
        <f t="shared" si="40"/>
        <v>0.71483744454039488</v>
      </c>
      <c r="AL125" s="203"/>
      <c r="AM125" s="270">
        <v>135492</v>
      </c>
      <c r="AN125" s="203"/>
      <c r="AO125" s="193">
        <f t="shared" si="41"/>
        <v>3.6138909634055265</v>
      </c>
      <c r="AP125" s="203"/>
      <c r="AQ125" s="193">
        <f t="shared" si="42"/>
        <v>0.17007727298945027</v>
      </c>
      <c r="AR125" s="203"/>
      <c r="AS125" s="270">
        <v>9821423</v>
      </c>
      <c r="AT125" s="203"/>
      <c r="AU125" s="193">
        <f t="shared" si="43"/>
        <v>261.96049823962443</v>
      </c>
      <c r="AV125" s="203"/>
      <c r="AW125" s="193">
        <f t="shared" si="44"/>
        <v>12.328409357865153</v>
      </c>
      <c r="AX125" s="203"/>
      <c r="AY125" s="270">
        <v>841298</v>
      </c>
      <c r="AZ125" s="203"/>
      <c r="BA125" s="270">
        <v>402926</v>
      </c>
      <c r="BB125" s="203"/>
      <c r="BC125" s="190">
        <f t="shared" si="45"/>
        <v>1244224</v>
      </c>
      <c r="BD125" s="203"/>
      <c r="BE125" s="193">
        <f t="shared" si="46"/>
        <v>33.186386429104878</v>
      </c>
      <c r="BF125" s="203"/>
      <c r="BG125" s="193">
        <f t="shared" si="47"/>
        <v>1.5618208079298095</v>
      </c>
      <c r="BH125" s="203"/>
      <c r="BI125" s="270">
        <v>4442936</v>
      </c>
      <c r="BJ125" s="203"/>
      <c r="BK125" s="193">
        <f t="shared" si="48"/>
        <v>118.50357409580711</v>
      </c>
      <c r="BL125" s="203"/>
      <c r="BM125" s="193">
        <f t="shared" si="49"/>
        <v>5.5770262373177468</v>
      </c>
      <c r="BN125" s="203"/>
      <c r="BO125" s="190">
        <f t="shared" si="50"/>
        <v>79664965</v>
      </c>
      <c r="BP125" s="203"/>
      <c r="BQ125" s="203">
        <v>46</v>
      </c>
      <c r="BR125" s="203"/>
      <c r="BS125" s="220">
        <v>37492</v>
      </c>
    </row>
    <row r="126" spans="1:71" ht="9.75" customHeight="1" x14ac:dyDescent="0.25">
      <c r="A126" s="203">
        <v>47</v>
      </c>
      <c r="B126" s="203"/>
      <c r="C126" s="10" t="s">
        <v>167</v>
      </c>
      <c r="D126" s="203"/>
      <c r="E126" s="190">
        <v>102369420</v>
      </c>
      <c r="F126" s="220"/>
      <c r="G126" s="190">
        <v>2070535</v>
      </c>
      <c r="H126" s="203"/>
      <c r="I126" s="190">
        <v>24966205</v>
      </c>
      <c r="J126" s="190"/>
      <c r="K126" s="190">
        <v>0</v>
      </c>
      <c r="L126" s="203"/>
      <c r="M126" s="190">
        <v>5792160</v>
      </c>
      <c r="N126" s="203"/>
      <c r="O126" s="190">
        <v>0</v>
      </c>
      <c r="P126" s="203"/>
      <c r="Q126" s="190">
        <v>726994</v>
      </c>
      <c r="R126" s="203"/>
      <c r="S126" s="190">
        <v>389226</v>
      </c>
      <c r="T126" s="203"/>
      <c r="U126" s="190">
        <f t="shared" si="34"/>
        <v>136314540</v>
      </c>
      <c r="V126" s="203"/>
      <c r="W126" s="193">
        <f t="shared" si="35"/>
        <v>1797.4674631116736</v>
      </c>
      <c r="X126" s="203"/>
      <c r="Y126" s="193">
        <f t="shared" si="36"/>
        <v>71.303558410297356</v>
      </c>
      <c r="Z126" s="203"/>
      <c r="AA126" s="190">
        <v>37202885</v>
      </c>
      <c r="AB126" s="203"/>
      <c r="AC126" s="193">
        <f t="shared" si="37"/>
        <v>490.56377493835464</v>
      </c>
      <c r="AD126" s="203"/>
      <c r="AE126" s="193">
        <f t="shared" si="38"/>
        <v>19.460125703604877</v>
      </c>
      <c r="AF126" s="203"/>
      <c r="AG126" s="190">
        <v>1617695</v>
      </c>
      <c r="AH126" s="203"/>
      <c r="AI126" s="193">
        <f t="shared" si="39"/>
        <v>21.331210359059561</v>
      </c>
      <c r="AJ126" s="203"/>
      <c r="AK126" s="193">
        <f t="shared" si="40"/>
        <v>0.84618566678614016</v>
      </c>
      <c r="AL126" s="203"/>
      <c r="AM126" s="190">
        <v>292518</v>
      </c>
      <c r="AN126" s="203"/>
      <c r="AO126" s="193">
        <f t="shared" si="41"/>
        <v>3.8571937181059379</v>
      </c>
      <c r="AP126" s="203"/>
      <c r="AQ126" s="193">
        <f t="shared" si="42"/>
        <v>0.15301063480875451</v>
      </c>
      <c r="AR126" s="203"/>
      <c r="AS126" s="190">
        <v>12240762</v>
      </c>
      <c r="AT126" s="203"/>
      <c r="AU126" s="193">
        <f t="shared" si="43"/>
        <v>161.40883737489617</v>
      </c>
      <c r="AV126" s="203"/>
      <c r="AW126" s="193">
        <f t="shared" si="44"/>
        <v>6.4029111513236092</v>
      </c>
      <c r="AX126" s="203"/>
      <c r="AY126" s="190">
        <v>66309</v>
      </c>
      <c r="AZ126" s="203"/>
      <c r="BA126" s="190">
        <v>242565</v>
      </c>
      <c r="BB126" s="203"/>
      <c r="BC126" s="190">
        <f t="shared" si="45"/>
        <v>308874</v>
      </c>
      <c r="BD126" s="203"/>
      <c r="BE126" s="193">
        <f t="shared" si="46"/>
        <v>4.0728668064401283</v>
      </c>
      <c r="BF126" s="203"/>
      <c r="BG126" s="193">
        <f t="shared" si="47"/>
        <v>0.16156614914610126</v>
      </c>
      <c r="BH126" s="203"/>
      <c r="BI126" s="190">
        <v>3197673</v>
      </c>
      <c r="BJ126" s="203"/>
      <c r="BK126" s="193">
        <f t="shared" si="48"/>
        <v>42.165077732505239</v>
      </c>
      <c r="BL126" s="203"/>
      <c r="BM126" s="193">
        <f t="shared" si="49"/>
        <v>1.6726422840331687</v>
      </c>
      <c r="BN126" s="203"/>
      <c r="BO126" s="190">
        <f t="shared" si="50"/>
        <v>191174947</v>
      </c>
      <c r="BP126" s="203"/>
      <c r="BQ126" s="203">
        <v>47</v>
      </c>
      <c r="BR126" s="203"/>
      <c r="BS126" s="220">
        <v>75837</v>
      </c>
    </row>
    <row r="127" spans="1:71" ht="9.75" customHeight="1" x14ac:dyDescent="0.25">
      <c r="A127" s="203">
        <v>48</v>
      </c>
      <c r="B127" s="203"/>
      <c r="C127" s="10" t="s">
        <v>168</v>
      </c>
      <c r="D127" s="203"/>
      <c r="E127" s="190">
        <v>4911894</v>
      </c>
      <c r="F127" s="220"/>
      <c r="G127" s="190">
        <v>177760</v>
      </c>
      <c r="H127" s="203"/>
      <c r="I127" s="190">
        <v>1911651</v>
      </c>
      <c r="J127" s="190"/>
      <c r="K127" s="190">
        <v>23609</v>
      </c>
      <c r="L127" s="203"/>
      <c r="M127" s="190">
        <v>277687</v>
      </c>
      <c r="N127" s="203"/>
      <c r="O127" s="190">
        <v>45344</v>
      </c>
      <c r="P127" s="203"/>
      <c r="Q127" s="190">
        <v>87106</v>
      </c>
      <c r="R127" s="203"/>
      <c r="S127" s="190">
        <v>49088</v>
      </c>
      <c r="T127" s="203"/>
      <c r="U127" s="190">
        <f t="shared" si="34"/>
        <v>7484139</v>
      </c>
      <c r="V127" s="203"/>
      <c r="W127" s="193">
        <f t="shared" si="35"/>
        <v>1078.406195965418</v>
      </c>
      <c r="X127" s="203"/>
      <c r="Y127" s="193">
        <f t="shared" si="36"/>
        <v>55.304361204371247</v>
      </c>
      <c r="Z127" s="203"/>
      <c r="AA127" s="190">
        <v>715421</v>
      </c>
      <c r="AB127" s="203"/>
      <c r="AC127" s="193">
        <f t="shared" si="37"/>
        <v>103.08659942363113</v>
      </c>
      <c r="AD127" s="203"/>
      <c r="AE127" s="193">
        <f t="shared" si="38"/>
        <v>5.2866336925586861</v>
      </c>
      <c r="AF127" s="203"/>
      <c r="AG127" s="190">
        <v>112557</v>
      </c>
      <c r="AH127" s="203"/>
      <c r="AI127" s="193">
        <f t="shared" si="39"/>
        <v>16.218587896253602</v>
      </c>
      <c r="AJ127" s="203"/>
      <c r="AK127" s="193">
        <f t="shared" si="40"/>
        <v>0.83174470491267116</v>
      </c>
      <c r="AL127" s="203"/>
      <c r="AM127" s="190">
        <v>232417</v>
      </c>
      <c r="AN127" s="203"/>
      <c r="AO127" s="193">
        <f t="shared" si="41"/>
        <v>33.489481268011531</v>
      </c>
      <c r="AP127" s="203"/>
      <c r="AQ127" s="193">
        <f t="shared" si="42"/>
        <v>1.7174552367395033</v>
      </c>
      <c r="AR127" s="203"/>
      <c r="AS127" s="190">
        <v>3934249</v>
      </c>
      <c r="AT127" s="203"/>
      <c r="AU127" s="193">
        <f t="shared" si="43"/>
        <v>566.89466858789626</v>
      </c>
      <c r="AV127" s="203"/>
      <c r="AW127" s="193">
        <f t="shared" si="44"/>
        <v>29.072299133398825</v>
      </c>
      <c r="AX127" s="203"/>
      <c r="AY127" s="190">
        <v>599926</v>
      </c>
      <c r="AZ127" s="203"/>
      <c r="BA127" s="190">
        <v>51733</v>
      </c>
      <c r="BB127" s="203"/>
      <c r="BC127" s="190">
        <f t="shared" si="45"/>
        <v>651659</v>
      </c>
      <c r="BD127" s="203"/>
      <c r="BE127" s="193">
        <f t="shared" si="46"/>
        <v>93.898991354466858</v>
      </c>
      <c r="BF127" s="203"/>
      <c r="BG127" s="193">
        <f t="shared" si="47"/>
        <v>4.8154617008154652</v>
      </c>
      <c r="BH127" s="203"/>
      <c r="BI127" s="190">
        <v>402196</v>
      </c>
      <c r="BJ127" s="203"/>
      <c r="BK127" s="193">
        <f t="shared" si="48"/>
        <v>57.953314121037465</v>
      </c>
      <c r="BL127" s="203"/>
      <c r="BM127" s="193">
        <f t="shared" si="49"/>
        <v>2.9720443272036094</v>
      </c>
      <c r="BN127" s="203"/>
      <c r="BO127" s="190">
        <f t="shared" si="50"/>
        <v>13532638</v>
      </c>
      <c r="BP127" s="203"/>
      <c r="BQ127" s="203">
        <v>48</v>
      </c>
      <c r="BR127" s="203"/>
      <c r="BS127" s="220">
        <v>6940</v>
      </c>
    </row>
    <row r="128" spans="1:71" ht="9.75" customHeight="1" x14ac:dyDescent="0.25">
      <c r="A128" s="203">
        <v>49</v>
      </c>
      <c r="B128" s="203"/>
      <c r="C128" s="10" t="s">
        <v>169</v>
      </c>
      <c r="D128" s="203"/>
      <c r="E128" s="190">
        <v>19243525</v>
      </c>
      <c r="F128" s="220"/>
      <c r="G128" s="190">
        <v>1903516</v>
      </c>
      <c r="H128" s="203"/>
      <c r="I128" s="190">
        <v>6841061</v>
      </c>
      <c r="J128" s="190"/>
      <c r="K128" s="190">
        <v>18706</v>
      </c>
      <c r="L128" s="203"/>
      <c r="M128" s="190">
        <v>176503</v>
      </c>
      <c r="N128" s="203"/>
      <c r="O128" s="190">
        <v>0</v>
      </c>
      <c r="P128" s="203"/>
      <c r="Q128" s="190">
        <v>286106</v>
      </c>
      <c r="R128" s="203"/>
      <c r="S128" s="190">
        <v>189943</v>
      </c>
      <c r="T128" s="203"/>
      <c r="U128" s="190">
        <f t="shared" si="34"/>
        <v>28659360</v>
      </c>
      <c r="V128" s="203"/>
      <c r="W128" s="193">
        <f t="shared" si="35"/>
        <v>1108.1220276070062</v>
      </c>
      <c r="X128" s="203"/>
      <c r="Y128" s="193">
        <f t="shared" si="36"/>
        <v>54.392986526332407</v>
      </c>
      <c r="Z128" s="203"/>
      <c r="AA128" s="190">
        <v>7877761</v>
      </c>
      <c r="AB128" s="203"/>
      <c r="AC128" s="193">
        <f t="shared" si="37"/>
        <v>304.59579321811083</v>
      </c>
      <c r="AD128" s="203"/>
      <c r="AE128" s="193">
        <f t="shared" si="38"/>
        <v>14.951309028905982</v>
      </c>
      <c r="AF128" s="203"/>
      <c r="AG128" s="190">
        <v>10837967</v>
      </c>
      <c r="AH128" s="203"/>
      <c r="AI128" s="193">
        <f t="shared" si="39"/>
        <v>419.05297142636198</v>
      </c>
      <c r="AJ128" s="203"/>
      <c r="AK128" s="193">
        <f t="shared" si="40"/>
        <v>20.569523988108433</v>
      </c>
      <c r="AL128" s="203"/>
      <c r="AM128" s="190">
        <v>206225</v>
      </c>
      <c r="AN128" s="203"/>
      <c r="AO128" s="193">
        <f t="shared" si="41"/>
        <v>7.9737462784673081</v>
      </c>
      <c r="AP128" s="203"/>
      <c r="AQ128" s="193">
        <f t="shared" si="42"/>
        <v>0.3913972135593014</v>
      </c>
      <c r="AR128" s="203"/>
      <c r="AS128" s="190">
        <v>3655455</v>
      </c>
      <c r="AT128" s="203"/>
      <c r="AU128" s="193">
        <f t="shared" si="43"/>
        <v>141.33917178981557</v>
      </c>
      <c r="AV128" s="203"/>
      <c r="AW128" s="193">
        <f t="shared" si="44"/>
        <v>6.9377374289800757</v>
      </c>
      <c r="AX128" s="203"/>
      <c r="AY128" s="190">
        <v>711141</v>
      </c>
      <c r="AZ128" s="203"/>
      <c r="BA128" s="190">
        <v>82348</v>
      </c>
      <c r="BB128" s="203"/>
      <c r="BC128" s="190">
        <f t="shared" si="45"/>
        <v>793489</v>
      </c>
      <c r="BD128" s="203"/>
      <c r="BE128" s="193">
        <f t="shared" si="46"/>
        <v>30.680470169740556</v>
      </c>
      <c r="BF128" s="203"/>
      <c r="BG128" s="193">
        <f t="shared" si="47"/>
        <v>1.5059734929807567</v>
      </c>
      <c r="BH128" s="203"/>
      <c r="BI128" s="190">
        <v>659183</v>
      </c>
      <c r="BJ128" s="203"/>
      <c r="BK128" s="193">
        <f t="shared" si="48"/>
        <v>25.487491783629121</v>
      </c>
      <c r="BL128" s="203"/>
      <c r="BM128" s="193">
        <f t="shared" si="49"/>
        <v>1.2510723211330392</v>
      </c>
      <c r="BN128" s="203"/>
      <c r="BO128" s="190">
        <f t="shared" si="50"/>
        <v>52689440</v>
      </c>
      <c r="BP128" s="203"/>
      <c r="BQ128" s="203">
        <v>49</v>
      </c>
      <c r="BR128" s="203"/>
      <c r="BS128" s="220">
        <v>25863</v>
      </c>
    </row>
    <row r="129" spans="1:71" ht="9.75" customHeight="1" x14ac:dyDescent="0.25">
      <c r="A129" s="203">
        <v>50</v>
      </c>
      <c r="B129" s="203"/>
      <c r="C129" s="10" t="s">
        <v>170</v>
      </c>
      <c r="D129" s="203"/>
      <c r="E129" s="190">
        <v>11964775</v>
      </c>
      <c r="F129" s="220"/>
      <c r="G129" s="190">
        <v>418543</v>
      </c>
      <c r="H129" s="203"/>
      <c r="I129" s="190">
        <v>3611046</v>
      </c>
      <c r="J129" s="190"/>
      <c r="K129" s="190">
        <v>6778</v>
      </c>
      <c r="L129" s="203"/>
      <c r="M129" s="190">
        <v>1721401</v>
      </c>
      <c r="N129" s="203"/>
      <c r="O129" s="190">
        <v>0</v>
      </c>
      <c r="P129" s="203"/>
      <c r="Q129" s="190">
        <v>173825</v>
      </c>
      <c r="R129" s="203"/>
      <c r="S129" s="190">
        <v>155072</v>
      </c>
      <c r="T129" s="203"/>
      <c r="U129" s="190">
        <f t="shared" si="34"/>
        <v>18051440</v>
      </c>
      <c r="V129" s="203"/>
      <c r="W129" s="193">
        <f t="shared" si="35"/>
        <v>1067.122251123197</v>
      </c>
      <c r="X129" s="203"/>
      <c r="Y129" s="193">
        <f t="shared" si="36"/>
        <v>69.444133477519401</v>
      </c>
      <c r="Z129" s="203"/>
      <c r="AA129" s="190">
        <v>3026273</v>
      </c>
      <c r="AB129" s="203"/>
      <c r="AC129" s="193">
        <f t="shared" si="37"/>
        <v>178.90003546937811</v>
      </c>
      <c r="AD129" s="203"/>
      <c r="AE129" s="193">
        <f t="shared" si="38"/>
        <v>11.642113102966471</v>
      </c>
      <c r="AF129" s="203"/>
      <c r="AG129" s="270">
        <v>321299</v>
      </c>
      <c r="AH129" s="203"/>
      <c r="AI129" s="193">
        <f t="shared" si="39"/>
        <v>18.993792858831874</v>
      </c>
      <c r="AJ129" s="203"/>
      <c r="AK129" s="193">
        <f t="shared" si="40"/>
        <v>1.2360415923712182</v>
      </c>
      <c r="AL129" s="203"/>
      <c r="AM129" s="270">
        <v>81656</v>
      </c>
      <c r="AN129" s="203"/>
      <c r="AO129" s="193">
        <f t="shared" si="41"/>
        <v>4.8271458973752663</v>
      </c>
      <c r="AP129" s="203"/>
      <c r="AQ129" s="193">
        <f t="shared" si="42"/>
        <v>0.31413173482228146</v>
      </c>
      <c r="AR129" s="203"/>
      <c r="AS129" s="270">
        <v>3928771</v>
      </c>
      <c r="AT129" s="203"/>
      <c r="AU129" s="193">
        <f t="shared" si="43"/>
        <v>232.25177346890518</v>
      </c>
      <c r="AV129" s="203"/>
      <c r="AW129" s="193">
        <f t="shared" si="44"/>
        <v>15.114035097843018</v>
      </c>
      <c r="AX129" s="203"/>
      <c r="AY129" s="270">
        <v>163958</v>
      </c>
      <c r="AZ129" s="203"/>
      <c r="BA129" s="270">
        <v>60390</v>
      </c>
      <c r="BB129" s="203"/>
      <c r="BC129" s="190">
        <f t="shared" si="45"/>
        <v>224348</v>
      </c>
      <c r="BD129" s="203"/>
      <c r="BE129" s="193">
        <f t="shared" si="46"/>
        <v>13.262473397966422</v>
      </c>
      <c r="BF129" s="203"/>
      <c r="BG129" s="193">
        <f t="shared" si="47"/>
        <v>0.86306978597909756</v>
      </c>
      <c r="BH129" s="203"/>
      <c r="BI129" s="270">
        <v>360403</v>
      </c>
      <c r="BJ129" s="203"/>
      <c r="BK129" s="193">
        <f t="shared" si="48"/>
        <v>21.305450461101916</v>
      </c>
      <c r="BL129" s="203"/>
      <c r="BM129" s="193">
        <f t="shared" si="49"/>
        <v>1.3864752084985146</v>
      </c>
      <c r="BN129" s="203"/>
      <c r="BO129" s="190">
        <f t="shared" si="50"/>
        <v>25994190</v>
      </c>
      <c r="BP129" s="203"/>
      <c r="BQ129" s="203">
        <v>50</v>
      </c>
      <c r="BR129" s="203"/>
      <c r="BS129" s="220">
        <v>16916</v>
      </c>
    </row>
    <row r="130" spans="1:71" ht="8.85" customHeight="1" x14ac:dyDescent="0.25">
      <c r="A130" s="203"/>
      <c r="B130" s="203"/>
      <c r="C130" s="203"/>
      <c r="D130" s="203"/>
      <c r="E130" s="220"/>
      <c r="F130" s="203"/>
      <c r="G130" s="220"/>
      <c r="H130" s="203"/>
      <c r="I130" s="220"/>
      <c r="J130" s="220"/>
      <c r="K130" s="220"/>
      <c r="L130" s="203"/>
      <c r="M130" s="220"/>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s="203"/>
      <c r="BN130" s="203"/>
      <c r="BO130" s="203"/>
      <c r="BP130" s="203"/>
      <c r="BQ130" s="203"/>
      <c r="BR130" s="203"/>
      <c r="BS130" s="203"/>
    </row>
    <row r="131" spans="1:71" ht="0.6" customHeight="1" x14ac:dyDescent="0.25">
      <c r="A131" s="203"/>
      <c r="B131" s="203"/>
      <c r="C131" s="203"/>
      <c r="D131" s="203"/>
      <c r="E131" s="220"/>
      <c r="F131" s="203"/>
      <c r="G131" s="220"/>
      <c r="H131" s="203"/>
      <c r="I131" s="220"/>
      <c r="J131" s="220"/>
      <c r="K131" s="220"/>
      <c r="L131" s="203"/>
      <c r="M131" s="220"/>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203"/>
      <c r="BN131" s="203"/>
      <c r="BO131" s="203"/>
      <c r="BP131" s="203"/>
      <c r="BQ131" s="203"/>
      <c r="BR131" s="203"/>
      <c r="BS131" s="203"/>
    </row>
    <row r="132" spans="1:71" ht="0.6" customHeight="1" x14ac:dyDescent="0.25">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row>
    <row r="133" spans="1:71" ht="10.5" customHeight="1" x14ac:dyDescent="0.25">
      <c r="A133" s="223" t="s">
        <v>283</v>
      </c>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3"/>
      <c r="BN133" s="203"/>
      <c r="BO133" s="203"/>
      <c r="BP133" s="203"/>
      <c r="BQ133" s="224" t="s">
        <v>284</v>
      </c>
      <c r="BR133" s="203"/>
      <c r="BS133" s="203"/>
    </row>
    <row r="134" spans="1:71" ht="10.5" customHeight="1" x14ac:dyDescent="0.25">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36"/>
      <c r="AC134" s="236"/>
      <c r="AD134" s="236"/>
      <c r="AE134" s="204" t="s">
        <v>40</v>
      </c>
      <c r="AF134" s="236"/>
      <c r="AG134" s="205" t="s">
        <v>41</v>
      </c>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c r="BM134" s="203"/>
      <c r="BN134" s="203"/>
      <c r="BO134" s="203"/>
      <c r="BP134" s="203"/>
      <c r="BQ134" s="204" t="s">
        <v>250</v>
      </c>
      <c r="BR134" s="203"/>
      <c r="BS134" s="203"/>
    </row>
    <row r="135" spans="1:71" ht="10.5" customHeight="1" x14ac:dyDescent="0.25">
      <c r="A135" s="220"/>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36"/>
      <c r="AC135" s="236"/>
      <c r="AD135" s="236"/>
      <c r="AE135" s="204" t="s">
        <v>251</v>
      </c>
      <c r="AF135" s="236"/>
      <c r="AG135" s="205" t="s">
        <v>252</v>
      </c>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c r="BM135" s="203"/>
      <c r="BN135" s="203"/>
      <c r="BO135" s="203"/>
      <c r="BP135" s="203"/>
      <c r="BQ135" s="204" t="s">
        <v>171</v>
      </c>
      <c r="BR135" s="203"/>
      <c r="BS135" s="203"/>
    </row>
    <row r="136" spans="1:71" ht="10.5" customHeight="1" x14ac:dyDescent="0.25">
      <c r="A136" s="218"/>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36"/>
      <c r="AC136" s="236"/>
      <c r="AD136" s="236"/>
      <c r="AE136" s="204" t="s">
        <v>46</v>
      </c>
      <c r="AF136" s="236"/>
      <c r="AG136" s="207" t="s">
        <v>47</v>
      </c>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3"/>
      <c r="BN136" s="203"/>
      <c r="BO136" s="203"/>
      <c r="BP136" s="203"/>
      <c r="BQ136" s="203"/>
      <c r="BR136" s="203"/>
      <c r="BS136" s="203"/>
    </row>
    <row r="137" spans="1:71" ht="9.6" customHeight="1" x14ac:dyDescent="0.25">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row>
    <row r="138" spans="1:71" ht="9.6" customHeight="1" x14ac:dyDescent="0.25">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29" t="s">
        <v>253</v>
      </c>
      <c r="AH138" s="229"/>
      <c r="AI138" s="229"/>
      <c r="AJ138" s="229"/>
      <c r="AK138" s="229"/>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203"/>
      <c r="BN138" s="203"/>
      <c r="BO138" s="203"/>
      <c r="BP138" s="203"/>
      <c r="BQ138" s="203"/>
      <c r="BR138" s="203"/>
      <c r="BS138" s="203"/>
    </row>
    <row r="139" spans="1:71" ht="9.6" customHeight="1" x14ac:dyDescent="0.25">
      <c r="A139" s="203"/>
      <c r="B139" s="203"/>
      <c r="C139" s="203"/>
      <c r="D139" s="203"/>
      <c r="E139" s="306" t="s">
        <v>254</v>
      </c>
      <c r="F139" s="306"/>
      <c r="G139" s="306"/>
      <c r="H139" s="306"/>
      <c r="I139" s="306"/>
      <c r="J139" s="306"/>
      <c r="K139" s="306"/>
      <c r="L139" s="306"/>
      <c r="M139" s="306"/>
      <c r="N139" s="306"/>
      <c r="O139" s="306"/>
      <c r="P139" s="306"/>
      <c r="Q139" s="306"/>
      <c r="R139" s="306"/>
      <c r="S139" s="306"/>
      <c r="T139" s="306"/>
      <c r="U139" s="306"/>
      <c r="V139" s="306"/>
      <c r="W139" s="306"/>
      <c r="X139" s="306"/>
      <c r="Y139" s="306"/>
      <c r="Z139" s="229"/>
      <c r="AA139" s="237" t="s">
        <v>255</v>
      </c>
      <c r="AB139" s="238"/>
      <c r="AC139" s="238"/>
      <c r="AD139" s="238"/>
      <c r="AE139" s="238"/>
      <c r="AF139" s="203"/>
      <c r="AG139" s="210" t="s">
        <v>256</v>
      </c>
      <c r="AH139" s="210"/>
      <c r="AI139" s="210"/>
      <c r="AJ139" s="210"/>
      <c r="AK139" s="210"/>
      <c r="AL139" s="203"/>
      <c r="AM139" s="210" t="s">
        <v>257</v>
      </c>
      <c r="AN139" s="210"/>
      <c r="AO139" s="210"/>
      <c r="AP139" s="210"/>
      <c r="AQ139" s="210"/>
      <c r="AR139" s="203"/>
      <c r="AS139" s="210" t="s">
        <v>258</v>
      </c>
      <c r="AT139" s="210"/>
      <c r="AU139" s="210"/>
      <c r="AV139" s="210"/>
      <c r="AW139" s="210"/>
      <c r="AX139" s="203"/>
      <c r="AY139" s="210" t="s">
        <v>259</v>
      </c>
      <c r="AZ139" s="210"/>
      <c r="BA139" s="210"/>
      <c r="BB139" s="210"/>
      <c r="BC139" s="210"/>
      <c r="BD139" s="210"/>
      <c r="BE139" s="210"/>
      <c r="BF139" s="210"/>
      <c r="BG139" s="210"/>
      <c r="BH139" s="203"/>
      <c r="BI139" s="210" t="s">
        <v>260</v>
      </c>
      <c r="BJ139" s="210"/>
      <c r="BK139" s="210"/>
      <c r="BL139" s="210"/>
      <c r="BM139" s="210"/>
      <c r="BN139" s="203"/>
      <c r="BO139" s="203"/>
      <c r="BP139" s="203"/>
      <c r="BQ139" s="203"/>
      <c r="BR139" s="203"/>
      <c r="BS139" s="203"/>
    </row>
    <row r="140" spans="1:71" ht="9.6" customHeight="1" x14ac:dyDescent="0.25">
      <c r="A140" s="203"/>
      <c r="B140" s="203"/>
      <c r="C140" s="203"/>
      <c r="D140" s="203"/>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03"/>
      <c r="BS140" s="203"/>
    </row>
    <row r="141" spans="1:71" ht="9.6" customHeight="1" x14ac:dyDescent="0.25">
      <c r="A141" s="203"/>
      <c r="B141" s="203"/>
      <c r="C141" s="203"/>
      <c r="D141" s="203"/>
      <c r="E141" s="215"/>
      <c r="F141" s="215"/>
      <c r="G141" s="215"/>
      <c r="H141" s="215"/>
      <c r="I141" s="215"/>
      <c r="J141" s="215"/>
      <c r="K141" s="215"/>
      <c r="L141" s="215"/>
      <c r="M141" s="215"/>
      <c r="N141" s="215"/>
      <c r="O141" s="215"/>
      <c r="P141" s="215"/>
      <c r="Q141" s="215"/>
      <c r="R141" s="215"/>
      <c r="S141" s="215"/>
      <c r="T141" s="215"/>
      <c r="U141" s="239" t="s">
        <v>63</v>
      </c>
      <c r="V141" s="239"/>
      <c r="W141" s="239"/>
      <c r="X141" s="239"/>
      <c r="Y141" s="239"/>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39" t="s">
        <v>63</v>
      </c>
      <c r="BD141" s="239"/>
      <c r="BE141" s="239"/>
      <c r="BF141" s="239"/>
      <c r="BG141" s="239"/>
      <c r="BH141" s="215"/>
      <c r="BI141" s="215"/>
      <c r="BJ141" s="215"/>
      <c r="BK141" s="215"/>
      <c r="BL141" s="215"/>
      <c r="BM141" s="215"/>
      <c r="BN141" s="215"/>
      <c r="BO141" s="215"/>
      <c r="BP141" s="215"/>
      <c r="BQ141" s="215"/>
      <c r="BR141" s="203"/>
      <c r="BS141" s="203"/>
    </row>
    <row r="142" spans="1:71" ht="9.6" customHeight="1" x14ac:dyDescent="0.25">
      <c r="A142" s="203"/>
      <c r="B142" s="203"/>
      <c r="C142" s="203"/>
      <c r="D142" s="203"/>
      <c r="E142" s="215"/>
      <c r="F142" s="215"/>
      <c r="G142" s="226" t="s">
        <v>261</v>
      </c>
      <c r="H142" s="215"/>
      <c r="I142" s="307" t="s">
        <v>262</v>
      </c>
      <c r="J142" s="307"/>
      <c r="K142" s="307"/>
      <c r="L142" s="215"/>
      <c r="M142" s="226" t="s">
        <v>263</v>
      </c>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26" t="s">
        <v>264</v>
      </c>
      <c r="BB142" s="215"/>
      <c r="BC142" s="215"/>
      <c r="BD142" s="215"/>
      <c r="BE142" s="215"/>
      <c r="BF142" s="215"/>
      <c r="BG142" s="215"/>
      <c r="BH142" s="215"/>
      <c r="BI142" s="215"/>
      <c r="BJ142" s="215"/>
      <c r="BK142" s="215"/>
      <c r="BL142" s="215"/>
      <c r="BM142" s="215"/>
      <c r="BN142" s="215"/>
      <c r="BO142" s="215"/>
      <c r="BP142" s="215"/>
      <c r="BQ142" s="215"/>
      <c r="BR142" s="203"/>
      <c r="BS142" s="203"/>
    </row>
    <row r="143" spans="1:71" ht="9.6" customHeight="1" x14ac:dyDescent="0.25">
      <c r="A143" s="203"/>
      <c r="B143" s="203"/>
      <c r="C143" s="203"/>
      <c r="D143" s="203"/>
      <c r="E143" s="226" t="s">
        <v>265</v>
      </c>
      <c r="F143" s="215"/>
      <c r="G143" s="226" t="s">
        <v>266</v>
      </c>
      <c r="H143" s="215"/>
      <c r="I143" s="226"/>
      <c r="J143" s="226"/>
      <c r="K143" s="226"/>
      <c r="L143" s="215"/>
      <c r="M143" s="226" t="s">
        <v>267</v>
      </c>
      <c r="N143" s="215"/>
      <c r="O143" s="240" t="s">
        <v>268</v>
      </c>
      <c r="P143" s="215"/>
      <c r="Q143" s="215"/>
      <c r="R143" s="215"/>
      <c r="S143" s="215"/>
      <c r="T143" s="215"/>
      <c r="U143" s="215"/>
      <c r="V143" s="215"/>
      <c r="W143" s="226" t="s">
        <v>61</v>
      </c>
      <c r="X143" s="215"/>
      <c r="Y143" s="226" t="s">
        <v>269</v>
      </c>
      <c r="Z143" s="215"/>
      <c r="AA143" s="215"/>
      <c r="AB143" s="215"/>
      <c r="AC143" s="226" t="s">
        <v>61</v>
      </c>
      <c r="AD143" s="215"/>
      <c r="AE143" s="226" t="s">
        <v>269</v>
      </c>
      <c r="AF143" s="215"/>
      <c r="AG143" s="215"/>
      <c r="AH143" s="215"/>
      <c r="AI143" s="226" t="s">
        <v>61</v>
      </c>
      <c r="AJ143" s="215"/>
      <c r="AK143" s="226" t="s">
        <v>269</v>
      </c>
      <c r="AL143" s="215"/>
      <c r="AM143" s="215"/>
      <c r="AN143" s="215"/>
      <c r="AO143" s="226" t="s">
        <v>61</v>
      </c>
      <c r="AP143" s="215"/>
      <c r="AQ143" s="226" t="s">
        <v>269</v>
      </c>
      <c r="AR143" s="215"/>
      <c r="AS143" s="215"/>
      <c r="AT143" s="215"/>
      <c r="AU143" s="226" t="s">
        <v>61</v>
      </c>
      <c r="AV143" s="215"/>
      <c r="AW143" s="226" t="s">
        <v>269</v>
      </c>
      <c r="AX143" s="215"/>
      <c r="AY143" s="215"/>
      <c r="AZ143" s="215"/>
      <c r="BA143" s="226" t="s">
        <v>270</v>
      </c>
      <c r="BB143" s="215"/>
      <c r="BC143" s="215"/>
      <c r="BD143" s="215"/>
      <c r="BE143" s="226" t="s">
        <v>61</v>
      </c>
      <c r="BF143" s="215"/>
      <c r="BG143" s="226" t="s">
        <v>269</v>
      </c>
      <c r="BH143" s="215"/>
      <c r="BI143" s="215"/>
      <c r="BJ143" s="215"/>
      <c r="BK143" s="226" t="s">
        <v>61</v>
      </c>
      <c r="BL143" s="215"/>
      <c r="BM143" s="226" t="s">
        <v>269</v>
      </c>
      <c r="BN143" s="215"/>
      <c r="BO143" s="226" t="s">
        <v>271</v>
      </c>
      <c r="BP143" s="215"/>
      <c r="BQ143" s="215"/>
      <c r="BR143" s="203"/>
      <c r="BS143" s="203"/>
    </row>
    <row r="144" spans="1:71" ht="9.6" customHeight="1" x14ac:dyDescent="0.25">
      <c r="A144" s="212" t="s">
        <v>69</v>
      </c>
      <c r="B144" s="203"/>
      <c r="C144" s="212" t="s">
        <v>71</v>
      </c>
      <c r="D144" s="203"/>
      <c r="E144" s="241" t="s">
        <v>272</v>
      </c>
      <c r="F144" s="215"/>
      <c r="G144" s="241" t="s">
        <v>273</v>
      </c>
      <c r="H144" s="215"/>
      <c r="I144" s="241" t="s">
        <v>59</v>
      </c>
      <c r="J144" s="242"/>
      <c r="K144" s="241" t="s">
        <v>274</v>
      </c>
      <c r="L144" s="215"/>
      <c r="M144" s="241" t="s">
        <v>275</v>
      </c>
      <c r="N144" s="215"/>
      <c r="O144" s="241" t="s">
        <v>276</v>
      </c>
      <c r="P144" s="215"/>
      <c r="Q144" s="241" t="s">
        <v>277</v>
      </c>
      <c r="R144" s="215"/>
      <c r="S144" s="241" t="s">
        <v>278</v>
      </c>
      <c r="T144" s="215"/>
      <c r="U144" s="241" t="s">
        <v>72</v>
      </c>
      <c r="V144" s="215"/>
      <c r="W144" s="241" t="s">
        <v>73</v>
      </c>
      <c r="X144" s="215"/>
      <c r="Y144" s="241" t="s">
        <v>48</v>
      </c>
      <c r="Z144" s="215"/>
      <c r="AA144" s="241" t="s">
        <v>72</v>
      </c>
      <c r="AB144" s="215"/>
      <c r="AC144" s="241" t="s">
        <v>73</v>
      </c>
      <c r="AD144" s="215"/>
      <c r="AE144" s="241" t="s">
        <v>48</v>
      </c>
      <c r="AF144" s="215"/>
      <c r="AG144" s="241" t="s">
        <v>72</v>
      </c>
      <c r="AH144" s="215"/>
      <c r="AI144" s="241" t="s">
        <v>73</v>
      </c>
      <c r="AJ144" s="215"/>
      <c r="AK144" s="241" t="s">
        <v>48</v>
      </c>
      <c r="AL144" s="215"/>
      <c r="AM144" s="241" t="s">
        <v>72</v>
      </c>
      <c r="AN144" s="215"/>
      <c r="AO144" s="241" t="s">
        <v>73</v>
      </c>
      <c r="AP144" s="215"/>
      <c r="AQ144" s="241" t="s">
        <v>48</v>
      </c>
      <c r="AR144" s="215"/>
      <c r="AS144" s="241" t="s">
        <v>72</v>
      </c>
      <c r="AT144" s="215"/>
      <c r="AU144" s="241" t="s">
        <v>73</v>
      </c>
      <c r="AV144" s="215"/>
      <c r="AW144" s="241" t="s">
        <v>48</v>
      </c>
      <c r="AX144" s="215"/>
      <c r="AY144" s="241" t="s">
        <v>278</v>
      </c>
      <c r="AZ144" s="215"/>
      <c r="BA144" s="241" t="s">
        <v>272</v>
      </c>
      <c r="BB144" s="215"/>
      <c r="BC144" s="241" t="s">
        <v>72</v>
      </c>
      <c r="BD144" s="215"/>
      <c r="BE144" s="241" t="s">
        <v>73</v>
      </c>
      <c r="BF144" s="215"/>
      <c r="BG144" s="241" t="s">
        <v>48</v>
      </c>
      <c r="BH144" s="215"/>
      <c r="BI144" s="241" t="s">
        <v>72</v>
      </c>
      <c r="BJ144" s="215"/>
      <c r="BK144" s="241" t="s">
        <v>73</v>
      </c>
      <c r="BL144" s="215"/>
      <c r="BM144" s="241" t="s">
        <v>48</v>
      </c>
      <c r="BN144" s="215"/>
      <c r="BO144" s="241" t="s">
        <v>48</v>
      </c>
      <c r="BP144" s="215"/>
      <c r="BQ144" s="241" t="s">
        <v>69</v>
      </c>
      <c r="BR144" s="203"/>
      <c r="BS144" s="203"/>
    </row>
    <row r="145" spans="1:71" ht="9.75" customHeight="1" x14ac:dyDescent="0.25">
      <c r="A145" s="203"/>
      <c r="B145" s="10" t="s">
        <v>282</v>
      </c>
      <c r="C145" s="10"/>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c r="BM145" s="203"/>
      <c r="BN145" s="203"/>
      <c r="BO145" s="203"/>
      <c r="BP145" s="203"/>
      <c r="BQ145" s="203"/>
      <c r="BR145" s="203"/>
      <c r="BS145" s="203"/>
    </row>
    <row r="146" spans="1:71" ht="9.75" customHeight="1" x14ac:dyDescent="0.25">
      <c r="A146" s="203">
        <v>51</v>
      </c>
      <c r="B146" s="203"/>
      <c r="C146" s="10" t="s">
        <v>172</v>
      </c>
      <c r="D146" s="204"/>
      <c r="E146" s="189">
        <v>15017320</v>
      </c>
      <c r="F146" s="204"/>
      <c r="G146" s="189">
        <v>378250</v>
      </c>
      <c r="H146" s="204"/>
      <c r="I146" s="189">
        <v>1478810</v>
      </c>
      <c r="J146" s="189"/>
      <c r="K146" s="189">
        <v>30521</v>
      </c>
      <c r="L146" s="204"/>
      <c r="M146" s="189">
        <v>6823</v>
      </c>
      <c r="N146" s="204"/>
      <c r="O146" s="189">
        <v>117277</v>
      </c>
      <c r="P146" s="204"/>
      <c r="Q146" s="189">
        <v>201654</v>
      </c>
      <c r="R146" s="204"/>
      <c r="S146" s="189">
        <v>54236</v>
      </c>
      <c r="T146" s="204"/>
      <c r="U146" s="189">
        <f t="shared" ref="U146:U190" si="51">SUM(E146:S146)</f>
        <v>17284891</v>
      </c>
      <c r="V146" s="204"/>
      <c r="W146" s="105">
        <f>(U146/$BS146)</f>
        <v>1574.3593223426542</v>
      </c>
      <c r="X146" s="203"/>
      <c r="Y146" s="188">
        <f t="shared" ref="Y146:Y190" si="52">IF($BO146,U146/$BO146*100,0)</f>
        <v>80.090553633787167</v>
      </c>
      <c r="Z146" s="204"/>
      <c r="AA146" s="189">
        <v>2089980</v>
      </c>
      <c r="AB146" s="204"/>
      <c r="AC146" s="105">
        <f>(AA146/$BS146)</f>
        <v>190.36159941706896</v>
      </c>
      <c r="AD146" s="203"/>
      <c r="AE146" s="188">
        <f t="shared" ref="AE146:AE190" si="53">IF($BO146,AA146/$BO146*100,0)</f>
        <v>9.6840445961471495</v>
      </c>
      <c r="AF146" s="220"/>
      <c r="AG146" s="189">
        <v>136434</v>
      </c>
      <c r="AH146" s="204"/>
      <c r="AI146" s="105">
        <f>(AG146/$BS146)</f>
        <v>12.42681482830859</v>
      </c>
      <c r="AJ146" s="203"/>
      <c r="AK146" s="188">
        <f t="shared" ref="AK146:AK190" si="54">IF($BO146,AG146/$BO146*100,0)</f>
        <v>0.6321749205402637</v>
      </c>
      <c r="AL146" s="204"/>
      <c r="AM146" s="189">
        <v>27322</v>
      </c>
      <c r="AN146" s="204"/>
      <c r="AO146" s="105">
        <f>(AM146/$BS146)</f>
        <v>2.488569086437745</v>
      </c>
      <c r="AP146" s="203"/>
      <c r="AQ146" s="188">
        <f t="shared" ref="AQ146:AQ190" si="55">IF($BO146,AM146/$BO146*100,0)</f>
        <v>0.12659808536729175</v>
      </c>
      <c r="AR146" s="204"/>
      <c r="AS146" s="189">
        <v>1568806</v>
      </c>
      <c r="AT146" s="204"/>
      <c r="AU146" s="105">
        <f>(AS146/$BS146)</f>
        <v>142.8915201748793</v>
      </c>
      <c r="AV146" s="203"/>
      <c r="AW146" s="188">
        <f t="shared" ref="AW146:AW190" si="56">IF($BO146,AS146/$BO146*100,0)</f>
        <v>7.2691543778903274</v>
      </c>
      <c r="AX146" s="204"/>
      <c r="AY146" s="189">
        <v>141857</v>
      </c>
      <c r="AZ146" s="204"/>
      <c r="BA146" s="189">
        <v>76824</v>
      </c>
      <c r="BB146" s="204"/>
      <c r="BC146" s="189">
        <f t="shared" ref="BC146:BC190" si="57">(AY146+BA146)</f>
        <v>218681</v>
      </c>
      <c r="BD146" s="204"/>
      <c r="BE146" s="105">
        <f>(BC146/$BS146)</f>
        <v>19.918116404044085</v>
      </c>
      <c r="BF146" s="203"/>
      <c r="BG146" s="188">
        <f t="shared" ref="BG146:BG190" si="58">IF($BO146,BC146/$BO146*100,0)</f>
        <v>1.0132712065809504</v>
      </c>
      <c r="BH146" s="204"/>
      <c r="BI146" s="189">
        <v>255571</v>
      </c>
      <c r="BJ146" s="204"/>
      <c r="BK146" s="105">
        <f>(BI146/$BS146)</f>
        <v>23.278167410510974</v>
      </c>
      <c r="BL146" s="203"/>
      <c r="BM146" s="188">
        <f t="shared" ref="BM146:BM190" si="59">IF($BO146,BI146/$BO146*100,0)</f>
        <v>1.1842031796868502</v>
      </c>
      <c r="BN146" s="204"/>
      <c r="BO146" s="189">
        <f t="shared" ref="BO146:BO190" si="60">(U146+AA146+AG146+AM146+AS146+BC146+BI146)</f>
        <v>21581685</v>
      </c>
      <c r="BP146" s="203"/>
      <c r="BQ146" s="203">
        <v>51</v>
      </c>
      <c r="BR146" s="203"/>
      <c r="BS146" s="220">
        <v>10979</v>
      </c>
    </row>
    <row r="147" spans="1:71" ht="9.75" customHeight="1" x14ac:dyDescent="0.25">
      <c r="A147" s="203">
        <v>52</v>
      </c>
      <c r="B147" s="203"/>
      <c r="C147" s="10" t="s">
        <v>173</v>
      </c>
      <c r="D147" s="203"/>
      <c r="E147" s="190">
        <v>0</v>
      </c>
      <c r="F147" s="220"/>
      <c r="G147" s="190">
        <v>0</v>
      </c>
      <c r="H147" s="203"/>
      <c r="I147" s="190">
        <v>0</v>
      </c>
      <c r="J147" s="190"/>
      <c r="K147" s="190">
        <v>0</v>
      </c>
      <c r="L147" s="203"/>
      <c r="M147" s="190">
        <v>0</v>
      </c>
      <c r="N147" s="203"/>
      <c r="O147" s="190">
        <v>0</v>
      </c>
      <c r="P147" s="203"/>
      <c r="Q147" s="190">
        <v>0</v>
      </c>
      <c r="R147" s="203"/>
      <c r="S147" s="190">
        <v>0</v>
      </c>
      <c r="T147" s="203"/>
      <c r="U147" s="190">
        <f t="shared" si="51"/>
        <v>0</v>
      </c>
      <c r="V147" s="203"/>
      <c r="W147" s="188">
        <v>0</v>
      </c>
      <c r="X147" s="203"/>
      <c r="Y147" s="188">
        <f t="shared" si="52"/>
        <v>0</v>
      </c>
      <c r="Z147" s="203"/>
      <c r="AA147" s="190">
        <v>0</v>
      </c>
      <c r="AB147" s="203"/>
      <c r="AC147" s="188">
        <v>0</v>
      </c>
      <c r="AD147" s="203"/>
      <c r="AE147" s="188">
        <f t="shared" si="53"/>
        <v>0</v>
      </c>
      <c r="AF147" s="203"/>
      <c r="AG147" s="190">
        <v>0</v>
      </c>
      <c r="AH147" s="203"/>
      <c r="AI147" s="188">
        <v>0</v>
      </c>
      <c r="AJ147" s="203"/>
      <c r="AK147" s="188">
        <f t="shared" si="54"/>
        <v>0</v>
      </c>
      <c r="AL147" s="203"/>
      <c r="AM147" s="190">
        <v>0</v>
      </c>
      <c r="AN147" s="203"/>
      <c r="AO147" s="188">
        <v>0</v>
      </c>
      <c r="AP147" s="203"/>
      <c r="AQ147" s="188">
        <f t="shared" si="55"/>
        <v>0</v>
      </c>
      <c r="AR147" s="203"/>
      <c r="AS147" s="190">
        <v>0</v>
      </c>
      <c r="AT147" s="203"/>
      <c r="AU147" s="188">
        <v>0</v>
      </c>
      <c r="AV147" s="203"/>
      <c r="AW147" s="188">
        <f t="shared" si="56"/>
        <v>0</v>
      </c>
      <c r="AX147" s="203"/>
      <c r="AY147" s="190">
        <v>0</v>
      </c>
      <c r="AZ147" s="203"/>
      <c r="BA147" s="190">
        <v>0</v>
      </c>
      <c r="BB147" s="203"/>
      <c r="BC147" s="190">
        <f t="shared" si="57"/>
        <v>0</v>
      </c>
      <c r="BD147" s="203"/>
      <c r="BE147" s="188">
        <v>0</v>
      </c>
      <c r="BF147" s="203"/>
      <c r="BG147" s="188">
        <f t="shared" si="58"/>
        <v>0</v>
      </c>
      <c r="BH147" s="203"/>
      <c r="BI147" s="270">
        <v>0</v>
      </c>
      <c r="BJ147" s="203"/>
      <c r="BK147" s="188">
        <v>0</v>
      </c>
      <c r="BL147" s="203"/>
      <c r="BM147" s="188">
        <f t="shared" si="59"/>
        <v>0</v>
      </c>
      <c r="BN147" s="203"/>
      <c r="BO147" s="190">
        <f t="shared" si="60"/>
        <v>0</v>
      </c>
      <c r="BP147" s="203"/>
      <c r="BQ147" s="203">
        <v>52</v>
      </c>
      <c r="BR147" s="203"/>
      <c r="BS147" s="220">
        <v>0</v>
      </c>
    </row>
    <row r="148" spans="1:71" ht="9.75" customHeight="1" x14ac:dyDescent="0.25">
      <c r="A148" s="203">
        <v>53</v>
      </c>
      <c r="B148" s="203"/>
      <c r="C148" s="10" t="s">
        <v>174</v>
      </c>
      <c r="D148" s="203"/>
      <c r="E148" s="190">
        <v>870881714</v>
      </c>
      <c r="F148" s="220"/>
      <c r="G148" s="190">
        <v>31775949</v>
      </c>
      <c r="H148" s="203"/>
      <c r="I148" s="190">
        <v>417045824</v>
      </c>
      <c r="J148" s="190"/>
      <c r="K148" s="190">
        <v>13877</v>
      </c>
      <c r="L148" s="203"/>
      <c r="M148" s="190">
        <v>2336432</v>
      </c>
      <c r="N148" s="203"/>
      <c r="O148" s="190">
        <v>0</v>
      </c>
      <c r="P148" s="203"/>
      <c r="Q148" s="190">
        <v>7309993</v>
      </c>
      <c r="R148" s="203"/>
      <c r="S148" s="190">
        <v>2202490</v>
      </c>
      <c r="T148" s="203"/>
      <c r="U148" s="190">
        <f t="shared" si="51"/>
        <v>1331566279</v>
      </c>
      <c r="V148" s="203"/>
      <c r="W148" s="188">
        <f t="shared" ref="W148:W165" si="61">(U148/$BS148)</f>
        <v>3276.8546689471027</v>
      </c>
      <c r="X148" s="203"/>
      <c r="Y148" s="188">
        <f t="shared" si="52"/>
        <v>80.335338753704434</v>
      </c>
      <c r="Z148" s="203"/>
      <c r="AA148" s="190">
        <v>174919748</v>
      </c>
      <c r="AB148" s="203"/>
      <c r="AC148" s="188">
        <f t="shared" ref="AC148:AC165" si="62">(AA148/$BS148)</f>
        <v>430.46042991965152</v>
      </c>
      <c r="AD148" s="203"/>
      <c r="AE148" s="188">
        <f t="shared" si="53"/>
        <v>10.553163918243541</v>
      </c>
      <c r="AF148" s="203"/>
      <c r="AG148" s="190">
        <v>25852643</v>
      </c>
      <c r="AH148" s="203"/>
      <c r="AI148" s="188">
        <f t="shared" ref="AI148:AI165" si="63">(AG148/$BS148)</f>
        <v>63.620831538925323</v>
      </c>
      <c r="AJ148" s="203"/>
      <c r="AK148" s="188">
        <f t="shared" si="54"/>
        <v>1.5597277175292492</v>
      </c>
      <c r="AL148" s="203"/>
      <c r="AM148" s="190">
        <v>1929794</v>
      </c>
      <c r="AN148" s="203"/>
      <c r="AO148" s="188">
        <f t="shared" ref="AO148:AO165" si="64">(AM148/$BS148)</f>
        <v>4.7490347110285338</v>
      </c>
      <c r="AP148" s="203"/>
      <c r="AQ148" s="188">
        <f t="shared" si="55"/>
        <v>0.11642729104802323</v>
      </c>
      <c r="AR148" s="203"/>
      <c r="AS148" s="190">
        <v>61134384</v>
      </c>
      <c r="AT148" s="203"/>
      <c r="AU148" s="188">
        <f t="shared" ref="AU148:AU165" si="65">(AS148/$BS148)</f>
        <v>150.44575309766091</v>
      </c>
      <c r="AV148" s="203"/>
      <c r="AW148" s="188">
        <f t="shared" si="56"/>
        <v>3.6883266913513117</v>
      </c>
      <c r="AX148" s="203"/>
      <c r="AY148" s="190">
        <v>24663795</v>
      </c>
      <c r="AZ148" s="203"/>
      <c r="BA148" s="190">
        <v>4824538</v>
      </c>
      <c r="BB148" s="203"/>
      <c r="BC148" s="190">
        <f t="shared" si="57"/>
        <v>29488333</v>
      </c>
      <c r="BD148" s="203"/>
      <c r="BE148" s="188">
        <f t="shared" ref="BE148:BE165" si="66">(BC148/$BS148)</f>
        <v>72.567909832535591</v>
      </c>
      <c r="BF148" s="203"/>
      <c r="BG148" s="188">
        <f t="shared" si="58"/>
        <v>1.7790742062168436</v>
      </c>
      <c r="BH148" s="203"/>
      <c r="BI148" s="270">
        <v>32618826</v>
      </c>
      <c r="BJ148" s="203"/>
      <c r="BK148" s="188">
        <f t="shared" ref="BK148:BK165" si="67">(BI148/$BS148)</f>
        <v>80.271747609848532</v>
      </c>
      <c r="BL148" s="203"/>
      <c r="BM148" s="188">
        <f t="shared" si="59"/>
        <v>1.9679414219066007</v>
      </c>
      <c r="BN148" s="203"/>
      <c r="BO148" s="190">
        <f t="shared" si="60"/>
        <v>1657510007</v>
      </c>
      <c r="BP148" s="203"/>
      <c r="BQ148" s="203">
        <v>53</v>
      </c>
      <c r="BR148" s="203"/>
      <c r="BS148" s="220">
        <v>406355</v>
      </c>
    </row>
    <row r="149" spans="1:71" ht="9.75" customHeight="1" x14ac:dyDescent="0.25">
      <c r="A149" s="203">
        <v>54</v>
      </c>
      <c r="B149" s="203"/>
      <c r="C149" s="10" t="s">
        <v>175</v>
      </c>
      <c r="D149" s="203"/>
      <c r="E149" s="190">
        <v>33770888</v>
      </c>
      <c r="F149" s="220"/>
      <c r="G149" s="190">
        <v>16870583</v>
      </c>
      <c r="H149" s="203"/>
      <c r="I149" s="190">
        <v>9202700</v>
      </c>
      <c r="J149" s="190"/>
      <c r="K149" s="190">
        <v>69107</v>
      </c>
      <c r="L149" s="203"/>
      <c r="M149" s="190">
        <v>311664</v>
      </c>
      <c r="N149" s="203"/>
      <c r="O149" s="190">
        <v>487063</v>
      </c>
      <c r="P149" s="203"/>
      <c r="Q149" s="190">
        <v>408596</v>
      </c>
      <c r="R149" s="203"/>
      <c r="S149" s="190">
        <v>398203</v>
      </c>
      <c r="T149" s="203"/>
      <c r="U149" s="190">
        <f t="shared" si="51"/>
        <v>61518804</v>
      </c>
      <c r="V149" s="203"/>
      <c r="W149" s="188">
        <f t="shared" si="61"/>
        <v>1707.8594153410511</v>
      </c>
      <c r="X149" s="203"/>
      <c r="Y149" s="188">
        <f t="shared" si="52"/>
        <v>78.969815139647395</v>
      </c>
      <c r="Z149" s="203"/>
      <c r="AA149" s="190">
        <v>8258885</v>
      </c>
      <c r="AB149" s="203"/>
      <c r="AC149" s="188">
        <f t="shared" si="62"/>
        <v>229.2797257155548</v>
      </c>
      <c r="AD149" s="203"/>
      <c r="AE149" s="188">
        <f t="shared" si="53"/>
        <v>10.601679150160441</v>
      </c>
      <c r="AF149" s="203"/>
      <c r="AG149" s="190">
        <v>560491</v>
      </c>
      <c r="AH149" s="203"/>
      <c r="AI149" s="188">
        <f t="shared" si="63"/>
        <v>15.560117709114127</v>
      </c>
      <c r="AJ149" s="203"/>
      <c r="AK149" s="188">
        <f t="shared" si="54"/>
        <v>0.7194852269468065</v>
      </c>
      <c r="AL149" s="203"/>
      <c r="AM149" s="190">
        <v>89689</v>
      </c>
      <c r="AN149" s="203"/>
      <c r="AO149" s="188">
        <f t="shared" si="64"/>
        <v>2.4899086643902169</v>
      </c>
      <c r="AP149" s="203"/>
      <c r="AQ149" s="188">
        <f t="shared" si="55"/>
        <v>0.11513103782153884</v>
      </c>
      <c r="AR149" s="203"/>
      <c r="AS149" s="190">
        <v>5931951</v>
      </c>
      <c r="AT149" s="203"/>
      <c r="AU149" s="188">
        <f t="shared" si="65"/>
        <v>164.68035312734239</v>
      </c>
      <c r="AV149" s="203"/>
      <c r="AW149" s="188">
        <f t="shared" si="56"/>
        <v>7.614664841134533</v>
      </c>
      <c r="AX149" s="203"/>
      <c r="AY149" s="190">
        <v>876568</v>
      </c>
      <c r="AZ149" s="203"/>
      <c r="BA149" s="190">
        <v>92810</v>
      </c>
      <c r="BB149" s="203"/>
      <c r="BC149" s="190">
        <f t="shared" si="57"/>
        <v>969378</v>
      </c>
      <c r="BD149" s="203"/>
      <c r="BE149" s="188">
        <f t="shared" si="66"/>
        <v>26.911468310152411</v>
      </c>
      <c r="BF149" s="203"/>
      <c r="BG149" s="188">
        <f t="shared" si="58"/>
        <v>1.2443610161933758</v>
      </c>
      <c r="BH149" s="203"/>
      <c r="BI149" s="270">
        <v>572471</v>
      </c>
      <c r="BJ149" s="203"/>
      <c r="BK149" s="188">
        <f t="shared" si="67"/>
        <v>15.892701479692402</v>
      </c>
      <c r="BL149" s="203"/>
      <c r="BM149" s="188">
        <f t="shared" si="59"/>
        <v>0.73486358809591101</v>
      </c>
      <c r="BN149" s="203"/>
      <c r="BO149" s="190">
        <f t="shared" si="60"/>
        <v>77901669</v>
      </c>
      <c r="BP149" s="203"/>
      <c r="BQ149" s="203">
        <v>54</v>
      </c>
      <c r="BR149" s="203"/>
      <c r="BS149" s="220">
        <v>36021</v>
      </c>
    </row>
    <row r="150" spans="1:71" ht="9.75" customHeight="1" x14ac:dyDescent="0.25">
      <c r="A150" s="203">
        <v>55</v>
      </c>
      <c r="B150" s="203"/>
      <c r="C150" s="10" t="s">
        <v>176</v>
      </c>
      <c r="D150" s="203"/>
      <c r="E150" s="190">
        <v>3515506</v>
      </c>
      <c r="F150" s="220"/>
      <c r="G150" s="190">
        <v>307597</v>
      </c>
      <c r="H150" s="203"/>
      <c r="I150" s="190">
        <v>2176374</v>
      </c>
      <c r="J150" s="190"/>
      <c r="K150" s="190">
        <v>23087</v>
      </c>
      <c r="L150" s="203"/>
      <c r="M150" s="190">
        <v>310805</v>
      </c>
      <c r="N150" s="203"/>
      <c r="O150" s="190">
        <v>85621</v>
      </c>
      <c r="P150" s="203"/>
      <c r="Q150" s="190">
        <v>81196</v>
      </c>
      <c r="R150" s="203"/>
      <c r="S150" s="190">
        <v>45649</v>
      </c>
      <c r="T150" s="203"/>
      <c r="U150" s="190">
        <f t="shared" si="51"/>
        <v>6545835</v>
      </c>
      <c r="V150" s="203"/>
      <c r="W150" s="193">
        <f t="shared" si="61"/>
        <v>534.96526642693686</v>
      </c>
      <c r="X150" s="203"/>
      <c r="Y150" s="193">
        <f t="shared" si="52"/>
        <v>58.378154069414855</v>
      </c>
      <c r="Z150" s="203"/>
      <c r="AA150" s="190">
        <v>955967</v>
      </c>
      <c r="AB150" s="203"/>
      <c r="AC150" s="193">
        <f t="shared" si="62"/>
        <v>78.127410918600845</v>
      </c>
      <c r="AD150" s="203"/>
      <c r="AE150" s="193">
        <f t="shared" si="53"/>
        <v>8.525663847511634</v>
      </c>
      <c r="AF150" s="203"/>
      <c r="AG150" s="190">
        <v>35763</v>
      </c>
      <c r="AH150" s="203"/>
      <c r="AI150" s="193">
        <f t="shared" si="63"/>
        <v>2.9227688787185353</v>
      </c>
      <c r="AJ150" s="203"/>
      <c r="AK150" s="193">
        <f t="shared" si="54"/>
        <v>0.31894753289450217</v>
      </c>
      <c r="AL150" s="203"/>
      <c r="AM150" s="190">
        <v>30127</v>
      </c>
      <c r="AN150" s="203"/>
      <c r="AO150" s="193">
        <f t="shared" si="64"/>
        <v>2.4621608368747956</v>
      </c>
      <c r="AP150" s="203"/>
      <c r="AQ150" s="193">
        <f t="shared" si="55"/>
        <v>0.26868362059985645</v>
      </c>
      <c r="AR150" s="203"/>
      <c r="AS150" s="190">
        <v>3238869</v>
      </c>
      <c r="AT150" s="203"/>
      <c r="AU150" s="193">
        <f t="shared" si="65"/>
        <v>264.69998365478915</v>
      </c>
      <c r="AV150" s="203"/>
      <c r="AW150" s="193">
        <f t="shared" si="56"/>
        <v>28.885420040781906</v>
      </c>
      <c r="AX150" s="203"/>
      <c r="AY150" s="190">
        <v>79708</v>
      </c>
      <c r="AZ150" s="203"/>
      <c r="BA150" s="190">
        <v>39058</v>
      </c>
      <c r="BB150" s="203"/>
      <c r="BC150" s="190">
        <f t="shared" si="57"/>
        <v>118766</v>
      </c>
      <c r="BD150" s="203"/>
      <c r="BE150" s="193">
        <f t="shared" si="66"/>
        <v>9.7062765609676358</v>
      </c>
      <c r="BF150" s="203"/>
      <c r="BG150" s="193">
        <f t="shared" si="58"/>
        <v>1.059198688358036</v>
      </c>
      <c r="BH150" s="203"/>
      <c r="BI150" s="270">
        <v>287489</v>
      </c>
      <c r="BJ150" s="203"/>
      <c r="BK150" s="193">
        <f t="shared" si="67"/>
        <v>23.495341614906831</v>
      </c>
      <c r="BL150" s="203"/>
      <c r="BM150" s="193">
        <f t="shared" si="59"/>
        <v>2.5639322004392118</v>
      </c>
      <c r="BN150" s="203"/>
      <c r="BO150" s="190">
        <f t="shared" si="60"/>
        <v>11212816</v>
      </c>
      <c r="BP150" s="203"/>
      <c r="BQ150" s="203">
        <v>55</v>
      </c>
      <c r="BR150" s="203"/>
      <c r="BS150" s="220">
        <v>12236</v>
      </c>
    </row>
    <row r="151" spans="1:71" ht="9.75" customHeight="1" x14ac:dyDescent="0.25">
      <c r="A151" s="203">
        <v>56</v>
      </c>
      <c r="B151" s="203"/>
      <c r="C151" s="10" t="s">
        <v>177</v>
      </c>
      <c r="D151" s="203"/>
      <c r="E151" s="190">
        <v>12142494</v>
      </c>
      <c r="F151" s="220"/>
      <c r="G151" s="190">
        <v>320972</v>
      </c>
      <c r="H151" s="203"/>
      <c r="I151" s="190">
        <v>3499970</v>
      </c>
      <c r="J151" s="190"/>
      <c r="K151" s="190">
        <v>8627</v>
      </c>
      <c r="L151" s="203"/>
      <c r="M151" s="190">
        <v>97265</v>
      </c>
      <c r="N151" s="203"/>
      <c r="O151" s="190">
        <v>221890</v>
      </c>
      <c r="P151" s="203"/>
      <c r="Q151" s="190">
        <v>306634</v>
      </c>
      <c r="R151" s="203"/>
      <c r="S151" s="190">
        <v>218787</v>
      </c>
      <c r="T151" s="203"/>
      <c r="U151" s="190">
        <f t="shared" si="51"/>
        <v>16816639</v>
      </c>
      <c r="V151" s="203"/>
      <c r="W151" s="193">
        <f t="shared" si="61"/>
        <v>1266.5039162524477</v>
      </c>
      <c r="X151" s="203"/>
      <c r="Y151" s="193">
        <f t="shared" si="52"/>
        <v>69.153927107885067</v>
      </c>
      <c r="Z151" s="203"/>
      <c r="AA151" s="190">
        <v>2908615</v>
      </c>
      <c r="AB151" s="203"/>
      <c r="AC151" s="193">
        <f t="shared" si="62"/>
        <v>219.05520409700256</v>
      </c>
      <c r="AD151" s="203"/>
      <c r="AE151" s="193">
        <f t="shared" si="53"/>
        <v>11.960900730217325</v>
      </c>
      <c r="AF151" s="203"/>
      <c r="AG151" s="270">
        <v>262981</v>
      </c>
      <c r="AH151" s="203"/>
      <c r="AI151" s="193">
        <f t="shared" si="63"/>
        <v>19.805768941105587</v>
      </c>
      <c r="AJ151" s="203"/>
      <c r="AK151" s="193">
        <f t="shared" si="54"/>
        <v>1.081438978666232</v>
      </c>
      <c r="AL151" s="203"/>
      <c r="AM151" s="270">
        <v>159000</v>
      </c>
      <c r="AN151" s="203"/>
      <c r="AO151" s="193">
        <f t="shared" si="64"/>
        <v>11.974694984184366</v>
      </c>
      <c r="AP151" s="203"/>
      <c r="AQ151" s="193">
        <f t="shared" si="55"/>
        <v>0.65384494548249072</v>
      </c>
      <c r="AR151" s="203"/>
      <c r="AS151" s="270">
        <v>1828858</v>
      </c>
      <c r="AT151" s="203"/>
      <c r="AU151" s="193">
        <f t="shared" si="65"/>
        <v>137.73595420997137</v>
      </c>
      <c r="AV151" s="203"/>
      <c r="AW151" s="193">
        <f t="shared" si="56"/>
        <v>7.5206890522340686</v>
      </c>
      <c r="AX151" s="203"/>
      <c r="AY151" s="270">
        <v>213852</v>
      </c>
      <c r="AZ151" s="203"/>
      <c r="BA151" s="270">
        <v>37524</v>
      </c>
      <c r="BB151" s="203"/>
      <c r="BC151" s="190">
        <f t="shared" si="57"/>
        <v>251376</v>
      </c>
      <c r="BD151" s="203"/>
      <c r="BE151" s="193">
        <f t="shared" si="66"/>
        <v>18.93176683235427</v>
      </c>
      <c r="BF151" s="203"/>
      <c r="BG151" s="193">
        <f t="shared" si="58"/>
        <v>1.0337165221107332</v>
      </c>
      <c r="BH151" s="203"/>
      <c r="BI151" s="270">
        <v>2090223</v>
      </c>
      <c r="BJ151" s="203"/>
      <c r="BK151" s="193">
        <f t="shared" si="67"/>
        <v>157.42001807501128</v>
      </c>
      <c r="BL151" s="203"/>
      <c r="BM151" s="193">
        <f t="shared" si="59"/>
        <v>8.5954826634040771</v>
      </c>
      <c r="BN151" s="203"/>
      <c r="BO151" s="190">
        <f t="shared" si="60"/>
        <v>24317692</v>
      </c>
      <c r="BP151" s="203"/>
      <c r="BQ151" s="203">
        <v>56</v>
      </c>
      <c r="BR151" s="203"/>
      <c r="BS151" s="220">
        <v>13278</v>
      </c>
    </row>
    <row r="152" spans="1:71" ht="9.75" customHeight="1" x14ac:dyDescent="0.25">
      <c r="A152" s="203">
        <v>57</v>
      </c>
      <c r="B152" s="203"/>
      <c r="C152" s="10" t="s">
        <v>178</v>
      </c>
      <c r="D152" s="203"/>
      <c r="E152" s="190">
        <v>9853947</v>
      </c>
      <c r="F152" s="220"/>
      <c r="G152" s="190">
        <v>154264</v>
      </c>
      <c r="H152" s="203"/>
      <c r="I152" s="190">
        <v>2488647</v>
      </c>
      <c r="J152" s="190"/>
      <c r="K152" s="190">
        <v>2104</v>
      </c>
      <c r="L152" s="203"/>
      <c r="M152" s="190">
        <v>12077</v>
      </c>
      <c r="N152" s="203"/>
      <c r="O152" s="190">
        <v>0</v>
      </c>
      <c r="P152" s="203"/>
      <c r="Q152" s="190">
        <v>109470</v>
      </c>
      <c r="R152" s="203"/>
      <c r="S152" s="190">
        <v>66532</v>
      </c>
      <c r="T152" s="203"/>
      <c r="U152" s="190">
        <f t="shared" si="51"/>
        <v>12687041</v>
      </c>
      <c r="V152" s="203"/>
      <c r="W152" s="193">
        <f t="shared" si="61"/>
        <v>1457.6104090073529</v>
      </c>
      <c r="X152" s="203"/>
      <c r="Y152" s="193">
        <f t="shared" si="52"/>
        <v>74.618635719079123</v>
      </c>
      <c r="Z152" s="203"/>
      <c r="AA152" s="190">
        <v>1658861</v>
      </c>
      <c r="AB152" s="203"/>
      <c r="AC152" s="193">
        <f t="shared" si="62"/>
        <v>190.58605238970588</v>
      </c>
      <c r="AD152" s="203"/>
      <c r="AE152" s="193">
        <f t="shared" si="53"/>
        <v>9.7565653541741781</v>
      </c>
      <c r="AF152" s="203"/>
      <c r="AG152" s="270">
        <v>87209</v>
      </c>
      <c r="AH152" s="203"/>
      <c r="AI152" s="193">
        <f t="shared" si="63"/>
        <v>10.019416360294118</v>
      </c>
      <c r="AJ152" s="203"/>
      <c r="AK152" s="193">
        <f t="shared" si="54"/>
        <v>0.51291838675583779</v>
      </c>
      <c r="AL152" s="203"/>
      <c r="AM152" s="270">
        <v>58263</v>
      </c>
      <c r="AN152" s="203"/>
      <c r="AO152" s="193">
        <f t="shared" si="64"/>
        <v>6.693818933823529</v>
      </c>
      <c r="AP152" s="203"/>
      <c r="AQ152" s="193">
        <f t="shared" si="55"/>
        <v>0.34267293476080884</v>
      </c>
      <c r="AR152" s="203"/>
      <c r="AS152" s="270">
        <v>1974592</v>
      </c>
      <c r="AT152" s="203"/>
      <c r="AU152" s="193">
        <f t="shared" si="65"/>
        <v>226.86029411764707</v>
      </c>
      <c r="AV152" s="203"/>
      <c r="AW152" s="193">
        <f t="shared" si="56"/>
        <v>11.613532354928772</v>
      </c>
      <c r="AX152" s="203"/>
      <c r="AY152" s="270">
        <v>55892</v>
      </c>
      <c r="AZ152" s="203"/>
      <c r="BA152" s="270">
        <v>54368</v>
      </c>
      <c r="BB152" s="203"/>
      <c r="BC152" s="190">
        <f t="shared" si="57"/>
        <v>110260</v>
      </c>
      <c r="BD152" s="203"/>
      <c r="BE152" s="193">
        <f t="shared" si="66"/>
        <v>12.667738970588236</v>
      </c>
      <c r="BF152" s="203"/>
      <c r="BG152" s="193">
        <f t="shared" si="58"/>
        <v>0.64849248728570075</v>
      </c>
      <c r="BH152" s="203"/>
      <c r="BI152" s="270">
        <v>426284</v>
      </c>
      <c r="BJ152" s="203"/>
      <c r="BK152" s="193">
        <f t="shared" si="67"/>
        <v>48.975643382352942</v>
      </c>
      <c r="BL152" s="203"/>
      <c r="BM152" s="193">
        <f t="shared" si="59"/>
        <v>2.5071827630155785</v>
      </c>
      <c r="BN152" s="203"/>
      <c r="BO152" s="190">
        <f t="shared" si="60"/>
        <v>17002510</v>
      </c>
      <c r="BP152" s="203"/>
      <c r="BQ152" s="203">
        <v>57</v>
      </c>
      <c r="BR152" s="203"/>
      <c r="BS152" s="220">
        <v>8704</v>
      </c>
    </row>
    <row r="153" spans="1:71" ht="9.75" customHeight="1" x14ac:dyDescent="0.25">
      <c r="A153" s="203">
        <v>58</v>
      </c>
      <c r="B153" s="203"/>
      <c r="C153" s="10" t="s">
        <v>179</v>
      </c>
      <c r="D153" s="203"/>
      <c r="E153" s="190">
        <v>17892582</v>
      </c>
      <c r="F153" s="220"/>
      <c r="G153" s="190">
        <v>1469306</v>
      </c>
      <c r="H153" s="203"/>
      <c r="I153" s="190">
        <v>48818998</v>
      </c>
      <c r="J153" s="190"/>
      <c r="K153" s="190">
        <v>70824</v>
      </c>
      <c r="L153" s="203"/>
      <c r="M153" s="190">
        <v>735193</v>
      </c>
      <c r="N153" s="203"/>
      <c r="O153" s="190">
        <v>518458</v>
      </c>
      <c r="P153" s="203"/>
      <c r="Q153" s="190">
        <v>268401</v>
      </c>
      <c r="R153" s="203"/>
      <c r="S153" s="190">
        <v>163694</v>
      </c>
      <c r="T153" s="203"/>
      <c r="U153" s="190">
        <f t="shared" si="51"/>
        <v>69937456</v>
      </c>
      <c r="V153" s="203"/>
      <c r="W153" s="193">
        <f t="shared" si="61"/>
        <v>2257.139131837986</v>
      </c>
      <c r="X153" s="203"/>
      <c r="Y153" s="193">
        <f t="shared" si="52"/>
        <v>78.387985798324095</v>
      </c>
      <c r="Z153" s="203"/>
      <c r="AA153" s="190">
        <v>6390427</v>
      </c>
      <c r="AB153" s="203"/>
      <c r="AC153" s="193">
        <f t="shared" si="62"/>
        <v>206.24260125867355</v>
      </c>
      <c r="AD153" s="203"/>
      <c r="AE153" s="193">
        <f t="shared" si="53"/>
        <v>7.1625811056271029</v>
      </c>
      <c r="AF153" s="203"/>
      <c r="AG153" s="270">
        <v>955379</v>
      </c>
      <c r="AH153" s="203"/>
      <c r="AI153" s="193">
        <f t="shared" si="63"/>
        <v>30.833596901726644</v>
      </c>
      <c r="AJ153" s="203"/>
      <c r="AK153" s="193">
        <f t="shared" si="54"/>
        <v>1.0708172668450662</v>
      </c>
      <c r="AL153" s="203"/>
      <c r="AM153" s="270">
        <v>680928</v>
      </c>
      <c r="AN153" s="203"/>
      <c r="AO153" s="193">
        <f t="shared" si="64"/>
        <v>21.976052928836534</v>
      </c>
      <c r="AP153" s="203"/>
      <c r="AQ153" s="193">
        <f t="shared" si="55"/>
        <v>0.76320440356997299</v>
      </c>
      <c r="AR153" s="203"/>
      <c r="AS153" s="270">
        <v>4705722</v>
      </c>
      <c r="AT153" s="203"/>
      <c r="AU153" s="193">
        <f t="shared" si="65"/>
        <v>151.87096982410844</v>
      </c>
      <c r="AV153" s="203"/>
      <c r="AW153" s="193">
        <f t="shared" si="56"/>
        <v>5.2743135138753301</v>
      </c>
      <c r="AX153" s="203"/>
      <c r="AY153" s="270">
        <v>908916</v>
      </c>
      <c r="AZ153" s="203"/>
      <c r="BA153" s="270">
        <v>133327</v>
      </c>
      <c r="BB153" s="203"/>
      <c r="BC153" s="190">
        <f t="shared" si="57"/>
        <v>1042243</v>
      </c>
      <c r="BD153" s="203"/>
      <c r="BE153" s="193">
        <f t="shared" si="66"/>
        <v>33.637017911892855</v>
      </c>
      <c r="BF153" s="203"/>
      <c r="BG153" s="193">
        <f t="shared" si="58"/>
        <v>1.1681770278061401</v>
      </c>
      <c r="BH153" s="203"/>
      <c r="BI153" s="270">
        <v>5507456</v>
      </c>
      <c r="BJ153" s="203"/>
      <c r="BK153" s="193">
        <f t="shared" si="67"/>
        <v>177.7458770372761</v>
      </c>
      <c r="BL153" s="203"/>
      <c r="BM153" s="193">
        <f t="shared" si="59"/>
        <v>6.1729208839522958</v>
      </c>
      <c r="BN153" s="203"/>
      <c r="BO153" s="190">
        <f t="shared" si="60"/>
        <v>89219611</v>
      </c>
      <c r="BP153" s="203"/>
      <c r="BQ153" s="203">
        <v>58</v>
      </c>
      <c r="BR153" s="203"/>
      <c r="BS153" s="220">
        <v>30985</v>
      </c>
    </row>
    <row r="154" spans="1:71" ht="9.75" customHeight="1" x14ac:dyDescent="0.25">
      <c r="A154" s="203">
        <v>59</v>
      </c>
      <c r="B154" s="203"/>
      <c r="C154" s="10" t="s">
        <v>180</v>
      </c>
      <c r="D154" s="203"/>
      <c r="E154" s="190">
        <v>13371231</v>
      </c>
      <c r="F154" s="220"/>
      <c r="G154" s="190">
        <v>333516</v>
      </c>
      <c r="H154" s="203"/>
      <c r="I154" s="190">
        <v>2482883</v>
      </c>
      <c r="J154" s="190"/>
      <c r="K154" s="190">
        <v>282716</v>
      </c>
      <c r="L154" s="203"/>
      <c r="M154" s="190">
        <v>0</v>
      </c>
      <c r="N154" s="203"/>
      <c r="O154" s="190">
        <v>0</v>
      </c>
      <c r="P154" s="203"/>
      <c r="Q154" s="190">
        <v>133870</v>
      </c>
      <c r="R154" s="203"/>
      <c r="S154" s="190">
        <v>125169</v>
      </c>
      <c r="T154" s="203"/>
      <c r="U154" s="190">
        <f t="shared" si="51"/>
        <v>16729385</v>
      </c>
      <c r="V154" s="203"/>
      <c r="W154" s="193">
        <f t="shared" si="61"/>
        <v>1536.3564147304619</v>
      </c>
      <c r="X154" s="203"/>
      <c r="Y154" s="193">
        <f t="shared" si="52"/>
        <v>73.523726205157729</v>
      </c>
      <c r="Z154" s="203"/>
      <c r="AA154" s="190">
        <v>2823035</v>
      </c>
      <c r="AB154" s="203"/>
      <c r="AC154" s="193">
        <f t="shared" si="62"/>
        <v>259.25567086050143</v>
      </c>
      <c r="AD154" s="203"/>
      <c r="AE154" s="193">
        <f t="shared" si="53"/>
        <v>12.406914683808008</v>
      </c>
      <c r="AF154" s="203"/>
      <c r="AG154" s="270">
        <v>150331</v>
      </c>
      <c r="AH154" s="203"/>
      <c r="AI154" s="193">
        <f t="shared" si="63"/>
        <v>13.805767288088896</v>
      </c>
      <c r="AJ154" s="203"/>
      <c r="AK154" s="193">
        <f t="shared" si="54"/>
        <v>0.66068748397789667</v>
      </c>
      <c r="AL154" s="203"/>
      <c r="AM154" s="270">
        <v>12504</v>
      </c>
      <c r="AN154" s="203"/>
      <c r="AO154" s="193">
        <f t="shared" si="64"/>
        <v>1.1483148131141518</v>
      </c>
      <c r="AP154" s="203"/>
      <c r="AQ154" s="193">
        <f t="shared" si="55"/>
        <v>5.4953644289332346E-2</v>
      </c>
      <c r="AR154" s="203"/>
      <c r="AS154" s="270">
        <v>1957667</v>
      </c>
      <c r="AT154" s="203"/>
      <c r="AU154" s="193">
        <f t="shared" si="65"/>
        <v>179.78391036826156</v>
      </c>
      <c r="AV154" s="203"/>
      <c r="AW154" s="193">
        <f t="shared" si="56"/>
        <v>8.6037216854578027</v>
      </c>
      <c r="AX154" s="203"/>
      <c r="AY154" s="270">
        <v>34489</v>
      </c>
      <c r="AZ154" s="203"/>
      <c r="BA154" s="270">
        <v>164948</v>
      </c>
      <c r="BB154" s="203"/>
      <c r="BC154" s="190">
        <f t="shared" si="57"/>
        <v>199437</v>
      </c>
      <c r="BD154" s="203"/>
      <c r="BE154" s="193">
        <f t="shared" si="66"/>
        <v>18.315455964735055</v>
      </c>
      <c r="BF154" s="203"/>
      <c r="BG154" s="193">
        <f t="shared" si="58"/>
        <v>0.87650271562152715</v>
      </c>
      <c r="BH154" s="203"/>
      <c r="BI154" s="270">
        <v>881364</v>
      </c>
      <c r="BJ154" s="203"/>
      <c r="BK154" s="193">
        <f t="shared" si="67"/>
        <v>80.940765910551931</v>
      </c>
      <c r="BL154" s="203"/>
      <c r="BM154" s="193">
        <f t="shared" si="59"/>
        <v>3.8734935816877094</v>
      </c>
      <c r="BN154" s="203"/>
      <c r="BO154" s="190">
        <f t="shared" si="60"/>
        <v>22753723</v>
      </c>
      <c r="BP154" s="203"/>
      <c r="BQ154" s="203">
        <v>59</v>
      </c>
      <c r="BR154" s="203"/>
      <c r="BS154" s="220">
        <v>10889</v>
      </c>
    </row>
    <row r="155" spans="1:71" ht="9.75" customHeight="1" x14ac:dyDescent="0.25">
      <c r="A155" s="203">
        <v>60</v>
      </c>
      <c r="B155" s="203"/>
      <c r="C155" s="10" t="s">
        <v>181</v>
      </c>
      <c r="D155" s="203"/>
      <c r="E155" s="190">
        <v>72797680</v>
      </c>
      <c r="F155" s="220"/>
      <c r="G155" s="190">
        <v>2054950</v>
      </c>
      <c r="H155" s="203"/>
      <c r="I155" s="190">
        <v>14293665</v>
      </c>
      <c r="J155" s="190"/>
      <c r="K155" s="190">
        <v>188776</v>
      </c>
      <c r="L155" s="203"/>
      <c r="M155" s="190">
        <v>2864118</v>
      </c>
      <c r="N155" s="203"/>
      <c r="O155" s="190">
        <v>1407582</v>
      </c>
      <c r="P155" s="203"/>
      <c r="Q155" s="190">
        <v>641338</v>
      </c>
      <c r="R155" s="203"/>
      <c r="S155" s="190">
        <v>309453</v>
      </c>
      <c r="T155" s="203"/>
      <c r="U155" s="190">
        <f t="shared" si="51"/>
        <v>94557562</v>
      </c>
      <c r="V155" s="203"/>
      <c r="W155" s="193">
        <f t="shared" si="61"/>
        <v>950.96760632787903</v>
      </c>
      <c r="X155" s="203"/>
      <c r="Y155" s="193">
        <f t="shared" si="52"/>
        <v>71.975149969221761</v>
      </c>
      <c r="Z155" s="203"/>
      <c r="AA155" s="190">
        <v>12591640</v>
      </c>
      <c r="AB155" s="203"/>
      <c r="AC155" s="193">
        <f t="shared" si="62"/>
        <v>126.63441714521336</v>
      </c>
      <c r="AD155" s="203"/>
      <c r="AE155" s="193">
        <f t="shared" si="53"/>
        <v>9.5844812216970183</v>
      </c>
      <c r="AF155" s="203"/>
      <c r="AG155" s="270">
        <v>532147</v>
      </c>
      <c r="AH155" s="203"/>
      <c r="AI155" s="193">
        <f t="shared" si="63"/>
        <v>5.3518147898584978</v>
      </c>
      <c r="AJ155" s="203"/>
      <c r="AK155" s="193">
        <f t="shared" si="54"/>
        <v>0.40505866818638425</v>
      </c>
      <c r="AL155" s="203"/>
      <c r="AM155" s="270">
        <v>66488</v>
      </c>
      <c r="AN155" s="203"/>
      <c r="AO155" s="193">
        <f t="shared" si="64"/>
        <v>0.66867136664889926</v>
      </c>
      <c r="AP155" s="203"/>
      <c r="AQ155" s="193">
        <f t="shared" si="55"/>
        <v>5.0609212737037543E-2</v>
      </c>
      <c r="AR155" s="203"/>
      <c r="AS155" s="270">
        <v>20596074</v>
      </c>
      <c r="AT155" s="203"/>
      <c r="AU155" s="193">
        <f t="shared" si="65"/>
        <v>207.13519656452084</v>
      </c>
      <c r="AV155" s="203"/>
      <c r="AW155" s="193">
        <f t="shared" si="56"/>
        <v>15.677281473555643</v>
      </c>
      <c r="AX155" s="203"/>
      <c r="AY155" s="270">
        <v>1123518</v>
      </c>
      <c r="AZ155" s="203"/>
      <c r="BA155" s="270">
        <v>1500440</v>
      </c>
      <c r="BB155" s="203"/>
      <c r="BC155" s="190">
        <f t="shared" si="57"/>
        <v>2623958</v>
      </c>
      <c r="BD155" s="203"/>
      <c r="BE155" s="193">
        <f t="shared" si="66"/>
        <v>26.389206802570577</v>
      </c>
      <c r="BF155" s="203"/>
      <c r="BG155" s="193">
        <f t="shared" si="58"/>
        <v>1.9972994921647744</v>
      </c>
      <c r="BH155" s="203"/>
      <c r="BI155" s="270">
        <v>407421</v>
      </c>
      <c r="BJ155" s="203"/>
      <c r="BK155" s="193">
        <f t="shared" si="67"/>
        <v>4.0974424989691549</v>
      </c>
      <c r="BL155" s="203"/>
      <c r="BM155" s="193">
        <f t="shared" si="59"/>
        <v>0.31011996243738071</v>
      </c>
      <c r="BN155" s="203"/>
      <c r="BO155" s="190">
        <f t="shared" si="60"/>
        <v>131375290</v>
      </c>
      <c r="BP155" s="203"/>
      <c r="BQ155" s="203">
        <v>60</v>
      </c>
      <c r="BR155" s="203"/>
      <c r="BS155" s="220">
        <v>99433</v>
      </c>
    </row>
    <row r="156" spans="1:71" ht="9.75" customHeight="1" x14ac:dyDescent="0.25">
      <c r="A156" s="203">
        <v>61</v>
      </c>
      <c r="B156" s="203"/>
      <c r="C156" s="10" t="s">
        <v>182</v>
      </c>
      <c r="D156" s="203"/>
      <c r="E156" s="190">
        <v>17636216</v>
      </c>
      <c r="F156" s="220"/>
      <c r="G156" s="190">
        <v>925394</v>
      </c>
      <c r="H156" s="203"/>
      <c r="I156" s="190">
        <v>4079256</v>
      </c>
      <c r="J156" s="190"/>
      <c r="K156" s="190">
        <v>19510</v>
      </c>
      <c r="L156" s="203"/>
      <c r="M156" s="190">
        <v>79852</v>
      </c>
      <c r="N156" s="203"/>
      <c r="O156" s="190">
        <v>0</v>
      </c>
      <c r="P156" s="203"/>
      <c r="Q156" s="190">
        <v>183437</v>
      </c>
      <c r="R156" s="203"/>
      <c r="S156" s="190">
        <v>125229</v>
      </c>
      <c r="T156" s="203"/>
      <c r="U156" s="190">
        <f t="shared" si="51"/>
        <v>23048894</v>
      </c>
      <c r="V156" s="203"/>
      <c r="W156" s="193">
        <f t="shared" si="61"/>
        <v>1553.5787274197896</v>
      </c>
      <c r="X156" s="203"/>
      <c r="Y156" s="193">
        <f t="shared" si="52"/>
        <v>72.650682539422377</v>
      </c>
      <c r="Z156" s="203"/>
      <c r="AA156" s="190">
        <v>4723968</v>
      </c>
      <c r="AB156" s="203"/>
      <c r="AC156" s="193">
        <f t="shared" si="62"/>
        <v>318.41251011054192</v>
      </c>
      <c r="AD156" s="203"/>
      <c r="AE156" s="193">
        <f t="shared" si="53"/>
        <v>14.890063683506463</v>
      </c>
      <c r="AF156" s="203"/>
      <c r="AG156" s="270">
        <v>200533</v>
      </c>
      <c r="AH156" s="203"/>
      <c r="AI156" s="193">
        <f t="shared" si="63"/>
        <v>13.516648692369911</v>
      </c>
      <c r="AJ156" s="203"/>
      <c r="AK156" s="193">
        <f t="shared" si="54"/>
        <v>0.63208496345542597</v>
      </c>
      <c r="AL156" s="203"/>
      <c r="AM156" s="270">
        <v>104541</v>
      </c>
      <c r="AN156" s="203"/>
      <c r="AO156" s="193">
        <f t="shared" si="64"/>
        <v>7.046441089242383</v>
      </c>
      <c r="AP156" s="203"/>
      <c r="AQ156" s="193">
        <f t="shared" si="55"/>
        <v>0.3295158111861573</v>
      </c>
      <c r="AR156" s="203"/>
      <c r="AS156" s="270">
        <v>2785310</v>
      </c>
      <c r="AT156" s="203"/>
      <c r="AU156" s="193">
        <f t="shared" si="65"/>
        <v>187.73995686168777</v>
      </c>
      <c r="AV156" s="203"/>
      <c r="AW156" s="193">
        <f t="shared" si="56"/>
        <v>8.7793658378522856</v>
      </c>
      <c r="AX156" s="203"/>
      <c r="AY156" s="270">
        <v>458585</v>
      </c>
      <c r="AZ156" s="203"/>
      <c r="BA156" s="270">
        <v>9429</v>
      </c>
      <c r="BB156" s="203"/>
      <c r="BC156" s="190">
        <f t="shared" si="57"/>
        <v>468014</v>
      </c>
      <c r="BD156" s="203"/>
      <c r="BE156" s="193">
        <f t="shared" si="66"/>
        <v>31.54583445672688</v>
      </c>
      <c r="BF156" s="203"/>
      <c r="BG156" s="193">
        <f t="shared" si="58"/>
        <v>1.4751916746202756</v>
      </c>
      <c r="BH156" s="203"/>
      <c r="BI156" s="270">
        <v>394380</v>
      </c>
      <c r="BJ156" s="203"/>
      <c r="BK156" s="193">
        <f t="shared" si="67"/>
        <v>26.582636829334053</v>
      </c>
      <c r="BL156" s="203"/>
      <c r="BM156" s="193">
        <f t="shared" si="59"/>
        <v>1.243095489957019</v>
      </c>
      <c r="BN156" s="203"/>
      <c r="BO156" s="190">
        <f t="shared" si="60"/>
        <v>31725640</v>
      </c>
      <c r="BP156" s="203"/>
      <c r="BQ156" s="203">
        <v>61</v>
      </c>
      <c r="BR156" s="203"/>
      <c r="BS156" s="220">
        <v>14836</v>
      </c>
    </row>
    <row r="157" spans="1:71" ht="9.75" customHeight="1" x14ac:dyDescent="0.25">
      <c r="A157" s="203">
        <v>62</v>
      </c>
      <c r="B157" s="203"/>
      <c r="C157" s="10" t="s">
        <v>183</v>
      </c>
      <c r="D157" s="203"/>
      <c r="E157" s="190">
        <v>23967740</v>
      </c>
      <c r="F157" s="220"/>
      <c r="G157" s="190">
        <v>1199654</v>
      </c>
      <c r="H157" s="203"/>
      <c r="I157" s="190">
        <v>6040251</v>
      </c>
      <c r="J157" s="190"/>
      <c r="K157" s="190">
        <v>33788</v>
      </c>
      <c r="L157" s="203"/>
      <c r="M157" s="190">
        <v>160163</v>
      </c>
      <c r="N157" s="203"/>
      <c r="O157" s="190">
        <v>0</v>
      </c>
      <c r="P157" s="203"/>
      <c r="Q157" s="190">
        <v>256169</v>
      </c>
      <c r="R157" s="203"/>
      <c r="S157" s="190">
        <v>215587</v>
      </c>
      <c r="T157" s="203"/>
      <c r="U157" s="190">
        <f t="shared" si="51"/>
        <v>31873352</v>
      </c>
      <c r="V157" s="203"/>
      <c r="W157" s="193">
        <f t="shared" si="61"/>
        <v>1418.9899385629062</v>
      </c>
      <c r="X157" s="203"/>
      <c r="Y157" s="193">
        <f t="shared" si="52"/>
        <v>75.227088986670935</v>
      </c>
      <c r="Z157" s="203"/>
      <c r="AA157" s="190">
        <v>5491397</v>
      </c>
      <c r="AB157" s="203"/>
      <c r="AC157" s="193">
        <f t="shared" si="62"/>
        <v>244.47497996616508</v>
      </c>
      <c r="AD157" s="203"/>
      <c r="AE157" s="193">
        <f t="shared" si="53"/>
        <v>12.960726903782751</v>
      </c>
      <c r="AF157" s="203"/>
      <c r="AG157" s="190">
        <v>707645</v>
      </c>
      <c r="AH157" s="203"/>
      <c r="AI157" s="193">
        <f t="shared" si="63"/>
        <v>31.504095806250557</v>
      </c>
      <c r="AJ157" s="203"/>
      <c r="AK157" s="193">
        <f t="shared" si="54"/>
        <v>1.6701749281334686</v>
      </c>
      <c r="AL157" s="203"/>
      <c r="AM157" s="190">
        <v>224926</v>
      </c>
      <c r="AN157" s="203"/>
      <c r="AO157" s="193">
        <f t="shared" si="64"/>
        <v>10.013623007746416</v>
      </c>
      <c r="AP157" s="203"/>
      <c r="AQ157" s="193">
        <f t="shared" si="55"/>
        <v>0.53086754783167911</v>
      </c>
      <c r="AR157" s="203"/>
      <c r="AS157" s="190">
        <v>1500133</v>
      </c>
      <c r="AT157" s="203"/>
      <c r="AU157" s="193">
        <f t="shared" si="65"/>
        <v>66.785370848544204</v>
      </c>
      <c r="AV157" s="203"/>
      <c r="AW157" s="193">
        <f t="shared" si="56"/>
        <v>3.5405952496882547</v>
      </c>
      <c r="AX157" s="203"/>
      <c r="AY157" s="190">
        <v>538510</v>
      </c>
      <c r="AZ157" s="203"/>
      <c r="BA157" s="190">
        <v>248551</v>
      </c>
      <c r="BB157" s="203"/>
      <c r="BC157" s="190">
        <f t="shared" si="57"/>
        <v>787061</v>
      </c>
      <c r="BD157" s="203"/>
      <c r="BE157" s="193">
        <f t="shared" si="66"/>
        <v>35.039666993143975</v>
      </c>
      <c r="BF157" s="203"/>
      <c r="BG157" s="193">
        <f t="shared" si="58"/>
        <v>1.857611583649508</v>
      </c>
      <c r="BH157" s="203"/>
      <c r="BI157" s="190">
        <v>1785000</v>
      </c>
      <c r="BJ157" s="203"/>
      <c r="BK157" s="193">
        <f t="shared" si="67"/>
        <v>79.46754518742766</v>
      </c>
      <c r="BL157" s="203"/>
      <c r="BM157" s="193">
        <f t="shared" si="59"/>
        <v>4.2129348002434019</v>
      </c>
      <c r="BN157" s="203"/>
      <c r="BO157" s="190">
        <f t="shared" si="60"/>
        <v>42369514</v>
      </c>
      <c r="BP157" s="203"/>
      <c r="BQ157" s="203">
        <v>62</v>
      </c>
      <c r="BR157" s="203"/>
      <c r="BS157" s="220">
        <v>22462</v>
      </c>
    </row>
    <row r="158" spans="1:71" ht="9.75" customHeight="1" x14ac:dyDescent="0.25">
      <c r="A158" s="203">
        <v>63</v>
      </c>
      <c r="B158" s="203"/>
      <c r="C158" s="10" t="s">
        <v>184</v>
      </c>
      <c r="D158" s="203"/>
      <c r="E158" s="190">
        <v>15397481</v>
      </c>
      <c r="F158" s="220"/>
      <c r="G158" s="190">
        <v>483434</v>
      </c>
      <c r="H158" s="203"/>
      <c r="I158" s="190">
        <v>2690790</v>
      </c>
      <c r="J158" s="190"/>
      <c r="K158" s="190">
        <v>23322</v>
      </c>
      <c r="L158" s="203"/>
      <c r="M158" s="190">
        <v>84182</v>
      </c>
      <c r="N158" s="203"/>
      <c r="O158" s="190">
        <v>0</v>
      </c>
      <c r="P158" s="203"/>
      <c r="Q158" s="190">
        <v>194565</v>
      </c>
      <c r="R158" s="203"/>
      <c r="S158" s="190">
        <v>151098</v>
      </c>
      <c r="T158" s="203"/>
      <c r="U158" s="190">
        <f t="shared" si="51"/>
        <v>19024872</v>
      </c>
      <c r="V158" s="203"/>
      <c r="W158" s="193">
        <f t="shared" si="61"/>
        <v>1603.8502781992918</v>
      </c>
      <c r="X158" s="203"/>
      <c r="Y158" s="193">
        <f t="shared" si="52"/>
        <v>69.548281875361837</v>
      </c>
      <c r="Z158" s="203"/>
      <c r="AA158" s="190">
        <v>3133599</v>
      </c>
      <c r="AB158" s="203"/>
      <c r="AC158" s="193">
        <f t="shared" si="62"/>
        <v>264.17121901871525</v>
      </c>
      <c r="AD158" s="203"/>
      <c r="AE158" s="193">
        <f t="shared" si="53"/>
        <v>11.455342592389163</v>
      </c>
      <c r="AF158" s="203"/>
      <c r="AG158" s="190">
        <v>118752</v>
      </c>
      <c r="AH158" s="203"/>
      <c r="AI158" s="193">
        <f t="shared" si="63"/>
        <v>10.011127971674254</v>
      </c>
      <c r="AJ158" s="203"/>
      <c r="AK158" s="193">
        <f t="shared" si="54"/>
        <v>0.43411580215956086</v>
      </c>
      <c r="AL158" s="203"/>
      <c r="AM158" s="190">
        <v>639442</v>
      </c>
      <c r="AN158" s="203"/>
      <c r="AO158" s="193">
        <f t="shared" si="64"/>
        <v>53.906761085820264</v>
      </c>
      <c r="AP158" s="203"/>
      <c r="AQ158" s="193">
        <f t="shared" si="55"/>
        <v>2.3375764346243764</v>
      </c>
      <c r="AR158" s="203"/>
      <c r="AS158" s="190">
        <v>3714643</v>
      </c>
      <c r="AT158" s="203"/>
      <c r="AU158" s="193">
        <f t="shared" si="65"/>
        <v>313.15486427246668</v>
      </c>
      <c r="AV158" s="203"/>
      <c r="AW158" s="193">
        <f t="shared" si="56"/>
        <v>13.579436352073209</v>
      </c>
      <c r="AX158" s="203"/>
      <c r="AY158" s="190">
        <v>177519</v>
      </c>
      <c r="AZ158" s="203"/>
      <c r="BA158" s="190">
        <v>19400</v>
      </c>
      <c r="BB158" s="203"/>
      <c r="BC158" s="190">
        <f t="shared" si="57"/>
        <v>196919</v>
      </c>
      <c r="BD158" s="203"/>
      <c r="BE158" s="193">
        <f t="shared" si="66"/>
        <v>16.600826167593997</v>
      </c>
      <c r="BF158" s="203"/>
      <c r="BG158" s="193">
        <f t="shared" si="58"/>
        <v>0.71986703083281611</v>
      </c>
      <c r="BH158" s="203"/>
      <c r="BI158" s="190">
        <v>526686</v>
      </c>
      <c r="BJ158" s="203"/>
      <c r="BK158" s="193">
        <f t="shared" si="67"/>
        <v>44.401112797167428</v>
      </c>
      <c r="BL158" s="203"/>
      <c r="BM158" s="193">
        <f t="shared" si="59"/>
        <v>1.9253799125590345</v>
      </c>
      <c r="BN158" s="203"/>
      <c r="BO158" s="190">
        <f t="shared" si="60"/>
        <v>27354913</v>
      </c>
      <c r="BP158" s="203"/>
      <c r="BQ158" s="203">
        <v>63</v>
      </c>
      <c r="BR158" s="203"/>
      <c r="BS158" s="220">
        <v>11862</v>
      </c>
    </row>
    <row r="159" spans="1:71" ht="9.75" customHeight="1" x14ac:dyDescent="0.25">
      <c r="A159" s="203">
        <v>64</v>
      </c>
      <c r="B159" s="203"/>
      <c r="C159" s="10" t="s">
        <v>185</v>
      </c>
      <c r="D159" s="203"/>
      <c r="E159" s="190">
        <v>16116387</v>
      </c>
      <c r="F159" s="220"/>
      <c r="G159" s="190">
        <v>305669</v>
      </c>
      <c r="H159" s="203"/>
      <c r="I159" s="190">
        <v>2991825</v>
      </c>
      <c r="J159" s="190"/>
      <c r="K159" s="190">
        <v>28255</v>
      </c>
      <c r="L159" s="203"/>
      <c r="M159" s="190">
        <v>244582</v>
      </c>
      <c r="N159" s="203"/>
      <c r="O159" s="190">
        <v>48841</v>
      </c>
      <c r="P159" s="203"/>
      <c r="Q159" s="190">
        <v>130001</v>
      </c>
      <c r="R159" s="203"/>
      <c r="S159" s="190">
        <v>99479</v>
      </c>
      <c r="T159" s="203"/>
      <c r="U159" s="190">
        <f t="shared" si="51"/>
        <v>19965039</v>
      </c>
      <c r="V159" s="203"/>
      <c r="W159" s="193">
        <f t="shared" si="61"/>
        <v>1653.4193788819875</v>
      </c>
      <c r="X159" s="203"/>
      <c r="Y159" s="193">
        <f t="shared" si="52"/>
        <v>78.62519942761439</v>
      </c>
      <c r="Z159" s="203"/>
      <c r="AA159" s="190">
        <v>1949417</v>
      </c>
      <c r="AB159" s="203"/>
      <c r="AC159" s="193">
        <f t="shared" si="62"/>
        <v>161.4424016563147</v>
      </c>
      <c r="AD159" s="203"/>
      <c r="AE159" s="193">
        <f t="shared" si="53"/>
        <v>7.6770849479723919</v>
      </c>
      <c r="AF159" s="203"/>
      <c r="AG159" s="190">
        <v>111896</v>
      </c>
      <c r="AH159" s="203"/>
      <c r="AI159" s="193">
        <f t="shared" si="63"/>
        <v>9.2667494824016572</v>
      </c>
      <c r="AJ159" s="203"/>
      <c r="AK159" s="193">
        <f t="shared" si="54"/>
        <v>0.44066256595603648</v>
      </c>
      <c r="AL159" s="203"/>
      <c r="AM159" s="190">
        <v>26933</v>
      </c>
      <c r="AN159" s="203"/>
      <c r="AO159" s="193">
        <f t="shared" si="64"/>
        <v>2.2304761904761903</v>
      </c>
      <c r="AP159" s="203"/>
      <c r="AQ159" s="193">
        <f t="shared" si="55"/>
        <v>0.10606603353912498</v>
      </c>
      <c r="AR159" s="203"/>
      <c r="AS159" s="190">
        <v>2607228</v>
      </c>
      <c r="AT159" s="203"/>
      <c r="AU159" s="193">
        <f t="shared" si="65"/>
        <v>215.91950310559005</v>
      </c>
      <c r="AV159" s="203"/>
      <c r="AW159" s="193">
        <f t="shared" si="56"/>
        <v>10.267639419750706</v>
      </c>
      <c r="AX159" s="203"/>
      <c r="AY159" s="190">
        <v>213551</v>
      </c>
      <c r="AZ159" s="203"/>
      <c r="BA159" s="190">
        <v>330298</v>
      </c>
      <c r="BB159" s="203"/>
      <c r="BC159" s="190">
        <f t="shared" si="57"/>
        <v>543849</v>
      </c>
      <c r="BD159" s="203"/>
      <c r="BE159" s="193">
        <f t="shared" si="66"/>
        <v>45.03925465838509</v>
      </c>
      <c r="BF159" s="203"/>
      <c r="BG159" s="193">
        <f t="shared" si="58"/>
        <v>2.1417557002272152</v>
      </c>
      <c r="BH159" s="203"/>
      <c r="BI159" s="190">
        <v>188310</v>
      </c>
      <c r="BJ159" s="203"/>
      <c r="BK159" s="193">
        <f t="shared" si="67"/>
        <v>15.595031055900622</v>
      </c>
      <c r="BL159" s="203"/>
      <c r="BM159" s="193">
        <f t="shared" si="59"/>
        <v>0.74159190494013394</v>
      </c>
      <c r="BN159" s="203"/>
      <c r="BO159" s="190">
        <f t="shared" si="60"/>
        <v>25392672</v>
      </c>
      <c r="BP159" s="203"/>
      <c r="BQ159" s="203">
        <v>64</v>
      </c>
      <c r="BR159" s="203"/>
      <c r="BS159" s="220">
        <v>12075</v>
      </c>
    </row>
    <row r="160" spans="1:71" ht="9.75" customHeight="1" x14ac:dyDescent="0.25">
      <c r="A160" s="203">
        <v>65</v>
      </c>
      <c r="B160" s="203"/>
      <c r="C160" s="10" t="s">
        <v>186</v>
      </c>
      <c r="D160" s="203"/>
      <c r="E160" s="190">
        <v>4574717</v>
      </c>
      <c r="F160" s="220"/>
      <c r="G160" s="190">
        <v>586257</v>
      </c>
      <c r="H160" s="203"/>
      <c r="I160" s="190">
        <v>2240853</v>
      </c>
      <c r="J160" s="190"/>
      <c r="K160" s="190">
        <v>12034</v>
      </c>
      <c r="L160" s="203"/>
      <c r="M160" s="190">
        <v>114823</v>
      </c>
      <c r="N160" s="203"/>
      <c r="O160" s="190">
        <v>0</v>
      </c>
      <c r="P160" s="203"/>
      <c r="Q160" s="190">
        <v>135224</v>
      </c>
      <c r="R160" s="203"/>
      <c r="S160" s="190">
        <v>111466</v>
      </c>
      <c r="T160" s="203"/>
      <c r="U160" s="190">
        <f t="shared" si="51"/>
        <v>7775374</v>
      </c>
      <c r="V160" s="203"/>
      <c r="W160" s="193">
        <f t="shared" si="61"/>
        <v>496.54345743661793</v>
      </c>
      <c r="X160" s="203"/>
      <c r="Y160" s="193">
        <f t="shared" si="52"/>
        <v>50.790848967888138</v>
      </c>
      <c r="Z160" s="203"/>
      <c r="AA160" s="190">
        <v>1946144</v>
      </c>
      <c r="AB160" s="203"/>
      <c r="AC160" s="193">
        <f t="shared" si="62"/>
        <v>124.28277667794879</v>
      </c>
      <c r="AD160" s="203"/>
      <c r="AE160" s="193">
        <f t="shared" si="53"/>
        <v>12.712739731074246</v>
      </c>
      <c r="AF160" s="203"/>
      <c r="AG160" s="190">
        <v>104183</v>
      </c>
      <c r="AH160" s="203"/>
      <c r="AI160" s="193">
        <f t="shared" si="63"/>
        <v>6.6532345615939716</v>
      </c>
      <c r="AJ160" s="203"/>
      <c r="AK160" s="193">
        <f t="shared" si="54"/>
        <v>0.68055157449937331</v>
      </c>
      <c r="AL160" s="203"/>
      <c r="AM160" s="190">
        <v>14301</v>
      </c>
      <c r="AN160" s="203"/>
      <c r="AO160" s="193">
        <f t="shared" si="64"/>
        <v>0.91327670987930265</v>
      </c>
      <c r="AP160" s="203"/>
      <c r="AQ160" s="193">
        <f t="shared" si="55"/>
        <v>9.3418005499126891E-2</v>
      </c>
      <c r="AR160" s="203"/>
      <c r="AS160" s="190">
        <v>3673160</v>
      </c>
      <c r="AT160" s="203"/>
      <c r="AU160" s="193">
        <f t="shared" si="65"/>
        <v>234.57181173765886</v>
      </c>
      <c r="AV160" s="203"/>
      <c r="AW160" s="193">
        <f t="shared" si="56"/>
        <v>23.994076014206904</v>
      </c>
      <c r="AX160" s="203"/>
      <c r="AY160" s="190">
        <v>245866</v>
      </c>
      <c r="AZ160" s="203"/>
      <c r="BA160" s="190">
        <v>652503</v>
      </c>
      <c r="BB160" s="203"/>
      <c r="BC160" s="190">
        <f t="shared" si="57"/>
        <v>898369</v>
      </c>
      <c r="BD160" s="203"/>
      <c r="BE160" s="193">
        <f t="shared" si="66"/>
        <v>57.370777188837089</v>
      </c>
      <c r="BF160" s="203"/>
      <c r="BG160" s="193">
        <f t="shared" si="58"/>
        <v>5.8683896358468033</v>
      </c>
      <c r="BH160" s="203"/>
      <c r="BI160" s="190">
        <v>897081</v>
      </c>
      <c r="BJ160" s="203"/>
      <c r="BK160" s="193">
        <f t="shared" si="67"/>
        <v>57.288524171403026</v>
      </c>
      <c r="BL160" s="203"/>
      <c r="BM160" s="193">
        <f t="shared" si="59"/>
        <v>5.8599760709854039</v>
      </c>
      <c r="BN160" s="203"/>
      <c r="BO160" s="190">
        <f t="shared" si="60"/>
        <v>15308612</v>
      </c>
      <c r="BP160" s="203"/>
      <c r="BQ160" s="203">
        <v>65</v>
      </c>
      <c r="BR160" s="203"/>
      <c r="BS160" s="220">
        <v>15659</v>
      </c>
    </row>
    <row r="161" spans="1:71" ht="9.75" customHeight="1" x14ac:dyDescent="0.25">
      <c r="A161" s="203">
        <v>66</v>
      </c>
      <c r="B161" s="203"/>
      <c r="C161" s="10" t="s">
        <v>187</v>
      </c>
      <c r="D161" s="203"/>
      <c r="E161" s="190">
        <v>30847829</v>
      </c>
      <c r="F161" s="220"/>
      <c r="G161" s="190">
        <v>1376727</v>
      </c>
      <c r="H161" s="203"/>
      <c r="I161" s="190">
        <v>9180133</v>
      </c>
      <c r="J161" s="190"/>
      <c r="K161" s="190">
        <v>33492</v>
      </c>
      <c r="L161" s="203"/>
      <c r="M161" s="190">
        <v>1045416</v>
      </c>
      <c r="N161" s="203"/>
      <c r="O161" s="190">
        <v>195108</v>
      </c>
      <c r="P161" s="203"/>
      <c r="Q161" s="190">
        <v>411009</v>
      </c>
      <c r="R161" s="203"/>
      <c r="S161" s="190">
        <v>266539</v>
      </c>
      <c r="T161" s="203"/>
      <c r="U161" s="190">
        <f t="shared" si="51"/>
        <v>43356253</v>
      </c>
      <c r="V161" s="203"/>
      <c r="W161" s="193">
        <f t="shared" si="61"/>
        <v>1218.488364903603</v>
      </c>
      <c r="X161" s="203"/>
      <c r="Y161" s="193">
        <f t="shared" si="52"/>
        <v>71.746190413039926</v>
      </c>
      <c r="Z161" s="203"/>
      <c r="AA161" s="190">
        <v>6753693</v>
      </c>
      <c r="AB161" s="203"/>
      <c r="AC161" s="193">
        <f t="shared" si="62"/>
        <v>189.80644707998425</v>
      </c>
      <c r="AD161" s="203"/>
      <c r="AE161" s="193">
        <f t="shared" si="53"/>
        <v>11.176052136452263</v>
      </c>
      <c r="AF161" s="203"/>
      <c r="AG161" s="270">
        <v>524438</v>
      </c>
      <c r="AH161" s="203"/>
      <c r="AI161" s="193">
        <f t="shared" si="63"/>
        <v>14.73885672531055</v>
      </c>
      <c r="AJ161" s="203"/>
      <c r="AK161" s="193">
        <f t="shared" si="54"/>
        <v>0.86784318303138019</v>
      </c>
      <c r="AL161" s="203"/>
      <c r="AM161" s="270">
        <v>117630</v>
      </c>
      <c r="AN161" s="203"/>
      <c r="AO161" s="193">
        <f t="shared" si="64"/>
        <v>3.3058849980327132</v>
      </c>
      <c r="AP161" s="203"/>
      <c r="AQ161" s="193">
        <f t="shared" si="55"/>
        <v>0.19465483740686462</v>
      </c>
      <c r="AR161" s="203"/>
      <c r="AS161" s="270">
        <v>5763917</v>
      </c>
      <c r="AT161" s="203"/>
      <c r="AU161" s="193">
        <f t="shared" si="65"/>
        <v>161.98968579618909</v>
      </c>
      <c r="AV161" s="203"/>
      <c r="AW161" s="193">
        <f t="shared" si="56"/>
        <v>9.5381648088214135</v>
      </c>
      <c r="AX161" s="203"/>
      <c r="AY161" s="270">
        <v>574811</v>
      </c>
      <c r="AZ161" s="203"/>
      <c r="BA161" s="270">
        <v>93969</v>
      </c>
      <c r="BB161" s="203"/>
      <c r="BC161" s="190">
        <f t="shared" si="57"/>
        <v>668780</v>
      </c>
      <c r="BD161" s="203"/>
      <c r="BE161" s="193">
        <f t="shared" si="66"/>
        <v>18.795458377831487</v>
      </c>
      <c r="BF161" s="203"/>
      <c r="BG161" s="193">
        <f t="shared" si="58"/>
        <v>1.106701200042191</v>
      </c>
      <c r="BH161" s="203"/>
      <c r="BI161" s="270">
        <v>3245331</v>
      </c>
      <c r="BJ161" s="203"/>
      <c r="BK161" s="193">
        <f t="shared" si="67"/>
        <v>91.207099095048065</v>
      </c>
      <c r="BL161" s="203"/>
      <c r="BM161" s="193">
        <f t="shared" si="59"/>
        <v>5.3703934212059625</v>
      </c>
      <c r="BN161" s="203"/>
      <c r="BO161" s="190">
        <f t="shared" si="60"/>
        <v>60430042</v>
      </c>
      <c r="BP161" s="203"/>
      <c r="BQ161" s="203">
        <v>66</v>
      </c>
      <c r="BR161" s="203"/>
      <c r="BS161" s="220">
        <v>35582</v>
      </c>
    </row>
    <row r="162" spans="1:71" ht="9.75" customHeight="1" x14ac:dyDescent="0.25">
      <c r="A162" s="203">
        <v>67</v>
      </c>
      <c r="B162" s="203"/>
      <c r="C162" s="10" t="s">
        <v>188</v>
      </c>
      <c r="D162" s="203"/>
      <c r="E162" s="190">
        <v>14375838</v>
      </c>
      <c r="F162" s="220"/>
      <c r="G162" s="190">
        <v>664218</v>
      </c>
      <c r="H162" s="203"/>
      <c r="I162" s="190">
        <v>6316528</v>
      </c>
      <c r="J162" s="190"/>
      <c r="K162" s="190">
        <v>93070</v>
      </c>
      <c r="L162" s="203"/>
      <c r="M162" s="190">
        <v>477797</v>
      </c>
      <c r="N162" s="203"/>
      <c r="O162" s="190">
        <v>0</v>
      </c>
      <c r="P162" s="203"/>
      <c r="Q162" s="190">
        <v>261525</v>
      </c>
      <c r="R162" s="203"/>
      <c r="S162" s="190">
        <v>296949</v>
      </c>
      <c r="T162" s="203"/>
      <c r="U162" s="190">
        <f t="shared" si="51"/>
        <v>22485925</v>
      </c>
      <c r="V162" s="203"/>
      <c r="W162" s="193">
        <f t="shared" si="61"/>
        <v>943.47858012000165</v>
      </c>
      <c r="X162" s="203"/>
      <c r="Y162" s="193">
        <f t="shared" si="52"/>
        <v>67.66918775307002</v>
      </c>
      <c r="Z162" s="203"/>
      <c r="AA162" s="190">
        <v>4027548</v>
      </c>
      <c r="AB162" s="203"/>
      <c r="AC162" s="193">
        <f t="shared" si="62"/>
        <v>168.99039147400663</v>
      </c>
      <c r="AD162" s="203"/>
      <c r="AE162" s="193">
        <f t="shared" si="53"/>
        <v>12.120511021739228</v>
      </c>
      <c r="AF162" s="203"/>
      <c r="AG162" s="190">
        <v>239509</v>
      </c>
      <c r="AH162" s="203"/>
      <c r="AI162" s="193">
        <f t="shared" si="63"/>
        <v>10.049469223345781</v>
      </c>
      <c r="AJ162" s="203"/>
      <c r="AK162" s="193">
        <f t="shared" si="54"/>
        <v>0.72077886453637319</v>
      </c>
      <c r="AL162" s="203"/>
      <c r="AM162" s="190">
        <v>80102</v>
      </c>
      <c r="AN162" s="203"/>
      <c r="AO162" s="193">
        <f t="shared" si="64"/>
        <v>3.3609700834976715</v>
      </c>
      <c r="AP162" s="203"/>
      <c r="AQ162" s="193">
        <f t="shared" si="55"/>
        <v>0.24105911931114307</v>
      </c>
      <c r="AR162" s="203"/>
      <c r="AS162" s="190">
        <v>5770988</v>
      </c>
      <c r="AT162" s="203"/>
      <c r="AU162" s="193">
        <f t="shared" si="65"/>
        <v>242.14274325515044</v>
      </c>
      <c r="AV162" s="203"/>
      <c r="AW162" s="193">
        <f t="shared" si="56"/>
        <v>17.367222851304273</v>
      </c>
      <c r="AX162" s="203"/>
      <c r="AY162" s="190">
        <v>137469</v>
      </c>
      <c r="AZ162" s="203"/>
      <c r="BA162" s="190">
        <v>83111</v>
      </c>
      <c r="BB162" s="203"/>
      <c r="BC162" s="190">
        <f t="shared" si="57"/>
        <v>220580</v>
      </c>
      <c r="BD162" s="203"/>
      <c r="BE162" s="193">
        <f t="shared" si="66"/>
        <v>9.2552343389418041</v>
      </c>
      <c r="BF162" s="203"/>
      <c r="BG162" s="193">
        <f t="shared" si="58"/>
        <v>0.66381389400579183</v>
      </c>
      <c r="BH162" s="203"/>
      <c r="BI162" s="190">
        <v>404541</v>
      </c>
      <c r="BJ162" s="203"/>
      <c r="BK162" s="193">
        <f t="shared" si="67"/>
        <v>16.973985650148954</v>
      </c>
      <c r="BL162" s="203"/>
      <c r="BM162" s="193">
        <f t="shared" si="59"/>
        <v>1.2174264960331718</v>
      </c>
      <c r="BN162" s="203"/>
      <c r="BO162" s="190">
        <f t="shared" si="60"/>
        <v>33229193</v>
      </c>
      <c r="BP162" s="203"/>
      <c r="BQ162" s="203">
        <v>67</v>
      </c>
      <c r="BR162" s="203"/>
      <c r="BS162" s="220">
        <v>23833</v>
      </c>
    </row>
    <row r="163" spans="1:71" ht="9.75" customHeight="1" x14ac:dyDescent="0.25">
      <c r="A163" s="203">
        <v>68</v>
      </c>
      <c r="B163" s="203"/>
      <c r="C163" s="10" t="s">
        <v>189</v>
      </c>
      <c r="D163" s="203"/>
      <c r="E163" s="190">
        <v>9830833</v>
      </c>
      <c r="F163" s="220"/>
      <c r="G163" s="190">
        <v>706055</v>
      </c>
      <c r="H163" s="203"/>
      <c r="I163" s="190">
        <v>2188333</v>
      </c>
      <c r="J163" s="190"/>
      <c r="K163" s="190">
        <v>85334</v>
      </c>
      <c r="L163" s="203"/>
      <c r="M163" s="190">
        <v>711476</v>
      </c>
      <c r="N163" s="203"/>
      <c r="O163" s="190">
        <v>0</v>
      </c>
      <c r="P163" s="203"/>
      <c r="Q163" s="190">
        <v>147349</v>
      </c>
      <c r="R163" s="203"/>
      <c r="S163" s="190">
        <v>103488</v>
      </c>
      <c r="T163" s="203"/>
      <c r="U163" s="190">
        <f t="shared" si="51"/>
        <v>13772868</v>
      </c>
      <c r="V163" s="203"/>
      <c r="W163" s="193">
        <f t="shared" si="61"/>
        <v>774.19156829679594</v>
      </c>
      <c r="X163" s="203"/>
      <c r="Y163" s="193">
        <f t="shared" si="52"/>
        <v>64.925039215608635</v>
      </c>
      <c r="Z163" s="203"/>
      <c r="AA163" s="190">
        <v>2630959</v>
      </c>
      <c r="AB163" s="203"/>
      <c r="AC163" s="193">
        <f t="shared" si="62"/>
        <v>147.88976953344576</v>
      </c>
      <c r="AD163" s="203"/>
      <c r="AE163" s="193">
        <f t="shared" si="53"/>
        <v>12.402290957094664</v>
      </c>
      <c r="AF163" s="203"/>
      <c r="AG163" s="190">
        <v>68349</v>
      </c>
      <c r="AH163" s="203"/>
      <c r="AI163" s="193">
        <f t="shared" si="63"/>
        <v>3.8419898819561551</v>
      </c>
      <c r="AJ163" s="203"/>
      <c r="AK163" s="193">
        <f t="shared" si="54"/>
        <v>0.32219589306654461</v>
      </c>
      <c r="AL163" s="203"/>
      <c r="AM163" s="190">
        <v>38490</v>
      </c>
      <c r="AN163" s="203"/>
      <c r="AO163" s="193">
        <f t="shared" si="64"/>
        <v>2.163575042158516</v>
      </c>
      <c r="AP163" s="203"/>
      <c r="AQ163" s="193">
        <f t="shared" si="55"/>
        <v>0.18144113189851063</v>
      </c>
      <c r="AR163" s="203"/>
      <c r="AS163" s="190">
        <v>3590079</v>
      </c>
      <c r="AT163" s="203"/>
      <c r="AU163" s="193">
        <f t="shared" si="65"/>
        <v>201.80320404721755</v>
      </c>
      <c r="AV163" s="203"/>
      <c r="AW163" s="193">
        <f t="shared" si="56"/>
        <v>16.923564493766513</v>
      </c>
      <c r="AX163" s="203"/>
      <c r="AY163" s="190">
        <v>38666</v>
      </c>
      <c r="AZ163" s="203"/>
      <c r="BA163" s="190">
        <v>209003</v>
      </c>
      <c r="BB163" s="203"/>
      <c r="BC163" s="190">
        <f t="shared" si="57"/>
        <v>247669</v>
      </c>
      <c r="BD163" s="203"/>
      <c r="BE163" s="193">
        <f t="shared" si="66"/>
        <v>13.921810005621136</v>
      </c>
      <c r="BF163" s="203"/>
      <c r="BG163" s="193">
        <f t="shared" si="58"/>
        <v>1.1675069809345862</v>
      </c>
      <c r="BH163" s="203"/>
      <c r="BI163" s="190">
        <v>865078</v>
      </c>
      <c r="BJ163" s="203"/>
      <c r="BK163" s="193">
        <f t="shared" si="67"/>
        <v>48.627206295671726</v>
      </c>
      <c r="BL163" s="203"/>
      <c r="BM163" s="193">
        <f t="shared" si="59"/>
        <v>4.0779613276305477</v>
      </c>
      <c r="BN163" s="203"/>
      <c r="BO163" s="190">
        <f t="shared" si="60"/>
        <v>21213492</v>
      </c>
      <c r="BP163" s="203"/>
      <c r="BQ163" s="203">
        <v>68</v>
      </c>
      <c r="BR163" s="203"/>
      <c r="BS163" s="220">
        <v>17790</v>
      </c>
    </row>
    <row r="164" spans="1:71" ht="9.75" customHeight="1" x14ac:dyDescent="0.25">
      <c r="A164" s="203">
        <v>69</v>
      </c>
      <c r="B164" s="203"/>
      <c r="C164" s="10" t="s">
        <v>190</v>
      </c>
      <c r="D164" s="203"/>
      <c r="E164" s="190">
        <v>26159782</v>
      </c>
      <c r="F164" s="220"/>
      <c r="G164" s="190">
        <v>3002022</v>
      </c>
      <c r="H164" s="203"/>
      <c r="I164" s="190">
        <v>8112473</v>
      </c>
      <c r="J164" s="190"/>
      <c r="K164" s="190">
        <v>245715</v>
      </c>
      <c r="L164" s="203"/>
      <c r="M164" s="190">
        <v>1933516</v>
      </c>
      <c r="N164" s="203"/>
      <c r="O164" s="190">
        <v>400533</v>
      </c>
      <c r="P164" s="203"/>
      <c r="Q164" s="190">
        <v>445305</v>
      </c>
      <c r="R164" s="203"/>
      <c r="S164" s="190">
        <v>382183</v>
      </c>
      <c r="T164" s="203"/>
      <c r="U164" s="190">
        <f t="shared" si="51"/>
        <v>40681529</v>
      </c>
      <c r="V164" s="203"/>
      <c r="W164" s="193">
        <f t="shared" si="61"/>
        <v>659.9858695652174</v>
      </c>
      <c r="X164" s="203"/>
      <c r="Y164" s="193">
        <f t="shared" si="52"/>
        <v>60.937434466259667</v>
      </c>
      <c r="Z164" s="203"/>
      <c r="AA164" s="190">
        <v>7728921</v>
      </c>
      <c r="AB164" s="203"/>
      <c r="AC164" s="193">
        <f t="shared" si="62"/>
        <v>125.38807592472421</v>
      </c>
      <c r="AD164" s="203"/>
      <c r="AE164" s="193">
        <f t="shared" si="53"/>
        <v>11.577259471550299</v>
      </c>
      <c r="AF164" s="203"/>
      <c r="AG164" s="190">
        <v>138128</v>
      </c>
      <c r="AH164" s="203"/>
      <c r="AI164" s="193">
        <f t="shared" si="63"/>
        <v>2.2408825438027256</v>
      </c>
      <c r="AJ164" s="203"/>
      <c r="AK164" s="193">
        <f t="shared" si="54"/>
        <v>0.2069038739413043</v>
      </c>
      <c r="AL164" s="203"/>
      <c r="AM164" s="190">
        <v>190695</v>
      </c>
      <c r="AN164" s="203"/>
      <c r="AO164" s="193">
        <f t="shared" si="64"/>
        <v>3.0936891628812457</v>
      </c>
      <c r="AP164" s="203"/>
      <c r="AQ164" s="193">
        <f t="shared" si="55"/>
        <v>0.28564472258511686</v>
      </c>
      <c r="AR164" s="203"/>
      <c r="AS164" s="190">
        <v>12401028</v>
      </c>
      <c r="AT164" s="203"/>
      <c r="AU164" s="193">
        <f t="shared" si="65"/>
        <v>201.18475016223232</v>
      </c>
      <c r="AV164" s="203"/>
      <c r="AW164" s="193">
        <f t="shared" si="56"/>
        <v>18.575674259053812</v>
      </c>
      <c r="AX164" s="203"/>
      <c r="AY164" s="190">
        <v>579843</v>
      </c>
      <c r="AZ164" s="203"/>
      <c r="BA164" s="190">
        <v>617055</v>
      </c>
      <c r="BB164" s="203"/>
      <c r="BC164" s="190">
        <f t="shared" si="57"/>
        <v>1196898</v>
      </c>
      <c r="BD164" s="203"/>
      <c r="BE164" s="193">
        <f t="shared" si="66"/>
        <v>19.417553536664503</v>
      </c>
      <c r="BF164" s="203"/>
      <c r="BG164" s="193">
        <f t="shared" si="58"/>
        <v>1.7928503483189449</v>
      </c>
      <c r="BH164" s="203"/>
      <c r="BI164" s="190">
        <v>4422305</v>
      </c>
      <c r="BJ164" s="203"/>
      <c r="BK164" s="193">
        <f t="shared" si="67"/>
        <v>71.744078520441278</v>
      </c>
      <c r="BL164" s="203"/>
      <c r="BM164" s="193">
        <f t="shared" si="59"/>
        <v>6.6242328582908589</v>
      </c>
      <c r="BN164" s="203"/>
      <c r="BO164" s="190">
        <f t="shared" si="60"/>
        <v>66759504</v>
      </c>
      <c r="BP164" s="203"/>
      <c r="BQ164" s="203">
        <v>69</v>
      </c>
      <c r="BR164" s="203"/>
      <c r="BS164" s="220">
        <v>61640</v>
      </c>
    </row>
    <row r="165" spans="1:71" ht="9.75" customHeight="1" x14ac:dyDescent="0.25">
      <c r="A165" s="203">
        <v>70</v>
      </c>
      <c r="B165" s="203"/>
      <c r="C165" s="10" t="s">
        <v>191</v>
      </c>
      <c r="D165" s="203"/>
      <c r="E165" s="190">
        <v>30914880</v>
      </c>
      <c r="F165" s="220"/>
      <c r="G165" s="190">
        <v>954143</v>
      </c>
      <c r="H165" s="203"/>
      <c r="I165" s="190">
        <v>8731394</v>
      </c>
      <c r="J165" s="190"/>
      <c r="K165" s="190">
        <v>6015</v>
      </c>
      <c r="L165" s="203"/>
      <c r="M165" s="190">
        <v>384240</v>
      </c>
      <c r="N165" s="203"/>
      <c r="O165" s="190">
        <v>0</v>
      </c>
      <c r="P165" s="203"/>
      <c r="Q165" s="190">
        <v>335205</v>
      </c>
      <c r="R165" s="203"/>
      <c r="S165" s="190">
        <v>270635</v>
      </c>
      <c r="T165" s="203"/>
      <c r="U165" s="190">
        <f t="shared" si="51"/>
        <v>41596512</v>
      </c>
      <c r="V165" s="203"/>
      <c r="W165" s="193">
        <f t="shared" si="61"/>
        <v>1408.9050264191844</v>
      </c>
      <c r="X165" s="203"/>
      <c r="Y165" s="193">
        <f t="shared" si="52"/>
        <v>79.914739192709689</v>
      </c>
      <c r="Z165" s="203"/>
      <c r="AA165" s="190">
        <v>5948419</v>
      </c>
      <c r="AB165" s="203"/>
      <c r="AC165" s="193">
        <f t="shared" si="62"/>
        <v>201.4774082102696</v>
      </c>
      <c r="AD165" s="203"/>
      <c r="AE165" s="193">
        <f t="shared" si="53"/>
        <v>11.428033989820083</v>
      </c>
      <c r="AF165" s="203"/>
      <c r="AG165" s="270">
        <v>1056937</v>
      </c>
      <c r="AH165" s="203"/>
      <c r="AI165" s="193">
        <f t="shared" si="63"/>
        <v>35.799248069367295</v>
      </c>
      <c r="AJ165" s="203"/>
      <c r="AK165" s="193">
        <f t="shared" si="54"/>
        <v>2.030575176546654</v>
      </c>
      <c r="AL165" s="203"/>
      <c r="AM165" s="270">
        <v>152644</v>
      </c>
      <c r="AN165" s="203"/>
      <c r="AO165" s="193">
        <f t="shared" si="64"/>
        <v>5.1701666440861676</v>
      </c>
      <c r="AP165" s="203"/>
      <c r="AQ165" s="193">
        <f t="shared" si="55"/>
        <v>0.29325789261686119</v>
      </c>
      <c r="AR165" s="203"/>
      <c r="AS165" s="270">
        <v>2706777</v>
      </c>
      <c r="AT165" s="203"/>
      <c r="AU165" s="193">
        <f t="shared" si="65"/>
        <v>91.680564964097002</v>
      </c>
      <c r="AV165" s="203"/>
      <c r="AW165" s="193">
        <f t="shared" si="56"/>
        <v>5.2002287597533456</v>
      </c>
      <c r="AX165" s="203"/>
      <c r="AY165" s="270">
        <v>187535</v>
      </c>
      <c r="AZ165" s="203"/>
      <c r="BA165" s="270">
        <v>158205</v>
      </c>
      <c r="BB165" s="203"/>
      <c r="BC165" s="190">
        <f t="shared" si="57"/>
        <v>345740</v>
      </c>
      <c r="BD165" s="203"/>
      <c r="BE165" s="193">
        <f t="shared" si="66"/>
        <v>11.710472835659125</v>
      </c>
      <c r="BF165" s="203"/>
      <c r="BG165" s="193">
        <f t="shared" si="58"/>
        <v>0.66423170116973862</v>
      </c>
      <c r="BH165" s="203"/>
      <c r="BI165" s="270">
        <v>244085</v>
      </c>
      <c r="BJ165" s="203"/>
      <c r="BK165" s="193">
        <f t="shared" si="67"/>
        <v>8.2673418236011376</v>
      </c>
      <c r="BL165" s="203"/>
      <c r="BM165" s="193">
        <f t="shared" si="59"/>
        <v>0.46893328738362827</v>
      </c>
      <c r="BN165" s="203"/>
      <c r="BO165" s="190">
        <f t="shared" si="60"/>
        <v>52051114</v>
      </c>
      <c r="BP165" s="203"/>
      <c r="BQ165" s="203">
        <v>70</v>
      </c>
      <c r="BR165" s="203"/>
      <c r="BS165" s="220">
        <v>29524</v>
      </c>
    </row>
    <row r="166" spans="1:71" ht="9.75" customHeight="1" x14ac:dyDescent="0.25">
      <c r="A166" s="203">
        <v>71</v>
      </c>
      <c r="B166" s="203"/>
      <c r="C166" s="10" t="s">
        <v>192</v>
      </c>
      <c r="D166" s="203"/>
      <c r="E166" s="190">
        <v>0</v>
      </c>
      <c r="F166" s="220"/>
      <c r="G166" s="190">
        <v>0</v>
      </c>
      <c r="H166" s="203"/>
      <c r="I166" s="190">
        <v>0</v>
      </c>
      <c r="J166" s="190"/>
      <c r="K166" s="190">
        <v>0</v>
      </c>
      <c r="L166" s="203"/>
      <c r="M166" s="190">
        <v>0</v>
      </c>
      <c r="N166" s="203"/>
      <c r="O166" s="190">
        <v>0</v>
      </c>
      <c r="P166" s="203"/>
      <c r="Q166" s="190">
        <v>0</v>
      </c>
      <c r="R166" s="203"/>
      <c r="S166" s="190">
        <v>0</v>
      </c>
      <c r="T166" s="203"/>
      <c r="U166" s="190">
        <f t="shared" si="51"/>
        <v>0</v>
      </c>
      <c r="V166" s="203"/>
      <c r="W166" s="193">
        <v>0</v>
      </c>
      <c r="X166" s="203"/>
      <c r="Y166" s="193">
        <f t="shared" si="52"/>
        <v>0</v>
      </c>
      <c r="Z166" s="203"/>
      <c r="AA166" s="190">
        <v>0</v>
      </c>
      <c r="AB166" s="203"/>
      <c r="AC166" s="193">
        <v>0</v>
      </c>
      <c r="AD166" s="203"/>
      <c r="AE166" s="193">
        <f t="shared" si="53"/>
        <v>0</v>
      </c>
      <c r="AF166" s="203"/>
      <c r="AG166" s="270">
        <v>0</v>
      </c>
      <c r="AH166" s="203"/>
      <c r="AI166" s="193">
        <v>0</v>
      </c>
      <c r="AJ166" s="203"/>
      <c r="AK166" s="193">
        <f t="shared" si="54"/>
        <v>0</v>
      </c>
      <c r="AL166" s="203"/>
      <c r="AM166" s="270">
        <v>0</v>
      </c>
      <c r="AN166" s="203"/>
      <c r="AO166" s="193">
        <v>0</v>
      </c>
      <c r="AP166" s="203"/>
      <c r="AQ166" s="193">
        <f t="shared" si="55"/>
        <v>0</v>
      </c>
      <c r="AR166" s="203"/>
      <c r="AS166" s="270">
        <v>0</v>
      </c>
      <c r="AT166" s="203"/>
      <c r="AU166" s="193">
        <v>0</v>
      </c>
      <c r="AV166" s="203"/>
      <c r="AW166" s="193">
        <f t="shared" si="56"/>
        <v>0</v>
      </c>
      <c r="AX166" s="203"/>
      <c r="AY166" s="270">
        <v>0</v>
      </c>
      <c r="AZ166" s="203"/>
      <c r="BA166" s="270">
        <v>0</v>
      </c>
      <c r="BB166" s="203"/>
      <c r="BC166" s="190">
        <f t="shared" si="57"/>
        <v>0</v>
      </c>
      <c r="BD166" s="203"/>
      <c r="BE166" s="193">
        <v>0</v>
      </c>
      <c r="BF166" s="203"/>
      <c r="BG166" s="193">
        <f t="shared" si="58"/>
        <v>0</v>
      </c>
      <c r="BH166" s="203"/>
      <c r="BI166" s="270">
        <v>0</v>
      </c>
      <c r="BJ166" s="203"/>
      <c r="BK166" s="193">
        <v>0</v>
      </c>
      <c r="BL166" s="203"/>
      <c r="BM166" s="193">
        <f t="shared" si="59"/>
        <v>0</v>
      </c>
      <c r="BN166" s="203"/>
      <c r="BO166" s="190">
        <f t="shared" si="60"/>
        <v>0</v>
      </c>
      <c r="BP166" s="203"/>
      <c r="BQ166" s="203">
        <v>71</v>
      </c>
      <c r="BR166" s="203"/>
      <c r="BS166" s="220">
        <v>0</v>
      </c>
    </row>
    <row r="167" spans="1:71" ht="9.75" customHeight="1" x14ac:dyDescent="0.25">
      <c r="A167" s="203">
        <v>72</v>
      </c>
      <c r="B167" s="203"/>
      <c r="C167" s="10" t="s">
        <v>193</v>
      </c>
      <c r="D167" s="203"/>
      <c r="E167" s="190">
        <v>23231788</v>
      </c>
      <c r="F167" s="220"/>
      <c r="G167" s="190">
        <v>1521388</v>
      </c>
      <c r="H167" s="203"/>
      <c r="I167" s="190">
        <v>9339529</v>
      </c>
      <c r="J167" s="190"/>
      <c r="K167" s="190">
        <v>116641</v>
      </c>
      <c r="L167" s="203"/>
      <c r="M167" s="190">
        <v>1509900</v>
      </c>
      <c r="N167" s="203"/>
      <c r="O167" s="190">
        <v>0</v>
      </c>
      <c r="P167" s="203"/>
      <c r="Q167" s="190">
        <v>458513</v>
      </c>
      <c r="R167" s="203"/>
      <c r="S167" s="190">
        <v>447929</v>
      </c>
      <c r="T167" s="203"/>
      <c r="U167" s="190">
        <f t="shared" si="51"/>
        <v>36625688</v>
      </c>
      <c r="V167" s="203"/>
      <c r="W167" s="193">
        <f t="shared" ref="W167:W187" si="68">(U167/$BS167)</f>
        <v>984.24400730947002</v>
      </c>
      <c r="X167" s="203"/>
      <c r="Y167" s="193">
        <f t="shared" si="52"/>
        <v>70.317707192391964</v>
      </c>
      <c r="Z167" s="203"/>
      <c r="AA167" s="190">
        <v>8884679</v>
      </c>
      <c r="AB167" s="203"/>
      <c r="AC167" s="193">
        <f t="shared" ref="AC167:AC187" si="69">(AA167/$BS167)</f>
        <v>238.75843813823496</v>
      </c>
      <c r="AD167" s="203"/>
      <c r="AE167" s="193">
        <f t="shared" si="53"/>
        <v>17.057707050319269</v>
      </c>
      <c r="AF167" s="203"/>
      <c r="AG167" s="190">
        <v>431514</v>
      </c>
      <c r="AH167" s="203"/>
      <c r="AI167" s="193">
        <f t="shared" ref="AI167:AI187" si="70">(AG167/$BS167)</f>
        <v>11.596098032892614</v>
      </c>
      <c r="AJ167" s="203"/>
      <c r="AK167" s="193">
        <f t="shared" si="54"/>
        <v>0.82846430356251133</v>
      </c>
      <c r="AL167" s="203"/>
      <c r="AM167" s="190">
        <v>353340</v>
      </c>
      <c r="AN167" s="203"/>
      <c r="AO167" s="193">
        <f t="shared" ref="AO167:AO187" si="71">(AM167/$BS167)</f>
        <v>9.4953240890035477</v>
      </c>
      <c r="AP167" s="203"/>
      <c r="AQ167" s="193">
        <f t="shared" si="55"/>
        <v>0.67837793680107195</v>
      </c>
      <c r="AR167" s="203"/>
      <c r="AS167" s="190">
        <v>4303299</v>
      </c>
      <c r="AT167" s="203"/>
      <c r="AU167" s="193">
        <f t="shared" ref="AU167:AU187" si="72">(AS167/$BS167)</f>
        <v>115.64277652370203</v>
      </c>
      <c r="AV167" s="203"/>
      <c r="AW167" s="193">
        <f t="shared" si="56"/>
        <v>8.2619094839478002</v>
      </c>
      <c r="AX167" s="203"/>
      <c r="AY167" s="190">
        <v>915696</v>
      </c>
      <c r="AZ167" s="203"/>
      <c r="BA167" s="190">
        <v>137885</v>
      </c>
      <c r="BB167" s="203"/>
      <c r="BC167" s="190">
        <f t="shared" si="57"/>
        <v>1053581</v>
      </c>
      <c r="BD167" s="203"/>
      <c r="BE167" s="193">
        <f t="shared" ref="BE167:BE187" si="73">(BC167/$BS167)</f>
        <v>28.312936687090186</v>
      </c>
      <c r="BF167" s="203"/>
      <c r="BG167" s="193">
        <f t="shared" si="58"/>
        <v>2.0227715657236942</v>
      </c>
      <c r="BH167" s="203"/>
      <c r="BI167" s="190">
        <v>433909</v>
      </c>
      <c r="BJ167" s="203"/>
      <c r="BK167" s="193">
        <f t="shared" ref="BK167:BK187" si="74">(BI167/$BS167)</f>
        <v>11.6604589917231</v>
      </c>
      <c r="BL167" s="203"/>
      <c r="BM167" s="193">
        <f t="shared" si="59"/>
        <v>0.83306246725368283</v>
      </c>
      <c r="BN167" s="203"/>
      <c r="BO167" s="190">
        <f t="shared" si="60"/>
        <v>52086010</v>
      </c>
      <c r="BP167" s="203"/>
      <c r="BQ167" s="203">
        <v>72</v>
      </c>
      <c r="BR167" s="203"/>
      <c r="BS167" s="220">
        <v>37212</v>
      </c>
    </row>
    <row r="168" spans="1:71" ht="9.75" customHeight="1" x14ac:dyDescent="0.25">
      <c r="A168" s="203">
        <v>73</v>
      </c>
      <c r="B168" s="203"/>
      <c r="C168" s="10" t="s">
        <v>194</v>
      </c>
      <c r="D168" s="203"/>
      <c r="E168" s="190">
        <v>711105000</v>
      </c>
      <c r="F168" s="220"/>
      <c r="G168" s="190">
        <v>21674000</v>
      </c>
      <c r="H168" s="203"/>
      <c r="I168" s="190">
        <v>140154000</v>
      </c>
      <c r="J168" s="190"/>
      <c r="K168" s="190">
        <v>89000</v>
      </c>
      <c r="L168" s="203"/>
      <c r="M168" s="190">
        <v>883000</v>
      </c>
      <c r="N168" s="203"/>
      <c r="O168" s="190">
        <v>0</v>
      </c>
      <c r="P168" s="203"/>
      <c r="Q168" s="190">
        <v>6342000</v>
      </c>
      <c r="R168" s="203"/>
      <c r="S168" s="190">
        <v>1285000</v>
      </c>
      <c r="T168" s="203"/>
      <c r="U168" s="190">
        <f t="shared" si="51"/>
        <v>881532000</v>
      </c>
      <c r="V168" s="203"/>
      <c r="W168" s="193">
        <f t="shared" si="68"/>
        <v>1903.7676602324607</v>
      </c>
      <c r="X168" s="203"/>
      <c r="Y168" s="193">
        <f t="shared" si="52"/>
        <v>73.753555771225862</v>
      </c>
      <c r="Z168" s="203"/>
      <c r="AA168" s="190">
        <v>145048000</v>
      </c>
      <c r="AB168" s="203"/>
      <c r="AC168" s="193">
        <f t="shared" si="69"/>
        <v>313.24749592913014</v>
      </c>
      <c r="AD168" s="203"/>
      <c r="AE168" s="193">
        <f t="shared" si="53"/>
        <v>12.135470700445099</v>
      </c>
      <c r="AF168" s="203"/>
      <c r="AG168" s="190">
        <v>20156000</v>
      </c>
      <c r="AH168" s="203"/>
      <c r="AI168" s="193">
        <f t="shared" si="70"/>
        <v>43.529152611187655</v>
      </c>
      <c r="AJ168" s="203"/>
      <c r="AK168" s="193">
        <f t="shared" si="54"/>
        <v>1.6863558783173254</v>
      </c>
      <c r="AL168" s="203"/>
      <c r="AM168" s="190">
        <v>3456000</v>
      </c>
      <c r="AN168" s="203"/>
      <c r="AO168" s="193">
        <f t="shared" si="71"/>
        <v>7.4636213248791696</v>
      </c>
      <c r="AP168" s="203"/>
      <c r="AQ168" s="193">
        <f t="shared" si="55"/>
        <v>0.28914694956661424</v>
      </c>
      <c r="AR168" s="203"/>
      <c r="AS168" s="190">
        <v>84049000</v>
      </c>
      <c r="AT168" s="203"/>
      <c r="AU168" s="193">
        <f t="shared" si="72"/>
        <v>181.51328377742169</v>
      </c>
      <c r="AV168" s="203"/>
      <c r="AW168" s="193">
        <f t="shared" si="56"/>
        <v>7.0319768414711685</v>
      </c>
      <c r="AX168" s="203"/>
      <c r="AY168" s="190">
        <v>39882000</v>
      </c>
      <c r="AZ168" s="203"/>
      <c r="BA168" s="190">
        <v>3074000</v>
      </c>
      <c r="BB168" s="203"/>
      <c r="BC168" s="190">
        <f t="shared" si="57"/>
        <v>42956000</v>
      </c>
      <c r="BD168" s="203"/>
      <c r="BE168" s="193">
        <f t="shared" si="73"/>
        <v>92.768321073932185</v>
      </c>
      <c r="BF168" s="203"/>
      <c r="BG168" s="193">
        <f t="shared" si="58"/>
        <v>3.5939225594859612</v>
      </c>
      <c r="BH168" s="203"/>
      <c r="BI168" s="190">
        <v>18043000</v>
      </c>
      <c r="BJ168" s="203"/>
      <c r="BK168" s="193">
        <f t="shared" si="74"/>
        <v>38.965891077776291</v>
      </c>
      <c r="BL168" s="203"/>
      <c r="BM168" s="193">
        <f t="shared" si="59"/>
        <v>1.5095712994879689</v>
      </c>
      <c r="BN168" s="203"/>
      <c r="BO168" s="190">
        <f t="shared" si="60"/>
        <v>1195240000</v>
      </c>
      <c r="BP168" s="203"/>
      <c r="BQ168" s="203">
        <v>73</v>
      </c>
      <c r="BR168" s="203"/>
      <c r="BS168" s="220">
        <v>463046</v>
      </c>
    </row>
    <row r="169" spans="1:71" ht="9.75" customHeight="1" x14ac:dyDescent="0.25">
      <c r="A169" s="203">
        <v>74</v>
      </c>
      <c r="B169" s="203"/>
      <c r="C169" s="10" t="s">
        <v>195</v>
      </c>
      <c r="D169" s="203"/>
      <c r="E169" s="190">
        <v>19909548</v>
      </c>
      <c r="F169" s="220"/>
      <c r="G169" s="190">
        <v>1066022</v>
      </c>
      <c r="H169" s="203"/>
      <c r="I169" s="190">
        <v>5487364</v>
      </c>
      <c r="J169" s="190"/>
      <c r="K169" s="190">
        <v>52681</v>
      </c>
      <c r="L169" s="203"/>
      <c r="M169" s="190">
        <v>4230032</v>
      </c>
      <c r="N169" s="203"/>
      <c r="O169" s="190">
        <v>10779</v>
      </c>
      <c r="P169" s="203"/>
      <c r="Q169" s="190">
        <v>259764</v>
      </c>
      <c r="R169" s="203"/>
      <c r="S169" s="190">
        <v>324663</v>
      </c>
      <c r="T169" s="203"/>
      <c r="U169" s="190">
        <f t="shared" si="51"/>
        <v>31340853</v>
      </c>
      <c r="V169" s="203"/>
      <c r="W169" s="193">
        <f t="shared" si="68"/>
        <v>916.85495714243928</v>
      </c>
      <c r="X169" s="203"/>
      <c r="Y169" s="193">
        <f t="shared" si="52"/>
        <v>53.396990331761771</v>
      </c>
      <c r="Z169" s="203"/>
      <c r="AA169" s="190">
        <v>7849693</v>
      </c>
      <c r="AB169" s="203"/>
      <c r="AC169" s="193">
        <f t="shared" si="69"/>
        <v>229.63733434748266</v>
      </c>
      <c r="AD169" s="203"/>
      <c r="AE169" s="193">
        <f t="shared" si="53"/>
        <v>13.373917462562302</v>
      </c>
      <c r="AF169" s="203"/>
      <c r="AG169" s="190">
        <v>258938</v>
      </c>
      <c r="AH169" s="203"/>
      <c r="AI169" s="193">
        <f t="shared" si="70"/>
        <v>7.5750519263961618</v>
      </c>
      <c r="AJ169" s="203"/>
      <c r="AK169" s="193">
        <f t="shared" si="54"/>
        <v>0.44116571691669426</v>
      </c>
      <c r="AL169" s="203"/>
      <c r="AM169" s="190">
        <v>390284</v>
      </c>
      <c r="AN169" s="203"/>
      <c r="AO169" s="193">
        <f t="shared" si="71"/>
        <v>11.417488225141152</v>
      </c>
      <c r="AP169" s="203"/>
      <c r="AQ169" s="193">
        <f t="shared" si="55"/>
        <v>0.66494651484569711</v>
      </c>
      <c r="AR169" s="203"/>
      <c r="AS169" s="190">
        <v>17167195</v>
      </c>
      <c r="AT169" s="203"/>
      <c r="AU169" s="193">
        <f t="shared" si="72"/>
        <v>502.21440482110989</v>
      </c>
      <c r="AV169" s="203"/>
      <c r="AW169" s="193">
        <f t="shared" si="56"/>
        <v>29.248615072425405</v>
      </c>
      <c r="AX169" s="203"/>
      <c r="AY169" s="190">
        <v>573389</v>
      </c>
      <c r="AZ169" s="203"/>
      <c r="BA169" s="190">
        <v>716043</v>
      </c>
      <c r="BB169" s="203"/>
      <c r="BC169" s="190">
        <f t="shared" si="57"/>
        <v>1289432</v>
      </c>
      <c r="BD169" s="203"/>
      <c r="BE169" s="193">
        <f t="shared" si="73"/>
        <v>37.721440482110992</v>
      </c>
      <c r="BF169" s="203"/>
      <c r="BG169" s="193">
        <f t="shared" si="58"/>
        <v>2.1968702650647143</v>
      </c>
      <c r="BH169" s="203"/>
      <c r="BI169" s="190">
        <v>397649</v>
      </c>
      <c r="BJ169" s="203"/>
      <c r="BK169" s="193">
        <f t="shared" si="74"/>
        <v>11.632946201328146</v>
      </c>
      <c r="BL169" s="203"/>
      <c r="BM169" s="193">
        <f t="shared" si="59"/>
        <v>0.67749463642341634</v>
      </c>
      <c r="BN169" s="203"/>
      <c r="BO169" s="190">
        <f t="shared" si="60"/>
        <v>58694044</v>
      </c>
      <c r="BP169" s="203"/>
      <c r="BQ169" s="203">
        <v>74</v>
      </c>
      <c r="BR169" s="203"/>
      <c r="BS169" s="220">
        <v>34183</v>
      </c>
    </row>
    <row r="170" spans="1:71" ht="9.75" customHeight="1" x14ac:dyDescent="0.25">
      <c r="A170" s="203">
        <v>75</v>
      </c>
      <c r="B170" s="203"/>
      <c r="C170" s="10" t="s">
        <v>196</v>
      </c>
      <c r="D170" s="203"/>
      <c r="E170" s="190">
        <v>11835943</v>
      </c>
      <c r="F170" s="220"/>
      <c r="G170" s="190">
        <v>387583</v>
      </c>
      <c r="H170" s="203"/>
      <c r="I170" s="190">
        <v>2030699</v>
      </c>
      <c r="J170" s="190"/>
      <c r="K170" s="190">
        <v>727</v>
      </c>
      <c r="L170" s="203"/>
      <c r="M170" s="190">
        <v>0</v>
      </c>
      <c r="N170" s="203"/>
      <c r="O170" s="190">
        <v>0</v>
      </c>
      <c r="P170" s="203"/>
      <c r="Q170" s="190">
        <v>153363</v>
      </c>
      <c r="R170" s="203"/>
      <c r="S170" s="190">
        <v>110958</v>
      </c>
      <c r="T170" s="203"/>
      <c r="U170" s="190">
        <f t="shared" si="51"/>
        <v>14519273</v>
      </c>
      <c r="V170" s="203"/>
      <c r="W170" s="193">
        <f t="shared" si="68"/>
        <v>2011.2582075079652</v>
      </c>
      <c r="X170" s="203"/>
      <c r="Y170" s="193">
        <f t="shared" si="52"/>
        <v>79.72967978858496</v>
      </c>
      <c r="Z170" s="203"/>
      <c r="AA170" s="190">
        <v>1556406</v>
      </c>
      <c r="AB170" s="203"/>
      <c r="AC170" s="193">
        <f t="shared" si="69"/>
        <v>215.5985593572517</v>
      </c>
      <c r="AD170" s="203"/>
      <c r="AE170" s="193">
        <f t="shared" si="53"/>
        <v>8.5466918351237258</v>
      </c>
      <c r="AF170" s="203"/>
      <c r="AG170" s="190">
        <v>160579</v>
      </c>
      <c r="AH170" s="203"/>
      <c r="AI170" s="193">
        <f t="shared" si="70"/>
        <v>22.243939603823243</v>
      </c>
      <c r="AJ170" s="203"/>
      <c r="AK170" s="193">
        <f t="shared" si="54"/>
        <v>0.881787418059512</v>
      </c>
      <c r="AL170" s="203"/>
      <c r="AM170" s="190">
        <v>124900</v>
      </c>
      <c r="AN170" s="203"/>
      <c r="AO170" s="193">
        <f t="shared" si="71"/>
        <v>17.301565313755368</v>
      </c>
      <c r="AP170" s="203"/>
      <c r="AQ170" s="193">
        <f t="shared" si="55"/>
        <v>0.68586333527816867</v>
      </c>
      <c r="AR170" s="203"/>
      <c r="AS170" s="190">
        <v>758982</v>
      </c>
      <c r="AT170" s="203"/>
      <c r="AU170" s="193">
        <f t="shared" si="72"/>
        <v>105.13672253774762</v>
      </c>
      <c r="AV170" s="203"/>
      <c r="AW170" s="193">
        <f t="shared" si="56"/>
        <v>4.1677976456052441</v>
      </c>
      <c r="AX170" s="203"/>
      <c r="AY170" s="190">
        <v>161260</v>
      </c>
      <c r="AZ170" s="203"/>
      <c r="BA170" s="190">
        <v>7454</v>
      </c>
      <c r="BB170" s="203"/>
      <c r="BC170" s="190">
        <f t="shared" si="57"/>
        <v>168714</v>
      </c>
      <c r="BD170" s="203"/>
      <c r="BE170" s="193">
        <f t="shared" si="73"/>
        <v>23.370826984346863</v>
      </c>
      <c r="BF170" s="203"/>
      <c r="BG170" s="193">
        <f t="shared" si="58"/>
        <v>0.92645914129800588</v>
      </c>
      <c r="BH170" s="203"/>
      <c r="BI170" s="190">
        <v>921771</v>
      </c>
      <c r="BJ170" s="203"/>
      <c r="BK170" s="193">
        <f t="shared" si="74"/>
        <v>127.68679872558526</v>
      </c>
      <c r="BL170" s="203"/>
      <c r="BM170" s="193">
        <f t="shared" si="59"/>
        <v>5.0617208360503829</v>
      </c>
      <c r="BN170" s="203"/>
      <c r="BO170" s="190">
        <f t="shared" si="60"/>
        <v>18210625</v>
      </c>
      <c r="BP170" s="203"/>
      <c r="BQ170" s="203">
        <v>75</v>
      </c>
      <c r="BR170" s="203"/>
      <c r="BS170" s="220">
        <v>7219</v>
      </c>
    </row>
    <row r="171" spans="1:71" ht="9.75" customHeight="1" x14ac:dyDescent="0.25">
      <c r="A171" s="203">
        <v>76</v>
      </c>
      <c r="B171" s="203"/>
      <c r="C171" s="10" t="s">
        <v>112</v>
      </c>
      <c r="D171" s="203"/>
      <c r="E171" s="190">
        <v>5643456</v>
      </c>
      <c r="F171" s="220"/>
      <c r="G171" s="190">
        <v>590704</v>
      </c>
      <c r="H171" s="203"/>
      <c r="I171" s="190">
        <v>1744441</v>
      </c>
      <c r="J171" s="190"/>
      <c r="K171" s="190">
        <v>12608</v>
      </c>
      <c r="L171" s="203"/>
      <c r="M171" s="190">
        <v>20458</v>
      </c>
      <c r="N171" s="203"/>
      <c r="O171" s="190">
        <v>66034</v>
      </c>
      <c r="P171" s="203"/>
      <c r="Q171" s="190">
        <v>84438</v>
      </c>
      <c r="R171" s="203"/>
      <c r="S171" s="190">
        <v>34549</v>
      </c>
      <c r="T171" s="203"/>
      <c r="U171" s="190">
        <f t="shared" si="51"/>
        <v>8196688</v>
      </c>
      <c r="V171" s="203"/>
      <c r="W171" s="193">
        <f t="shared" si="68"/>
        <v>896.30267905959545</v>
      </c>
      <c r="X171" s="203"/>
      <c r="Y171" s="193">
        <f t="shared" si="52"/>
        <v>62.66327608004233</v>
      </c>
      <c r="Z171" s="203"/>
      <c r="AA171" s="190">
        <v>1965257</v>
      </c>
      <c r="AB171" s="203"/>
      <c r="AC171" s="193">
        <f t="shared" si="69"/>
        <v>214.89961727720066</v>
      </c>
      <c r="AD171" s="203"/>
      <c r="AE171" s="193">
        <f t="shared" si="53"/>
        <v>15.024292977753422</v>
      </c>
      <c r="AF171" s="203"/>
      <c r="AG171" s="270">
        <v>57859</v>
      </c>
      <c r="AH171" s="203"/>
      <c r="AI171" s="193">
        <f t="shared" si="70"/>
        <v>6.3268452706396943</v>
      </c>
      <c r="AJ171" s="203"/>
      <c r="AK171" s="193">
        <f t="shared" si="54"/>
        <v>0.44232920549314175</v>
      </c>
      <c r="AL171" s="203"/>
      <c r="AM171" s="270">
        <v>42323</v>
      </c>
      <c r="AN171" s="203"/>
      <c r="AO171" s="193">
        <f t="shared" si="71"/>
        <v>4.6279934390377253</v>
      </c>
      <c r="AP171" s="203"/>
      <c r="AQ171" s="193">
        <f t="shared" si="55"/>
        <v>0.3235572506280136</v>
      </c>
      <c r="AR171" s="203"/>
      <c r="AS171" s="270">
        <v>2265229</v>
      </c>
      <c r="AT171" s="203"/>
      <c r="AU171" s="193">
        <f t="shared" si="72"/>
        <v>247.70136686714051</v>
      </c>
      <c r="AV171" s="203"/>
      <c r="AW171" s="193">
        <f t="shared" si="56"/>
        <v>17.317564144385901</v>
      </c>
      <c r="AX171" s="203"/>
      <c r="AY171" s="270">
        <v>76898</v>
      </c>
      <c r="AZ171" s="203"/>
      <c r="BA171" s="270">
        <v>253087</v>
      </c>
      <c r="BB171" s="203"/>
      <c r="BC171" s="190">
        <f t="shared" si="57"/>
        <v>329985</v>
      </c>
      <c r="BD171" s="203"/>
      <c r="BE171" s="193">
        <f t="shared" si="73"/>
        <v>36.083652268999451</v>
      </c>
      <c r="BF171" s="203"/>
      <c r="BG171" s="193">
        <f t="shared" si="58"/>
        <v>2.5227190735175924</v>
      </c>
      <c r="BH171" s="203"/>
      <c r="BI171" s="270">
        <v>223188</v>
      </c>
      <c r="BJ171" s="203"/>
      <c r="BK171" s="193">
        <f t="shared" si="74"/>
        <v>24.405467468562055</v>
      </c>
      <c r="BL171" s="203"/>
      <c r="BM171" s="193">
        <f t="shared" si="59"/>
        <v>1.7062612681795972</v>
      </c>
      <c r="BN171" s="203"/>
      <c r="BO171" s="190">
        <f t="shared" si="60"/>
        <v>13080529</v>
      </c>
      <c r="BP171" s="203"/>
      <c r="BQ171" s="203">
        <v>76</v>
      </c>
      <c r="BR171" s="203"/>
      <c r="BS171" s="220">
        <v>9145</v>
      </c>
    </row>
    <row r="172" spans="1:71" ht="9.75" customHeight="1" x14ac:dyDescent="0.25">
      <c r="A172" s="203">
        <v>77</v>
      </c>
      <c r="B172" s="203"/>
      <c r="C172" s="10" t="s">
        <v>113</v>
      </c>
      <c r="D172" s="203"/>
      <c r="E172" s="190">
        <v>94036730</v>
      </c>
      <c r="F172" s="220"/>
      <c r="G172" s="190">
        <v>3342725</v>
      </c>
      <c r="H172" s="203"/>
      <c r="I172" s="190">
        <v>19995610</v>
      </c>
      <c r="J172" s="190"/>
      <c r="K172" s="190">
        <v>56038</v>
      </c>
      <c r="L172" s="203"/>
      <c r="M172" s="190">
        <v>1686944</v>
      </c>
      <c r="N172" s="203"/>
      <c r="O172" s="190">
        <v>0</v>
      </c>
      <c r="P172" s="203"/>
      <c r="Q172" s="190">
        <v>635067</v>
      </c>
      <c r="R172" s="203"/>
      <c r="S172" s="190">
        <v>190179</v>
      </c>
      <c r="T172" s="203"/>
      <c r="U172" s="190">
        <f t="shared" si="51"/>
        <v>119943293</v>
      </c>
      <c r="V172" s="203"/>
      <c r="W172" s="193">
        <f t="shared" si="68"/>
        <v>1280.4604684430781</v>
      </c>
      <c r="X172" s="203"/>
      <c r="Y172" s="193">
        <f t="shared" si="52"/>
        <v>65.422588537448107</v>
      </c>
      <c r="Z172" s="203"/>
      <c r="AA172" s="190">
        <v>33213192</v>
      </c>
      <c r="AB172" s="203"/>
      <c r="AC172" s="193">
        <f t="shared" si="69"/>
        <v>354.56904944914169</v>
      </c>
      <c r="AD172" s="203"/>
      <c r="AE172" s="193">
        <f t="shared" si="53"/>
        <v>18.116002486535557</v>
      </c>
      <c r="AF172" s="203"/>
      <c r="AG172" s="190">
        <v>1005537</v>
      </c>
      <c r="AH172" s="203"/>
      <c r="AI172" s="193">
        <f t="shared" si="70"/>
        <v>10.734659236484756</v>
      </c>
      <c r="AJ172" s="203"/>
      <c r="AK172" s="193">
        <f t="shared" si="54"/>
        <v>0.54846612732385081</v>
      </c>
      <c r="AL172" s="203"/>
      <c r="AM172" s="190">
        <v>512634</v>
      </c>
      <c r="AN172" s="203"/>
      <c r="AO172" s="193">
        <f t="shared" si="71"/>
        <v>5.4726492441711505</v>
      </c>
      <c r="AP172" s="203"/>
      <c r="AQ172" s="193">
        <f t="shared" si="55"/>
        <v>0.27961416110449933</v>
      </c>
      <c r="AR172" s="203"/>
      <c r="AS172" s="190">
        <v>24648725</v>
      </c>
      <c r="AT172" s="203"/>
      <c r="AU172" s="193">
        <f t="shared" si="72"/>
        <v>263.1386647023657</v>
      </c>
      <c r="AV172" s="203"/>
      <c r="AW172" s="193">
        <f t="shared" si="56"/>
        <v>13.444548280392056</v>
      </c>
      <c r="AX172" s="203"/>
      <c r="AY172" s="190">
        <v>1200659</v>
      </c>
      <c r="AZ172" s="203"/>
      <c r="BA172" s="190">
        <v>201278</v>
      </c>
      <c r="BB172" s="203"/>
      <c r="BC172" s="190">
        <f t="shared" si="57"/>
        <v>1401937</v>
      </c>
      <c r="BD172" s="203"/>
      <c r="BE172" s="193">
        <f t="shared" si="73"/>
        <v>14.966446750362969</v>
      </c>
      <c r="BF172" s="203"/>
      <c r="BG172" s="193">
        <f t="shared" si="58"/>
        <v>0.76468091889410084</v>
      </c>
      <c r="BH172" s="203"/>
      <c r="BI172" s="190">
        <v>2610890</v>
      </c>
      <c r="BJ172" s="203"/>
      <c r="BK172" s="193">
        <f t="shared" si="74"/>
        <v>27.872683405927063</v>
      </c>
      <c r="BL172" s="203"/>
      <c r="BM172" s="193">
        <f t="shared" si="59"/>
        <v>1.4240994883018416</v>
      </c>
      <c r="BN172" s="203"/>
      <c r="BO172" s="190">
        <f t="shared" si="60"/>
        <v>183336208</v>
      </c>
      <c r="BP172" s="203"/>
      <c r="BQ172" s="203">
        <v>77</v>
      </c>
      <c r="BR172" s="203"/>
      <c r="BS172" s="220">
        <v>93672</v>
      </c>
    </row>
    <row r="173" spans="1:71" ht="9.75" customHeight="1" x14ac:dyDescent="0.25">
      <c r="A173" s="203">
        <v>78</v>
      </c>
      <c r="B173" s="203"/>
      <c r="C173" s="10" t="s">
        <v>197</v>
      </c>
      <c r="D173" s="203"/>
      <c r="E173" s="190">
        <v>19054075</v>
      </c>
      <c r="F173" s="220"/>
      <c r="G173" s="190">
        <v>1449093</v>
      </c>
      <c r="H173" s="203"/>
      <c r="I173" s="190">
        <v>5498462</v>
      </c>
      <c r="J173" s="190"/>
      <c r="K173" s="190">
        <v>38178</v>
      </c>
      <c r="L173" s="203"/>
      <c r="M173" s="190">
        <v>342399</v>
      </c>
      <c r="N173" s="203"/>
      <c r="O173" s="190">
        <v>0</v>
      </c>
      <c r="P173" s="203"/>
      <c r="Q173" s="190">
        <v>298599</v>
      </c>
      <c r="R173" s="203"/>
      <c r="S173" s="190">
        <v>140479</v>
      </c>
      <c r="T173" s="203"/>
      <c r="U173" s="190">
        <f t="shared" si="51"/>
        <v>26821285</v>
      </c>
      <c r="V173" s="203"/>
      <c r="W173" s="193">
        <f t="shared" si="68"/>
        <v>1189.9944540574115</v>
      </c>
      <c r="X173" s="203"/>
      <c r="Y173" s="193">
        <f t="shared" si="52"/>
        <v>58.610668116493727</v>
      </c>
      <c r="Z173" s="203"/>
      <c r="AA173" s="190">
        <v>8554981</v>
      </c>
      <c r="AB173" s="203"/>
      <c r="AC173" s="193">
        <f t="shared" si="69"/>
        <v>379.56346776698166</v>
      </c>
      <c r="AD173" s="203"/>
      <c r="AE173" s="193">
        <f t="shared" si="53"/>
        <v>18.694598418155937</v>
      </c>
      <c r="AF173" s="203"/>
      <c r="AG173" s="190">
        <v>341802</v>
      </c>
      <c r="AH173" s="203"/>
      <c r="AI173" s="193">
        <f t="shared" si="70"/>
        <v>15.164914148808732</v>
      </c>
      <c r="AJ173" s="203"/>
      <c r="AK173" s="193">
        <f t="shared" si="54"/>
        <v>0.74691587608698784</v>
      </c>
      <c r="AL173" s="203"/>
      <c r="AM173" s="190">
        <v>572049</v>
      </c>
      <c r="AN173" s="203"/>
      <c r="AO173" s="193">
        <f t="shared" si="71"/>
        <v>25.380407294023691</v>
      </c>
      <c r="AP173" s="203"/>
      <c r="AQ173" s="193">
        <f t="shared" si="55"/>
        <v>1.2500584548940186</v>
      </c>
      <c r="AR173" s="203"/>
      <c r="AS173" s="190">
        <v>7362608</v>
      </c>
      <c r="AT173" s="203"/>
      <c r="AU173" s="193">
        <f t="shared" si="72"/>
        <v>326.66081015129333</v>
      </c>
      <c r="AV173" s="203"/>
      <c r="AW173" s="193">
        <f t="shared" si="56"/>
        <v>16.088989545424152</v>
      </c>
      <c r="AX173" s="203"/>
      <c r="AY173" s="190">
        <v>563690</v>
      </c>
      <c r="AZ173" s="203"/>
      <c r="BA173" s="190">
        <v>22693</v>
      </c>
      <c r="BB173" s="203"/>
      <c r="BC173" s="190">
        <f t="shared" si="57"/>
        <v>586383</v>
      </c>
      <c r="BD173" s="203"/>
      <c r="BE173" s="193">
        <f t="shared" si="73"/>
        <v>26.016371622520964</v>
      </c>
      <c r="BF173" s="203"/>
      <c r="BG173" s="193">
        <f t="shared" si="58"/>
        <v>1.2813815371692272</v>
      </c>
      <c r="BH173" s="203"/>
      <c r="BI173" s="190">
        <v>1522672</v>
      </c>
      <c r="BJ173" s="203"/>
      <c r="BK173" s="193">
        <f t="shared" si="74"/>
        <v>67.557211943741962</v>
      </c>
      <c r="BL173" s="203"/>
      <c r="BM173" s="193">
        <f t="shared" si="59"/>
        <v>3.3273880517759578</v>
      </c>
      <c r="BN173" s="203"/>
      <c r="BO173" s="190">
        <f t="shared" si="60"/>
        <v>45761780</v>
      </c>
      <c r="BP173" s="203"/>
      <c r="BQ173" s="203">
        <v>78</v>
      </c>
      <c r="BR173" s="203"/>
      <c r="BS173" s="220">
        <v>22539</v>
      </c>
    </row>
    <row r="174" spans="1:71" ht="9.75" customHeight="1" x14ac:dyDescent="0.25">
      <c r="A174" s="203">
        <v>79</v>
      </c>
      <c r="B174" s="203"/>
      <c r="C174" s="10" t="s">
        <v>198</v>
      </c>
      <c r="D174" s="203"/>
      <c r="E174" s="190">
        <v>59178974</v>
      </c>
      <c r="F174" s="220"/>
      <c r="G174" s="190">
        <v>2481007</v>
      </c>
      <c r="H174" s="203"/>
      <c r="I174" s="190">
        <v>16806468</v>
      </c>
      <c r="J174" s="190"/>
      <c r="K174" s="190">
        <v>0</v>
      </c>
      <c r="L174" s="203"/>
      <c r="M174" s="190">
        <v>11561024</v>
      </c>
      <c r="N174" s="203"/>
      <c r="O174" s="190">
        <v>1435702</v>
      </c>
      <c r="P174" s="203"/>
      <c r="Q174" s="190">
        <v>724201</v>
      </c>
      <c r="R174" s="203"/>
      <c r="S174" s="190">
        <v>290320</v>
      </c>
      <c r="T174" s="203"/>
      <c r="U174" s="190">
        <f t="shared" si="51"/>
        <v>92477696</v>
      </c>
      <c r="V174" s="203"/>
      <c r="W174" s="193">
        <f t="shared" si="68"/>
        <v>1135.7826631622902</v>
      </c>
      <c r="X174" s="203"/>
      <c r="Y174" s="193">
        <f t="shared" si="52"/>
        <v>68.84582840315538</v>
      </c>
      <c r="Z174" s="203"/>
      <c r="AA174" s="190">
        <v>12546685</v>
      </c>
      <c r="AB174" s="203"/>
      <c r="AC174" s="193">
        <f t="shared" si="69"/>
        <v>154.09453219031712</v>
      </c>
      <c r="AD174" s="203"/>
      <c r="AE174" s="193">
        <f t="shared" si="53"/>
        <v>9.340489219567532</v>
      </c>
      <c r="AF174" s="203"/>
      <c r="AG174" s="190">
        <v>1166099</v>
      </c>
      <c r="AH174" s="203"/>
      <c r="AI174" s="193">
        <f t="shared" si="70"/>
        <v>14.321669818967846</v>
      </c>
      <c r="AJ174" s="203"/>
      <c r="AK174" s="193">
        <f t="shared" si="54"/>
        <v>0.86811258419642146</v>
      </c>
      <c r="AL174" s="203"/>
      <c r="AM174" s="190">
        <v>202191</v>
      </c>
      <c r="AN174" s="203"/>
      <c r="AO174" s="193">
        <f t="shared" si="71"/>
        <v>2.4832477708727372</v>
      </c>
      <c r="AP174" s="203"/>
      <c r="AQ174" s="193">
        <f t="shared" si="55"/>
        <v>0.15052285570201046</v>
      </c>
      <c r="AR174" s="203"/>
      <c r="AS174" s="190">
        <v>20032397</v>
      </c>
      <c r="AT174" s="203"/>
      <c r="AU174" s="193">
        <f t="shared" si="72"/>
        <v>246.03174817616861</v>
      </c>
      <c r="AV174" s="203"/>
      <c r="AW174" s="193">
        <f t="shared" si="56"/>
        <v>14.913292891357116</v>
      </c>
      <c r="AX174" s="203"/>
      <c r="AY174" s="190">
        <v>1606257</v>
      </c>
      <c r="AZ174" s="203"/>
      <c r="BA174" s="190">
        <v>524864</v>
      </c>
      <c r="BB174" s="203"/>
      <c r="BC174" s="190">
        <f t="shared" si="57"/>
        <v>2131121</v>
      </c>
      <c r="BD174" s="203"/>
      <c r="BE174" s="193">
        <f t="shared" si="73"/>
        <v>26.17377367296308</v>
      </c>
      <c r="BF174" s="203"/>
      <c r="BG174" s="193">
        <f t="shared" si="58"/>
        <v>1.5865316397194937</v>
      </c>
      <c r="BH174" s="203"/>
      <c r="BI174" s="190">
        <v>5769591</v>
      </c>
      <c r="BJ174" s="203"/>
      <c r="BK174" s="193">
        <f t="shared" si="74"/>
        <v>70.860344869936867</v>
      </c>
      <c r="BL174" s="203"/>
      <c r="BM174" s="193">
        <f t="shared" si="59"/>
        <v>4.2952224063020514</v>
      </c>
      <c r="BN174" s="203"/>
      <c r="BO174" s="190">
        <f t="shared" si="60"/>
        <v>134325780</v>
      </c>
      <c r="BP174" s="203"/>
      <c r="BQ174" s="203">
        <v>79</v>
      </c>
      <c r="BR174" s="203"/>
      <c r="BS174" s="220">
        <v>81422</v>
      </c>
    </row>
    <row r="175" spans="1:71" ht="9.75" customHeight="1" x14ac:dyDescent="0.25">
      <c r="A175" s="203">
        <v>80</v>
      </c>
      <c r="B175" s="203"/>
      <c r="C175" s="10" t="s">
        <v>199</v>
      </c>
      <c r="D175" s="203"/>
      <c r="E175" s="190">
        <v>8961311</v>
      </c>
      <c r="F175" s="220"/>
      <c r="G175" s="190">
        <v>1971983</v>
      </c>
      <c r="H175" s="203"/>
      <c r="I175" s="190">
        <v>3731384</v>
      </c>
      <c r="J175" s="190"/>
      <c r="K175" s="190">
        <v>111621</v>
      </c>
      <c r="L175" s="203"/>
      <c r="M175" s="190">
        <v>839002</v>
      </c>
      <c r="N175" s="203"/>
      <c r="O175" s="190">
        <v>42432</v>
      </c>
      <c r="P175" s="203"/>
      <c r="Q175" s="190">
        <v>130844</v>
      </c>
      <c r="R175" s="203"/>
      <c r="S175" s="190">
        <v>266095</v>
      </c>
      <c r="T175" s="203"/>
      <c r="U175" s="190">
        <f t="shared" si="51"/>
        <v>16054672</v>
      </c>
      <c r="V175" s="203"/>
      <c r="W175" s="193">
        <f t="shared" si="68"/>
        <v>593.36482241194517</v>
      </c>
      <c r="X175" s="203"/>
      <c r="Y175" s="193">
        <f t="shared" si="52"/>
        <v>55.364826832836499</v>
      </c>
      <c r="Z175" s="203"/>
      <c r="AA175" s="190">
        <v>3250496</v>
      </c>
      <c r="AB175" s="203"/>
      <c r="AC175" s="193">
        <f t="shared" si="69"/>
        <v>120.13512214953616</v>
      </c>
      <c r="AD175" s="203"/>
      <c r="AE175" s="193">
        <f t="shared" si="53"/>
        <v>11.209394259865771</v>
      </c>
      <c r="AF175" s="203"/>
      <c r="AG175" s="270">
        <v>43183</v>
      </c>
      <c r="AH175" s="203"/>
      <c r="AI175" s="193">
        <f t="shared" si="70"/>
        <v>1.5960010348523488</v>
      </c>
      <c r="AJ175" s="203"/>
      <c r="AK175" s="193">
        <f t="shared" si="54"/>
        <v>0.14891735671226286</v>
      </c>
      <c r="AL175" s="203"/>
      <c r="AM175" s="270">
        <v>13545</v>
      </c>
      <c r="AN175" s="203"/>
      <c r="AO175" s="193">
        <f t="shared" si="71"/>
        <v>0.50060982370551055</v>
      </c>
      <c r="AP175" s="203"/>
      <c r="AQ175" s="193">
        <f t="shared" si="55"/>
        <v>4.6710177539022311E-2</v>
      </c>
      <c r="AR175" s="203"/>
      <c r="AS175" s="270">
        <v>7352663</v>
      </c>
      <c r="AT175" s="203"/>
      <c r="AU175" s="193">
        <f t="shared" si="72"/>
        <v>271.74716339579408</v>
      </c>
      <c r="AV175" s="203"/>
      <c r="AW175" s="193">
        <f t="shared" si="56"/>
        <v>25.35579137058696</v>
      </c>
      <c r="AX175" s="203"/>
      <c r="AY175" s="270">
        <v>161858</v>
      </c>
      <c r="AZ175" s="203"/>
      <c r="BA175" s="270">
        <v>1291812</v>
      </c>
      <c r="BB175" s="203"/>
      <c r="BC175" s="190">
        <f t="shared" si="57"/>
        <v>1453670</v>
      </c>
      <c r="BD175" s="203"/>
      <c r="BE175" s="193">
        <f t="shared" si="73"/>
        <v>53.726207635731974</v>
      </c>
      <c r="BF175" s="203"/>
      <c r="BG175" s="193">
        <f t="shared" si="58"/>
        <v>5.0130072929605429</v>
      </c>
      <c r="BH175" s="203"/>
      <c r="BI175" s="270">
        <v>829734</v>
      </c>
      <c r="BJ175" s="203"/>
      <c r="BK175" s="193">
        <f t="shared" si="74"/>
        <v>30.666149240492295</v>
      </c>
      <c r="BL175" s="203"/>
      <c r="BM175" s="193">
        <f t="shared" si="59"/>
        <v>2.8613527094989397</v>
      </c>
      <c r="BN175" s="203"/>
      <c r="BO175" s="190">
        <f t="shared" si="60"/>
        <v>28997963</v>
      </c>
      <c r="BP175" s="203"/>
      <c r="BQ175" s="203">
        <v>80</v>
      </c>
      <c r="BR175" s="203"/>
      <c r="BS175" s="220">
        <v>27057</v>
      </c>
    </row>
    <row r="176" spans="1:71" ht="9.75" customHeight="1" x14ac:dyDescent="0.25">
      <c r="A176" s="203">
        <v>81</v>
      </c>
      <c r="B176" s="203"/>
      <c r="C176" s="10" t="s">
        <v>200</v>
      </c>
      <c r="D176" s="203"/>
      <c r="E176" s="190">
        <v>8889383</v>
      </c>
      <c r="F176" s="220"/>
      <c r="G176" s="190">
        <v>904978</v>
      </c>
      <c r="H176" s="203"/>
      <c r="I176" s="190">
        <v>1162690</v>
      </c>
      <c r="J176" s="190"/>
      <c r="K176" s="190">
        <v>84842</v>
      </c>
      <c r="L176" s="203"/>
      <c r="M176" s="190">
        <v>163706</v>
      </c>
      <c r="N176" s="203"/>
      <c r="O176" s="190">
        <v>227321</v>
      </c>
      <c r="P176" s="203"/>
      <c r="Q176" s="190">
        <v>228436</v>
      </c>
      <c r="R176" s="203"/>
      <c r="S176" s="190">
        <v>129901</v>
      </c>
      <c r="T176" s="203"/>
      <c r="U176" s="190">
        <f t="shared" si="51"/>
        <v>11791257</v>
      </c>
      <c r="V176" s="203"/>
      <c r="W176" s="193">
        <f t="shared" si="68"/>
        <v>533.03453731748118</v>
      </c>
      <c r="X176" s="203"/>
      <c r="Y176" s="193">
        <f t="shared" si="52"/>
        <v>53.435190160054646</v>
      </c>
      <c r="Z176" s="203"/>
      <c r="AA176" s="190">
        <v>2629824</v>
      </c>
      <c r="AB176" s="203"/>
      <c r="AC176" s="193">
        <f t="shared" si="69"/>
        <v>118.88359477419647</v>
      </c>
      <c r="AD176" s="203"/>
      <c r="AE176" s="193">
        <f t="shared" si="53"/>
        <v>11.917740875928287</v>
      </c>
      <c r="AF176" s="203"/>
      <c r="AG176" s="270">
        <v>75281</v>
      </c>
      <c r="AH176" s="203"/>
      <c r="AI176" s="193">
        <f t="shared" si="70"/>
        <v>3.4031463315401655</v>
      </c>
      <c r="AJ176" s="203"/>
      <c r="AK176" s="193">
        <f t="shared" si="54"/>
        <v>0.34115570124873651</v>
      </c>
      <c r="AL176" s="203"/>
      <c r="AM176" s="270">
        <v>199723</v>
      </c>
      <c r="AN176" s="203"/>
      <c r="AO176" s="193">
        <f t="shared" si="71"/>
        <v>9.0286605487997829</v>
      </c>
      <c r="AP176" s="203"/>
      <c r="AQ176" s="193">
        <f t="shared" si="55"/>
        <v>0.90509743654443242</v>
      </c>
      <c r="AR176" s="203"/>
      <c r="AS176" s="270">
        <v>5689933</v>
      </c>
      <c r="AT176" s="203"/>
      <c r="AU176" s="193">
        <f t="shared" si="72"/>
        <v>257.218615794946</v>
      </c>
      <c r="AV176" s="203"/>
      <c r="AW176" s="193">
        <f t="shared" si="56"/>
        <v>25.785431684931488</v>
      </c>
      <c r="AX176" s="203"/>
      <c r="AY176" s="270">
        <v>63578</v>
      </c>
      <c r="AZ176" s="203"/>
      <c r="BA176" s="270">
        <v>88051</v>
      </c>
      <c r="BB176" s="203"/>
      <c r="BC176" s="190">
        <f t="shared" si="57"/>
        <v>151629</v>
      </c>
      <c r="BD176" s="203"/>
      <c r="BE176" s="193">
        <f t="shared" si="73"/>
        <v>6.8545273721802813</v>
      </c>
      <c r="BF176" s="203"/>
      <c r="BG176" s="193">
        <f t="shared" si="58"/>
        <v>0.68714679433913828</v>
      </c>
      <c r="BH176" s="203"/>
      <c r="BI176" s="270">
        <v>1528817</v>
      </c>
      <c r="BJ176" s="203"/>
      <c r="BK176" s="193">
        <f t="shared" si="74"/>
        <v>69.111568193119666</v>
      </c>
      <c r="BL176" s="203"/>
      <c r="BM176" s="193">
        <f t="shared" si="59"/>
        <v>6.928237346953277</v>
      </c>
      <c r="BN176" s="203"/>
      <c r="BO176" s="190">
        <f t="shared" si="60"/>
        <v>22066464</v>
      </c>
      <c r="BP176" s="203"/>
      <c r="BQ176" s="203">
        <v>81</v>
      </c>
      <c r="BR176" s="203"/>
      <c r="BS176" s="220">
        <v>22121</v>
      </c>
    </row>
    <row r="177" spans="1:71" ht="9.75" customHeight="1" x14ac:dyDescent="0.25">
      <c r="A177" s="203">
        <v>82</v>
      </c>
      <c r="B177" s="203"/>
      <c r="C177" s="10" t="s">
        <v>201</v>
      </c>
      <c r="D177" s="203"/>
      <c r="E177" s="190">
        <v>28318909</v>
      </c>
      <c r="F177" s="220"/>
      <c r="G177" s="190">
        <v>1922007</v>
      </c>
      <c r="H177" s="203"/>
      <c r="I177" s="190">
        <v>13187819</v>
      </c>
      <c r="J177" s="190"/>
      <c r="K177" s="190">
        <v>3509</v>
      </c>
      <c r="L177" s="203"/>
      <c r="M177" s="190">
        <v>2851756</v>
      </c>
      <c r="N177" s="203"/>
      <c r="O177" s="190">
        <v>320828</v>
      </c>
      <c r="P177" s="203"/>
      <c r="Q177" s="190">
        <v>415896</v>
      </c>
      <c r="R177" s="203"/>
      <c r="S177" s="190">
        <v>343190</v>
      </c>
      <c r="T177" s="203"/>
      <c r="U177" s="190">
        <f t="shared" si="51"/>
        <v>47363914</v>
      </c>
      <c r="V177" s="203"/>
      <c r="W177" s="193">
        <f t="shared" si="68"/>
        <v>1103.02547741034</v>
      </c>
      <c r="X177" s="203"/>
      <c r="Y177" s="193">
        <f t="shared" si="52"/>
        <v>72.440182980771809</v>
      </c>
      <c r="Z177" s="203"/>
      <c r="AA177" s="190">
        <v>6055234</v>
      </c>
      <c r="AB177" s="203"/>
      <c r="AC177" s="193">
        <f t="shared" si="69"/>
        <v>141.01616208663251</v>
      </c>
      <c r="AD177" s="203"/>
      <c r="AE177" s="193">
        <f t="shared" si="53"/>
        <v>9.2611066507592845</v>
      </c>
      <c r="AF177" s="203"/>
      <c r="AG177" s="190">
        <v>405834</v>
      </c>
      <c r="AH177" s="203"/>
      <c r="AI177" s="193">
        <f t="shared" si="70"/>
        <v>9.4511877037727068</v>
      </c>
      <c r="AJ177" s="203"/>
      <c r="AK177" s="193">
        <f t="shared" si="54"/>
        <v>0.62069805337072748</v>
      </c>
      <c r="AL177" s="203"/>
      <c r="AM177" s="190">
        <v>41221</v>
      </c>
      <c r="AN177" s="203"/>
      <c r="AO177" s="193">
        <f t="shared" si="71"/>
        <v>0.95996739636702377</v>
      </c>
      <c r="AP177" s="203"/>
      <c r="AQ177" s="193">
        <f t="shared" si="55"/>
        <v>6.3044975181958035E-2</v>
      </c>
      <c r="AR177" s="203"/>
      <c r="AS177" s="190">
        <v>9536180</v>
      </c>
      <c r="AT177" s="203"/>
      <c r="AU177" s="193">
        <f t="shared" si="72"/>
        <v>222.08150908244062</v>
      </c>
      <c r="AV177" s="203"/>
      <c r="AW177" s="193">
        <f t="shared" si="56"/>
        <v>14.584998700436296</v>
      </c>
      <c r="AX177" s="203"/>
      <c r="AY177" s="190">
        <v>654896</v>
      </c>
      <c r="AZ177" s="203"/>
      <c r="BA177" s="190">
        <v>402713</v>
      </c>
      <c r="BB177" s="203"/>
      <c r="BC177" s="190">
        <f t="shared" si="57"/>
        <v>1057609</v>
      </c>
      <c r="BD177" s="203"/>
      <c r="BE177" s="193">
        <f t="shared" si="73"/>
        <v>24.629925477410339</v>
      </c>
      <c r="BF177" s="203"/>
      <c r="BG177" s="193">
        <f t="shared" si="58"/>
        <v>1.6175476858207094</v>
      </c>
      <c r="BH177" s="203"/>
      <c r="BI177" s="190">
        <v>923490</v>
      </c>
      <c r="BJ177" s="203"/>
      <c r="BK177" s="193">
        <f t="shared" si="74"/>
        <v>21.506520726595248</v>
      </c>
      <c r="BL177" s="203"/>
      <c r="BM177" s="193">
        <f t="shared" si="59"/>
        <v>1.4124209536592132</v>
      </c>
      <c r="BN177" s="203"/>
      <c r="BO177" s="190">
        <f t="shared" si="60"/>
        <v>65383482</v>
      </c>
      <c r="BP177" s="203"/>
      <c r="BQ177" s="203">
        <v>82</v>
      </c>
      <c r="BR177" s="203"/>
      <c r="BS177" s="220">
        <v>42940</v>
      </c>
    </row>
    <row r="178" spans="1:71" ht="9.75" customHeight="1" x14ac:dyDescent="0.25">
      <c r="A178" s="203">
        <v>83</v>
      </c>
      <c r="B178" s="203"/>
      <c r="C178" s="10" t="s">
        <v>202</v>
      </c>
      <c r="D178" s="203"/>
      <c r="E178" s="190">
        <v>10434077</v>
      </c>
      <c r="F178" s="220"/>
      <c r="G178" s="190">
        <v>1160156</v>
      </c>
      <c r="H178" s="203"/>
      <c r="I178" s="190">
        <v>3329842</v>
      </c>
      <c r="J178" s="190"/>
      <c r="K178" s="190">
        <v>53012</v>
      </c>
      <c r="L178" s="203"/>
      <c r="M178" s="190">
        <v>1740918</v>
      </c>
      <c r="N178" s="203"/>
      <c r="O178" s="190">
        <v>282823</v>
      </c>
      <c r="P178" s="203"/>
      <c r="Q178" s="190">
        <v>172208</v>
      </c>
      <c r="R178" s="203"/>
      <c r="S178" s="190">
        <v>418904</v>
      </c>
      <c r="T178" s="203"/>
      <c r="U178" s="190">
        <f t="shared" si="51"/>
        <v>17591940</v>
      </c>
      <c r="V178" s="203"/>
      <c r="W178" s="193">
        <f t="shared" si="68"/>
        <v>577.25808039376534</v>
      </c>
      <c r="X178" s="203"/>
      <c r="Y178" s="193">
        <f t="shared" si="52"/>
        <v>43.315713981169417</v>
      </c>
      <c r="Z178" s="203"/>
      <c r="AA178" s="190">
        <v>3540355</v>
      </c>
      <c r="AB178" s="203"/>
      <c r="AC178" s="193">
        <f t="shared" si="69"/>
        <v>116.17243642329778</v>
      </c>
      <c r="AD178" s="203"/>
      <c r="AE178" s="193">
        <f t="shared" si="53"/>
        <v>8.7172309916815927</v>
      </c>
      <c r="AF178" s="203"/>
      <c r="AG178" s="190">
        <v>85185</v>
      </c>
      <c r="AH178" s="203"/>
      <c r="AI178" s="193">
        <f t="shared" si="70"/>
        <v>2.7952420016406889</v>
      </c>
      <c r="AJ178" s="203"/>
      <c r="AK178" s="193">
        <f t="shared" si="54"/>
        <v>0.20974657118464005</v>
      </c>
      <c r="AL178" s="203"/>
      <c r="AM178" s="190">
        <v>1090828</v>
      </c>
      <c r="AN178" s="203"/>
      <c r="AO178" s="193">
        <f t="shared" si="71"/>
        <v>35.794191960623465</v>
      </c>
      <c r="AP178" s="203"/>
      <c r="AQ178" s="193">
        <f t="shared" si="55"/>
        <v>2.6858887451100379</v>
      </c>
      <c r="AR178" s="203"/>
      <c r="AS178" s="190">
        <v>16638297</v>
      </c>
      <c r="AT178" s="203"/>
      <c r="AU178" s="193">
        <f t="shared" si="72"/>
        <v>545.96544708777685</v>
      </c>
      <c r="AV178" s="203"/>
      <c r="AW178" s="193">
        <f t="shared" si="56"/>
        <v>40.967608688169079</v>
      </c>
      <c r="AX178" s="203"/>
      <c r="AY178" s="190">
        <v>336104</v>
      </c>
      <c r="AZ178" s="203"/>
      <c r="BA178" s="190">
        <v>133146</v>
      </c>
      <c r="BB178" s="203"/>
      <c r="BC178" s="190">
        <f t="shared" si="57"/>
        <v>469250</v>
      </c>
      <c r="BD178" s="203"/>
      <c r="BE178" s="193">
        <f t="shared" si="73"/>
        <v>15.397867104183756</v>
      </c>
      <c r="BF178" s="203"/>
      <c r="BG178" s="193">
        <f t="shared" si="58"/>
        <v>1.1554097379631665</v>
      </c>
      <c r="BH178" s="203"/>
      <c r="BI178" s="190">
        <v>1197443</v>
      </c>
      <c r="BJ178" s="203"/>
      <c r="BK178" s="193">
        <f t="shared" si="74"/>
        <v>39.292633305988517</v>
      </c>
      <c r="BL178" s="203"/>
      <c r="BM178" s="193">
        <f t="shared" si="59"/>
        <v>2.9484012847220633</v>
      </c>
      <c r="BN178" s="203"/>
      <c r="BO178" s="190">
        <f t="shared" si="60"/>
        <v>40613298</v>
      </c>
      <c r="BP178" s="203"/>
      <c r="BQ178" s="203">
        <v>83</v>
      </c>
      <c r="BR178" s="203"/>
      <c r="BS178" s="220">
        <v>30475</v>
      </c>
    </row>
    <row r="179" spans="1:71" ht="9.75" customHeight="1" x14ac:dyDescent="0.25">
      <c r="A179" s="203">
        <v>84</v>
      </c>
      <c r="B179" s="203"/>
      <c r="C179" s="10" t="s">
        <v>203</v>
      </c>
      <c r="D179" s="203"/>
      <c r="E179" s="190">
        <v>12303572</v>
      </c>
      <c r="F179" s="220"/>
      <c r="G179" s="190">
        <v>2025021</v>
      </c>
      <c r="H179" s="203"/>
      <c r="I179" s="190">
        <v>4645142</v>
      </c>
      <c r="J179" s="190"/>
      <c r="K179" s="190">
        <v>66236</v>
      </c>
      <c r="L179" s="203"/>
      <c r="M179" s="190">
        <v>2031972</v>
      </c>
      <c r="N179" s="203"/>
      <c r="O179" s="190">
        <v>299447</v>
      </c>
      <c r="P179" s="203"/>
      <c r="Q179" s="190">
        <v>382328</v>
      </c>
      <c r="R179" s="203"/>
      <c r="S179" s="190">
        <v>200895</v>
      </c>
      <c r="T179" s="203"/>
      <c r="U179" s="190">
        <f t="shared" si="51"/>
        <v>21954613</v>
      </c>
      <c r="V179" s="203"/>
      <c r="W179" s="193">
        <f t="shared" si="68"/>
        <v>1229.8814072040782</v>
      </c>
      <c r="X179" s="203"/>
      <c r="Y179" s="193">
        <f t="shared" si="52"/>
        <v>70.438973603768574</v>
      </c>
      <c r="Z179" s="203"/>
      <c r="AA179" s="190">
        <v>2346073</v>
      </c>
      <c r="AB179" s="203"/>
      <c r="AC179" s="193">
        <f t="shared" si="69"/>
        <v>131.42529830261611</v>
      </c>
      <c r="AD179" s="203"/>
      <c r="AE179" s="193">
        <f t="shared" si="53"/>
        <v>7.5271185203544313</v>
      </c>
      <c r="AF179" s="203"/>
      <c r="AG179" s="190">
        <v>17557</v>
      </c>
      <c r="AH179" s="203"/>
      <c r="AI179" s="193">
        <f t="shared" si="70"/>
        <v>0.98353033443504567</v>
      </c>
      <c r="AJ179" s="203"/>
      <c r="AK179" s="193">
        <f t="shared" si="54"/>
        <v>5.6329713466658E-2</v>
      </c>
      <c r="AL179" s="203"/>
      <c r="AM179" s="190">
        <v>802075</v>
      </c>
      <c r="AN179" s="203"/>
      <c r="AO179" s="193">
        <f t="shared" si="71"/>
        <v>44.931656489832505</v>
      </c>
      <c r="AP179" s="203"/>
      <c r="AQ179" s="193">
        <f t="shared" si="55"/>
        <v>2.5733698769020741</v>
      </c>
      <c r="AR179" s="203"/>
      <c r="AS179" s="190">
        <v>4564048</v>
      </c>
      <c r="AT179" s="203"/>
      <c r="AU179" s="193">
        <f t="shared" si="72"/>
        <v>255.67464007618622</v>
      </c>
      <c r="AV179" s="203"/>
      <c r="AW179" s="193">
        <f t="shared" si="56"/>
        <v>14.643248623800964</v>
      </c>
      <c r="AX179" s="203"/>
      <c r="AY179" s="190">
        <v>56671</v>
      </c>
      <c r="AZ179" s="203"/>
      <c r="BA179" s="190">
        <v>206106</v>
      </c>
      <c r="BB179" s="203"/>
      <c r="BC179" s="190">
        <f t="shared" si="57"/>
        <v>262777</v>
      </c>
      <c r="BD179" s="203"/>
      <c r="BE179" s="193">
        <f t="shared" si="73"/>
        <v>14.720575878102068</v>
      </c>
      <c r="BF179" s="203"/>
      <c r="BG179" s="193">
        <f t="shared" si="58"/>
        <v>0.84309125224286552</v>
      </c>
      <c r="BH179" s="203"/>
      <c r="BI179" s="190">
        <v>1221132</v>
      </c>
      <c r="BJ179" s="203"/>
      <c r="BK179" s="193">
        <f t="shared" si="74"/>
        <v>68.406923981849758</v>
      </c>
      <c r="BL179" s="203"/>
      <c r="BM179" s="193">
        <f t="shared" si="59"/>
        <v>3.9178684094644312</v>
      </c>
      <c r="BN179" s="203"/>
      <c r="BO179" s="190">
        <f t="shared" si="60"/>
        <v>31168275</v>
      </c>
      <c r="BP179" s="203"/>
      <c r="BQ179" s="203">
        <v>84</v>
      </c>
      <c r="BR179" s="203"/>
      <c r="BS179" s="220">
        <v>17851</v>
      </c>
    </row>
    <row r="180" spans="1:71" ht="9.75" customHeight="1" x14ac:dyDescent="0.25">
      <c r="A180" s="203">
        <v>85</v>
      </c>
      <c r="B180" s="203"/>
      <c r="C180" s="10" t="s">
        <v>204</v>
      </c>
      <c r="D180" s="203"/>
      <c r="E180" s="190">
        <v>127589505</v>
      </c>
      <c r="F180" s="220"/>
      <c r="G180" s="190">
        <v>3853782</v>
      </c>
      <c r="H180" s="203"/>
      <c r="I180" s="190">
        <v>43198831</v>
      </c>
      <c r="J180" s="190"/>
      <c r="K180" s="190">
        <v>62482</v>
      </c>
      <c r="L180" s="203"/>
      <c r="M180" s="190">
        <v>627353</v>
      </c>
      <c r="N180" s="203"/>
      <c r="O180" s="190">
        <v>0</v>
      </c>
      <c r="P180" s="203"/>
      <c r="Q180" s="190">
        <v>1550877</v>
      </c>
      <c r="R180" s="203"/>
      <c r="S180" s="190">
        <v>1269971</v>
      </c>
      <c r="T180" s="203"/>
      <c r="U180" s="190">
        <f t="shared" si="51"/>
        <v>178152801</v>
      </c>
      <c r="V180" s="203"/>
      <c r="W180" s="193">
        <f t="shared" si="68"/>
        <v>1335.0679401383384</v>
      </c>
      <c r="X180" s="203"/>
      <c r="Y180" s="193">
        <f t="shared" si="52"/>
        <v>66.507454095374854</v>
      </c>
      <c r="Z180" s="203"/>
      <c r="AA180" s="190">
        <v>49731885</v>
      </c>
      <c r="AB180" s="203"/>
      <c r="AC180" s="193">
        <f t="shared" si="69"/>
        <v>372.68819178513348</v>
      </c>
      <c r="AD180" s="203"/>
      <c r="AE180" s="193">
        <f t="shared" si="53"/>
        <v>18.565753892996391</v>
      </c>
      <c r="AF180" s="203"/>
      <c r="AG180" s="190">
        <v>5166301</v>
      </c>
      <c r="AH180" s="203"/>
      <c r="AI180" s="193">
        <f t="shared" si="70"/>
        <v>38.71599433457483</v>
      </c>
      <c r="AJ180" s="203"/>
      <c r="AK180" s="193">
        <f t="shared" si="54"/>
        <v>1.9286675520773271</v>
      </c>
      <c r="AL180" s="203"/>
      <c r="AM180" s="190">
        <v>549846</v>
      </c>
      <c r="AN180" s="203"/>
      <c r="AO180" s="193">
        <f t="shared" si="71"/>
        <v>4.1205176819718075</v>
      </c>
      <c r="AP180" s="203"/>
      <c r="AQ180" s="193">
        <f t="shared" si="55"/>
        <v>0.20526681252979839</v>
      </c>
      <c r="AR180" s="203"/>
      <c r="AS180" s="190">
        <v>27508811</v>
      </c>
      <c r="AT180" s="203"/>
      <c r="AU180" s="193">
        <f t="shared" si="72"/>
        <v>206.14961668452725</v>
      </c>
      <c r="AV180" s="203"/>
      <c r="AW180" s="193">
        <f t="shared" si="56"/>
        <v>10.269504462076027</v>
      </c>
      <c r="AX180" s="203"/>
      <c r="AY180" s="190">
        <v>3452284</v>
      </c>
      <c r="AZ180" s="203"/>
      <c r="BA180" s="190">
        <v>1090397</v>
      </c>
      <c r="BB180" s="203"/>
      <c r="BC180" s="190">
        <f t="shared" si="57"/>
        <v>4542681</v>
      </c>
      <c r="BD180" s="203"/>
      <c r="BE180" s="193">
        <f t="shared" si="73"/>
        <v>34.04261808589564</v>
      </c>
      <c r="BF180" s="203"/>
      <c r="BG180" s="193">
        <f t="shared" si="58"/>
        <v>1.6958596574489531</v>
      </c>
      <c r="BH180" s="203"/>
      <c r="BI180" s="190">
        <v>2216598</v>
      </c>
      <c r="BJ180" s="203"/>
      <c r="BK180" s="193">
        <f t="shared" si="74"/>
        <v>16.61107155971553</v>
      </c>
      <c r="BL180" s="203"/>
      <c r="BM180" s="193">
        <f t="shared" si="59"/>
        <v>0.8274935274966555</v>
      </c>
      <c r="BN180" s="203"/>
      <c r="BO180" s="190">
        <f t="shared" si="60"/>
        <v>267868923</v>
      </c>
      <c r="BP180" s="203"/>
      <c r="BQ180" s="203">
        <v>85</v>
      </c>
      <c r="BR180" s="203"/>
      <c r="BS180" s="220">
        <v>133441</v>
      </c>
    </row>
    <row r="181" spans="1:71" ht="9.75" customHeight="1" x14ac:dyDescent="0.25">
      <c r="A181" s="203">
        <v>86</v>
      </c>
      <c r="B181" s="203"/>
      <c r="C181" s="10" t="s">
        <v>205</v>
      </c>
      <c r="D181" s="203"/>
      <c r="E181" s="190">
        <v>170115283</v>
      </c>
      <c r="F181" s="220"/>
      <c r="G181" s="190">
        <v>4701847</v>
      </c>
      <c r="H181" s="203"/>
      <c r="I181" s="190">
        <v>38577046</v>
      </c>
      <c r="J181" s="190"/>
      <c r="K181" s="190">
        <v>183650</v>
      </c>
      <c r="L181" s="203"/>
      <c r="M181" s="190">
        <v>0</v>
      </c>
      <c r="N181" s="203"/>
      <c r="O181" s="190">
        <v>913703</v>
      </c>
      <c r="P181" s="203"/>
      <c r="Q181" s="190">
        <v>1407557</v>
      </c>
      <c r="R181" s="203"/>
      <c r="S181" s="190">
        <v>755824</v>
      </c>
      <c r="T181" s="203"/>
      <c r="U181" s="190">
        <f t="shared" si="51"/>
        <v>216654910</v>
      </c>
      <c r="V181" s="203"/>
      <c r="W181" s="193">
        <f t="shared" si="68"/>
        <v>1452.9871236000267</v>
      </c>
      <c r="X181" s="203"/>
      <c r="Y181" s="193">
        <f t="shared" si="52"/>
        <v>70.74945456884528</v>
      </c>
      <c r="Z181" s="203"/>
      <c r="AA181" s="190">
        <v>47350963</v>
      </c>
      <c r="AB181" s="203"/>
      <c r="AC181" s="193">
        <f t="shared" si="69"/>
        <v>317.55725974113074</v>
      </c>
      <c r="AD181" s="203"/>
      <c r="AE181" s="193">
        <f t="shared" si="53"/>
        <v>15.462630436391098</v>
      </c>
      <c r="AF181" s="203"/>
      <c r="AG181" s="270">
        <v>4346390</v>
      </c>
      <c r="AH181" s="203"/>
      <c r="AI181" s="193">
        <f t="shared" si="70"/>
        <v>29.148883374689827</v>
      </c>
      <c r="AJ181" s="203"/>
      <c r="AK181" s="193">
        <f t="shared" si="54"/>
        <v>1.4193295773609906</v>
      </c>
      <c r="AL181" s="203"/>
      <c r="AM181" s="270">
        <v>895106</v>
      </c>
      <c r="AN181" s="203"/>
      <c r="AO181" s="193">
        <f t="shared" si="71"/>
        <v>6.0029910804104354</v>
      </c>
      <c r="AP181" s="203"/>
      <c r="AQ181" s="193">
        <f t="shared" si="55"/>
        <v>0.29230014349225147</v>
      </c>
      <c r="AR181" s="203"/>
      <c r="AS181" s="270">
        <v>26881747</v>
      </c>
      <c r="AT181" s="203"/>
      <c r="AU181" s="193">
        <f t="shared" si="72"/>
        <v>180.28131580712227</v>
      </c>
      <c r="AV181" s="203"/>
      <c r="AW181" s="193">
        <f t="shared" si="56"/>
        <v>8.7783329632718363</v>
      </c>
      <c r="AX181" s="203"/>
      <c r="AY181" s="270">
        <v>3110646</v>
      </c>
      <c r="AZ181" s="203"/>
      <c r="BA181" s="270">
        <v>691098</v>
      </c>
      <c r="BB181" s="203"/>
      <c r="BC181" s="190">
        <f t="shared" si="57"/>
        <v>3801744</v>
      </c>
      <c r="BD181" s="203"/>
      <c r="BE181" s="193">
        <f t="shared" si="73"/>
        <v>25.496237676882838</v>
      </c>
      <c r="BF181" s="203"/>
      <c r="BG181" s="193">
        <f t="shared" si="58"/>
        <v>1.2414734307677595</v>
      </c>
      <c r="BH181" s="203"/>
      <c r="BI181" s="270">
        <v>6297522</v>
      </c>
      <c r="BJ181" s="203"/>
      <c r="BK181" s="193">
        <f t="shared" si="74"/>
        <v>42.234068808262357</v>
      </c>
      <c r="BL181" s="203"/>
      <c r="BM181" s="193">
        <f t="shared" si="59"/>
        <v>2.0564788798707756</v>
      </c>
      <c r="BN181" s="203"/>
      <c r="BO181" s="190">
        <f t="shared" si="60"/>
        <v>306228382</v>
      </c>
      <c r="BP181" s="203"/>
      <c r="BQ181" s="203">
        <v>86</v>
      </c>
      <c r="BR181" s="203"/>
      <c r="BS181" s="220">
        <v>149110</v>
      </c>
    </row>
    <row r="182" spans="1:71" ht="9.75" customHeight="1" x14ac:dyDescent="0.25">
      <c r="A182" s="203">
        <v>87</v>
      </c>
      <c r="B182" s="203"/>
      <c r="C182" s="10" t="s">
        <v>206</v>
      </c>
      <c r="D182" s="203"/>
      <c r="E182" s="190">
        <v>6609444</v>
      </c>
      <c r="F182" s="220"/>
      <c r="G182" s="190">
        <v>13459697</v>
      </c>
      <c r="H182" s="203"/>
      <c r="I182" s="190">
        <v>1488450</v>
      </c>
      <c r="J182" s="190"/>
      <c r="K182" s="190">
        <v>0</v>
      </c>
      <c r="L182" s="203"/>
      <c r="M182" s="190">
        <v>0</v>
      </c>
      <c r="N182" s="203"/>
      <c r="O182" s="190">
        <v>0</v>
      </c>
      <c r="P182" s="203"/>
      <c r="Q182" s="190">
        <v>44877</v>
      </c>
      <c r="R182" s="203"/>
      <c r="S182" s="190">
        <v>75339</v>
      </c>
      <c r="T182" s="203"/>
      <c r="U182" s="190">
        <f t="shared" si="51"/>
        <v>21677807</v>
      </c>
      <c r="V182" s="203"/>
      <c r="W182" s="193">
        <f t="shared" si="68"/>
        <v>3292.4980255164032</v>
      </c>
      <c r="X182" s="203"/>
      <c r="Y182" s="193">
        <f t="shared" si="52"/>
        <v>88.094287165875315</v>
      </c>
      <c r="Z182" s="203"/>
      <c r="AA182" s="190">
        <v>1126200</v>
      </c>
      <c r="AB182" s="203"/>
      <c r="AC182" s="193">
        <f t="shared" si="69"/>
        <v>171.05103280680439</v>
      </c>
      <c r="AD182" s="203"/>
      <c r="AE182" s="193">
        <f t="shared" si="53"/>
        <v>4.576652343394735</v>
      </c>
      <c r="AF182" s="203"/>
      <c r="AG182" s="190">
        <v>57890</v>
      </c>
      <c r="AH182" s="203"/>
      <c r="AI182" s="193">
        <f t="shared" si="70"/>
        <v>8.7925273390036445</v>
      </c>
      <c r="AJ182" s="203"/>
      <c r="AK182" s="193">
        <f t="shared" si="54"/>
        <v>0.23525342226879881</v>
      </c>
      <c r="AL182" s="203"/>
      <c r="AM182" s="190">
        <v>59254</v>
      </c>
      <c r="AN182" s="203"/>
      <c r="AO182" s="193">
        <f t="shared" si="71"/>
        <v>8.9996962332928305</v>
      </c>
      <c r="AP182" s="203"/>
      <c r="AQ182" s="193">
        <f t="shared" si="55"/>
        <v>0.24079644641760933</v>
      </c>
      <c r="AR182" s="203"/>
      <c r="AS182" s="190">
        <v>880967</v>
      </c>
      <c r="AT182" s="203"/>
      <c r="AU182" s="193">
        <f t="shared" si="72"/>
        <v>133.80422235722963</v>
      </c>
      <c r="AV182" s="203"/>
      <c r="AW182" s="193">
        <f t="shared" si="56"/>
        <v>3.5800743074084798</v>
      </c>
      <c r="AX182" s="203"/>
      <c r="AY182" s="190">
        <v>434527</v>
      </c>
      <c r="AZ182" s="203"/>
      <c r="BA182" s="190">
        <v>114800</v>
      </c>
      <c r="BB182" s="203"/>
      <c r="BC182" s="190">
        <f t="shared" si="57"/>
        <v>549327</v>
      </c>
      <c r="BD182" s="203"/>
      <c r="BE182" s="193">
        <f t="shared" si="73"/>
        <v>83.433626974483602</v>
      </c>
      <c r="BF182" s="203"/>
      <c r="BG182" s="193">
        <f t="shared" si="58"/>
        <v>2.2323554447167462</v>
      </c>
      <c r="BH182" s="203"/>
      <c r="BI182" s="190">
        <v>256061</v>
      </c>
      <c r="BJ182" s="203"/>
      <c r="BK182" s="193">
        <f t="shared" si="74"/>
        <v>38.891403402187123</v>
      </c>
      <c r="BL182" s="203"/>
      <c r="BM182" s="193">
        <f t="shared" si="59"/>
        <v>1.0405808699183088</v>
      </c>
      <c r="BN182" s="203"/>
      <c r="BO182" s="190">
        <f t="shared" si="60"/>
        <v>24607506</v>
      </c>
      <c r="BP182" s="203"/>
      <c r="BQ182" s="203">
        <v>87</v>
      </c>
      <c r="BR182" s="203"/>
      <c r="BS182" s="220">
        <v>6584</v>
      </c>
    </row>
    <row r="183" spans="1:71" ht="9.75" customHeight="1" x14ac:dyDescent="0.25">
      <c r="A183" s="203">
        <v>88</v>
      </c>
      <c r="B183" s="203"/>
      <c r="C183" s="10" t="s">
        <v>207</v>
      </c>
      <c r="D183" s="203"/>
      <c r="E183" s="190">
        <v>5163125</v>
      </c>
      <c r="F183" s="220"/>
      <c r="G183" s="190">
        <v>727714</v>
      </c>
      <c r="H183" s="203"/>
      <c r="I183" s="190">
        <v>2399154</v>
      </c>
      <c r="J183" s="190"/>
      <c r="K183" s="190">
        <v>14058</v>
      </c>
      <c r="L183" s="203"/>
      <c r="M183" s="190">
        <v>972765</v>
      </c>
      <c r="N183" s="203"/>
      <c r="O183" s="190">
        <v>73023</v>
      </c>
      <c r="P183" s="203"/>
      <c r="Q183" s="190">
        <v>95858</v>
      </c>
      <c r="R183" s="203"/>
      <c r="S183" s="190">
        <v>108320</v>
      </c>
      <c r="T183" s="203"/>
      <c r="U183" s="190">
        <f t="shared" si="51"/>
        <v>9554017</v>
      </c>
      <c r="V183" s="203"/>
      <c r="W183" s="193">
        <f t="shared" si="68"/>
        <v>832.73921380632794</v>
      </c>
      <c r="X183" s="203"/>
      <c r="Y183" s="193">
        <f t="shared" si="52"/>
        <v>43.919604924687249</v>
      </c>
      <c r="Z183" s="203"/>
      <c r="AA183" s="190">
        <v>1356724</v>
      </c>
      <c r="AB183" s="203"/>
      <c r="AC183" s="193">
        <f t="shared" si="69"/>
        <v>118.25363897847119</v>
      </c>
      <c r="AD183" s="203"/>
      <c r="AE183" s="193">
        <f t="shared" si="53"/>
        <v>6.2368302329628875</v>
      </c>
      <c r="AF183" s="203"/>
      <c r="AG183" s="190">
        <v>66026</v>
      </c>
      <c r="AH183" s="203"/>
      <c r="AI183" s="193">
        <f t="shared" si="70"/>
        <v>5.7549028153055</v>
      </c>
      <c r="AJ183" s="203"/>
      <c r="AK183" s="193">
        <f t="shared" si="54"/>
        <v>0.30352006226882372</v>
      </c>
      <c r="AL183" s="203"/>
      <c r="AM183" s="190">
        <v>1143885</v>
      </c>
      <c r="AN183" s="203"/>
      <c r="AO183" s="193">
        <f t="shared" si="71"/>
        <v>99.702344635230546</v>
      </c>
      <c r="AP183" s="203"/>
      <c r="AQ183" s="193">
        <f t="shared" si="55"/>
        <v>5.2584140554989469</v>
      </c>
      <c r="AR183" s="203"/>
      <c r="AS183" s="190">
        <v>9036162</v>
      </c>
      <c r="AT183" s="203"/>
      <c r="AU183" s="193">
        <f t="shared" si="72"/>
        <v>787.60237078357886</v>
      </c>
      <c r="AV183" s="203"/>
      <c r="AW183" s="193">
        <f t="shared" si="56"/>
        <v>41.539036938648088</v>
      </c>
      <c r="AX183" s="203"/>
      <c r="AY183" s="190">
        <v>116700</v>
      </c>
      <c r="AZ183" s="203"/>
      <c r="BA183" s="190">
        <v>65297</v>
      </c>
      <c r="BB183" s="203"/>
      <c r="BC183" s="190">
        <f t="shared" si="57"/>
        <v>181997</v>
      </c>
      <c r="BD183" s="203"/>
      <c r="BE183" s="193">
        <f t="shared" si="73"/>
        <v>15.863069816089951</v>
      </c>
      <c r="BF183" s="203"/>
      <c r="BG183" s="193">
        <f t="shared" si="58"/>
        <v>0.83663618533212847</v>
      </c>
      <c r="BH183" s="203"/>
      <c r="BI183" s="190">
        <v>414611</v>
      </c>
      <c r="BJ183" s="203"/>
      <c r="BK183" s="193">
        <f t="shared" si="74"/>
        <v>36.137976117841887</v>
      </c>
      <c r="BL183" s="203"/>
      <c r="BM183" s="193">
        <f t="shared" si="59"/>
        <v>1.9059576006018732</v>
      </c>
      <c r="BN183" s="203"/>
      <c r="BO183" s="190">
        <f t="shared" si="60"/>
        <v>21753422</v>
      </c>
      <c r="BP183" s="203"/>
      <c r="BQ183" s="203">
        <v>88</v>
      </c>
      <c r="BR183" s="203"/>
      <c r="BS183" s="220">
        <v>11473</v>
      </c>
    </row>
    <row r="184" spans="1:71" ht="9.75" customHeight="1" x14ac:dyDescent="0.25">
      <c r="A184" s="203">
        <v>89</v>
      </c>
      <c r="B184" s="203"/>
      <c r="C184" s="10" t="s">
        <v>208</v>
      </c>
      <c r="D184" s="203"/>
      <c r="E184" s="190">
        <v>15263608</v>
      </c>
      <c r="F184" s="220"/>
      <c r="G184" s="190">
        <v>1342752</v>
      </c>
      <c r="H184" s="203"/>
      <c r="I184" s="190">
        <v>5622661</v>
      </c>
      <c r="J184" s="190"/>
      <c r="K184" s="190">
        <v>150983</v>
      </c>
      <c r="L184" s="203"/>
      <c r="M184" s="190">
        <v>1152186</v>
      </c>
      <c r="N184" s="203"/>
      <c r="O184" s="190">
        <v>776260</v>
      </c>
      <c r="P184" s="203"/>
      <c r="Q184" s="190">
        <v>316753</v>
      </c>
      <c r="R184" s="203"/>
      <c r="S184" s="190">
        <v>302739</v>
      </c>
      <c r="T184" s="203"/>
      <c r="U184" s="190">
        <f t="shared" si="51"/>
        <v>24927942</v>
      </c>
      <c r="V184" s="203"/>
      <c r="W184" s="193">
        <f t="shared" si="68"/>
        <v>593.90422414409261</v>
      </c>
      <c r="X184" s="203"/>
      <c r="Y184" s="193">
        <f t="shared" si="52"/>
        <v>52.9084755317364</v>
      </c>
      <c r="Z184" s="203"/>
      <c r="AA184" s="190">
        <v>7701872</v>
      </c>
      <c r="AB184" s="203"/>
      <c r="AC184" s="193">
        <f t="shared" si="69"/>
        <v>183.49586639029852</v>
      </c>
      <c r="AD184" s="203"/>
      <c r="AE184" s="193">
        <f t="shared" si="53"/>
        <v>16.346889216148117</v>
      </c>
      <c r="AF184" s="203"/>
      <c r="AG184" s="190">
        <v>168725</v>
      </c>
      <c r="AH184" s="203"/>
      <c r="AI184" s="193">
        <f t="shared" si="70"/>
        <v>4.019846091535034</v>
      </c>
      <c r="AJ184" s="203"/>
      <c r="AK184" s="193">
        <f t="shared" si="54"/>
        <v>0.35811149328300845</v>
      </c>
      <c r="AL184" s="203"/>
      <c r="AM184" s="190">
        <v>45217</v>
      </c>
      <c r="AN184" s="203"/>
      <c r="AO184" s="193">
        <f t="shared" si="71"/>
        <v>1.0772877802396779</v>
      </c>
      <c r="AP184" s="203"/>
      <c r="AQ184" s="193">
        <f t="shared" si="55"/>
        <v>9.597112100623971E-2</v>
      </c>
      <c r="AR184" s="203"/>
      <c r="AS184" s="190">
        <v>12593170</v>
      </c>
      <c r="AT184" s="203"/>
      <c r="AU184" s="193">
        <f t="shared" si="72"/>
        <v>300.03025754651799</v>
      </c>
      <c r="AV184" s="203"/>
      <c r="AW184" s="193">
        <f t="shared" si="56"/>
        <v>26.728457038771868</v>
      </c>
      <c r="AX184" s="203"/>
      <c r="AY184" s="190">
        <v>177545</v>
      </c>
      <c r="AZ184" s="203"/>
      <c r="BA184" s="190">
        <v>644061</v>
      </c>
      <c r="BB184" s="203"/>
      <c r="BC184" s="190">
        <f t="shared" si="57"/>
        <v>821606</v>
      </c>
      <c r="BD184" s="203"/>
      <c r="BE184" s="193">
        <f t="shared" si="73"/>
        <v>19.574631310604435</v>
      </c>
      <c r="BF184" s="203"/>
      <c r="BG184" s="193">
        <f t="shared" si="58"/>
        <v>1.7438230940896693</v>
      </c>
      <c r="BH184" s="203"/>
      <c r="BI184" s="190">
        <v>856683</v>
      </c>
      <c r="BJ184" s="203"/>
      <c r="BK184" s="193">
        <f t="shared" si="74"/>
        <v>20.410335215495675</v>
      </c>
      <c r="BL184" s="203"/>
      <c r="BM184" s="193">
        <f t="shared" si="59"/>
        <v>1.8182725049646913</v>
      </c>
      <c r="BN184" s="203"/>
      <c r="BO184" s="190">
        <f t="shared" si="60"/>
        <v>47115215</v>
      </c>
      <c r="BP184" s="203"/>
      <c r="BQ184" s="203">
        <v>89</v>
      </c>
      <c r="BR184" s="203"/>
      <c r="BS184" s="220">
        <v>41973</v>
      </c>
    </row>
    <row r="185" spans="1:71" ht="9.75" customHeight="1" x14ac:dyDescent="0.25">
      <c r="A185" s="203">
        <v>90</v>
      </c>
      <c r="B185" s="203"/>
      <c r="C185" s="10" t="s">
        <v>209</v>
      </c>
      <c r="D185" s="203"/>
      <c r="E185" s="190">
        <v>30917590</v>
      </c>
      <c r="F185" s="220"/>
      <c r="G185" s="190">
        <v>6026139</v>
      </c>
      <c r="H185" s="203"/>
      <c r="I185" s="190">
        <v>12306301</v>
      </c>
      <c r="J185" s="190"/>
      <c r="K185" s="190">
        <v>8240</v>
      </c>
      <c r="L185" s="203"/>
      <c r="M185" s="190">
        <v>1734980</v>
      </c>
      <c r="N185" s="203"/>
      <c r="O185" s="190">
        <v>0</v>
      </c>
      <c r="P185" s="203"/>
      <c r="Q185" s="190">
        <v>517107</v>
      </c>
      <c r="R185" s="203"/>
      <c r="S185" s="190">
        <v>387741</v>
      </c>
      <c r="T185" s="203"/>
      <c r="U185" s="190">
        <f t="shared" si="51"/>
        <v>51898098</v>
      </c>
      <c r="V185" s="203"/>
      <c r="W185" s="193">
        <f t="shared" si="68"/>
        <v>1309.5659348978047</v>
      </c>
      <c r="X185" s="203"/>
      <c r="Y185" s="193">
        <f t="shared" si="52"/>
        <v>74.014998612417486</v>
      </c>
      <c r="Z185" s="203"/>
      <c r="AA185" s="190">
        <v>8193155</v>
      </c>
      <c r="AB185" s="203"/>
      <c r="AC185" s="193">
        <f t="shared" si="69"/>
        <v>206.74123139036084</v>
      </c>
      <c r="AD185" s="203"/>
      <c r="AE185" s="193">
        <f t="shared" si="53"/>
        <v>11.684751066528902</v>
      </c>
      <c r="AF185" s="203"/>
      <c r="AG185" s="270">
        <v>565796</v>
      </c>
      <c r="AH185" s="203"/>
      <c r="AI185" s="193">
        <f t="shared" si="70"/>
        <v>14.27696189755236</v>
      </c>
      <c r="AJ185" s="203"/>
      <c r="AK185" s="193">
        <f t="shared" si="54"/>
        <v>0.80691570151398173</v>
      </c>
      <c r="AL185" s="203"/>
      <c r="AM185" s="270">
        <v>94467</v>
      </c>
      <c r="AN185" s="203"/>
      <c r="AO185" s="193">
        <f t="shared" si="71"/>
        <v>2.3837244511733537</v>
      </c>
      <c r="AP185" s="203"/>
      <c r="AQ185" s="193">
        <f t="shared" si="55"/>
        <v>0.13472506976882356</v>
      </c>
      <c r="AR185" s="203"/>
      <c r="AS185" s="270">
        <v>7318718</v>
      </c>
      <c r="AT185" s="203"/>
      <c r="AU185" s="193">
        <f t="shared" si="72"/>
        <v>184.67620489528136</v>
      </c>
      <c r="AV185" s="203"/>
      <c r="AW185" s="193">
        <f t="shared" si="56"/>
        <v>10.437663873822022</v>
      </c>
      <c r="AX185" s="203"/>
      <c r="AY185" s="270">
        <v>626443</v>
      </c>
      <c r="AZ185" s="203"/>
      <c r="BA185" s="270">
        <v>426920</v>
      </c>
      <c r="BB185" s="203"/>
      <c r="BC185" s="190">
        <f t="shared" si="57"/>
        <v>1053363</v>
      </c>
      <c r="BD185" s="203"/>
      <c r="BE185" s="193">
        <f t="shared" si="73"/>
        <v>26.579939439818318</v>
      </c>
      <c r="BF185" s="203"/>
      <c r="BG185" s="193">
        <f t="shared" si="58"/>
        <v>1.5022643215821114</v>
      </c>
      <c r="BH185" s="203"/>
      <c r="BI185" s="270">
        <v>994756</v>
      </c>
      <c r="BJ185" s="203"/>
      <c r="BK185" s="193">
        <f t="shared" si="74"/>
        <v>25.101085036588444</v>
      </c>
      <c r="BL185" s="203"/>
      <c r="BM185" s="193">
        <f t="shared" si="59"/>
        <v>1.4186813543666663</v>
      </c>
      <c r="BN185" s="203"/>
      <c r="BO185" s="190">
        <f t="shared" si="60"/>
        <v>70118353</v>
      </c>
      <c r="BP185" s="203"/>
      <c r="BQ185" s="203">
        <v>90</v>
      </c>
      <c r="BR185" s="203"/>
      <c r="BS185" s="220">
        <v>39630</v>
      </c>
    </row>
    <row r="186" spans="1:71" ht="9.75" customHeight="1" x14ac:dyDescent="0.25">
      <c r="A186" s="203">
        <v>91</v>
      </c>
      <c r="B186" s="203"/>
      <c r="C186" s="10" t="s">
        <v>210</v>
      </c>
      <c r="D186" s="203"/>
      <c r="E186" s="190">
        <v>26019764</v>
      </c>
      <c r="F186" s="220"/>
      <c r="G186" s="190">
        <v>1775222</v>
      </c>
      <c r="H186" s="203"/>
      <c r="I186" s="190">
        <v>7556714</v>
      </c>
      <c r="J186" s="190"/>
      <c r="K186" s="190">
        <v>130390</v>
      </c>
      <c r="L186" s="203"/>
      <c r="M186" s="190">
        <v>2937770</v>
      </c>
      <c r="N186" s="203"/>
      <c r="O186" s="190">
        <v>0</v>
      </c>
      <c r="P186" s="203"/>
      <c r="Q186" s="190">
        <v>353041</v>
      </c>
      <c r="R186" s="203"/>
      <c r="S186" s="190">
        <v>436628</v>
      </c>
      <c r="T186" s="203"/>
      <c r="U186" s="190">
        <f t="shared" si="51"/>
        <v>39209529</v>
      </c>
      <c r="V186" s="203"/>
      <c r="W186" s="193">
        <f t="shared" si="68"/>
        <v>726.20997555193367</v>
      </c>
      <c r="X186" s="203"/>
      <c r="Y186" s="193">
        <f t="shared" si="52"/>
        <v>55.33684404499887</v>
      </c>
      <c r="Z186" s="203"/>
      <c r="AA186" s="190">
        <v>10048347</v>
      </c>
      <c r="AB186" s="203"/>
      <c r="AC186" s="193">
        <f t="shared" si="69"/>
        <v>186.10807156615795</v>
      </c>
      <c r="AD186" s="203"/>
      <c r="AE186" s="193">
        <f t="shared" si="53"/>
        <v>14.181343796530484</v>
      </c>
      <c r="AF186" s="203"/>
      <c r="AG186" s="270">
        <v>205690</v>
      </c>
      <c r="AH186" s="203"/>
      <c r="AI186" s="193">
        <f t="shared" si="70"/>
        <v>3.8096384649577715</v>
      </c>
      <c r="AJ186" s="203"/>
      <c r="AK186" s="193">
        <f t="shared" si="54"/>
        <v>0.29029258299980643</v>
      </c>
      <c r="AL186" s="203"/>
      <c r="AM186" s="270">
        <v>1379152</v>
      </c>
      <c r="AN186" s="203"/>
      <c r="AO186" s="193">
        <f t="shared" si="71"/>
        <v>25.543636094236184</v>
      </c>
      <c r="AP186" s="203"/>
      <c r="AQ186" s="193">
        <f t="shared" si="55"/>
        <v>1.9464125452348147</v>
      </c>
      <c r="AR186" s="203"/>
      <c r="AS186" s="270">
        <v>15092679</v>
      </c>
      <c r="AT186" s="203"/>
      <c r="AU186" s="193">
        <f t="shared" si="72"/>
        <v>279.53546821751371</v>
      </c>
      <c r="AV186" s="203"/>
      <c r="AW186" s="193">
        <f t="shared" si="56"/>
        <v>21.300465609883489</v>
      </c>
      <c r="AX186" s="203"/>
      <c r="AY186" s="270">
        <v>1295088</v>
      </c>
      <c r="AZ186" s="203"/>
      <c r="BA186" s="270">
        <v>220951</v>
      </c>
      <c r="BB186" s="203"/>
      <c r="BC186" s="190">
        <f t="shared" si="57"/>
        <v>1516039</v>
      </c>
      <c r="BD186" s="203"/>
      <c r="BE186" s="193">
        <f t="shared" si="73"/>
        <v>28.078956141650615</v>
      </c>
      <c r="BF186" s="203"/>
      <c r="BG186" s="193">
        <f t="shared" si="58"/>
        <v>2.1396026896710758</v>
      </c>
      <c r="BH186" s="203"/>
      <c r="BI186" s="270">
        <v>3404663</v>
      </c>
      <c r="BJ186" s="203"/>
      <c r="BK186" s="193">
        <f t="shared" si="74"/>
        <v>63.058656838050084</v>
      </c>
      <c r="BL186" s="203"/>
      <c r="BM186" s="193">
        <f t="shared" si="59"/>
        <v>4.8050387306814617</v>
      </c>
      <c r="BN186" s="203"/>
      <c r="BO186" s="190">
        <f t="shared" si="60"/>
        <v>70856099</v>
      </c>
      <c r="BP186" s="203"/>
      <c r="BQ186" s="203">
        <v>91</v>
      </c>
      <c r="BR186" s="203"/>
      <c r="BS186" s="220">
        <v>53992</v>
      </c>
    </row>
    <row r="187" spans="1:71" ht="9.75" customHeight="1" x14ac:dyDescent="0.25">
      <c r="A187" s="203">
        <v>92</v>
      </c>
      <c r="B187" s="203"/>
      <c r="C187" s="10" t="s">
        <v>211</v>
      </c>
      <c r="D187" s="203"/>
      <c r="E187" s="190">
        <v>14716299</v>
      </c>
      <c r="F187" s="220"/>
      <c r="G187" s="190">
        <v>404762</v>
      </c>
      <c r="H187" s="203"/>
      <c r="I187" s="190">
        <v>4006761</v>
      </c>
      <c r="J187" s="190"/>
      <c r="K187" s="190">
        <v>26639</v>
      </c>
      <c r="L187" s="203"/>
      <c r="M187" s="190">
        <v>191114</v>
      </c>
      <c r="N187" s="203"/>
      <c r="O187" s="190">
        <v>51081</v>
      </c>
      <c r="P187" s="203"/>
      <c r="Q187" s="190">
        <v>287610</v>
      </c>
      <c r="R187" s="203"/>
      <c r="S187" s="190">
        <v>137670</v>
      </c>
      <c r="T187" s="203"/>
      <c r="U187" s="190">
        <f t="shared" si="51"/>
        <v>19821936</v>
      </c>
      <c r="V187" s="203"/>
      <c r="W187" s="193">
        <f t="shared" si="68"/>
        <v>1106.6906370386914</v>
      </c>
      <c r="X187" s="203"/>
      <c r="Y187" s="193">
        <f t="shared" si="52"/>
        <v>73.244282109122878</v>
      </c>
      <c r="Z187" s="203"/>
      <c r="AA187" s="190">
        <v>2268067</v>
      </c>
      <c r="AB187" s="203"/>
      <c r="AC187" s="193">
        <f t="shared" si="69"/>
        <v>126.62983641337725</v>
      </c>
      <c r="AD187" s="203"/>
      <c r="AE187" s="193">
        <f t="shared" si="53"/>
        <v>8.3807625647864068</v>
      </c>
      <c r="AF187" s="203"/>
      <c r="AG187" s="190">
        <v>275080</v>
      </c>
      <c r="AH187" s="203"/>
      <c r="AI187" s="193">
        <f t="shared" si="70"/>
        <v>15.35815979007314</v>
      </c>
      <c r="AJ187" s="203"/>
      <c r="AK187" s="193">
        <f t="shared" si="54"/>
        <v>1.0164515273673329</v>
      </c>
      <c r="AL187" s="203"/>
      <c r="AM187" s="190">
        <v>222405</v>
      </c>
      <c r="AN187" s="203"/>
      <c r="AO187" s="193">
        <f t="shared" si="71"/>
        <v>12.417229635419574</v>
      </c>
      <c r="AP187" s="203"/>
      <c r="AQ187" s="193">
        <f t="shared" si="55"/>
        <v>0.82181148009354255</v>
      </c>
      <c r="AR187" s="203"/>
      <c r="AS187" s="190">
        <v>3438472</v>
      </c>
      <c r="AT187" s="203"/>
      <c r="AU187" s="193">
        <f t="shared" si="72"/>
        <v>191.97543409078219</v>
      </c>
      <c r="AV187" s="203"/>
      <c r="AW187" s="193">
        <f t="shared" si="56"/>
        <v>12.705540628943609</v>
      </c>
      <c r="AX187" s="203"/>
      <c r="AY187" s="190">
        <v>266740</v>
      </c>
      <c r="AZ187" s="203"/>
      <c r="BA187" s="190">
        <v>392004</v>
      </c>
      <c r="BB187" s="203"/>
      <c r="BC187" s="190">
        <f t="shared" si="57"/>
        <v>658744</v>
      </c>
      <c r="BD187" s="203"/>
      <c r="BE187" s="193">
        <f t="shared" si="73"/>
        <v>36.778739322204231</v>
      </c>
      <c r="BF187" s="203"/>
      <c r="BG187" s="193">
        <f t="shared" si="58"/>
        <v>2.4341331428823119</v>
      </c>
      <c r="BH187" s="203"/>
      <c r="BI187" s="190">
        <v>378072</v>
      </c>
      <c r="BJ187" s="203"/>
      <c r="BK187" s="193">
        <f t="shared" si="74"/>
        <v>21.108369158617609</v>
      </c>
      <c r="BL187" s="203"/>
      <c r="BM187" s="193">
        <f t="shared" si="59"/>
        <v>1.3970185468039198</v>
      </c>
      <c r="BN187" s="203"/>
      <c r="BO187" s="190">
        <f t="shared" si="60"/>
        <v>27062776</v>
      </c>
      <c r="BP187" s="203"/>
      <c r="BQ187" s="203">
        <v>92</v>
      </c>
      <c r="BR187" s="203"/>
      <c r="BS187" s="220">
        <v>17911</v>
      </c>
    </row>
    <row r="188" spans="1:71" ht="9.75" customHeight="1" x14ac:dyDescent="0.25">
      <c r="A188" s="203">
        <v>93</v>
      </c>
      <c r="B188" s="203"/>
      <c r="C188" s="10" t="s">
        <v>212</v>
      </c>
      <c r="D188" s="203"/>
      <c r="E188" s="190">
        <v>0</v>
      </c>
      <c r="F188" s="220"/>
      <c r="G188" s="190">
        <v>0</v>
      </c>
      <c r="H188" s="203"/>
      <c r="I188" s="190">
        <v>0</v>
      </c>
      <c r="J188" s="190"/>
      <c r="K188" s="190">
        <v>0</v>
      </c>
      <c r="L188" s="203"/>
      <c r="M188" s="190">
        <v>0</v>
      </c>
      <c r="N188" s="203"/>
      <c r="O188" s="190">
        <v>0</v>
      </c>
      <c r="P188" s="203"/>
      <c r="Q188" s="190">
        <v>0</v>
      </c>
      <c r="R188" s="203"/>
      <c r="S188" s="190">
        <v>0</v>
      </c>
      <c r="T188" s="203"/>
      <c r="U188" s="190">
        <f t="shared" si="51"/>
        <v>0</v>
      </c>
      <c r="V188" s="203"/>
      <c r="W188" s="193">
        <v>0</v>
      </c>
      <c r="X188" s="203"/>
      <c r="Y188" s="193">
        <f t="shared" si="52"/>
        <v>0</v>
      </c>
      <c r="Z188" s="203"/>
      <c r="AA188" s="190">
        <v>0</v>
      </c>
      <c r="AB188" s="203"/>
      <c r="AC188" s="193">
        <v>0</v>
      </c>
      <c r="AD188" s="203"/>
      <c r="AE188" s="193">
        <f t="shared" si="53"/>
        <v>0</v>
      </c>
      <c r="AF188" s="203"/>
      <c r="AG188" s="190">
        <v>0</v>
      </c>
      <c r="AH188" s="203"/>
      <c r="AI188" s="193">
        <v>0</v>
      </c>
      <c r="AJ188" s="203"/>
      <c r="AK188" s="193">
        <f t="shared" si="54"/>
        <v>0</v>
      </c>
      <c r="AL188" s="203"/>
      <c r="AM188" s="190">
        <v>0</v>
      </c>
      <c r="AN188" s="203"/>
      <c r="AO188" s="193">
        <v>0</v>
      </c>
      <c r="AP188" s="203"/>
      <c r="AQ188" s="193">
        <f t="shared" si="55"/>
        <v>0</v>
      </c>
      <c r="AR188" s="203"/>
      <c r="AS188" s="190">
        <v>0</v>
      </c>
      <c r="AT188" s="203"/>
      <c r="AU188" s="193">
        <v>0</v>
      </c>
      <c r="AV188" s="203"/>
      <c r="AW188" s="193">
        <f t="shared" si="56"/>
        <v>0</v>
      </c>
      <c r="AX188" s="203"/>
      <c r="AY188" s="190">
        <v>0</v>
      </c>
      <c r="AZ188" s="203"/>
      <c r="BA188" s="190">
        <v>0</v>
      </c>
      <c r="BB188" s="203"/>
      <c r="BC188" s="190">
        <f t="shared" si="57"/>
        <v>0</v>
      </c>
      <c r="BD188" s="203"/>
      <c r="BE188" s="193">
        <v>0</v>
      </c>
      <c r="BF188" s="203"/>
      <c r="BG188" s="193">
        <f t="shared" si="58"/>
        <v>0</v>
      </c>
      <c r="BH188" s="203"/>
      <c r="BI188" s="190">
        <v>0</v>
      </c>
      <c r="BJ188" s="203"/>
      <c r="BK188" s="193">
        <v>0</v>
      </c>
      <c r="BL188" s="203"/>
      <c r="BM188" s="193">
        <f t="shared" si="59"/>
        <v>0</v>
      </c>
      <c r="BN188" s="203"/>
      <c r="BO188" s="190">
        <f t="shared" si="60"/>
        <v>0</v>
      </c>
      <c r="BP188" s="203"/>
      <c r="BQ188" s="203">
        <v>93</v>
      </c>
      <c r="BR188" s="203"/>
      <c r="BS188" s="220">
        <v>0</v>
      </c>
    </row>
    <row r="189" spans="1:71" ht="9.75" customHeight="1" x14ac:dyDescent="0.25">
      <c r="A189" s="203">
        <v>94</v>
      </c>
      <c r="B189" s="203"/>
      <c r="C189" s="10" t="s">
        <v>213</v>
      </c>
      <c r="D189" s="203"/>
      <c r="E189" s="190">
        <v>12564987</v>
      </c>
      <c r="F189" s="220"/>
      <c r="G189" s="190">
        <v>1740425</v>
      </c>
      <c r="H189" s="203"/>
      <c r="I189" s="190">
        <v>4576848</v>
      </c>
      <c r="J189" s="190"/>
      <c r="K189" s="190">
        <v>69475</v>
      </c>
      <c r="L189" s="203"/>
      <c r="M189" s="190">
        <v>1831904</v>
      </c>
      <c r="N189" s="203"/>
      <c r="O189" s="190">
        <v>375510</v>
      </c>
      <c r="P189" s="203"/>
      <c r="Q189" s="190">
        <v>110980</v>
      </c>
      <c r="R189" s="203"/>
      <c r="S189" s="190">
        <v>200701</v>
      </c>
      <c r="T189" s="203"/>
      <c r="U189" s="190">
        <f t="shared" si="51"/>
        <v>21470830</v>
      </c>
      <c r="V189" s="203"/>
      <c r="W189" s="193">
        <f>(U189/$BS189)</f>
        <v>749.41815008726007</v>
      </c>
      <c r="X189" s="203"/>
      <c r="Y189" s="193">
        <f t="shared" si="52"/>
        <v>46.975168774250378</v>
      </c>
      <c r="Z189" s="203"/>
      <c r="AA189" s="190">
        <v>6323967</v>
      </c>
      <c r="AB189" s="203"/>
      <c r="AC189" s="193">
        <f>(AA189/$BS189)</f>
        <v>220.73183246073299</v>
      </c>
      <c r="AD189" s="203"/>
      <c r="AE189" s="193">
        <f t="shared" si="53"/>
        <v>13.835954043126877</v>
      </c>
      <c r="AF189" s="203"/>
      <c r="AG189" s="190">
        <v>111736</v>
      </c>
      <c r="AH189" s="203"/>
      <c r="AI189" s="193">
        <f>(AG189/$BS189)</f>
        <v>3.9000349040139617</v>
      </c>
      <c r="AJ189" s="203"/>
      <c r="AK189" s="193">
        <f t="shared" si="54"/>
        <v>0.24446271793683058</v>
      </c>
      <c r="AL189" s="203"/>
      <c r="AM189" s="190">
        <v>1384273</v>
      </c>
      <c r="AN189" s="203"/>
      <c r="AO189" s="193">
        <f>(AM189/$BS189)</f>
        <v>48.316684118673649</v>
      </c>
      <c r="AP189" s="203"/>
      <c r="AQ189" s="193">
        <f t="shared" si="55"/>
        <v>3.0285954387714815</v>
      </c>
      <c r="AR189" s="203"/>
      <c r="AS189" s="190">
        <v>14670168</v>
      </c>
      <c r="AT189" s="203"/>
      <c r="AU189" s="193">
        <f>(AS189/$BS189)</f>
        <v>512.04774869109951</v>
      </c>
      <c r="AV189" s="203"/>
      <c r="AW189" s="193">
        <f t="shared" si="56"/>
        <v>32.096272838386177</v>
      </c>
      <c r="AX189" s="203"/>
      <c r="AY189" s="190">
        <v>1049283</v>
      </c>
      <c r="AZ189" s="203"/>
      <c r="BA189" s="190">
        <v>264086</v>
      </c>
      <c r="BB189" s="203"/>
      <c r="BC189" s="190">
        <f t="shared" si="57"/>
        <v>1313369</v>
      </c>
      <c r="BD189" s="203"/>
      <c r="BE189" s="193">
        <f>(BC189/$BS189)</f>
        <v>45.841849912739967</v>
      </c>
      <c r="BF189" s="203"/>
      <c r="BG189" s="193">
        <f t="shared" si="58"/>
        <v>2.8734674177881545</v>
      </c>
      <c r="BH189" s="203"/>
      <c r="BI189" s="190">
        <v>432422</v>
      </c>
      <c r="BJ189" s="203"/>
      <c r="BK189" s="193">
        <f>(BI189/$BS189)</f>
        <v>15.09326352530541</v>
      </c>
      <c r="BL189" s="203"/>
      <c r="BM189" s="193">
        <f t="shared" si="59"/>
        <v>0.94607876974010308</v>
      </c>
      <c r="BN189" s="203"/>
      <c r="BO189" s="190">
        <f t="shared" si="60"/>
        <v>45706765</v>
      </c>
      <c r="BP189" s="203"/>
      <c r="BQ189" s="203">
        <v>94</v>
      </c>
      <c r="BR189" s="203"/>
      <c r="BS189" s="220">
        <v>28650</v>
      </c>
    </row>
    <row r="190" spans="1:71" ht="9.75" customHeight="1" x14ac:dyDescent="0.25">
      <c r="A190" s="221">
        <v>95</v>
      </c>
      <c r="B190" s="203"/>
      <c r="C190" s="10" t="s">
        <v>214</v>
      </c>
      <c r="D190" s="203"/>
      <c r="E190" s="191">
        <v>72519126</v>
      </c>
      <c r="F190" s="220"/>
      <c r="G190" s="191">
        <v>3584888</v>
      </c>
      <c r="H190" s="203"/>
      <c r="I190" s="191">
        <v>15115356</v>
      </c>
      <c r="J190" s="196"/>
      <c r="K190" s="191">
        <v>26065</v>
      </c>
      <c r="L190" s="203"/>
      <c r="M190" s="191">
        <v>149398</v>
      </c>
      <c r="N190" s="203"/>
      <c r="O190" s="191">
        <v>0</v>
      </c>
      <c r="P190" s="203"/>
      <c r="Q190" s="191">
        <v>387730</v>
      </c>
      <c r="R190" s="203"/>
      <c r="S190" s="191">
        <v>224070</v>
      </c>
      <c r="T190" s="203"/>
      <c r="U190" s="191">
        <f t="shared" si="51"/>
        <v>92006633</v>
      </c>
      <c r="V190" s="203"/>
      <c r="W190" s="193">
        <f>(U190/$BS190)</f>
        <v>1338.7651218624956</v>
      </c>
      <c r="X190" s="203"/>
      <c r="Y190" s="193">
        <f t="shared" si="52"/>
        <v>63.385583814715588</v>
      </c>
      <c r="Z190" s="203"/>
      <c r="AA190" s="191">
        <v>33523731</v>
      </c>
      <c r="AB190" s="203"/>
      <c r="AC190" s="193">
        <f>(AA190/$BS190)</f>
        <v>487.79528555838488</v>
      </c>
      <c r="AD190" s="203"/>
      <c r="AE190" s="193">
        <f t="shared" si="53"/>
        <v>23.095305107866288</v>
      </c>
      <c r="AF190" s="203"/>
      <c r="AG190" s="191">
        <v>1104298</v>
      </c>
      <c r="AH190" s="203"/>
      <c r="AI190" s="193">
        <f>(AG190/$BS190)</f>
        <v>16.068359403419425</v>
      </c>
      <c r="AJ190" s="203"/>
      <c r="AK190" s="193">
        <f t="shared" si="54"/>
        <v>0.76077746954855729</v>
      </c>
      <c r="AL190" s="203"/>
      <c r="AM190" s="191">
        <v>433857</v>
      </c>
      <c r="AN190" s="203"/>
      <c r="AO190" s="193">
        <f>(AM190/$BS190)</f>
        <v>6.3129428883230263</v>
      </c>
      <c r="AP190" s="203"/>
      <c r="AQ190" s="193">
        <f t="shared" si="55"/>
        <v>0.29889452901837044</v>
      </c>
      <c r="AR190" s="203"/>
      <c r="AS190" s="191">
        <v>13894271</v>
      </c>
      <c r="AT190" s="203"/>
      <c r="AU190" s="193">
        <f>(AS190/$BS190)</f>
        <v>202.17200436522373</v>
      </c>
      <c r="AV190" s="203"/>
      <c r="AW190" s="193">
        <f t="shared" si="56"/>
        <v>9.5720976879446518</v>
      </c>
      <c r="AX190" s="203"/>
      <c r="AY190" s="191">
        <v>1344977</v>
      </c>
      <c r="AZ190" s="203"/>
      <c r="BA190" s="191">
        <v>1310259</v>
      </c>
      <c r="BB190" s="203"/>
      <c r="BC190" s="191">
        <f t="shared" si="57"/>
        <v>2655236</v>
      </c>
      <c r="BD190" s="203"/>
      <c r="BE190" s="193">
        <f>(BC190/$BS190)</f>
        <v>38.635663877773737</v>
      </c>
      <c r="BF190" s="203"/>
      <c r="BG190" s="193">
        <f t="shared" si="58"/>
        <v>1.8292559844663607</v>
      </c>
      <c r="BH190" s="203"/>
      <c r="BI190" s="191">
        <v>1535852</v>
      </c>
      <c r="BJ190" s="203"/>
      <c r="BK190" s="193">
        <f>(BI190/$BS190)</f>
        <v>22.347791924336121</v>
      </c>
      <c r="BL190" s="203"/>
      <c r="BM190" s="193">
        <f t="shared" si="59"/>
        <v>1.0580854064401917</v>
      </c>
      <c r="BN190" s="203"/>
      <c r="BO190" s="191">
        <f t="shared" si="60"/>
        <v>145153878</v>
      </c>
      <c r="BP190" s="203"/>
      <c r="BQ190" s="221">
        <v>95</v>
      </c>
      <c r="BR190" s="203"/>
      <c r="BS190" s="222">
        <v>68725</v>
      </c>
    </row>
    <row r="191" spans="1:71" ht="10.35" customHeight="1" x14ac:dyDescent="0.25">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19"/>
      <c r="X191" s="219"/>
      <c r="Y191" s="219"/>
      <c r="Z191" s="203"/>
      <c r="AA191" s="203"/>
      <c r="AB191" s="203"/>
      <c r="AC191" s="219"/>
      <c r="AD191" s="219"/>
      <c r="AE191" s="219"/>
      <c r="AF191" s="203"/>
      <c r="AG191" s="203"/>
      <c r="AH191" s="203"/>
      <c r="AI191" s="219"/>
      <c r="AJ191" s="219"/>
      <c r="AK191" s="219"/>
      <c r="AL191" s="203"/>
      <c r="AM191" s="203"/>
      <c r="AN191" s="203"/>
      <c r="AO191" s="219"/>
      <c r="AP191" s="219"/>
      <c r="AQ191" s="219"/>
      <c r="AR191" s="203"/>
      <c r="AS191" s="203"/>
      <c r="AT191" s="203"/>
      <c r="AU191" s="219"/>
      <c r="AV191" s="219"/>
      <c r="AW191" s="219"/>
      <c r="AX191" s="203"/>
      <c r="AY191" s="203"/>
      <c r="AZ191" s="203"/>
      <c r="BA191" s="203"/>
      <c r="BB191" s="203"/>
      <c r="BC191" s="203"/>
      <c r="BD191" s="203"/>
      <c r="BE191" s="219"/>
      <c r="BF191" s="219"/>
      <c r="BG191" s="219"/>
      <c r="BH191" s="203"/>
      <c r="BI191" s="203"/>
      <c r="BJ191" s="203"/>
      <c r="BK191" s="219"/>
      <c r="BL191" s="219"/>
      <c r="BM191" s="219"/>
      <c r="BN191" s="203"/>
      <c r="BO191" s="203"/>
      <c r="BP191" s="203"/>
      <c r="BQ191" s="203"/>
      <c r="BR191" s="203"/>
      <c r="BS191" s="203"/>
    </row>
    <row r="192" spans="1:71" ht="10.5" customHeight="1" x14ac:dyDescent="0.25">
      <c r="A192" s="221">
        <f>A190</f>
        <v>95</v>
      </c>
      <c r="B192" s="203"/>
      <c r="C192" s="211" t="s">
        <v>63</v>
      </c>
      <c r="D192" s="204"/>
      <c r="E192" s="192">
        <f>SUM(E80:E191)</f>
        <v>8245111745</v>
      </c>
      <c r="F192" s="204"/>
      <c r="G192" s="192">
        <f>SUM(G80:G191)</f>
        <v>324087316</v>
      </c>
      <c r="H192" s="204"/>
      <c r="I192" s="192">
        <f>SUM(I80:I191)</f>
        <v>1930114537</v>
      </c>
      <c r="J192" s="199"/>
      <c r="K192" s="192">
        <f>SUM(K80:K191)</f>
        <v>5883521</v>
      </c>
      <c r="L192" s="204"/>
      <c r="M192" s="192">
        <f>SUM(M80:M191)</f>
        <v>138088406</v>
      </c>
      <c r="N192" s="204"/>
      <c r="O192" s="192">
        <f>SUM(O80:O191)</f>
        <v>12493351</v>
      </c>
      <c r="P192" s="244"/>
      <c r="Q192" s="192">
        <f>SUM(Q80:Q191)</f>
        <v>60976691</v>
      </c>
      <c r="R192" s="244"/>
      <c r="S192" s="192">
        <f>SUM(S80:S191)</f>
        <v>27752488</v>
      </c>
      <c r="T192" s="204"/>
      <c r="U192" s="192">
        <f>SUM(U80:U191)</f>
        <v>10744508055</v>
      </c>
      <c r="V192" s="204"/>
      <c r="W192" s="128">
        <f>(U192/$BS192)</f>
        <v>1835.9766493062527</v>
      </c>
      <c r="X192" s="219"/>
      <c r="Y192" s="193">
        <f>IF($BO192,U192/$BO192*100,0)</f>
        <v>70.737678992548709</v>
      </c>
      <c r="Z192" s="204"/>
      <c r="AA192" s="192">
        <f>SUM(AA80:AA191)</f>
        <v>2124266516</v>
      </c>
      <c r="AB192" s="204"/>
      <c r="AC192" s="128">
        <f>(AA192/$BS192)</f>
        <v>362.98578774523031</v>
      </c>
      <c r="AD192" s="219"/>
      <c r="AE192" s="193">
        <f>IF($BO192,AA192/$BO192*100,0)</f>
        <v>13.985347875792332</v>
      </c>
      <c r="AF192" s="203"/>
      <c r="AG192" s="192">
        <f>SUM(AG80:AG191)</f>
        <v>202554384</v>
      </c>
      <c r="AH192" s="204"/>
      <c r="AI192" s="128">
        <f>(AG192/$BS192)</f>
        <v>34.611646930224396</v>
      </c>
      <c r="AJ192" s="219"/>
      <c r="AK192" s="193">
        <f>IF($BO192,AG192/$BO192*100,0)</f>
        <v>1.3335396018673693</v>
      </c>
      <c r="AL192" s="204"/>
      <c r="AM192" s="192">
        <f>SUM(AM80:AM191)</f>
        <v>58674570</v>
      </c>
      <c r="AN192" s="204"/>
      <c r="AO192" s="128">
        <f>(AM192/$BS192)</f>
        <v>10.026065397936469</v>
      </c>
      <c r="AP192" s="219"/>
      <c r="AQ192" s="193">
        <f>IF($BO192,AM192/$BO192*100,0)</f>
        <v>0.38629064043135741</v>
      </c>
      <c r="AR192" s="204"/>
      <c r="AS192" s="192">
        <f>SUM(AS80:AS191)</f>
        <v>1501270742</v>
      </c>
      <c r="AT192" s="204"/>
      <c r="AU192" s="128">
        <f>(AS192/$BS192)</f>
        <v>256.53087256200786</v>
      </c>
      <c r="AV192" s="219"/>
      <c r="AW192" s="193">
        <f>IF($BO192,AS192/$BO192*100,0)</f>
        <v>9.8837850262565059</v>
      </c>
      <c r="AX192" s="204"/>
      <c r="AY192" s="192">
        <f>SUM(AY80:AY191)</f>
        <v>224679085</v>
      </c>
      <c r="AZ192" s="204"/>
      <c r="BA192" s="192">
        <f>SUM(BA80:BA191)</f>
        <v>117393900</v>
      </c>
      <c r="BB192" s="204"/>
      <c r="BC192" s="192">
        <f>SUM(BC80:BC191)</f>
        <v>342072985</v>
      </c>
      <c r="BD192" s="204"/>
      <c r="BE192" s="128">
        <f>(BC192/$BS192)</f>
        <v>58.452002604831037</v>
      </c>
      <c r="BF192" s="219"/>
      <c r="BG192" s="193">
        <f>IF($BO192,BC192/$BO192*100,0)</f>
        <v>2.2520760262907102</v>
      </c>
      <c r="BH192" s="204"/>
      <c r="BI192" s="192">
        <f>SUM(BI80:BI191)</f>
        <v>215881753</v>
      </c>
      <c r="BJ192" s="204"/>
      <c r="BK192" s="128">
        <f>(BI192/$BS192)</f>
        <v>36.888972067441955</v>
      </c>
      <c r="BL192" s="219"/>
      <c r="BM192" s="193">
        <f>IF($BO192,BI192/$BO192*100,0)</f>
        <v>1.42128183681302</v>
      </c>
      <c r="BN192" s="204"/>
      <c r="BO192" s="192">
        <f>SUM(BO80:BO191)</f>
        <v>15189229005</v>
      </c>
      <c r="BP192" s="203"/>
      <c r="BQ192" s="221">
        <f>BQ190</f>
        <v>95</v>
      </c>
      <c r="BR192" s="203"/>
      <c r="BS192" s="222">
        <f>SUM(BS80:BS191)</f>
        <v>5852203</v>
      </c>
    </row>
    <row r="193" spans="1:71" ht="8.85" customHeight="1" x14ac:dyDescent="0.25">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row>
    <row r="194" spans="1:71" ht="8.85" customHeight="1" x14ac:dyDescent="0.25">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c r="BM194" s="203"/>
      <c r="BN194" s="203"/>
      <c r="BO194" s="203"/>
      <c r="BP194" s="203"/>
      <c r="BQ194" s="203"/>
      <c r="BR194" s="203"/>
      <c r="BS194" s="203"/>
    </row>
    <row r="195" spans="1:71" ht="8.85" customHeight="1" x14ac:dyDescent="0.25">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c r="BM195" s="203"/>
      <c r="BN195" s="203"/>
      <c r="BO195" s="203"/>
      <c r="BP195" s="203"/>
      <c r="BQ195" s="203"/>
      <c r="BR195" s="203"/>
      <c r="BS195" s="203"/>
    </row>
    <row r="196" spans="1:71" ht="5.45" customHeight="1" x14ac:dyDescent="0.25">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row>
    <row r="197" spans="1:71" ht="8.85" hidden="1" customHeight="1" x14ac:dyDescent="0.25">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3"/>
      <c r="BN197" s="203"/>
      <c r="BO197" s="203"/>
      <c r="BP197" s="203"/>
      <c r="BQ197" s="203"/>
      <c r="BR197" s="203"/>
      <c r="BS197" s="203"/>
    </row>
    <row r="198" spans="1:71" ht="8.85" hidden="1" customHeight="1" x14ac:dyDescent="0.25">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row>
    <row r="199" spans="1:71" ht="8.85" customHeight="1" x14ac:dyDescent="0.25">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row>
    <row r="200" spans="1:71" ht="10.5" customHeight="1" x14ac:dyDescent="0.25">
      <c r="A200" s="223" t="s">
        <v>285</v>
      </c>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BM200" s="203"/>
      <c r="BN200" s="203"/>
      <c r="BO200" s="203"/>
      <c r="BP200" s="203"/>
      <c r="BQ200" s="224" t="s">
        <v>286</v>
      </c>
      <c r="BR200" s="203"/>
      <c r="BS200" s="203"/>
    </row>
    <row r="201" spans="1:71" ht="10.5" customHeight="1" x14ac:dyDescent="0.25">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36"/>
      <c r="AC201" s="236"/>
      <c r="AD201" s="236"/>
      <c r="AE201" s="204" t="s">
        <v>40</v>
      </c>
      <c r="AF201" s="236"/>
      <c r="AG201" s="205" t="s">
        <v>41</v>
      </c>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c r="BM201" s="203"/>
      <c r="BN201" s="203"/>
      <c r="BO201" s="203"/>
      <c r="BP201" s="203"/>
      <c r="BQ201" s="204" t="s">
        <v>250</v>
      </c>
      <c r="BR201" s="203"/>
      <c r="BS201" s="203"/>
    </row>
    <row r="202" spans="1:71" ht="10.5" customHeight="1" x14ac:dyDescent="0.25">
      <c r="A202" s="220"/>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36"/>
      <c r="AC202" s="236"/>
      <c r="AD202" s="236"/>
      <c r="AE202" s="204" t="s">
        <v>251</v>
      </c>
      <c r="AF202" s="236"/>
      <c r="AG202" s="205" t="s">
        <v>252</v>
      </c>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4" t="s">
        <v>215</v>
      </c>
      <c r="BR202" s="203"/>
      <c r="BS202" s="203"/>
    </row>
    <row r="203" spans="1:71" ht="10.5" customHeight="1" x14ac:dyDescent="0.25">
      <c r="A203" s="218"/>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36"/>
      <c r="AC203" s="236"/>
      <c r="AD203" s="236"/>
      <c r="AE203" s="204" t="s">
        <v>46</v>
      </c>
      <c r="AF203" s="236"/>
      <c r="AG203" s="207" t="s">
        <v>47</v>
      </c>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c r="BM203" s="203"/>
      <c r="BN203" s="203"/>
      <c r="BO203" s="203"/>
      <c r="BP203" s="203"/>
      <c r="BQ203" s="203"/>
      <c r="BR203" s="203"/>
      <c r="BS203" s="203"/>
    </row>
    <row r="204" spans="1:71" ht="9.6" customHeight="1" x14ac:dyDescent="0.25">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03"/>
      <c r="BQ204" s="203"/>
      <c r="BR204" s="203"/>
      <c r="BS204" s="203"/>
    </row>
    <row r="205" spans="1:71" ht="9.6" customHeight="1" x14ac:dyDescent="0.25">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29" t="s">
        <v>253</v>
      </c>
      <c r="AH205" s="229"/>
      <c r="AI205" s="229"/>
      <c r="AJ205" s="229"/>
      <c r="AK205" s="229"/>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row>
    <row r="206" spans="1:71" ht="9.6" customHeight="1" x14ac:dyDescent="0.25">
      <c r="A206" s="203"/>
      <c r="B206" s="203"/>
      <c r="C206" s="203"/>
      <c r="D206" s="203"/>
      <c r="E206" s="306" t="s">
        <v>254</v>
      </c>
      <c r="F206" s="306"/>
      <c r="G206" s="306"/>
      <c r="H206" s="306"/>
      <c r="I206" s="306"/>
      <c r="J206" s="306"/>
      <c r="K206" s="306"/>
      <c r="L206" s="306"/>
      <c r="M206" s="306"/>
      <c r="N206" s="306"/>
      <c r="O206" s="306"/>
      <c r="P206" s="306"/>
      <c r="Q206" s="306"/>
      <c r="R206" s="306"/>
      <c r="S206" s="306"/>
      <c r="T206" s="306"/>
      <c r="U206" s="306"/>
      <c r="V206" s="306"/>
      <c r="W206" s="306"/>
      <c r="X206" s="306"/>
      <c r="Y206" s="306"/>
      <c r="Z206" s="229"/>
      <c r="AA206" s="237" t="s">
        <v>255</v>
      </c>
      <c r="AB206" s="238"/>
      <c r="AC206" s="238"/>
      <c r="AD206" s="238"/>
      <c r="AE206" s="238"/>
      <c r="AF206" s="203"/>
      <c r="AG206" s="210" t="s">
        <v>256</v>
      </c>
      <c r="AH206" s="210"/>
      <c r="AI206" s="210"/>
      <c r="AJ206" s="210"/>
      <c r="AK206" s="210"/>
      <c r="AL206" s="203"/>
      <c r="AM206" s="210" t="s">
        <v>257</v>
      </c>
      <c r="AN206" s="210"/>
      <c r="AO206" s="210"/>
      <c r="AP206" s="210"/>
      <c r="AQ206" s="210"/>
      <c r="AR206" s="203"/>
      <c r="AS206" s="210" t="s">
        <v>258</v>
      </c>
      <c r="AT206" s="210"/>
      <c r="AU206" s="210"/>
      <c r="AV206" s="210"/>
      <c r="AW206" s="210"/>
      <c r="AX206" s="203"/>
      <c r="AY206" s="210" t="s">
        <v>259</v>
      </c>
      <c r="AZ206" s="210"/>
      <c r="BA206" s="210"/>
      <c r="BB206" s="210"/>
      <c r="BC206" s="210"/>
      <c r="BD206" s="210"/>
      <c r="BE206" s="210"/>
      <c r="BF206" s="210"/>
      <c r="BG206" s="210"/>
      <c r="BH206" s="203"/>
      <c r="BI206" s="210" t="s">
        <v>260</v>
      </c>
      <c r="BJ206" s="210"/>
      <c r="BK206" s="210"/>
      <c r="BL206" s="210"/>
      <c r="BM206" s="210"/>
      <c r="BN206" s="203"/>
      <c r="BO206" s="203"/>
      <c r="BP206" s="203"/>
      <c r="BQ206" s="203"/>
      <c r="BR206" s="203"/>
      <c r="BS206" s="203"/>
    </row>
    <row r="207" spans="1:71" ht="9.6" customHeight="1" x14ac:dyDescent="0.25">
      <c r="A207" s="203"/>
      <c r="B207" s="203"/>
      <c r="C207" s="203"/>
      <c r="D207" s="203"/>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15"/>
      <c r="BK207" s="215"/>
      <c r="BL207" s="215"/>
      <c r="BM207" s="215"/>
      <c r="BN207" s="215"/>
      <c r="BO207" s="215"/>
      <c r="BP207" s="215"/>
      <c r="BQ207" s="215"/>
      <c r="BR207" s="203"/>
      <c r="BS207" s="203"/>
    </row>
    <row r="208" spans="1:71" ht="9.6" customHeight="1" x14ac:dyDescent="0.25">
      <c r="A208" s="203"/>
      <c r="B208" s="203"/>
      <c r="C208" s="203"/>
      <c r="D208" s="203"/>
      <c r="E208" s="215"/>
      <c r="F208" s="215"/>
      <c r="G208" s="215"/>
      <c r="H208" s="215"/>
      <c r="I208" s="215"/>
      <c r="J208" s="215"/>
      <c r="K208" s="215"/>
      <c r="L208" s="215"/>
      <c r="M208" s="215"/>
      <c r="N208" s="215"/>
      <c r="O208" s="215"/>
      <c r="P208" s="215"/>
      <c r="Q208" s="215"/>
      <c r="R208" s="215"/>
      <c r="S208" s="215"/>
      <c r="T208" s="215"/>
      <c r="U208" s="239" t="s">
        <v>63</v>
      </c>
      <c r="V208" s="239"/>
      <c r="W208" s="239"/>
      <c r="X208" s="239"/>
      <c r="Y208" s="239"/>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39" t="s">
        <v>63</v>
      </c>
      <c r="BD208" s="239"/>
      <c r="BE208" s="239"/>
      <c r="BF208" s="239"/>
      <c r="BG208" s="239"/>
      <c r="BH208" s="215"/>
      <c r="BI208" s="215"/>
      <c r="BJ208" s="215"/>
      <c r="BK208" s="215"/>
      <c r="BL208" s="215"/>
      <c r="BM208" s="215"/>
      <c r="BN208" s="215"/>
      <c r="BO208" s="215"/>
      <c r="BP208" s="215"/>
      <c r="BQ208" s="215"/>
      <c r="BR208" s="203"/>
      <c r="BS208" s="203"/>
    </row>
    <row r="209" spans="1:71" ht="9.6" customHeight="1" x14ac:dyDescent="0.25">
      <c r="A209" s="203"/>
      <c r="B209" s="203"/>
      <c r="C209" s="203"/>
      <c r="D209" s="203"/>
      <c r="E209" s="215"/>
      <c r="F209" s="215"/>
      <c r="G209" s="226" t="s">
        <v>261</v>
      </c>
      <c r="H209" s="215"/>
      <c r="I209" s="307" t="s">
        <v>262</v>
      </c>
      <c r="J209" s="307"/>
      <c r="K209" s="307"/>
      <c r="L209" s="215"/>
      <c r="M209" s="226" t="s">
        <v>263</v>
      </c>
      <c r="N209" s="215"/>
      <c r="O209" s="215"/>
      <c r="P209" s="215"/>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26" t="s">
        <v>264</v>
      </c>
      <c r="BB209" s="215"/>
      <c r="BC209" s="215"/>
      <c r="BD209" s="215"/>
      <c r="BE209" s="215"/>
      <c r="BF209" s="215"/>
      <c r="BG209" s="215"/>
      <c r="BH209" s="215"/>
      <c r="BI209" s="215"/>
      <c r="BJ209" s="215"/>
      <c r="BK209" s="215"/>
      <c r="BL209" s="215"/>
      <c r="BM209" s="215"/>
      <c r="BN209" s="215"/>
      <c r="BO209" s="215"/>
      <c r="BP209" s="215"/>
      <c r="BQ209" s="215"/>
      <c r="BR209" s="203"/>
      <c r="BS209" s="203"/>
    </row>
    <row r="210" spans="1:71" ht="9.6" customHeight="1" x14ac:dyDescent="0.25">
      <c r="A210" s="203"/>
      <c r="B210" s="203"/>
      <c r="C210" s="203"/>
      <c r="D210" s="203"/>
      <c r="E210" s="226" t="s">
        <v>265</v>
      </c>
      <c r="F210" s="215"/>
      <c r="G210" s="226" t="s">
        <v>266</v>
      </c>
      <c r="H210" s="215"/>
      <c r="I210" s="226"/>
      <c r="J210" s="226"/>
      <c r="K210" s="226"/>
      <c r="L210" s="215"/>
      <c r="M210" s="226" t="s">
        <v>267</v>
      </c>
      <c r="N210" s="215"/>
      <c r="O210" s="240" t="s">
        <v>268</v>
      </c>
      <c r="P210" s="215"/>
      <c r="Q210" s="215"/>
      <c r="R210" s="215"/>
      <c r="S210" s="215"/>
      <c r="T210" s="215"/>
      <c r="U210" s="215"/>
      <c r="V210" s="215"/>
      <c r="W210" s="226" t="s">
        <v>61</v>
      </c>
      <c r="X210" s="215"/>
      <c r="Y210" s="226" t="s">
        <v>269</v>
      </c>
      <c r="Z210" s="215"/>
      <c r="AA210" s="215"/>
      <c r="AB210" s="215"/>
      <c r="AC210" s="226" t="s">
        <v>61</v>
      </c>
      <c r="AD210" s="215"/>
      <c r="AE210" s="226" t="s">
        <v>269</v>
      </c>
      <c r="AF210" s="215"/>
      <c r="AG210" s="215"/>
      <c r="AH210" s="215"/>
      <c r="AI210" s="226" t="s">
        <v>61</v>
      </c>
      <c r="AJ210" s="215"/>
      <c r="AK210" s="226" t="s">
        <v>269</v>
      </c>
      <c r="AL210" s="215"/>
      <c r="AM210" s="215"/>
      <c r="AN210" s="215"/>
      <c r="AO210" s="226" t="s">
        <v>61</v>
      </c>
      <c r="AP210" s="215"/>
      <c r="AQ210" s="226" t="s">
        <v>269</v>
      </c>
      <c r="AR210" s="215"/>
      <c r="AS210" s="215"/>
      <c r="AT210" s="215"/>
      <c r="AU210" s="226" t="s">
        <v>61</v>
      </c>
      <c r="AV210" s="215"/>
      <c r="AW210" s="226" t="s">
        <v>269</v>
      </c>
      <c r="AX210" s="215"/>
      <c r="AY210" s="215"/>
      <c r="AZ210" s="215"/>
      <c r="BA210" s="226" t="s">
        <v>270</v>
      </c>
      <c r="BB210" s="215"/>
      <c r="BC210" s="215"/>
      <c r="BD210" s="215"/>
      <c r="BE210" s="226" t="s">
        <v>61</v>
      </c>
      <c r="BF210" s="215"/>
      <c r="BG210" s="226" t="s">
        <v>269</v>
      </c>
      <c r="BH210" s="215"/>
      <c r="BI210" s="215"/>
      <c r="BJ210" s="215"/>
      <c r="BK210" s="226" t="s">
        <v>61</v>
      </c>
      <c r="BL210" s="215"/>
      <c r="BM210" s="226" t="s">
        <v>269</v>
      </c>
      <c r="BN210" s="215"/>
      <c r="BO210" s="226" t="s">
        <v>271</v>
      </c>
      <c r="BP210" s="215"/>
      <c r="BQ210" s="215"/>
      <c r="BR210" s="203"/>
      <c r="BS210" s="203"/>
    </row>
    <row r="211" spans="1:71" ht="9.6" customHeight="1" x14ac:dyDescent="0.25">
      <c r="A211" s="212" t="s">
        <v>69</v>
      </c>
      <c r="B211" s="203"/>
      <c r="C211" s="212" t="s">
        <v>71</v>
      </c>
      <c r="D211" s="203"/>
      <c r="E211" s="241" t="s">
        <v>272</v>
      </c>
      <c r="F211" s="215"/>
      <c r="G211" s="241" t="s">
        <v>273</v>
      </c>
      <c r="H211" s="215"/>
      <c r="I211" s="241" t="s">
        <v>59</v>
      </c>
      <c r="J211" s="242"/>
      <c r="K211" s="241" t="s">
        <v>274</v>
      </c>
      <c r="L211" s="215"/>
      <c r="M211" s="241" t="s">
        <v>275</v>
      </c>
      <c r="N211" s="215"/>
      <c r="O211" s="241" t="s">
        <v>276</v>
      </c>
      <c r="P211" s="215"/>
      <c r="Q211" s="241" t="s">
        <v>277</v>
      </c>
      <c r="R211" s="215"/>
      <c r="S211" s="241" t="s">
        <v>278</v>
      </c>
      <c r="T211" s="215"/>
      <c r="U211" s="241" t="s">
        <v>72</v>
      </c>
      <c r="V211" s="215"/>
      <c r="W211" s="241" t="s">
        <v>73</v>
      </c>
      <c r="X211" s="215"/>
      <c r="Y211" s="241" t="s">
        <v>48</v>
      </c>
      <c r="Z211" s="215"/>
      <c r="AA211" s="241" t="s">
        <v>72</v>
      </c>
      <c r="AB211" s="215"/>
      <c r="AC211" s="241" t="s">
        <v>73</v>
      </c>
      <c r="AD211" s="215"/>
      <c r="AE211" s="241" t="s">
        <v>48</v>
      </c>
      <c r="AF211" s="215"/>
      <c r="AG211" s="241" t="s">
        <v>72</v>
      </c>
      <c r="AH211" s="215"/>
      <c r="AI211" s="241" t="s">
        <v>73</v>
      </c>
      <c r="AJ211" s="215"/>
      <c r="AK211" s="241" t="s">
        <v>48</v>
      </c>
      <c r="AL211" s="215"/>
      <c r="AM211" s="241" t="s">
        <v>72</v>
      </c>
      <c r="AN211" s="215"/>
      <c r="AO211" s="241" t="s">
        <v>73</v>
      </c>
      <c r="AP211" s="215"/>
      <c r="AQ211" s="241" t="s">
        <v>48</v>
      </c>
      <c r="AR211" s="215"/>
      <c r="AS211" s="241" t="s">
        <v>72</v>
      </c>
      <c r="AT211" s="215"/>
      <c r="AU211" s="241" t="s">
        <v>73</v>
      </c>
      <c r="AV211" s="215"/>
      <c r="AW211" s="241" t="s">
        <v>48</v>
      </c>
      <c r="AX211" s="215"/>
      <c r="AY211" s="241" t="s">
        <v>278</v>
      </c>
      <c r="AZ211" s="215"/>
      <c r="BA211" s="241" t="s">
        <v>272</v>
      </c>
      <c r="BB211" s="215"/>
      <c r="BC211" s="241" t="s">
        <v>72</v>
      </c>
      <c r="BD211" s="215"/>
      <c r="BE211" s="241" t="s">
        <v>73</v>
      </c>
      <c r="BF211" s="215"/>
      <c r="BG211" s="241" t="s">
        <v>48</v>
      </c>
      <c r="BH211" s="215"/>
      <c r="BI211" s="241" t="s">
        <v>72</v>
      </c>
      <c r="BJ211" s="215"/>
      <c r="BK211" s="241" t="s">
        <v>73</v>
      </c>
      <c r="BL211" s="215"/>
      <c r="BM211" s="241" t="s">
        <v>48</v>
      </c>
      <c r="BN211" s="215"/>
      <c r="BO211" s="241" t="s">
        <v>48</v>
      </c>
      <c r="BP211" s="215"/>
      <c r="BQ211" s="241" t="s">
        <v>69</v>
      </c>
      <c r="BR211" s="203"/>
      <c r="BS211" s="203"/>
    </row>
    <row r="212" spans="1:71" ht="9.75" customHeight="1" x14ac:dyDescent="0.25">
      <c r="A212" s="203"/>
      <c r="B212" s="10" t="s">
        <v>287</v>
      </c>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c r="BM212" s="203"/>
      <c r="BN212" s="203"/>
      <c r="BO212" s="203"/>
      <c r="BP212" s="203"/>
      <c r="BQ212" s="203"/>
      <c r="BR212" s="203"/>
      <c r="BS212" s="203"/>
    </row>
    <row r="213" spans="1:71" ht="9.75" customHeight="1" x14ac:dyDescent="0.25">
      <c r="A213" s="215">
        <v>1</v>
      </c>
      <c r="B213" s="226"/>
      <c r="C213" s="273" t="s">
        <v>216</v>
      </c>
      <c r="D213" s="204"/>
      <c r="E213" s="189">
        <v>2094981</v>
      </c>
      <c r="F213" s="204"/>
      <c r="G213" s="189">
        <v>83746</v>
      </c>
      <c r="H213" s="204"/>
      <c r="I213" s="189">
        <v>471812</v>
      </c>
      <c r="J213" s="189"/>
      <c r="K213" s="189">
        <v>1959</v>
      </c>
      <c r="L213" s="204"/>
      <c r="M213" s="189">
        <v>28092</v>
      </c>
      <c r="N213" s="204"/>
      <c r="O213" s="189">
        <v>0</v>
      </c>
      <c r="P213" s="204"/>
      <c r="Q213" s="189">
        <v>21771</v>
      </c>
      <c r="R213" s="204"/>
      <c r="S213" s="189">
        <v>26578</v>
      </c>
      <c r="T213" s="204"/>
      <c r="U213" s="189">
        <f t="shared" ref="U213:U232" si="75">SUM(E213:S213)</f>
        <v>2728939</v>
      </c>
      <c r="V213" s="204"/>
      <c r="W213" s="105">
        <f t="shared" ref="W213:W232" si="76">(U213/$BS213)</f>
        <v>333.16310584788181</v>
      </c>
      <c r="X213" s="203"/>
      <c r="Y213" s="188">
        <f t="shared" ref="Y213:Y232" si="77">IF($BO213,U213/$BO213*100,0)</f>
        <v>25.424526412192122</v>
      </c>
      <c r="Z213" s="204"/>
      <c r="AA213" s="189">
        <v>6440709</v>
      </c>
      <c r="AB213" s="204"/>
      <c r="AC213" s="105">
        <f t="shared" ref="AC213:AC232" si="78">(AA213/$BS213)</f>
        <v>786.31534611158588</v>
      </c>
      <c r="AD213" s="203"/>
      <c r="AE213" s="188">
        <f t="shared" ref="AE213:AE232" si="79">IF($BO213,AA213/$BO213*100,0)</f>
        <v>60.005729730031888</v>
      </c>
      <c r="AF213" s="220"/>
      <c r="AG213" s="189">
        <v>50076</v>
      </c>
      <c r="AH213" s="204"/>
      <c r="AI213" s="105">
        <f t="shared" ref="AI213:AI232" si="80">(AG213/$BS213)</f>
        <v>6.1135392503967774</v>
      </c>
      <c r="AJ213" s="203"/>
      <c r="AK213" s="188">
        <f t="shared" ref="AK213:AK232" si="81">IF($BO213,AG213/$BO213*100,0)</f>
        <v>0.46653977410888725</v>
      </c>
      <c r="AL213" s="204"/>
      <c r="AM213" s="189">
        <v>17946</v>
      </c>
      <c r="AN213" s="204"/>
      <c r="AO213" s="105">
        <f t="shared" ref="AO213:AO232" si="82">(AM213/$BS213)</f>
        <v>2.1909412770113539</v>
      </c>
      <c r="AP213" s="203"/>
      <c r="AQ213" s="188">
        <f t="shared" ref="AQ213:AQ232" si="83">IF($BO213,AM213/$BO213*100,0)</f>
        <v>0.16719631732083415</v>
      </c>
      <c r="AR213" s="204"/>
      <c r="AS213" s="189">
        <v>908291</v>
      </c>
      <c r="AT213" s="204"/>
      <c r="AU213" s="105">
        <f t="shared" ref="AU213:AU232" si="84">(AS213/$BS213)</f>
        <v>110.88890245391283</v>
      </c>
      <c r="AV213" s="203"/>
      <c r="AW213" s="188">
        <f t="shared" ref="AW213:AW232" si="85">IF($BO213,AS213/$BO213*100,0)</f>
        <v>8.4622149925140846</v>
      </c>
      <c r="AX213" s="204"/>
      <c r="AY213" s="189">
        <v>76660</v>
      </c>
      <c r="AZ213" s="204"/>
      <c r="BA213" s="189">
        <v>4825</v>
      </c>
      <c r="BB213" s="204"/>
      <c r="BC213" s="189">
        <f t="shared" ref="BC213:BC232" si="86">(AY213+BA213)</f>
        <v>81485</v>
      </c>
      <c r="BD213" s="204"/>
      <c r="BE213" s="105">
        <f t="shared" ref="BE213:BE232" si="87">(BC213/$BS213)</f>
        <v>9.948113783420828</v>
      </c>
      <c r="BF213" s="203"/>
      <c r="BG213" s="188">
        <f t="shared" ref="BG213:BG232" si="88">IF($BO213,BC213/$BO213*100,0)</f>
        <v>0.75916593764004059</v>
      </c>
      <c r="BH213" s="204"/>
      <c r="BI213" s="189">
        <v>506044</v>
      </c>
      <c r="BJ213" s="204"/>
      <c r="BK213" s="105">
        <f t="shared" ref="BK213:BK232" si="89">(BI213/$BS213)</f>
        <v>61.780490782566233</v>
      </c>
      <c r="BL213" s="203"/>
      <c r="BM213" s="188">
        <f t="shared" ref="BM213:BM232" si="90">IF($BO213,BI213/$BO213*100,0)</f>
        <v>4.7146268361921431</v>
      </c>
      <c r="BN213" s="204"/>
      <c r="BO213" s="189">
        <f t="shared" ref="BO213:BO232" si="91">(U213+AA213+AG213+AM213+AS213+BC213+BI213)</f>
        <v>10733490</v>
      </c>
      <c r="BP213" s="203"/>
      <c r="BQ213" s="203">
        <v>1</v>
      </c>
      <c r="BR213" s="203"/>
      <c r="BS213" s="220">
        <v>8191</v>
      </c>
    </row>
    <row r="214" spans="1:71" ht="9.75" customHeight="1" x14ac:dyDescent="0.25">
      <c r="A214" s="215">
        <v>2</v>
      </c>
      <c r="B214" s="226"/>
      <c r="C214" s="273" t="s">
        <v>217</v>
      </c>
      <c r="D214" s="203"/>
      <c r="E214" s="190">
        <v>791505</v>
      </c>
      <c r="F214" s="220"/>
      <c r="G214" s="190">
        <v>44151</v>
      </c>
      <c r="H214" s="203"/>
      <c r="I214" s="190">
        <v>443000</v>
      </c>
      <c r="J214" s="190"/>
      <c r="K214" s="190">
        <v>1066</v>
      </c>
      <c r="L214" s="203"/>
      <c r="M214" s="190">
        <v>10826</v>
      </c>
      <c r="N214" s="203"/>
      <c r="O214" s="190">
        <v>0</v>
      </c>
      <c r="P214" s="203"/>
      <c r="Q214" s="190">
        <v>13750</v>
      </c>
      <c r="R214" s="203"/>
      <c r="S214" s="190">
        <v>10057</v>
      </c>
      <c r="T214" s="203"/>
      <c r="U214" s="190">
        <f t="shared" si="75"/>
        <v>1314355</v>
      </c>
      <c r="V214" s="203"/>
      <c r="W214" s="188">
        <f t="shared" si="76"/>
        <v>181.91764705882352</v>
      </c>
      <c r="X214" s="203"/>
      <c r="Y214" s="188">
        <f t="shared" si="77"/>
        <v>17.702139454374553</v>
      </c>
      <c r="Z214" s="203"/>
      <c r="AA214" s="190">
        <v>5681089</v>
      </c>
      <c r="AB214" s="203"/>
      <c r="AC214" s="188">
        <f t="shared" si="78"/>
        <v>786.30989619377158</v>
      </c>
      <c r="AD214" s="203"/>
      <c r="AE214" s="188">
        <f t="shared" si="79"/>
        <v>76.514662880814754</v>
      </c>
      <c r="AF214" s="203"/>
      <c r="AG214" s="190">
        <v>20780</v>
      </c>
      <c r="AH214" s="203"/>
      <c r="AI214" s="188">
        <f t="shared" si="80"/>
        <v>2.8761245674740485</v>
      </c>
      <c r="AJ214" s="203"/>
      <c r="AK214" s="188">
        <f t="shared" si="81"/>
        <v>0.27987146384493022</v>
      </c>
      <c r="AL214" s="203"/>
      <c r="AM214" s="190">
        <v>102644</v>
      </c>
      <c r="AN214" s="203"/>
      <c r="AO214" s="188">
        <f t="shared" si="82"/>
        <v>14.206782006920415</v>
      </c>
      <c r="AP214" s="203"/>
      <c r="AQ214" s="188">
        <f t="shared" si="83"/>
        <v>1.3824411229499045</v>
      </c>
      <c r="AR214" s="203"/>
      <c r="AS214" s="190">
        <v>92506</v>
      </c>
      <c r="AT214" s="203"/>
      <c r="AU214" s="188">
        <f t="shared" si="84"/>
        <v>12.803598615916956</v>
      </c>
      <c r="AV214" s="203"/>
      <c r="AW214" s="188">
        <f t="shared" si="85"/>
        <v>1.2458994049296974</v>
      </c>
      <c r="AX214" s="203"/>
      <c r="AY214" s="190">
        <v>123366</v>
      </c>
      <c r="AZ214" s="203"/>
      <c r="BA214" s="190">
        <v>20530</v>
      </c>
      <c r="BB214" s="203"/>
      <c r="BC214" s="190">
        <f t="shared" si="86"/>
        <v>143896</v>
      </c>
      <c r="BD214" s="203"/>
      <c r="BE214" s="188">
        <f t="shared" si="87"/>
        <v>19.916401384083045</v>
      </c>
      <c r="BF214" s="203"/>
      <c r="BG214" s="188">
        <f t="shared" si="88"/>
        <v>1.938035811425894</v>
      </c>
      <c r="BH214" s="203"/>
      <c r="BI214" s="270">
        <v>69567</v>
      </c>
      <c r="BJ214" s="203"/>
      <c r="BK214" s="188">
        <f t="shared" si="89"/>
        <v>9.628650519031142</v>
      </c>
      <c r="BL214" s="203"/>
      <c r="BM214" s="188">
        <f t="shared" si="90"/>
        <v>0.93694986166026273</v>
      </c>
      <c r="BN214" s="203"/>
      <c r="BO214" s="190">
        <f t="shared" si="91"/>
        <v>7424837</v>
      </c>
      <c r="BP214" s="203"/>
      <c r="BQ214" s="203">
        <v>2</v>
      </c>
      <c r="BR214" s="203"/>
      <c r="BS214" s="220">
        <v>7225</v>
      </c>
    </row>
    <row r="215" spans="1:71" ht="9.75" customHeight="1" x14ac:dyDescent="0.25">
      <c r="A215" s="215">
        <v>3</v>
      </c>
      <c r="B215" s="226"/>
      <c r="C215" s="11" t="s">
        <v>132</v>
      </c>
      <c r="D215" s="203"/>
      <c r="E215" s="190">
        <v>1595725</v>
      </c>
      <c r="F215" s="220"/>
      <c r="G215" s="190">
        <v>27748</v>
      </c>
      <c r="H215" s="203"/>
      <c r="I215" s="190">
        <v>102959</v>
      </c>
      <c r="J215" s="190"/>
      <c r="K215" s="190">
        <v>0</v>
      </c>
      <c r="L215" s="203"/>
      <c r="M215" s="190">
        <v>0</v>
      </c>
      <c r="N215" s="203"/>
      <c r="O215" s="190">
        <v>0</v>
      </c>
      <c r="P215" s="203"/>
      <c r="Q215" s="190">
        <v>14035</v>
      </c>
      <c r="R215" s="203"/>
      <c r="S215" s="190">
        <v>6670</v>
      </c>
      <c r="T215" s="203"/>
      <c r="U215" s="190">
        <f t="shared" si="75"/>
        <v>1747137</v>
      </c>
      <c r="V215" s="203"/>
      <c r="W215" s="188">
        <f t="shared" si="76"/>
        <v>283.07469215813353</v>
      </c>
      <c r="X215" s="203"/>
      <c r="Y215" s="188">
        <f t="shared" si="77"/>
        <v>27.815975530229313</v>
      </c>
      <c r="Z215" s="203"/>
      <c r="AA215" s="190">
        <v>2287256</v>
      </c>
      <c r="AB215" s="203"/>
      <c r="AC215" s="188">
        <f t="shared" si="78"/>
        <v>370.5858716785483</v>
      </c>
      <c r="AD215" s="203"/>
      <c r="AE215" s="188">
        <f t="shared" si="79"/>
        <v>36.415150573406763</v>
      </c>
      <c r="AF215" s="203"/>
      <c r="AG215" s="190">
        <v>31062</v>
      </c>
      <c r="AH215" s="203"/>
      <c r="AI215" s="188">
        <f t="shared" si="80"/>
        <v>5.0327284510693451</v>
      </c>
      <c r="AJ215" s="203"/>
      <c r="AK215" s="188">
        <f t="shared" si="81"/>
        <v>0.4945346769715156</v>
      </c>
      <c r="AL215" s="203"/>
      <c r="AM215" s="190">
        <v>55232</v>
      </c>
      <c r="AN215" s="203"/>
      <c r="AO215" s="188">
        <f t="shared" si="82"/>
        <v>8.948801036941024</v>
      </c>
      <c r="AP215" s="203"/>
      <c r="AQ215" s="188">
        <f t="shared" si="83"/>
        <v>0.87934258188432002</v>
      </c>
      <c r="AR215" s="203"/>
      <c r="AS215" s="190">
        <v>1047221</v>
      </c>
      <c r="AT215" s="203"/>
      <c r="AU215" s="188">
        <f t="shared" si="84"/>
        <v>169.67287751134154</v>
      </c>
      <c r="AV215" s="203"/>
      <c r="AW215" s="188">
        <f t="shared" si="85"/>
        <v>16.672690069950022</v>
      </c>
      <c r="AX215" s="203"/>
      <c r="AY215" s="190">
        <v>229714</v>
      </c>
      <c r="AZ215" s="203"/>
      <c r="BA215" s="190">
        <v>7474</v>
      </c>
      <c r="BB215" s="203"/>
      <c r="BC215" s="190">
        <f t="shared" si="86"/>
        <v>237188</v>
      </c>
      <c r="BD215" s="203"/>
      <c r="BE215" s="188">
        <f t="shared" si="87"/>
        <v>38.429682436811405</v>
      </c>
      <c r="BF215" s="203"/>
      <c r="BG215" s="188">
        <f t="shared" si="88"/>
        <v>3.7762439946403914</v>
      </c>
      <c r="BH215" s="203"/>
      <c r="BI215" s="270">
        <v>875960</v>
      </c>
      <c r="BJ215" s="203"/>
      <c r="BK215" s="188">
        <f t="shared" si="89"/>
        <v>141.9248217757615</v>
      </c>
      <c r="BL215" s="203"/>
      <c r="BM215" s="188">
        <f t="shared" si="90"/>
        <v>13.946062572917675</v>
      </c>
      <c r="BN215" s="203"/>
      <c r="BO215" s="190">
        <f t="shared" si="91"/>
        <v>6281056</v>
      </c>
      <c r="BP215" s="203"/>
      <c r="BQ215" s="203">
        <v>3</v>
      </c>
      <c r="BR215" s="203"/>
      <c r="BS215" s="220">
        <v>6172</v>
      </c>
    </row>
    <row r="216" spans="1:71" ht="9.75" customHeight="1" x14ac:dyDescent="0.25">
      <c r="A216" s="215">
        <v>4</v>
      </c>
      <c r="B216" s="226"/>
      <c r="C216" s="11" t="s">
        <v>218</v>
      </c>
      <c r="D216" s="203"/>
      <c r="E216" s="190">
        <v>1006022</v>
      </c>
      <c r="F216" s="220"/>
      <c r="G216" s="190">
        <v>10651</v>
      </c>
      <c r="H216" s="203"/>
      <c r="I216" s="190">
        <v>295406</v>
      </c>
      <c r="J216" s="190"/>
      <c r="K216" s="190">
        <v>0</v>
      </c>
      <c r="L216" s="203"/>
      <c r="M216" s="190">
        <v>148581</v>
      </c>
      <c r="N216" s="203"/>
      <c r="O216" s="190">
        <v>0</v>
      </c>
      <c r="P216" s="203"/>
      <c r="Q216" s="190">
        <v>7044</v>
      </c>
      <c r="R216" s="203"/>
      <c r="S216" s="190">
        <v>3493</v>
      </c>
      <c r="T216" s="203"/>
      <c r="U216" s="190">
        <f t="shared" si="75"/>
        <v>1471197</v>
      </c>
      <c r="V216" s="203"/>
      <c r="W216" s="188">
        <f t="shared" si="76"/>
        <v>351.5405017921147</v>
      </c>
      <c r="X216" s="203"/>
      <c r="Y216" s="188">
        <f t="shared" si="77"/>
        <v>47.593763496168904</v>
      </c>
      <c r="Z216" s="203"/>
      <c r="AA216" s="190">
        <v>1075292</v>
      </c>
      <c r="AB216" s="203"/>
      <c r="AC216" s="188">
        <f t="shared" si="78"/>
        <v>256.93954599761054</v>
      </c>
      <c r="AD216" s="203"/>
      <c r="AE216" s="188">
        <f t="shared" si="79"/>
        <v>34.786091283031745</v>
      </c>
      <c r="AF216" s="203"/>
      <c r="AG216" s="190">
        <v>40124</v>
      </c>
      <c r="AH216" s="203"/>
      <c r="AI216" s="188">
        <f t="shared" si="80"/>
        <v>9.5875746714456387</v>
      </c>
      <c r="AJ216" s="203"/>
      <c r="AK216" s="188">
        <f t="shared" si="81"/>
        <v>1.2980261423319115</v>
      </c>
      <c r="AL216" s="203"/>
      <c r="AM216" s="190">
        <v>45295</v>
      </c>
      <c r="AN216" s="203"/>
      <c r="AO216" s="188">
        <f t="shared" si="82"/>
        <v>10.823178016726404</v>
      </c>
      <c r="AP216" s="203"/>
      <c r="AQ216" s="188">
        <f t="shared" si="83"/>
        <v>1.4653098922571013</v>
      </c>
      <c r="AR216" s="203"/>
      <c r="AS216" s="190">
        <v>54166</v>
      </c>
      <c r="AT216" s="203"/>
      <c r="AU216" s="188">
        <f t="shared" si="84"/>
        <v>12.94289127837515</v>
      </c>
      <c r="AV216" s="203"/>
      <c r="AW216" s="188">
        <f t="shared" si="85"/>
        <v>1.7522900016336935</v>
      </c>
      <c r="AX216" s="203"/>
      <c r="AY216" s="190">
        <v>110844</v>
      </c>
      <c r="AZ216" s="203"/>
      <c r="BA216" s="190">
        <v>85743</v>
      </c>
      <c r="BB216" s="203"/>
      <c r="BC216" s="190">
        <f t="shared" si="86"/>
        <v>196587</v>
      </c>
      <c r="BD216" s="203"/>
      <c r="BE216" s="188">
        <f t="shared" si="87"/>
        <v>46.974193548387099</v>
      </c>
      <c r="BF216" s="203"/>
      <c r="BG216" s="188">
        <f t="shared" si="88"/>
        <v>6.3596616798575285</v>
      </c>
      <c r="BH216" s="203"/>
      <c r="BI216" s="270">
        <v>208494</v>
      </c>
      <c r="BJ216" s="203"/>
      <c r="BK216" s="188">
        <f t="shared" si="89"/>
        <v>49.819354838709678</v>
      </c>
      <c r="BL216" s="203"/>
      <c r="BM216" s="188">
        <f t="shared" si="90"/>
        <v>6.7448575047191097</v>
      </c>
      <c r="BN216" s="203"/>
      <c r="BO216" s="190">
        <f t="shared" si="91"/>
        <v>3091155</v>
      </c>
      <c r="BP216" s="203"/>
      <c r="BQ216" s="203">
        <v>4</v>
      </c>
      <c r="BR216" s="203"/>
      <c r="BS216" s="220">
        <v>4185</v>
      </c>
    </row>
    <row r="217" spans="1:71" ht="9.75" customHeight="1" x14ac:dyDescent="0.25">
      <c r="A217" s="215">
        <v>5</v>
      </c>
      <c r="B217" s="226"/>
      <c r="C217" s="273" t="s">
        <v>219</v>
      </c>
      <c r="D217" s="203"/>
      <c r="E217" s="190">
        <v>764136</v>
      </c>
      <c r="F217" s="220"/>
      <c r="G217" s="190">
        <v>43964</v>
      </c>
      <c r="H217" s="203"/>
      <c r="I217" s="190">
        <v>106392</v>
      </c>
      <c r="J217" s="190"/>
      <c r="K217" s="190">
        <v>2360</v>
      </c>
      <c r="L217" s="203"/>
      <c r="M217" s="190">
        <v>381</v>
      </c>
      <c r="N217" s="203"/>
      <c r="O217" s="190">
        <v>0</v>
      </c>
      <c r="P217" s="203"/>
      <c r="Q217" s="190">
        <v>15275</v>
      </c>
      <c r="R217" s="203"/>
      <c r="S217" s="190">
        <v>17698</v>
      </c>
      <c r="T217" s="203"/>
      <c r="U217" s="190">
        <f t="shared" si="75"/>
        <v>950206</v>
      </c>
      <c r="V217" s="203"/>
      <c r="W217" s="193">
        <f t="shared" si="76"/>
        <v>169.25650160313501</v>
      </c>
      <c r="X217" s="203"/>
      <c r="Y217" s="193">
        <f t="shared" si="77"/>
        <v>29.41792382966814</v>
      </c>
      <c r="Z217" s="203"/>
      <c r="AA217" s="190">
        <v>1612669</v>
      </c>
      <c r="AB217" s="203"/>
      <c r="AC217" s="193">
        <f t="shared" si="78"/>
        <v>287.2584609903812</v>
      </c>
      <c r="AD217" s="203"/>
      <c r="AE217" s="193">
        <f t="shared" si="79"/>
        <v>49.927461839292839</v>
      </c>
      <c r="AF217" s="203"/>
      <c r="AG217" s="190">
        <v>3335</v>
      </c>
      <c r="AH217" s="203"/>
      <c r="AI217" s="193">
        <f t="shared" si="80"/>
        <v>0.59405058781617381</v>
      </c>
      <c r="AJ217" s="203"/>
      <c r="AK217" s="193">
        <f t="shared" si="81"/>
        <v>0.10325000681109489</v>
      </c>
      <c r="AL217" s="203"/>
      <c r="AM217" s="190">
        <v>27417</v>
      </c>
      <c r="AN217" s="203"/>
      <c r="AO217" s="193">
        <f t="shared" si="82"/>
        <v>4.8836836480228003</v>
      </c>
      <c r="AP217" s="203"/>
      <c r="AQ217" s="193">
        <f t="shared" si="83"/>
        <v>0.84881722241073132</v>
      </c>
      <c r="AR217" s="203"/>
      <c r="AS217" s="190">
        <v>533641</v>
      </c>
      <c r="AT217" s="203"/>
      <c r="AU217" s="193">
        <f t="shared" si="84"/>
        <v>95.055397221232639</v>
      </c>
      <c r="AV217" s="203"/>
      <c r="AW217" s="193">
        <f t="shared" si="85"/>
        <v>16.521270430188753</v>
      </c>
      <c r="AX217" s="203"/>
      <c r="AY217" s="190">
        <v>9570</v>
      </c>
      <c r="AZ217" s="203"/>
      <c r="BA217" s="190">
        <v>25237</v>
      </c>
      <c r="BB217" s="203"/>
      <c r="BC217" s="190">
        <f t="shared" si="86"/>
        <v>34807</v>
      </c>
      <c r="BD217" s="203"/>
      <c r="BE217" s="193">
        <f t="shared" si="87"/>
        <v>6.2000356252226574</v>
      </c>
      <c r="BF217" s="203"/>
      <c r="BG217" s="193">
        <f t="shared" si="88"/>
        <v>1.0776080920760962</v>
      </c>
      <c r="BH217" s="203"/>
      <c r="BI217" s="270">
        <v>67949</v>
      </c>
      <c r="BJ217" s="203"/>
      <c r="BK217" s="193">
        <f t="shared" si="89"/>
        <v>12.103491271820449</v>
      </c>
      <c r="BL217" s="203"/>
      <c r="BM217" s="193">
        <f t="shared" si="90"/>
        <v>2.10366857955235</v>
      </c>
      <c r="BN217" s="203"/>
      <c r="BO217" s="190">
        <f t="shared" si="91"/>
        <v>3230024</v>
      </c>
      <c r="BP217" s="203"/>
      <c r="BQ217" s="203">
        <v>5</v>
      </c>
      <c r="BR217" s="203"/>
      <c r="BS217" s="220">
        <v>5614</v>
      </c>
    </row>
    <row r="218" spans="1:71" ht="9.75" customHeight="1" x14ac:dyDescent="0.25">
      <c r="A218" s="215">
        <v>6</v>
      </c>
      <c r="B218" s="226"/>
      <c r="C218" s="273" t="s">
        <v>220</v>
      </c>
      <c r="D218" s="203"/>
      <c r="E218" s="190">
        <v>8224462</v>
      </c>
      <c r="F218" s="220"/>
      <c r="G218" s="190">
        <v>141499</v>
      </c>
      <c r="H218" s="203"/>
      <c r="I218" s="190">
        <v>0</v>
      </c>
      <c r="J218" s="190"/>
      <c r="K218" s="190">
        <v>0</v>
      </c>
      <c r="L218" s="203"/>
      <c r="M218" s="190">
        <v>0</v>
      </c>
      <c r="N218" s="203"/>
      <c r="O218" s="190">
        <v>0</v>
      </c>
      <c r="P218" s="203"/>
      <c r="Q218" s="190">
        <v>20173</v>
      </c>
      <c r="R218" s="203"/>
      <c r="S218" s="190">
        <v>8948</v>
      </c>
      <c r="T218" s="203"/>
      <c r="U218" s="190">
        <f t="shared" si="75"/>
        <v>8395082</v>
      </c>
      <c r="V218" s="203"/>
      <c r="W218" s="193">
        <f t="shared" si="76"/>
        <v>196.97517597372126</v>
      </c>
      <c r="X218" s="203"/>
      <c r="Y218" s="193">
        <f t="shared" si="77"/>
        <v>28.205778885988448</v>
      </c>
      <c r="Z218" s="203"/>
      <c r="AA218" s="190">
        <v>14234210</v>
      </c>
      <c r="AB218" s="203"/>
      <c r="AC218" s="193">
        <f t="shared" si="78"/>
        <v>333.97958704833411</v>
      </c>
      <c r="AD218" s="203"/>
      <c r="AE218" s="193">
        <f t="shared" si="79"/>
        <v>47.824068886608337</v>
      </c>
      <c r="AF218" s="203"/>
      <c r="AG218" s="270">
        <v>469311</v>
      </c>
      <c r="AH218" s="203"/>
      <c r="AI218" s="193">
        <f t="shared" si="80"/>
        <v>11.011520412951667</v>
      </c>
      <c r="AJ218" s="203"/>
      <c r="AK218" s="193">
        <f t="shared" si="81"/>
        <v>1.5767901129211275</v>
      </c>
      <c r="AL218" s="203"/>
      <c r="AM218" s="270">
        <v>224385</v>
      </c>
      <c r="AN218" s="203"/>
      <c r="AO218" s="193">
        <f t="shared" si="82"/>
        <v>5.2647817925856408</v>
      </c>
      <c r="AP218" s="203"/>
      <c r="AQ218" s="193">
        <f t="shared" si="83"/>
        <v>0.75388825211385879</v>
      </c>
      <c r="AR218" s="203"/>
      <c r="AS218" s="270">
        <v>5263071</v>
      </c>
      <c r="AT218" s="203"/>
      <c r="AU218" s="193">
        <f t="shared" si="84"/>
        <v>123.48829188174565</v>
      </c>
      <c r="AV218" s="203"/>
      <c r="AW218" s="193">
        <f t="shared" si="85"/>
        <v>17.682854900912002</v>
      </c>
      <c r="AX218" s="203"/>
      <c r="AY218" s="270">
        <v>438486</v>
      </c>
      <c r="AZ218" s="203"/>
      <c r="BA218" s="270">
        <v>520003</v>
      </c>
      <c r="BB218" s="203"/>
      <c r="BC218" s="190">
        <f t="shared" si="86"/>
        <v>958489</v>
      </c>
      <c r="BD218" s="203"/>
      <c r="BE218" s="193">
        <f t="shared" si="87"/>
        <v>22.489183481933363</v>
      </c>
      <c r="BF218" s="203"/>
      <c r="BG218" s="193">
        <f t="shared" si="88"/>
        <v>3.2203293307500971</v>
      </c>
      <c r="BH218" s="203"/>
      <c r="BI218" s="270">
        <v>219147</v>
      </c>
      <c r="BJ218" s="203"/>
      <c r="BK218" s="193">
        <f t="shared" si="89"/>
        <v>5.1418817456593144</v>
      </c>
      <c r="BL218" s="203"/>
      <c r="BM218" s="193">
        <f t="shared" si="90"/>
        <v>0.73628963070613385</v>
      </c>
      <c r="BN218" s="203"/>
      <c r="BO218" s="190">
        <f t="shared" si="91"/>
        <v>29763695</v>
      </c>
      <c r="BP218" s="203"/>
      <c r="BQ218" s="203">
        <v>6</v>
      </c>
      <c r="BR218" s="203"/>
      <c r="BS218" s="220">
        <v>42620</v>
      </c>
    </row>
    <row r="219" spans="1:71" ht="9.75" customHeight="1" x14ac:dyDescent="0.25">
      <c r="A219" s="215">
        <v>7</v>
      </c>
      <c r="B219" s="226"/>
      <c r="C219" s="273" t="s">
        <v>221</v>
      </c>
      <c r="D219" s="203"/>
      <c r="E219" s="190">
        <v>408256</v>
      </c>
      <c r="F219" s="220"/>
      <c r="G219" s="190">
        <v>9949</v>
      </c>
      <c r="H219" s="203"/>
      <c r="I219" s="190">
        <v>106739</v>
      </c>
      <c r="J219" s="190"/>
      <c r="K219" s="190">
        <v>0</v>
      </c>
      <c r="L219" s="203"/>
      <c r="M219" s="190">
        <v>3181</v>
      </c>
      <c r="N219" s="203"/>
      <c r="O219" s="190">
        <v>0</v>
      </c>
      <c r="P219" s="203"/>
      <c r="Q219" s="190">
        <v>10680</v>
      </c>
      <c r="R219" s="203"/>
      <c r="S219" s="190">
        <v>10231</v>
      </c>
      <c r="T219" s="203"/>
      <c r="U219" s="190">
        <f t="shared" si="75"/>
        <v>549036</v>
      </c>
      <c r="V219" s="203"/>
      <c r="W219" s="193">
        <f t="shared" si="76"/>
        <v>151.62551781275891</v>
      </c>
      <c r="X219" s="203"/>
      <c r="Y219" s="193">
        <f t="shared" si="77"/>
        <v>18.992771112678554</v>
      </c>
      <c r="Z219" s="203"/>
      <c r="AA219" s="190">
        <v>1407365</v>
      </c>
      <c r="AB219" s="203"/>
      <c r="AC219" s="193">
        <f t="shared" si="78"/>
        <v>388.66749516708092</v>
      </c>
      <c r="AD219" s="203"/>
      <c r="AE219" s="193">
        <f t="shared" si="79"/>
        <v>48.684897378304619</v>
      </c>
      <c r="AF219" s="203"/>
      <c r="AG219" s="270">
        <v>4260</v>
      </c>
      <c r="AH219" s="203"/>
      <c r="AI219" s="193">
        <f t="shared" si="80"/>
        <v>1.1764705882352942</v>
      </c>
      <c r="AJ219" s="203"/>
      <c r="AK219" s="193">
        <f t="shared" si="81"/>
        <v>0.1473659376434526</v>
      </c>
      <c r="AL219" s="203"/>
      <c r="AM219" s="270">
        <v>21135</v>
      </c>
      <c r="AN219" s="203"/>
      <c r="AO219" s="193">
        <f t="shared" si="82"/>
        <v>5.8367854183927088</v>
      </c>
      <c r="AP219" s="203"/>
      <c r="AQ219" s="193">
        <f t="shared" si="83"/>
        <v>0.73112185260431239</v>
      </c>
      <c r="AR219" s="203"/>
      <c r="AS219" s="270">
        <v>752035</v>
      </c>
      <c r="AT219" s="203"/>
      <c r="AU219" s="193">
        <f t="shared" si="84"/>
        <v>207.68710301021818</v>
      </c>
      <c r="AV219" s="203"/>
      <c r="AW219" s="193">
        <f t="shared" si="85"/>
        <v>26.015103970820157</v>
      </c>
      <c r="AX219" s="203"/>
      <c r="AY219" s="270">
        <v>36754</v>
      </c>
      <c r="AZ219" s="203"/>
      <c r="BA219" s="270">
        <v>20650</v>
      </c>
      <c r="BB219" s="203"/>
      <c r="BC219" s="190">
        <f t="shared" si="86"/>
        <v>57404</v>
      </c>
      <c r="BD219" s="203"/>
      <c r="BE219" s="193">
        <f t="shared" si="87"/>
        <v>15.853079259872963</v>
      </c>
      <c r="BF219" s="203"/>
      <c r="BG219" s="193">
        <f t="shared" si="88"/>
        <v>1.9857733062170784</v>
      </c>
      <c r="BH219" s="203"/>
      <c r="BI219" s="270">
        <v>99528</v>
      </c>
      <c r="BJ219" s="203"/>
      <c r="BK219" s="193">
        <f t="shared" si="89"/>
        <v>27.486329743164873</v>
      </c>
      <c r="BL219" s="203"/>
      <c r="BM219" s="193">
        <f t="shared" si="90"/>
        <v>3.4429664417318193</v>
      </c>
      <c r="BN219" s="203"/>
      <c r="BO219" s="190">
        <f t="shared" si="91"/>
        <v>2890763</v>
      </c>
      <c r="BP219" s="203"/>
      <c r="BQ219" s="203">
        <v>7</v>
      </c>
      <c r="BR219" s="203"/>
      <c r="BS219" s="220">
        <v>3621</v>
      </c>
    </row>
    <row r="220" spans="1:71" ht="9.75" customHeight="1" x14ac:dyDescent="0.25">
      <c r="A220" s="215">
        <v>8</v>
      </c>
      <c r="B220" s="226"/>
      <c r="C220" s="273" t="s">
        <v>222</v>
      </c>
      <c r="D220" s="203"/>
      <c r="E220" s="190">
        <v>740849</v>
      </c>
      <c r="F220" s="220"/>
      <c r="G220" s="190">
        <v>36837</v>
      </c>
      <c r="H220" s="203"/>
      <c r="I220" s="190">
        <v>173429</v>
      </c>
      <c r="J220" s="190"/>
      <c r="K220" s="190">
        <v>1400</v>
      </c>
      <c r="L220" s="203"/>
      <c r="M220" s="190">
        <v>17670</v>
      </c>
      <c r="N220" s="203"/>
      <c r="O220" s="190">
        <v>0</v>
      </c>
      <c r="P220" s="203"/>
      <c r="Q220" s="190">
        <v>6190</v>
      </c>
      <c r="R220" s="203"/>
      <c r="S220" s="190">
        <v>1502</v>
      </c>
      <c r="T220" s="203"/>
      <c r="U220" s="190">
        <f t="shared" si="75"/>
        <v>977877</v>
      </c>
      <c r="V220" s="203"/>
      <c r="W220" s="193">
        <f t="shared" si="76"/>
        <v>179.62472446730345</v>
      </c>
      <c r="X220" s="203"/>
      <c r="Y220" s="193">
        <f t="shared" si="77"/>
        <v>19.859467455621303</v>
      </c>
      <c r="Z220" s="203"/>
      <c r="AA220" s="190">
        <v>3260723</v>
      </c>
      <c r="AB220" s="203"/>
      <c r="AC220" s="193">
        <f t="shared" si="78"/>
        <v>598.95720058780307</v>
      </c>
      <c r="AD220" s="203"/>
      <c r="AE220" s="193">
        <f t="shared" si="79"/>
        <v>66.221234675011132</v>
      </c>
      <c r="AF220" s="203"/>
      <c r="AG220" s="270">
        <v>13825</v>
      </c>
      <c r="AH220" s="203"/>
      <c r="AI220" s="193">
        <f t="shared" si="80"/>
        <v>2.5394930198383543</v>
      </c>
      <c r="AJ220" s="203"/>
      <c r="AK220" s="193">
        <f t="shared" si="81"/>
        <v>0.28076858088897122</v>
      </c>
      <c r="AL220" s="203"/>
      <c r="AM220" s="270">
        <v>55765</v>
      </c>
      <c r="AN220" s="203"/>
      <c r="AO220" s="193">
        <f t="shared" si="82"/>
        <v>10.24338721528288</v>
      </c>
      <c r="AP220" s="203"/>
      <c r="AQ220" s="193">
        <f t="shared" si="83"/>
        <v>1.1325178960776476</v>
      </c>
      <c r="AR220" s="203"/>
      <c r="AS220" s="270">
        <v>484182</v>
      </c>
      <c r="AT220" s="203"/>
      <c r="AU220" s="193">
        <f t="shared" si="84"/>
        <v>88.93864805290228</v>
      </c>
      <c r="AV220" s="203"/>
      <c r="AW220" s="193">
        <f t="shared" si="85"/>
        <v>9.8331351198541661</v>
      </c>
      <c r="AX220" s="203"/>
      <c r="AY220" s="270">
        <v>52375</v>
      </c>
      <c r="AZ220" s="203"/>
      <c r="BA220" s="270">
        <v>1750</v>
      </c>
      <c r="BB220" s="203"/>
      <c r="BC220" s="190">
        <f t="shared" si="86"/>
        <v>54125</v>
      </c>
      <c r="BD220" s="203"/>
      <c r="BE220" s="193">
        <f t="shared" si="87"/>
        <v>9.9421381337252015</v>
      </c>
      <c r="BF220" s="203"/>
      <c r="BG220" s="193">
        <f t="shared" si="88"/>
        <v>1.0992115327750862</v>
      </c>
      <c r="BH220" s="203"/>
      <c r="BI220" s="270">
        <v>77487</v>
      </c>
      <c r="BJ220" s="203"/>
      <c r="BK220" s="193">
        <f t="shared" si="89"/>
        <v>14.233468038207201</v>
      </c>
      <c r="BL220" s="203"/>
      <c r="BM220" s="193">
        <f t="shared" si="90"/>
        <v>1.573664739771697</v>
      </c>
      <c r="BN220" s="203"/>
      <c r="BO220" s="190">
        <f t="shared" si="91"/>
        <v>4923984</v>
      </c>
      <c r="BP220" s="203"/>
      <c r="BQ220" s="203">
        <v>8</v>
      </c>
      <c r="BR220" s="203"/>
      <c r="BS220" s="220">
        <v>5444</v>
      </c>
    </row>
    <row r="221" spans="1:71" ht="9.75" customHeight="1" x14ac:dyDescent="0.25">
      <c r="A221" s="215">
        <v>9</v>
      </c>
      <c r="B221" s="226"/>
      <c r="C221" s="273" t="s">
        <v>223</v>
      </c>
      <c r="D221" s="203"/>
      <c r="E221" s="190">
        <v>188236</v>
      </c>
      <c r="F221" s="220"/>
      <c r="G221" s="190">
        <v>3318</v>
      </c>
      <c r="H221" s="203"/>
      <c r="I221" s="190">
        <v>268369</v>
      </c>
      <c r="J221" s="190"/>
      <c r="K221" s="190">
        <v>0</v>
      </c>
      <c r="L221" s="203"/>
      <c r="M221" s="190">
        <v>0</v>
      </c>
      <c r="N221" s="203"/>
      <c r="O221" s="190">
        <v>0</v>
      </c>
      <c r="P221" s="203"/>
      <c r="Q221" s="190">
        <v>1978</v>
      </c>
      <c r="R221" s="203"/>
      <c r="S221" s="190">
        <v>707</v>
      </c>
      <c r="T221" s="203"/>
      <c r="U221" s="190">
        <f t="shared" si="75"/>
        <v>462608</v>
      </c>
      <c r="V221" s="203"/>
      <c r="W221" s="193">
        <f t="shared" si="76"/>
        <v>81.964564138908571</v>
      </c>
      <c r="X221" s="203"/>
      <c r="Y221" s="193">
        <f t="shared" si="77"/>
        <v>12.78903026491302</v>
      </c>
      <c r="Z221" s="203"/>
      <c r="AA221" s="190">
        <v>1942549</v>
      </c>
      <c r="AB221" s="203"/>
      <c r="AC221" s="193">
        <f t="shared" si="78"/>
        <v>344.17948263642808</v>
      </c>
      <c r="AD221" s="203"/>
      <c r="AE221" s="193">
        <f t="shared" si="79"/>
        <v>53.702741742634196</v>
      </c>
      <c r="AF221" s="203"/>
      <c r="AG221" s="270">
        <v>27507</v>
      </c>
      <c r="AH221" s="203"/>
      <c r="AI221" s="193">
        <f t="shared" si="80"/>
        <v>4.8736711552090712</v>
      </c>
      <c r="AJ221" s="203"/>
      <c r="AK221" s="193">
        <f t="shared" si="81"/>
        <v>0.76044481612285664</v>
      </c>
      <c r="AL221" s="203"/>
      <c r="AM221" s="270">
        <v>53546</v>
      </c>
      <c r="AN221" s="203"/>
      <c r="AO221" s="193">
        <f t="shared" si="82"/>
        <v>9.4872430900070874</v>
      </c>
      <c r="AP221" s="203"/>
      <c r="AQ221" s="193">
        <f t="shared" si="83"/>
        <v>1.4803060357041655</v>
      </c>
      <c r="AR221" s="203"/>
      <c r="AS221" s="270">
        <v>834976</v>
      </c>
      <c r="AT221" s="203"/>
      <c r="AU221" s="193">
        <f t="shared" si="84"/>
        <v>147.94046775336642</v>
      </c>
      <c r="AV221" s="203"/>
      <c r="AW221" s="193">
        <f t="shared" si="85"/>
        <v>23.083330453593572</v>
      </c>
      <c r="AX221" s="203"/>
      <c r="AY221" s="270">
        <v>18256</v>
      </c>
      <c r="AZ221" s="203"/>
      <c r="BA221" s="270">
        <v>139155</v>
      </c>
      <c r="BB221" s="203"/>
      <c r="BC221" s="190">
        <f t="shared" si="86"/>
        <v>157411</v>
      </c>
      <c r="BD221" s="203"/>
      <c r="BE221" s="193">
        <f t="shared" si="87"/>
        <v>27.889971651311125</v>
      </c>
      <c r="BF221" s="203"/>
      <c r="BG221" s="193">
        <f t="shared" si="88"/>
        <v>4.3517060730255928</v>
      </c>
      <c r="BH221" s="203"/>
      <c r="BI221" s="270">
        <v>138628</v>
      </c>
      <c r="BJ221" s="203"/>
      <c r="BK221" s="193">
        <f t="shared" si="89"/>
        <v>24.562012756909994</v>
      </c>
      <c r="BL221" s="203"/>
      <c r="BM221" s="193">
        <f t="shared" si="90"/>
        <v>3.8324406140065936</v>
      </c>
      <c r="BN221" s="203"/>
      <c r="BO221" s="190">
        <f t="shared" si="91"/>
        <v>3617225</v>
      </c>
      <c r="BP221" s="203"/>
      <c r="BQ221" s="203">
        <v>9</v>
      </c>
      <c r="BR221" s="203"/>
      <c r="BS221" s="220">
        <v>5644</v>
      </c>
    </row>
    <row r="222" spans="1:71" ht="9.75" customHeight="1" x14ac:dyDescent="0.25">
      <c r="A222" s="215">
        <v>10</v>
      </c>
      <c r="B222" s="226"/>
      <c r="C222" s="273" t="s">
        <v>224</v>
      </c>
      <c r="D222" s="203"/>
      <c r="E222" s="190">
        <v>194097</v>
      </c>
      <c r="F222" s="220"/>
      <c r="G222" s="190">
        <v>3668</v>
      </c>
      <c r="H222" s="203"/>
      <c r="I222" s="190">
        <v>110153</v>
      </c>
      <c r="J222" s="190"/>
      <c r="K222" s="190">
        <v>127</v>
      </c>
      <c r="L222" s="203"/>
      <c r="M222" s="190">
        <v>22229</v>
      </c>
      <c r="N222" s="203"/>
      <c r="O222" s="190">
        <v>0</v>
      </c>
      <c r="P222" s="203"/>
      <c r="Q222" s="190">
        <v>1601</v>
      </c>
      <c r="R222" s="203"/>
      <c r="S222" s="190">
        <v>3250</v>
      </c>
      <c r="T222" s="203"/>
      <c r="U222" s="190">
        <f t="shared" si="75"/>
        <v>335125</v>
      </c>
      <c r="V222" s="203"/>
      <c r="W222" s="193">
        <f t="shared" si="76"/>
        <v>90.795177458683284</v>
      </c>
      <c r="X222" s="203"/>
      <c r="Y222" s="193">
        <f t="shared" si="77"/>
        <v>23.341719287834657</v>
      </c>
      <c r="Z222" s="203"/>
      <c r="AA222" s="190">
        <v>768145</v>
      </c>
      <c r="AB222" s="203"/>
      <c r="AC222" s="193">
        <f t="shared" si="78"/>
        <v>208.11297751286915</v>
      </c>
      <c r="AD222" s="203"/>
      <c r="AE222" s="193">
        <f t="shared" si="79"/>
        <v>53.50190216293548</v>
      </c>
      <c r="AF222" s="203"/>
      <c r="AG222" s="270">
        <v>7369</v>
      </c>
      <c r="AH222" s="203"/>
      <c r="AI222" s="193">
        <f t="shared" si="80"/>
        <v>1.9964779192630724</v>
      </c>
      <c r="AJ222" s="203"/>
      <c r="AK222" s="193">
        <f t="shared" si="81"/>
        <v>0.51325663388900733</v>
      </c>
      <c r="AL222" s="203"/>
      <c r="AM222" s="270">
        <v>11642</v>
      </c>
      <c r="AN222" s="203"/>
      <c r="AO222" s="193">
        <f t="shared" si="82"/>
        <v>3.1541587645624491</v>
      </c>
      <c r="AP222" s="203"/>
      <c r="AQ222" s="193">
        <f t="shared" si="83"/>
        <v>0.81087443774403889</v>
      </c>
      <c r="AR222" s="203"/>
      <c r="AS222" s="270">
        <v>286507</v>
      </c>
      <c r="AT222" s="203"/>
      <c r="AU222" s="193">
        <f t="shared" si="84"/>
        <v>77.623137361148736</v>
      </c>
      <c r="AV222" s="203"/>
      <c r="AW222" s="193">
        <f t="shared" si="85"/>
        <v>19.955437427824375</v>
      </c>
      <c r="AX222" s="203"/>
      <c r="AY222" s="270">
        <v>4593</v>
      </c>
      <c r="AZ222" s="203"/>
      <c r="BA222" s="270">
        <v>14000</v>
      </c>
      <c r="BB222" s="203"/>
      <c r="BC222" s="190">
        <f t="shared" si="86"/>
        <v>18593</v>
      </c>
      <c r="BD222" s="203"/>
      <c r="BE222" s="193">
        <f t="shared" si="87"/>
        <v>5.0373882416689248</v>
      </c>
      <c r="BF222" s="203"/>
      <c r="BG222" s="193">
        <f t="shared" si="88"/>
        <v>1.2950170435470638</v>
      </c>
      <c r="BH222" s="203"/>
      <c r="BI222" s="270">
        <v>8353</v>
      </c>
      <c r="BJ222" s="203"/>
      <c r="BK222" s="193">
        <f t="shared" si="89"/>
        <v>2.2630723381197506</v>
      </c>
      <c r="BL222" s="203"/>
      <c r="BM222" s="193">
        <f t="shared" si="90"/>
        <v>0.5817930062253871</v>
      </c>
      <c r="BN222" s="203"/>
      <c r="BO222" s="190">
        <f t="shared" si="91"/>
        <v>1435734</v>
      </c>
      <c r="BP222" s="203"/>
      <c r="BQ222" s="203">
        <v>10</v>
      </c>
      <c r="BR222" s="203"/>
      <c r="BS222" s="220">
        <v>3691</v>
      </c>
    </row>
    <row r="223" spans="1:71" ht="9.75" customHeight="1" x14ac:dyDescent="0.25">
      <c r="A223" s="215">
        <v>11</v>
      </c>
      <c r="B223" s="226"/>
      <c r="C223" s="273" t="s">
        <v>225</v>
      </c>
      <c r="D223" s="203"/>
      <c r="E223" s="190">
        <v>3382827</v>
      </c>
      <c r="F223" s="220"/>
      <c r="G223" s="190">
        <v>87699</v>
      </c>
      <c r="H223" s="203"/>
      <c r="I223" s="190">
        <v>781559</v>
      </c>
      <c r="J223" s="190"/>
      <c r="K223" s="190">
        <v>6981</v>
      </c>
      <c r="L223" s="203"/>
      <c r="M223" s="190">
        <v>318770</v>
      </c>
      <c r="N223" s="203"/>
      <c r="O223" s="190">
        <v>0</v>
      </c>
      <c r="P223" s="203"/>
      <c r="Q223" s="190">
        <v>26563</v>
      </c>
      <c r="R223" s="203"/>
      <c r="S223" s="190">
        <v>22081</v>
      </c>
      <c r="T223" s="203"/>
      <c r="U223" s="190">
        <f t="shared" si="75"/>
        <v>4626480</v>
      </c>
      <c r="V223" s="203"/>
      <c r="W223" s="193">
        <f t="shared" si="76"/>
        <v>219.87928330402548</v>
      </c>
      <c r="X223" s="203"/>
      <c r="Y223" s="193">
        <f t="shared" si="77"/>
        <v>15.554166606571146</v>
      </c>
      <c r="Z223" s="203"/>
      <c r="AA223" s="190">
        <v>16302255</v>
      </c>
      <c r="AB223" s="203"/>
      <c r="AC223" s="193">
        <f t="shared" si="78"/>
        <v>774.78518131267526</v>
      </c>
      <c r="AD223" s="203"/>
      <c r="AE223" s="193">
        <f t="shared" si="79"/>
        <v>54.807972871990685</v>
      </c>
      <c r="AF223" s="203"/>
      <c r="AG223" s="270">
        <v>203292</v>
      </c>
      <c r="AH223" s="203"/>
      <c r="AI223" s="193">
        <f t="shared" si="80"/>
        <v>9.6617080937217814</v>
      </c>
      <c r="AJ223" s="203"/>
      <c r="AK223" s="193">
        <f t="shared" si="81"/>
        <v>0.6834651047411987</v>
      </c>
      <c r="AL223" s="203"/>
      <c r="AM223" s="270">
        <v>65138</v>
      </c>
      <c r="AN223" s="203"/>
      <c r="AO223" s="193">
        <f t="shared" si="82"/>
        <v>3.09576541038924</v>
      </c>
      <c r="AP223" s="203"/>
      <c r="AQ223" s="193">
        <f t="shared" si="83"/>
        <v>0.21899312315601305</v>
      </c>
      <c r="AR223" s="203"/>
      <c r="AS223" s="270">
        <v>6514130</v>
      </c>
      <c r="AT223" s="203"/>
      <c r="AU223" s="193">
        <f t="shared" si="84"/>
        <v>309.59222470414903</v>
      </c>
      <c r="AV223" s="203"/>
      <c r="AW223" s="193">
        <f t="shared" si="85"/>
        <v>21.900421771381978</v>
      </c>
      <c r="AX223" s="203"/>
      <c r="AY223" s="270">
        <v>878289</v>
      </c>
      <c r="AZ223" s="203"/>
      <c r="BA223" s="270">
        <v>257136</v>
      </c>
      <c r="BB223" s="203"/>
      <c r="BC223" s="190">
        <f t="shared" si="86"/>
        <v>1135425</v>
      </c>
      <c r="BD223" s="203"/>
      <c r="BE223" s="193">
        <f t="shared" si="87"/>
        <v>53.962501782234682</v>
      </c>
      <c r="BF223" s="203"/>
      <c r="BG223" s="193">
        <f t="shared" si="88"/>
        <v>3.8172843326386459</v>
      </c>
      <c r="BH223" s="203"/>
      <c r="BI223" s="270">
        <v>897593</v>
      </c>
      <c r="BJ223" s="203"/>
      <c r="BK223" s="193">
        <f t="shared" si="89"/>
        <v>42.659236728292385</v>
      </c>
      <c r="BL223" s="203"/>
      <c r="BM223" s="193">
        <f t="shared" si="90"/>
        <v>3.0176961895203296</v>
      </c>
      <c r="BN223" s="203"/>
      <c r="BO223" s="190">
        <f t="shared" si="91"/>
        <v>29744313</v>
      </c>
      <c r="BP223" s="203"/>
      <c r="BQ223" s="203">
        <v>11</v>
      </c>
      <c r="BR223" s="203"/>
      <c r="BS223" s="220">
        <v>21041</v>
      </c>
    </row>
    <row r="224" spans="1:71" ht="9.75" customHeight="1" x14ac:dyDescent="0.25">
      <c r="A224" s="215">
        <v>12</v>
      </c>
      <c r="B224" s="226"/>
      <c r="C224" s="11" t="s">
        <v>226</v>
      </c>
      <c r="D224" s="203"/>
      <c r="E224" s="190">
        <v>311656</v>
      </c>
      <c r="F224" s="220"/>
      <c r="G224" s="190">
        <v>38501</v>
      </c>
      <c r="H224" s="203"/>
      <c r="I224" s="190">
        <v>251423</v>
      </c>
      <c r="J224" s="190"/>
      <c r="K224" s="190">
        <v>0</v>
      </c>
      <c r="L224" s="203"/>
      <c r="M224" s="190">
        <v>9117</v>
      </c>
      <c r="N224" s="203"/>
      <c r="O224" s="190">
        <v>0</v>
      </c>
      <c r="P224" s="203"/>
      <c r="Q224" s="190">
        <v>8412</v>
      </c>
      <c r="R224" s="203"/>
      <c r="S224" s="190">
        <v>4656</v>
      </c>
      <c r="T224" s="203"/>
      <c r="U224" s="190">
        <f t="shared" si="75"/>
        <v>623765</v>
      </c>
      <c r="V224" s="203"/>
      <c r="W224" s="193">
        <f t="shared" si="76"/>
        <v>160.5986096807415</v>
      </c>
      <c r="X224" s="203"/>
      <c r="Y224" s="193">
        <f t="shared" si="77"/>
        <v>30.99949408054357</v>
      </c>
      <c r="Z224" s="203"/>
      <c r="AA224" s="190">
        <v>1077693</v>
      </c>
      <c r="AB224" s="203"/>
      <c r="AC224" s="193">
        <f t="shared" si="78"/>
        <v>277.46987641606592</v>
      </c>
      <c r="AD224" s="203"/>
      <c r="AE224" s="193">
        <f t="shared" si="79"/>
        <v>53.558532098054947</v>
      </c>
      <c r="AF224" s="203"/>
      <c r="AG224" s="190">
        <v>1414</v>
      </c>
      <c r="AH224" s="203"/>
      <c r="AI224" s="193">
        <f t="shared" si="80"/>
        <v>0.36405767250257465</v>
      </c>
      <c r="AJ224" s="203"/>
      <c r="AK224" s="193">
        <f t="shared" si="81"/>
        <v>7.0272113103313924E-2</v>
      </c>
      <c r="AL224" s="203"/>
      <c r="AM224" s="190">
        <v>11394</v>
      </c>
      <c r="AN224" s="203"/>
      <c r="AO224" s="193">
        <f t="shared" si="82"/>
        <v>2.9335736354273942</v>
      </c>
      <c r="AP224" s="203"/>
      <c r="AQ224" s="193">
        <f t="shared" si="83"/>
        <v>0.56625209101779272</v>
      </c>
      <c r="AR224" s="203"/>
      <c r="AS224" s="190">
        <v>75183</v>
      </c>
      <c r="AT224" s="203"/>
      <c r="AU224" s="193">
        <f t="shared" si="84"/>
        <v>19.357106076210094</v>
      </c>
      <c r="AV224" s="203"/>
      <c r="AW224" s="193">
        <f t="shared" si="85"/>
        <v>3.7363990660865989</v>
      </c>
      <c r="AX224" s="203"/>
      <c r="AY224" s="190">
        <v>17310</v>
      </c>
      <c r="AZ224" s="203"/>
      <c r="BA224" s="190">
        <v>30612</v>
      </c>
      <c r="BB224" s="203"/>
      <c r="BC224" s="190">
        <f t="shared" si="86"/>
        <v>47922</v>
      </c>
      <c r="BD224" s="203"/>
      <c r="BE224" s="193">
        <f t="shared" si="87"/>
        <v>12.338311019567456</v>
      </c>
      <c r="BF224" s="203"/>
      <c r="BG224" s="193">
        <f t="shared" si="88"/>
        <v>2.3815984470558766</v>
      </c>
      <c r="BH224" s="203"/>
      <c r="BI224" s="190">
        <v>174807</v>
      </c>
      <c r="BJ224" s="203"/>
      <c r="BK224" s="193">
        <f t="shared" si="89"/>
        <v>45.006951596292481</v>
      </c>
      <c r="BL224" s="203"/>
      <c r="BM224" s="193">
        <f t="shared" si="90"/>
        <v>8.687452104137904</v>
      </c>
      <c r="BN224" s="203"/>
      <c r="BO224" s="190">
        <f t="shared" si="91"/>
        <v>2012178</v>
      </c>
      <c r="BP224" s="203"/>
      <c r="BQ224" s="203">
        <v>12</v>
      </c>
      <c r="BR224" s="203"/>
      <c r="BS224" s="220">
        <v>3884</v>
      </c>
    </row>
    <row r="225" spans="1:71" ht="9.75" customHeight="1" x14ac:dyDescent="0.25">
      <c r="A225" s="215">
        <v>13</v>
      </c>
      <c r="B225" s="226"/>
      <c r="C225" s="273" t="s">
        <v>227</v>
      </c>
      <c r="D225" s="203"/>
      <c r="E225" s="190">
        <v>4148150</v>
      </c>
      <c r="F225" s="220"/>
      <c r="G225" s="190">
        <v>48579</v>
      </c>
      <c r="H225" s="203"/>
      <c r="I225" s="190">
        <v>453754</v>
      </c>
      <c r="J225" s="190"/>
      <c r="K225" s="190">
        <v>0</v>
      </c>
      <c r="L225" s="203"/>
      <c r="M225" s="190">
        <v>0</v>
      </c>
      <c r="N225" s="203"/>
      <c r="O225" s="190">
        <v>0</v>
      </c>
      <c r="P225" s="203"/>
      <c r="Q225" s="190">
        <v>41545</v>
      </c>
      <c r="R225" s="203"/>
      <c r="S225" s="190">
        <v>22865</v>
      </c>
      <c r="T225" s="203"/>
      <c r="U225" s="190">
        <f t="shared" si="75"/>
        <v>4714893</v>
      </c>
      <c r="V225" s="203"/>
      <c r="W225" s="193">
        <f t="shared" si="76"/>
        <v>1331.1386222473179</v>
      </c>
      <c r="X225" s="203"/>
      <c r="Y225" s="193">
        <f t="shared" si="77"/>
        <v>73.351764776165467</v>
      </c>
      <c r="Z225" s="203"/>
      <c r="AA225" s="190">
        <v>1251150</v>
      </c>
      <c r="AB225" s="203"/>
      <c r="AC225" s="193">
        <f t="shared" si="78"/>
        <v>353.23263692828908</v>
      </c>
      <c r="AD225" s="203"/>
      <c r="AE225" s="193">
        <f t="shared" si="79"/>
        <v>19.464717544957953</v>
      </c>
      <c r="AF225" s="203"/>
      <c r="AG225" s="190">
        <v>57054</v>
      </c>
      <c r="AH225" s="203"/>
      <c r="AI225" s="193">
        <f t="shared" si="80"/>
        <v>16.107848673066066</v>
      </c>
      <c r="AJ225" s="203"/>
      <c r="AK225" s="193">
        <f t="shared" si="81"/>
        <v>0.88761538968951048</v>
      </c>
      <c r="AL225" s="203"/>
      <c r="AM225" s="190">
        <v>10161</v>
      </c>
      <c r="AN225" s="203"/>
      <c r="AO225" s="193">
        <f t="shared" si="82"/>
        <v>2.8687182382834555</v>
      </c>
      <c r="AP225" s="203"/>
      <c r="AQ225" s="193">
        <f t="shared" si="83"/>
        <v>0.15807936296552591</v>
      </c>
      <c r="AR225" s="203"/>
      <c r="AS225" s="190">
        <v>229078</v>
      </c>
      <c r="AT225" s="203"/>
      <c r="AU225" s="193">
        <f t="shared" si="84"/>
        <v>64.674760022586113</v>
      </c>
      <c r="AV225" s="203"/>
      <c r="AW225" s="193">
        <f t="shared" si="85"/>
        <v>3.5638720902880374</v>
      </c>
      <c r="AX225" s="203"/>
      <c r="AY225" s="190">
        <v>40421</v>
      </c>
      <c r="AZ225" s="203"/>
      <c r="BA225" s="190">
        <v>18465</v>
      </c>
      <c r="BB225" s="203"/>
      <c r="BC225" s="190">
        <f t="shared" si="86"/>
        <v>58886</v>
      </c>
      <c r="BD225" s="203"/>
      <c r="BE225" s="193">
        <f t="shared" si="87"/>
        <v>16.625070581592322</v>
      </c>
      <c r="BF225" s="203"/>
      <c r="BG225" s="193">
        <f t="shared" si="88"/>
        <v>0.91611665855604352</v>
      </c>
      <c r="BH225" s="203"/>
      <c r="BI225" s="190">
        <v>106562</v>
      </c>
      <c r="BJ225" s="203"/>
      <c r="BK225" s="193">
        <f t="shared" si="89"/>
        <v>30.085262563523433</v>
      </c>
      <c r="BL225" s="203"/>
      <c r="BM225" s="193">
        <f t="shared" si="90"/>
        <v>1.6578341773774601</v>
      </c>
      <c r="BN225" s="203"/>
      <c r="BO225" s="190">
        <f t="shared" si="91"/>
        <v>6427784</v>
      </c>
      <c r="BP225" s="203"/>
      <c r="BQ225" s="203">
        <v>13</v>
      </c>
      <c r="BR225" s="203"/>
      <c r="BS225" s="220">
        <v>3542</v>
      </c>
    </row>
    <row r="226" spans="1:71" ht="9.75" customHeight="1" x14ac:dyDescent="0.25">
      <c r="A226" s="215">
        <v>14</v>
      </c>
      <c r="B226" s="226"/>
      <c r="C226" s="273" t="s">
        <v>146</v>
      </c>
      <c r="D226" s="203"/>
      <c r="E226" s="190">
        <v>1648276</v>
      </c>
      <c r="F226" s="220"/>
      <c r="G226" s="190">
        <v>39335</v>
      </c>
      <c r="H226" s="203"/>
      <c r="I226" s="190">
        <v>1859930</v>
      </c>
      <c r="J226" s="190"/>
      <c r="K226" s="190">
        <v>503</v>
      </c>
      <c r="L226" s="203"/>
      <c r="M226" s="190">
        <v>223343</v>
      </c>
      <c r="N226" s="203"/>
      <c r="O226" s="190">
        <v>0</v>
      </c>
      <c r="P226" s="203"/>
      <c r="Q226" s="190">
        <v>50663</v>
      </c>
      <c r="R226" s="203"/>
      <c r="S226" s="190">
        <v>40528</v>
      </c>
      <c r="T226" s="203"/>
      <c r="U226" s="190">
        <f t="shared" si="75"/>
        <v>3862578</v>
      </c>
      <c r="V226" s="203"/>
      <c r="W226" s="193">
        <f t="shared" si="76"/>
        <v>235.82501984248123</v>
      </c>
      <c r="X226" s="203"/>
      <c r="Y226" s="193">
        <f t="shared" si="77"/>
        <v>27.542595501887618</v>
      </c>
      <c r="Z226" s="203"/>
      <c r="AA226" s="190">
        <v>8175343</v>
      </c>
      <c r="AB226" s="203"/>
      <c r="AC226" s="193">
        <f t="shared" si="78"/>
        <v>499.13566151779719</v>
      </c>
      <c r="AD226" s="203"/>
      <c r="AE226" s="193">
        <f t="shared" si="79"/>
        <v>58.295305709862276</v>
      </c>
      <c r="AF226" s="203"/>
      <c r="AG226" s="190">
        <v>350956</v>
      </c>
      <c r="AH226" s="203"/>
      <c r="AI226" s="193">
        <f t="shared" si="80"/>
        <v>21.427193357347825</v>
      </c>
      <c r="AJ226" s="203"/>
      <c r="AK226" s="193">
        <f t="shared" si="81"/>
        <v>2.5025356502730745</v>
      </c>
      <c r="AL226" s="203"/>
      <c r="AM226" s="190">
        <v>131494</v>
      </c>
      <c r="AN226" s="203"/>
      <c r="AO226" s="193">
        <f t="shared" si="82"/>
        <v>8.0282068502350565</v>
      </c>
      <c r="AP226" s="203"/>
      <c r="AQ226" s="193">
        <f t="shared" si="83"/>
        <v>0.93763441228247313</v>
      </c>
      <c r="AR226" s="203"/>
      <c r="AS226" s="190">
        <v>283625</v>
      </c>
      <c r="AT226" s="203"/>
      <c r="AU226" s="193">
        <f t="shared" si="84"/>
        <v>17.316380731424385</v>
      </c>
      <c r="AV226" s="203"/>
      <c r="AW226" s="193">
        <f t="shared" si="85"/>
        <v>2.0224235340290542</v>
      </c>
      <c r="AX226" s="203"/>
      <c r="AY226" s="190">
        <v>322485</v>
      </c>
      <c r="AZ226" s="203"/>
      <c r="BA226" s="190">
        <v>251998</v>
      </c>
      <c r="BB226" s="203"/>
      <c r="BC226" s="190">
        <f t="shared" si="86"/>
        <v>574483</v>
      </c>
      <c r="BD226" s="203"/>
      <c r="BE226" s="193">
        <f t="shared" si="87"/>
        <v>35.074363514256056</v>
      </c>
      <c r="BF226" s="203"/>
      <c r="BG226" s="193">
        <f t="shared" si="88"/>
        <v>4.0964228791524482</v>
      </c>
      <c r="BH226" s="203"/>
      <c r="BI226" s="190">
        <v>645537</v>
      </c>
      <c r="BJ226" s="203"/>
      <c r="BK226" s="193">
        <f t="shared" si="89"/>
        <v>39.41247939434642</v>
      </c>
      <c r="BL226" s="203"/>
      <c r="BM226" s="193">
        <f t="shared" si="90"/>
        <v>4.6030823125130489</v>
      </c>
      <c r="BN226" s="203"/>
      <c r="BO226" s="190">
        <f t="shared" si="91"/>
        <v>14024016</v>
      </c>
      <c r="BP226" s="203"/>
      <c r="BQ226" s="203">
        <v>14</v>
      </c>
      <c r="BR226" s="203"/>
      <c r="BS226" s="220">
        <v>16379</v>
      </c>
    </row>
    <row r="227" spans="1:71" ht="9.75" customHeight="1" x14ac:dyDescent="0.25">
      <c r="A227" s="215">
        <v>15</v>
      </c>
      <c r="B227" s="226"/>
      <c r="C227" s="273" t="s">
        <v>228</v>
      </c>
      <c r="D227" s="203"/>
      <c r="E227" s="190">
        <v>867954</v>
      </c>
      <c r="F227" s="220"/>
      <c r="G227" s="190">
        <v>20776</v>
      </c>
      <c r="H227" s="203"/>
      <c r="I227" s="190">
        <v>0</v>
      </c>
      <c r="J227" s="190"/>
      <c r="K227" s="190">
        <v>0</v>
      </c>
      <c r="L227" s="203"/>
      <c r="M227" s="190">
        <v>0</v>
      </c>
      <c r="N227" s="203"/>
      <c r="O227" s="190">
        <v>0</v>
      </c>
      <c r="P227" s="203"/>
      <c r="Q227" s="190">
        <v>6225</v>
      </c>
      <c r="R227" s="203"/>
      <c r="S227" s="190">
        <v>343</v>
      </c>
      <c r="T227" s="203"/>
      <c r="U227" s="190">
        <f t="shared" si="75"/>
        <v>895298</v>
      </c>
      <c r="V227" s="203"/>
      <c r="W227" s="193">
        <f t="shared" si="76"/>
        <v>180.46724450715581</v>
      </c>
      <c r="X227" s="203"/>
      <c r="Y227" s="193">
        <f t="shared" si="77"/>
        <v>19.52035589789477</v>
      </c>
      <c r="Z227" s="203"/>
      <c r="AA227" s="190">
        <v>2257866</v>
      </c>
      <c r="AB227" s="203"/>
      <c r="AC227" s="193">
        <f t="shared" si="78"/>
        <v>455.12316065309415</v>
      </c>
      <c r="AD227" s="203"/>
      <c r="AE227" s="193">
        <f t="shared" si="79"/>
        <v>49.228690212371831</v>
      </c>
      <c r="AF227" s="203"/>
      <c r="AG227" s="190">
        <v>542743</v>
      </c>
      <c r="AH227" s="203"/>
      <c r="AI227" s="193">
        <f t="shared" si="80"/>
        <v>109.4019350937311</v>
      </c>
      <c r="AJ227" s="203"/>
      <c r="AK227" s="193">
        <f t="shared" si="81"/>
        <v>11.833530870270124</v>
      </c>
      <c r="AL227" s="203"/>
      <c r="AM227" s="190">
        <v>79335</v>
      </c>
      <c r="AN227" s="203"/>
      <c r="AO227" s="193">
        <f t="shared" si="82"/>
        <v>15.991735537190083</v>
      </c>
      <c r="AP227" s="203"/>
      <c r="AQ227" s="193">
        <f t="shared" si="83"/>
        <v>1.7297563885538465</v>
      </c>
      <c r="AR227" s="203"/>
      <c r="AS227" s="190">
        <v>0</v>
      </c>
      <c r="AT227" s="203"/>
      <c r="AU227" s="193">
        <f t="shared" si="84"/>
        <v>0</v>
      </c>
      <c r="AV227" s="203"/>
      <c r="AW227" s="193">
        <f t="shared" si="85"/>
        <v>0</v>
      </c>
      <c r="AX227" s="203"/>
      <c r="AY227" s="190">
        <v>47709</v>
      </c>
      <c r="AZ227" s="203"/>
      <c r="BA227" s="190">
        <v>630786</v>
      </c>
      <c r="BB227" s="203"/>
      <c r="BC227" s="190">
        <f t="shared" si="86"/>
        <v>678495</v>
      </c>
      <c r="BD227" s="203"/>
      <c r="BE227" s="193">
        <f t="shared" si="87"/>
        <v>136.76577302963113</v>
      </c>
      <c r="BF227" s="203"/>
      <c r="BG227" s="193">
        <f t="shared" si="88"/>
        <v>14.793358049433946</v>
      </c>
      <c r="BH227" s="203"/>
      <c r="BI227" s="190">
        <v>132747</v>
      </c>
      <c r="BJ227" s="203"/>
      <c r="BK227" s="193">
        <f t="shared" si="89"/>
        <v>26.758113283612175</v>
      </c>
      <c r="BL227" s="203"/>
      <c r="BM227" s="193">
        <f t="shared" si="90"/>
        <v>2.8943085814754834</v>
      </c>
      <c r="BN227" s="203"/>
      <c r="BO227" s="190">
        <f t="shared" si="91"/>
        <v>4586484</v>
      </c>
      <c r="BP227" s="203"/>
      <c r="BQ227" s="203">
        <v>15</v>
      </c>
      <c r="BR227" s="203"/>
      <c r="BS227" s="220">
        <v>4961</v>
      </c>
    </row>
    <row r="228" spans="1:71" ht="9.75" customHeight="1" x14ac:dyDescent="0.25">
      <c r="A228" s="215">
        <v>16</v>
      </c>
      <c r="B228" s="226"/>
      <c r="C228" s="273" t="s">
        <v>229</v>
      </c>
      <c r="D228" s="203"/>
      <c r="E228" s="190">
        <v>664875</v>
      </c>
      <c r="F228" s="220"/>
      <c r="G228" s="190">
        <v>35261</v>
      </c>
      <c r="H228" s="203"/>
      <c r="I228" s="190">
        <v>195172</v>
      </c>
      <c r="J228" s="190"/>
      <c r="K228" s="190">
        <v>0</v>
      </c>
      <c r="L228" s="203"/>
      <c r="M228" s="190">
        <v>0</v>
      </c>
      <c r="N228" s="203"/>
      <c r="O228" s="190">
        <v>0</v>
      </c>
      <c r="P228" s="203"/>
      <c r="Q228" s="190">
        <v>4920</v>
      </c>
      <c r="R228" s="203"/>
      <c r="S228" s="190">
        <v>3912</v>
      </c>
      <c r="T228" s="203"/>
      <c r="U228" s="190">
        <f t="shared" si="75"/>
        <v>904140</v>
      </c>
      <c r="V228" s="203"/>
      <c r="W228" s="193">
        <f t="shared" si="76"/>
        <v>110.0462512171373</v>
      </c>
      <c r="X228" s="203"/>
      <c r="Y228" s="193">
        <f t="shared" si="77"/>
        <v>9.4510412044448557</v>
      </c>
      <c r="Z228" s="203"/>
      <c r="AA228" s="190">
        <v>6452951</v>
      </c>
      <c r="AB228" s="203"/>
      <c r="AC228" s="193">
        <f t="shared" si="78"/>
        <v>785.41273125608564</v>
      </c>
      <c r="AD228" s="203"/>
      <c r="AE228" s="193">
        <f t="shared" si="79"/>
        <v>67.453166314136794</v>
      </c>
      <c r="AF228" s="203"/>
      <c r="AG228" s="270">
        <v>76608</v>
      </c>
      <c r="AH228" s="203"/>
      <c r="AI228" s="193">
        <f t="shared" si="80"/>
        <v>9.3242453748782861</v>
      </c>
      <c r="AJ228" s="203"/>
      <c r="AK228" s="193">
        <f t="shared" si="81"/>
        <v>0.80078899793185954</v>
      </c>
      <c r="AL228" s="203"/>
      <c r="AM228" s="270">
        <v>131043</v>
      </c>
      <c r="AN228" s="203"/>
      <c r="AO228" s="193">
        <f t="shared" si="82"/>
        <v>15.94973222979552</v>
      </c>
      <c r="AP228" s="203"/>
      <c r="AQ228" s="193">
        <f t="shared" si="83"/>
        <v>1.3698020135754057</v>
      </c>
      <c r="AR228" s="203"/>
      <c r="AS228" s="270">
        <v>1112275</v>
      </c>
      <c r="AT228" s="203"/>
      <c r="AU228" s="193">
        <f t="shared" si="84"/>
        <v>135.3791382667965</v>
      </c>
      <c r="AV228" s="203"/>
      <c r="AW228" s="193">
        <f t="shared" si="85"/>
        <v>11.626691503167542</v>
      </c>
      <c r="AX228" s="203"/>
      <c r="AY228" s="270">
        <v>32540</v>
      </c>
      <c r="AZ228" s="203"/>
      <c r="BA228" s="270">
        <v>291162</v>
      </c>
      <c r="BB228" s="203"/>
      <c r="BC228" s="190">
        <f t="shared" si="86"/>
        <v>323702</v>
      </c>
      <c r="BD228" s="203"/>
      <c r="BE228" s="193">
        <f t="shared" si="87"/>
        <v>39.39897760467381</v>
      </c>
      <c r="BF228" s="203"/>
      <c r="BG228" s="193">
        <f t="shared" si="88"/>
        <v>3.3836805582777103</v>
      </c>
      <c r="BH228" s="203"/>
      <c r="BI228" s="270">
        <v>565846</v>
      </c>
      <c r="BJ228" s="203"/>
      <c r="BK228" s="193">
        <f t="shared" si="89"/>
        <v>68.871226874391425</v>
      </c>
      <c r="BL228" s="203"/>
      <c r="BM228" s="193">
        <f t="shared" si="90"/>
        <v>5.914829408465839</v>
      </c>
      <c r="BN228" s="203"/>
      <c r="BO228" s="190">
        <f t="shared" si="91"/>
        <v>9566565</v>
      </c>
      <c r="BP228" s="203"/>
      <c r="BQ228" s="203">
        <v>16</v>
      </c>
      <c r="BR228" s="203"/>
      <c r="BS228" s="220">
        <v>8216</v>
      </c>
    </row>
    <row r="229" spans="1:71" ht="9.75" customHeight="1" x14ac:dyDescent="0.25">
      <c r="A229" s="215">
        <v>17</v>
      </c>
      <c r="B229" s="226"/>
      <c r="C229" s="273" t="s">
        <v>230</v>
      </c>
      <c r="D229" s="203"/>
      <c r="E229" s="190">
        <v>1661932</v>
      </c>
      <c r="F229" s="220"/>
      <c r="G229" s="190">
        <v>21777</v>
      </c>
      <c r="H229" s="203"/>
      <c r="I229" s="190">
        <v>307415</v>
      </c>
      <c r="J229" s="190"/>
      <c r="K229" s="190">
        <v>0</v>
      </c>
      <c r="L229" s="203"/>
      <c r="M229" s="190">
        <v>0</v>
      </c>
      <c r="N229" s="203"/>
      <c r="O229" s="190">
        <v>0</v>
      </c>
      <c r="P229" s="203"/>
      <c r="Q229" s="190">
        <v>16334</v>
      </c>
      <c r="R229" s="203"/>
      <c r="S229" s="190">
        <v>21506</v>
      </c>
      <c r="T229" s="203"/>
      <c r="U229" s="190">
        <f t="shared" si="75"/>
        <v>2028964</v>
      </c>
      <c r="V229" s="203"/>
      <c r="W229" s="193">
        <f t="shared" si="76"/>
        <v>140.50997229916896</v>
      </c>
      <c r="X229" s="203"/>
      <c r="Y229" s="193">
        <f t="shared" si="77"/>
        <v>21.695267717296556</v>
      </c>
      <c r="Z229" s="203"/>
      <c r="AA229" s="190">
        <v>4765523</v>
      </c>
      <c r="AB229" s="203"/>
      <c r="AC229" s="193">
        <f t="shared" si="78"/>
        <v>330.02236842105265</v>
      </c>
      <c r="AD229" s="203"/>
      <c r="AE229" s="193">
        <f t="shared" si="79"/>
        <v>50.956693809221967</v>
      </c>
      <c r="AF229" s="203"/>
      <c r="AG229" s="190">
        <v>31695</v>
      </c>
      <c r="AH229" s="203"/>
      <c r="AI229" s="193">
        <f t="shared" si="80"/>
        <v>2.1949445983379503</v>
      </c>
      <c r="AJ229" s="203"/>
      <c r="AK229" s="193">
        <f t="shared" si="81"/>
        <v>0.33890769392641484</v>
      </c>
      <c r="AL229" s="203"/>
      <c r="AM229" s="190">
        <v>290829</v>
      </c>
      <c r="AN229" s="203"/>
      <c r="AO229" s="193">
        <f t="shared" si="82"/>
        <v>20.140512465373963</v>
      </c>
      <c r="AP229" s="203"/>
      <c r="AQ229" s="193">
        <f t="shared" si="83"/>
        <v>3.1097708066548448</v>
      </c>
      <c r="AR229" s="203"/>
      <c r="AS229" s="190">
        <v>1146209</v>
      </c>
      <c r="AT229" s="203"/>
      <c r="AU229" s="193">
        <f t="shared" si="84"/>
        <v>79.377354570637124</v>
      </c>
      <c r="AV229" s="203"/>
      <c r="AW229" s="193">
        <f t="shared" si="85"/>
        <v>12.256161821981451</v>
      </c>
      <c r="AX229" s="203"/>
      <c r="AY229" s="190">
        <v>346023</v>
      </c>
      <c r="AZ229" s="203"/>
      <c r="BA229" s="190">
        <v>11855</v>
      </c>
      <c r="BB229" s="203"/>
      <c r="BC229" s="190">
        <f t="shared" si="86"/>
        <v>357878</v>
      </c>
      <c r="BD229" s="203"/>
      <c r="BE229" s="193">
        <f t="shared" si="87"/>
        <v>24.783795013850416</v>
      </c>
      <c r="BF229" s="203"/>
      <c r="BG229" s="193">
        <f t="shared" si="88"/>
        <v>3.8267110802018451</v>
      </c>
      <c r="BH229" s="203"/>
      <c r="BI229" s="190">
        <v>731006</v>
      </c>
      <c r="BJ229" s="203"/>
      <c r="BK229" s="193">
        <f t="shared" si="89"/>
        <v>50.623684210526314</v>
      </c>
      <c r="BL229" s="203"/>
      <c r="BM229" s="193">
        <f t="shared" si="90"/>
        <v>7.8164870707169207</v>
      </c>
      <c r="BN229" s="203"/>
      <c r="BO229" s="190">
        <f t="shared" si="91"/>
        <v>9352104</v>
      </c>
      <c r="BP229" s="203"/>
      <c r="BQ229" s="203">
        <v>17</v>
      </c>
      <c r="BR229" s="203"/>
      <c r="BS229" s="220">
        <v>14440</v>
      </c>
    </row>
    <row r="230" spans="1:71" ht="9.75" customHeight="1" x14ac:dyDescent="0.25">
      <c r="A230" s="215">
        <v>18</v>
      </c>
      <c r="B230" s="226"/>
      <c r="C230" s="273" t="s">
        <v>231</v>
      </c>
      <c r="D230" s="203"/>
      <c r="E230" s="190">
        <v>11447469</v>
      </c>
      <c r="F230" s="220"/>
      <c r="G230" s="190">
        <v>317411</v>
      </c>
      <c r="H230" s="203"/>
      <c r="I230" s="190">
        <v>0</v>
      </c>
      <c r="J230" s="190"/>
      <c r="K230" s="190">
        <v>0</v>
      </c>
      <c r="L230" s="203"/>
      <c r="M230" s="190">
        <v>0</v>
      </c>
      <c r="N230" s="203"/>
      <c r="O230" s="190">
        <v>0</v>
      </c>
      <c r="P230" s="203"/>
      <c r="Q230" s="190">
        <v>30810</v>
      </c>
      <c r="R230" s="203"/>
      <c r="S230" s="190">
        <v>4201</v>
      </c>
      <c r="T230" s="203"/>
      <c r="U230" s="190">
        <f t="shared" si="75"/>
        <v>11799891</v>
      </c>
      <c r="V230" s="203"/>
      <c r="W230" s="193">
        <f t="shared" si="76"/>
        <v>506.60703245749613</v>
      </c>
      <c r="X230" s="203"/>
      <c r="Y230" s="193">
        <f t="shared" si="77"/>
        <v>34.889368191761072</v>
      </c>
      <c r="Z230" s="203"/>
      <c r="AA230" s="190">
        <v>13771057</v>
      </c>
      <c r="AB230" s="203"/>
      <c r="AC230" s="193">
        <f t="shared" si="78"/>
        <v>591.23548857976982</v>
      </c>
      <c r="AD230" s="203"/>
      <c r="AE230" s="193">
        <f t="shared" si="79"/>
        <v>40.717620024009427</v>
      </c>
      <c r="AF230" s="203"/>
      <c r="AG230" s="190">
        <v>1036696</v>
      </c>
      <c r="AH230" s="203"/>
      <c r="AI230" s="193">
        <f t="shared" si="80"/>
        <v>44.508672505581316</v>
      </c>
      <c r="AJ230" s="203"/>
      <c r="AK230" s="193">
        <f t="shared" si="81"/>
        <v>3.0652544542085969</v>
      </c>
      <c r="AL230" s="203"/>
      <c r="AM230" s="190">
        <v>485008</v>
      </c>
      <c r="AN230" s="203"/>
      <c r="AO230" s="193">
        <f t="shared" si="82"/>
        <v>20.822943499914132</v>
      </c>
      <c r="AP230" s="203"/>
      <c r="AQ230" s="193">
        <f t="shared" si="83"/>
        <v>1.4340490677371218</v>
      </c>
      <c r="AR230" s="203"/>
      <c r="AS230" s="190">
        <v>4878761</v>
      </c>
      <c r="AT230" s="203"/>
      <c r="AU230" s="193">
        <f t="shared" si="84"/>
        <v>209.4608019921003</v>
      </c>
      <c r="AV230" s="203"/>
      <c r="AW230" s="193">
        <f t="shared" si="85"/>
        <v>14.425293322506491</v>
      </c>
      <c r="AX230" s="203"/>
      <c r="AY230" s="190">
        <v>664605</v>
      </c>
      <c r="AZ230" s="203"/>
      <c r="BA230" s="190">
        <v>974982</v>
      </c>
      <c r="BB230" s="203"/>
      <c r="BC230" s="190">
        <f t="shared" si="86"/>
        <v>1639587</v>
      </c>
      <c r="BD230" s="203"/>
      <c r="BE230" s="193">
        <f t="shared" si="87"/>
        <v>70.392709943328185</v>
      </c>
      <c r="BF230" s="203"/>
      <c r="BG230" s="193">
        <f t="shared" si="88"/>
        <v>4.8478544865732198</v>
      </c>
      <c r="BH230" s="203"/>
      <c r="BI230" s="190">
        <v>209879</v>
      </c>
      <c r="BJ230" s="203"/>
      <c r="BK230" s="193">
        <f t="shared" si="89"/>
        <v>9.0107762321827245</v>
      </c>
      <c r="BL230" s="203"/>
      <c r="BM230" s="193">
        <f t="shared" si="90"/>
        <v>0.62056045320406961</v>
      </c>
      <c r="BN230" s="203"/>
      <c r="BO230" s="190">
        <f t="shared" si="91"/>
        <v>33820879</v>
      </c>
      <c r="BP230" s="203"/>
      <c r="BQ230" s="203">
        <v>18</v>
      </c>
      <c r="BR230" s="203"/>
      <c r="BS230" s="220">
        <v>23292</v>
      </c>
    </row>
    <row r="231" spans="1:71" ht="9.75" customHeight="1" x14ac:dyDescent="0.25">
      <c r="A231" s="215">
        <v>19</v>
      </c>
      <c r="B231" s="226"/>
      <c r="C231" s="273" t="s">
        <v>232</v>
      </c>
      <c r="D231" s="203"/>
      <c r="E231" s="190">
        <v>14155918</v>
      </c>
      <c r="F231" s="220"/>
      <c r="G231" s="190">
        <v>226574</v>
      </c>
      <c r="H231" s="203"/>
      <c r="I231" s="190">
        <v>2228578</v>
      </c>
      <c r="J231" s="190"/>
      <c r="K231" s="190">
        <v>0</v>
      </c>
      <c r="L231" s="203"/>
      <c r="M231" s="190">
        <v>34644</v>
      </c>
      <c r="N231" s="203"/>
      <c r="O231" s="190">
        <v>0</v>
      </c>
      <c r="P231" s="203"/>
      <c r="Q231" s="190">
        <v>96167</v>
      </c>
      <c r="R231" s="203"/>
      <c r="S231" s="190">
        <v>45434</v>
      </c>
      <c r="T231" s="203"/>
      <c r="U231" s="190">
        <f t="shared" si="75"/>
        <v>16787315</v>
      </c>
      <c r="V231" s="203"/>
      <c r="W231" s="193">
        <f t="shared" si="76"/>
        <v>393.92047587760464</v>
      </c>
      <c r="X231" s="203"/>
      <c r="Y231" s="193">
        <f t="shared" si="77"/>
        <v>34.16484199469194</v>
      </c>
      <c r="Z231" s="203"/>
      <c r="AA231" s="190">
        <v>21369084</v>
      </c>
      <c r="AB231" s="203"/>
      <c r="AC231" s="193">
        <f t="shared" si="78"/>
        <v>501.43335836305613</v>
      </c>
      <c r="AD231" s="203"/>
      <c r="AE231" s="193">
        <f t="shared" si="79"/>
        <v>43.48946680462597</v>
      </c>
      <c r="AF231" s="203"/>
      <c r="AG231" s="190">
        <v>1368371</v>
      </c>
      <c r="AH231" s="203"/>
      <c r="AI231" s="193">
        <f t="shared" si="80"/>
        <v>32.109325136099116</v>
      </c>
      <c r="AJ231" s="203"/>
      <c r="AK231" s="193">
        <f t="shared" si="81"/>
        <v>2.7848514789362446</v>
      </c>
      <c r="AL231" s="203"/>
      <c r="AM231" s="190">
        <v>558857</v>
      </c>
      <c r="AN231" s="203"/>
      <c r="AO231" s="193">
        <f t="shared" si="82"/>
        <v>13.113783555472123</v>
      </c>
      <c r="AP231" s="203"/>
      <c r="AQ231" s="193">
        <f t="shared" si="83"/>
        <v>1.1373624133834122</v>
      </c>
      <c r="AR231" s="203"/>
      <c r="AS231" s="190">
        <v>5288011</v>
      </c>
      <c r="AT231" s="203"/>
      <c r="AU231" s="193">
        <f t="shared" si="84"/>
        <v>124.08510887929417</v>
      </c>
      <c r="AV231" s="203"/>
      <c r="AW231" s="193">
        <f t="shared" si="85"/>
        <v>10.761939016524853</v>
      </c>
      <c r="AX231" s="203"/>
      <c r="AY231" s="190">
        <v>1148336</v>
      </c>
      <c r="AZ231" s="203"/>
      <c r="BA231" s="190">
        <v>2116490</v>
      </c>
      <c r="BB231" s="203"/>
      <c r="BC231" s="190">
        <f t="shared" si="86"/>
        <v>3264826</v>
      </c>
      <c r="BD231" s="203"/>
      <c r="BE231" s="193">
        <f t="shared" si="87"/>
        <v>76.610334146799318</v>
      </c>
      <c r="BF231" s="203"/>
      <c r="BG231" s="193">
        <f t="shared" si="88"/>
        <v>6.6444374475705086</v>
      </c>
      <c r="BH231" s="203"/>
      <c r="BI231" s="190">
        <v>499765</v>
      </c>
      <c r="BJ231" s="203"/>
      <c r="BK231" s="193">
        <f t="shared" si="89"/>
        <v>11.727168199737187</v>
      </c>
      <c r="BL231" s="203"/>
      <c r="BM231" s="193">
        <f t="shared" si="90"/>
        <v>1.0171008442670681</v>
      </c>
      <c r="BN231" s="203"/>
      <c r="BO231" s="190">
        <f t="shared" si="91"/>
        <v>49136229</v>
      </c>
      <c r="BP231" s="203"/>
      <c r="BQ231" s="203">
        <v>19</v>
      </c>
      <c r="BR231" s="203"/>
      <c r="BS231" s="220">
        <v>42616</v>
      </c>
    </row>
    <row r="232" spans="1:71" ht="9.75" customHeight="1" x14ac:dyDescent="0.25">
      <c r="A232" s="215">
        <v>20</v>
      </c>
      <c r="B232" s="226"/>
      <c r="C232" s="273" t="s">
        <v>233</v>
      </c>
      <c r="D232" s="203"/>
      <c r="E232" s="190">
        <v>1240779</v>
      </c>
      <c r="F232" s="220"/>
      <c r="G232" s="190">
        <v>57449</v>
      </c>
      <c r="H232" s="203"/>
      <c r="I232" s="190">
        <v>124828</v>
      </c>
      <c r="J232" s="190"/>
      <c r="K232" s="190">
        <v>602</v>
      </c>
      <c r="L232" s="203"/>
      <c r="M232" s="190">
        <v>53739</v>
      </c>
      <c r="N232" s="203"/>
      <c r="O232" s="190">
        <v>0</v>
      </c>
      <c r="P232" s="203"/>
      <c r="Q232" s="190">
        <v>9674</v>
      </c>
      <c r="R232" s="203"/>
      <c r="S232" s="190">
        <v>12555</v>
      </c>
      <c r="T232" s="203"/>
      <c r="U232" s="190">
        <f t="shared" si="75"/>
        <v>1499626</v>
      </c>
      <c r="V232" s="203"/>
      <c r="W232" s="193">
        <f t="shared" si="76"/>
        <v>306.35873340143002</v>
      </c>
      <c r="X232" s="203"/>
      <c r="Y232" s="193">
        <f t="shared" si="77"/>
        <v>38.177744410593554</v>
      </c>
      <c r="Z232" s="203"/>
      <c r="AA232" s="190">
        <v>1992030</v>
      </c>
      <c r="AB232" s="203"/>
      <c r="AC232" s="193">
        <f t="shared" si="78"/>
        <v>406.95199182839633</v>
      </c>
      <c r="AD232" s="203"/>
      <c r="AE232" s="193">
        <f t="shared" si="79"/>
        <v>50.713452686359581</v>
      </c>
      <c r="AF232" s="203"/>
      <c r="AG232" s="270">
        <v>8548</v>
      </c>
      <c r="AH232" s="203"/>
      <c r="AI232" s="193">
        <f t="shared" si="80"/>
        <v>1.7462717058222677</v>
      </c>
      <c r="AJ232" s="203"/>
      <c r="AK232" s="193">
        <f t="shared" si="81"/>
        <v>0.21761649852813547</v>
      </c>
      <c r="AL232" s="203"/>
      <c r="AM232" s="270">
        <v>11960</v>
      </c>
      <c r="AN232" s="203"/>
      <c r="AO232" s="193">
        <f t="shared" si="82"/>
        <v>2.4433094994892746</v>
      </c>
      <c r="AP232" s="203"/>
      <c r="AQ232" s="193">
        <f t="shared" si="83"/>
        <v>0.30447979906369915</v>
      </c>
      <c r="AR232" s="203"/>
      <c r="AS232" s="270">
        <v>332053</v>
      </c>
      <c r="AT232" s="203"/>
      <c r="AU232" s="193">
        <f t="shared" si="84"/>
        <v>67.835137895812053</v>
      </c>
      <c r="AV232" s="203"/>
      <c r="AW232" s="193">
        <f t="shared" si="85"/>
        <v>8.4534641068978686</v>
      </c>
      <c r="AX232" s="203"/>
      <c r="AY232" s="270">
        <v>6963</v>
      </c>
      <c r="AZ232" s="203"/>
      <c r="BA232" s="270">
        <v>18161</v>
      </c>
      <c r="BB232" s="203"/>
      <c r="BC232" s="190">
        <f t="shared" si="86"/>
        <v>25124</v>
      </c>
      <c r="BD232" s="203"/>
      <c r="BE232" s="193">
        <f t="shared" si="87"/>
        <v>5.1325842696629209</v>
      </c>
      <c r="BF232" s="203"/>
      <c r="BG232" s="193">
        <f t="shared" si="88"/>
        <v>0.63961124345120213</v>
      </c>
      <c r="BH232" s="203"/>
      <c r="BI232" s="270">
        <v>58670</v>
      </c>
      <c r="BJ232" s="203"/>
      <c r="BK232" s="193">
        <f t="shared" si="89"/>
        <v>11.985699693564863</v>
      </c>
      <c r="BL232" s="203"/>
      <c r="BM232" s="193">
        <f t="shared" si="90"/>
        <v>1.4936312551059556</v>
      </c>
      <c r="BN232" s="203"/>
      <c r="BO232" s="190">
        <f t="shared" si="91"/>
        <v>3928011</v>
      </c>
      <c r="BP232" s="203"/>
      <c r="BQ232" s="203">
        <v>20</v>
      </c>
      <c r="BR232" s="203"/>
      <c r="BS232" s="220">
        <v>4895</v>
      </c>
    </row>
    <row r="233" spans="1:71" ht="9.75" customHeight="1" x14ac:dyDescent="0.25">
      <c r="A233" s="215">
        <v>21</v>
      </c>
      <c r="B233" s="226"/>
      <c r="C233" s="273" t="s">
        <v>234</v>
      </c>
      <c r="D233" s="203"/>
      <c r="E233" s="190">
        <v>500343</v>
      </c>
      <c r="F233" s="220"/>
      <c r="G233" s="190">
        <v>24994</v>
      </c>
      <c r="H233" s="203"/>
      <c r="I233" s="190">
        <v>83134</v>
      </c>
      <c r="J233" s="190"/>
      <c r="K233" s="190">
        <v>0</v>
      </c>
      <c r="L233" s="203"/>
      <c r="M233" s="190">
        <v>62975</v>
      </c>
      <c r="N233" s="203"/>
      <c r="O233" s="190">
        <v>0</v>
      </c>
      <c r="P233" s="203"/>
      <c r="Q233" s="190">
        <v>6348</v>
      </c>
      <c r="R233" s="203"/>
      <c r="S233" s="190">
        <v>6872</v>
      </c>
      <c r="T233" s="203"/>
      <c r="U233" s="190">
        <f t="shared" ref="U233:U243" si="92">SUM(E233:S233)</f>
        <v>684666</v>
      </c>
      <c r="V233" s="203"/>
      <c r="W233" s="193">
        <f t="shared" ref="W233:W243" si="93">(U233/$BS233)</f>
        <v>114.72285522788204</v>
      </c>
      <c r="X233" s="203"/>
      <c r="Y233" s="193">
        <f t="shared" ref="Y233:Y243" si="94">IF($BO233,U233/$BO233*100,0)</f>
        <v>13.62828582006664</v>
      </c>
      <c r="Z233" s="203"/>
      <c r="AA233" s="190">
        <v>2796518</v>
      </c>
      <c r="AB233" s="203"/>
      <c r="AC233" s="193">
        <f t="shared" ref="AC233:AC243" si="95">(AA233/$BS233)</f>
        <v>468.58545576407505</v>
      </c>
      <c r="AD233" s="203"/>
      <c r="AE233" s="193">
        <f t="shared" ref="AE233:AE243" si="96">IF($BO233,AA233/$BO233*100,0)</f>
        <v>55.664727918373522</v>
      </c>
      <c r="AF233" s="203"/>
      <c r="AG233" s="270">
        <v>806</v>
      </c>
      <c r="AH233" s="203"/>
      <c r="AI233" s="193">
        <f t="shared" ref="AI233:AI243" si="97">(AG233/$BS233)</f>
        <v>0.13505361930294907</v>
      </c>
      <c r="AJ233" s="203"/>
      <c r="AK233" s="193">
        <f t="shared" ref="AK233:AK243" si="98">IF($BO233,AG233/$BO233*100,0)</f>
        <v>1.6043440700974947E-2</v>
      </c>
      <c r="AL233" s="203"/>
      <c r="AM233" s="270">
        <v>27205</v>
      </c>
      <c r="AN233" s="203"/>
      <c r="AO233" s="193">
        <f t="shared" ref="AO233:AO243" si="99">(AM233/$BS233)</f>
        <v>4.55847855227882</v>
      </c>
      <c r="AP233" s="203"/>
      <c r="AQ233" s="193">
        <f t="shared" ref="AQ233:AQ243" si="100">IF($BO233,AM233/$BO233*100,0)</f>
        <v>0.54151588619109603</v>
      </c>
      <c r="AR233" s="203"/>
      <c r="AS233" s="270">
        <v>1460872</v>
      </c>
      <c r="AT233" s="203"/>
      <c r="AU233" s="193">
        <f t="shared" ref="AU233:AU243" si="101">(AS233/$BS233)</f>
        <v>244.78418230563003</v>
      </c>
      <c r="AV233" s="203"/>
      <c r="AW233" s="193">
        <f t="shared" ref="AW233:AW243" si="102">IF($BO233,AS233/$BO233*100,0)</f>
        <v>29.078676555477262</v>
      </c>
      <c r="AX233" s="203"/>
      <c r="AY233" s="270">
        <v>1069</v>
      </c>
      <c r="AZ233" s="203"/>
      <c r="BA233" s="270">
        <v>12299</v>
      </c>
      <c r="BB233" s="203"/>
      <c r="BC233" s="190">
        <f t="shared" ref="BC233:BC243" si="103">(AY233+BA233)</f>
        <v>13368</v>
      </c>
      <c r="BD233" s="203"/>
      <c r="BE233" s="193">
        <f t="shared" ref="BE233:BE243" si="104">(BC233/$BS233)</f>
        <v>2.239946380697051</v>
      </c>
      <c r="BF233" s="203"/>
      <c r="BG233" s="193">
        <f t="shared" ref="BG233:BG243" si="105">IF($BO233,BC233/$BO233*100,0)</f>
        <v>0.26609021748217504</v>
      </c>
      <c r="BH233" s="203"/>
      <c r="BI233" s="270">
        <v>40425</v>
      </c>
      <c r="BJ233" s="203"/>
      <c r="BK233" s="193">
        <f t="shared" ref="BK233:BK243" si="106">(BI233/$BS233)</f>
        <v>6.7736260053619306</v>
      </c>
      <c r="BL233" s="203"/>
      <c r="BM233" s="193">
        <f t="shared" ref="BM233:BM243" si="107">IF($BO233,BI233/$BO233*100,0)</f>
        <v>0.80466016170832788</v>
      </c>
      <c r="BN233" s="203"/>
      <c r="BO233" s="190">
        <f t="shared" ref="BO233:BO243" si="108">(U233+AA233+AG233+AM233+AS233+BC233+BI233)</f>
        <v>5023860</v>
      </c>
      <c r="BP233" s="203"/>
      <c r="BQ233" s="203">
        <v>21</v>
      </c>
      <c r="BR233" s="203"/>
      <c r="BS233" s="220">
        <v>5968</v>
      </c>
    </row>
    <row r="234" spans="1:71" ht="9.75" customHeight="1" x14ac:dyDescent="0.25">
      <c r="A234" s="215">
        <v>22</v>
      </c>
      <c r="B234" s="226"/>
      <c r="C234" s="11" t="s">
        <v>187</v>
      </c>
      <c r="D234" s="203"/>
      <c r="E234" s="190">
        <v>631470</v>
      </c>
      <c r="F234" s="220"/>
      <c r="G234" s="190">
        <v>33651</v>
      </c>
      <c r="H234" s="203"/>
      <c r="I234" s="190">
        <v>217128</v>
      </c>
      <c r="J234" s="190"/>
      <c r="K234" s="190">
        <v>0</v>
      </c>
      <c r="L234" s="203"/>
      <c r="M234" s="190">
        <v>0</v>
      </c>
      <c r="N234" s="203"/>
      <c r="O234" s="190">
        <v>0</v>
      </c>
      <c r="P234" s="203"/>
      <c r="Q234" s="190">
        <v>0</v>
      </c>
      <c r="R234" s="203"/>
      <c r="S234" s="190">
        <v>0</v>
      </c>
      <c r="T234" s="203"/>
      <c r="U234" s="190">
        <f t="shared" si="92"/>
        <v>882249</v>
      </c>
      <c r="V234" s="203"/>
      <c r="W234" s="193">
        <f t="shared" si="93"/>
        <v>186.87756831179834</v>
      </c>
      <c r="X234" s="203"/>
      <c r="Y234" s="193">
        <f t="shared" si="94"/>
        <v>24.886926203727473</v>
      </c>
      <c r="Z234" s="203"/>
      <c r="AA234" s="190">
        <v>2273803</v>
      </c>
      <c r="AB234" s="203"/>
      <c r="AC234" s="193">
        <f t="shared" si="95"/>
        <v>481.63588222834147</v>
      </c>
      <c r="AD234" s="203"/>
      <c r="AE234" s="193">
        <f t="shared" si="96"/>
        <v>64.140585552167394</v>
      </c>
      <c r="AF234" s="203"/>
      <c r="AG234" s="190">
        <v>1263</v>
      </c>
      <c r="AH234" s="203"/>
      <c r="AI234" s="193">
        <f t="shared" si="97"/>
        <v>0.26752806608769331</v>
      </c>
      <c r="AJ234" s="203"/>
      <c r="AK234" s="193">
        <f t="shared" si="98"/>
        <v>3.5627343069029031E-2</v>
      </c>
      <c r="AL234" s="203"/>
      <c r="AM234" s="190">
        <v>92549</v>
      </c>
      <c r="AN234" s="203"/>
      <c r="AO234" s="193">
        <f t="shared" si="99"/>
        <v>19.603685659817835</v>
      </c>
      <c r="AP234" s="203"/>
      <c r="AQ234" s="193">
        <f t="shared" si="100"/>
        <v>2.6106690211366335</v>
      </c>
      <c r="AR234" s="203"/>
      <c r="AS234" s="190">
        <v>192994</v>
      </c>
      <c r="AT234" s="203"/>
      <c r="AU234" s="193">
        <f t="shared" si="101"/>
        <v>40.879898326625714</v>
      </c>
      <c r="AV234" s="203"/>
      <c r="AW234" s="193">
        <f t="shared" si="102"/>
        <v>5.4440724055931824</v>
      </c>
      <c r="AX234" s="203"/>
      <c r="AY234" s="190">
        <v>18906</v>
      </c>
      <c r="AZ234" s="203"/>
      <c r="BA234" s="190">
        <v>6870</v>
      </c>
      <c r="BB234" s="203"/>
      <c r="BC234" s="190">
        <f t="shared" si="103"/>
        <v>25776</v>
      </c>
      <c r="BD234" s="203"/>
      <c r="BE234" s="193">
        <f t="shared" si="104"/>
        <v>5.4598601991103584</v>
      </c>
      <c r="BF234" s="203"/>
      <c r="BG234" s="193">
        <f t="shared" si="105"/>
        <v>0.72710245047291566</v>
      </c>
      <c r="BH234" s="203"/>
      <c r="BI234" s="190">
        <v>76396</v>
      </c>
      <c r="BJ234" s="203"/>
      <c r="BK234" s="193">
        <f t="shared" si="106"/>
        <v>16.182164795594154</v>
      </c>
      <c r="BL234" s="203"/>
      <c r="BM234" s="193">
        <f t="shared" si="107"/>
        <v>2.1550170238333664</v>
      </c>
      <c r="BN234" s="203"/>
      <c r="BO234" s="190">
        <f t="shared" si="108"/>
        <v>3545030</v>
      </c>
      <c r="BP234" s="203"/>
      <c r="BQ234" s="203">
        <v>22</v>
      </c>
      <c r="BR234" s="203"/>
      <c r="BS234" s="220">
        <v>4721</v>
      </c>
    </row>
    <row r="235" spans="1:71" ht="9.75" customHeight="1" x14ac:dyDescent="0.25">
      <c r="A235" s="215">
        <v>23</v>
      </c>
      <c r="B235" s="226"/>
      <c r="C235" s="273" t="s">
        <v>195</v>
      </c>
      <c r="D235" s="203"/>
      <c r="E235" s="190">
        <v>1516707</v>
      </c>
      <c r="F235" s="220"/>
      <c r="G235" s="190">
        <v>62557</v>
      </c>
      <c r="H235" s="203"/>
      <c r="I235" s="190">
        <v>339914</v>
      </c>
      <c r="J235" s="190"/>
      <c r="K235" s="190">
        <v>0</v>
      </c>
      <c r="L235" s="203"/>
      <c r="M235" s="190">
        <v>515161</v>
      </c>
      <c r="N235" s="203"/>
      <c r="O235" s="190">
        <v>0</v>
      </c>
      <c r="P235" s="203"/>
      <c r="Q235" s="190">
        <v>22402</v>
      </c>
      <c r="R235" s="203"/>
      <c r="S235" s="190">
        <v>38582</v>
      </c>
      <c r="T235" s="203"/>
      <c r="U235" s="190">
        <f t="shared" si="92"/>
        <v>2495323</v>
      </c>
      <c r="V235" s="203"/>
      <c r="W235" s="193">
        <f t="shared" si="93"/>
        <v>274.63383226942551</v>
      </c>
      <c r="X235" s="203"/>
      <c r="Y235" s="193">
        <f t="shared" si="94"/>
        <v>44.021692916900271</v>
      </c>
      <c r="Z235" s="203"/>
      <c r="AA235" s="190">
        <v>2798148</v>
      </c>
      <c r="AB235" s="203"/>
      <c r="AC235" s="193">
        <f t="shared" si="95"/>
        <v>307.96257979308825</v>
      </c>
      <c r="AD235" s="203"/>
      <c r="AE235" s="193">
        <f t="shared" si="96"/>
        <v>49.364035033556242</v>
      </c>
      <c r="AF235" s="203"/>
      <c r="AG235" s="190">
        <v>39434</v>
      </c>
      <c r="AH235" s="203"/>
      <c r="AI235" s="193">
        <f t="shared" si="97"/>
        <v>4.3400836451683906</v>
      </c>
      <c r="AJ235" s="203"/>
      <c r="AK235" s="193">
        <f t="shared" si="98"/>
        <v>0.69568205738697775</v>
      </c>
      <c r="AL235" s="203"/>
      <c r="AM235" s="190">
        <v>30435</v>
      </c>
      <c r="AN235" s="203"/>
      <c r="AO235" s="193">
        <f t="shared" si="99"/>
        <v>3.3496588157605105</v>
      </c>
      <c r="AP235" s="203"/>
      <c r="AQ235" s="193">
        <f t="shared" si="100"/>
        <v>0.53692456805225608</v>
      </c>
      <c r="AR235" s="203"/>
      <c r="AS235" s="190">
        <v>216750</v>
      </c>
      <c r="AT235" s="203"/>
      <c r="AU235" s="193">
        <f t="shared" si="101"/>
        <v>23.855381906229365</v>
      </c>
      <c r="AV235" s="203"/>
      <c r="AW235" s="193">
        <f t="shared" si="102"/>
        <v>3.8238344053006896</v>
      </c>
      <c r="AX235" s="203"/>
      <c r="AY235" s="190">
        <v>36761</v>
      </c>
      <c r="AZ235" s="203"/>
      <c r="BA235" s="190">
        <v>16462</v>
      </c>
      <c r="BB235" s="203"/>
      <c r="BC235" s="190">
        <f t="shared" si="103"/>
        <v>53223</v>
      </c>
      <c r="BD235" s="203"/>
      <c r="BE235" s="193">
        <f t="shared" si="104"/>
        <v>5.8576931543033242</v>
      </c>
      <c r="BF235" s="203"/>
      <c r="BG235" s="193">
        <f t="shared" si="105"/>
        <v>0.93894319978463037</v>
      </c>
      <c r="BH235" s="203"/>
      <c r="BI235" s="190">
        <v>35081</v>
      </c>
      <c r="BJ235" s="203"/>
      <c r="BK235" s="193">
        <f t="shared" si="106"/>
        <v>3.8609949372661236</v>
      </c>
      <c r="BL235" s="203"/>
      <c r="BM235" s="193">
        <f t="shared" si="107"/>
        <v>0.61888781901893197</v>
      </c>
      <c r="BN235" s="203"/>
      <c r="BO235" s="190">
        <f t="shared" si="108"/>
        <v>5668394</v>
      </c>
      <c r="BP235" s="203"/>
      <c r="BQ235" s="203">
        <v>23</v>
      </c>
      <c r="BR235" s="203"/>
      <c r="BS235" s="220">
        <v>9086</v>
      </c>
    </row>
    <row r="236" spans="1:71" ht="9.75" customHeight="1" x14ac:dyDescent="0.25">
      <c r="A236" s="215">
        <v>24</v>
      </c>
      <c r="B236" s="226"/>
      <c r="C236" s="274" t="s">
        <v>235</v>
      </c>
      <c r="D236" s="203"/>
      <c r="E236" s="190">
        <v>3522166</v>
      </c>
      <c r="F236" s="220"/>
      <c r="G236" s="190">
        <v>37313</v>
      </c>
      <c r="H236" s="203"/>
      <c r="I236" s="190">
        <v>657457</v>
      </c>
      <c r="J236" s="190"/>
      <c r="K236" s="190">
        <v>0</v>
      </c>
      <c r="L236" s="203"/>
      <c r="M236" s="190">
        <v>0</v>
      </c>
      <c r="N236" s="203"/>
      <c r="O236" s="190">
        <v>0</v>
      </c>
      <c r="P236" s="203"/>
      <c r="Q236" s="190">
        <v>20966</v>
      </c>
      <c r="R236" s="203"/>
      <c r="S236" s="190">
        <v>20965</v>
      </c>
      <c r="T236" s="203"/>
      <c r="U236" s="190">
        <f t="shared" si="92"/>
        <v>4258867</v>
      </c>
      <c r="V236" s="203"/>
      <c r="W236" s="193">
        <f t="shared" si="93"/>
        <v>551.16694706872011</v>
      </c>
      <c r="X236" s="203"/>
      <c r="Y236" s="193">
        <f t="shared" si="94"/>
        <v>42.925588652776781</v>
      </c>
      <c r="Z236" s="203"/>
      <c r="AA236" s="190">
        <v>5304070</v>
      </c>
      <c r="AB236" s="203"/>
      <c r="AC236" s="193">
        <f t="shared" si="95"/>
        <v>686.43328588067811</v>
      </c>
      <c r="AD236" s="203"/>
      <c r="AE236" s="193">
        <f t="shared" si="96"/>
        <v>53.460304584654494</v>
      </c>
      <c r="AF236" s="203"/>
      <c r="AG236" s="190">
        <v>91405</v>
      </c>
      <c r="AH236" s="203"/>
      <c r="AI236" s="193">
        <f t="shared" si="97"/>
        <v>11.829299857642035</v>
      </c>
      <c r="AJ236" s="203"/>
      <c r="AK236" s="193">
        <f t="shared" si="98"/>
        <v>0.92128104277664957</v>
      </c>
      <c r="AL236" s="203"/>
      <c r="AM236" s="190">
        <v>50466</v>
      </c>
      <c r="AN236" s="203"/>
      <c r="AO236" s="193">
        <f t="shared" si="99"/>
        <v>6.5311246279280448</v>
      </c>
      <c r="AP236" s="203"/>
      <c r="AQ236" s="193">
        <f t="shared" si="100"/>
        <v>0.50865236152033699</v>
      </c>
      <c r="AR236" s="203"/>
      <c r="AS236" s="190">
        <v>0</v>
      </c>
      <c r="AT236" s="203"/>
      <c r="AU236" s="193">
        <f t="shared" si="101"/>
        <v>0</v>
      </c>
      <c r="AV236" s="203"/>
      <c r="AW236" s="193">
        <f t="shared" si="102"/>
        <v>0</v>
      </c>
      <c r="AX236" s="203"/>
      <c r="AY236" s="190">
        <v>112977</v>
      </c>
      <c r="AZ236" s="203"/>
      <c r="BA236" s="190">
        <v>44680</v>
      </c>
      <c r="BB236" s="203"/>
      <c r="BC236" s="190">
        <f t="shared" si="103"/>
        <v>157657</v>
      </c>
      <c r="BD236" s="203"/>
      <c r="BE236" s="193">
        <f t="shared" si="104"/>
        <v>20.403390707907338</v>
      </c>
      <c r="BF236" s="203"/>
      <c r="BG236" s="193">
        <f t="shared" si="105"/>
        <v>1.5890422335872025</v>
      </c>
      <c r="BH236" s="203"/>
      <c r="BI236" s="190">
        <v>59046</v>
      </c>
      <c r="BJ236" s="203"/>
      <c r="BK236" s="193">
        <f t="shared" si="106"/>
        <v>7.6415167594150386</v>
      </c>
      <c r="BL236" s="203"/>
      <c r="BM236" s="193">
        <f t="shared" si="107"/>
        <v>0.59513112468453644</v>
      </c>
      <c r="BN236" s="203"/>
      <c r="BO236" s="190">
        <f t="shared" si="108"/>
        <v>9921511</v>
      </c>
      <c r="BP236" s="203"/>
      <c r="BQ236" s="203">
        <v>24</v>
      </c>
      <c r="BR236" s="203"/>
      <c r="BS236" s="220">
        <v>7727</v>
      </c>
    </row>
    <row r="237" spans="1:71" ht="9.75" customHeight="1" x14ac:dyDescent="0.25">
      <c r="A237" s="215">
        <v>25</v>
      </c>
      <c r="B237" s="226"/>
      <c r="C237" s="273" t="s">
        <v>236</v>
      </c>
      <c r="D237" s="203"/>
      <c r="E237" s="190">
        <v>399550</v>
      </c>
      <c r="F237" s="220"/>
      <c r="G237" s="190">
        <v>32541</v>
      </c>
      <c r="H237" s="203"/>
      <c r="I237" s="190">
        <v>0</v>
      </c>
      <c r="J237" s="190"/>
      <c r="K237" s="190">
        <v>13935</v>
      </c>
      <c r="L237" s="203"/>
      <c r="M237" s="190">
        <v>0</v>
      </c>
      <c r="N237" s="203"/>
      <c r="O237" s="190">
        <v>0</v>
      </c>
      <c r="P237" s="203"/>
      <c r="Q237" s="190">
        <v>12371</v>
      </c>
      <c r="R237" s="203"/>
      <c r="S237" s="190">
        <v>12371</v>
      </c>
      <c r="T237" s="203"/>
      <c r="U237" s="190">
        <f t="shared" si="92"/>
        <v>470768</v>
      </c>
      <c r="V237" s="203"/>
      <c r="W237" s="193">
        <f t="shared" si="93"/>
        <v>80.846299158509353</v>
      </c>
      <c r="X237" s="203"/>
      <c r="Y237" s="193">
        <f t="shared" si="94"/>
        <v>11.533204682485804</v>
      </c>
      <c r="Z237" s="203"/>
      <c r="AA237" s="190">
        <v>2207338</v>
      </c>
      <c r="AB237" s="203"/>
      <c r="AC237" s="193">
        <f t="shared" si="95"/>
        <v>379.07229950197495</v>
      </c>
      <c r="AD237" s="203"/>
      <c r="AE237" s="193">
        <f t="shared" si="96"/>
        <v>54.076914653138807</v>
      </c>
      <c r="AF237" s="203"/>
      <c r="AG237" s="190">
        <v>1145</v>
      </c>
      <c r="AH237" s="203"/>
      <c r="AI237" s="193">
        <f t="shared" si="97"/>
        <v>0.19663403743774688</v>
      </c>
      <c r="AJ237" s="203"/>
      <c r="AK237" s="193">
        <f t="shared" si="98"/>
        <v>2.8051013156047664E-2</v>
      </c>
      <c r="AL237" s="203"/>
      <c r="AM237" s="190">
        <v>49339</v>
      </c>
      <c r="AN237" s="203"/>
      <c r="AO237" s="193">
        <f t="shared" si="99"/>
        <v>8.4731238193371112</v>
      </c>
      <c r="AP237" s="203"/>
      <c r="AQ237" s="193">
        <f t="shared" si="100"/>
        <v>1.2087414306604678</v>
      </c>
      <c r="AR237" s="203"/>
      <c r="AS237" s="190">
        <v>1240329</v>
      </c>
      <c r="AT237" s="203"/>
      <c r="AU237" s="193">
        <f t="shared" si="101"/>
        <v>213.00515198351366</v>
      </c>
      <c r="AV237" s="203"/>
      <c r="AW237" s="193">
        <f t="shared" si="102"/>
        <v>30.38644986622484</v>
      </c>
      <c r="AX237" s="203"/>
      <c r="AY237" s="190">
        <v>6305</v>
      </c>
      <c r="AZ237" s="203"/>
      <c r="BA237" s="190">
        <v>3820</v>
      </c>
      <c r="BB237" s="203"/>
      <c r="BC237" s="190">
        <f t="shared" si="103"/>
        <v>10125</v>
      </c>
      <c r="BD237" s="203"/>
      <c r="BE237" s="193">
        <f t="shared" si="104"/>
        <v>1.7387944358578054</v>
      </c>
      <c r="BF237" s="203"/>
      <c r="BG237" s="193">
        <f t="shared" si="105"/>
        <v>0.2480493521440896</v>
      </c>
      <c r="BH237" s="203"/>
      <c r="BI237" s="190">
        <v>102805</v>
      </c>
      <c r="BJ237" s="203"/>
      <c r="BK237" s="193">
        <f t="shared" si="106"/>
        <v>17.654988837369054</v>
      </c>
      <c r="BL237" s="203"/>
      <c r="BM237" s="193">
        <f t="shared" si="107"/>
        <v>2.5185890021899389</v>
      </c>
      <c r="BN237" s="203"/>
      <c r="BO237" s="190">
        <f t="shared" si="108"/>
        <v>4081849</v>
      </c>
      <c r="BP237" s="203"/>
      <c r="BQ237" s="203">
        <v>25</v>
      </c>
      <c r="BR237" s="203"/>
      <c r="BS237" s="220">
        <v>5823</v>
      </c>
    </row>
    <row r="238" spans="1:71" ht="9.75" customHeight="1" x14ac:dyDescent="0.25">
      <c r="A238" s="215">
        <v>26</v>
      </c>
      <c r="B238" s="226"/>
      <c r="C238" s="273" t="s">
        <v>237</v>
      </c>
      <c r="D238" s="203"/>
      <c r="E238" s="190">
        <v>583751</v>
      </c>
      <c r="F238" s="220"/>
      <c r="G238" s="190">
        <v>27035</v>
      </c>
      <c r="H238" s="203"/>
      <c r="I238" s="190">
        <v>261439</v>
      </c>
      <c r="J238" s="190"/>
      <c r="K238" s="190">
        <v>0</v>
      </c>
      <c r="L238" s="203"/>
      <c r="M238" s="190">
        <v>148325</v>
      </c>
      <c r="N238" s="203"/>
      <c r="O238" s="190">
        <v>0</v>
      </c>
      <c r="P238" s="203"/>
      <c r="Q238" s="190">
        <v>7682</v>
      </c>
      <c r="R238" s="203"/>
      <c r="S238" s="190">
        <v>3411</v>
      </c>
      <c r="T238" s="203"/>
      <c r="U238" s="190">
        <f t="shared" si="92"/>
        <v>1031643</v>
      </c>
      <c r="V238" s="203"/>
      <c r="W238" s="193">
        <f t="shared" si="93"/>
        <v>214.97041050218795</v>
      </c>
      <c r="X238" s="203"/>
      <c r="Y238" s="193">
        <f t="shared" si="94"/>
        <v>15.305195063375345</v>
      </c>
      <c r="Z238" s="203"/>
      <c r="AA238" s="190">
        <v>3429812</v>
      </c>
      <c r="AB238" s="203"/>
      <c r="AC238" s="193">
        <f t="shared" si="95"/>
        <v>714.69306105438636</v>
      </c>
      <c r="AD238" s="203"/>
      <c r="AE238" s="193">
        <f t="shared" si="96"/>
        <v>50.883824821867186</v>
      </c>
      <c r="AF238" s="203"/>
      <c r="AG238" s="270">
        <v>22128</v>
      </c>
      <c r="AH238" s="203"/>
      <c r="AI238" s="193">
        <f t="shared" si="97"/>
        <v>4.6109606167951656</v>
      </c>
      <c r="AJ238" s="203"/>
      <c r="AK238" s="193">
        <f t="shared" si="98"/>
        <v>0.32828542079224082</v>
      </c>
      <c r="AL238" s="203"/>
      <c r="AM238" s="270">
        <v>50047</v>
      </c>
      <c r="AN238" s="203"/>
      <c r="AO238" s="193">
        <f t="shared" si="99"/>
        <v>10.428630964784331</v>
      </c>
      <c r="AP238" s="203"/>
      <c r="AQ238" s="193">
        <f t="shared" si="100"/>
        <v>0.74248465538635555</v>
      </c>
      <c r="AR238" s="203"/>
      <c r="AS238" s="270">
        <v>1777532</v>
      </c>
      <c r="AT238" s="203"/>
      <c r="AU238" s="193">
        <f t="shared" si="101"/>
        <v>370.39633256928528</v>
      </c>
      <c r="AV238" s="203"/>
      <c r="AW238" s="193">
        <f t="shared" si="102"/>
        <v>26.371015934186246</v>
      </c>
      <c r="AX238" s="203"/>
      <c r="AY238" s="270">
        <v>262874</v>
      </c>
      <c r="AZ238" s="203"/>
      <c r="BA238" s="270">
        <v>450</v>
      </c>
      <c r="BB238" s="203"/>
      <c r="BC238" s="190">
        <f t="shared" si="103"/>
        <v>263324</v>
      </c>
      <c r="BD238" s="203"/>
      <c r="BE238" s="193">
        <f t="shared" si="104"/>
        <v>54.870598041258596</v>
      </c>
      <c r="BF238" s="203"/>
      <c r="BG238" s="193">
        <f t="shared" si="105"/>
        <v>3.9066083760256691</v>
      </c>
      <c r="BH238" s="203"/>
      <c r="BI238" s="270">
        <v>165990</v>
      </c>
      <c r="BJ238" s="203"/>
      <c r="BK238" s="193">
        <f t="shared" si="106"/>
        <v>34.588455928318403</v>
      </c>
      <c r="BL238" s="203"/>
      <c r="BM238" s="193">
        <f t="shared" si="107"/>
        <v>2.4625857283669581</v>
      </c>
      <c r="BN238" s="203"/>
      <c r="BO238" s="190">
        <f t="shared" si="108"/>
        <v>6740476</v>
      </c>
      <c r="BP238" s="203"/>
      <c r="BQ238" s="203">
        <v>26</v>
      </c>
      <c r="BR238" s="203"/>
      <c r="BS238" s="220">
        <v>4799</v>
      </c>
    </row>
    <row r="239" spans="1:71" ht="9.75" customHeight="1" x14ac:dyDescent="0.25">
      <c r="A239" s="215">
        <v>27</v>
      </c>
      <c r="B239" s="226"/>
      <c r="C239" s="273" t="s">
        <v>238</v>
      </c>
      <c r="D239" s="203"/>
      <c r="E239" s="190">
        <v>1740726</v>
      </c>
      <c r="F239" s="220"/>
      <c r="G239" s="190">
        <v>29661</v>
      </c>
      <c r="H239" s="203"/>
      <c r="I239" s="190">
        <v>532312</v>
      </c>
      <c r="J239" s="190"/>
      <c r="K239" s="190">
        <v>0</v>
      </c>
      <c r="L239" s="203"/>
      <c r="M239" s="190">
        <v>169271</v>
      </c>
      <c r="N239" s="203"/>
      <c r="O239" s="190">
        <v>0</v>
      </c>
      <c r="P239" s="203"/>
      <c r="Q239" s="190">
        <v>32464</v>
      </c>
      <c r="R239" s="203"/>
      <c r="S239" s="190">
        <v>10305</v>
      </c>
      <c r="T239" s="203"/>
      <c r="U239" s="190">
        <f t="shared" si="92"/>
        <v>2514739</v>
      </c>
      <c r="V239" s="203"/>
      <c r="W239" s="193">
        <f t="shared" si="93"/>
        <v>310.88379280504387</v>
      </c>
      <c r="X239" s="203"/>
      <c r="Y239" s="193">
        <f t="shared" si="94"/>
        <v>34.088472494931949</v>
      </c>
      <c r="Z239" s="203"/>
      <c r="AA239" s="190">
        <v>3607797</v>
      </c>
      <c r="AB239" s="203"/>
      <c r="AC239" s="193">
        <f t="shared" si="95"/>
        <v>446.01273334157497</v>
      </c>
      <c r="AD239" s="203"/>
      <c r="AE239" s="193">
        <f t="shared" si="96"/>
        <v>48.905388909862211</v>
      </c>
      <c r="AF239" s="203"/>
      <c r="AG239" s="190">
        <v>46850</v>
      </c>
      <c r="AH239" s="203"/>
      <c r="AI239" s="193">
        <f t="shared" si="97"/>
        <v>5.7918160464828778</v>
      </c>
      <c r="AJ239" s="203"/>
      <c r="AK239" s="193">
        <f t="shared" si="98"/>
        <v>0.63507383326363553</v>
      </c>
      <c r="AL239" s="203"/>
      <c r="AM239" s="190">
        <v>40356</v>
      </c>
      <c r="AN239" s="203"/>
      <c r="AO239" s="193">
        <f t="shared" si="99"/>
        <v>4.9889974038818146</v>
      </c>
      <c r="AP239" s="203"/>
      <c r="AQ239" s="193">
        <f t="shared" si="100"/>
        <v>0.54704460224519269</v>
      </c>
      <c r="AR239" s="203"/>
      <c r="AS239" s="190">
        <v>0</v>
      </c>
      <c r="AT239" s="203"/>
      <c r="AU239" s="193">
        <f t="shared" si="101"/>
        <v>0</v>
      </c>
      <c r="AV239" s="203"/>
      <c r="AW239" s="193">
        <f t="shared" si="102"/>
        <v>0</v>
      </c>
      <c r="AX239" s="203"/>
      <c r="AY239" s="190">
        <v>104948</v>
      </c>
      <c r="AZ239" s="203"/>
      <c r="BA239" s="190">
        <v>355344</v>
      </c>
      <c r="BB239" s="203"/>
      <c r="BC239" s="190">
        <f t="shared" si="103"/>
        <v>460292</v>
      </c>
      <c r="BD239" s="203"/>
      <c r="BE239" s="193">
        <f t="shared" si="104"/>
        <v>56.903449128446034</v>
      </c>
      <c r="BF239" s="203"/>
      <c r="BG239" s="193">
        <f t="shared" si="105"/>
        <v>6.2394750237051309</v>
      </c>
      <c r="BH239" s="203"/>
      <c r="BI239" s="190">
        <v>707061</v>
      </c>
      <c r="BJ239" s="203"/>
      <c r="BK239" s="193">
        <f t="shared" si="106"/>
        <v>87.410186673259986</v>
      </c>
      <c r="BL239" s="203"/>
      <c r="BM239" s="193">
        <f t="shared" si="107"/>
        <v>9.5845451359918776</v>
      </c>
      <c r="BN239" s="203"/>
      <c r="BO239" s="190">
        <f t="shared" si="108"/>
        <v>7377095</v>
      </c>
      <c r="BP239" s="203"/>
      <c r="BQ239" s="203">
        <v>27</v>
      </c>
      <c r="BR239" s="203"/>
      <c r="BS239" s="220">
        <v>8089</v>
      </c>
    </row>
    <row r="240" spans="1:71" ht="9.75" customHeight="1" x14ac:dyDescent="0.25">
      <c r="A240" s="215">
        <v>28</v>
      </c>
      <c r="B240" s="226"/>
      <c r="C240" s="273" t="s">
        <v>239</v>
      </c>
      <c r="D240" s="203"/>
      <c r="E240" s="190">
        <v>977606</v>
      </c>
      <c r="F240" s="220"/>
      <c r="G240" s="190">
        <v>70239</v>
      </c>
      <c r="H240" s="203"/>
      <c r="I240" s="190">
        <v>594649</v>
      </c>
      <c r="J240" s="190"/>
      <c r="K240" s="190">
        <v>924</v>
      </c>
      <c r="L240" s="203"/>
      <c r="M240" s="190">
        <v>5086</v>
      </c>
      <c r="N240" s="203"/>
      <c r="O240" s="190">
        <v>0</v>
      </c>
      <c r="P240" s="203"/>
      <c r="Q240" s="190">
        <v>21204</v>
      </c>
      <c r="R240" s="203"/>
      <c r="S240" s="190">
        <v>15162</v>
      </c>
      <c r="T240" s="203"/>
      <c r="U240" s="190">
        <f t="shared" si="92"/>
        <v>1684870</v>
      </c>
      <c r="V240" s="203"/>
      <c r="W240" s="193">
        <f t="shared" si="93"/>
        <v>206.93564234831737</v>
      </c>
      <c r="X240" s="203"/>
      <c r="Y240" s="193">
        <f t="shared" si="94"/>
        <v>25.423223711301475</v>
      </c>
      <c r="Z240" s="203"/>
      <c r="AA240" s="190">
        <v>4414996</v>
      </c>
      <c r="AB240" s="203"/>
      <c r="AC240" s="193">
        <f t="shared" si="95"/>
        <v>542.24957013018911</v>
      </c>
      <c r="AD240" s="203"/>
      <c r="AE240" s="193">
        <f t="shared" si="96"/>
        <v>66.618451864239475</v>
      </c>
      <c r="AF240" s="203"/>
      <c r="AG240" s="190">
        <v>4355</v>
      </c>
      <c r="AH240" s="203"/>
      <c r="AI240" s="193">
        <f t="shared" si="97"/>
        <v>0.53488086465241957</v>
      </c>
      <c r="AJ240" s="203"/>
      <c r="AK240" s="193">
        <f t="shared" si="98"/>
        <v>6.5713164376312666E-2</v>
      </c>
      <c r="AL240" s="203"/>
      <c r="AM240" s="190">
        <v>40838</v>
      </c>
      <c r="AN240" s="203"/>
      <c r="AO240" s="193">
        <f t="shared" si="99"/>
        <v>5.0157209530827807</v>
      </c>
      <c r="AP240" s="203"/>
      <c r="AQ240" s="193">
        <f t="shared" si="100"/>
        <v>0.61620992119399687</v>
      </c>
      <c r="AR240" s="203"/>
      <c r="AS240" s="190">
        <v>30849</v>
      </c>
      <c r="AT240" s="203"/>
      <c r="AU240" s="193">
        <f t="shared" si="101"/>
        <v>3.7888725128960945</v>
      </c>
      <c r="AV240" s="203"/>
      <c r="AW240" s="193">
        <f t="shared" si="102"/>
        <v>0.46548459422385052</v>
      </c>
      <c r="AX240" s="203"/>
      <c r="AY240" s="190">
        <v>46635</v>
      </c>
      <c r="AZ240" s="203"/>
      <c r="BA240" s="190">
        <v>60325</v>
      </c>
      <c r="BB240" s="203"/>
      <c r="BC240" s="190">
        <f t="shared" si="103"/>
        <v>106960</v>
      </c>
      <c r="BD240" s="203"/>
      <c r="BE240" s="193">
        <f t="shared" si="104"/>
        <v>13.136821419798576</v>
      </c>
      <c r="BF240" s="203"/>
      <c r="BG240" s="193">
        <f t="shared" si="105"/>
        <v>1.6139334240391279</v>
      </c>
      <c r="BH240" s="203"/>
      <c r="BI240" s="190">
        <v>344419</v>
      </c>
      <c r="BJ240" s="203"/>
      <c r="BK240" s="193">
        <f t="shared" si="106"/>
        <v>42.301522967329895</v>
      </c>
      <c r="BL240" s="203"/>
      <c r="BM240" s="193">
        <f t="shared" si="107"/>
        <v>5.1969833206257707</v>
      </c>
      <c r="BN240" s="203"/>
      <c r="BO240" s="190">
        <f t="shared" si="108"/>
        <v>6627287</v>
      </c>
      <c r="BP240" s="203"/>
      <c r="BQ240" s="203">
        <v>28</v>
      </c>
      <c r="BR240" s="203"/>
      <c r="BS240" s="220">
        <v>8142</v>
      </c>
    </row>
    <row r="241" spans="1:71" ht="9.75" customHeight="1" x14ac:dyDescent="0.25">
      <c r="A241" s="215">
        <v>29</v>
      </c>
      <c r="B241" s="226"/>
      <c r="C241" s="273" t="s">
        <v>240</v>
      </c>
      <c r="D241" s="203"/>
      <c r="E241" s="190">
        <v>1591426</v>
      </c>
      <c r="F241" s="220"/>
      <c r="G241" s="190">
        <v>68069</v>
      </c>
      <c r="H241" s="203"/>
      <c r="I241" s="190">
        <v>515844</v>
      </c>
      <c r="J241" s="190"/>
      <c r="K241" s="190">
        <v>2103</v>
      </c>
      <c r="L241" s="203"/>
      <c r="M241" s="190">
        <v>236209</v>
      </c>
      <c r="N241" s="203"/>
      <c r="O241" s="190">
        <v>0</v>
      </c>
      <c r="P241" s="203"/>
      <c r="Q241" s="190">
        <v>7985</v>
      </c>
      <c r="R241" s="203"/>
      <c r="S241" s="190">
        <v>11446</v>
      </c>
      <c r="T241" s="203"/>
      <c r="U241" s="190">
        <f t="shared" si="92"/>
        <v>2433082</v>
      </c>
      <c r="V241" s="203"/>
      <c r="W241" s="193">
        <f t="shared" si="93"/>
        <v>523.24344086021506</v>
      </c>
      <c r="X241" s="203"/>
      <c r="Y241" s="193">
        <f t="shared" si="94"/>
        <v>27.556342213092705</v>
      </c>
      <c r="Z241" s="203"/>
      <c r="AA241" s="190">
        <v>4688760</v>
      </c>
      <c r="AB241" s="203"/>
      <c r="AC241" s="193">
        <f t="shared" si="95"/>
        <v>1008.3354838709678</v>
      </c>
      <c r="AD241" s="203"/>
      <c r="AE241" s="193">
        <f t="shared" si="96"/>
        <v>53.103461007504293</v>
      </c>
      <c r="AF241" s="203"/>
      <c r="AG241" s="190">
        <v>52141</v>
      </c>
      <c r="AH241" s="203"/>
      <c r="AI241" s="193">
        <f t="shared" si="97"/>
        <v>11.213118279569892</v>
      </c>
      <c r="AJ241" s="203"/>
      <c r="AK241" s="193">
        <f t="shared" si="98"/>
        <v>0.59053301094367838</v>
      </c>
      <c r="AL241" s="203"/>
      <c r="AM241" s="190">
        <v>102605</v>
      </c>
      <c r="AN241" s="203"/>
      <c r="AO241" s="193">
        <f t="shared" si="99"/>
        <v>22.065591397849463</v>
      </c>
      <c r="AP241" s="203"/>
      <c r="AQ241" s="193">
        <f t="shared" si="100"/>
        <v>1.1620728330464725</v>
      </c>
      <c r="AR241" s="203"/>
      <c r="AS241" s="190">
        <v>732166</v>
      </c>
      <c r="AT241" s="203"/>
      <c r="AU241" s="193">
        <f t="shared" si="101"/>
        <v>157.45505376344087</v>
      </c>
      <c r="AV241" s="203"/>
      <c r="AW241" s="193">
        <f t="shared" si="102"/>
        <v>8.2922880744632668</v>
      </c>
      <c r="AX241" s="203"/>
      <c r="AY241" s="190">
        <v>183293</v>
      </c>
      <c r="AZ241" s="203"/>
      <c r="BA241" s="190">
        <v>52217</v>
      </c>
      <c r="BB241" s="203"/>
      <c r="BC241" s="190">
        <f t="shared" si="103"/>
        <v>235510</v>
      </c>
      <c r="BD241" s="203"/>
      <c r="BE241" s="193">
        <f t="shared" si="104"/>
        <v>50.64731182795699</v>
      </c>
      <c r="BF241" s="203"/>
      <c r="BG241" s="193">
        <f t="shared" si="105"/>
        <v>2.6673141943450585</v>
      </c>
      <c r="BH241" s="203"/>
      <c r="BI241" s="190">
        <v>585217</v>
      </c>
      <c r="BJ241" s="203"/>
      <c r="BK241" s="193">
        <f t="shared" si="106"/>
        <v>125.8531182795699</v>
      </c>
      <c r="BL241" s="203"/>
      <c r="BM241" s="193">
        <f t="shared" si="107"/>
        <v>6.6279886666045256</v>
      </c>
      <c r="BN241" s="203"/>
      <c r="BO241" s="190">
        <f t="shared" si="108"/>
        <v>8829481</v>
      </c>
      <c r="BP241" s="203"/>
      <c r="BQ241" s="203">
        <v>29</v>
      </c>
      <c r="BR241" s="203"/>
      <c r="BS241" s="220">
        <v>4650</v>
      </c>
    </row>
    <row r="242" spans="1:71" ht="9.75" customHeight="1" x14ac:dyDescent="0.25">
      <c r="A242" s="215">
        <v>30</v>
      </c>
      <c r="B242" s="226"/>
      <c r="C242" s="273" t="s">
        <v>241</v>
      </c>
      <c r="D242" s="203"/>
      <c r="E242" s="190">
        <v>979318</v>
      </c>
      <c r="F242" s="220"/>
      <c r="G242" s="190">
        <v>25999</v>
      </c>
      <c r="H242" s="203"/>
      <c r="I242" s="190">
        <v>403397</v>
      </c>
      <c r="J242" s="190"/>
      <c r="K242" s="190">
        <v>0</v>
      </c>
      <c r="L242" s="203"/>
      <c r="M242" s="190">
        <v>332812</v>
      </c>
      <c r="N242" s="203"/>
      <c r="O242" s="190">
        <v>0</v>
      </c>
      <c r="P242" s="203"/>
      <c r="Q242" s="190">
        <v>48475</v>
      </c>
      <c r="R242" s="203"/>
      <c r="S242" s="190">
        <v>7418</v>
      </c>
      <c r="T242" s="203"/>
      <c r="U242" s="190">
        <f t="shared" si="92"/>
        <v>1797419</v>
      </c>
      <c r="V242" s="203"/>
      <c r="W242" s="193">
        <f t="shared" si="93"/>
        <v>280.93451078462022</v>
      </c>
      <c r="X242" s="203"/>
      <c r="Y242" s="193">
        <f t="shared" si="94"/>
        <v>39.892300361388372</v>
      </c>
      <c r="Z242" s="203"/>
      <c r="AA242" s="190">
        <v>2094219</v>
      </c>
      <c r="AB242" s="203"/>
      <c r="AC242" s="193">
        <f t="shared" si="95"/>
        <v>327.3240075023445</v>
      </c>
      <c r="AD242" s="203"/>
      <c r="AE242" s="193">
        <f t="shared" si="96"/>
        <v>46.479542816964994</v>
      </c>
      <c r="AF242" s="203"/>
      <c r="AG242" s="270">
        <v>24803</v>
      </c>
      <c r="AH242" s="203"/>
      <c r="AI242" s="193">
        <f t="shared" si="97"/>
        <v>3.876680212566427</v>
      </c>
      <c r="AJ242" s="203"/>
      <c r="AK242" s="193">
        <f t="shared" si="98"/>
        <v>0.55048306814577774</v>
      </c>
      <c r="AL242" s="203"/>
      <c r="AM242" s="270">
        <v>32282</v>
      </c>
      <c r="AN242" s="203"/>
      <c r="AO242" s="193">
        <f t="shared" si="99"/>
        <v>5.045639262269459</v>
      </c>
      <c r="AP242" s="203"/>
      <c r="AQ242" s="193">
        <f t="shared" si="100"/>
        <v>0.7164735881095835</v>
      </c>
      <c r="AR242" s="203"/>
      <c r="AS242" s="270">
        <v>358493</v>
      </c>
      <c r="AT242" s="203"/>
      <c r="AU242" s="193">
        <f t="shared" si="101"/>
        <v>56.032041262894651</v>
      </c>
      <c r="AV242" s="203"/>
      <c r="AW242" s="193">
        <f t="shared" si="102"/>
        <v>7.9564700459131696</v>
      </c>
      <c r="AX242" s="203"/>
      <c r="AY242" s="270">
        <v>41481</v>
      </c>
      <c r="AZ242" s="203"/>
      <c r="BA242" s="270">
        <v>66982</v>
      </c>
      <c r="BB242" s="203"/>
      <c r="BC242" s="190">
        <f t="shared" si="103"/>
        <v>108463</v>
      </c>
      <c r="BD242" s="203"/>
      <c r="BE242" s="193">
        <f t="shared" si="104"/>
        <v>16.952641450453267</v>
      </c>
      <c r="BF242" s="203"/>
      <c r="BG242" s="193">
        <f t="shared" si="105"/>
        <v>2.4072509382048741</v>
      </c>
      <c r="BH242" s="203"/>
      <c r="BI242" s="270">
        <v>90000</v>
      </c>
      <c r="BJ242" s="203"/>
      <c r="BK242" s="193">
        <f t="shared" si="106"/>
        <v>14.066895904970304</v>
      </c>
      <c r="BL242" s="203"/>
      <c r="BM242" s="193">
        <f t="shared" si="107"/>
        <v>1.9974791812732331</v>
      </c>
      <c r="BN242" s="203"/>
      <c r="BO242" s="190">
        <f t="shared" si="108"/>
        <v>4505679</v>
      </c>
      <c r="BP242" s="203"/>
      <c r="BQ242" s="203">
        <v>30</v>
      </c>
      <c r="BR242" s="203"/>
      <c r="BS242" s="220">
        <v>6398</v>
      </c>
    </row>
    <row r="243" spans="1:71" ht="9.75" customHeight="1" x14ac:dyDescent="0.25">
      <c r="A243" s="215">
        <v>31</v>
      </c>
      <c r="B243" s="226"/>
      <c r="C243" s="273" t="s">
        <v>208</v>
      </c>
      <c r="D243" s="203"/>
      <c r="E243" s="190">
        <v>704565</v>
      </c>
      <c r="F243" s="220"/>
      <c r="G243" s="190">
        <v>35863</v>
      </c>
      <c r="H243" s="203"/>
      <c r="I243" s="190">
        <v>130666</v>
      </c>
      <c r="J243" s="190"/>
      <c r="K243" s="190">
        <v>0</v>
      </c>
      <c r="L243" s="203"/>
      <c r="M243" s="190">
        <v>0</v>
      </c>
      <c r="N243" s="203"/>
      <c r="O243" s="190">
        <v>0</v>
      </c>
      <c r="P243" s="203"/>
      <c r="Q243" s="190">
        <v>31037</v>
      </c>
      <c r="R243" s="203"/>
      <c r="S243" s="190">
        <v>0</v>
      </c>
      <c r="T243" s="203"/>
      <c r="U243" s="190">
        <f t="shared" si="92"/>
        <v>902131</v>
      </c>
      <c r="V243" s="203"/>
      <c r="W243" s="193">
        <f t="shared" si="93"/>
        <v>194.97103955046467</v>
      </c>
      <c r="X243" s="203"/>
      <c r="Y243" s="193">
        <f t="shared" si="94"/>
        <v>23.497767775746116</v>
      </c>
      <c r="Z243" s="203"/>
      <c r="AA243" s="190">
        <v>1736991</v>
      </c>
      <c r="AB243" s="203"/>
      <c r="AC243" s="193">
        <f t="shared" si="95"/>
        <v>375.40328506591743</v>
      </c>
      <c r="AD243" s="203"/>
      <c r="AE243" s="193">
        <f t="shared" si="96"/>
        <v>45.243330676543678</v>
      </c>
      <c r="AF243" s="203"/>
      <c r="AG243" s="270">
        <v>1705</v>
      </c>
      <c r="AH243" s="203"/>
      <c r="AI243" s="193">
        <f t="shared" si="97"/>
        <v>0.36848930192349255</v>
      </c>
      <c r="AJ243" s="203"/>
      <c r="AK243" s="193">
        <f t="shared" si="98"/>
        <v>4.4410062460603972E-2</v>
      </c>
      <c r="AL243" s="203"/>
      <c r="AM243" s="270">
        <v>46870</v>
      </c>
      <c r="AN243" s="203"/>
      <c r="AO243" s="193">
        <f t="shared" si="99"/>
        <v>10.129673654635834</v>
      </c>
      <c r="AP243" s="203"/>
      <c r="AQ243" s="193">
        <f t="shared" si="100"/>
        <v>1.2208208959111486</v>
      </c>
      <c r="AR243" s="203"/>
      <c r="AS243" s="270">
        <v>945378</v>
      </c>
      <c r="AT243" s="203"/>
      <c r="AU243" s="193">
        <f t="shared" si="101"/>
        <v>204.31770045385778</v>
      </c>
      <c r="AV243" s="203"/>
      <c r="AW243" s="193">
        <f t="shared" si="102"/>
        <v>24.624220544798163</v>
      </c>
      <c r="AX243" s="203"/>
      <c r="AY243" s="270">
        <v>8424</v>
      </c>
      <c r="AZ243" s="203"/>
      <c r="BA243" s="270">
        <v>0</v>
      </c>
      <c r="BB243" s="203"/>
      <c r="BC243" s="190">
        <f t="shared" si="103"/>
        <v>8424</v>
      </c>
      <c r="BD243" s="203"/>
      <c r="BE243" s="193">
        <f t="shared" si="104"/>
        <v>1.8206181110870974</v>
      </c>
      <c r="BF243" s="203"/>
      <c r="BG243" s="193">
        <f t="shared" si="105"/>
        <v>0.219419569600075</v>
      </c>
      <c r="BH243" s="203"/>
      <c r="BI243" s="270">
        <v>197721</v>
      </c>
      <c r="BJ243" s="203"/>
      <c r="BK243" s="193">
        <f t="shared" si="106"/>
        <v>42.732007780419281</v>
      </c>
      <c r="BL243" s="203"/>
      <c r="BM243" s="193">
        <f t="shared" si="107"/>
        <v>5.1500304749402224</v>
      </c>
      <c r="BN243" s="203"/>
      <c r="BO243" s="190">
        <f t="shared" si="108"/>
        <v>3839220</v>
      </c>
      <c r="BP243" s="203"/>
      <c r="BQ243" s="203">
        <v>31</v>
      </c>
      <c r="BR243" s="203"/>
      <c r="BS243" s="220">
        <v>4627</v>
      </c>
    </row>
    <row r="244" spans="1:71" ht="9.75" customHeight="1" x14ac:dyDescent="0.25">
      <c r="A244" s="215">
        <v>32</v>
      </c>
      <c r="B244" s="226"/>
      <c r="C244" s="273" t="s">
        <v>242</v>
      </c>
      <c r="D244" s="203"/>
      <c r="E244" s="190">
        <v>11280971</v>
      </c>
      <c r="F244" s="220"/>
      <c r="G244" s="190">
        <v>99546</v>
      </c>
      <c r="H244" s="203"/>
      <c r="I244" s="190">
        <v>0</v>
      </c>
      <c r="J244" s="190"/>
      <c r="K244" s="190">
        <v>0</v>
      </c>
      <c r="L244" s="203"/>
      <c r="M244" s="190">
        <v>0</v>
      </c>
      <c r="N244" s="203"/>
      <c r="O244" s="190">
        <v>0</v>
      </c>
      <c r="P244" s="203"/>
      <c r="Q244" s="190">
        <v>33491</v>
      </c>
      <c r="R244" s="203"/>
      <c r="S244" s="190">
        <v>5650</v>
      </c>
      <c r="T244" s="203"/>
      <c r="U244" s="190">
        <f t="shared" ref="U244:U250" si="109">SUM(E244:S244)</f>
        <v>11419658</v>
      </c>
      <c r="V244" s="203"/>
      <c r="W244" s="193">
        <f t="shared" ref="W244:W250" si="110">(U244/$BS244)</f>
        <v>727.96952890928799</v>
      </c>
      <c r="X244" s="203"/>
      <c r="Y244" s="193">
        <f t="shared" ref="Y244:Y250" si="111">IF($BO244,U244/$BO244*100,0)</f>
        <v>45.636144749238461</v>
      </c>
      <c r="Z244" s="203"/>
      <c r="AA244" s="190">
        <v>10532675</v>
      </c>
      <c r="AB244" s="203"/>
      <c r="AC244" s="193">
        <f t="shared" ref="AC244:AC250" si="112">(AA244/$BS244)</f>
        <v>671.42697775227896</v>
      </c>
      <c r="AD244" s="203"/>
      <c r="AE244" s="193">
        <f t="shared" ref="AE244:AE250" si="113">IF($BO244,AA244/$BO244*100,0)</f>
        <v>42.091512801581729</v>
      </c>
      <c r="AF244" s="203"/>
      <c r="AG244" s="270">
        <v>261427</v>
      </c>
      <c r="AH244" s="203"/>
      <c r="AI244" s="193">
        <f t="shared" ref="AI244:AI250" si="114">(AG244/$BS244)</f>
        <v>16.665200484477595</v>
      </c>
      <c r="AJ244" s="203"/>
      <c r="AK244" s="193">
        <f t="shared" ref="AK244:AK250" si="115">IF($BO244,AG244/$BO244*100,0)</f>
        <v>1.0447353513878579</v>
      </c>
      <c r="AL244" s="203"/>
      <c r="AM244" s="270">
        <v>314291</v>
      </c>
      <c r="AN244" s="203"/>
      <c r="AO244" s="193">
        <f t="shared" ref="AO244:AO250" si="116">(AM244/$BS244)</f>
        <v>20.03512462548607</v>
      </c>
      <c r="AP244" s="203"/>
      <c r="AQ244" s="193">
        <f t="shared" ref="AQ244:AQ250" si="117">IF($BO244,AM244/$BO244*100,0)</f>
        <v>1.2559946689631953</v>
      </c>
      <c r="AR244" s="203"/>
      <c r="AS244" s="270">
        <v>1066449</v>
      </c>
      <c r="AT244" s="203"/>
      <c r="AU244" s="193">
        <f t="shared" ref="AU244:AU250" si="118">(AS244/$BS244)</f>
        <v>67.9829795371964</v>
      </c>
      <c r="AV244" s="203"/>
      <c r="AW244" s="193">
        <f t="shared" ref="AW244:AW250" si="119">IF($BO244,AS244/$BO244*100,0)</f>
        <v>4.261828237910505</v>
      </c>
      <c r="AX244" s="203"/>
      <c r="AY244" s="270">
        <v>259208</v>
      </c>
      <c r="AZ244" s="203"/>
      <c r="BA244" s="270">
        <v>194883</v>
      </c>
      <c r="BB244" s="203"/>
      <c r="BC244" s="190">
        <f t="shared" ref="BC244:BC250" si="120">(AY244+BA244)</f>
        <v>454091</v>
      </c>
      <c r="BD244" s="203"/>
      <c r="BE244" s="193">
        <f t="shared" ref="BE244:BE250" si="121">(BC244/$BS244)</f>
        <v>28.946962452986551</v>
      </c>
      <c r="BF244" s="203"/>
      <c r="BG244" s="193">
        <f t="shared" ref="BG244:BG250" si="122">IF($BO244,BC244/$BO244*100,0)</f>
        <v>1.8146745380051172</v>
      </c>
      <c r="BH244" s="203"/>
      <c r="BI244" s="270">
        <v>974684</v>
      </c>
      <c r="BJ244" s="203"/>
      <c r="BK244" s="193">
        <f t="shared" ref="BK244:BK250" si="123">(BI244/$BS244)</f>
        <v>62.133231338050614</v>
      </c>
      <c r="BL244" s="203"/>
      <c r="BM244" s="193">
        <f t="shared" ref="BM244:BM250" si="124">IF($BO244,BI244/$BO244*100,0)</f>
        <v>3.8951096529131384</v>
      </c>
      <c r="BN244" s="203"/>
      <c r="BO244" s="190">
        <f t="shared" ref="BO244:BO250" si="125">(U244+AA244+AG244+AM244+AS244+BC244+BI244)</f>
        <v>25023275</v>
      </c>
      <c r="BP244" s="203"/>
      <c r="BQ244" s="203">
        <v>32</v>
      </c>
      <c r="BR244" s="203"/>
      <c r="BS244" s="220">
        <v>15687</v>
      </c>
    </row>
    <row r="245" spans="1:71" ht="9.75" customHeight="1" x14ac:dyDescent="0.25">
      <c r="A245" s="215">
        <v>33</v>
      </c>
      <c r="B245" s="226"/>
      <c r="C245" s="273" t="s">
        <v>243</v>
      </c>
      <c r="D245" s="203"/>
      <c r="E245" s="190">
        <v>335467</v>
      </c>
      <c r="F245" s="220"/>
      <c r="G245" s="190">
        <v>12890</v>
      </c>
      <c r="H245" s="203"/>
      <c r="I245" s="190">
        <v>241207</v>
      </c>
      <c r="J245" s="190"/>
      <c r="K245" s="190">
        <v>0</v>
      </c>
      <c r="L245" s="203"/>
      <c r="M245" s="190">
        <v>94516</v>
      </c>
      <c r="N245" s="203"/>
      <c r="O245" s="190">
        <v>0</v>
      </c>
      <c r="P245" s="203"/>
      <c r="Q245" s="190">
        <v>15021</v>
      </c>
      <c r="R245" s="203"/>
      <c r="S245" s="190">
        <v>9271</v>
      </c>
      <c r="T245" s="203"/>
      <c r="U245" s="190">
        <f t="shared" si="109"/>
        <v>708372</v>
      </c>
      <c r="V245" s="203"/>
      <c r="W245" s="193">
        <f t="shared" si="110"/>
        <v>87.474932081995561</v>
      </c>
      <c r="X245" s="203"/>
      <c r="Y245" s="193">
        <f t="shared" si="111"/>
        <v>10.808654833844693</v>
      </c>
      <c r="Z245" s="203"/>
      <c r="AA245" s="190">
        <v>4253499</v>
      </c>
      <c r="AB245" s="203"/>
      <c r="AC245" s="193">
        <f t="shared" si="112"/>
        <v>525.25302543837984</v>
      </c>
      <c r="AD245" s="203"/>
      <c r="AE245" s="193">
        <f t="shared" si="113"/>
        <v>64.901778341187367</v>
      </c>
      <c r="AF245" s="203"/>
      <c r="AG245" s="270">
        <v>6408</v>
      </c>
      <c r="AH245" s="203"/>
      <c r="AI245" s="193">
        <f t="shared" si="114"/>
        <v>0.79130649543097065</v>
      </c>
      <c r="AJ245" s="203"/>
      <c r="AK245" s="193">
        <f t="shared" si="115"/>
        <v>9.7776112233793552E-2</v>
      </c>
      <c r="AL245" s="203"/>
      <c r="AM245" s="270">
        <v>60652</v>
      </c>
      <c r="AN245" s="203"/>
      <c r="AO245" s="193">
        <f t="shared" si="116"/>
        <v>7.4897505556927637</v>
      </c>
      <c r="AP245" s="203"/>
      <c r="AQ245" s="193">
        <f t="shared" si="117"/>
        <v>0.92545517465731053</v>
      </c>
      <c r="AR245" s="203"/>
      <c r="AS245" s="270">
        <v>688284</v>
      </c>
      <c r="AT245" s="203"/>
      <c r="AU245" s="193">
        <f t="shared" si="118"/>
        <v>84.994319585082735</v>
      </c>
      <c r="AV245" s="203"/>
      <c r="AW245" s="193">
        <f t="shared" si="119"/>
        <v>10.502143201111791</v>
      </c>
      <c r="AX245" s="203"/>
      <c r="AY245" s="270">
        <v>77714</v>
      </c>
      <c r="AZ245" s="203"/>
      <c r="BA245" s="270">
        <v>119140</v>
      </c>
      <c r="BB245" s="203"/>
      <c r="BC245" s="190">
        <f t="shared" si="120"/>
        <v>196854</v>
      </c>
      <c r="BD245" s="203"/>
      <c r="BE245" s="193">
        <f t="shared" si="121"/>
        <v>24.308965176586813</v>
      </c>
      <c r="BF245" s="203"/>
      <c r="BG245" s="193">
        <f t="shared" si="122"/>
        <v>3.0036858298488132</v>
      </c>
      <c r="BH245" s="203"/>
      <c r="BI245" s="270">
        <v>639679</v>
      </c>
      <c r="BJ245" s="203"/>
      <c r="BK245" s="193">
        <f t="shared" si="123"/>
        <v>78.992220301308961</v>
      </c>
      <c r="BL245" s="203"/>
      <c r="BM245" s="193">
        <f t="shared" si="124"/>
        <v>9.7605065071162329</v>
      </c>
      <c r="BN245" s="203"/>
      <c r="BO245" s="190">
        <f t="shared" si="125"/>
        <v>6553748</v>
      </c>
      <c r="BP245" s="203"/>
      <c r="BQ245" s="203">
        <v>33</v>
      </c>
      <c r="BR245" s="203"/>
      <c r="BS245" s="220">
        <v>8098</v>
      </c>
    </row>
    <row r="246" spans="1:71" ht="9.75" customHeight="1" x14ac:dyDescent="0.25">
      <c r="A246" s="215">
        <v>34</v>
      </c>
      <c r="B246" s="226"/>
      <c r="C246" s="273" t="s">
        <v>244</v>
      </c>
      <c r="D246" s="203"/>
      <c r="E246" s="190">
        <v>857417</v>
      </c>
      <c r="F246" s="220"/>
      <c r="G246" s="190">
        <v>17241</v>
      </c>
      <c r="H246" s="203"/>
      <c r="I246" s="190">
        <v>430358</v>
      </c>
      <c r="J246" s="190"/>
      <c r="K246" s="190">
        <v>0</v>
      </c>
      <c r="L246" s="203"/>
      <c r="M246" s="190">
        <v>8250</v>
      </c>
      <c r="N246" s="203"/>
      <c r="O246" s="190">
        <v>0</v>
      </c>
      <c r="P246" s="203"/>
      <c r="Q246" s="190">
        <v>11798</v>
      </c>
      <c r="R246" s="203"/>
      <c r="S246" s="190">
        <v>4797</v>
      </c>
      <c r="T246" s="203"/>
      <c r="U246" s="190">
        <f t="shared" si="109"/>
        <v>1329861</v>
      </c>
      <c r="V246" s="203"/>
      <c r="W246" s="193">
        <f t="shared" si="110"/>
        <v>138.36864009988554</v>
      </c>
      <c r="X246" s="203"/>
      <c r="Y246" s="193">
        <f t="shared" si="111"/>
        <v>11.194016282346302</v>
      </c>
      <c r="Z246" s="203"/>
      <c r="AA246" s="190">
        <v>7490756</v>
      </c>
      <c r="AB246" s="203"/>
      <c r="AC246" s="193">
        <f t="shared" si="112"/>
        <v>779.39402767662057</v>
      </c>
      <c r="AD246" s="203"/>
      <c r="AE246" s="193">
        <f t="shared" si="113"/>
        <v>63.052939089937411</v>
      </c>
      <c r="AF246" s="203"/>
      <c r="AG246" s="270">
        <v>257968</v>
      </c>
      <c r="AH246" s="203"/>
      <c r="AI246" s="193">
        <f t="shared" si="114"/>
        <v>26.840911455623765</v>
      </c>
      <c r="AJ246" s="203"/>
      <c r="AK246" s="193">
        <f t="shared" si="115"/>
        <v>2.1714284367496384</v>
      </c>
      <c r="AL246" s="203"/>
      <c r="AM246" s="270">
        <v>188750</v>
      </c>
      <c r="AN246" s="203"/>
      <c r="AO246" s="193">
        <f t="shared" si="116"/>
        <v>19.638955363645824</v>
      </c>
      <c r="AP246" s="203"/>
      <c r="AQ246" s="193">
        <f t="shared" si="117"/>
        <v>1.5887905377275253</v>
      </c>
      <c r="AR246" s="203"/>
      <c r="AS246" s="270">
        <v>1203731</v>
      </c>
      <c r="AT246" s="203"/>
      <c r="AU246" s="193">
        <f t="shared" si="118"/>
        <v>125.24513578191656</v>
      </c>
      <c r="AV246" s="203"/>
      <c r="AW246" s="193">
        <f t="shared" si="119"/>
        <v>10.132325418645255</v>
      </c>
      <c r="AX246" s="203"/>
      <c r="AY246" s="270">
        <v>343368</v>
      </c>
      <c r="AZ246" s="203"/>
      <c r="BA246" s="270">
        <v>4906</v>
      </c>
      <c r="BB246" s="203"/>
      <c r="BC246" s="190">
        <f t="shared" si="120"/>
        <v>348274</v>
      </c>
      <c r="BD246" s="203"/>
      <c r="BE246" s="193">
        <f t="shared" si="121"/>
        <v>36.237020081157006</v>
      </c>
      <c r="BF246" s="203"/>
      <c r="BG246" s="193">
        <f t="shared" si="122"/>
        <v>2.9315731694649863</v>
      </c>
      <c r="BH246" s="203"/>
      <c r="BI246" s="270">
        <v>1060766</v>
      </c>
      <c r="BJ246" s="203"/>
      <c r="BK246" s="193">
        <f t="shared" si="123"/>
        <v>110.36999271667881</v>
      </c>
      <c r="BL246" s="203"/>
      <c r="BM246" s="193">
        <f t="shared" si="124"/>
        <v>8.9289270651288799</v>
      </c>
      <c r="BN246" s="203"/>
      <c r="BO246" s="190">
        <f t="shared" si="125"/>
        <v>11880106</v>
      </c>
      <c r="BP246" s="203"/>
      <c r="BQ246" s="203">
        <v>34</v>
      </c>
      <c r="BR246" s="203"/>
      <c r="BS246" s="220">
        <v>9611</v>
      </c>
    </row>
    <row r="247" spans="1:71" ht="9.75" customHeight="1" x14ac:dyDescent="0.25">
      <c r="A247" s="215">
        <v>35</v>
      </c>
      <c r="B247" s="226"/>
      <c r="C247" s="273" t="s">
        <v>245</v>
      </c>
      <c r="D247" s="203"/>
      <c r="E247" s="190">
        <v>2220164</v>
      </c>
      <c r="F247" s="220"/>
      <c r="G247" s="190">
        <v>115016</v>
      </c>
      <c r="H247" s="203"/>
      <c r="I247" s="190">
        <v>603635</v>
      </c>
      <c r="J247" s="190"/>
      <c r="K247" s="190">
        <v>0</v>
      </c>
      <c r="L247" s="203"/>
      <c r="M247" s="190">
        <v>3002271</v>
      </c>
      <c r="N247" s="203"/>
      <c r="O247" s="190">
        <v>0</v>
      </c>
      <c r="P247" s="203"/>
      <c r="Q247" s="190">
        <v>24590</v>
      </c>
      <c r="R247" s="203"/>
      <c r="S247" s="190">
        <v>22423</v>
      </c>
      <c r="T247" s="203"/>
      <c r="U247" s="190">
        <f t="shared" si="109"/>
        <v>5988099</v>
      </c>
      <c r="V247" s="203"/>
      <c r="W247" s="193">
        <f t="shared" si="110"/>
        <v>1811.2822141560798</v>
      </c>
      <c r="X247" s="203"/>
      <c r="Y247" s="193">
        <f t="shared" si="111"/>
        <v>72.083076177478887</v>
      </c>
      <c r="Z247" s="203"/>
      <c r="AA247" s="190">
        <v>1162159</v>
      </c>
      <c r="AB247" s="203"/>
      <c r="AC247" s="193">
        <f t="shared" si="112"/>
        <v>351.5302480338778</v>
      </c>
      <c r="AD247" s="203"/>
      <c r="AE247" s="193">
        <f t="shared" si="113"/>
        <v>13.989747952955135</v>
      </c>
      <c r="AF247" s="203"/>
      <c r="AG247" s="270">
        <v>39703</v>
      </c>
      <c r="AH247" s="203"/>
      <c r="AI247" s="193">
        <f t="shared" si="114"/>
        <v>12.009376890502118</v>
      </c>
      <c r="AJ247" s="203"/>
      <c r="AK247" s="193">
        <f t="shared" si="115"/>
        <v>0.47793371042703942</v>
      </c>
      <c r="AL247" s="203"/>
      <c r="AM247" s="270">
        <v>24082</v>
      </c>
      <c r="AN247" s="203"/>
      <c r="AO247" s="193">
        <f t="shared" si="116"/>
        <v>7.2843315184513004</v>
      </c>
      <c r="AP247" s="203"/>
      <c r="AQ247" s="193">
        <f t="shared" si="117"/>
        <v>0.28989244174253742</v>
      </c>
      <c r="AR247" s="203"/>
      <c r="AS247" s="270">
        <v>364766</v>
      </c>
      <c r="AT247" s="203"/>
      <c r="AU247" s="193">
        <f t="shared" si="118"/>
        <v>110.33454325468844</v>
      </c>
      <c r="AV247" s="203"/>
      <c r="AW247" s="193">
        <f t="shared" si="119"/>
        <v>4.3909520141457685</v>
      </c>
      <c r="AX247" s="203"/>
      <c r="AY247" s="270">
        <v>164594</v>
      </c>
      <c r="AZ247" s="203"/>
      <c r="BA247" s="270">
        <v>189012</v>
      </c>
      <c r="BB247" s="203"/>
      <c r="BC247" s="190">
        <f t="shared" si="120"/>
        <v>353606</v>
      </c>
      <c r="BD247" s="203"/>
      <c r="BE247" s="193">
        <f t="shared" si="121"/>
        <v>106.95886267392619</v>
      </c>
      <c r="BF247" s="203"/>
      <c r="BG247" s="193">
        <f t="shared" si="122"/>
        <v>4.2566110271078683</v>
      </c>
      <c r="BH247" s="203"/>
      <c r="BI247" s="270">
        <v>374804</v>
      </c>
      <c r="BJ247" s="203"/>
      <c r="BK247" s="245">
        <f t="shared" si="123"/>
        <v>113.3708408953418</v>
      </c>
      <c r="BL247" s="203"/>
      <c r="BM247" s="193">
        <f t="shared" si="124"/>
        <v>4.5117866761427621</v>
      </c>
      <c r="BN247" s="203"/>
      <c r="BO247" s="190">
        <f t="shared" si="125"/>
        <v>8307219</v>
      </c>
      <c r="BP247" s="203"/>
      <c r="BQ247" s="203">
        <v>35</v>
      </c>
      <c r="BR247" s="203"/>
      <c r="BS247" s="220">
        <v>3306</v>
      </c>
    </row>
    <row r="248" spans="1:71" ht="9.75" customHeight="1" x14ac:dyDescent="0.25">
      <c r="A248" s="215">
        <v>36</v>
      </c>
      <c r="B248" s="226"/>
      <c r="C248" s="273" t="s">
        <v>212</v>
      </c>
      <c r="D248" s="203"/>
      <c r="E248" s="190">
        <v>605354</v>
      </c>
      <c r="F248" s="220"/>
      <c r="G248" s="190">
        <v>17825</v>
      </c>
      <c r="H248" s="203"/>
      <c r="I248" s="190">
        <v>134531</v>
      </c>
      <c r="J248" s="190"/>
      <c r="K248" s="190">
        <v>8831</v>
      </c>
      <c r="L248" s="203"/>
      <c r="M248" s="190">
        <v>0</v>
      </c>
      <c r="N248" s="203"/>
      <c r="O248" s="190">
        <v>0</v>
      </c>
      <c r="P248" s="203"/>
      <c r="Q248" s="190">
        <v>16889</v>
      </c>
      <c r="R248" s="203"/>
      <c r="S248" s="190">
        <v>3451</v>
      </c>
      <c r="T248" s="203"/>
      <c r="U248" s="190">
        <f t="shared" si="109"/>
        <v>786881</v>
      </c>
      <c r="V248" s="203"/>
      <c r="W248" s="193">
        <f t="shared" si="110"/>
        <v>239.46469872185028</v>
      </c>
      <c r="X248" s="203"/>
      <c r="Y248" s="193">
        <f t="shared" si="111"/>
        <v>21.711098836031859</v>
      </c>
      <c r="Z248" s="203"/>
      <c r="AA248" s="190">
        <v>2250187</v>
      </c>
      <c r="AB248" s="203"/>
      <c r="AC248" s="193">
        <f t="shared" si="112"/>
        <v>684.77997565429098</v>
      </c>
      <c r="AD248" s="203"/>
      <c r="AE248" s="193">
        <f t="shared" si="113"/>
        <v>62.085667790369847</v>
      </c>
      <c r="AF248" s="203"/>
      <c r="AG248" s="270">
        <v>375</v>
      </c>
      <c r="AH248" s="203"/>
      <c r="AI248" s="193">
        <f t="shared" si="114"/>
        <v>0.11412051125989045</v>
      </c>
      <c r="AJ248" s="203"/>
      <c r="AK248" s="193">
        <f t="shared" si="115"/>
        <v>1.0346751368392358E-2</v>
      </c>
      <c r="AL248" s="203"/>
      <c r="AM248" s="270">
        <v>13325</v>
      </c>
      <c r="AN248" s="203"/>
      <c r="AO248" s="193">
        <f t="shared" si="116"/>
        <v>4.0550821667681074</v>
      </c>
      <c r="AP248" s="203"/>
      <c r="AQ248" s="193">
        <f t="shared" si="117"/>
        <v>0.3676545652902084</v>
      </c>
      <c r="AR248" s="203"/>
      <c r="AS248" s="270">
        <v>332939</v>
      </c>
      <c r="AT248" s="203"/>
      <c r="AU248" s="193">
        <f t="shared" si="118"/>
        <v>101.32045039561777</v>
      </c>
      <c r="AV248" s="203"/>
      <c r="AW248" s="193">
        <f t="shared" si="119"/>
        <v>9.186232143576488</v>
      </c>
      <c r="AX248" s="203"/>
      <c r="AY248" s="270">
        <v>140251</v>
      </c>
      <c r="AZ248" s="203"/>
      <c r="BA248" s="270">
        <v>6000</v>
      </c>
      <c r="BB248" s="203"/>
      <c r="BC248" s="190">
        <f t="shared" si="120"/>
        <v>146251</v>
      </c>
      <c r="BD248" s="203"/>
      <c r="BE248" s="193">
        <f t="shared" si="121"/>
        <v>44.507303712720635</v>
      </c>
      <c r="BF248" s="203"/>
      <c r="BG248" s="193">
        <f t="shared" si="122"/>
        <v>4.035260625010002</v>
      </c>
      <c r="BH248" s="203"/>
      <c r="BI248" s="270">
        <v>94368</v>
      </c>
      <c r="BJ248" s="203"/>
      <c r="BK248" s="193">
        <f t="shared" si="123"/>
        <v>28.71819841752891</v>
      </c>
      <c r="BL248" s="203"/>
      <c r="BM248" s="193">
        <f t="shared" si="124"/>
        <v>2.6037392883532</v>
      </c>
      <c r="BN248" s="203"/>
      <c r="BO248" s="190">
        <f t="shared" si="125"/>
        <v>3624326</v>
      </c>
      <c r="BP248" s="203"/>
      <c r="BQ248" s="203">
        <v>36</v>
      </c>
      <c r="BR248" s="203"/>
      <c r="BS248" s="220">
        <v>3286</v>
      </c>
    </row>
    <row r="249" spans="1:71" ht="9.75" customHeight="1" x14ac:dyDescent="0.25">
      <c r="A249" s="215">
        <v>37</v>
      </c>
      <c r="B249" s="226"/>
      <c r="C249" s="273" t="s">
        <v>246</v>
      </c>
      <c r="D249" s="203"/>
      <c r="E249" s="190">
        <v>842799</v>
      </c>
      <c r="F249" s="220"/>
      <c r="G249" s="190">
        <v>25160</v>
      </c>
      <c r="H249" s="203"/>
      <c r="I249" s="190">
        <v>309189</v>
      </c>
      <c r="J249" s="190"/>
      <c r="K249" s="190">
        <v>0</v>
      </c>
      <c r="L249" s="203"/>
      <c r="M249" s="190">
        <v>2347</v>
      </c>
      <c r="N249" s="203"/>
      <c r="O249" s="190">
        <v>0</v>
      </c>
      <c r="P249" s="203"/>
      <c r="Q249" s="190">
        <v>19988</v>
      </c>
      <c r="R249" s="203"/>
      <c r="S249" s="190">
        <v>6539</v>
      </c>
      <c r="T249" s="203"/>
      <c r="U249" s="190">
        <f t="shared" si="109"/>
        <v>1206022</v>
      </c>
      <c r="V249" s="203"/>
      <c r="W249" s="193">
        <f t="shared" si="110"/>
        <v>236.61408671767705</v>
      </c>
      <c r="X249" s="203"/>
      <c r="Y249" s="193">
        <f t="shared" si="111"/>
        <v>25.280904293608657</v>
      </c>
      <c r="Z249" s="203"/>
      <c r="AA249" s="190">
        <v>3114399</v>
      </c>
      <c r="AB249" s="203"/>
      <c r="AC249" s="193">
        <f t="shared" si="112"/>
        <v>611.02589758681574</v>
      </c>
      <c r="AD249" s="203"/>
      <c r="AE249" s="193">
        <f t="shared" si="113"/>
        <v>65.284731995859545</v>
      </c>
      <c r="AF249" s="203"/>
      <c r="AG249" s="270">
        <v>7150</v>
      </c>
      <c r="AH249" s="203"/>
      <c r="AI249" s="193">
        <f t="shared" si="114"/>
        <v>1.4027859525210908</v>
      </c>
      <c r="AJ249" s="203"/>
      <c r="AK249" s="193">
        <f t="shared" si="115"/>
        <v>0.14987990741404544</v>
      </c>
      <c r="AL249" s="203"/>
      <c r="AM249" s="270">
        <v>24047</v>
      </c>
      <c r="AN249" s="203"/>
      <c r="AO249" s="193">
        <f t="shared" si="116"/>
        <v>4.7178732587796741</v>
      </c>
      <c r="AP249" s="203"/>
      <c r="AQ249" s="193">
        <f t="shared" si="117"/>
        <v>0.50407862008189519</v>
      </c>
      <c r="AR249" s="203"/>
      <c r="AS249" s="270">
        <v>300949</v>
      </c>
      <c r="AT249" s="203"/>
      <c r="AU249" s="193">
        <f t="shared" si="118"/>
        <v>59.04433980773004</v>
      </c>
      <c r="AV249" s="203"/>
      <c r="AW249" s="193">
        <f t="shared" si="119"/>
        <v>6.3085605952936454</v>
      </c>
      <c r="AX249" s="203"/>
      <c r="AY249" s="270">
        <v>61481</v>
      </c>
      <c r="AZ249" s="203"/>
      <c r="BA249" s="270">
        <v>0</v>
      </c>
      <c r="BB249" s="203"/>
      <c r="BC249" s="190">
        <f t="shared" si="120"/>
        <v>61481</v>
      </c>
      <c r="BD249" s="203"/>
      <c r="BE249" s="193">
        <f t="shared" si="121"/>
        <v>12.062193447125761</v>
      </c>
      <c r="BF249" s="203"/>
      <c r="BG249" s="193">
        <f t="shared" si="122"/>
        <v>1.2887785437374724</v>
      </c>
      <c r="BH249" s="203"/>
      <c r="BI249" s="270">
        <v>56438</v>
      </c>
      <c r="BJ249" s="203"/>
      <c r="BK249" s="193">
        <f t="shared" si="123"/>
        <v>11.072787914459486</v>
      </c>
      <c r="BL249" s="203"/>
      <c r="BM249" s="193">
        <f t="shared" si="124"/>
        <v>1.1830660440047409</v>
      </c>
      <c r="BN249" s="203"/>
      <c r="BO249" s="190">
        <f t="shared" si="125"/>
        <v>4770486</v>
      </c>
      <c r="BP249" s="203"/>
      <c r="BQ249" s="203">
        <v>37</v>
      </c>
      <c r="BR249" s="203"/>
      <c r="BS249" s="220">
        <v>5097</v>
      </c>
    </row>
    <row r="250" spans="1:71" ht="9.75" customHeight="1" x14ac:dyDescent="0.25">
      <c r="A250" s="227">
        <v>38</v>
      </c>
      <c r="B250" s="226"/>
      <c r="C250" s="11" t="s">
        <v>247</v>
      </c>
      <c r="D250" s="203"/>
      <c r="E250" s="191">
        <v>1285092</v>
      </c>
      <c r="F250" s="220"/>
      <c r="G250" s="191">
        <v>62979</v>
      </c>
      <c r="H250" s="203"/>
      <c r="I250" s="191">
        <v>165772</v>
      </c>
      <c r="J250" s="196"/>
      <c r="K250" s="191">
        <v>1637</v>
      </c>
      <c r="L250" s="203"/>
      <c r="M250" s="191">
        <v>123422</v>
      </c>
      <c r="N250" s="203"/>
      <c r="O250" s="191">
        <v>0</v>
      </c>
      <c r="P250" s="203"/>
      <c r="Q250" s="191">
        <v>11696</v>
      </c>
      <c r="R250" s="203"/>
      <c r="S250" s="191">
        <v>10443</v>
      </c>
      <c r="T250" s="203"/>
      <c r="U250" s="191">
        <f t="shared" si="109"/>
        <v>1661041</v>
      </c>
      <c r="V250" s="203"/>
      <c r="W250" s="193">
        <f t="shared" si="110"/>
        <v>202.29460479844113</v>
      </c>
      <c r="X250" s="219"/>
      <c r="Y250" s="193">
        <f t="shared" si="111"/>
        <v>13.93069228128703</v>
      </c>
      <c r="Z250" s="203"/>
      <c r="AA250" s="191">
        <v>7655285</v>
      </c>
      <c r="AB250" s="203"/>
      <c r="AC250" s="193">
        <f t="shared" si="112"/>
        <v>932.32066739739378</v>
      </c>
      <c r="AD250" s="219"/>
      <c r="AE250" s="193">
        <f t="shared" si="113"/>
        <v>64.202761798506103</v>
      </c>
      <c r="AF250" s="203"/>
      <c r="AG250" s="191">
        <v>204651</v>
      </c>
      <c r="AH250" s="203"/>
      <c r="AI250" s="193">
        <f t="shared" si="114"/>
        <v>24.924004384362441</v>
      </c>
      <c r="AJ250" s="219"/>
      <c r="AK250" s="193">
        <f t="shared" si="115"/>
        <v>1.7163514362725976</v>
      </c>
      <c r="AL250" s="203"/>
      <c r="AM250" s="191">
        <v>83695</v>
      </c>
      <c r="AN250" s="203"/>
      <c r="AO250" s="193">
        <f t="shared" si="116"/>
        <v>10.193033735233223</v>
      </c>
      <c r="AP250" s="219"/>
      <c r="AQ250" s="193">
        <f t="shared" si="117"/>
        <v>0.70192685820658129</v>
      </c>
      <c r="AR250" s="203"/>
      <c r="AS250" s="191">
        <v>966419</v>
      </c>
      <c r="AT250" s="203"/>
      <c r="AU250" s="193">
        <f t="shared" si="118"/>
        <v>117.6980879308245</v>
      </c>
      <c r="AV250" s="219"/>
      <c r="AW250" s="193">
        <f t="shared" si="119"/>
        <v>8.1050893408345317</v>
      </c>
      <c r="AX250" s="203"/>
      <c r="AY250" s="191">
        <v>375367</v>
      </c>
      <c r="AZ250" s="203"/>
      <c r="BA250" s="191">
        <v>67516</v>
      </c>
      <c r="BB250" s="203"/>
      <c r="BC250" s="191">
        <f t="shared" si="120"/>
        <v>442883</v>
      </c>
      <c r="BD250" s="203"/>
      <c r="BE250" s="193">
        <f t="shared" si="121"/>
        <v>53.937766410912189</v>
      </c>
      <c r="BF250" s="219"/>
      <c r="BG250" s="193">
        <f t="shared" si="122"/>
        <v>3.7143374483912459</v>
      </c>
      <c r="BH250" s="203"/>
      <c r="BI250" s="191">
        <v>909633</v>
      </c>
      <c r="BJ250" s="203"/>
      <c r="BK250" s="193">
        <f t="shared" si="123"/>
        <v>110.78224333211546</v>
      </c>
      <c r="BL250" s="219"/>
      <c r="BM250" s="193">
        <f t="shared" si="124"/>
        <v>7.6288408365019071</v>
      </c>
      <c r="BN250" s="203"/>
      <c r="BO250" s="191">
        <f t="shared" si="125"/>
        <v>11923607</v>
      </c>
      <c r="BP250" s="203"/>
      <c r="BQ250" s="221">
        <v>38</v>
      </c>
      <c r="BR250" s="203"/>
      <c r="BS250" s="222">
        <v>8211</v>
      </c>
    </row>
    <row r="251" spans="1:71" ht="8.85" customHeight="1" x14ac:dyDescent="0.25">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19"/>
      <c r="X251" s="219"/>
      <c r="Y251" s="219"/>
      <c r="Z251" s="203"/>
      <c r="AA251" s="203"/>
      <c r="AB251" s="203"/>
      <c r="AC251" s="219"/>
      <c r="AD251" s="219"/>
      <c r="AE251" s="219"/>
      <c r="AF251" s="203"/>
      <c r="AG251" s="203"/>
      <c r="AH251" s="203"/>
      <c r="AI251" s="219"/>
      <c r="AJ251" s="219"/>
      <c r="AK251" s="219"/>
      <c r="AL251" s="203"/>
      <c r="AM251" s="203"/>
      <c r="AN251" s="203"/>
      <c r="AO251" s="219"/>
      <c r="AP251" s="219"/>
      <c r="AQ251" s="219"/>
      <c r="AR251" s="203"/>
      <c r="AS251" s="203"/>
      <c r="AT251" s="203"/>
      <c r="AU251" s="219"/>
      <c r="AV251" s="219"/>
      <c r="AW251" s="219"/>
      <c r="AX251" s="203"/>
      <c r="AY251" s="203"/>
      <c r="AZ251" s="203"/>
      <c r="BA251" s="203"/>
      <c r="BB251" s="203"/>
      <c r="BC251" s="203"/>
      <c r="BD251" s="203"/>
      <c r="BE251" s="219"/>
      <c r="BF251" s="219"/>
      <c r="BG251" s="219"/>
      <c r="BH251" s="203"/>
      <c r="BI251" s="203"/>
      <c r="BJ251" s="203"/>
      <c r="BK251" s="219"/>
      <c r="BL251" s="219"/>
      <c r="BM251" s="219"/>
      <c r="BN251" s="203"/>
      <c r="BO251" s="203"/>
      <c r="BP251" s="203"/>
      <c r="BQ251" s="203"/>
      <c r="BR251" s="203"/>
      <c r="BS251" s="203"/>
    </row>
    <row r="252" spans="1:71" ht="12.75" customHeight="1" x14ac:dyDescent="0.25">
      <c r="A252" s="221">
        <f>A250</f>
        <v>38</v>
      </c>
      <c r="B252" s="203"/>
      <c r="C252" s="211" t="s">
        <v>63</v>
      </c>
      <c r="D252" s="204"/>
      <c r="E252" s="192">
        <f>SUM(E213:E250)</f>
        <v>86112997</v>
      </c>
      <c r="F252" s="204"/>
      <c r="G252" s="192">
        <f>SUM(G213:G250)</f>
        <v>2097472</v>
      </c>
      <c r="H252" s="204"/>
      <c r="I252" s="192">
        <f>SUM(I213:I250)</f>
        <v>13901550</v>
      </c>
      <c r="J252" s="199"/>
      <c r="K252" s="192">
        <f>SUM(K213:K250)</f>
        <v>42428</v>
      </c>
      <c r="L252" s="204"/>
      <c r="M252" s="192">
        <f>SUM(M213:M250)</f>
        <v>5571218</v>
      </c>
      <c r="N252" s="204"/>
      <c r="O252" s="192">
        <f>SUM(O213:O250)</f>
        <v>0</v>
      </c>
      <c r="P252" s="244"/>
      <c r="Q252" s="192">
        <f>SUM(Q213:Q250)</f>
        <v>748217</v>
      </c>
      <c r="R252" s="244"/>
      <c r="S252" s="192">
        <f>SUM(S213:S250)</f>
        <v>456321</v>
      </c>
      <c r="T252" s="204"/>
      <c r="U252" s="192">
        <f>SUM(E252:S252)</f>
        <v>108930203</v>
      </c>
      <c r="V252" s="204"/>
      <c r="W252" s="128">
        <f>(U252/$BS252)</f>
        <v>303.42759450583429</v>
      </c>
      <c r="X252" s="219"/>
      <c r="Y252" s="193">
        <f>IF($BO252,U252/$BO252*100,0)</f>
        <v>29.107575243696658</v>
      </c>
      <c r="Z252" s="204"/>
      <c r="AA252" s="192">
        <f>SUM(AA213:AA250)</f>
        <v>187936371</v>
      </c>
      <c r="AB252" s="204"/>
      <c r="AC252" s="128">
        <f>(AA252/$BS252)</f>
        <v>523.50109888885481</v>
      </c>
      <c r="AD252" s="219"/>
      <c r="AE252" s="193">
        <f>IF($BO252,AA252/$BO252*100,0)</f>
        <v>50.219056875436017</v>
      </c>
      <c r="AF252" s="203"/>
      <c r="AG252" s="192">
        <f>SUM(AG213:AG250)</f>
        <v>5408743</v>
      </c>
      <c r="AH252" s="204"/>
      <c r="AI252" s="128">
        <f>(AG252/$BS252)</f>
        <v>15.066178457321609</v>
      </c>
      <c r="AJ252" s="219"/>
      <c r="AK252" s="193">
        <f>IF($BO252,AG252/$BO252*100,0)</f>
        <v>1.4452868856428884</v>
      </c>
      <c r="AL252" s="204"/>
      <c r="AM252" s="192">
        <f>SUM(AM213:AM250)</f>
        <v>3662060</v>
      </c>
      <c r="AN252" s="204"/>
      <c r="AO252" s="128">
        <f>(AM252/$BS252)</f>
        <v>10.200752648336067</v>
      </c>
      <c r="AP252" s="219"/>
      <c r="AQ252" s="193">
        <f>IF($BO252,AM252/$BO252*100,0)</f>
        <v>0.97855033830178195</v>
      </c>
      <c r="AR252" s="204"/>
      <c r="AS252" s="192">
        <f>SUM(AS213:AS250)</f>
        <v>41994821</v>
      </c>
      <c r="AT252" s="204"/>
      <c r="AU252" s="128">
        <f>(AS252/$BS252)</f>
        <v>116.97754311293346</v>
      </c>
      <c r="AV252" s="219"/>
      <c r="AW252" s="193">
        <f>IF($BO252,AS252/$BO252*100,0)</f>
        <v>11.221565538651136</v>
      </c>
      <c r="AX252" s="204"/>
      <c r="AY252" s="192">
        <f>SUM(AY213:AY250)</f>
        <v>6850955</v>
      </c>
      <c r="AZ252" s="204"/>
      <c r="BA252" s="192">
        <f>SUM(BA213:BA250)</f>
        <v>6641920</v>
      </c>
      <c r="BB252" s="204"/>
      <c r="BC252" s="192">
        <f>SUM(BC213:BC250)</f>
        <v>13492875</v>
      </c>
      <c r="BD252" s="204"/>
      <c r="BE252" s="128">
        <f>(BC252/$BS252)</f>
        <v>37.584714720653821</v>
      </c>
      <c r="BF252" s="219"/>
      <c r="BG252" s="193">
        <f>IF($BO252,BC252/$BO252*100,0)</f>
        <v>3.6054727109642268</v>
      </c>
      <c r="BH252" s="204"/>
      <c r="BI252" s="192">
        <f>SUM(BI213:BI250)</f>
        <v>12808102</v>
      </c>
      <c r="BJ252" s="204"/>
      <c r="BK252" s="128">
        <f>(BI252/$BS252)</f>
        <v>35.67726372496859</v>
      </c>
      <c r="BL252" s="219"/>
      <c r="BM252" s="193">
        <f>IF($BO252,BI252/$BO252*100,0)</f>
        <v>3.4224924073072893</v>
      </c>
      <c r="BN252" s="204"/>
      <c r="BO252" s="192">
        <f>SUM(BO213:BO250)</f>
        <v>374233175</v>
      </c>
      <c r="BP252" s="203"/>
      <c r="BQ252" s="221">
        <f>BQ250</f>
        <v>38</v>
      </c>
      <c r="BR252" s="203"/>
      <c r="BS252" s="222">
        <f>SUM(BS213:BS250)</f>
        <v>358999</v>
      </c>
    </row>
    <row r="253" spans="1:71" ht="8.85" customHeight="1" x14ac:dyDescent="0.25">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19"/>
      <c r="AJ253" s="219"/>
      <c r="AK253" s="219"/>
      <c r="AL253" s="203"/>
      <c r="AM253" s="203"/>
      <c r="AN253" s="203"/>
      <c r="AO253" s="219"/>
      <c r="AP253" s="219"/>
      <c r="AQ253" s="219"/>
      <c r="AR253" s="203"/>
      <c r="AS253" s="203"/>
      <c r="AT253" s="203"/>
      <c r="AU253" s="219"/>
      <c r="AV253" s="219"/>
      <c r="AW253" s="219"/>
      <c r="AX253" s="203"/>
      <c r="AY253" s="203"/>
      <c r="AZ253" s="203"/>
      <c r="BA253" s="203"/>
      <c r="BB253" s="203"/>
      <c r="BC253" s="203"/>
      <c r="BD253" s="203"/>
      <c r="BE253" s="219"/>
      <c r="BF253" s="219"/>
      <c r="BG253" s="219"/>
      <c r="BH253" s="203"/>
      <c r="BI253" s="203"/>
      <c r="BJ253" s="203"/>
      <c r="BK253" s="219"/>
      <c r="BL253" s="219"/>
      <c r="BM253" s="219"/>
      <c r="BN253" s="203"/>
      <c r="BO253" s="203"/>
      <c r="BP253" s="203"/>
      <c r="BQ253" s="203"/>
      <c r="BR253" s="203"/>
      <c r="BS253" s="203"/>
    </row>
    <row r="254" spans="1:71" ht="13.5" thickBot="1" x14ac:dyDescent="0.3">
      <c r="A254" s="228">
        <f>(A52+A192+A252)</f>
        <v>171</v>
      </c>
      <c r="B254" s="203"/>
      <c r="C254" s="211" t="s">
        <v>248</v>
      </c>
      <c r="D254" s="204"/>
      <c r="E254" s="197">
        <f>(E52+E192+E252)</f>
        <v>11406732361</v>
      </c>
      <c r="F254" s="204"/>
      <c r="G254" s="197">
        <f>(G52+G192+G252)</f>
        <v>417711229</v>
      </c>
      <c r="H254" s="204"/>
      <c r="I254" s="197">
        <f>(I52+I192+I252)</f>
        <v>2518159193</v>
      </c>
      <c r="J254" s="199"/>
      <c r="K254" s="197">
        <f>(K52+K192+K252)</f>
        <v>6389336</v>
      </c>
      <c r="L254" s="204"/>
      <c r="M254" s="197">
        <f>(M52+M192+M252)</f>
        <v>232058168</v>
      </c>
      <c r="N254" s="204"/>
      <c r="O254" s="197">
        <f>(O52+O192+O252)</f>
        <v>12723247</v>
      </c>
      <c r="P254" s="244"/>
      <c r="Q254" s="197">
        <f>(Q52+Q192+Q252)</f>
        <v>84707227</v>
      </c>
      <c r="R254" s="244"/>
      <c r="S254" s="197">
        <f>(S52+S192+S252)</f>
        <v>43049989</v>
      </c>
      <c r="T254" s="204"/>
      <c r="U254" s="197">
        <f>(U52+U192+U252)</f>
        <v>14721530750</v>
      </c>
      <c r="V254" s="204"/>
      <c r="W254" s="128">
        <f>(U254/$BS254)</f>
        <v>1685.8064531274299</v>
      </c>
      <c r="X254" s="219"/>
      <c r="Y254" s="193">
        <f>IF($BO254,U254/$BO254*100,0)</f>
        <v>65.914459211157364</v>
      </c>
      <c r="Z254" s="204"/>
      <c r="AA254" s="197">
        <f>(AA52+AA192+AA252)</f>
        <v>3992052804</v>
      </c>
      <c r="AB254" s="204"/>
      <c r="AC254" s="128">
        <f>(AA254/$BS254)</f>
        <v>457.14188914822262</v>
      </c>
      <c r="AD254" s="219"/>
      <c r="AE254" s="193">
        <f>IF($BO254,AA254/$BO254*100,0)</f>
        <v>17.874092455911512</v>
      </c>
      <c r="AF254" s="203"/>
      <c r="AG254" s="197">
        <f>(AG52+AG192+AG252)</f>
        <v>258446672</v>
      </c>
      <c r="AH254" s="204"/>
      <c r="AI254" s="128">
        <f>(AG254/$BS254)</f>
        <v>29.595500280900357</v>
      </c>
      <c r="AJ254" s="219"/>
      <c r="AK254" s="193">
        <f>IF($BO254,AG254/$BO254*100,0)</f>
        <v>1.1571739997081054</v>
      </c>
      <c r="AL254" s="204"/>
      <c r="AM254" s="197">
        <f>(AM52+AM192+AM252)</f>
        <v>97334200</v>
      </c>
      <c r="AN254" s="204"/>
      <c r="AO254" s="128">
        <f>(AM254/$BS254)</f>
        <v>11.146029937817158</v>
      </c>
      <c r="AP254" s="219"/>
      <c r="AQ254" s="193">
        <f>IF($BO254,AM254/$BO254*100,0)</f>
        <v>0.43580598136852261</v>
      </c>
      <c r="AR254" s="204"/>
      <c r="AS254" s="197">
        <f>(AS52+AS192+AS252)</f>
        <v>2381729961</v>
      </c>
      <c r="AT254" s="204"/>
      <c r="AU254" s="128">
        <f>(AS254/$BS254)</f>
        <v>272.73901104752588</v>
      </c>
      <c r="AV254" s="219"/>
      <c r="AW254" s="193">
        <f>IF($BO254,AS254/$BO254*100,0)</f>
        <v>10.664002611707069</v>
      </c>
      <c r="AX254" s="204"/>
      <c r="AY254" s="197">
        <f>(AY52+AY192+AY252)</f>
        <v>299860972</v>
      </c>
      <c r="AZ254" s="204"/>
      <c r="BA254" s="197">
        <f>(BA52+BA192+BA252)</f>
        <v>181922831</v>
      </c>
      <c r="BB254" s="204"/>
      <c r="BC254" s="197">
        <f>(BC52+BC192+BC252)</f>
        <v>481783803</v>
      </c>
      <c r="BD254" s="204"/>
      <c r="BE254" s="128">
        <f>(BC254/$BS254)</f>
        <v>55.170502164638982</v>
      </c>
      <c r="BF254" s="219"/>
      <c r="BG254" s="193">
        <f>IF($BO254,BC254/$BO254*100,0)</f>
        <v>2.1571478788943041</v>
      </c>
      <c r="BH254" s="204"/>
      <c r="BI254" s="197">
        <f>(BI52+BI192+BI252)</f>
        <v>401418300</v>
      </c>
      <c r="BJ254" s="204"/>
      <c r="BK254" s="128">
        <f>(BI254/$BS254)</f>
        <v>45.967608398565659</v>
      </c>
      <c r="BL254" s="219"/>
      <c r="BM254" s="193">
        <f>IF($BO254,BI254/$BO254*100,0)</f>
        <v>1.7973178612531262</v>
      </c>
      <c r="BN254" s="204"/>
      <c r="BO254" s="197">
        <f>(BO52+BO192+BO252)</f>
        <v>22334296490</v>
      </c>
      <c r="BP254" s="203"/>
      <c r="BQ254" s="228">
        <f>(BQ52+BQ192+BQ252)</f>
        <v>171</v>
      </c>
      <c r="BR254" s="203"/>
      <c r="BS254" s="246">
        <f>BS52+BS192+BS252</f>
        <v>8732634</v>
      </c>
    </row>
    <row r="255" spans="1:71" ht="8.85" customHeight="1" thickTop="1" x14ac:dyDescent="0.25">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BM255" s="203"/>
      <c r="BN255" s="203"/>
      <c r="BO255" s="203"/>
      <c r="BP255" s="203"/>
      <c r="BQ255" s="203"/>
      <c r="BR255" s="203"/>
      <c r="BS255" s="203"/>
    </row>
    <row r="256" spans="1:71" ht="8.85" customHeight="1" x14ac:dyDescent="0.25">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row>
    <row r="257" spans="1:71" ht="10.5" customHeight="1" x14ac:dyDescent="0.25">
      <c r="A257" s="203"/>
      <c r="B257" s="203"/>
      <c r="C257" s="215" t="s">
        <v>249</v>
      </c>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c r="BH257" s="203"/>
      <c r="BI257" s="203"/>
      <c r="BJ257" s="203"/>
      <c r="BK257" s="203"/>
      <c r="BL257" s="203"/>
      <c r="BM257" s="203"/>
      <c r="BN257" s="203"/>
      <c r="BO257" s="203"/>
      <c r="BP257" s="203"/>
      <c r="BQ257" s="203"/>
      <c r="BR257" s="203"/>
      <c r="BS257" s="203"/>
    </row>
    <row r="258" spans="1:71" ht="4.5" customHeight="1" x14ac:dyDescent="0.25">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203"/>
      <c r="BN258" s="203"/>
      <c r="BO258" s="203"/>
      <c r="BP258" s="203"/>
      <c r="BQ258" s="203"/>
      <c r="BR258" s="203"/>
      <c r="BS258" s="203"/>
    </row>
    <row r="259" spans="1:71" ht="8.85" customHeight="1" x14ac:dyDescent="0.25">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c r="BM259" s="203"/>
      <c r="BN259" s="203"/>
      <c r="BO259" s="203"/>
      <c r="BP259" s="203"/>
      <c r="BQ259" s="203"/>
      <c r="BR259" s="203"/>
      <c r="BS259" s="203"/>
    </row>
    <row r="260" spans="1:71" ht="8.85" customHeight="1" x14ac:dyDescent="0.25">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row>
    <row r="261" spans="1:71" ht="8.85" customHeight="1" x14ac:dyDescent="0.25"/>
    <row r="262" spans="1:71" ht="8.85" customHeight="1" x14ac:dyDescent="0.25"/>
    <row r="263" spans="1:71" ht="8.85" customHeight="1" x14ac:dyDescent="0.25"/>
    <row r="264" spans="1:71" ht="8.85" customHeight="1" x14ac:dyDescent="0.25"/>
    <row r="265" spans="1:71" ht="8.4499999999999993" customHeight="1" x14ac:dyDescent="0.25"/>
    <row r="266" spans="1:71" ht="8.85" hidden="1" customHeight="1" x14ac:dyDescent="0.25"/>
    <row r="267" spans="1:71" ht="1.1499999999999999" customHeight="1" x14ac:dyDescent="0.25"/>
    <row r="268" spans="1:71" ht="8.85" hidden="1" customHeight="1" x14ac:dyDescent="0.25"/>
    <row r="269" spans="1:71" ht="8.85" customHeight="1" x14ac:dyDescent="0.25"/>
    <row r="270" spans="1:71" ht="10.5" customHeight="1" x14ac:dyDescent="0.25">
      <c r="A270" s="223" t="s">
        <v>288</v>
      </c>
      <c r="BQ270" s="224" t="s">
        <v>289</v>
      </c>
    </row>
  </sheetData>
  <mergeCells count="8">
    <mergeCell ref="E206:Y206"/>
    <mergeCell ref="I209:K209"/>
    <mergeCell ref="E6:Y6"/>
    <mergeCell ref="I9:K9"/>
    <mergeCell ref="E73:Y73"/>
    <mergeCell ref="I76:K76"/>
    <mergeCell ref="E139:Y139"/>
    <mergeCell ref="I142:K142"/>
  </mergeCells>
  <printOptions gridLinesSet="0"/>
  <pageMargins left="3.75" right="0.25" top="0.5" bottom="0.3" header="0.5" footer="0.5"/>
  <pageSetup paperSize="17" pageOrder="overThenDown" orientation="landscape" r:id="rId1"/>
  <headerFooter alignWithMargins="0"/>
  <rowBreaks count="3" manualBreakCount="3">
    <brk id="67" max="68" man="1"/>
    <brk id="133" max="68" man="1"/>
    <brk id="200" max="68" man="1"/>
  </rowBreaks>
  <colBreaks count="1" manualBreakCount="1">
    <brk id="31" max="303" man="1"/>
  </colBreaks>
  <ignoredErrors>
    <ignoredError sqref="A67 BQ67 A133 BQ133 A200 BQ200 A270 BQ27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W270"/>
  <sheetViews>
    <sheetView showGridLines="0" zoomScaleNormal="10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5703125" style="206" bestFit="1" customWidth="1"/>
    <col min="2" max="2" width="2.42578125" style="206" customWidth="1"/>
    <col min="3" max="3" width="19.5703125" style="206" customWidth="1"/>
    <col min="4" max="4" width="1.5703125" style="206" customWidth="1"/>
    <col min="5" max="5" width="14.42578125" style="206" customWidth="1"/>
    <col min="6" max="6" width="2.42578125" style="206" customWidth="1"/>
    <col min="7" max="7" width="14.5703125" style="206" bestFit="1" customWidth="1"/>
    <col min="8" max="8" width="2.42578125" style="206" customWidth="1"/>
    <col min="9" max="9" width="13.140625" style="206" bestFit="1" customWidth="1"/>
    <col min="10" max="10" width="2.42578125" style="206" customWidth="1"/>
    <col min="11" max="11" width="14.42578125" style="206" customWidth="1"/>
    <col min="12" max="12" width="2.42578125" style="206" customWidth="1"/>
    <col min="13" max="13" width="11" style="206" bestFit="1" customWidth="1"/>
    <col min="14" max="14" width="2.42578125" style="206" customWidth="1"/>
    <col min="15" max="15" width="12" style="206" bestFit="1" customWidth="1"/>
    <col min="16" max="16" width="2.42578125" style="206" customWidth="1"/>
    <col min="17" max="17" width="14.5703125" style="206" bestFit="1" customWidth="1"/>
    <col min="18" max="18" width="2.140625" style="206" customWidth="1"/>
    <col min="19" max="19" width="13.140625" style="206" bestFit="1" customWidth="1"/>
    <col min="20" max="20" width="1.5703125" style="206" customWidth="1"/>
    <col min="21" max="21" width="12" style="206" bestFit="1" customWidth="1"/>
    <col min="22" max="22" width="2.42578125" style="206" customWidth="1"/>
    <col min="23" max="23" width="4.28515625" style="206" customWidth="1"/>
    <col min="24" max="26" width="12.7109375" style="206"/>
    <col min="27" max="27" width="16.28515625" style="206" customWidth="1"/>
    <col min="28" max="256" width="12.7109375" style="206"/>
    <col min="257" max="257" width="5.5703125" style="206" customWidth="1"/>
    <col min="258" max="258" width="2.42578125" style="206" customWidth="1"/>
    <col min="259" max="259" width="19.5703125" style="206" customWidth="1"/>
    <col min="260" max="260" width="1.5703125" style="206" customWidth="1"/>
    <col min="261" max="261" width="14.42578125" style="206" customWidth="1"/>
    <col min="262" max="262" width="2.42578125" style="206" customWidth="1"/>
    <col min="263" max="263" width="14.42578125" style="206" customWidth="1"/>
    <col min="264" max="264" width="2.42578125" style="206" customWidth="1"/>
    <col min="265" max="265" width="14.42578125" style="206" customWidth="1"/>
    <col min="266" max="266" width="2.42578125" style="206" customWidth="1"/>
    <col min="267" max="267" width="14.42578125" style="206" customWidth="1"/>
    <col min="268" max="268" width="2.42578125" style="206" customWidth="1"/>
    <col min="269" max="269" width="13.42578125" style="206" customWidth="1"/>
    <col min="270" max="270" width="2.42578125" style="206" customWidth="1"/>
    <col min="271" max="271" width="14.42578125" style="206" customWidth="1"/>
    <col min="272" max="272" width="2.42578125" style="206" customWidth="1"/>
    <col min="273" max="273" width="16" style="206" customWidth="1"/>
    <col min="274" max="274" width="2.140625" style="206" customWidth="1"/>
    <col min="275" max="275" width="13.5703125" style="206" customWidth="1"/>
    <col min="276" max="276" width="1.5703125" style="206" customWidth="1"/>
    <col min="277" max="277" width="13.5703125" style="206" customWidth="1"/>
    <col min="278" max="278" width="1.5703125" style="206" customWidth="1"/>
    <col min="279" max="279" width="2" style="206" customWidth="1"/>
    <col min="280" max="512" width="12.7109375" style="206"/>
    <col min="513" max="513" width="5.5703125" style="206" customWidth="1"/>
    <col min="514" max="514" width="2.42578125" style="206" customWidth="1"/>
    <col min="515" max="515" width="19.5703125" style="206" customWidth="1"/>
    <col min="516" max="516" width="1.5703125" style="206" customWidth="1"/>
    <col min="517" max="517" width="14.42578125" style="206" customWidth="1"/>
    <col min="518" max="518" width="2.42578125" style="206" customWidth="1"/>
    <col min="519" max="519" width="14.42578125" style="206" customWidth="1"/>
    <col min="520" max="520" width="2.42578125" style="206" customWidth="1"/>
    <col min="521" max="521" width="14.42578125" style="206" customWidth="1"/>
    <col min="522" max="522" width="2.42578125" style="206" customWidth="1"/>
    <col min="523" max="523" width="14.42578125" style="206" customWidth="1"/>
    <col min="524" max="524" width="2.42578125" style="206" customWidth="1"/>
    <col min="525" max="525" width="13.42578125" style="206" customWidth="1"/>
    <col min="526" max="526" width="2.42578125" style="206" customWidth="1"/>
    <col min="527" max="527" width="14.42578125" style="206" customWidth="1"/>
    <col min="528" max="528" width="2.42578125" style="206" customWidth="1"/>
    <col min="529" max="529" width="16" style="206" customWidth="1"/>
    <col min="530" max="530" width="2.140625" style="206" customWidth="1"/>
    <col min="531" max="531" width="13.5703125" style="206" customWidth="1"/>
    <col min="532" max="532" width="1.5703125" style="206" customWidth="1"/>
    <col min="533" max="533" width="13.5703125" style="206" customWidth="1"/>
    <col min="534" max="534" width="1.5703125" style="206" customWidth="1"/>
    <col min="535" max="535" width="2" style="206" customWidth="1"/>
    <col min="536" max="768" width="12.7109375" style="206"/>
    <col min="769" max="769" width="5.5703125" style="206" customWidth="1"/>
    <col min="770" max="770" width="2.42578125" style="206" customWidth="1"/>
    <col min="771" max="771" width="19.5703125" style="206" customWidth="1"/>
    <col min="772" max="772" width="1.5703125" style="206" customWidth="1"/>
    <col min="773" max="773" width="14.42578125" style="206" customWidth="1"/>
    <col min="774" max="774" width="2.42578125" style="206" customWidth="1"/>
    <col min="775" max="775" width="14.42578125" style="206" customWidth="1"/>
    <col min="776" max="776" width="2.42578125" style="206" customWidth="1"/>
    <col min="777" max="777" width="14.42578125" style="206" customWidth="1"/>
    <col min="778" max="778" width="2.42578125" style="206" customWidth="1"/>
    <col min="779" max="779" width="14.42578125" style="206" customWidth="1"/>
    <col min="780" max="780" width="2.42578125" style="206" customWidth="1"/>
    <col min="781" max="781" width="13.42578125" style="206" customWidth="1"/>
    <col min="782" max="782" width="2.42578125" style="206" customWidth="1"/>
    <col min="783" max="783" width="14.42578125" style="206" customWidth="1"/>
    <col min="784" max="784" width="2.42578125" style="206" customWidth="1"/>
    <col min="785" max="785" width="16" style="206" customWidth="1"/>
    <col min="786" max="786" width="2.140625" style="206" customWidth="1"/>
    <col min="787" max="787" width="13.5703125" style="206" customWidth="1"/>
    <col min="788" max="788" width="1.5703125" style="206" customWidth="1"/>
    <col min="789" max="789" width="13.5703125" style="206" customWidth="1"/>
    <col min="790" max="790" width="1.5703125" style="206" customWidth="1"/>
    <col min="791" max="791" width="2" style="206" customWidth="1"/>
    <col min="792" max="1024" width="12.7109375" style="206"/>
    <col min="1025" max="1025" width="5.5703125" style="206" customWidth="1"/>
    <col min="1026" max="1026" width="2.42578125" style="206" customWidth="1"/>
    <col min="1027" max="1027" width="19.5703125" style="206" customWidth="1"/>
    <col min="1028" max="1028" width="1.5703125" style="206" customWidth="1"/>
    <col min="1029" max="1029" width="14.42578125" style="206" customWidth="1"/>
    <col min="1030" max="1030" width="2.42578125" style="206" customWidth="1"/>
    <col min="1031" max="1031" width="14.42578125" style="206" customWidth="1"/>
    <col min="1032" max="1032" width="2.42578125" style="206" customWidth="1"/>
    <col min="1033" max="1033" width="14.42578125" style="206" customWidth="1"/>
    <col min="1034" max="1034" width="2.42578125" style="206" customWidth="1"/>
    <col min="1035" max="1035" width="14.42578125" style="206" customWidth="1"/>
    <col min="1036" max="1036" width="2.42578125" style="206" customWidth="1"/>
    <col min="1037" max="1037" width="13.42578125" style="206" customWidth="1"/>
    <col min="1038" max="1038" width="2.42578125" style="206" customWidth="1"/>
    <col min="1039" max="1039" width="14.42578125" style="206" customWidth="1"/>
    <col min="1040" max="1040" width="2.42578125" style="206" customWidth="1"/>
    <col min="1041" max="1041" width="16" style="206" customWidth="1"/>
    <col min="1042" max="1042" width="2.140625" style="206" customWidth="1"/>
    <col min="1043" max="1043" width="13.5703125" style="206" customWidth="1"/>
    <col min="1044" max="1044" width="1.5703125" style="206" customWidth="1"/>
    <col min="1045" max="1045" width="13.5703125" style="206" customWidth="1"/>
    <col min="1046" max="1046" width="1.5703125" style="206" customWidth="1"/>
    <col min="1047" max="1047" width="2" style="206" customWidth="1"/>
    <col min="1048" max="1280" width="12.7109375" style="206"/>
    <col min="1281" max="1281" width="5.5703125" style="206" customWidth="1"/>
    <col min="1282" max="1282" width="2.42578125" style="206" customWidth="1"/>
    <col min="1283" max="1283" width="19.5703125" style="206" customWidth="1"/>
    <col min="1284" max="1284" width="1.5703125" style="206" customWidth="1"/>
    <col min="1285" max="1285" width="14.42578125" style="206" customWidth="1"/>
    <col min="1286" max="1286" width="2.42578125" style="206" customWidth="1"/>
    <col min="1287" max="1287" width="14.42578125" style="206" customWidth="1"/>
    <col min="1288" max="1288" width="2.42578125" style="206" customWidth="1"/>
    <col min="1289" max="1289" width="14.42578125" style="206" customWidth="1"/>
    <col min="1290" max="1290" width="2.42578125" style="206" customWidth="1"/>
    <col min="1291" max="1291" width="14.42578125" style="206" customWidth="1"/>
    <col min="1292" max="1292" width="2.42578125" style="206" customWidth="1"/>
    <col min="1293" max="1293" width="13.42578125" style="206" customWidth="1"/>
    <col min="1294" max="1294" width="2.42578125" style="206" customWidth="1"/>
    <col min="1295" max="1295" width="14.42578125" style="206" customWidth="1"/>
    <col min="1296" max="1296" width="2.42578125" style="206" customWidth="1"/>
    <col min="1297" max="1297" width="16" style="206" customWidth="1"/>
    <col min="1298" max="1298" width="2.140625" style="206" customWidth="1"/>
    <col min="1299" max="1299" width="13.5703125" style="206" customWidth="1"/>
    <col min="1300" max="1300" width="1.5703125" style="206" customWidth="1"/>
    <col min="1301" max="1301" width="13.5703125" style="206" customWidth="1"/>
    <col min="1302" max="1302" width="1.5703125" style="206" customWidth="1"/>
    <col min="1303" max="1303" width="2" style="206" customWidth="1"/>
    <col min="1304" max="1536" width="12.7109375" style="206"/>
    <col min="1537" max="1537" width="5.5703125" style="206" customWidth="1"/>
    <col min="1538" max="1538" width="2.42578125" style="206" customWidth="1"/>
    <col min="1539" max="1539" width="19.5703125" style="206" customWidth="1"/>
    <col min="1540" max="1540" width="1.5703125" style="206" customWidth="1"/>
    <col min="1541" max="1541" width="14.42578125" style="206" customWidth="1"/>
    <col min="1542" max="1542" width="2.42578125" style="206" customWidth="1"/>
    <col min="1543" max="1543" width="14.42578125" style="206" customWidth="1"/>
    <col min="1544" max="1544" width="2.42578125" style="206" customWidth="1"/>
    <col min="1545" max="1545" width="14.42578125" style="206" customWidth="1"/>
    <col min="1546" max="1546" width="2.42578125" style="206" customWidth="1"/>
    <col min="1547" max="1547" width="14.42578125" style="206" customWidth="1"/>
    <col min="1548" max="1548" width="2.42578125" style="206" customWidth="1"/>
    <col min="1549" max="1549" width="13.42578125" style="206" customWidth="1"/>
    <col min="1550" max="1550" width="2.42578125" style="206" customWidth="1"/>
    <col min="1551" max="1551" width="14.42578125" style="206" customWidth="1"/>
    <col min="1552" max="1552" width="2.42578125" style="206" customWidth="1"/>
    <col min="1553" max="1553" width="16" style="206" customWidth="1"/>
    <col min="1554" max="1554" width="2.140625" style="206" customWidth="1"/>
    <col min="1555" max="1555" width="13.5703125" style="206" customWidth="1"/>
    <col min="1556" max="1556" width="1.5703125" style="206" customWidth="1"/>
    <col min="1557" max="1557" width="13.5703125" style="206" customWidth="1"/>
    <col min="1558" max="1558" width="1.5703125" style="206" customWidth="1"/>
    <col min="1559" max="1559" width="2" style="206" customWidth="1"/>
    <col min="1560" max="1792" width="12.7109375" style="206"/>
    <col min="1793" max="1793" width="5.5703125" style="206" customWidth="1"/>
    <col min="1794" max="1794" width="2.42578125" style="206" customWidth="1"/>
    <col min="1795" max="1795" width="19.5703125" style="206" customWidth="1"/>
    <col min="1796" max="1796" width="1.5703125" style="206" customWidth="1"/>
    <col min="1797" max="1797" width="14.42578125" style="206" customWidth="1"/>
    <col min="1798" max="1798" width="2.42578125" style="206" customWidth="1"/>
    <col min="1799" max="1799" width="14.42578125" style="206" customWidth="1"/>
    <col min="1800" max="1800" width="2.42578125" style="206" customWidth="1"/>
    <col min="1801" max="1801" width="14.42578125" style="206" customWidth="1"/>
    <col min="1802" max="1802" width="2.42578125" style="206" customWidth="1"/>
    <col min="1803" max="1803" width="14.42578125" style="206" customWidth="1"/>
    <col min="1804" max="1804" width="2.42578125" style="206" customWidth="1"/>
    <col min="1805" max="1805" width="13.42578125" style="206" customWidth="1"/>
    <col min="1806" max="1806" width="2.42578125" style="206" customWidth="1"/>
    <col min="1807" max="1807" width="14.42578125" style="206" customWidth="1"/>
    <col min="1808" max="1808" width="2.42578125" style="206" customWidth="1"/>
    <col min="1809" max="1809" width="16" style="206" customWidth="1"/>
    <col min="1810" max="1810" width="2.140625" style="206" customWidth="1"/>
    <col min="1811" max="1811" width="13.5703125" style="206" customWidth="1"/>
    <col min="1812" max="1812" width="1.5703125" style="206" customWidth="1"/>
    <col min="1813" max="1813" width="13.5703125" style="206" customWidth="1"/>
    <col min="1814" max="1814" width="1.5703125" style="206" customWidth="1"/>
    <col min="1815" max="1815" width="2" style="206" customWidth="1"/>
    <col min="1816" max="2048" width="12.7109375" style="206"/>
    <col min="2049" max="2049" width="5.5703125" style="206" customWidth="1"/>
    <col min="2050" max="2050" width="2.42578125" style="206" customWidth="1"/>
    <col min="2051" max="2051" width="19.5703125" style="206" customWidth="1"/>
    <col min="2052" max="2052" width="1.5703125" style="206" customWidth="1"/>
    <col min="2053" max="2053" width="14.42578125" style="206" customWidth="1"/>
    <col min="2054" max="2054" width="2.42578125" style="206" customWidth="1"/>
    <col min="2055" max="2055" width="14.42578125" style="206" customWidth="1"/>
    <col min="2056" max="2056" width="2.42578125" style="206" customWidth="1"/>
    <col min="2057" max="2057" width="14.42578125" style="206" customWidth="1"/>
    <col min="2058" max="2058" width="2.42578125" style="206" customWidth="1"/>
    <col min="2059" max="2059" width="14.42578125" style="206" customWidth="1"/>
    <col min="2060" max="2060" width="2.42578125" style="206" customWidth="1"/>
    <col min="2061" max="2061" width="13.42578125" style="206" customWidth="1"/>
    <col min="2062" max="2062" width="2.42578125" style="206" customWidth="1"/>
    <col min="2063" max="2063" width="14.42578125" style="206" customWidth="1"/>
    <col min="2064" max="2064" width="2.42578125" style="206" customWidth="1"/>
    <col min="2065" max="2065" width="16" style="206" customWidth="1"/>
    <col min="2066" max="2066" width="2.140625" style="206" customWidth="1"/>
    <col min="2067" max="2067" width="13.5703125" style="206" customWidth="1"/>
    <col min="2068" max="2068" width="1.5703125" style="206" customWidth="1"/>
    <col min="2069" max="2069" width="13.5703125" style="206" customWidth="1"/>
    <col min="2070" max="2070" width="1.5703125" style="206" customWidth="1"/>
    <col min="2071" max="2071" width="2" style="206" customWidth="1"/>
    <col min="2072" max="2304" width="12.7109375" style="206"/>
    <col min="2305" max="2305" width="5.5703125" style="206" customWidth="1"/>
    <col min="2306" max="2306" width="2.42578125" style="206" customWidth="1"/>
    <col min="2307" max="2307" width="19.5703125" style="206" customWidth="1"/>
    <col min="2308" max="2308" width="1.5703125" style="206" customWidth="1"/>
    <col min="2309" max="2309" width="14.42578125" style="206" customWidth="1"/>
    <col min="2310" max="2310" width="2.42578125" style="206" customWidth="1"/>
    <col min="2311" max="2311" width="14.42578125" style="206" customWidth="1"/>
    <col min="2312" max="2312" width="2.42578125" style="206" customWidth="1"/>
    <col min="2313" max="2313" width="14.42578125" style="206" customWidth="1"/>
    <col min="2314" max="2314" width="2.42578125" style="206" customWidth="1"/>
    <col min="2315" max="2315" width="14.42578125" style="206" customWidth="1"/>
    <col min="2316" max="2316" width="2.42578125" style="206" customWidth="1"/>
    <col min="2317" max="2317" width="13.42578125" style="206" customWidth="1"/>
    <col min="2318" max="2318" width="2.42578125" style="206" customWidth="1"/>
    <col min="2319" max="2319" width="14.42578125" style="206" customWidth="1"/>
    <col min="2320" max="2320" width="2.42578125" style="206" customWidth="1"/>
    <col min="2321" max="2321" width="16" style="206" customWidth="1"/>
    <col min="2322" max="2322" width="2.140625" style="206" customWidth="1"/>
    <col min="2323" max="2323" width="13.5703125" style="206" customWidth="1"/>
    <col min="2324" max="2324" width="1.5703125" style="206" customWidth="1"/>
    <col min="2325" max="2325" width="13.5703125" style="206" customWidth="1"/>
    <col min="2326" max="2326" width="1.5703125" style="206" customWidth="1"/>
    <col min="2327" max="2327" width="2" style="206" customWidth="1"/>
    <col min="2328" max="2560" width="12.7109375" style="206"/>
    <col min="2561" max="2561" width="5.5703125" style="206" customWidth="1"/>
    <col min="2562" max="2562" width="2.42578125" style="206" customWidth="1"/>
    <col min="2563" max="2563" width="19.5703125" style="206" customWidth="1"/>
    <col min="2564" max="2564" width="1.5703125" style="206" customWidth="1"/>
    <col min="2565" max="2565" width="14.42578125" style="206" customWidth="1"/>
    <col min="2566" max="2566" width="2.42578125" style="206" customWidth="1"/>
    <col min="2567" max="2567" width="14.42578125" style="206" customWidth="1"/>
    <col min="2568" max="2568" width="2.42578125" style="206" customWidth="1"/>
    <col min="2569" max="2569" width="14.42578125" style="206" customWidth="1"/>
    <col min="2570" max="2570" width="2.42578125" style="206" customWidth="1"/>
    <col min="2571" max="2571" width="14.42578125" style="206" customWidth="1"/>
    <col min="2572" max="2572" width="2.42578125" style="206" customWidth="1"/>
    <col min="2573" max="2573" width="13.42578125" style="206" customWidth="1"/>
    <col min="2574" max="2574" width="2.42578125" style="206" customWidth="1"/>
    <col min="2575" max="2575" width="14.42578125" style="206" customWidth="1"/>
    <col min="2576" max="2576" width="2.42578125" style="206" customWidth="1"/>
    <col min="2577" max="2577" width="16" style="206" customWidth="1"/>
    <col min="2578" max="2578" width="2.140625" style="206" customWidth="1"/>
    <col min="2579" max="2579" width="13.5703125" style="206" customWidth="1"/>
    <col min="2580" max="2580" width="1.5703125" style="206" customWidth="1"/>
    <col min="2581" max="2581" width="13.5703125" style="206" customWidth="1"/>
    <col min="2582" max="2582" width="1.5703125" style="206" customWidth="1"/>
    <col min="2583" max="2583" width="2" style="206" customWidth="1"/>
    <col min="2584" max="2816" width="12.7109375" style="206"/>
    <col min="2817" max="2817" width="5.5703125" style="206" customWidth="1"/>
    <col min="2818" max="2818" width="2.42578125" style="206" customWidth="1"/>
    <col min="2819" max="2819" width="19.5703125" style="206" customWidth="1"/>
    <col min="2820" max="2820" width="1.5703125" style="206" customWidth="1"/>
    <col min="2821" max="2821" width="14.42578125" style="206" customWidth="1"/>
    <col min="2822" max="2822" width="2.42578125" style="206" customWidth="1"/>
    <col min="2823" max="2823" width="14.42578125" style="206" customWidth="1"/>
    <col min="2824" max="2824" width="2.42578125" style="206" customWidth="1"/>
    <col min="2825" max="2825" width="14.42578125" style="206" customWidth="1"/>
    <col min="2826" max="2826" width="2.42578125" style="206" customWidth="1"/>
    <col min="2827" max="2827" width="14.42578125" style="206" customWidth="1"/>
    <col min="2828" max="2828" width="2.42578125" style="206" customWidth="1"/>
    <col min="2829" max="2829" width="13.42578125" style="206" customWidth="1"/>
    <col min="2830" max="2830" width="2.42578125" style="206" customWidth="1"/>
    <col min="2831" max="2831" width="14.42578125" style="206" customWidth="1"/>
    <col min="2832" max="2832" width="2.42578125" style="206" customWidth="1"/>
    <col min="2833" max="2833" width="16" style="206" customWidth="1"/>
    <col min="2834" max="2834" width="2.140625" style="206" customWidth="1"/>
    <col min="2835" max="2835" width="13.5703125" style="206" customWidth="1"/>
    <col min="2836" max="2836" width="1.5703125" style="206" customWidth="1"/>
    <col min="2837" max="2837" width="13.5703125" style="206" customWidth="1"/>
    <col min="2838" max="2838" width="1.5703125" style="206" customWidth="1"/>
    <col min="2839" max="2839" width="2" style="206" customWidth="1"/>
    <col min="2840" max="3072" width="12.7109375" style="206"/>
    <col min="3073" max="3073" width="5.5703125" style="206" customWidth="1"/>
    <col min="3074" max="3074" width="2.42578125" style="206" customWidth="1"/>
    <col min="3075" max="3075" width="19.5703125" style="206" customWidth="1"/>
    <col min="3076" max="3076" width="1.5703125" style="206" customWidth="1"/>
    <col min="3077" max="3077" width="14.42578125" style="206" customWidth="1"/>
    <col min="3078" max="3078" width="2.42578125" style="206" customWidth="1"/>
    <col min="3079" max="3079" width="14.42578125" style="206" customWidth="1"/>
    <col min="3080" max="3080" width="2.42578125" style="206" customWidth="1"/>
    <col min="3081" max="3081" width="14.42578125" style="206" customWidth="1"/>
    <col min="3082" max="3082" width="2.42578125" style="206" customWidth="1"/>
    <col min="3083" max="3083" width="14.42578125" style="206" customWidth="1"/>
    <col min="3084" max="3084" width="2.42578125" style="206" customWidth="1"/>
    <col min="3085" max="3085" width="13.42578125" style="206" customWidth="1"/>
    <col min="3086" max="3086" width="2.42578125" style="206" customWidth="1"/>
    <col min="3087" max="3087" width="14.42578125" style="206" customWidth="1"/>
    <col min="3088" max="3088" width="2.42578125" style="206" customWidth="1"/>
    <col min="3089" max="3089" width="16" style="206" customWidth="1"/>
    <col min="3090" max="3090" width="2.140625" style="206" customWidth="1"/>
    <col min="3091" max="3091" width="13.5703125" style="206" customWidth="1"/>
    <col min="3092" max="3092" width="1.5703125" style="206" customWidth="1"/>
    <col min="3093" max="3093" width="13.5703125" style="206" customWidth="1"/>
    <col min="3094" max="3094" width="1.5703125" style="206" customWidth="1"/>
    <col min="3095" max="3095" width="2" style="206" customWidth="1"/>
    <col min="3096" max="3328" width="12.7109375" style="206"/>
    <col min="3329" max="3329" width="5.5703125" style="206" customWidth="1"/>
    <col min="3330" max="3330" width="2.42578125" style="206" customWidth="1"/>
    <col min="3331" max="3331" width="19.5703125" style="206" customWidth="1"/>
    <col min="3332" max="3332" width="1.5703125" style="206" customWidth="1"/>
    <col min="3333" max="3333" width="14.42578125" style="206" customWidth="1"/>
    <col min="3334" max="3334" width="2.42578125" style="206" customWidth="1"/>
    <col min="3335" max="3335" width="14.42578125" style="206" customWidth="1"/>
    <col min="3336" max="3336" width="2.42578125" style="206" customWidth="1"/>
    <col min="3337" max="3337" width="14.42578125" style="206" customWidth="1"/>
    <col min="3338" max="3338" width="2.42578125" style="206" customWidth="1"/>
    <col min="3339" max="3339" width="14.42578125" style="206" customWidth="1"/>
    <col min="3340" max="3340" width="2.42578125" style="206" customWidth="1"/>
    <col min="3341" max="3341" width="13.42578125" style="206" customWidth="1"/>
    <col min="3342" max="3342" width="2.42578125" style="206" customWidth="1"/>
    <col min="3343" max="3343" width="14.42578125" style="206" customWidth="1"/>
    <col min="3344" max="3344" width="2.42578125" style="206" customWidth="1"/>
    <col min="3345" max="3345" width="16" style="206" customWidth="1"/>
    <col min="3346" max="3346" width="2.140625" style="206" customWidth="1"/>
    <col min="3347" max="3347" width="13.5703125" style="206" customWidth="1"/>
    <col min="3348" max="3348" width="1.5703125" style="206" customWidth="1"/>
    <col min="3349" max="3349" width="13.5703125" style="206" customWidth="1"/>
    <col min="3350" max="3350" width="1.5703125" style="206" customWidth="1"/>
    <col min="3351" max="3351" width="2" style="206" customWidth="1"/>
    <col min="3352" max="3584" width="12.7109375" style="206"/>
    <col min="3585" max="3585" width="5.5703125" style="206" customWidth="1"/>
    <col min="3586" max="3586" width="2.42578125" style="206" customWidth="1"/>
    <col min="3587" max="3587" width="19.5703125" style="206" customWidth="1"/>
    <col min="3588" max="3588" width="1.5703125" style="206" customWidth="1"/>
    <col min="3589" max="3589" width="14.42578125" style="206" customWidth="1"/>
    <col min="3590" max="3590" width="2.42578125" style="206" customWidth="1"/>
    <col min="3591" max="3591" width="14.42578125" style="206" customWidth="1"/>
    <col min="3592" max="3592" width="2.42578125" style="206" customWidth="1"/>
    <col min="3593" max="3593" width="14.42578125" style="206" customWidth="1"/>
    <col min="3594" max="3594" width="2.42578125" style="206" customWidth="1"/>
    <col min="3595" max="3595" width="14.42578125" style="206" customWidth="1"/>
    <col min="3596" max="3596" width="2.42578125" style="206" customWidth="1"/>
    <col min="3597" max="3597" width="13.42578125" style="206" customWidth="1"/>
    <col min="3598" max="3598" width="2.42578125" style="206" customWidth="1"/>
    <col min="3599" max="3599" width="14.42578125" style="206" customWidth="1"/>
    <col min="3600" max="3600" width="2.42578125" style="206" customWidth="1"/>
    <col min="3601" max="3601" width="16" style="206" customWidth="1"/>
    <col min="3602" max="3602" width="2.140625" style="206" customWidth="1"/>
    <col min="3603" max="3603" width="13.5703125" style="206" customWidth="1"/>
    <col min="3604" max="3604" width="1.5703125" style="206" customWidth="1"/>
    <col min="3605" max="3605" width="13.5703125" style="206" customWidth="1"/>
    <col min="3606" max="3606" width="1.5703125" style="206" customWidth="1"/>
    <col min="3607" max="3607" width="2" style="206" customWidth="1"/>
    <col min="3608" max="3840" width="12.7109375" style="206"/>
    <col min="3841" max="3841" width="5.5703125" style="206" customWidth="1"/>
    <col min="3842" max="3842" width="2.42578125" style="206" customWidth="1"/>
    <col min="3843" max="3843" width="19.5703125" style="206" customWidth="1"/>
    <col min="3844" max="3844" width="1.5703125" style="206" customWidth="1"/>
    <col min="3845" max="3845" width="14.42578125" style="206" customWidth="1"/>
    <col min="3846" max="3846" width="2.42578125" style="206" customWidth="1"/>
    <col min="3847" max="3847" width="14.42578125" style="206" customWidth="1"/>
    <col min="3848" max="3848" width="2.42578125" style="206" customWidth="1"/>
    <col min="3849" max="3849" width="14.42578125" style="206" customWidth="1"/>
    <col min="3850" max="3850" width="2.42578125" style="206" customWidth="1"/>
    <col min="3851" max="3851" width="14.42578125" style="206" customWidth="1"/>
    <col min="3852" max="3852" width="2.42578125" style="206" customWidth="1"/>
    <col min="3853" max="3853" width="13.42578125" style="206" customWidth="1"/>
    <col min="3854" max="3854" width="2.42578125" style="206" customWidth="1"/>
    <col min="3855" max="3855" width="14.42578125" style="206" customWidth="1"/>
    <col min="3856" max="3856" width="2.42578125" style="206" customWidth="1"/>
    <col min="3857" max="3857" width="16" style="206" customWidth="1"/>
    <col min="3858" max="3858" width="2.140625" style="206" customWidth="1"/>
    <col min="3859" max="3859" width="13.5703125" style="206" customWidth="1"/>
    <col min="3860" max="3860" width="1.5703125" style="206" customWidth="1"/>
    <col min="3861" max="3861" width="13.5703125" style="206" customWidth="1"/>
    <col min="3862" max="3862" width="1.5703125" style="206" customWidth="1"/>
    <col min="3863" max="3863" width="2" style="206" customWidth="1"/>
    <col min="3864" max="4096" width="12.7109375" style="206"/>
    <col min="4097" max="4097" width="5.5703125" style="206" customWidth="1"/>
    <col min="4098" max="4098" width="2.42578125" style="206" customWidth="1"/>
    <col min="4099" max="4099" width="19.5703125" style="206" customWidth="1"/>
    <col min="4100" max="4100" width="1.5703125" style="206" customWidth="1"/>
    <col min="4101" max="4101" width="14.42578125" style="206" customWidth="1"/>
    <col min="4102" max="4102" width="2.42578125" style="206" customWidth="1"/>
    <col min="4103" max="4103" width="14.42578125" style="206" customWidth="1"/>
    <col min="4104" max="4104" width="2.42578125" style="206" customWidth="1"/>
    <col min="4105" max="4105" width="14.42578125" style="206" customWidth="1"/>
    <col min="4106" max="4106" width="2.42578125" style="206" customWidth="1"/>
    <col min="4107" max="4107" width="14.42578125" style="206" customWidth="1"/>
    <col min="4108" max="4108" width="2.42578125" style="206" customWidth="1"/>
    <col min="4109" max="4109" width="13.42578125" style="206" customWidth="1"/>
    <col min="4110" max="4110" width="2.42578125" style="206" customWidth="1"/>
    <col min="4111" max="4111" width="14.42578125" style="206" customWidth="1"/>
    <col min="4112" max="4112" width="2.42578125" style="206" customWidth="1"/>
    <col min="4113" max="4113" width="16" style="206" customWidth="1"/>
    <col min="4114" max="4114" width="2.140625" style="206" customWidth="1"/>
    <col min="4115" max="4115" width="13.5703125" style="206" customWidth="1"/>
    <col min="4116" max="4116" width="1.5703125" style="206" customWidth="1"/>
    <col min="4117" max="4117" width="13.5703125" style="206" customWidth="1"/>
    <col min="4118" max="4118" width="1.5703125" style="206" customWidth="1"/>
    <col min="4119" max="4119" width="2" style="206" customWidth="1"/>
    <col min="4120" max="4352" width="12.7109375" style="206"/>
    <col min="4353" max="4353" width="5.5703125" style="206" customWidth="1"/>
    <col min="4354" max="4354" width="2.42578125" style="206" customWidth="1"/>
    <col min="4355" max="4355" width="19.5703125" style="206" customWidth="1"/>
    <col min="4356" max="4356" width="1.5703125" style="206" customWidth="1"/>
    <col min="4357" max="4357" width="14.42578125" style="206" customWidth="1"/>
    <col min="4358" max="4358" width="2.42578125" style="206" customWidth="1"/>
    <col min="4359" max="4359" width="14.42578125" style="206" customWidth="1"/>
    <col min="4360" max="4360" width="2.42578125" style="206" customWidth="1"/>
    <col min="4361" max="4361" width="14.42578125" style="206" customWidth="1"/>
    <col min="4362" max="4362" width="2.42578125" style="206" customWidth="1"/>
    <col min="4363" max="4363" width="14.42578125" style="206" customWidth="1"/>
    <col min="4364" max="4364" width="2.42578125" style="206" customWidth="1"/>
    <col min="4365" max="4365" width="13.42578125" style="206" customWidth="1"/>
    <col min="4366" max="4366" width="2.42578125" style="206" customWidth="1"/>
    <col min="4367" max="4367" width="14.42578125" style="206" customWidth="1"/>
    <col min="4368" max="4368" width="2.42578125" style="206" customWidth="1"/>
    <col min="4369" max="4369" width="16" style="206" customWidth="1"/>
    <col min="4370" max="4370" width="2.140625" style="206" customWidth="1"/>
    <col min="4371" max="4371" width="13.5703125" style="206" customWidth="1"/>
    <col min="4372" max="4372" width="1.5703125" style="206" customWidth="1"/>
    <col min="4373" max="4373" width="13.5703125" style="206" customWidth="1"/>
    <col min="4374" max="4374" width="1.5703125" style="206" customWidth="1"/>
    <col min="4375" max="4375" width="2" style="206" customWidth="1"/>
    <col min="4376" max="4608" width="12.7109375" style="206"/>
    <col min="4609" max="4609" width="5.5703125" style="206" customWidth="1"/>
    <col min="4610" max="4610" width="2.42578125" style="206" customWidth="1"/>
    <col min="4611" max="4611" width="19.5703125" style="206" customWidth="1"/>
    <col min="4612" max="4612" width="1.5703125" style="206" customWidth="1"/>
    <col min="4613" max="4613" width="14.42578125" style="206" customWidth="1"/>
    <col min="4614" max="4614" width="2.42578125" style="206" customWidth="1"/>
    <col min="4615" max="4615" width="14.42578125" style="206" customWidth="1"/>
    <col min="4616" max="4616" width="2.42578125" style="206" customWidth="1"/>
    <col min="4617" max="4617" width="14.42578125" style="206" customWidth="1"/>
    <col min="4618" max="4618" width="2.42578125" style="206" customWidth="1"/>
    <col min="4619" max="4619" width="14.42578125" style="206" customWidth="1"/>
    <col min="4620" max="4620" width="2.42578125" style="206" customWidth="1"/>
    <col min="4621" max="4621" width="13.42578125" style="206" customWidth="1"/>
    <col min="4622" max="4622" width="2.42578125" style="206" customWidth="1"/>
    <col min="4623" max="4623" width="14.42578125" style="206" customWidth="1"/>
    <col min="4624" max="4624" width="2.42578125" style="206" customWidth="1"/>
    <col min="4625" max="4625" width="16" style="206" customWidth="1"/>
    <col min="4626" max="4626" width="2.140625" style="206" customWidth="1"/>
    <col min="4627" max="4627" width="13.5703125" style="206" customWidth="1"/>
    <col min="4628" max="4628" width="1.5703125" style="206" customWidth="1"/>
    <col min="4629" max="4629" width="13.5703125" style="206" customWidth="1"/>
    <col min="4630" max="4630" width="1.5703125" style="206" customWidth="1"/>
    <col min="4631" max="4631" width="2" style="206" customWidth="1"/>
    <col min="4632" max="4864" width="12.7109375" style="206"/>
    <col min="4865" max="4865" width="5.5703125" style="206" customWidth="1"/>
    <col min="4866" max="4866" width="2.42578125" style="206" customWidth="1"/>
    <col min="4867" max="4867" width="19.5703125" style="206" customWidth="1"/>
    <col min="4868" max="4868" width="1.5703125" style="206" customWidth="1"/>
    <col min="4869" max="4869" width="14.42578125" style="206" customWidth="1"/>
    <col min="4870" max="4870" width="2.42578125" style="206" customWidth="1"/>
    <col min="4871" max="4871" width="14.42578125" style="206" customWidth="1"/>
    <col min="4872" max="4872" width="2.42578125" style="206" customWidth="1"/>
    <col min="4873" max="4873" width="14.42578125" style="206" customWidth="1"/>
    <col min="4874" max="4874" width="2.42578125" style="206" customWidth="1"/>
    <col min="4875" max="4875" width="14.42578125" style="206" customWidth="1"/>
    <col min="4876" max="4876" width="2.42578125" style="206" customWidth="1"/>
    <col min="4877" max="4877" width="13.42578125" style="206" customWidth="1"/>
    <col min="4878" max="4878" width="2.42578125" style="206" customWidth="1"/>
    <col min="4879" max="4879" width="14.42578125" style="206" customWidth="1"/>
    <col min="4880" max="4880" width="2.42578125" style="206" customWidth="1"/>
    <col min="4881" max="4881" width="16" style="206" customWidth="1"/>
    <col min="4882" max="4882" width="2.140625" style="206" customWidth="1"/>
    <col min="4883" max="4883" width="13.5703125" style="206" customWidth="1"/>
    <col min="4884" max="4884" width="1.5703125" style="206" customWidth="1"/>
    <col min="4885" max="4885" width="13.5703125" style="206" customWidth="1"/>
    <col min="4886" max="4886" width="1.5703125" style="206" customWidth="1"/>
    <col min="4887" max="4887" width="2" style="206" customWidth="1"/>
    <col min="4888" max="5120" width="12.7109375" style="206"/>
    <col min="5121" max="5121" width="5.5703125" style="206" customWidth="1"/>
    <col min="5122" max="5122" width="2.42578125" style="206" customWidth="1"/>
    <col min="5123" max="5123" width="19.5703125" style="206" customWidth="1"/>
    <col min="5124" max="5124" width="1.5703125" style="206" customWidth="1"/>
    <col min="5125" max="5125" width="14.42578125" style="206" customWidth="1"/>
    <col min="5126" max="5126" width="2.42578125" style="206" customWidth="1"/>
    <col min="5127" max="5127" width="14.42578125" style="206" customWidth="1"/>
    <col min="5128" max="5128" width="2.42578125" style="206" customWidth="1"/>
    <col min="5129" max="5129" width="14.42578125" style="206" customWidth="1"/>
    <col min="5130" max="5130" width="2.42578125" style="206" customWidth="1"/>
    <col min="5131" max="5131" width="14.42578125" style="206" customWidth="1"/>
    <col min="5132" max="5132" width="2.42578125" style="206" customWidth="1"/>
    <col min="5133" max="5133" width="13.42578125" style="206" customWidth="1"/>
    <col min="5134" max="5134" width="2.42578125" style="206" customWidth="1"/>
    <col min="5135" max="5135" width="14.42578125" style="206" customWidth="1"/>
    <col min="5136" max="5136" width="2.42578125" style="206" customWidth="1"/>
    <col min="5137" max="5137" width="16" style="206" customWidth="1"/>
    <col min="5138" max="5138" width="2.140625" style="206" customWidth="1"/>
    <col min="5139" max="5139" width="13.5703125" style="206" customWidth="1"/>
    <col min="5140" max="5140" width="1.5703125" style="206" customWidth="1"/>
    <col min="5141" max="5141" width="13.5703125" style="206" customWidth="1"/>
    <col min="5142" max="5142" width="1.5703125" style="206" customWidth="1"/>
    <col min="5143" max="5143" width="2" style="206" customWidth="1"/>
    <col min="5144" max="5376" width="12.7109375" style="206"/>
    <col min="5377" max="5377" width="5.5703125" style="206" customWidth="1"/>
    <col min="5378" max="5378" width="2.42578125" style="206" customWidth="1"/>
    <col min="5379" max="5379" width="19.5703125" style="206" customWidth="1"/>
    <col min="5380" max="5380" width="1.5703125" style="206" customWidth="1"/>
    <col min="5381" max="5381" width="14.42578125" style="206" customWidth="1"/>
    <col min="5382" max="5382" width="2.42578125" style="206" customWidth="1"/>
    <col min="5383" max="5383" width="14.42578125" style="206" customWidth="1"/>
    <col min="5384" max="5384" width="2.42578125" style="206" customWidth="1"/>
    <col min="5385" max="5385" width="14.42578125" style="206" customWidth="1"/>
    <col min="5386" max="5386" width="2.42578125" style="206" customWidth="1"/>
    <col min="5387" max="5387" width="14.42578125" style="206" customWidth="1"/>
    <col min="5388" max="5388" width="2.42578125" style="206" customWidth="1"/>
    <col min="5389" max="5389" width="13.42578125" style="206" customWidth="1"/>
    <col min="5390" max="5390" width="2.42578125" style="206" customWidth="1"/>
    <col min="5391" max="5391" width="14.42578125" style="206" customWidth="1"/>
    <col min="5392" max="5392" width="2.42578125" style="206" customWidth="1"/>
    <col min="5393" max="5393" width="16" style="206" customWidth="1"/>
    <col min="5394" max="5394" width="2.140625" style="206" customWidth="1"/>
    <col min="5395" max="5395" width="13.5703125" style="206" customWidth="1"/>
    <col min="5396" max="5396" width="1.5703125" style="206" customWidth="1"/>
    <col min="5397" max="5397" width="13.5703125" style="206" customWidth="1"/>
    <col min="5398" max="5398" width="1.5703125" style="206" customWidth="1"/>
    <col min="5399" max="5399" width="2" style="206" customWidth="1"/>
    <col min="5400" max="5632" width="12.7109375" style="206"/>
    <col min="5633" max="5633" width="5.5703125" style="206" customWidth="1"/>
    <col min="5634" max="5634" width="2.42578125" style="206" customWidth="1"/>
    <col min="5635" max="5635" width="19.5703125" style="206" customWidth="1"/>
    <col min="5636" max="5636" width="1.5703125" style="206" customWidth="1"/>
    <col min="5637" max="5637" width="14.42578125" style="206" customWidth="1"/>
    <col min="5638" max="5638" width="2.42578125" style="206" customWidth="1"/>
    <col min="5639" max="5639" width="14.42578125" style="206" customWidth="1"/>
    <col min="5640" max="5640" width="2.42578125" style="206" customWidth="1"/>
    <col min="5641" max="5641" width="14.42578125" style="206" customWidth="1"/>
    <col min="5642" max="5642" width="2.42578125" style="206" customWidth="1"/>
    <col min="5643" max="5643" width="14.42578125" style="206" customWidth="1"/>
    <col min="5644" max="5644" width="2.42578125" style="206" customWidth="1"/>
    <col min="5645" max="5645" width="13.42578125" style="206" customWidth="1"/>
    <col min="5646" max="5646" width="2.42578125" style="206" customWidth="1"/>
    <col min="5647" max="5647" width="14.42578125" style="206" customWidth="1"/>
    <col min="5648" max="5648" width="2.42578125" style="206" customWidth="1"/>
    <col min="5649" max="5649" width="16" style="206" customWidth="1"/>
    <col min="5650" max="5650" width="2.140625" style="206" customWidth="1"/>
    <col min="5651" max="5651" width="13.5703125" style="206" customWidth="1"/>
    <col min="5652" max="5652" width="1.5703125" style="206" customWidth="1"/>
    <col min="5653" max="5653" width="13.5703125" style="206" customWidth="1"/>
    <col min="5654" max="5654" width="1.5703125" style="206" customWidth="1"/>
    <col min="5655" max="5655" width="2" style="206" customWidth="1"/>
    <col min="5656" max="5888" width="12.7109375" style="206"/>
    <col min="5889" max="5889" width="5.5703125" style="206" customWidth="1"/>
    <col min="5890" max="5890" width="2.42578125" style="206" customWidth="1"/>
    <col min="5891" max="5891" width="19.5703125" style="206" customWidth="1"/>
    <col min="5892" max="5892" width="1.5703125" style="206" customWidth="1"/>
    <col min="5893" max="5893" width="14.42578125" style="206" customWidth="1"/>
    <col min="5894" max="5894" width="2.42578125" style="206" customWidth="1"/>
    <col min="5895" max="5895" width="14.42578125" style="206" customWidth="1"/>
    <col min="5896" max="5896" width="2.42578125" style="206" customWidth="1"/>
    <col min="5897" max="5897" width="14.42578125" style="206" customWidth="1"/>
    <col min="5898" max="5898" width="2.42578125" style="206" customWidth="1"/>
    <col min="5899" max="5899" width="14.42578125" style="206" customWidth="1"/>
    <col min="5900" max="5900" width="2.42578125" style="206" customWidth="1"/>
    <col min="5901" max="5901" width="13.42578125" style="206" customWidth="1"/>
    <col min="5902" max="5902" width="2.42578125" style="206" customWidth="1"/>
    <col min="5903" max="5903" width="14.42578125" style="206" customWidth="1"/>
    <col min="5904" max="5904" width="2.42578125" style="206" customWidth="1"/>
    <col min="5905" max="5905" width="16" style="206" customWidth="1"/>
    <col min="5906" max="5906" width="2.140625" style="206" customWidth="1"/>
    <col min="5907" max="5907" width="13.5703125" style="206" customWidth="1"/>
    <col min="5908" max="5908" width="1.5703125" style="206" customWidth="1"/>
    <col min="5909" max="5909" width="13.5703125" style="206" customWidth="1"/>
    <col min="5910" max="5910" width="1.5703125" style="206" customWidth="1"/>
    <col min="5911" max="5911" width="2" style="206" customWidth="1"/>
    <col min="5912" max="6144" width="12.7109375" style="206"/>
    <col min="6145" max="6145" width="5.5703125" style="206" customWidth="1"/>
    <col min="6146" max="6146" width="2.42578125" style="206" customWidth="1"/>
    <col min="6147" max="6147" width="19.5703125" style="206" customWidth="1"/>
    <col min="6148" max="6148" width="1.5703125" style="206" customWidth="1"/>
    <col min="6149" max="6149" width="14.42578125" style="206" customWidth="1"/>
    <col min="6150" max="6150" width="2.42578125" style="206" customWidth="1"/>
    <col min="6151" max="6151" width="14.42578125" style="206" customWidth="1"/>
    <col min="6152" max="6152" width="2.42578125" style="206" customWidth="1"/>
    <col min="6153" max="6153" width="14.42578125" style="206" customWidth="1"/>
    <col min="6154" max="6154" width="2.42578125" style="206" customWidth="1"/>
    <col min="6155" max="6155" width="14.42578125" style="206" customWidth="1"/>
    <col min="6156" max="6156" width="2.42578125" style="206" customWidth="1"/>
    <col min="6157" max="6157" width="13.42578125" style="206" customWidth="1"/>
    <col min="6158" max="6158" width="2.42578125" style="206" customWidth="1"/>
    <col min="6159" max="6159" width="14.42578125" style="206" customWidth="1"/>
    <col min="6160" max="6160" width="2.42578125" style="206" customWidth="1"/>
    <col min="6161" max="6161" width="16" style="206" customWidth="1"/>
    <col min="6162" max="6162" width="2.140625" style="206" customWidth="1"/>
    <col min="6163" max="6163" width="13.5703125" style="206" customWidth="1"/>
    <col min="6164" max="6164" width="1.5703125" style="206" customWidth="1"/>
    <col min="6165" max="6165" width="13.5703125" style="206" customWidth="1"/>
    <col min="6166" max="6166" width="1.5703125" style="206" customWidth="1"/>
    <col min="6167" max="6167" width="2" style="206" customWidth="1"/>
    <col min="6168" max="6400" width="12.7109375" style="206"/>
    <col min="6401" max="6401" width="5.5703125" style="206" customWidth="1"/>
    <col min="6402" max="6402" width="2.42578125" style="206" customWidth="1"/>
    <col min="6403" max="6403" width="19.5703125" style="206" customWidth="1"/>
    <col min="6404" max="6404" width="1.5703125" style="206" customWidth="1"/>
    <col min="6405" max="6405" width="14.42578125" style="206" customWidth="1"/>
    <col min="6406" max="6406" width="2.42578125" style="206" customWidth="1"/>
    <col min="6407" max="6407" width="14.42578125" style="206" customWidth="1"/>
    <col min="6408" max="6408" width="2.42578125" style="206" customWidth="1"/>
    <col min="6409" max="6409" width="14.42578125" style="206" customWidth="1"/>
    <col min="6410" max="6410" width="2.42578125" style="206" customWidth="1"/>
    <col min="6411" max="6411" width="14.42578125" style="206" customWidth="1"/>
    <col min="6412" max="6412" width="2.42578125" style="206" customWidth="1"/>
    <col min="6413" max="6413" width="13.42578125" style="206" customWidth="1"/>
    <col min="6414" max="6414" width="2.42578125" style="206" customWidth="1"/>
    <col min="6415" max="6415" width="14.42578125" style="206" customWidth="1"/>
    <col min="6416" max="6416" width="2.42578125" style="206" customWidth="1"/>
    <col min="6417" max="6417" width="16" style="206" customWidth="1"/>
    <col min="6418" max="6418" width="2.140625" style="206" customWidth="1"/>
    <col min="6419" max="6419" width="13.5703125" style="206" customWidth="1"/>
    <col min="6420" max="6420" width="1.5703125" style="206" customWidth="1"/>
    <col min="6421" max="6421" width="13.5703125" style="206" customWidth="1"/>
    <col min="6422" max="6422" width="1.5703125" style="206" customWidth="1"/>
    <col min="6423" max="6423" width="2" style="206" customWidth="1"/>
    <col min="6424" max="6656" width="12.7109375" style="206"/>
    <col min="6657" max="6657" width="5.5703125" style="206" customWidth="1"/>
    <col min="6658" max="6658" width="2.42578125" style="206" customWidth="1"/>
    <col min="6659" max="6659" width="19.5703125" style="206" customWidth="1"/>
    <col min="6660" max="6660" width="1.5703125" style="206" customWidth="1"/>
    <col min="6661" max="6661" width="14.42578125" style="206" customWidth="1"/>
    <col min="6662" max="6662" width="2.42578125" style="206" customWidth="1"/>
    <col min="6663" max="6663" width="14.42578125" style="206" customWidth="1"/>
    <col min="6664" max="6664" width="2.42578125" style="206" customWidth="1"/>
    <col min="6665" max="6665" width="14.42578125" style="206" customWidth="1"/>
    <col min="6666" max="6666" width="2.42578125" style="206" customWidth="1"/>
    <col min="6667" max="6667" width="14.42578125" style="206" customWidth="1"/>
    <col min="6668" max="6668" width="2.42578125" style="206" customWidth="1"/>
    <col min="6669" max="6669" width="13.42578125" style="206" customWidth="1"/>
    <col min="6670" max="6670" width="2.42578125" style="206" customWidth="1"/>
    <col min="6671" max="6671" width="14.42578125" style="206" customWidth="1"/>
    <col min="6672" max="6672" width="2.42578125" style="206" customWidth="1"/>
    <col min="6673" max="6673" width="16" style="206" customWidth="1"/>
    <col min="6674" max="6674" width="2.140625" style="206" customWidth="1"/>
    <col min="6675" max="6675" width="13.5703125" style="206" customWidth="1"/>
    <col min="6676" max="6676" width="1.5703125" style="206" customWidth="1"/>
    <col min="6677" max="6677" width="13.5703125" style="206" customWidth="1"/>
    <col min="6678" max="6678" width="1.5703125" style="206" customWidth="1"/>
    <col min="6679" max="6679" width="2" style="206" customWidth="1"/>
    <col min="6680" max="6912" width="12.7109375" style="206"/>
    <col min="6913" max="6913" width="5.5703125" style="206" customWidth="1"/>
    <col min="6914" max="6914" width="2.42578125" style="206" customWidth="1"/>
    <col min="6915" max="6915" width="19.5703125" style="206" customWidth="1"/>
    <col min="6916" max="6916" width="1.5703125" style="206" customWidth="1"/>
    <col min="6917" max="6917" width="14.42578125" style="206" customWidth="1"/>
    <col min="6918" max="6918" width="2.42578125" style="206" customWidth="1"/>
    <col min="6919" max="6919" width="14.42578125" style="206" customWidth="1"/>
    <col min="6920" max="6920" width="2.42578125" style="206" customWidth="1"/>
    <col min="6921" max="6921" width="14.42578125" style="206" customWidth="1"/>
    <col min="6922" max="6922" width="2.42578125" style="206" customWidth="1"/>
    <col min="6923" max="6923" width="14.42578125" style="206" customWidth="1"/>
    <col min="6924" max="6924" width="2.42578125" style="206" customWidth="1"/>
    <col min="6925" max="6925" width="13.42578125" style="206" customWidth="1"/>
    <col min="6926" max="6926" width="2.42578125" style="206" customWidth="1"/>
    <col min="6927" max="6927" width="14.42578125" style="206" customWidth="1"/>
    <col min="6928" max="6928" width="2.42578125" style="206" customWidth="1"/>
    <col min="6929" max="6929" width="16" style="206" customWidth="1"/>
    <col min="6930" max="6930" width="2.140625" style="206" customWidth="1"/>
    <col min="6931" max="6931" width="13.5703125" style="206" customWidth="1"/>
    <col min="6932" max="6932" width="1.5703125" style="206" customWidth="1"/>
    <col min="6933" max="6933" width="13.5703125" style="206" customWidth="1"/>
    <col min="6934" max="6934" width="1.5703125" style="206" customWidth="1"/>
    <col min="6935" max="6935" width="2" style="206" customWidth="1"/>
    <col min="6936" max="7168" width="12.7109375" style="206"/>
    <col min="7169" max="7169" width="5.5703125" style="206" customWidth="1"/>
    <col min="7170" max="7170" width="2.42578125" style="206" customWidth="1"/>
    <col min="7171" max="7171" width="19.5703125" style="206" customWidth="1"/>
    <col min="7172" max="7172" width="1.5703125" style="206" customWidth="1"/>
    <col min="7173" max="7173" width="14.42578125" style="206" customWidth="1"/>
    <col min="7174" max="7174" width="2.42578125" style="206" customWidth="1"/>
    <col min="7175" max="7175" width="14.42578125" style="206" customWidth="1"/>
    <col min="7176" max="7176" width="2.42578125" style="206" customWidth="1"/>
    <col min="7177" max="7177" width="14.42578125" style="206" customWidth="1"/>
    <col min="7178" max="7178" width="2.42578125" style="206" customWidth="1"/>
    <col min="7179" max="7179" width="14.42578125" style="206" customWidth="1"/>
    <col min="7180" max="7180" width="2.42578125" style="206" customWidth="1"/>
    <col min="7181" max="7181" width="13.42578125" style="206" customWidth="1"/>
    <col min="7182" max="7182" width="2.42578125" style="206" customWidth="1"/>
    <col min="7183" max="7183" width="14.42578125" style="206" customWidth="1"/>
    <col min="7184" max="7184" width="2.42578125" style="206" customWidth="1"/>
    <col min="7185" max="7185" width="16" style="206" customWidth="1"/>
    <col min="7186" max="7186" width="2.140625" style="206" customWidth="1"/>
    <col min="7187" max="7187" width="13.5703125" style="206" customWidth="1"/>
    <col min="7188" max="7188" width="1.5703125" style="206" customWidth="1"/>
    <col min="7189" max="7189" width="13.5703125" style="206" customWidth="1"/>
    <col min="7190" max="7190" width="1.5703125" style="206" customWidth="1"/>
    <col min="7191" max="7191" width="2" style="206" customWidth="1"/>
    <col min="7192" max="7424" width="12.7109375" style="206"/>
    <col min="7425" max="7425" width="5.5703125" style="206" customWidth="1"/>
    <col min="7426" max="7426" width="2.42578125" style="206" customWidth="1"/>
    <col min="7427" max="7427" width="19.5703125" style="206" customWidth="1"/>
    <col min="7428" max="7428" width="1.5703125" style="206" customWidth="1"/>
    <col min="7429" max="7429" width="14.42578125" style="206" customWidth="1"/>
    <col min="7430" max="7430" width="2.42578125" style="206" customWidth="1"/>
    <col min="7431" max="7431" width="14.42578125" style="206" customWidth="1"/>
    <col min="7432" max="7432" width="2.42578125" style="206" customWidth="1"/>
    <col min="7433" max="7433" width="14.42578125" style="206" customWidth="1"/>
    <col min="7434" max="7434" width="2.42578125" style="206" customWidth="1"/>
    <col min="7435" max="7435" width="14.42578125" style="206" customWidth="1"/>
    <col min="7436" max="7436" width="2.42578125" style="206" customWidth="1"/>
    <col min="7437" max="7437" width="13.42578125" style="206" customWidth="1"/>
    <col min="7438" max="7438" width="2.42578125" style="206" customWidth="1"/>
    <col min="7439" max="7439" width="14.42578125" style="206" customWidth="1"/>
    <col min="7440" max="7440" width="2.42578125" style="206" customWidth="1"/>
    <col min="7441" max="7441" width="16" style="206" customWidth="1"/>
    <col min="7442" max="7442" width="2.140625" style="206" customWidth="1"/>
    <col min="7443" max="7443" width="13.5703125" style="206" customWidth="1"/>
    <col min="7444" max="7444" width="1.5703125" style="206" customWidth="1"/>
    <col min="7445" max="7445" width="13.5703125" style="206" customWidth="1"/>
    <col min="7446" max="7446" width="1.5703125" style="206" customWidth="1"/>
    <col min="7447" max="7447" width="2" style="206" customWidth="1"/>
    <col min="7448" max="7680" width="12.7109375" style="206"/>
    <col min="7681" max="7681" width="5.5703125" style="206" customWidth="1"/>
    <col min="7682" max="7682" width="2.42578125" style="206" customWidth="1"/>
    <col min="7683" max="7683" width="19.5703125" style="206" customWidth="1"/>
    <col min="7684" max="7684" width="1.5703125" style="206" customWidth="1"/>
    <col min="7685" max="7685" width="14.42578125" style="206" customWidth="1"/>
    <col min="7686" max="7686" width="2.42578125" style="206" customWidth="1"/>
    <col min="7687" max="7687" width="14.42578125" style="206" customWidth="1"/>
    <col min="7688" max="7688" width="2.42578125" style="206" customWidth="1"/>
    <col min="7689" max="7689" width="14.42578125" style="206" customWidth="1"/>
    <col min="7690" max="7690" width="2.42578125" style="206" customWidth="1"/>
    <col min="7691" max="7691" width="14.42578125" style="206" customWidth="1"/>
    <col min="7692" max="7692" width="2.42578125" style="206" customWidth="1"/>
    <col min="7693" max="7693" width="13.42578125" style="206" customWidth="1"/>
    <col min="7694" max="7694" width="2.42578125" style="206" customWidth="1"/>
    <col min="7695" max="7695" width="14.42578125" style="206" customWidth="1"/>
    <col min="7696" max="7696" width="2.42578125" style="206" customWidth="1"/>
    <col min="7697" max="7697" width="16" style="206" customWidth="1"/>
    <col min="7698" max="7698" width="2.140625" style="206" customWidth="1"/>
    <col min="7699" max="7699" width="13.5703125" style="206" customWidth="1"/>
    <col min="7700" max="7700" width="1.5703125" style="206" customWidth="1"/>
    <col min="7701" max="7701" width="13.5703125" style="206" customWidth="1"/>
    <col min="7702" max="7702" width="1.5703125" style="206" customWidth="1"/>
    <col min="7703" max="7703" width="2" style="206" customWidth="1"/>
    <col min="7704" max="7936" width="12.7109375" style="206"/>
    <col min="7937" max="7937" width="5.5703125" style="206" customWidth="1"/>
    <col min="7938" max="7938" width="2.42578125" style="206" customWidth="1"/>
    <col min="7939" max="7939" width="19.5703125" style="206" customWidth="1"/>
    <col min="7940" max="7940" width="1.5703125" style="206" customWidth="1"/>
    <col min="7941" max="7941" width="14.42578125" style="206" customWidth="1"/>
    <col min="7942" max="7942" width="2.42578125" style="206" customWidth="1"/>
    <col min="7943" max="7943" width="14.42578125" style="206" customWidth="1"/>
    <col min="7944" max="7944" width="2.42578125" style="206" customWidth="1"/>
    <col min="7945" max="7945" width="14.42578125" style="206" customWidth="1"/>
    <col min="7946" max="7946" width="2.42578125" style="206" customWidth="1"/>
    <col min="7947" max="7947" width="14.42578125" style="206" customWidth="1"/>
    <col min="7948" max="7948" width="2.42578125" style="206" customWidth="1"/>
    <col min="7949" max="7949" width="13.42578125" style="206" customWidth="1"/>
    <col min="7950" max="7950" width="2.42578125" style="206" customWidth="1"/>
    <col min="7951" max="7951" width="14.42578125" style="206" customWidth="1"/>
    <col min="7952" max="7952" width="2.42578125" style="206" customWidth="1"/>
    <col min="7953" max="7953" width="16" style="206" customWidth="1"/>
    <col min="7954" max="7954" width="2.140625" style="206" customWidth="1"/>
    <col min="7955" max="7955" width="13.5703125" style="206" customWidth="1"/>
    <col min="7956" max="7956" width="1.5703125" style="206" customWidth="1"/>
    <col min="7957" max="7957" width="13.5703125" style="206" customWidth="1"/>
    <col min="7958" max="7958" width="1.5703125" style="206" customWidth="1"/>
    <col min="7959" max="7959" width="2" style="206" customWidth="1"/>
    <col min="7960" max="8192" width="12.7109375" style="206"/>
    <col min="8193" max="8193" width="5.5703125" style="206" customWidth="1"/>
    <col min="8194" max="8194" width="2.42578125" style="206" customWidth="1"/>
    <col min="8195" max="8195" width="19.5703125" style="206" customWidth="1"/>
    <col min="8196" max="8196" width="1.5703125" style="206" customWidth="1"/>
    <col min="8197" max="8197" width="14.42578125" style="206" customWidth="1"/>
    <col min="8198" max="8198" width="2.42578125" style="206" customWidth="1"/>
    <col min="8199" max="8199" width="14.42578125" style="206" customWidth="1"/>
    <col min="8200" max="8200" width="2.42578125" style="206" customWidth="1"/>
    <col min="8201" max="8201" width="14.42578125" style="206" customWidth="1"/>
    <col min="8202" max="8202" width="2.42578125" style="206" customWidth="1"/>
    <col min="8203" max="8203" width="14.42578125" style="206" customWidth="1"/>
    <col min="8204" max="8204" width="2.42578125" style="206" customWidth="1"/>
    <col min="8205" max="8205" width="13.42578125" style="206" customWidth="1"/>
    <col min="8206" max="8206" width="2.42578125" style="206" customWidth="1"/>
    <col min="8207" max="8207" width="14.42578125" style="206" customWidth="1"/>
    <col min="8208" max="8208" width="2.42578125" style="206" customWidth="1"/>
    <col min="8209" max="8209" width="16" style="206" customWidth="1"/>
    <col min="8210" max="8210" width="2.140625" style="206" customWidth="1"/>
    <col min="8211" max="8211" width="13.5703125" style="206" customWidth="1"/>
    <col min="8212" max="8212" width="1.5703125" style="206" customWidth="1"/>
    <col min="8213" max="8213" width="13.5703125" style="206" customWidth="1"/>
    <col min="8214" max="8214" width="1.5703125" style="206" customWidth="1"/>
    <col min="8215" max="8215" width="2" style="206" customWidth="1"/>
    <col min="8216" max="8448" width="12.7109375" style="206"/>
    <col min="8449" max="8449" width="5.5703125" style="206" customWidth="1"/>
    <col min="8450" max="8450" width="2.42578125" style="206" customWidth="1"/>
    <col min="8451" max="8451" width="19.5703125" style="206" customWidth="1"/>
    <col min="8452" max="8452" width="1.5703125" style="206" customWidth="1"/>
    <col min="8453" max="8453" width="14.42578125" style="206" customWidth="1"/>
    <col min="8454" max="8454" width="2.42578125" style="206" customWidth="1"/>
    <col min="8455" max="8455" width="14.42578125" style="206" customWidth="1"/>
    <col min="8456" max="8456" width="2.42578125" style="206" customWidth="1"/>
    <col min="8457" max="8457" width="14.42578125" style="206" customWidth="1"/>
    <col min="8458" max="8458" width="2.42578125" style="206" customWidth="1"/>
    <col min="8459" max="8459" width="14.42578125" style="206" customWidth="1"/>
    <col min="8460" max="8460" width="2.42578125" style="206" customWidth="1"/>
    <col min="8461" max="8461" width="13.42578125" style="206" customWidth="1"/>
    <col min="8462" max="8462" width="2.42578125" style="206" customWidth="1"/>
    <col min="8463" max="8463" width="14.42578125" style="206" customWidth="1"/>
    <col min="8464" max="8464" width="2.42578125" style="206" customWidth="1"/>
    <col min="8465" max="8465" width="16" style="206" customWidth="1"/>
    <col min="8466" max="8466" width="2.140625" style="206" customWidth="1"/>
    <col min="8467" max="8467" width="13.5703125" style="206" customWidth="1"/>
    <col min="8468" max="8468" width="1.5703125" style="206" customWidth="1"/>
    <col min="8469" max="8469" width="13.5703125" style="206" customWidth="1"/>
    <col min="8470" max="8470" width="1.5703125" style="206" customWidth="1"/>
    <col min="8471" max="8471" width="2" style="206" customWidth="1"/>
    <col min="8472" max="8704" width="12.7109375" style="206"/>
    <col min="8705" max="8705" width="5.5703125" style="206" customWidth="1"/>
    <col min="8706" max="8706" width="2.42578125" style="206" customWidth="1"/>
    <col min="8707" max="8707" width="19.5703125" style="206" customWidth="1"/>
    <col min="8708" max="8708" width="1.5703125" style="206" customWidth="1"/>
    <col min="8709" max="8709" width="14.42578125" style="206" customWidth="1"/>
    <col min="8710" max="8710" width="2.42578125" style="206" customWidth="1"/>
    <col min="8711" max="8711" width="14.42578125" style="206" customWidth="1"/>
    <col min="8712" max="8712" width="2.42578125" style="206" customWidth="1"/>
    <col min="8713" max="8713" width="14.42578125" style="206" customWidth="1"/>
    <col min="8714" max="8714" width="2.42578125" style="206" customWidth="1"/>
    <col min="8715" max="8715" width="14.42578125" style="206" customWidth="1"/>
    <col min="8716" max="8716" width="2.42578125" style="206" customWidth="1"/>
    <col min="8717" max="8717" width="13.42578125" style="206" customWidth="1"/>
    <col min="8718" max="8718" width="2.42578125" style="206" customWidth="1"/>
    <col min="8719" max="8719" width="14.42578125" style="206" customWidth="1"/>
    <col min="8720" max="8720" width="2.42578125" style="206" customWidth="1"/>
    <col min="8721" max="8721" width="16" style="206" customWidth="1"/>
    <col min="8722" max="8722" width="2.140625" style="206" customWidth="1"/>
    <col min="8723" max="8723" width="13.5703125" style="206" customWidth="1"/>
    <col min="8724" max="8724" width="1.5703125" style="206" customWidth="1"/>
    <col min="8725" max="8725" width="13.5703125" style="206" customWidth="1"/>
    <col min="8726" max="8726" width="1.5703125" style="206" customWidth="1"/>
    <col min="8727" max="8727" width="2" style="206" customWidth="1"/>
    <col min="8728" max="8960" width="12.7109375" style="206"/>
    <col min="8961" max="8961" width="5.5703125" style="206" customWidth="1"/>
    <col min="8962" max="8962" width="2.42578125" style="206" customWidth="1"/>
    <col min="8963" max="8963" width="19.5703125" style="206" customWidth="1"/>
    <col min="8964" max="8964" width="1.5703125" style="206" customWidth="1"/>
    <col min="8965" max="8965" width="14.42578125" style="206" customWidth="1"/>
    <col min="8966" max="8966" width="2.42578125" style="206" customWidth="1"/>
    <col min="8967" max="8967" width="14.42578125" style="206" customWidth="1"/>
    <col min="8968" max="8968" width="2.42578125" style="206" customWidth="1"/>
    <col min="8969" max="8969" width="14.42578125" style="206" customWidth="1"/>
    <col min="8970" max="8970" width="2.42578125" style="206" customWidth="1"/>
    <col min="8971" max="8971" width="14.42578125" style="206" customWidth="1"/>
    <col min="8972" max="8972" width="2.42578125" style="206" customWidth="1"/>
    <col min="8973" max="8973" width="13.42578125" style="206" customWidth="1"/>
    <col min="8974" max="8974" width="2.42578125" style="206" customWidth="1"/>
    <col min="8975" max="8975" width="14.42578125" style="206" customWidth="1"/>
    <col min="8976" max="8976" width="2.42578125" style="206" customWidth="1"/>
    <col min="8977" max="8977" width="16" style="206" customWidth="1"/>
    <col min="8978" max="8978" width="2.140625" style="206" customWidth="1"/>
    <col min="8979" max="8979" width="13.5703125" style="206" customWidth="1"/>
    <col min="8980" max="8980" width="1.5703125" style="206" customWidth="1"/>
    <col min="8981" max="8981" width="13.5703125" style="206" customWidth="1"/>
    <col min="8982" max="8982" width="1.5703125" style="206" customWidth="1"/>
    <col min="8983" max="8983" width="2" style="206" customWidth="1"/>
    <col min="8984" max="9216" width="12.7109375" style="206"/>
    <col min="9217" max="9217" width="5.5703125" style="206" customWidth="1"/>
    <col min="9218" max="9218" width="2.42578125" style="206" customWidth="1"/>
    <col min="9219" max="9219" width="19.5703125" style="206" customWidth="1"/>
    <col min="9220" max="9220" width="1.5703125" style="206" customWidth="1"/>
    <col min="9221" max="9221" width="14.42578125" style="206" customWidth="1"/>
    <col min="9222" max="9222" width="2.42578125" style="206" customWidth="1"/>
    <col min="9223" max="9223" width="14.42578125" style="206" customWidth="1"/>
    <col min="9224" max="9224" width="2.42578125" style="206" customWidth="1"/>
    <col min="9225" max="9225" width="14.42578125" style="206" customWidth="1"/>
    <col min="9226" max="9226" width="2.42578125" style="206" customWidth="1"/>
    <col min="9227" max="9227" width="14.42578125" style="206" customWidth="1"/>
    <col min="9228" max="9228" width="2.42578125" style="206" customWidth="1"/>
    <col min="9229" max="9229" width="13.42578125" style="206" customWidth="1"/>
    <col min="9230" max="9230" width="2.42578125" style="206" customWidth="1"/>
    <col min="9231" max="9231" width="14.42578125" style="206" customWidth="1"/>
    <col min="9232" max="9232" width="2.42578125" style="206" customWidth="1"/>
    <col min="9233" max="9233" width="16" style="206" customWidth="1"/>
    <col min="9234" max="9234" width="2.140625" style="206" customWidth="1"/>
    <col min="9235" max="9235" width="13.5703125" style="206" customWidth="1"/>
    <col min="9236" max="9236" width="1.5703125" style="206" customWidth="1"/>
    <col min="9237" max="9237" width="13.5703125" style="206" customWidth="1"/>
    <col min="9238" max="9238" width="1.5703125" style="206" customWidth="1"/>
    <col min="9239" max="9239" width="2" style="206" customWidth="1"/>
    <col min="9240" max="9472" width="12.7109375" style="206"/>
    <col min="9473" max="9473" width="5.5703125" style="206" customWidth="1"/>
    <col min="9474" max="9474" width="2.42578125" style="206" customWidth="1"/>
    <col min="9475" max="9475" width="19.5703125" style="206" customWidth="1"/>
    <col min="9476" max="9476" width="1.5703125" style="206" customWidth="1"/>
    <col min="9477" max="9477" width="14.42578125" style="206" customWidth="1"/>
    <col min="9478" max="9478" width="2.42578125" style="206" customWidth="1"/>
    <col min="9479" max="9479" width="14.42578125" style="206" customWidth="1"/>
    <col min="9480" max="9480" width="2.42578125" style="206" customWidth="1"/>
    <col min="9481" max="9481" width="14.42578125" style="206" customWidth="1"/>
    <col min="9482" max="9482" width="2.42578125" style="206" customWidth="1"/>
    <col min="9483" max="9483" width="14.42578125" style="206" customWidth="1"/>
    <col min="9484" max="9484" width="2.42578125" style="206" customWidth="1"/>
    <col min="9485" max="9485" width="13.42578125" style="206" customWidth="1"/>
    <col min="9486" max="9486" width="2.42578125" style="206" customWidth="1"/>
    <col min="9487" max="9487" width="14.42578125" style="206" customWidth="1"/>
    <col min="9488" max="9488" width="2.42578125" style="206" customWidth="1"/>
    <col min="9489" max="9489" width="16" style="206" customWidth="1"/>
    <col min="9490" max="9490" width="2.140625" style="206" customWidth="1"/>
    <col min="9491" max="9491" width="13.5703125" style="206" customWidth="1"/>
    <col min="9492" max="9492" width="1.5703125" style="206" customWidth="1"/>
    <col min="9493" max="9493" width="13.5703125" style="206" customWidth="1"/>
    <col min="9494" max="9494" width="1.5703125" style="206" customWidth="1"/>
    <col min="9495" max="9495" width="2" style="206" customWidth="1"/>
    <col min="9496" max="9728" width="12.7109375" style="206"/>
    <col min="9729" max="9729" width="5.5703125" style="206" customWidth="1"/>
    <col min="9730" max="9730" width="2.42578125" style="206" customWidth="1"/>
    <col min="9731" max="9731" width="19.5703125" style="206" customWidth="1"/>
    <col min="9732" max="9732" width="1.5703125" style="206" customWidth="1"/>
    <col min="9733" max="9733" width="14.42578125" style="206" customWidth="1"/>
    <col min="9734" max="9734" width="2.42578125" style="206" customWidth="1"/>
    <col min="9735" max="9735" width="14.42578125" style="206" customWidth="1"/>
    <col min="9736" max="9736" width="2.42578125" style="206" customWidth="1"/>
    <col min="9737" max="9737" width="14.42578125" style="206" customWidth="1"/>
    <col min="9738" max="9738" width="2.42578125" style="206" customWidth="1"/>
    <col min="9739" max="9739" width="14.42578125" style="206" customWidth="1"/>
    <col min="9740" max="9740" width="2.42578125" style="206" customWidth="1"/>
    <col min="9741" max="9741" width="13.42578125" style="206" customWidth="1"/>
    <col min="9742" max="9742" width="2.42578125" style="206" customWidth="1"/>
    <col min="9743" max="9743" width="14.42578125" style="206" customWidth="1"/>
    <col min="9744" max="9744" width="2.42578125" style="206" customWidth="1"/>
    <col min="9745" max="9745" width="16" style="206" customWidth="1"/>
    <col min="9746" max="9746" width="2.140625" style="206" customWidth="1"/>
    <col min="9747" max="9747" width="13.5703125" style="206" customWidth="1"/>
    <col min="9748" max="9748" width="1.5703125" style="206" customWidth="1"/>
    <col min="9749" max="9749" width="13.5703125" style="206" customWidth="1"/>
    <col min="9750" max="9750" width="1.5703125" style="206" customWidth="1"/>
    <col min="9751" max="9751" width="2" style="206" customWidth="1"/>
    <col min="9752" max="9984" width="12.7109375" style="206"/>
    <col min="9985" max="9985" width="5.5703125" style="206" customWidth="1"/>
    <col min="9986" max="9986" width="2.42578125" style="206" customWidth="1"/>
    <col min="9987" max="9987" width="19.5703125" style="206" customWidth="1"/>
    <col min="9988" max="9988" width="1.5703125" style="206" customWidth="1"/>
    <col min="9989" max="9989" width="14.42578125" style="206" customWidth="1"/>
    <col min="9990" max="9990" width="2.42578125" style="206" customWidth="1"/>
    <col min="9991" max="9991" width="14.42578125" style="206" customWidth="1"/>
    <col min="9992" max="9992" width="2.42578125" style="206" customWidth="1"/>
    <col min="9993" max="9993" width="14.42578125" style="206" customWidth="1"/>
    <col min="9994" max="9994" width="2.42578125" style="206" customWidth="1"/>
    <col min="9995" max="9995" width="14.42578125" style="206" customWidth="1"/>
    <col min="9996" max="9996" width="2.42578125" style="206" customWidth="1"/>
    <col min="9997" max="9997" width="13.42578125" style="206" customWidth="1"/>
    <col min="9998" max="9998" width="2.42578125" style="206" customWidth="1"/>
    <col min="9999" max="9999" width="14.42578125" style="206" customWidth="1"/>
    <col min="10000" max="10000" width="2.42578125" style="206" customWidth="1"/>
    <col min="10001" max="10001" width="16" style="206" customWidth="1"/>
    <col min="10002" max="10002" width="2.140625" style="206" customWidth="1"/>
    <col min="10003" max="10003" width="13.5703125" style="206" customWidth="1"/>
    <col min="10004" max="10004" width="1.5703125" style="206" customWidth="1"/>
    <col min="10005" max="10005" width="13.5703125" style="206" customWidth="1"/>
    <col min="10006" max="10006" width="1.5703125" style="206" customWidth="1"/>
    <col min="10007" max="10007" width="2" style="206" customWidth="1"/>
    <col min="10008" max="10240" width="12.7109375" style="206"/>
    <col min="10241" max="10241" width="5.5703125" style="206" customWidth="1"/>
    <col min="10242" max="10242" width="2.42578125" style="206" customWidth="1"/>
    <col min="10243" max="10243" width="19.5703125" style="206" customWidth="1"/>
    <col min="10244" max="10244" width="1.5703125" style="206" customWidth="1"/>
    <col min="10245" max="10245" width="14.42578125" style="206" customWidth="1"/>
    <col min="10246" max="10246" width="2.42578125" style="206" customWidth="1"/>
    <col min="10247" max="10247" width="14.42578125" style="206" customWidth="1"/>
    <col min="10248" max="10248" width="2.42578125" style="206" customWidth="1"/>
    <col min="10249" max="10249" width="14.42578125" style="206" customWidth="1"/>
    <col min="10250" max="10250" width="2.42578125" style="206" customWidth="1"/>
    <col min="10251" max="10251" width="14.42578125" style="206" customWidth="1"/>
    <col min="10252" max="10252" width="2.42578125" style="206" customWidth="1"/>
    <col min="10253" max="10253" width="13.42578125" style="206" customWidth="1"/>
    <col min="10254" max="10254" width="2.42578125" style="206" customWidth="1"/>
    <col min="10255" max="10255" width="14.42578125" style="206" customWidth="1"/>
    <col min="10256" max="10256" width="2.42578125" style="206" customWidth="1"/>
    <col min="10257" max="10257" width="16" style="206" customWidth="1"/>
    <col min="10258" max="10258" width="2.140625" style="206" customWidth="1"/>
    <col min="10259" max="10259" width="13.5703125" style="206" customWidth="1"/>
    <col min="10260" max="10260" width="1.5703125" style="206" customWidth="1"/>
    <col min="10261" max="10261" width="13.5703125" style="206" customWidth="1"/>
    <col min="10262" max="10262" width="1.5703125" style="206" customWidth="1"/>
    <col min="10263" max="10263" width="2" style="206" customWidth="1"/>
    <col min="10264" max="10496" width="12.7109375" style="206"/>
    <col min="10497" max="10497" width="5.5703125" style="206" customWidth="1"/>
    <col min="10498" max="10498" width="2.42578125" style="206" customWidth="1"/>
    <col min="10499" max="10499" width="19.5703125" style="206" customWidth="1"/>
    <col min="10500" max="10500" width="1.5703125" style="206" customWidth="1"/>
    <col min="10501" max="10501" width="14.42578125" style="206" customWidth="1"/>
    <col min="10502" max="10502" width="2.42578125" style="206" customWidth="1"/>
    <col min="10503" max="10503" width="14.42578125" style="206" customWidth="1"/>
    <col min="10504" max="10504" width="2.42578125" style="206" customWidth="1"/>
    <col min="10505" max="10505" width="14.42578125" style="206" customWidth="1"/>
    <col min="10506" max="10506" width="2.42578125" style="206" customWidth="1"/>
    <col min="10507" max="10507" width="14.42578125" style="206" customWidth="1"/>
    <col min="10508" max="10508" width="2.42578125" style="206" customWidth="1"/>
    <col min="10509" max="10509" width="13.42578125" style="206" customWidth="1"/>
    <col min="10510" max="10510" width="2.42578125" style="206" customWidth="1"/>
    <col min="10511" max="10511" width="14.42578125" style="206" customWidth="1"/>
    <col min="10512" max="10512" width="2.42578125" style="206" customWidth="1"/>
    <col min="10513" max="10513" width="16" style="206" customWidth="1"/>
    <col min="10514" max="10514" width="2.140625" style="206" customWidth="1"/>
    <col min="10515" max="10515" width="13.5703125" style="206" customWidth="1"/>
    <col min="10516" max="10516" width="1.5703125" style="206" customWidth="1"/>
    <col min="10517" max="10517" width="13.5703125" style="206" customWidth="1"/>
    <col min="10518" max="10518" width="1.5703125" style="206" customWidth="1"/>
    <col min="10519" max="10519" width="2" style="206" customWidth="1"/>
    <col min="10520" max="10752" width="12.7109375" style="206"/>
    <col min="10753" max="10753" width="5.5703125" style="206" customWidth="1"/>
    <col min="10754" max="10754" width="2.42578125" style="206" customWidth="1"/>
    <col min="10755" max="10755" width="19.5703125" style="206" customWidth="1"/>
    <col min="10756" max="10756" width="1.5703125" style="206" customWidth="1"/>
    <col min="10757" max="10757" width="14.42578125" style="206" customWidth="1"/>
    <col min="10758" max="10758" width="2.42578125" style="206" customWidth="1"/>
    <col min="10759" max="10759" width="14.42578125" style="206" customWidth="1"/>
    <col min="10760" max="10760" width="2.42578125" style="206" customWidth="1"/>
    <col min="10761" max="10761" width="14.42578125" style="206" customWidth="1"/>
    <col min="10762" max="10762" width="2.42578125" style="206" customWidth="1"/>
    <col min="10763" max="10763" width="14.42578125" style="206" customWidth="1"/>
    <col min="10764" max="10764" width="2.42578125" style="206" customWidth="1"/>
    <col min="10765" max="10765" width="13.42578125" style="206" customWidth="1"/>
    <col min="10766" max="10766" width="2.42578125" style="206" customWidth="1"/>
    <col min="10767" max="10767" width="14.42578125" style="206" customWidth="1"/>
    <col min="10768" max="10768" width="2.42578125" style="206" customWidth="1"/>
    <col min="10769" max="10769" width="16" style="206" customWidth="1"/>
    <col min="10770" max="10770" width="2.140625" style="206" customWidth="1"/>
    <col min="10771" max="10771" width="13.5703125" style="206" customWidth="1"/>
    <col min="10772" max="10772" width="1.5703125" style="206" customWidth="1"/>
    <col min="10773" max="10773" width="13.5703125" style="206" customWidth="1"/>
    <col min="10774" max="10774" width="1.5703125" style="206" customWidth="1"/>
    <col min="10775" max="10775" width="2" style="206" customWidth="1"/>
    <col min="10776" max="11008" width="12.7109375" style="206"/>
    <col min="11009" max="11009" width="5.5703125" style="206" customWidth="1"/>
    <col min="11010" max="11010" width="2.42578125" style="206" customWidth="1"/>
    <col min="11011" max="11011" width="19.5703125" style="206" customWidth="1"/>
    <col min="11012" max="11012" width="1.5703125" style="206" customWidth="1"/>
    <col min="11013" max="11013" width="14.42578125" style="206" customWidth="1"/>
    <col min="11014" max="11014" width="2.42578125" style="206" customWidth="1"/>
    <col min="11015" max="11015" width="14.42578125" style="206" customWidth="1"/>
    <col min="11016" max="11016" width="2.42578125" style="206" customWidth="1"/>
    <col min="11017" max="11017" width="14.42578125" style="206" customWidth="1"/>
    <col min="11018" max="11018" width="2.42578125" style="206" customWidth="1"/>
    <col min="11019" max="11019" width="14.42578125" style="206" customWidth="1"/>
    <col min="11020" max="11020" width="2.42578125" style="206" customWidth="1"/>
    <col min="11021" max="11021" width="13.42578125" style="206" customWidth="1"/>
    <col min="11022" max="11022" width="2.42578125" style="206" customWidth="1"/>
    <col min="11023" max="11023" width="14.42578125" style="206" customWidth="1"/>
    <col min="11024" max="11024" width="2.42578125" style="206" customWidth="1"/>
    <col min="11025" max="11025" width="16" style="206" customWidth="1"/>
    <col min="11026" max="11026" width="2.140625" style="206" customWidth="1"/>
    <col min="11027" max="11027" width="13.5703125" style="206" customWidth="1"/>
    <col min="11028" max="11028" width="1.5703125" style="206" customWidth="1"/>
    <col min="11029" max="11029" width="13.5703125" style="206" customWidth="1"/>
    <col min="11030" max="11030" width="1.5703125" style="206" customWidth="1"/>
    <col min="11031" max="11031" width="2" style="206" customWidth="1"/>
    <col min="11032" max="11264" width="12.7109375" style="206"/>
    <col min="11265" max="11265" width="5.5703125" style="206" customWidth="1"/>
    <col min="11266" max="11266" width="2.42578125" style="206" customWidth="1"/>
    <col min="11267" max="11267" width="19.5703125" style="206" customWidth="1"/>
    <col min="11268" max="11268" width="1.5703125" style="206" customWidth="1"/>
    <col min="11269" max="11269" width="14.42578125" style="206" customWidth="1"/>
    <col min="11270" max="11270" width="2.42578125" style="206" customWidth="1"/>
    <col min="11271" max="11271" width="14.42578125" style="206" customWidth="1"/>
    <col min="11272" max="11272" width="2.42578125" style="206" customWidth="1"/>
    <col min="11273" max="11273" width="14.42578125" style="206" customWidth="1"/>
    <col min="11274" max="11274" width="2.42578125" style="206" customWidth="1"/>
    <col min="11275" max="11275" width="14.42578125" style="206" customWidth="1"/>
    <col min="11276" max="11276" width="2.42578125" style="206" customWidth="1"/>
    <col min="11277" max="11277" width="13.42578125" style="206" customWidth="1"/>
    <col min="11278" max="11278" width="2.42578125" style="206" customWidth="1"/>
    <col min="11279" max="11279" width="14.42578125" style="206" customWidth="1"/>
    <col min="11280" max="11280" width="2.42578125" style="206" customWidth="1"/>
    <col min="11281" max="11281" width="16" style="206" customWidth="1"/>
    <col min="11282" max="11282" width="2.140625" style="206" customWidth="1"/>
    <col min="11283" max="11283" width="13.5703125" style="206" customWidth="1"/>
    <col min="11284" max="11284" width="1.5703125" style="206" customWidth="1"/>
    <col min="11285" max="11285" width="13.5703125" style="206" customWidth="1"/>
    <col min="11286" max="11286" width="1.5703125" style="206" customWidth="1"/>
    <col min="11287" max="11287" width="2" style="206" customWidth="1"/>
    <col min="11288" max="11520" width="12.7109375" style="206"/>
    <col min="11521" max="11521" width="5.5703125" style="206" customWidth="1"/>
    <col min="11522" max="11522" width="2.42578125" style="206" customWidth="1"/>
    <col min="11523" max="11523" width="19.5703125" style="206" customWidth="1"/>
    <col min="11524" max="11524" width="1.5703125" style="206" customWidth="1"/>
    <col min="11525" max="11525" width="14.42578125" style="206" customWidth="1"/>
    <col min="11526" max="11526" width="2.42578125" style="206" customWidth="1"/>
    <col min="11527" max="11527" width="14.42578125" style="206" customWidth="1"/>
    <col min="11528" max="11528" width="2.42578125" style="206" customWidth="1"/>
    <col min="11529" max="11529" width="14.42578125" style="206" customWidth="1"/>
    <col min="11530" max="11530" width="2.42578125" style="206" customWidth="1"/>
    <col min="11531" max="11531" width="14.42578125" style="206" customWidth="1"/>
    <col min="11532" max="11532" width="2.42578125" style="206" customWidth="1"/>
    <col min="11533" max="11533" width="13.42578125" style="206" customWidth="1"/>
    <col min="11534" max="11534" width="2.42578125" style="206" customWidth="1"/>
    <col min="11535" max="11535" width="14.42578125" style="206" customWidth="1"/>
    <col min="11536" max="11536" width="2.42578125" style="206" customWidth="1"/>
    <col min="11537" max="11537" width="16" style="206" customWidth="1"/>
    <col min="11538" max="11538" width="2.140625" style="206" customWidth="1"/>
    <col min="11539" max="11539" width="13.5703125" style="206" customWidth="1"/>
    <col min="11540" max="11540" width="1.5703125" style="206" customWidth="1"/>
    <col min="11541" max="11541" width="13.5703125" style="206" customWidth="1"/>
    <col min="11542" max="11542" width="1.5703125" style="206" customWidth="1"/>
    <col min="11543" max="11543" width="2" style="206" customWidth="1"/>
    <col min="11544" max="11776" width="12.7109375" style="206"/>
    <col min="11777" max="11777" width="5.5703125" style="206" customWidth="1"/>
    <col min="11778" max="11778" width="2.42578125" style="206" customWidth="1"/>
    <col min="11779" max="11779" width="19.5703125" style="206" customWidth="1"/>
    <col min="11780" max="11780" width="1.5703125" style="206" customWidth="1"/>
    <col min="11781" max="11781" width="14.42578125" style="206" customWidth="1"/>
    <col min="11782" max="11782" width="2.42578125" style="206" customWidth="1"/>
    <col min="11783" max="11783" width="14.42578125" style="206" customWidth="1"/>
    <col min="11784" max="11784" width="2.42578125" style="206" customWidth="1"/>
    <col min="11785" max="11785" width="14.42578125" style="206" customWidth="1"/>
    <col min="11786" max="11786" width="2.42578125" style="206" customWidth="1"/>
    <col min="11787" max="11787" width="14.42578125" style="206" customWidth="1"/>
    <col min="11788" max="11788" width="2.42578125" style="206" customWidth="1"/>
    <col min="11789" max="11789" width="13.42578125" style="206" customWidth="1"/>
    <col min="11790" max="11790" width="2.42578125" style="206" customWidth="1"/>
    <col min="11791" max="11791" width="14.42578125" style="206" customWidth="1"/>
    <col min="11792" max="11792" width="2.42578125" style="206" customWidth="1"/>
    <col min="11793" max="11793" width="16" style="206" customWidth="1"/>
    <col min="11794" max="11794" width="2.140625" style="206" customWidth="1"/>
    <col min="11795" max="11795" width="13.5703125" style="206" customWidth="1"/>
    <col min="11796" max="11796" width="1.5703125" style="206" customWidth="1"/>
    <col min="11797" max="11797" width="13.5703125" style="206" customWidth="1"/>
    <col min="11798" max="11798" width="1.5703125" style="206" customWidth="1"/>
    <col min="11799" max="11799" width="2" style="206" customWidth="1"/>
    <col min="11800" max="12032" width="12.7109375" style="206"/>
    <col min="12033" max="12033" width="5.5703125" style="206" customWidth="1"/>
    <col min="12034" max="12034" width="2.42578125" style="206" customWidth="1"/>
    <col min="12035" max="12035" width="19.5703125" style="206" customWidth="1"/>
    <col min="12036" max="12036" width="1.5703125" style="206" customWidth="1"/>
    <col min="12037" max="12037" width="14.42578125" style="206" customWidth="1"/>
    <col min="12038" max="12038" width="2.42578125" style="206" customWidth="1"/>
    <col min="12039" max="12039" width="14.42578125" style="206" customWidth="1"/>
    <col min="12040" max="12040" width="2.42578125" style="206" customWidth="1"/>
    <col min="12041" max="12041" width="14.42578125" style="206" customWidth="1"/>
    <col min="12042" max="12042" width="2.42578125" style="206" customWidth="1"/>
    <col min="12043" max="12043" width="14.42578125" style="206" customWidth="1"/>
    <col min="12044" max="12044" width="2.42578125" style="206" customWidth="1"/>
    <col min="12045" max="12045" width="13.42578125" style="206" customWidth="1"/>
    <col min="12046" max="12046" width="2.42578125" style="206" customWidth="1"/>
    <col min="12047" max="12047" width="14.42578125" style="206" customWidth="1"/>
    <col min="12048" max="12048" width="2.42578125" style="206" customWidth="1"/>
    <col min="12049" max="12049" width="16" style="206" customWidth="1"/>
    <col min="12050" max="12050" width="2.140625" style="206" customWidth="1"/>
    <col min="12051" max="12051" width="13.5703125" style="206" customWidth="1"/>
    <col min="12052" max="12052" width="1.5703125" style="206" customWidth="1"/>
    <col min="12053" max="12053" width="13.5703125" style="206" customWidth="1"/>
    <col min="12054" max="12054" width="1.5703125" style="206" customWidth="1"/>
    <col min="12055" max="12055" width="2" style="206" customWidth="1"/>
    <col min="12056" max="12288" width="12.7109375" style="206"/>
    <col min="12289" max="12289" width="5.5703125" style="206" customWidth="1"/>
    <col min="12290" max="12290" width="2.42578125" style="206" customWidth="1"/>
    <col min="12291" max="12291" width="19.5703125" style="206" customWidth="1"/>
    <col min="12292" max="12292" width="1.5703125" style="206" customWidth="1"/>
    <col min="12293" max="12293" width="14.42578125" style="206" customWidth="1"/>
    <col min="12294" max="12294" width="2.42578125" style="206" customWidth="1"/>
    <col min="12295" max="12295" width="14.42578125" style="206" customWidth="1"/>
    <col min="12296" max="12296" width="2.42578125" style="206" customWidth="1"/>
    <col min="12297" max="12297" width="14.42578125" style="206" customWidth="1"/>
    <col min="12298" max="12298" width="2.42578125" style="206" customWidth="1"/>
    <col min="12299" max="12299" width="14.42578125" style="206" customWidth="1"/>
    <col min="12300" max="12300" width="2.42578125" style="206" customWidth="1"/>
    <col min="12301" max="12301" width="13.42578125" style="206" customWidth="1"/>
    <col min="12302" max="12302" width="2.42578125" style="206" customWidth="1"/>
    <col min="12303" max="12303" width="14.42578125" style="206" customWidth="1"/>
    <col min="12304" max="12304" width="2.42578125" style="206" customWidth="1"/>
    <col min="12305" max="12305" width="16" style="206" customWidth="1"/>
    <col min="12306" max="12306" width="2.140625" style="206" customWidth="1"/>
    <col min="12307" max="12307" width="13.5703125" style="206" customWidth="1"/>
    <col min="12308" max="12308" width="1.5703125" style="206" customWidth="1"/>
    <col min="12309" max="12309" width="13.5703125" style="206" customWidth="1"/>
    <col min="12310" max="12310" width="1.5703125" style="206" customWidth="1"/>
    <col min="12311" max="12311" width="2" style="206" customWidth="1"/>
    <col min="12312" max="12544" width="12.7109375" style="206"/>
    <col min="12545" max="12545" width="5.5703125" style="206" customWidth="1"/>
    <col min="12546" max="12546" width="2.42578125" style="206" customWidth="1"/>
    <col min="12547" max="12547" width="19.5703125" style="206" customWidth="1"/>
    <col min="12548" max="12548" width="1.5703125" style="206" customWidth="1"/>
    <col min="12549" max="12549" width="14.42578125" style="206" customWidth="1"/>
    <col min="12550" max="12550" width="2.42578125" style="206" customWidth="1"/>
    <col min="12551" max="12551" width="14.42578125" style="206" customWidth="1"/>
    <col min="12552" max="12552" width="2.42578125" style="206" customWidth="1"/>
    <col min="12553" max="12553" width="14.42578125" style="206" customWidth="1"/>
    <col min="12554" max="12554" width="2.42578125" style="206" customWidth="1"/>
    <col min="12555" max="12555" width="14.42578125" style="206" customWidth="1"/>
    <col min="12556" max="12556" width="2.42578125" style="206" customWidth="1"/>
    <col min="12557" max="12557" width="13.42578125" style="206" customWidth="1"/>
    <col min="12558" max="12558" width="2.42578125" style="206" customWidth="1"/>
    <col min="12559" max="12559" width="14.42578125" style="206" customWidth="1"/>
    <col min="12560" max="12560" width="2.42578125" style="206" customWidth="1"/>
    <col min="12561" max="12561" width="16" style="206" customWidth="1"/>
    <col min="12562" max="12562" width="2.140625" style="206" customWidth="1"/>
    <col min="12563" max="12563" width="13.5703125" style="206" customWidth="1"/>
    <col min="12564" max="12564" width="1.5703125" style="206" customWidth="1"/>
    <col min="12565" max="12565" width="13.5703125" style="206" customWidth="1"/>
    <col min="12566" max="12566" width="1.5703125" style="206" customWidth="1"/>
    <col min="12567" max="12567" width="2" style="206" customWidth="1"/>
    <col min="12568" max="12800" width="12.7109375" style="206"/>
    <col min="12801" max="12801" width="5.5703125" style="206" customWidth="1"/>
    <col min="12802" max="12802" width="2.42578125" style="206" customWidth="1"/>
    <col min="12803" max="12803" width="19.5703125" style="206" customWidth="1"/>
    <col min="12804" max="12804" width="1.5703125" style="206" customWidth="1"/>
    <col min="12805" max="12805" width="14.42578125" style="206" customWidth="1"/>
    <col min="12806" max="12806" width="2.42578125" style="206" customWidth="1"/>
    <col min="12807" max="12807" width="14.42578125" style="206" customWidth="1"/>
    <col min="12808" max="12808" width="2.42578125" style="206" customWidth="1"/>
    <col min="12809" max="12809" width="14.42578125" style="206" customWidth="1"/>
    <col min="12810" max="12810" width="2.42578125" style="206" customWidth="1"/>
    <col min="12811" max="12811" width="14.42578125" style="206" customWidth="1"/>
    <col min="12812" max="12812" width="2.42578125" style="206" customWidth="1"/>
    <col min="12813" max="12813" width="13.42578125" style="206" customWidth="1"/>
    <col min="12814" max="12814" width="2.42578125" style="206" customWidth="1"/>
    <col min="12815" max="12815" width="14.42578125" style="206" customWidth="1"/>
    <col min="12816" max="12816" width="2.42578125" style="206" customWidth="1"/>
    <col min="12817" max="12817" width="16" style="206" customWidth="1"/>
    <col min="12818" max="12818" width="2.140625" style="206" customWidth="1"/>
    <col min="12819" max="12819" width="13.5703125" style="206" customWidth="1"/>
    <col min="12820" max="12820" width="1.5703125" style="206" customWidth="1"/>
    <col min="12821" max="12821" width="13.5703125" style="206" customWidth="1"/>
    <col min="12822" max="12822" width="1.5703125" style="206" customWidth="1"/>
    <col min="12823" max="12823" width="2" style="206" customWidth="1"/>
    <col min="12824" max="13056" width="12.7109375" style="206"/>
    <col min="13057" max="13057" width="5.5703125" style="206" customWidth="1"/>
    <col min="13058" max="13058" width="2.42578125" style="206" customWidth="1"/>
    <col min="13059" max="13059" width="19.5703125" style="206" customWidth="1"/>
    <col min="13060" max="13060" width="1.5703125" style="206" customWidth="1"/>
    <col min="13061" max="13061" width="14.42578125" style="206" customWidth="1"/>
    <col min="13062" max="13062" width="2.42578125" style="206" customWidth="1"/>
    <col min="13063" max="13063" width="14.42578125" style="206" customWidth="1"/>
    <col min="13064" max="13064" width="2.42578125" style="206" customWidth="1"/>
    <col min="13065" max="13065" width="14.42578125" style="206" customWidth="1"/>
    <col min="13066" max="13066" width="2.42578125" style="206" customWidth="1"/>
    <col min="13067" max="13067" width="14.42578125" style="206" customWidth="1"/>
    <col min="13068" max="13068" width="2.42578125" style="206" customWidth="1"/>
    <col min="13069" max="13069" width="13.42578125" style="206" customWidth="1"/>
    <col min="13070" max="13070" width="2.42578125" style="206" customWidth="1"/>
    <col min="13071" max="13071" width="14.42578125" style="206" customWidth="1"/>
    <col min="13072" max="13072" width="2.42578125" style="206" customWidth="1"/>
    <col min="13073" max="13073" width="16" style="206" customWidth="1"/>
    <col min="13074" max="13074" width="2.140625" style="206" customWidth="1"/>
    <col min="13075" max="13075" width="13.5703125" style="206" customWidth="1"/>
    <col min="13076" max="13076" width="1.5703125" style="206" customWidth="1"/>
    <col min="13077" max="13077" width="13.5703125" style="206" customWidth="1"/>
    <col min="13078" max="13078" width="1.5703125" style="206" customWidth="1"/>
    <col min="13079" max="13079" width="2" style="206" customWidth="1"/>
    <col min="13080" max="13312" width="12.7109375" style="206"/>
    <col min="13313" max="13313" width="5.5703125" style="206" customWidth="1"/>
    <col min="13314" max="13314" width="2.42578125" style="206" customWidth="1"/>
    <col min="13315" max="13315" width="19.5703125" style="206" customWidth="1"/>
    <col min="13316" max="13316" width="1.5703125" style="206" customWidth="1"/>
    <col min="13317" max="13317" width="14.42578125" style="206" customWidth="1"/>
    <col min="13318" max="13318" width="2.42578125" style="206" customWidth="1"/>
    <col min="13319" max="13319" width="14.42578125" style="206" customWidth="1"/>
    <col min="13320" max="13320" width="2.42578125" style="206" customWidth="1"/>
    <col min="13321" max="13321" width="14.42578125" style="206" customWidth="1"/>
    <col min="13322" max="13322" width="2.42578125" style="206" customWidth="1"/>
    <col min="13323" max="13323" width="14.42578125" style="206" customWidth="1"/>
    <col min="13324" max="13324" width="2.42578125" style="206" customWidth="1"/>
    <col min="13325" max="13325" width="13.42578125" style="206" customWidth="1"/>
    <col min="13326" max="13326" width="2.42578125" style="206" customWidth="1"/>
    <col min="13327" max="13327" width="14.42578125" style="206" customWidth="1"/>
    <col min="13328" max="13328" width="2.42578125" style="206" customWidth="1"/>
    <col min="13329" max="13329" width="16" style="206" customWidth="1"/>
    <col min="13330" max="13330" width="2.140625" style="206" customWidth="1"/>
    <col min="13331" max="13331" width="13.5703125" style="206" customWidth="1"/>
    <col min="13332" max="13332" width="1.5703125" style="206" customWidth="1"/>
    <col min="13333" max="13333" width="13.5703125" style="206" customWidth="1"/>
    <col min="13334" max="13334" width="1.5703125" style="206" customWidth="1"/>
    <col min="13335" max="13335" width="2" style="206" customWidth="1"/>
    <col min="13336" max="13568" width="12.7109375" style="206"/>
    <col min="13569" max="13569" width="5.5703125" style="206" customWidth="1"/>
    <col min="13570" max="13570" width="2.42578125" style="206" customWidth="1"/>
    <col min="13571" max="13571" width="19.5703125" style="206" customWidth="1"/>
    <col min="13572" max="13572" width="1.5703125" style="206" customWidth="1"/>
    <col min="13573" max="13573" width="14.42578125" style="206" customWidth="1"/>
    <col min="13574" max="13574" width="2.42578125" style="206" customWidth="1"/>
    <col min="13575" max="13575" width="14.42578125" style="206" customWidth="1"/>
    <col min="13576" max="13576" width="2.42578125" style="206" customWidth="1"/>
    <col min="13577" max="13577" width="14.42578125" style="206" customWidth="1"/>
    <col min="13578" max="13578" width="2.42578125" style="206" customWidth="1"/>
    <col min="13579" max="13579" width="14.42578125" style="206" customWidth="1"/>
    <col min="13580" max="13580" width="2.42578125" style="206" customWidth="1"/>
    <col min="13581" max="13581" width="13.42578125" style="206" customWidth="1"/>
    <col min="13582" max="13582" width="2.42578125" style="206" customWidth="1"/>
    <col min="13583" max="13583" width="14.42578125" style="206" customWidth="1"/>
    <col min="13584" max="13584" width="2.42578125" style="206" customWidth="1"/>
    <col min="13585" max="13585" width="16" style="206" customWidth="1"/>
    <col min="13586" max="13586" width="2.140625" style="206" customWidth="1"/>
    <col min="13587" max="13587" width="13.5703125" style="206" customWidth="1"/>
    <col min="13588" max="13588" width="1.5703125" style="206" customWidth="1"/>
    <col min="13589" max="13589" width="13.5703125" style="206" customWidth="1"/>
    <col min="13590" max="13590" width="1.5703125" style="206" customWidth="1"/>
    <col min="13591" max="13591" width="2" style="206" customWidth="1"/>
    <col min="13592" max="13824" width="12.7109375" style="206"/>
    <col min="13825" max="13825" width="5.5703125" style="206" customWidth="1"/>
    <col min="13826" max="13826" width="2.42578125" style="206" customWidth="1"/>
    <col min="13827" max="13827" width="19.5703125" style="206" customWidth="1"/>
    <col min="13828" max="13828" width="1.5703125" style="206" customWidth="1"/>
    <col min="13829" max="13829" width="14.42578125" style="206" customWidth="1"/>
    <col min="13830" max="13830" width="2.42578125" style="206" customWidth="1"/>
    <col min="13831" max="13831" width="14.42578125" style="206" customWidth="1"/>
    <col min="13832" max="13832" width="2.42578125" style="206" customWidth="1"/>
    <col min="13833" max="13833" width="14.42578125" style="206" customWidth="1"/>
    <col min="13834" max="13834" width="2.42578125" style="206" customWidth="1"/>
    <col min="13835" max="13835" width="14.42578125" style="206" customWidth="1"/>
    <col min="13836" max="13836" width="2.42578125" style="206" customWidth="1"/>
    <col min="13837" max="13837" width="13.42578125" style="206" customWidth="1"/>
    <col min="13838" max="13838" width="2.42578125" style="206" customWidth="1"/>
    <col min="13839" max="13839" width="14.42578125" style="206" customWidth="1"/>
    <col min="13840" max="13840" width="2.42578125" style="206" customWidth="1"/>
    <col min="13841" max="13841" width="16" style="206" customWidth="1"/>
    <col min="13842" max="13842" width="2.140625" style="206" customWidth="1"/>
    <col min="13843" max="13843" width="13.5703125" style="206" customWidth="1"/>
    <col min="13844" max="13844" width="1.5703125" style="206" customWidth="1"/>
    <col min="13845" max="13845" width="13.5703125" style="206" customWidth="1"/>
    <col min="13846" max="13846" width="1.5703125" style="206" customWidth="1"/>
    <col min="13847" max="13847" width="2" style="206" customWidth="1"/>
    <col min="13848" max="14080" width="12.7109375" style="206"/>
    <col min="14081" max="14081" width="5.5703125" style="206" customWidth="1"/>
    <col min="14082" max="14082" width="2.42578125" style="206" customWidth="1"/>
    <col min="14083" max="14083" width="19.5703125" style="206" customWidth="1"/>
    <col min="14084" max="14084" width="1.5703125" style="206" customWidth="1"/>
    <col min="14085" max="14085" width="14.42578125" style="206" customWidth="1"/>
    <col min="14086" max="14086" width="2.42578125" style="206" customWidth="1"/>
    <col min="14087" max="14087" width="14.42578125" style="206" customWidth="1"/>
    <col min="14088" max="14088" width="2.42578125" style="206" customWidth="1"/>
    <col min="14089" max="14089" width="14.42578125" style="206" customWidth="1"/>
    <col min="14090" max="14090" width="2.42578125" style="206" customWidth="1"/>
    <col min="14091" max="14091" width="14.42578125" style="206" customWidth="1"/>
    <col min="14092" max="14092" width="2.42578125" style="206" customWidth="1"/>
    <col min="14093" max="14093" width="13.42578125" style="206" customWidth="1"/>
    <col min="14094" max="14094" width="2.42578125" style="206" customWidth="1"/>
    <col min="14095" max="14095" width="14.42578125" style="206" customWidth="1"/>
    <col min="14096" max="14096" width="2.42578125" style="206" customWidth="1"/>
    <col min="14097" max="14097" width="16" style="206" customWidth="1"/>
    <col min="14098" max="14098" width="2.140625" style="206" customWidth="1"/>
    <col min="14099" max="14099" width="13.5703125" style="206" customWidth="1"/>
    <col min="14100" max="14100" width="1.5703125" style="206" customWidth="1"/>
    <col min="14101" max="14101" width="13.5703125" style="206" customWidth="1"/>
    <col min="14102" max="14102" width="1.5703125" style="206" customWidth="1"/>
    <col min="14103" max="14103" width="2" style="206" customWidth="1"/>
    <col min="14104" max="14336" width="12.7109375" style="206"/>
    <col min="14337" max="14337" width="5.5703125" style="206" customWidth="1"/>
    <col min="14338" max="14338" width="2.42578125" style="206" customWidth="1"/>
    <col min="14339" max="14339" width="19.5703125" style="206" customWidth="1"/>
    <col min="14340" max="14340" width="1.5703125" style="206" customWidth="1"/>
    <col min="14341" max="14341" width="14.42578125" style="206" customWidth="1"/>
    <col min="14342" max="14342" width="2.42578125" style="206" customWidth="1"/>
    <col min="14343" max="14343" width="14.42578125" style="206" customWidth="1"/>
    <col min="14344" max="14344" width="2.42578125" style="206" customWidth="1"/>
    <col min="14345" max="14345" width="14.42578125" style="206" customWidth="1"/>
    <col min="14346" max="14346" width="2.42578125" style="206" customWidth="1"/>
    <col min="14347" max="14347" width="14.42578125" style="206" customWidth="1"/>
    <col min="14348" max="14348" width="2.42578125" style="206" customWidth="1"/>
    <col min="14349" max="14349" width="13.42578125" style="206" customWidth="1"/>
    <col min="14350" max="14350" width="2.42578125" style="206" customWidth="1"/>
    <col min="14351" max="14351" width="14.42578125" style="206" customWidth="1"/>
    <col min="14352" max="14352" width="2.42578125" style="206" customWidth="1"/>
    <col min="14353" max="14353" width="16" style="206" customWidth="1"/>
    <col min="14354" max="14354" width="2.140625" style="206" customWidth="1"/>
    <col min="14355" max="14355" width="13.5703125" style="206" customWidth="1"/>
    <col min="14356" max="14356" width="1.5703125" style="206" customWidth="1"/>
    <col min="14357" max="14357" width="13.5703125" style="206" customWidth="1"/>
    <col min="14358" max="14358" width="1.5703125" style="206" customWidth="1"/>
    <col min="14359" max="14359" width="2" style="206" customWidth="1"/>
    <col min="14360" max="14592" width="12.7109375" style="206"/>
    <col min="14593" max="14593" width="5.5703125" style="206" customWidth="1"/>
    <col min="14594" max="14594" width="2.42578125" style="206" customWidth="1"/>
    <col min="14595" max="14595" width="19.5703125" style="206" customWidth="1"/>
    <col min="14596" max="14596" width="1.5703125" style="206" customWidth="1"/>
    <col min="14597" max="14597" width="14.42578125" style="206" customWidth="1"/>
    <col min="14598" max="14598" width="2.42578125" style="206" customWidth="1"/>
    <col min="14599" max="14599" width="14.42578125" style="206" customWidth="1"/>
    <col min="14600" max="14600" width="2.42578125" style="206" customWidth="1"/>
    <col min="14601" max="14601" width="14.42578125" style="206" customWidth="1"/>
    <col min="14602" max="14602" width="2.42578125" style="206" customWidth="1"/>
    <col min="14603" max="14603" width="14.42578125" style="206" customWidth="1"/>
    <col min="14604" max="14604" width="2.42578125" style="206" customWidth="1"/>
    <col min="14605" max="14605" width="13.42578125" style="206" customWidth="1"/>
    <col min="14606" max="14606" width="2.42578125" style="206" customWidth="1"/>
    <col min="14607" max="14607" width="14.42578125" style="206" customWidth="1"/>
    <col min="14608" max="14608" width="2.42578125" style="206" customWidth="1"/>
    <col min="14609" max="14609" width="16" style="206" customWidth="1"/>
    <col min="14610" max="14610" width="2.140625" style="206" customWidth="1"/>
    <col min="14611" max="14611" width="13.5703125" style="206" customWidth="1"/>
    <col min="14612" max="14612" width="1.5703125" style="206" customWidth="1"/>
    <col min="14613" max="14613" width="13.5703125" style="206" customWidth="1"/>
    <col min="14614" max="14614" width="1.5703125" style="206" customWidth="1"/>
    <col min="14615" max="14615" width="2" style="206" customWidth="1"/>
    <col min="14616" max="14848" width="12.7109375" style="206"/>
    <col min="14849" max="14849" width="5.5703125" style="206" customWidth="1"/>
    <col min="14850" max="14850" width="2.42578125" style="206" customWidth="1"/>
    <col min="14851" max="14851" width="19.5703125" style="206" customWidth="1"/>
    <col min="14852" max="14852" width="1.5703125" style="206" customWidth="1"/>
    <col min="14853" max="14853" width="14.42578125" style="206" customWidth="1"/>
    <col min="14854" max="14854" width="2.42578125" style="206" customWidth="1"/>
    <col min="14855" max="14855" width="14.42578125" style="206" customWidth="1"/>
    <col min="14856" max="14856" width="2.42578125" style="206" customWidth="1"/>
    <col min="14857" max="14857" width="14.42578125" style="206" customWidth="1"/>
    <col min="14858" max="14858" width="2.42578125" style="206" customWidth="1"/>
    <col min="14859" max="14859" width="14.42578125" style="206" customWidth="1"/>
    <col min="14860" max="14860" width="2.42578125" style="206" customWidth="1"/>
    <col min="14861" max="14861" width="13.42578125" style="206" customWidth="1"/>
    <col min="14862" max="14862" width="2.42578125" style="206" customWidth="1"/>
    <col min="14863" max="14863" width="14.42578125" style="206" customWidth="1"/>
    <col min="14864" max="14864" width="2.42578125" style="206" customWidth="1"/>
    <col min="14865" max="14865" width="16" style="206" customWidth="1"/>
    <col min="14866" max="14866" width="2.140625" style="206" customWidth="1"/>
    <col min="14867" max="14867" width="13.5703125" style="206" customWidth="1"/>
    <col min="14868" max="14868" width="1.5703125" style="206" customWidth="1"/>
    <col min="14869" max="14869" width="13.5703125" style="206" customWidth="1"/>
    <col min="14870" max="14870" width="1.5703125" style="206" customWidth="1"/>
    <col min="14871" max="14871" width="2" style="206" customWidth="1"/>
    <col min="14872" max="15104" width="12.7109375" style="206"/>
    <col min="15105" max="15105" width="5.5703125" style="206" customWidth="1"/>
    <col min="15106" max="15106" width="2.42578125" style="206" customWidth="1"/>
    <col min="15107" max="15107" width="19.5703125" style="206" customWidth="1"/>
    <col min="15108" max="15108" width="1.5703125" style="206" customWidth="1"/>
    <col min="15109" max="15109" width="14.42578125" style="206" customWidth="1"/>
    <col min="15110" max="15110" width="2.42578125" style="206" customWidth="1"/>
    <col min="15111" max="15111" width="14.42578125" style="206" customWidth="1"/>
    <col min="15112" max="15112" width="2.42578125" style="206" customWidth="1"/>
    <col min="15113" max="15113" width="14.42578125" style="206" customWidth="1"/>
    <col min="15114" max="15114" width="2.42578125" style="206" customWidth="1"/>
    <col min="15115" max="15115" width="14.42578125" style="206" customWidth="1"/>
    <col min="15116" max="15116" width="2.42578125" style="206" customWidth="1"/>
    <col min="15117" max="15117" width="13.42578125" style="206" customWidth="1"/>
    <col min="15118" max="15118" width="2.42578125" style="206" customWidth="1"/>
    <col min="15119" max="15119" width="14.42578125" style="206" customWidth="1"/>
    <col min="15120" max="15120" width="2.42578125" style="206" customWidth="1"/>
    <col min="15121" max="15121" width="16" style="206" customWidth="1"/>
    <col min="15122" max="15122" width="2.140625" style="206" customWidth="1"/>
    <col min="15123" max="15123" width="13.5703125" style="206" customWidth="1"/>
    <col min="15124" max="15124" width="1.5703125" style="206" customWidth="1"/>
    <col min="15125" max="15125" width="13.5703125" style="206" customWidth="1"/>
    <col min="15126" max="15126" width="1.5703125" style="206" customWidth="1"/>
    <col min="15127" max="15127" width="2" style="206" customWidth="1"/>
    <col min="15128" max="15360" width="12.7109375" style="206"/>
    <col min="15361" max="15361" width="5.5703125" style="206" customWidth="1"/>
    <col min="15362" max="15362" width="2.42578125" style="206" customWidth="1"/>
    <col min="15363" max="15363" width="19.5703125" style="206" customWidth="1"/>
    <col min="15364" max="15364" width="1.5703125" style="206" customWidth="1"/>
    <col min="15365" max="15365" width="14.42578125" style="206" customWidth="1"/>
    <col min="15366" max="15366" width="2.42578125" style="206" customWidth="1"/>
    <col min="15367" max="15367" width="14.42578125" style="206" customWidth="1"/>
    <col min="15368" max="15368" width="2.42578125" style="206" customWidth="1"/>
    <col min="15369" max="15369" width="14.42578125" style="206" customWidth="1"/>
    <col min="15370" max="15370" width="2.42578125" style="206" customWidth="1"/>
    <col min="15371" max="15371" width="14.42578125" style="206" customWidth="1"/>
    <col min="15372" max="15372" width="2.42578125" style="206" customWidth="1"/>
    <col min="15373" max="15373" width="13.42578125" style="206" customWidth="1"/>
    <col min="15374" max="15374" width="2.42578125" style="206" customWidth="1"/>
    <col min="15375" max="15375" width="14.42578125" style="206" customWidth="1"/>
    <col min="15376" max="15376" width="2.42578125" style="206" customWidth="1"/>
    <col min="15377" max="15377" width="16" style="206" customWidth="1"/>
    <col min="15378" max="15378" width="2.140625" style="206" customWidth="1"/>
    <col min="15379" max="15379" width="13.5703125" style="206" customWidth="1"/>
    <col min="15380" max="15380" width="1.5703125" style="206" customWidth="1"/>
    <col min="15381" max="15381" width="13.5703125" style="206" customWidth="1"/>
    <col min="15382" max="15382" width="1.5703125" style="206" customWidth="1"/>
    <col min="15383" max="15383" width="2" style="206" customWidth="1"/>
    <col min="15384" max="15616" width="12.7109375" style="206"/>
    <col min="15617" max="15617" width="5.5703125" style="206" customWidth="1"/>
    <col min="15618" max="15618" width="2.42578125" style="206" customWidth="1"/>
    <col min="15619" max="15619" width="19.5703125" style="206" customWidth="1"/>
    <col min="15620" max="15620" width="1.5703125" style="206" customWidth="1"/>
    <col min="15621" max="15621" width="14.42578125" style="206" customWidth="1"/>
    <col min="15622" max="15622" width="2.42578125" style="206" customWidth="1"/>
    <col min="15623" max="15623" width="14.42578125" style="206" customWidth="1"/>
    <col min="15624" max="15624" width="2.42578125" style="206" customWidth="1"/>
    <col min="15625" max="15625" width="14.42578125" style="206" customWidth="1"/>
    <col min="15626" max="15626" width="2.42578125" style="206" customWidth="1"/>
    <col min="15627" max="15627" width="14.42578125" style="206" customWidth="1"/>
    <col min="15628" max="15628" width="2.42578125" style="206" customWidth="1"/>
    <col min="15629" max="15629" width="13.42578125" style="206" customWidth="1"/>
    <col min="15630" max="15630" width="2.42578125" style="206" customWidth="1"/>
    <col min="15631" max="15631" width="14.42578125" style="206" customWidth="1"/>
    <col min="15632" max="15632" width="2.42578125" style="206" customWidth="1"/>
    <col min="15633" max="15633" width="16" style="206" customWidth="1"/>
    <col min="15634" max="15634" width="2.140625" style="206" customWidth="1"/>
    <col min="15635" max="15635" width="13.5703125" style="206" customWidth="1"/>
    <col min="15636" max="15636" width="1.5703125" style="206" customWidth="1"/>
    <col min="15637" max="15637" width="13.5703125" style="206" customWidth="1"/>
    <col min="15638" max="15638" width="1.5703125" style="206" customWidth="1"/>
    <col min="15639" max="15639" width="2" style="206" customWidth="1"/>
    <col min="15640" max="15872" width="12.7109375" style="206"/>
    <col min="15873" max="15873" width="5.5703125" style="206" customWidth="1"/>
    <col min="15874" max="15874" width="2.42578125" style="206" customWidth="1"/>
    <col min="15875" max="15875" width="19.5703125" style="206" customWidth="1"/>
    <col min="15876" max="15876" width="1.5703125" style="206" customWidth="1"/>
    <col min="15877" max="15877" width="14.42578125" style="206" customWidth="1"/>
    <col min="15878" max="15878" width="2.42578125" style="206" customWidth="1"/>
    <col min="15879" max="15879" width="14.42578125" style="206" customWidth="1"/>
    <col min="15880" max="15880" width="2.42578125" style="206" customWidth="1"/>
    <col min="15881" max="15881" width="14.42578125" style="206" customWidth="1"/>
    <col min="15882" max="15882" width="2.42578125" style="206" customWidth="1"/>
    <col min="15883" max="15883" width="14.42578125" style="206" customWidth="1"/>
    <col min="15884" max="15884" width="2.42578125" style="206" customWidth="1"/>
    <col min="15885" max="15885" width="13.42578125" style="206" customWidth="1"/>
    <col min="15886" max="15886" width="2.42578125" style="206" customWidth="1"/>
    <col min="15887" max="15887" width="14.42578125" style="206" customWidth="1"/>
    <col min="15888" max="15888" width="2.42578125" style="206" customWidth="1"/>
    <col min="15889" max="15889" width="16" style="206" customWidth="1"/>
    <col min="15890" max="15890" width="2.140625" style="206" customWidth="1"/>
    <col min="15891" max="15891" width="13.5703125" style="206" customWidth="1"/>
    <col min="15892" max="15892" width="1.5703125" style="206" customWidth="1"/>
    <col min="15893" max="15893" width="13.5703125" style="206" customWidth="1"/>
    <col min="15894" max="15894" width="1.5703125" style="206" customWidth="1"/>
    <col min="15895" max="15895" width="2" style="206" customWidth="1"/>
    <col min="15896" max="16128" width="12.7109375" style="206"/>
    <col min="16129" max="16129" width="5.5703125" style="206" customWidth="1"/>
    <col min="16130" max="16130" width="2.42578125" style="206" customWidth="1"/>
    <col min="16131" max="16131" width="19.5703125" style="206" customWidth="1"/>
    <col min="16132" max="16132" width="1.5703125" style="206" customWidth="1"/>
    <col min="16133" max="16133" width="14.42578125" style="206" customWidth="1"/>
    <col min="16134" max="16134" width="2.42578125" style="206" customWidth="1"/>
    <col min="16135" max="16135" width="14.42578125" style="206" customWidth="1"/>
    <col min="16136" max="16136" width="2.42578125" style="206" customWidth="1"/>
    <col min="16137" max="16137" width="14.42578125" style="206" customWidth="1"/>
    <col min="16138" max="16138" width="2.42578125" style="206" customWidth="1"/>
    <col min="16139" max="16139" width="14.42578125" style="206" customWidth="1"/>
    <col min="16140" max="16140" width="2.42578125" style="206" customWidth="1"/>
    <col min="16141" max="16141" width="13.42578125" style="206" customWidth="1"/>
    <col min="16142" max="16142" width="2.42578125" style="206" customWidth="1"/>
    <col min="16143" max="16143" width="14.42578125" style="206" customWidth="1"/>
    <col min="16144" max="16144" width="2.42578125" style="206" customWidth="1"/>
    <col min="16145" max="16145" width="16" style="206" customWidth="1"/>
    <col min="16146" max="16146" width="2.140625" style="206" customWidth="1"/>
    <col min="16147" max="16147" width="13.5703125" style="206" customWidth="1"/>
    <col min="16148" max="16148" width="1.5703125" style="206" customWidth="1"/>
    <col min="16149" max="16149" width="13.5703125" style="206" customWidth="1"/>
    <col min="16150" max="16150" width="1.5703125" style="206" customWidth="1"/>
    <col min="16151" max="16151" width="2" style="206" customWidth="1"/>
    <col min="16152" max="16384" width="12.7109375" style="206"/>
  </cols>
  <sheetData>
    <row r="1" spans="1:23" ht="10.5" customHeight="1" x14ac:dyDescent="0.25">
      <c r="B1" s="203"/>
      <c r="D1" s="229" t="s">
        <v>290</v>
      </c>
      <c r="E1" s="232"/>
      <c r="F1" s="229"/>
      <c r="G1" s="229"/>
      <c r="H1" s="229"/>
      <c r="I1" s="229"/>
      <c r="J1" s="229"/>
      <c r="K1" s="229"/>
      <c r="L1" s="229"/>
      <c r="M1" s="229"/>
      <c r="N1" s="229"/>
      <c r="O1" s="229"/>
      <c r="P1" s="229"/>
      <c r="Q1" s="229"/>
      <c r="R1" s="229"/>
      <c r="S1" s="203"/>
      <c r="T1" s="203"/>
      <c r="U1" s="204" t="s">
        <v>291</v>
      </c>
    </row>
    <row r="2" spans="1:23" ht="10.5" customHeight="1" x14ac:dyDescent="0.25">
      <c r="B2" s="203"/>
      <c r="D2" s="229" t="s">
        <v>292</v>
      </c>
      <c r="E2" s="232"/>
      <c r="F2" s="229"/>
      <c r="G2" s="229"/>
      <c r="H2" s="229"/>
      <c r="I2" s="229"/>
      <c r="J2" s="229"/>
      <c r="K2" s="229"/>
      <c r="L2" s="229"/>
      <c r="M2" s="229"/>
      <c r="N2" s="229"/>
      <c r="O2" s="229"/>
      <c r="P2" s="229"/>
      <c r="Q2" s="229"/>
      <c r="R2" s="229"/>
      <c r="S2" s="203"/>
      <c r="T2" s="203"/>
      <c r="U2" s="204" t="s">
        <v>45</v>
      </c>
    </row>
    <row r="3" spans="1:23" ht="10.35" customHeight="1" x14ac:dyDescent="0.25">
      <c r="B3" s="203"/>
      <c r="D3" s="229" t="s">
        <v>293</v>
      </c>
      <c r="E3" s="232"/>
      <c r="F3" s="229"/>
      <c r="G3" s="229"/>
      <c r="H3" s="229"/>
      <c r="I3" s="229"/>
      <c r="J3" s="229"/>
      <c r="K3" s="229"/>
      <c r="L3" s="229"/>
      <c r="M3" s="229"/>
      <c r="N3" s="229"/>
      <c r="O3" s="229"/>
      <c r="P3" s="229"/>
      <c r="Q3" s="229"/>
      <c r="R3" s="229"/>
      <c r="S3" s="203"/>
      <c r="T3" s="203"/>
      <c r="U3" s="203"/>
    </row>
    <row r="4" spans="1:23" ht="9.6" customHeight="1" x14ac:dyDescent="0.25">
      <c r="A4" s="203"/>
      <c r="B4" s="203"/>
      <c r="C4" s="203"/>
      <c r="D4" s="203"/>
      <c r="E4" s="203"/>
      <c r="F4" s="203"/>
      <c r="G4" s="203"/>
      <c r="H4" s="203"/>
      <c r="I4" s="203"/>
      <c r="J4" s="203"/>
      <c r="K4" s="203"/>
      <c r="L4" s="203"/>
      <c r="M4" s="203"/>
      <c r="N4" s="203"/>
      <c r="O4" s="203"/>
      <c r="P4" s="203"/>
      <c r="Q4" s="203"/>
      <c r="R4" s="203"/>
      <c r="S4" s="203"/>
      <c r="T4" s="203"/>
      <c r="U4" s="203"/>
    </row>
    <row r="5" spans="1:23" ht="9.6" customHeight="1" x14ac:dyDescent="0.25">
      <c r="A5" s="203"/>
      <c r="B5" s="203"/>
      <c r="C5" s="203"/>
      <c r="D5" s="203"/>
      <c r="E5" s="203"/>
      <c r="F5" s="203"/>
      <c r="G5" s="203"/>
      <c r="H5" s="203"/>
      <c r="I5" s="203"/>
      <c r="J5" s="203"/>
      <c r="K5" s="203"/>
      <c r="L5" s="203"/>
      <c r="M5" s="203"/>
      <c r="N5" s="203"/>
      <c r="O5" s="203"/>
      <c r="P5" s="203"/>
      <c r="Q5" s="203"/>
      <c r="R5" s="203"/>
      <c r="S5" s="203"/>
      <c r="T5" s="203"/>
      <c r="U5" s="203"/>
    </row>
    <row r="6" spans="1:23" ht="9.6" customHeight="1" x14ac:dyDescent="0.25">
      <c r="A6" s="203"/>
      <c r="B6" s="203"/>
      <c r="C6" s="203"/>
      <c r="D6" s="203"/>
      <c r="E6" s="203"/>
      <c r="F6" s="203"/>
      <c r="G6" s="203"/>
      <c r="H6" s="203"/>
      <c r="I6" s="203"/>
      <c r="J6" s="203"/>
      <c r="K6" s="203"/>
      <c r="L6" s="203"/>
      <c r="M6" s="203"/>
      <c r="N6" s="203"/>
      <c r="O6" s="203"/>
      <c r="P6" s="203"/>
      <c r="Q6" s="203"/>
      <c r="R6" s="203"/>
      <c r="S6" s="210" t="s">
        <v>294</v>
      </c>
      <c r="T6" s="210"/>
      <c r="U6" s="210"/>
    </row>
    <row r="7" spans="1:23" ht="9.6" customHeight="1" x14ac:dyDescent="0.25">
      <c r="A7" s="203"/>
      <c r="B7" s="203"/>
      <c r="C7" s="203"/>
      <c r="D7" s="203"/>
      <c r="E7" s="203"/>
      <c r="F7" s="203"/>
      <c r="G7" s="203"/>
      <c r="H7" s="203"/>
      <c r="I7" s="203"/>
      <c r="J7" s="203"/>
      <c r="K7" s="203"/>
      <c r="L7" s="203"/>
      <c r="M7" s="203"/>
      <c r="N7" s="203"/>
      <c r="O7" s="203"/>
      <c r="P7" s="203"/>
      <c r="Q7" s="203"/>
      <c r="R7" s="203"/>
      <c r="S7" s="233" t="s">
        <v>295</v>
      </c>
      <c r="T7" s="229"/>
      <c r="U7" s="229"/>
    </row>
    <row r="8" spans="1:23" ht="9.6" customHeight="1" x14ac:dyDescent="0.25">
      <c r="A8" s="203"/>
      <c r="B8" s="203"/>
      <c r="C8" s="203"/>
      <c r="D8" s="203"/>
      <c r="E8" s="210" t="s">
        <v>49</v>
      </c>
      <c r="F8" s="210"/>
      <c r="G8" s="210"/>
      <c r="H8" s="210"/>
      <c r="I8" s="210"/>
      <c r="J8" s="210"/>
      <c r="K8" s="210"/>
      <c r="L8" s="203"/>
      <c r="M8" s="210" t="s">
        <v>50</v>
      </c>
      <c r="N8" s="210"/>
      <c r="O8" s="210"/>
      <c r="P8" s="210"/>
      <c r="Q8" s="210"/>
      <c r="R8" s="203"/>
      <c r="S8" s="210" t="s">
        <v>296</v>
      </c>
      <c r="T8" s="210"/>
      <c r="U8" s="210"/>
    </row>
    <row r="9" spans="1:23" ht="9.6" customHeight="1" x14ac:dyDescent="0.25">
      <c r="A9" s="203"/>
      <c r="B9" s="203"/>
      <c r="C9" s="203"/>
      <c r="D9" s="203"/>
      <c r="E9" s="211" t="s">
        <v>297</v>
      </c>
      <c r="F9" s="203"/>
      <c r="G9" s="211" t="s">
        <v>298</v>
      </c>
      <c r="H9" s="203"/>
      <c r="I9" s="211" t="s">
        <v>299</v>
      </c>
      <c r="J9" s="203"/>
      <c r="K9" s="203"/>
      <c r="L9" s="203"/>
      <c r="M9" s="211" t="s">
        <v>297</v>
      </c>
      <c r="N9" s="203"/>
      <c r="O9" s="211" t="s">
        <v>298</v>
      </c>
      <c r="P9" s="203"/>
      <c r="Q9" s="203"/>
      <c r="R9" s="203"/>
      <c r="S9" s="203"/>
      <c r="T9" s="203"/>
      <c r="U9" s="203"/>
    </row>
    <row r="10" spans="1:23" ht="9.6" customHeight="1" x14ac:dyDescent="0.25">
      <c r="A10" s="203"/>
      <c r="B10" s="203"/>
      <c r="C10" s="203"/>
      <c r="D10" s="203"/>
      <c r="E10" s="211" t="s">
        <v>300</v>
      </c>
      <c r="F10" s="203"/>
      <c r="G10" s="211" t="s">
        <v>301</v>
      </c>
      <c r="H10" s="203"/>
      <c r="I10" s="211" t="s">
        <v>302</v>
      </c>
      <c r="J10" s="203"/>
      <c r="K10" s="211" t="s">
        <v>301</v>
      </c>
      <c r="L10" s="203"/>
      <c r="M10" s="211" t="s">
        <v>300</v>
      </c>
      <c r="N10" s="203"/>
      <c r="O10" s="211" t="s">
        <v>301</v>
      </c>
      <c r="P10" s="203"/>
      <c r="Q10" s="211" t="s">
        <v>301</v>
      </c>
      <c r="R10" s="203"/>
      <c r="S10" s="203"/>
      <c r="T10" s="203"/>
      <c r="U10" s="203"/>
    </row>
    <row r="11" spans="1:23" ht="9.6" customHeight="1" x14ac:dyDescent="0.25">
      <c r="A11" s="212" t="s">
        <v>69</v>
      </c>
      <c r="B11" s="203"/>
      <c r="C11" s="212" t="s">
        <v>71</v>
      </c>
      <c r="D11" s="203"/>
      <c r="E11" s="212" t="s">
        <v>303</v>
      </c>
      <c r="F11" s="203"/>
      <c r="G11" s="212" t="s">
        <v>304</v>
      </c>
      <c r="H11" s="203"/>
      <c r="I11" s="212" t="s">
        <v>305</v>
      </c>
      <c r="J11" s="203"/>
      <c r="K11" s="212" t="s">
        <v>304</v>
      </c>
      <c r="L11" s="203"/>
      <c r="M11" s="212" t="s">
        <v>303</v>
      </c>
      <c r="N11" s="203"/>
      <c r="O11" s="212" t="s">
        <v>306</v>
      </c>
      <c r="P11" s="203"/>
      <c r="Q11" s="212" t="s">
        <v>306</v>
      </c>
      <c r="R11" s="203"/>
      <c r="S11" s="212" t="s">
        <v>307</v>
      </c>
      <c r="T11" s="203"/>
      <c r="U11" s="212" t="s">
        <v>308</v>
      </c>
      <c r="W11" s="241" t="s">
        <v>69</v>
      </c>
    </row>
    <row r="12" spans="1:23" ht="9.75" customHeight="1" x14ac:dyDescent="0.25">
      <c r="A12" s="203"/>
      <c r="B12" s="10" t="s">
        <v>279</v>
      </c>
      <c r="C12" s="203"/>
      <c r="D12" s="203"/>
      <c r="E12" s="203"/>
      <c r="F12" s="203"/>
      <c r="G12" s="203"/>
      <c r="H12" s="203"/>
      <c r="I12" s="203"/>
      <c r="J12" s="203"/>
      <c r="K12" s="203"/>
      <c r="L12" s="203"/>
      <c r="M12" s="203"/>
      <c r="N12" s="203"/>
      <c r="O12" s="203"/>
      <c r="P12" s="203"/>
      <c r="Q12" s="203"/>
      <c r="R12" s="203"/>
      <c r="S12" s="203"/>
      <c r="T12" s="203"/>
      <c r="U12" s="203"/>
    </row>
    <row r="13" spans="1:23" ht="9.75" customHeight="1" x14ac:dyDescent="0.25">
      <c r="A13" s="203">
        <v>1</v>
      </c>
      <c r="B13" s="234"/>
      <c r="C13" s="273" t="s">
        <v>82</v>
      </c>
      <c r="D13" s="203"/>
      <c r="E13" s="189">
        <v>0</v>
      </c>
      <c r="F13" s="203"/>
      <c r="G13" s="189">
        <v>41109714</v>
      </c>
      <c r="H13" s="203"/>
      <c r="I13" s="189">
        <v>8409372</v>
      </c>
      <c r="J13" s="203"/>
      <c r="K13" s="189">
        <v>86860571</v>
      </c>
      <c r="L13" s="203"/>
      <c r="M13" s="189">
        <v>0</v>
      </c>
      <c r="N13" s="203"/>
      <c r="O13" s="189">
        <v>2743289</v>
      </c>
      <c r="P13" s="203"/>
      <c r="Q13" s="189">
        <v>39322410</v>
      </c>
      <c r="R13" s="203"/>
      <c r="S13" s="189">
        <v>4421607.0096499994</v>
      </c>
      <c r="T13" s="203"/>
      <c r="U13" s="189">
        <v>626894.73034999997</v>
      </c>
      <c r="W13" s="203">
        <v>1</v>
      </c>
    </row>
    <row r="14" spans="1:23" ht="9.75" customHeight="1" x14ac:dyDescent="0.25">
      <c r="A14" s="203">
        <v>2</v>
      </c>
      <c r="B14" s="234"/>
      <c r="C14" s="273" t="s">
        <v>83</v>
      </c>
      <c r="D14" s="203"/>
      <c r="E14" s="190">
        <v>0</v>
      </c>
      <c r="F14" s="203"/>
      <c r="G14" s="190">
        <v>2415775</v>
      </c>
      <c r="H14" s="203"/>
      <c r="I14" s="190">
        <v>2982071</v>
      </c>
      <c r="J14" s="203"/>
      <c r="K14" s="190">
        <v>29651561</v>
      </c>
      <c r="L14" s="203"/>
      <c r="M14" s="190">
        <v>0</v>
      </c>
      <c r="N14" s="203"/>
      <c r="O14" s="190">
        <v>0</v>
      </c>
      <c r="P14" s="203"/>
      <c r="Q14" s="190">
        <v>13577965</v>
      </c>
      <c r="R14" s="203"/>
      <c r="S14" s="190">
        <v>947188.07954800001</v>
      </c>
      <c r="T14" s="203"/>
      <c r="U14" s="190">
        <v>659989.95045200002</v>
      </c>
      <c r="W14" s="203">
        <v>2</v>
      </c>
    </row>
    <row r="15" spans="1:23" ht="9.75" customHeight="1" x14ac:dyDescent="0.25">
      <c r="A15" s="203">
        <v>3</v>
      </c>
      <c r="B15" s="235"/>
      <c r="C15" s="273" t="s">
        <v>85</v>
      </c>
      <c r="D15" s="203"/>
      <c r="E15" s="190">
        <v>0</v>
      </c>
      <c r="F15" s="203"/>
      <c r="G15" s="190">
        <v>949351</v>
      </c>
      <c r="H15" s="203"/>
      <c r="I15" s="190">
        <v>640734</v>
      </c>
      <c r="J15" s="203"/>
      <c r="K15" s="190">
        <v>14425401</v>
      </c>
      <c r="L15" s="203"/>
      <c r="M15" s="190">
        <v>0</v>
      </c>
      <c r="N15" s="203"/>
      <c r="O15" s="190">
        <v>0</v>
      </c>
      <c r="P15" s="203"/>
      <c r="Q15" s="190">
        <v>2125592</v>
      </c>
      <c r="R15" s="203"/>
      <c r="S15" s="190">
        <v>190406.23019999999</v>
      </c>
      <c r="T15" s="203"/>
      <c r="U15" s="190">
        <v>194105.71980000002</v>
      </c>
      <c r="W15" s="203">
        <v>3</v>
      </c>
    </row>
    <row r="16" spans="1:23" ht="9.75" customHeight="1" x14ac:dyDescent="0.25">
      <c r="A16" s="203">
        <v>4</v>
      </c>
      <c r="B16" s="234"/>
      <c r="C16" s="273" t="s">
        <v>86</v>
      </c>
      <c r="D16" s="203"/>
      <c r="E16" s="190">
        <v>0</v>
      </c>
      <c r="F16" s="203"/>
      <c r="G16" s="190">
        <v>9352502</v>
      </c>
      <c r="H16" s="203"/>
      <c r="I16" s="190">
        <v>1691059</v>
      </c>
      <c r="J16" s="203"/>
      <c r="K16" s="190">
        <v>37278246</v>
      </c>
      <c r="L16" s="203"/>
      <c r="M16" s="190">
        <v>0</v>
      </c>
      <c r="N16" s="203"/>
      <c r="O16" s="190">
        <v>62166</v>
      </c>
      <c r="P16" s="203"/>
      <c r="Q16" s="190">
        <v>19856088</v>
      </c>
      <c r="R16" s="203"/>
      <c r="S16" s="190">
        <v>1318149.244682</v>
      </c>
      <c r="T16" s="203"/>
      <c r="U16" s="190">
        <v>563382.12531799998</v>
      </c>
      <c r="W16" s="203">
        <v>4</v>
      </c>
    </row>
    <row r="17" spans="1:23" ht="9.75" customHeight="1" x14ac:dyDescent="0.25">
      <c r="A17" s="203">
        <v>5</v>
      </c>
      <c r="B17" s="235"/>
      <c r="C17" s="273" t="s">
        <v>87</v>
      </c>
      <c r="D17" s="203"/>
      <c r="E17" s="190">
        <v>0</v>
      </c>
      <c r="F17" s="203"/>
      <c r="G17" s="190">
        <v>41434418</v>
      </c>
      <c r="H17" s="203"/>
      <c r="I17" s="190">
        <v>15352572</v>
      </c>
      <c r="J17" s="203"/>
      <c r="K17" s="190">
        <v>319397916</v>
      </c>
      <c r="L17" s="203"/>
      <c r="M17" s="190">
        <v>7000</v>
      </c>
      <c r="N17" s="203"/>
      <c r="O17" s="190">
        <v>172170</v>
      </c>
      <c r="P17" s="203"/>
      <c r="Q17" s="190">
        <v>48633118</v>
      </c>
      <c r="R17" s="203"/>
      <c r="S17" s="190">
        <v>5963249.8564879987</v>
      </c>
      <c r="T17" s="203"/>
      <c r="U17" s="190">
        <v>1705674.813512</v>
      </c>
      <c r="W17" s="203">
        <v>5</v>
      </c>
    </row>
    <row r="18" spans="1:23" ht="9.75" customHeight="1" x14ac:dyDescent="0.25">
      <c r="A18" s="203">
        <v>6</v>
      </c>
      <c r="B18" s="235"/>
      <c r="C18" s="273" t="s">
        <v>88</v>
      </c>
      <c r="D18" s="203"/>
      <c r="E18" s="190">
        <v>0</v>
      </c>
      <c r="F18" s="203"/>
      <c r="G18" s="190">
        <v>3406719</v>
      </c>
      <c r="H18" s="203"/>
      <c r="I18" s="190">
        <v>1320962</v>
      </c>
      <c r="J18" s="203"/>
      <c r="K18" s="190">
        <v>22293035</v>
      </c>
      <c r="L18" s="203"/>
      <c r="M18" s="190">
        <v>0</v>
      </c>
      <c r="N18" s="203"/>
      <c r="O18" s="190">
        <v>0</v>
      </c>
      <c r="P18" s="203"/>
      <c r="Q18" s="190">
        <v>3468387</v>
      </c>
      <c r="R18" s="203"/>
      <c r="S18" s="190">
        <v>2028011.7596450001</v>
      </c>
      <c r="T18" s="203"/>
      <c r="U18" s="190">
        <v>197894.95035500004</v>
      </c>
      <c r="W18" s="203">
        <v>6</v>
      </c>
    </row>
    <row r="19" spans="1:23" ht="9.75" customHeight="1" x14ac:dyDescent="0.25">
      <c r="A19" s="203">
        <v>7</v>
      </c>
      <c r="B19" s="235"/>
      <c r="C19" s="273" t="s">
        <v>89</v>
      </c>
      <c r="D19" s="203"/>
      <c r="E19" s="190">
        <v>0</v>
      </c>
      <c r="F19" s="203"/>
      <c r="G19" s="190">
        <v>858084</v>
      </c>
      <c r="H19" s="203"/>
      <c r="I19" s="190">
        <v>182783</v>
      </c>
      <c r="J19" s="203"/>
      <c r="K19" s="190">
        <v>10842398</v>
      </c>
      <c r="L19" s="203"/>
      <c r="M19" s="190">
        <v>0</v>
      </c>
      <c r="N19" s="203"/>
      <c r="O19" s="190">
        <v>0</v>
      </c>
      <c r="P19" s="203"/>
      <c r="Q19" s="190">
        <v>1230859</v>
      </c>
      <c r="R19" s="203"/>
      <c r="S19" s="190">
        <v>266249.23017700005</v>
      </c>
      <c r="T19" s="203"/>
      <c r="U19" s="190">
        <v>224985.90982299999</v>
      </c>
      <c r="W19" s="203">
        <v>7</v>
      </c>
    </row>
    <row r="20" spans="1:23" ht="9.75" customHeight="1" x14ac:dyDescent="0.25">
      <c r="A20" s="203">
        <v>8</v>
      </c>
      <c r="B20" s="234"/>
      <c r="C20" s="273" t="s">
        <v>90</v>
      </c>
      <c r="D20" s="203"/>
      <c r="E20" s="190">
        <v>0</v>
      </c>
      <c r="F20" s="203"/>
      <c r="G20" s="190">
        <v>9214324</v>
      </c>
      <c r="H20" s="203"/>
      <c r="I20" s="190">
        <v>4872831</v>
      </c>
      <c r="J20" s="203"/>
      <c r="K20" s="190">
        <v>68495524</v>
      </c>
      <c r="L20" s="203"/>
      <c r="M20" s="190">
        <v>3714</v>
      </c>
      <c r="N20" s="203"/>
      <c r="O20" s="190">
        <v>0</v>
      </c>
      <c r="P20" s="203"/>
      <c r="Q20" s="190">
        <v>20270476</v>
      </c>
      <c r="R20" s="203"/>
      <c r="S20" s="190">
        <v>1374599.7505070001</v>
      </c>
      <c r="T20" s="203"/>
      <c r="U20" s="190">
        <v>1926952.9894930001</v>
      </c>
      <c r="W20" s="203">
        <v>8</v>
      </c>
    </row>
    <row r="21" spans="1:23" ht="9.75" customHeight="1" x14ac:dyDescent="0.25">
      <c r="A21" s="203">
        <v>9</v>
      </c>
      <c r="B21" s="235"/>
      <c r="C21" s="273" t="s">
        <v>91</v>
      </c>
      <c r="D21" s="203"/>
      <c r="E21" s="190">
        <v>0</v>
      </c>
      <c r="F21" s="203"/>
      <c r="G21" s="190">
        <v>846897</v>
      </c>
      <c r="H21" s="203"/>
      <c r="I21" s="190">
        <v>314722</v>
      </c>
      <c r="J21" s="203"/>
      <c r="K21" s="190">
        <v>11507488</v>
      </c>
      <c r="L21" s="203"/>
      <c r="M21" s="190">
        <v>0</v>
      </c>
      <c r="N21" s="203"/>
      <c r="O21" s="190">
        <v>0</v>
      </c>
      <c r="P21" s="203"/>
      <c r="Q21" s="190">
        <v>2972953</v>
      </c>
      <c r="R21" s="203"/>
      <c r="S21" s="190">
        <v>343695.63764000003</v>
      </c>
      <c r="T21" s="203"/>
      <c r="U21" s="190">
        <v>309253.80236000003</v>
      </c>
      <c r="W21" s="203">
        <v>9</v>
      </c>
    </row>
    <row r="22" spans="1:23" ht="9.75" customHeight="1" x14ac:dyDescent="0.25">
      <c r="A22" s="203">
        <v>10</v>
      </c>
      <c r="B22" s="234"/>
      <c r="C22" s="273" t="s">
        <v>92</v>
      </c>
      <c r="D22" s="203"/>
      <c r="E22" s="190">
        <v>0</v>
      </c>
      <c r="F22" s="203"/>
      <c r="G22" s="190">
        <v>5544011</v>
      </c>
      <c r="H22" s="203"/>
      <c r="I22" s="190">
        <v>934453</v>
      </c>
      <c r="J22" s="203"/>
      <c r="K22" s="190">
        <v>11522120</v>
      </c>
      <c r="L22" s="203"/>
      <c r="M22" s="190">
        <v>0</v>
      </c>
      <c r="N22" s="203"/>
      <c r="O22" s="190">
        <v>0</v>
      </c>
      <c r="P22" s="203"/>
      <c r="Q22" s="190">
        <v>491045</v>
      </c>
      <c r="R22" s="203"/>
      <c r="S22" s="190">
        <v>1390416.4114000001</v>
      </c>
      <c r="T22" s="203"/>
      <c r="U22" s="190">
        <v>26704.268599999999</v>
      </c>
      <c r="W22" s="203">
        <v>10</v>
      </c>
    </row>
    <row r="23" spans="1:23" ht="9.75" customHeight="1" x14ac:dyDescent="0.25">
      <c r="A23" s="203">
        <v>11</v>
      </c>
      <c r="B23" s="234"/>
      <c r="C23" s="273" t="s">
        <v>93</v>
      </c>
      <c r="D23" s="203"/>
      <c r="E23" s="190">
        <v>0</v>
      </c>
      <c r="F23" s="203"/>
      <c r="G23" s="190">
        <v>2955355</v>
      </c>
      <c r="H23" s="203"/>
      <c r="I23" s="190">
        <v>356429</v>
      </c>
      <c r="J23" s="203"/>
      <c r="K23" s="190">
        <v>9004266</v>
      </c>
      <c r="L23" s="203"/>
      <c r="M23" s="190">
        <v>0</v>
      </c>
      <c r="N23" s="203"/>
      <c r="O23" s="190">
        <v>0</v>
      </c>
      <c r="P23" s="203"/>
      <c r="Q23" s="190">
        <v>984807</v>
      </c>
      <c r="R23" s="203"/>
      <c r="S23" s="190">
        <v>16457.362399999998</v>
      </c>
      <c r="T23" s="203"/>
      <c r="U23" s="190">
        <v>9661.3376000000007</v>
      </c>
      <c r="W23" s="203">
        <v>11</v>
      </c>
    </row>
    <row r="24" spans="1:23" ht="9.75" customHeight="1" x14ac:dyDescent="0.25">
      <c r="A24" s="203">
        <v>12</v>
      </c>
      <c r="B24" s="235"/>
      <c r="C24" s="273" t="s">
        <v>94</v>
      </c>
      <c r="D24" s="203"/>
      <c r="E24" s="190">
        <v>0</v>
      </c>
      <c r="F24" s="203"/>
      <c r="G24" s="190">
        <v>1582289</v>
      </c>
      <c r="H24" s="203"/>
      <c r="I24" s="190">
        <v>189752</v>
      </c>
      <c r="J24" s="203"/>
      <c r="K24" s="190">
        <v>13273755</v>
      </c>
      <c r="L24" s="203"/>
      <c r="M24" s="190">
        <v>0</v>
      </c>
      <c r="N24" s="203"/>
      <c r="O24" s="190">
        <v>0</v>
      </c>
      <c r="P24" s="203"/>
      <c r="Q24" s="190">
        <v>3888665</v>
      </c>
      <c r="R24" s="203"/>
      <c r="S24" s="190">
        <v>447515.6777</v>
      </c>
      <c r="T24" s="203"/>
      <c r="U24" s="190">
        <v>403829.00229999999</v>
      </c>
      <c r="W24" s="203">
        <v>12</v>
      </c>
    </row>
    <row r="25" spans="1:23" ht="9.75" customHeight="1" x14ac:dyDescent="0.25">
      <c r="A25" s="203">
        <v>13</v>
      </c>
      <c r="B25" s="234"/>
      <c r="C25" s="273" t="s">
        <v>95</v>
      </c>
      <c r="D25" s="203"/>
      <c r="E25" s="190">
        <v>0</v>
      </c>
      <c r="F25" s="203"/>
      <c r="G25" s="190">
        <v>3592560</v>
      </c>
      <c r="H25" s="203"/>
      <c r="I25" s="190">
        <v>1814389</v>
      </c>
      <c r="J25" s="203"/>
      <c r="K25" s="190">
        <v>29299406</v>
      </c>
      <c r="L25" s="203"/>
      <c r="M25" s="190">
        <v>0</v>
      </c>
      <c r="N25" s="203"/>
      <c r="O25" s="190">
        <v>0</v>
      </c>
      <c r="P25" s="203"/>
      <c r="Q25" s="190">
        <v>8790836</v>
      </c>
      <c r="R25" s="203"/>
      <c r="S25" s="190">
        <v>1750056.8570999999</v>
      </c>
      <c r="T25" s="203"/>
      <c r="U25" s="190">
        <v>454957.39289999998</v>
      </c>
      <c r="W25" s="203">
        <v>13</v>
      </c>
    </row>
    <row r="26" spans="1:23" ht="9.75" customHeight="1" x14ac:dyDescent="0.25">
      <c r="A26" s="203">
        <v>14</v>
      </c>
      <c r="B26" s="235"/>
      <c r="C26" s="273" t="s">
        <v>96</v>
      </c>
      <c r="D26" s="203"/>
      <c r="E26" s="190">
        <v>0</v>
      </c>
      <c r="F26" s="203"/>
      <c r="G26" s="190">
        <v>476982</v>
      </c>
      <c r="H26" s="203"/>
      <c r="I26" s="190">
        <v>95643</v>
      </c>
      <c r="J26" s="203"/>
      <c r="K26" s="190">
        <v>14171028</v>
      </c>
      <c r="L26" s="203"/>
      <c r="M26" s="190">
        <v>0</v>
      </c>
      <c r="N26" s="203"/>
      <c r="O26" s="190">
        <v>0</v>
      </c>
      <c r="P26" s="203"/>
      <c r="Q26" s="190">
        <v>3245485</v>
      </c>
      <c r="R26" s="203"/>
      <c r="S26" s="190">
        <v>587933.78363000008</v>
      </c>
      <c r="T26" s="203"/>
      <c r="U26" s="190">
        <v>330600.35636999999</v>
      </c>
      <c r="W26" s="203">
        <v>14</v>
      </c>
    </row>
    <row r="27" spans="1:23" ht="9.75" customHeight="1" x14ac:dyDescent="0.25">
      <c r="A27" s="203">
        <v>15</v>
      </c>
      <c r="B27" s="234"/>
      <c r="C27" s="273" t="s">
        <v>97</v>
      </c>
      <c r="D27" s="203"/>
      <c r="E27" s="190">
        <v>0</v>
      </c>
      <c r="F27" s="203"/>
      <c r="G27" s="190">
        <v>24940827</v>
      </c>
      <c r="H27" s="203"/>
      <c r="I27" s="190">
        <v>8742322</v>
      </c>
      <c r="J27" s="203"/>
      <c r="K27" s="190">
        <v>181768711</v>
      </c>
      <c r="L27" s="203"/>
      <c r="M27" s="190">
        <v>0</v>
      </c>
      <c r="N27" s="203"/>
      <c r="O27" s="190">
        <v>286970</v>
      </c>
      <c r="P27" s="203"/>
      <c r="Q27" s="190">
        <v>42168212</v>
      </c>
      <c r="R27" s="203"/>
      <c r="S27" s="190">
        <v>21253516.431085002</v>
      </c>
      <c r="T27" s="203"/>
      <c r="U27" s="190">
        <v>2314812.9689150001</v>
      </c>
      <c r="W27" s="203">
        <v>15</v>
      </c>
    </row>
    <row r="28" spans="1:23" ht="9.75" customHeight="1" x14ac:dyDescent="0.25">
      <c r="A28" s="203">
        <v>16</v>
      </c>
      <c r="B28" s="234"/>
      <c r="C28" s="273" t="s">
        <v>98</v>
      </c>
      <c r="D28" s="203"/>
      <c r="E28" s="190">
        <v>0</v>
      </c>
      <c r="F28" s="203"/>
      <c r="G28" s="190">
        <v>3408497</v>
      </c>
      <c r="H28" s="203"/>
      <c r="I28" s="190">
        <v>321047</v>
      </c>
      <c r="J28" s="203"/>
      <c r="K28" s="190">
        <v>57005507</v>
      </c>
      <c r="L28" s="203"/>
      <c r="M28" s="190">
        <v>0</v>
      </c>
      <c r="N28" s="203"/>
      <c r="O28" s="190">
        <v>161284</v>
      </c>
      <c r="P28" s="203"/>
      <c r="Q28" s="190">
        <v>13329327</v>
      </c>
      <c r="R28" s="203"/>
      <c r="S28" s="190">
        <v>802355.70657999988</v>
      </c>
      <c r="T28" s="203"/>
      <c r="U28" s="190">
        <v>454183.24342000001</v>
      </c>
      <c r="W28" s="203">
        <v>16</v>
      </c>
    </row>
    <row r="29" spans="1:23" ht="9.75" customHeight="1" x14ac:dyDescent="0.25">
      <c r="A29" s="203">
        <v>17</v>
      </c>
      <c r="B29" s="235"/>
      <c r="C29" s="273" t="s">
        <v>99</v>
      </c>
      <c r="D29" s="203"/>
      <c r="E29" s="190">
        <v>0</v>
      </c>
      <c r="F29" s="203"/>
      <c r="G29" s="190">
        <v>0</v>
      </c>
      <c r="H29" s="203"/>
      <c r="I29" s="190">
        <v>0</v>
      </c>
      <c r="J29" s="203"/>
      <c r="K29" s="190">
        <v>0</v>
      </c>
      <c r="L29" s="203"/>
      <c r="M29" s="190">
        <v>0</v>
      </c>
      <c r="N29" s="203"/>
      <c r="O29" s="190">
        <v>0</v>
      </c>
      <c r="P29" s="203"/>
      <c r="Q29" s="190">
        <v>0</v>
      </c>
      <c r="R29" s="203"/>
      <c r="S29" s="190">
        <v>0</v>
      </c>
      <c r="T29" s="203"/>
      <c r="U29" s="190">
        <v>0</v>
      </c>
      <c r="W29" s="203">
        <v>17</v>
      </c>
    </row>
    <row r="30" spans="1:23" ht="9.75" customHeight="1" x14ac:dyDescent="0.25">
      <c r="A30" s="203">
        <v>18</v>
      </c>
      <c r="B30" s="234"/>
      <c r="C30" s="273" t="s">
        <v>100</v>
      </c>
      <c r="D30" s="203"/>
      <c r="E30" s="190">
        <v>0</v>
      </c>
      <c r="F30" s="203"/>
      <c r="G30" s="190">
        <v>874108</v>
      </c>
      <c r="H30" s="203"/>
      <c r="I30" s="190">
        <v>377672</v>
      </c>
      <c r="J30" s="203"/>
      <c r="K30" s="190">
        <v>6661919</v>
      </c>
      <c r="L30" s="203"/>
      <c r="M30" s="190">
        <v>0</v>
      </c>
      <c r="N30" s="203"/>
      <c r="O30" s="190">
        <v>0</v>
      </c>
      <c r="P30" s="203"/>
      <c r="Q30" s="190">
        <v>716752</v>
      </c>
      <c r="R30" s="203"/>
      <c r="S30" s="190">
        <v>206004.76768999998</v>
      </c>
      <c r="T30" s="203"/>
      <c r="U30" s="190">
        <v>79177.78231000001</v>
      </c>
      <c r="W30" s="203">
        <v>18</v>
      </c>
    </row>
    <row r="31" spans="1:23" ht="9.75" customHeight="1" x14ac:dyDescent="0.25">
      <c r="A31" s="203">
        <v>19</v>
      </c>
      <c r="B31" s="235"/>
      <c r="C31" s="273" t="s">
        <v>101</v>
      </c>
      <c r="D31" s="203"/>
      <c r="E31" s="190">
        <v>0</v>
      </c>
      <c r="F31" s="203"/>
      <c r="G31" s="190">
        <v>9292720</v>
      </c>
      <c r="H31" s="203"/>
      <c r="I31" s="190">
        <v>3036250</v>
      </c>
      <c r="J31" s="203"/>
      <c r="K31" s="190">
        <v>95502998</v>
      </c>
      <c r="L31" s="203"/>
      <c r="M31" s="190">
        <v>0</v>
      </c>
      <c r="N31" s="203"/>
      <c r="O31" s="190">
        <v>353420</v>
      </c>
      <c r="P31" s="203"/>
      <c r="Q31" s="190">
        <v>27153812</v>
      </c>
      <c r="R31" s="203"/>
      <c r="S31" s="190">
        <v>2079999.7052189999</v>
      </c>
      <c r="T31" s="203"/>
      <c r="U31" s="190">
        <v>1981314.9447809998</v>
      </c>
      <c r="W31" s="203">
        <v>19</v>
      </c>
    </row>
    <row r="32" spans="1:23" ht="9.75" customHeight="1" x14ac:dyDescent="0.25">
      <c r="A32" s="203">
        <v>20</v>
      </c>
      <c r="B32" s="235"/>
      <c r="C32" s="273" t="s">
        <v>102</v>
      </c>
      <c r="D32" s="203"/>
      <c r="E32" s="190">
        <v>0</v>
      </c>
      <c r="F32" s="203"/>
      <c r="G32" s="190">
        <v>7991972</v>
      </c>
      <c r="H32" s="203"/>
      <c r="I32" s="190">
        <v>285757</v>
      </c>
      <c r="J32" s="203"/>
      <c r="K32" s="190">
        <v>59877905</v>
      </c>
      <c r="L32" s="203"/>
      <c r="M32" s="190">
        <v>0</v>
      </c>
      <c r="N32" s="203"/>
      <c r="O32" s="190">
        <v>10542</v>
      </c>
      <c r="P32" s="203"/>
      <c r="Q32" s="190">
        <v>9778074</v>
      </c>
      <c r="R32" s="203"/>
      <c r="S32" s="190">
        <v>397324.99129999999</v>
      </c>
      <c r="T32" s="203"/>
      <c r="U32" s="190">
        <v>160449.17869999999</v>
      </c>
      <c r="W32" s="203">
        <v>20</v>
      </c>
    </row>
    <row r="33" spans="1:23" ht="9.75" customHeight="1" x14ac:dyDescent="0.25">
      <c r="A33" s="203">
        <v>21</v>
      </c>
      <c r="B33" s="234"/>
      <c r="C33" s="273" t="s">
        <v>103</v>
      </c>
      <c r="D33" s="203"/>
      <c r="E33" s="190">
        <v>0</v>
      </c>
      <c r="F33" s="203"/>
      <c r="G33" s="190">
        <v>2199435</v>
      </c>
      <c r="H33" s="203"/>
      <c r="I33" s="190">
        <v>192242</v>
      </c>
      <c r="J33" s="203"/>
      <c r="K33" s="190">
        <v>30433857</v>
      </c>
      <c r="L33" s="203"/>
      <c r="M33" s="190">
        <v>0</v>
      </c>
      <c r="N33" s="203"/>
      <c r="O33" s="190">
        <v>0</v>
      </c>
      <c r="P33" s="203"/>
      <c r="Q33" s="190">
        <v>3587595</v>
      </c>
      <c r="R33" s="203"/>
      <c r="S33" s="190">
        <v>123803.58100000001</v>
      </c>
      <c r="T33" s="203"/>
      <c r="U33" s="190">
        <v>41675.159</v>
      </c>
      <c r="W33" s="203">
        <v>21</v>
      </c>
    </row>
    <row r="34" spans="1:23" ht="9.75" customHeight="1" x14ac:dyDescent="0.25">
      <c r="A34" s="203">
        <v>22</v>
      </c>
      <c r="B34" s="234"/>
      <c r="C34" s="273" t="s">
        <v>104</v>
      </c>
      <c r="D34" s="203"/>
      <c r="E34" s="190">
        <v>0</v>
      </c>
      <c r="F34" s="203"/>
      <c r="G34" s="190">
        <v>1526595</v>
      </c>
      <c r="H34" s="203"/>
      <c r="I34" s="190">
        <v>2994206</v>
      </c>
      <c r="J34" s="203"/>
      <c r="K34" s="190">
        <v>22743154</v>
      </c>
      <c r="L34" s="203"/>
      <c r="M34" s="190">
        <v>0</v>
      </c>
      <c r="N34" s="203"/>
      <c r="O34" s="190">
        <v>0</v>
      </c>
      <c r="P34" s="203"/>
      <c r="Q34" s="190">
        <v>6068107</v>
      </c>
      <c r="R34" s="203"/>
      <c r="S34" s="190">
        <v>513841.28770000004</v>
      </c>
      <c r="T34" s="203"/>
      <c r="U34" s="190">
        <v>684486.12230000005</v>
      </c>
      <c r="W34" s="203">
        <v>22</v>
      </c>
    </row>
    <row r="35" spans="1:23" ht="9.75" customHeight="1" x14ac:dyDescent="0.25">
      <c r="A35" s="203">
        <v>23</v>
      </c>
      <c r="B35" s="234"/>
      <c r="C35" s="273" t="s">
        <v>105</v>
      </c>
      <c r="D35" s="203"/>
      <c r="E35" s="190">
        <v>0</v>
      </c>
      <c r="F35" s="203"/>
      <c r="G35" s="190">
        <v>33708511</v>
      </c>
      <c r="H35" s="203"/>
      <c r="I35" s="190">
        <v>10408082</v>
      </c>
      <c r="J35" s="203"/>
      <c r="K35" s="190">
        <v>244170717</v>
      </c>
      <c r="L35" s="203"/>
      <c r="M35" s="190">
        <v>0</v>
      </c>
      <c r="N35" s="203"/>
      <c r="O35" s="190">
        <v>0</v>
      </c>
      <c r="P35" s="203"/>
      <c r="Q35" s="190">
        <v>64015831</v>
      </c>
      <c r="R35" s="203"/>
      <c r="S35" s="190">
        <v>17481196.384006999</v>
      </c>
      <c r="T35" s="203"/>
      <c r="U35" s="190">
        <v>3809398.3759930003</v>
      </c>
      <c r="W35" s="203">
        <v>23</v>
      </c>
    </row>
    <row r="36" spans="1:23" ht="9.75" customHeight="1" x14ac:dyDescent="0.25">
      <c r="A36" s="203">
        <v>24</v>
      </c>
      <c r="B36" s="234"/>
      <c r="C36" s="273" t="s">
        <v>106</v>
      </c>
      <c r="D36" s="203"/>
      <c r="E36" s="190">
        <v>717285</v>
      </c>
      <c r="F36" s="203"/>
      <c r="G36" s="190">
        <v>55316600</v>
      </c>
      <c r="H36" s="203"/>
      <c r="I36" s="190">
        <v>7140649</v>
      </c>
      <c r="J36" s="203"/>
      <c r="K36" s="190">
        <v>284957170</v>
      </c>
      <c r="L36" s="203"/>
      <c r="M36" s="190">
        <v>0</v>
      </c>
      <c r="N36" s="203"/>
      <c r="O36" s="190">
        <v>0</v>
      </c>
      <c r="P36" s="203"/>
      <c r="Q36" s="190">
        <v>105038050</v>
      </c>
      <c r="R36" s="203"/>
      <c r="S36" s="190">
        <v>9881002.0939630028</v>
      </c>
      <c r="T36" s="203"/>
      <c r="U36" s="190">
        <v>3481377.4560369998</v>
      </c>
      <c r="W36" s="203">
        <v>24</v>
      </c>
    </row>
    <row r="37" spans="1:23" ht="9.75" customHeight="1" x14ac:dyDescent="0.25">
      <c r="A37" s="203">
        <v>25</v>
      </c>
      <c r="B37" s="235"/>
      <c r="C37" s="273" t="s">
        <v>107</v>
      </c>
      <c r="D37" s="203"/>
      <c r="E37" s="190">
        <v>0</v>
      </c>
      <c r="F37" s="203"/>
      <c r="G37" s="190">
        <v>0</v>
      </c>
      <c r="H37" s="203"/>
      <c r="I37" s="190">
        <v>0</v>
      </c>
      <c r="J37" s="203"/>
      <c r="K37" s="190">
        <v>0</v>
      </c>
      <c r="L37" s="203"/>
      <c r="M37" s="190">
        <v>0</v>
      </c>
      <c r="N37" s="203"/>
      <c r="O37" s="190">
        <v>0</v>
      </c>
      <c r="P37" s="203"/>
      <c r="Q37" s="190">
        <v>0</v>
      </c>
      <c r="R37" s="203"/>
      <c r="S37" s="190">
        <v>0</v>
      </c>
      <c r="T37" s="203"/>
      <c r="U37" s="190">
        <v>0</v>
      </c>
      <c r="W37" s="203">
        <v>25</v>
      </c>
    </row>
    <row r="38" spans="1:23" ht="9.75" customHeight="1" x14ac:dyDescent="0.25">
      <c r="A38" s="203">
        <v>26</v>
      </c>
      <c r="B38" s="235"/>
      <c r="C38" s="273" t="s">
        <v>108</v>
      </c>
      <c r="D38" s="203"/>
      <c r="E38" s="190">
        <v>0</v>
      </c>
      <c r="F38" s="203"/>
      <c r="G38" s="190">
        <v>0</v>
      </c>
      <c r="H38" s="203"/>
      <c r="I38" s="190">
        <v>0</v>
      </c>
      <c r="J38" s="203"/>
      <c r="K38" s="190">
        <v>0</v>
      </c>
      <c r="L38" s="203"/>
      <c r="M38" s="190">
        <v>0</v>
      </c>
      <c r="N38" s="203"/>
      <c r="O38" s="190">
        <v>0</v>
      </c>
      <c r="P38" s="203"/>
      <c r="Q38" s="190">
        <v>0</v>
      </c>
      <c r="R38" s="203"/>
      <c r="S38" s="190">
        <v>0</v>
      </c>
      <c r="T38" s="203"/>
      <c r="U38" s="190">
        <v>0</v>
      </c>
      <c r="W38" s="203">
        <v>26</v>
      </c>
    </row>
    <row r="39" spans="1:23" ht="9.75" customHeight="1" x14ac:dyDescent="0.25">
      <c r="A39" s="203">
        <v>27</v>
      </c>
      <c r="B39" s="234"/>
      <c r="C39" s="273" t="s">
        <v>109</v>
      </c>
      <c r="D39" s="203"/>
      <c r="E39" s="190">
        <v>0</v>
      </c>
      <c r="F39" s="203"/>
      <c r="G39" s="190">
        <v>2429147</v>
      </c>
      <c r="H39" s="203"/>
      <c r="I39" s="190">
        <v>237120</v>
      </c>
      <c r="J39" s="203"/>
      <c r="K39" s="190">
        <v>14359158</v>
      </c>
      <c r="L39" s="203"/>
      <c r="M39" s="190">
        <v>0</v>
      </c>
      <c r="N39" s="203"/>
      <c r="O39" s="190">
        <v>0</v>
      </c>
      <c r="P39" s="203"/>
      <c r="Q39" s="190">
        <v>2131666</v>
      </c>
      <c r="R39" s="203"/>
      <c r="S39" s="190">
        <v>88929.262319000001</v>
      </c>
      <c r="T39" s="203"/>
      <c r="U39" s="190">
        <v>28280.237681000002</v>
      </c>
      <c r="W39" s="203">
        <v>27</v>
      </c>
    </row>
    <row r="40" spans="1:23" ht="9.75" customHeight="1" x14ac:dyDescent="0.25">
      <c r="A40" s="203">
        <v>28</v>
      </c>
      <c r="B40" s="235"/>
      <c r="C40" s="273" t="s">
        <v>110</v>
      </c>
      <c r="D40" s="203"/>
      <c r="E40" s="190">
        <v>1154117</v>
      </c>
      <c r="F40" s="203"/>
      <c r="G40" s="190">
        <v>17537968</v>
      </c>
      <c r="H40" s="203"/>
      <c r="I40" s="190">
        <v>9197022</v>
      </c>
      <c r="J40" s="203"/>
      <c r="K40" s="190">
        <v>135972974</v>
      </c>
      <c r="L40" s="203"/>
      <c r="M40" s="190">
        <v>0</v>
      </c>
      <c r="N40" s="203"/>
      <c r="O40" s="190">
        <v>0</v>
      </c>
      <c r="P40" s="203"/>
      <c r="Q40" s="190">
        <v>37922148</v>
      </c>
      <c r="R40" s="203"/>
      <c r="S40" s="190">
        <v>3226017.3881399999</v>
      </c>
      <c r="T40" s="203"/>
      <c r="U40" s="190">
        <v>1978549.30186</v>
      </c>
      <c r="W40" s="203">
        <v>28</v>
      </c>
    </row>
    <row r="41" spans="1:23" ht="9.75" customHeight="1" x14ac:dyDescent="0.25">
      <c r="A41" s="203">
        <v>29</v>
      </c>
      <c r="B41" s="234"/>
      <c r="C41" s="273" t="s">
        <v>111</v>
      </c>
      <c r="D41" s="203"/>
      <c r="E41" s="190">
        <v>0</v>
      </c>
      <c r="F41" s="203"/>
      <c r="G41" s="190">
        <v>1362267</v>
      </c>
      <c r="H41" s="203"/>
      <c r="I41" s="190">
        <v>998354</v>
      </c>
      <c r="J41" s="203"/>
      <c r="K41" s="190">
        <v>19534160</v>
      </c>
      <c r="L41" s="203"/>
      <c r="M41" s="190">
        <v>0</v>
      </c>
      <c r="N41" s="203"/>
      <c r="O41" s="190">
        <v>0</v>
      </c>
      <c r="P41" s="203"/>
      <c r="Q41" s="190">
        <v>3399425</v>
      </c>
      <c r="R41" s="203"/>
      <c r="S41" s="190">
        <v>373840.50447000004</v>
      </c>
      <c r="T41" s="203"/>
      <c r="U41" s="190">
        <v>268724.02552999998</v>
      </c>
      <c r="W41" s="203">
        <v>29</v>
      </c>
    </row>
    <row r="42" spans="1:23" ht="9.75" customHeight="1" x14ac:dyDescent="0.25">
      <c r="A42" s="203">
        <v>30</v>
      </c>
      <c r="B42" s="235"/>
      <c r="C42" s="273" t="s">
        <v>112</v>
      </c>
      <c r="D42" s="203"/>
      <c r="E42" s="190">
        <v>2388358</v>
      </c>
      <c r="F42" s="203"/>
      <c r="G42" s="190">
        <v>33212745</v>
      </c>
      <c r="H42" s="203"/>
      <c r="I42" s="190">
        <v>22417957</v>
      </c>
      <c r="J42" s="203"/>
      <c r="K42" s="190">
        <v>251892739</v>
      </c>
      <c r="L42" s="203"/>
      <c r="M42" s="190">
        <v>0</v>
      </c>
      <c r="N42" s="203"/>
      <c r="O42" s="190">
        <v>925626</v>
      </c>
      <c r="P42" s="203"/>
      <c r="Q42" s="190">
        <v>146642802</v>
      </c>
      <c r="R42" s="203"/>
      <c r="S42" s="190">
        <v>10218984.736850001</v>
      </c>
      <c r="T42" s="203"/>
      <c r="U42" s="190">
        <v>4393758.0331500005</v>
      </c>
      <c r="W42" s="203">
        <v>30</v>
      </c>
    </row>
    <row r="43" spans="1:23" ht="9.75" customHeight="1" x14ac:dyDescent="0.25">
      <c r="A43" s="203">
        <v>31</v>
      </c>
      <c r="B43" s="234"/>
      <c r="C43" s="273" t="s">
        <v>113</v>
      </c>
      <c r="D43" s="203"/>
      <c r="E43" s="190">
        <v>182280</v>
      </c>
      <c r="F43" s="203"/>
      <c r="G43" s="190">
        <v>16306936</v>
      </c>
      <c r="H43" s="203"/>
      <c r="I43" s="190">
        <v>9153131</v>
      </c>
      <c r="J43" s="203"/>
      <c r="K43" s="190">
        <v>144199322</v>
      </c>
      <c r="L43" s="203"/>
      <c r="M43" s="190">
        <v>0</v>
      </c>
      <c r="N43" s="203"/>
      <c r="O43" s="190">
        <v>0</v>
      </c>
      <c r="P43" s="203"/>
      <c r="Q43" s="190">
        <v>43147773</v>
      </c>
      <c r="R43" s="203"/>
      <c r="S43" s="190">
        <v>4415633.1297769994</v>
      </c>
      <c r="T43" s="203"/>
      <c r="U43" s="190">
        <v>2528244.880223</v>
      </c>
      <c r="W43" s="203">
        <v>31</v>
      </c>
    </row>
    <row r="44" spans="1:23" ht="9.75" customHeight="1" x14ac:dyDescent="0.25">
      <c r="A44" s="203">
        <v>32</v>
      </c>
      <c r="B44" s="235"/>
      <c r="C44" s="273" t="s">
        <v>114</v>
      </c>
      <c r="D44" s="203"/>
      <c r="E44" s="190">
        <v>0</v>
      </c>
      <c r="F44" s="203"/>
      <c r="G44" s="190">
        <v>4639642</v>
      </c>
      <c r="H44" s="203"/>
      <c r="I44" s="190">
        <v>1274326</v>
      </c>
      <c r="J44" s="203"/>
      <c r="K44" s="190">
        <v>31262817</v>
      </c>
      <c r="L44" s="203"/>
      <c r="M44" s="190">
        <v>0</v>
      </c>
      <c r="N44" s="203"/>
      <c r="O44" s="190">
        <v>0</v>
      </c>
      <c r="P44" s="203"/>
      <c r="Q44" s="190">
        <v>3679990</v>
      </c>
      <c r="R44" s="203"/>
      <c r="S44" s="190">
        <v>1079892.9099999999</v>
      </c>
      <c r="T44" s="203"/>
      <c r="U44" s="190">
        <v>0</v>
      </c>
      <c r="W44" s="203">
        <v>32</v>
      </c>
    </row>
    <row r="45" spans="1:23" ht="9.75" customHeight="1" x14ac:dyDescent="0.25">
      <c r="A45" s="203">
        <v>33</v>
      </c>
      <c r="B45" s="234"/>
      <c r="C45" s="273" t="s">
        <v>115</v>
      </c>
      <c r="D45" s="203"/>
      <c r="E45" s="190">
        <v>0</v>
      </c>
      <c r="F45" s="203"/>
      <c r="G45" s="190">
        <v>4096410</v>
      </c>
      <c r="H45" s="203"/>
      <c r="I45" s="190">
        <v>1254345</v>
      </c>
      <c r="J45" s="203"/>
      <c r="K45" s="190">
        <v>31795521</v>
      </c>
      <c r="L45" s="203"/>
      <c r="M45" s="190">
        <v>0</v>
      </c>
      <c r="N45" s="203"/>
      <c r="O45" s="190">
        <v>0</v>
      </c>
      <c r="P45" s="203"/>
      <c r="Q45" s="190">
        <v>5398781</v>
      </c>
      <c r="R45" s="203"/>
      <c r="S45" s="190">
        <v>832993.92474900011</v>
      </c>
      <c r="T45" s="203"/>
      <c r="U45" s="190">
        <v>504902.885251</v>
      </c>
      <c r="W45" s="203">
        <v>33</v>
      </c>
    </row>
    <row r="46" spans="1:23" ht="9.75" customHeight="1" x14ac:dyDescent="0.25">
      <c r="A46" s="203">
        <v>34</v>
      </c>
      <c r="B46" s="234"/>
      <c r="C46" s="273" t="s">
        <v>116</v>
      </c>
      <c r="D46" s="203"/>
      <c r="E46" s="190">
        <v>0</v>
      </c>
      <c r="F46" s="203"/>
      <c r="G46" s="190">
        <v>17057685</v>
      </c>
      <c r="H46" s="203"/>
      <c r="I46" s="190">
        <v>3049877</v>
      </c>
      <c r="J46" s="203"/>
      <c r="K46" s="190">
        <v>127171058</v>
      </c>
      <c r="L46" s="203"/>
      <c r="M46" s="190">
        <v>0</v>
      </c>
      <c r="N46" s="203"/>
      <c r="O46" s="190">
        <v>0</v>
      </c>
      <c r="P46" s="203"/>
      <c r="Q46" s="190">
        <v>22906771</v>
      </c>
      <c r="R46" s="203"/>
      <c r="S46" s="190">
        <v>5432404.1246529995</v>
      </c>
      <c r="T46" s="203"/>
      <c r="U46" s="190">
        <v>1387377.7253469999</v>
      </c>
      <c r="W46" s="203">
        <v>34</v>
      </c>
    </row>
    <row r="47" spans="1:23" ht="9.75" customHeight="1" x14ac:dyDescent="0.25">
      <c r="A47" s="203">
        <v>35</v>
      </c>
      <c r="B47" s="234"/>
      <c r="C47" s="273" t="s">
        <v>117</v>
      </c>
      <c r="D47" s="203"/>
      <c r="E47" s="190">
        <v>0</v>
      </c>
      <c r="F47" s="203"/>
      <c r="G47" s="190">
        <v>96302076</v>
      </c>
      <c r="H47" s="203"/>
      <c r="I47" s="190">
        <v>24854135</v>
      </c>
      <c r="J47" s="203"/>
      <c r="K47" s="190">
        <v>458643482</v>
      </c>
      <c r="L47" s="203"/>
      <c r="M47" s="190">
        <v>0</v>
      </c>
      <c r="N47" s="203"/>
      <c r="O47" s="190">
        <v>1349879</v>
      </c>
      <c r="P47" s="203"/>
      <c r="Q47" s="190">
        <v>120557291</v>
      </c>
      <c r="R47" s="203"/>
      <c r="S47" s="190">
        <v>4766877.1055780007</v>
      </c>
      <c r="T47" s="203"/>
      <c r="U47" s="190">
        <v>1819446.1944220001</v>
      </c>
      <c r="W47" s="203">
        <v>35</v>
      </c>
    </row>
    <row r="48" spans="1:23" ht="9.75" customHeight="1" x14ac:dyDescent="0.25">
      <c r="A48" s="203">
        <v>36</v>
      </c>
      <c r="B48" s="235"/>
      <c r="C48" s="273" t="s">
        <v>118</v>
      </c>
      <c r="D48" s="203"/>
      <c r="E48" s="190">
        <v>0</v>
      </c>
      <c r="F48" s="203"/>
      <c r="G48" s="190">
        <v>3819131</v>
      </c>
      <c r="H48" s="203"/>
      <c r="I48" s="190">
        <v>1188704</v>
      </c>
      <c r="J48" s="203"/>
      <c r="K48" s="190">
        <v>29333364</v>
      </c>
      <c r="L48" s="203"/>
      <c r="M48" s="190">
        <v>0</v>
      </c>
      <c r="N48" s="203"/>
      <c r="O48" s="190">
        <v>0</v>
      </c>
      <c r="P48" s="203"/>
      <c r="Q48" s="190">
        <v>6327045</v>
      </c>
      <c r="R48" s="203"/>
      <c r="S48" s="190">
        <v>552599.88076999993</v>
      </c>
      <c r="T48" s="203"/>
      <c r="U48" s="190">
        <v>451682.65922999999</v>
      </c>
      <c r="W48" s="203">
        <v>36</v>
      </c>
    </row>
    <row r="49" spans="1:23" ht="9.75" customHeight="1" x14ac:dyDescent="0.25">
      <c r="A49" s="203">
        <v>37</v>
      </c>
      <c r="B49" s="234"/>
      <c r="C49" s="273" t="s">
        <v>119</v>
      </c>
      <c r="D49" s="203"/>
      <c r="E49" s="190">
        <v>0</v>
      </c>
      <c r="F49" s="203"/>
      <c r="G49" s="190">
        <v>1485395</v>
      </c>
      <c r="H49" s="203"/>
      <c r="I49" s="190">
        <v>131304</v>
      </c>
      <c r="J49" s="203"/>
      <c r="K49" s="190">
        <v>6946049</v>
      </c>
      <c r="L49" s="203"/>
      <c r="M49" s="190">
        <v>0</v>
      </c>
      <c r="N49" s="203"/>
      <c r="O49" s="190">
        <v>0</v>
      </c>
      <c r="P49" s="203"/>
      <c r="Q49" s="190">
        <v>1763006</v>
      </c>
      <c r="R49" s="203"/>
      <c r="S49" s="190">
        <v>205655.06499999997</v>
      </c>
      <c r="T49" s="203"/>
      <c r="U49" s="190">
        <v>62003.425000000003</v>
      </c>
      <c r="W49" s="203">
        <v>37</v>
      </c>
    </row>
    <row r="50" spans="1:23" ht="9.75" customHeight="1" x14ac:dyDescent="0.25">
      <c r="A50" s="221">
        <v>38</v>
      </c>
      <c r="B50" s="234"/>
      <c r="C50" s="273" t="s">
        <v>120</v>
      </c>
      <c r="D50" s="203"/>
      <c r="E50" s="191">
        <v>0</v>
      </c>
      <c r="F50" s="203"/>
      <c r="G50" s="191">
        <v>5974447</v>
      </c>
      <c r="H50" s="203"/>
      <c r="I50" s="191">
        <v>1765306</v>
      </c>
      <c r="J50" s="203"/>
      <c r="K50" s="191">
        <v>37820455</v>
      </c>
      <c r="L50" s="203"/>
      <c r="M50" s="191">
        <v>0</v>
      </c>
      <c r="N50" s="203"/>
      <c r="O50" s="191">
        <v>0</v>
      </c>
      <c r="P50" s="203"/>
      <c r="Q50" s="191">
        <v>8753513</v>
      </c>
      <c r="R50" s="203"/>
      <c r="S50" s="191">
        <v>567690.29868999997</v>
      </c>
      <c r="T50" s="203"/>
      <c r="U50" s="191">
        <v>280229.69131000002</v>
      </c>
      <c r="W50" s="221">
        <v>38</v>
      </c>
    </row>
    <row r="51" spans="1:23" ht="9.75" customHeight="1" x14ac:dyDescent="0.25">
      <c r="A51" s="203"/>
      <c r="D51" s="203"/>
      <c r="E51" s="203"/>
      <c r="F51" s="203"/>
      <c r="G51" s="203"/>
      <c r="H51" s="203"/>
      <c r="I51" s="203"/>
      <c r="J51" s="203"/>
      <c r="K51" s="203"/>
      <c r="L51" s="203"/>
      <c r="M51" s="203"/>
      <c r="N51" s="203"/>
      <c r="O51" s="203"/>
      <c r="P51" s="203"/>
      <c r="Q51" s="203"/>
      <c r="R51" s="203"/>
      <c r="S51" s="203"/>
      <c r="T51" s="203"/>
      <c r="U51" s="203"/>
      <c r="W51" s="203"/>
    </row>
    <row r="52" spans="1:23" ht="9.75" customHeight="1" x14ac:dyDescent="0.25">
      <c r="A52" s="221">
        <f>A50</f>
        <v>38</v>
      </c>
      <c r="B52" s="203"/>
      <c r="C52" s="211" t="s">
        <v>63</v>
      </c>
      <c r="D52" s="203"/>
      <c r="E52" s="192">
        <f>SUM(E13:E51)</f>
        <v>4442040</v>
      </c>
      <c r="F52" s="203"/>
      <c r="G52" s="192">
        <f>SUM(G13:G51)</f>
        <v>467222095</v>
      </c>
      <c r="H52" s="203"/>
      <c r="I52" s="192">
        <f>SUM(I13:I51)</f>
        <v>148177580</v>
      </c>
      <c r="J52" s="203"/>
      <c r="K52" s="192">
        <f>SUM(K13:K51)</f>
        <v>2950075752</v>
      </c>
      <c r="L52" s="203"/>
      <c r="M52" s="192">
        <f>SUM(M13:M51)</f>
        <v>10714</v>
      </c>
      <c r="N52" s="203"/>
      <c r="O52" s="192">
        <f>SUM(O13:O51)</f>
        <v>6065346</v>
      </c>
      <c r="P52" s="203"/>
      <c r="Q52" s="192">
        <f>SUM(Q13:Q51)</f>
        <v>843344657</v>
      </c>
      <c r="R52" s="203"/>
      <c r="S52" s="192">
        <f>SUM(S13:S51)</f>
        <v>105546100.17030701</v>
      </c>
      <c r="T52" s="203"/>
      <c r="U52" s="192">
        <f>SUM(U13:U51)</f>
        <v>34344961.639692999</v>
      </c>
      <c r="W52" s="221">
        <f>W50</f>
        <v>38</v>
      </c>
    </row>
    <row r="53" spans="1:23" ht="8.85" customHeight="1" x14ac:dyDescent="0.25">
      <c r="A53" s="203"/>
      <c r="B53" s="203"/>
      <c r="C53" s="203"/>
      <c r="D53" s="203"/>
      <c r="E53" s="203"/>
      <c r="F53" s="203"/>
      <c r="G53" s="203"/>
      <c r="H53" s="203"/>
      <c r="I53" s="203"/>
      <c r="J53" s="203"/>
      <c r="K53" s="203"/>
      <c r="L53" s="203"/>
      <c r="M53" s="203"/>
      <c r="N53" s="203"/>
      <c r="O53" s="203"/>
      <c r="P53" s="203"/>
      <c r="Q53" s="203"/>
      <c r="R53" s="203"/>
      <c r="S53" s="203"/>
      <c r="T53" s="203"/>
      <c r="U53" s="203"/>
    </row>
    <row r="54" spans="1:23" ht="8.85" customHeight="1" x14ac:dyDescent="0.25">
      <c r="A54" s="203"/>
      <c r="B54" s="203"/>
      <c r="C54" s="203"/>
      <c r="D54" s="203"/>
      <c r="E54" s="203"/>
      <c r="F54" s="203"/>
      <c r="G54" s="203"/>
      <c r="H54" s="203"/>
      <c r="I54" s="203"/>
      <c r="J54" s="203"/>
      <c r="K54" s="203"/>
      <c r="L54" s="203"/>
      <c r="M54" s="203"/>
      <c r="N54" s="203"/>
      <c r="O54" s="203"/>
      <c r="P54" s="203"/>
      <c r="Q54" s="203"/>
      <c r="R54" s="203"/>
      <c r="S54" s="203"/>
      <c r="T54" s="203"/>
      <c r="U54" s="203"/>
    </row>
    <row r="55" spans="1:23" ht="8.85" customHeight="1" x14ac:dyDescent="0.25">
      <c r="A55" s="203"/>
      <c r="B55" s="203"/>
      <c r="C55" s="203"/>
      <c r="D55" s="203"/>
      <c r="E55" s="203"/>
      <c r="F55" s="203"/>
      <c r="G55" s="203"/>
      <c r="H55" s="203"/>
      <c r="I55" s="203"/>
      <c r="J55" s="203"/>
      <c r="K55" s="203"/>
      <c r="L55" s="203"/>
      <c r="M55" s="203"/>
      <c r="N55" s="203"/>
      <c r="O55" s="203"/>
      <c r="P55" s="203"/>
      <c r="Q55" s="203"/>
      <c r="R55" s="203"/>
      <c r="S55" s="203"/>
      <c r="T55" s="203"/>
      <c r="U55" s="203"/>
    </row>
    <row r="56" spans="1:23" ht="8.85" customHeight="1" x14ac:dyDescent="0.25">
      <c r="A56" s="203"/>
      <c r="B56" s="203"/>
      <c r="C56" s="203"/>
      <c r="D56" s="203"/>
      <c r="E56" s="203"/>
      <c r="F56" s="203"/>
      <c r="G56" s="203"/>
      <c r="H56" s="203"/>
      <c r="I56" s="203"/>
      <c r="J56" s="203"/>
      <c r="K56" s="203"/>
      <c r="L56" s="203"/>
      <c r="M56" s="203"/>
      <c r="N56" s="203"/>
      <c r="O56" s="203"/>
      <c r="P56" s="203"/>
      <c r="Q56" s="203"/>
      <c r="R56" s="203"/>
      <c r="S56" s="203"/>
      <c r="T56" s="203"/>
      <c r="U56" s="203"/>
    </row>
    <row r="57" spans="1:23" ht="8.85" customHeight="1" x14ac:dyDescent="0.25">
      <c r="A57" s="203"/>
      <c r="B57" s="203"/>
      <c r="C57" s="203"/>
      <c r="D57" s="203"/>
      <c r="E57" s="203"/>
      <c r="F57" s="203"/>
      <c r="G57" s="203"/>
      <c r="H57" s="203"/>
      <c r="I57" s="203"/>
      <c r="J57" s="203"/>
      <c r="K57" s="203"/>
      <c r="L57" s="203"/>
      <c r="M57" s="203"/>
      <c r="N57" s="203"/>
      <c r="O57" s="203"/>
      <c r="P57" s="203"/>
      <c r="Q57" s="203"/>
      <c r="R57" s="203"/>
      <c r="S57" s="203"/>
      <c r="T57" s="203"/>
      <c r="U57" s="203"/>
    </row>
    <row r="58" spans="1:23" ht="8.85" customHeight="1" x14ac:dyDescent="0.25">
      <c r="A58" s="203"/>
      <c r="B58" s="203"/>
      <c r="C58" s="203"/>
      <c r="D58" s="203"/>
      <c r="E58" s="203"/>
      <c r="F58" s="203"/>
      <c r="G58" s="203"/>
      <c r="H58" s="203"/>
      <c r="I58" s="203"/>
      <c r="J58" s="203"/>
      <c r="K58" s="203"/>
      <c r="L58" s="203"/>
      <c r="M58" s="203"/>
      <c r="N58" s="203"/>
      <c r="O58" s="203"/>
      <c r="P58" s="203"/>
      <c r="Q58" s="203"/>
      <c r="R58" s="203"/>
      <c r="S58" s="203"/>
      <c r="T58" s="203"/>
      <c r="U58" s="203"/>
    </row>
    <row r="59" spans="1:23" ht="8.85" customHeight="1" x14ac:dyDescent="0.25">
      <c r="A59" s="203"/>
      <c r="B59" s="203"/>
      <c r="C59" s="203"/>
      <c r="D59" s="203"/>
      <c r="E59" s="203"/>
      <c r="F59" s="203"/>
      <c r="G59" s="203"/>
      <c r="H59" s="203"/>
      <c r="I59" s="203"/>
      <c r="J59" s="203"/>
      <c r="K59" s="203"/>
      <c r="L59" s="203"/>
      <c r="M59" s="203"/>
      <c r="N59" s="203"/>
      <c r="O59" s="203"/>
      <c r="P59" s="203"/>
      <c r="Q59" s="203"/>
      <c r="R59" s="203"/>
      <c r="S59" s="203"/>
      <c r="T59" s="203"/>
      <c r="U59" s="203"/>
    </row>
    <row r="60" spans="1:23" ht="8.85" customHeight="1" x14ac:dyDescent="0.25">
      <c r="A60" s="203"/>
      <c r="B60" s="203"/>
      <c r="C60" s="203"/>
      <c r="D60" s="203"/>
      <c r="E60" s="203"/>
      <c r="F60" s="203"/>
      <c r="G60" s="203"/>
      <c r="H60" s="203"/>
      <c r="I60" s="203"/>
      <c r="J60" s="203"/>
      <c r="K60" s="203"/>
      <c r="L60" s="203"/>
      <c r="M60" s="203"/>
      <c r="N60" s="203"/>
      <c r="O60" s="203"/>
      <c r="P60" s="203"/>
      <c r="Q60" s="203"/>
      <c r="R60" s="203"/>
      <c r="S60" s="203"/>
      <c r="T60" s="203"/>
      <c r="U60" s="203"/>
    </row>
    <row r="61" spans="1:23" ht="8.85" customHeight="1" x14ac:dyDescent="0.25">
      <c r="A61" s="203"/>
      <c r="B61" s="203"/>
      <c r="C61" s="203"/>
      <c r="D61" s="203"/>
      <c r="E61" s="203"/>
      <c r="F61" s="203"/>
      <c r="G61" s="203"/>
      <c r="H61" s="203"/>
      <c r="I61" s="203"/>
      <c r="J61" s="203"/>
      <c r="K61" s="203"/>
      <c r="L61" s="203"/>
      <c r="M61" s="203"/>
      <c r="N61" s="203"/>
      <c r="O61" s="203"/>
      <c r="P61" s="203"/>
      <c r="Q61" s="203"/>
      <c r="R61" s="203"/>
      <c r="S61" s="203"/>
      <c r="T61" s="203"/>
      <c r="U61" s="203"/>
    </row>
    <row r="62" spans="1:23" ht="8.85" customHeight="1" x14ac:dyDescent="0.25">
      <c r="A62" s="203"/>
      <c r="B62" s="203"/>
      <c r="C62" s="203"/>
      <c r="D62" s="203"/>
      <c r="E62" s="203"/>
      <c r="F62" s="203"/>
      <c r="G62" s="203"/>
      <c r="H62" s="203"/>
      <c r="I62" s="203"/>
      <c r="J62" s="203"/>
      <c r="K62" s="203"/>
      <c r="L62" s="203"/>
      <c r="M62" s="203"/>
      <c r="N62" s="203"/>
      <c r="O62" s="203"/>
      <c r="P62" s="203"/>
      <c r="Q62" s="203"/>
      <c r="R62" s="203"/>
      <c r="S62" s="203"/>
      <c r="T62" s="203"/>
      <c r="U62" s="203"/>
    </row>
    <row r="63" spans="1:23" ht="8.85" customHeight="1" x14ac:dyDescent="0.25">
      <c r="A63" s="203"/>
      <c r="B63" s="203"/>
      <c r="C63" s="203"/>
      <c r="D63" s="203"/>
      <c r="E63" s="203"/>
      <c r="F63" s="203"/>
      <c r="G63" s="203"/>
      <c r="H63" s="203"/>
      <c r="I63" s="203"/>
      <c r="J63" s="203"/>
      <c r="K63" s="203"/>
      <c r="L63" s="203"/>
      <c r="M63" s="203"/>
      <c r="N63" s="203"/>
      <c r="O63" s="203"/>
      <c r="P63" s="203"/>
      <c r="Q63" s="203"/>
      <c r="R63" s="203"/>
      <c r="S63" s="203"/>
      <c r="T63" s="203"/>
      <c r="U63" s="203"/>
    </row>
    <row r="64" spans="1:23" ht="8.85" customHeight="1" x14ac:dyDescent="0.25">
      <c r="A64" s="203"/>
      <c r="B64" s="203"/>
      <c r="C64" s="203"/>
      <c r="D64" s="203"/>
      <c r="E64" s="203"/>
      <c r="F64" s="203"/>
      <c r="G64" s="203"/>
      <c r="H64" s="203"/>
      <c r="I64" s="203"/>
      <c r="J64" s="203"/>
      <c r="K64" s="203"/>
      <c r="L64" s="203"/>
      <c r="M64" s="203"/>
      <c r="N64" s="203"/>
      <c r="O64" s="203"/>
      <c r="P64" s="203"/>
      <c r="Q64" s="203"/>
      <c r="R64" s="203"/>
      <c r="S64" s="203"/>
      <c r="T64" s="203"/>
      <c r="U64" s="203"/>
    </row>
    <row r="65" spans="1:23" ht="2.4500000000000002" customHeight="1" x14ac:dyDescent="0.25">
      <c r="A65" s="203"/>
      <c r="B65" s="203"/>
      <c r="C65" s="203"/>
      <c r="D65" s="203"/>
      <c r="E65" s="203"/>
      <c r="F65" s="203"/>
      <c r="G65" s="203"/>
      <c r="H65" s="203"/>
      <c r="I65" s="203"/>
      <c r="J65" s="203"/>
      <c r="K65" s="203"/>
      <c r="L65" s="203"/>
      <c r="M65" s="203"/>
      <c r="N65" s="203"/>
      <c r="O65" s="203"/>
      <c r="P65" s="203"/>
      <c r="Q65" s="203"/>
      <c r="R65" s="203"/>
      <c r="S65" s="203"/>
      <c r="T65" s="203"/>
      <c r="U65" s="203"/>
    </row>
    <row r="66" spans="1:23" ht="2.4500000000000002" customHeight="1" x14ac:dyDescent="0.25">
      <c r="A66" s="203"/>
      <c r="B66" s="203"/>
      <c r="C66" s="203"/>
      <c r="D66" s="203"/>
      <c r="E66" s="203"/>
      <c r="F66" s="203"/>
      <c r="G66" s="203"/>
      <c r="H66" s="203"/>
      <c r="I66" s="203"/>
      <c r="J66" s="203"/>
      <c r="K66" s="203"/>
      <c r="L66" s="203"/>
      <c r="M66" s="203"/>
      <c r="N66" s="203"/>
      <c r="O66" s="203"/>
      <c r="P66" s="203"/>
      <c r="Q66" s="203"/>
      <c r="R66" s="203"/>
      <c r="S66" s="203"/>
      <c r="T66" s="203"/>
      <c r="U66" s="203"/>
    </row>
    <row r="67" spans="1:23" ht="10.5" customHeight="1" x14ac:dyDescent="0.25">
      <c r="A67" s="223" t="s">
        <v>309</v>
      </c>
      <c r="B67" s="203"/>
      <c r="C67" s="203"/>
      <c r="D67" s="203"/>
      <c r="E67" s="203"/>
      <c r="F67" s="203"/>
      <c r="G67" s="203"/>
      <c r="H67" s="203"/>
      <c r="I67" s="203"/>
      <c r="J67" s="203"/>
      <c r="K67" s="203"/>
      <c r="L67" s="203"/>
      <c r="M67" s="203"/>
      <c r="N67" s="203"/>
      <c r="O67" s="203"/>
      <c r="P67" s="203"/>
      <c r="Q67" s="203"/>
      <c r="R67" s="203"/>
      <c r="S67" s="203"/>
      <c r="T67" s="203"/>
      <c r="U67" s="203"/>
    </row>
    <row r="68" spans="1:23" ht="10.5" customHeight="1" x14ac:dyDescent="0.25">
      <c r="A68" s="205"/>
      <c r="B68" s="203"/>
      <c r="D68" s="229" t="s">
        <v>290</v>
      </c>
      <c r="E68" s="232"/>
      <c r="F68" s="229"/>
      <c r="G68" s="229"/>
      <c r="H68" s="229"/>
      <c r="I68" s="229"/>
      <c r="J68" s="229"/>
      <c r="K68" s="229"/>
      <c r="L68" s="229"/>
      <c r="M68" s="229"/>
      <c r="N68" s="229"/>
      <c r="O68" s="229"/>
      <c r="P68" s="229"/>
      <c r="Q68" s="229"/>
      <c r="R68" s="229"/>
      <c r="S68" s="203"/>
      <c r="T68" s="203"/>
      <c r="U68" s="204" t="s">
        <v>291</v>
      </c>
    </row>
    <row r="69" spans="1:23" ht="10.5" customHeight="1" x14ac:dyDescent="0.25">
      <c r="A69" s="220"/>
      <c r="B69" s="203"/>
      <c r="D69" s="229" t="s">
        <v>292</v>
      </c>
      <c r="E69" s="232"/>
      <c r="F69" s="229"/>
      <c r="G69" s="229"/>
      <c r="H69" s="229"/>
      <c r="I69" s="229"/>
      <c r="J69" s="229"/>
      <c r="K69" s="229"/>
      <c r="L69" s="229"/>
      <c r="M69" s="229"/>
      <c r="N69" s="229"/>
      <c r="O69" s="229"/>
      <c r="P69" s="229"/>
      <c r="Q69" s="229"/>
      <c r="R69" s="229"/>
      <c r="S69" s="203"/>
      <c r="T69" s="203"/>
      <c r="U69" s="204" t="s">
        <v>122</v>
      </c>
    </row>
    <row r="70" spans="1:23" ht="10.5" customHeight="1" x14ac:dyDescent="0.25">
      <c r="A70" s="218"/>
      <c r="B70" s="203"/>
      <c r="D70" s="229" t="s">
        <v>293</v>
      </c>
      <c r="E70" s="232"/>
      <c r="F70" s="229"/>
      <c r="G70" s="229"/>
      <c r="H70" s="229"/>
      <c r="I70" s="229"/>
      <c r="J70" s="229"/>
      <c r="K70" s="229"/>
      <c r="L70" s="229"/>
      <c r="M70" s="229"/>
      <c r="N70" s="229"/>
      <c r="O70" s="229"/>
      <c r="P70" s="229"/>
      <c r="Q70" s="229"/>
      <c r="R70" s="229"/>
      <c r="S70" s="203"/>
      <c r="T70" s="203"/>
      <c r="U70" s="203"/>
    </row>
    <row r="71" spans="1:23" ht="9.6" customHeight="1" x14ac:dyDescent="0.25">
      <c r="A71" s="203"/>
      <c r="B71" s="203"/>
      <c r="C71" s="203"/>
      <c r="D71" s="203"/>
      <c r="E71" s="203"/>
      <c r="F71" s="203"/>
      <c r="G71" s="203"/>
      <c r="H71" s="203"/>
      <c r="I71" s="203"/>
      <c r="J71" s="203"/>
      <c r="K71" s="203"/>
      <c r="L71" s="203"/>
      <c r="M71" s="203"/>
      <c r="N71" s="203"/>
      <c r="O71" s="203"/>
      <c r="P71" s="203"/>
      <c r="Q71" s="203"/>
      <c r="R71" s="203"/>
      <c r="S71" s="203"/>
      <c r="T71" s="203"/>
      <c r="U71" s="203"/>
    </row>
    <row r="72" spans="1:23" ht="9.6" customHeight="1" x14ac:dyDescent="0.25">
      <c r="A72" s="203"/>
      <c r="B72" s="203"/>
      <c r="C72" s="203"/>
      <c r="D72" s="203"/>
      <c r="E72" s="203"/>
      <c r="F72" s="203"/>
      <c r="G72" s="203"/>
      <c r="H72" s="203"/>
      <c r="I72" s="203"/>
      <c r="J72" s="203"/>
      <c r="K72" s="203"/>
      <c r="L72" s="203"/>
      <c r="M72" s="203"/>
      <c r="N72" s="203"/>
      <c r="O72" s="203"/>
      <c r="P72" s="203"/>
      <c r="Q72" s="203"/>
      <c r="R72" s="203"/>
      <c r="S72" s="203"/>
      <c r="T72" s="203"/>
      <c r="U72" s="203"/>
    </row>
    <row r="73" spans="1:23" ht="9.6" customHeight="1" x14ac:dyDescent="0.25">
      <c r="A73" s="203"/>
      <c r="B73" s="203"/>
      <c r="C73" s="203"/>
      <c r="D73" s="203"/>
      <c r="E73" s="203"/>
      <c r="F73" s="203"/>
      <c r="G73" s="203"/>
      <c r="H73" s="203"/>
      <c r="I73" s="203"/>
      <c r="J73" s="203"/>
      <c r="K73" s="203"/>
      <c r="L73" s="203"/>
      <c r="M73" s="203"/>
      <c r="N73" s="203"/>
      <c r="O73" s="203"/>
      <c r="P73" s="203"/>
      <c r="Q73" s="203"/>
      <c r="R73" s="203"/>
      <c r="S73" s="210" t="s">
        <v>294</v>
      </c>
      <c r="T73" s="210"/>
      <c r="U73" s="210"/>
    </row>
    <row r="74" spans="1:23" ht="9.6" customHeight="1" x14ac:dyDescent="0.25">
      <c r="A74" s="203"/>
      <c r="B74" s="203"/>
      <c r="C74" s="203"/>
      <c r="D74" s="203"/>
      <c r="E74" s="203"/>
      <c r="F74" s="203"/>
      <c r="G74" s="203"/>
      <c r="H74" s="203"/>
      <c r="I74" s="203"/>
      <c r="J74" s="203"/>
      <c r="K74" s="203"/>
      <c r="L74" s="203"/>
      <c r="M74" s="203"/>
      <c r="N74" s="203"/>
      <c r="O74" s="203"/>
      <c r="P74" s="203"/>
      <c r="Q74" s="203"/>
      <c r="R74" s="203"/>
      <c r="S74" s="233" t="s">
        <v>295</v>
      </c>
      <c r="T74" s="229"/>
      <c r="U74" s="229"/>
    </row>
    <row r="75" spans="1:23" ht="9.6" customHeight="1" x14ac:dyDescent="0.25">
      <c r="A75" s="203"/>
      <c r="B75" s="203"/>
      <c r="C75" s="203"/>
      <c r="D75" s="203"/>
      <c r="E75" s="210" t="s">
        <v>49</v>
      </c>
      <c r="F75" s="210"/>
      <c r="G75" s="210"/>
      <c r="H75" s="210"/>
      <c r="I75" s="210"/>
      <c r="J75" s="210"/>
      <c r="K75" s="210"/>
      <c r="L75" s="203"/>
      <c r="M75" s="210" t="s">
        <v>50</v>
      </c>
      <c r="N75" s="210"/>
      <c r="O75" s="210"/>
      <c r="P75" s="210"/>
      <c r="Q75" s="210"/>
      <c r="R75" s="203"/>
      <c r="S75" s="210" t="s">
        <v>296</v>
      </c>
      <c r="T75" s="210"/>
      <c r="U75" s="210"/>
    </row>
    <row r="76" spans="1:23" ht="9.6" customHeight="1" x14ac:dyDescent="0.25">
      <c r="A76" s="203"/>
      <c r="B76" s="203"/>
      <c r="C76" s="203"/>
      <c r="D76" s="203"/>
      <c r="E76" s="211" t="s">
        <v>297</v>
      </c>
      <c r="F76" s="203"/>
      <c r="G76" s="211" t="s">
        <v>298</v>
      </c>
      <c r="H76" s="203"/>
      <c r="I76" s="211" t="s">
        <v>299</v>
      </c>
      <c r="J76" s="203"/>
      <c r="K76" s="203"/>
      <c r="L76" s="203"/>
      <c r="M76" s="211" t="s">
        <v>297</v>
      </c>
      <c r="N76" s="203"/>
      <c r="O76" s="211" t="s">
        <v>298</v>
      </c>
      <c r="P76" s="203"/>
      <c r="Q76" s="203"/>
      <c r="R76" s="203"/>
      <c r="S76" s="203"/>
      <c r="T76" s="203"/>
      <c r="U76" s="203"/>
    </row>
    <row r="77" spans="1:23" ht="9.6" customHeight="1" x14ac:dyDescent="0.25">
      <c r="A77" s="203"/>
      <c r="B77" s="203"/>
      <c r="C77" s="203"/>
      <c r="D77" s="203"/>
      <c r="E77" s="211" t="s">
        <v>300</v>
      </c>
      <c r="F77" s="203"/>
      <c r="G77" s="211" t="s">
        <v>301</v>
      </c>
      <c r="H77" s="203"/>
      <c r="I77" s="211" t="s">
        <v>302</v>
      </c>
      <c r="J77" s="203"/>
      <c r="K77" s="211" t="s">
        <v>301</v>
      </c>
      <c r="L77" s="203"/>
      <c r="M77" s="211" t="s">
        <v>300</v>
      </c>
      <c r="N77" s="203"/>
      <c r="O77" s="211" t="s">
        <v>301</v>
      </c>
      <c r="P77" s="203"/>
      <c r="Q77" s="211" t="s">
        <v>301</v>
      </c>
      <c r="R77" s="203"/>
      <c r="S77" s="203"/>
      <c r="T77" s="203"/>
      <c r="U77" s="203"/>
    </row>
    <row r="78" spans="1:23" ht="9.6" customHeight="1" x14ac:dyDescent="0.25">
      <c r="A78" s="212" t="s">
        <v>69</v>
      </c>
      <c r="B78" s="203"/>
      <c r="C78" s="212" t="s">
        <v>71</v>
      </c>
      <c r="D78" s="203"/>
      <c r="E78" s="212" t="s">
        <v>303</v>
      </c>
      <c r="F78" s="203"/>
      <c r="G78" s="212" t="s">
        <v>304</v>
      </c>
      <c r="H78" s="203"/>
      <c r="I78" s="212" t="s">
        <v>305</v>
      </c>
      <c r="J78" s="203"/>
      <c r="K78" s="212" t="s">
        <v>304</v>
      </c>
      <c r="L78" s="203"/>
      <c r="M78" s="212" t="s">
        <v>303</v>
      </c>
      <c r="N78" s="203"/>
      <c r="O78" s="212" t="s">
        <v>306</v>
      </c>
      <c r="P78" s="203"/>
      <c r="Q78" s="212" t="s">
        <v>306</v>
      </c>
      <c r="R78" s="203"/>
      <c r="S78" s="212" t="s">
        <v>307</v>
      </c>
      <c r="T78" s="203"/>
      <c r="U78" s="212" t="s">
        <v>308</v>
      </c>
      <c r="W78" s="241" t="s">
        <v>69</v>
      </c>
    </row>
    <row r="79" spans="1:23" ht="9.75" customHeight="1" x14ac:dyDescent="0.25">
      <c r="A79" s="203"/>
      <c r="B79" s="10" t="s">
        <v>282</v>
      </c>
      <c r="C79" s="203"/>
      <c r="D79" s="203"/>
      <c r="E79" s="203"/>
      <c r="F79" s="203"/>
      <c r="G79" s="203"/>
      <c r="H79" s="203"/>
      <c r="I79" s="203"/>
      <c r="J79" s="203"/>
      <c r="K79" s="203"/>
      <c r="L79" s="203"/>
      <c r="M79" s="203"/>
      <c r="N79" s="203"/>
      <c r="O79" s="203"/>
      <c r="P79" s="203"/>
      <c r="Q79" s="203"/>
      <c r="R79" s="203"/>
      <c r="S79" s="203"/>
      <c r="T79" s="203"/>
      <c r="U79" s="203"/>
    </row>
    <row r="80" spans="1:23" ht="9.75" customHeight="1" x14ac:dyDescent="0.25">
      <c r="A80" s="203">
        <v>1</v>
      </c>
      <c r="B80" s="234"/>
      <c r="C80" s="10" t="s">
        <v>123</v>
      </c>
      <c r="D80" s="203"/>
      <c r="E80" s="189">
        <v>0</v>
      </c>
      <c r="F80" s="203"/>
      <c r="G80" s="189">
        <v>4130253</v>
      </c>
      <c r="H80" s="203"/>
      <c r="I80" s="189">
        <v>3798322</v>
      </c>
      <c r="J80" s="203"/>
      <c r="K80" s="189">
        <v>38783219</v>
      </c>
      <c r="L80" s="203"/>
      <c r="M80" s="189">
        <v>28958</v>
      </c>
      <c r="N80" s="203"/>
      <c r="O80" s="189">
        <v>146603</v>
      </c>
      <c r="P80" s="203"/>
      <c r="Q80" s="189">
        <v>9126802</v>
      </c>
      <c r="R80" s="203"/>
      <c r="S80" s="189">
        <v>9056502.3247900009</v>
      </c>
      <c r="T80" s="203"/>
      <c r="U80" s="189">
        <v>1080218.4652100001</v>
      </c>
      <c r="W80" s="203">
        <v>1</v>
      </c>
    </row>
    <row r="81" spans="1:23" ht="9.75" customHeight="1" x14ac:dyDescent="0.25">
      <c r="A81" s="203">
        <v>2</v>
      </c>
      <c r="B81" s="234"/>
      <c r="C81" s="10" t="s">
        <v>124</v>
      </c>
      <c r="D81" s="203"/>
      <c r="E81" s="190">
        <v>156853</v>
      </c>
      <c r="F81" s="203"/>
      <c r="G81" s="190">
        <v>20148933</v>
      </c>
      <c r="H81" s="203"/>
      <c r="I81" s="190">
        <v>4198072</v>
      </c>
      <c r="J81" s="203"/>
      <c r="K81" s="190">
        <v>69788883</v>
      </c>
      <c r="L81" s="203"/>
      <c r="M81" s="190">
        <v>80696</v>
      </c>
      <c r="N81" s="203"/>
      <c r="O81" s="190">
        <v>0</v>
      </c>
      <c r="P81" s="203"/>
      <c r="Q81" s="190">
        <v>20492137</v>
      </c>
      <c r="R81" s="203"/>
      <c r="S81" s="190">
        <v>15658704.317662001</v>
      </c>
      <c r="T81" s="203"/>
      <c r="U81" s="190">
        <v>624393.37233799999</v>
      </c>
      <c r="W81" s="203">
        <v>2</v>
      </c>
    </row>
    <row r="82" spans="1:23" ht="9.75" customHeight="1" x14ac:dyDescent="0.25">
      <c r="A82" s="203">
        <v>3</v>
      </c>
      <c r="B82" s="234"/>
      <c r="C82" s="10" t="s">
        <v>125</v>
      </c>
      <c r="D82" s="203"/>
      <c r="E82" s="190">
        <v>0</v>
      </c>
      <c r="F82" s="203"/>
      <c r="G82" s="190">
        <v>2134720</v>
      </c>
      <c r="H82" s="203"/>
      <c r="I82" s="190">
        <v>3355925</v>
      </c>
      <c r="J82" s="203"/>
      <c r="K82" s="190">
        <v>19055457</v>
      </c>
      <c r="L82" s="203"/>
      <c r="M82" s="190">
        <v>392167</v>
      </c>
      <c r="N82" s="203"/>
      <c r="O82" s="190">
        <v>0</v>
      </c>
      <c r="P82" s="203"/>
      <c r="Q82" s="190">
        <v>4038604</v>
      </c>
      <c r="R82" s="203"/>
      <c r="S82" s="190">
        <v>4999099.7162370002</v>
      </c>
      <c r="T82" s="203"/>
      <c r="U82" s="190">
        <v>458885.47376300005</v>
      </c>
      <c r="W82" s="203">
        <v>3</v>
      </c>
    </row>
    <row r="83" spans="1:23" ht="9.75" customHeight="1" x14ac:dyDescent="0.25">
      <c r="A83" s="203">
        <v>4</v>
      </c>
      <c r="B83" s="234"/>
      <c r="C83" s="10" t="s">
        <v>126</v>
      </c>
      <c r="D83" s="203"/>
      <c r="E83" s="190">
        <v>0</v>
      </c>
      <c r="F83" s="203"/>
      <c r="G83" s="190">
        <v>1380110</v>
      </c>
      <c r="H83" s="203"/>
      <c r="I83" s="190">
        <v>1392843</v>
      </c>
      <c r="J83" s="203"/>
      <c r="K83" s="190">
        <v>13742118</v>
      </c>
      <c r="L83" s="203"/>
      <c r="M83" s="190">
        <v>0</v>
      </c>
      <c r="N83" s="203"/>
      <c r="O83" s="190">
        <v>0</v>
      </c>
      <c r="P83" s="203"/>
      <c r="Q83" s="190">
        <v>2373096</v>
      </c>
      <c r="R83" s="203"/>
      <c r="S83" s="190">
        <v>3249423.2706000004</v>
      </c>
      <c r="T83" s="203"/>
      <c r="U83" s="190">
        <v>215688.48940000002</v>
      </c>
      <c r="W83" s="203">
        <v>4</v>
      </c>
    </row>
    <row r="84" spans="1:23" ht="9.75" customHeight="1" x14ac:dyDescent="0.25">
      <c r="A84" s="203">
        <v>5</v>
      </c>
      <c r="B84" s="234"/>
      <c r="C84" s="10" t="s">
        <v>127</v>
      </c>
      <c r="D84" s="203"/>
      <c r="E84" s="190">
        <v>0</v>
      </c>
      <c r="F84" s="203"/>
      <c r="G84" s="190">
        <v>3365663</v>
      </c>
      <c r="H84" s="203"/>
      <c r="I84" s="190">
        <v>2550384</v>
      </c>
      <c r="J84" s="203"/>
      <c r="K84" s="190">
        <v>33996709</v>
      </c>
      <c r="L84" s="203"/>
      <c r="M84" s="190">
        <v>132618</v>
      </c>
      <c r="N84" s="203"/>
      <c r="O84" s="190">
        <v>0</v>
      </c>
      <c r="P84" s="203"/>
      <c r="Q84" s="190">
        <v>6044219</v>
      </c>
      <c r="R84" s="203"/>
      <c r="S84" s="190">
        <v>6125101.7030299995</v>
      </c>
      <c r="T84" s="203"/>
      <c r="U84" s="190">
        <v>652871.38697000011</v>
      </c>
      <c r="W84" s="203">
        <v>5</v>
      </c>
    </row>
    <row r="85" spans="1:23" ht="9.75" customHeight="1" x14ac:dyDescent="0.25">
      <c r="A85" s="203">
        <v>6</v>
      </c>
      <c r="B85" s="234"/>
      <c r="C85" s="10" t="s">
        <v>128</v>
      </c>
      <c r="D85" s="203"/>
      <c r="E85" s="190">
        <v>0</v>
      </c>
      <c r="F85" s="203"/>
      <c r="G85" s="190">
        <v>1664090</v>
      </c>
      <c r="H85" s="203"/>
      <c r="I85" s="190">
        <v>1509881</v>
      </c>
      <c r="J85" s="203"/>
      <c r="K85" s="190">
        <v>18886945</v>
      </c>
      <c r="L85" s="203"/>
      <c r="M85" s="190">
        <v>4669</v>
      </c>
      <c r="N85" s="203"/>
      <c r="O85" s="190">
        <v>0</v>
      </c>
      <c r="P85" s="203"/>
      <c r="Q85" s="190">
        <v>3436806</v>
      </c>
      <c r="R85" s="203"/>
      <c r="S85" s="190">
        <v>3950337.0781999999</v>
      </c>
      <c r="T85" s="203"/>
      <c r="U85" s="190">
        <v>415902.29180000001</v>
      </c>
      <c r="W85" s="203">
        <v>6</v>
      </c>
    </row>
    <row r="86" spans="1:23" ht="9.75" customHeight="1" x14ac:dyDescent="0.25">
      <c r="A86" s="203">
        <v>7</v>
      </c>
      <c r="B86" s="234"/>
      <c r="C86" s="10" t="s">
        <v>129</v>
      </c>
      <c r="D86" s="203"/>
      <c r="E86" s="190">
        <v>0</v>
      </c>
      <c r="F86" s="203"/>
      <c r="G86" s="190">
        <v>45651832</v>
      </c>
      <c r="H86" s="203"/>
      <c r="I86" s="190">
        <v>10600244</v>
      </c>
      <c r="J86" s="203"/>
      <c r="K86" s="190">
        <v>120278723</v>
      </c>
      <c r="L86" s="203"/>
      <c r="M86" s="190">
        <v>0</v>
      </c>
      <c r="N86" s="203"/>
      <c r="O86" s="190">
        <v>992109</v>
      </c>
      <c r="P86" s="203"/>
      <c r="Q86" s="190">
        <v>60631634</v>
      </c>
      <c r="R86" s="203"/>
      <c r="S86" s="190">
        <v>6897395.0400899993</v>
      </c>
      <c r="T86" s="203"/>
      <c r="U86" s="190">
        <v>651752.4999099999</v>
      </c>
      <c r="W86" s="203">
        <v>7</v>
      </c>
    </row>
    <row r="87" spans="1:23" ht="9.75" customHeight="1" x14ac:dyDescent="0.25">
      <c r="A87" s="203">
        <v>8</v>
      </c>
      <c r="B87" s="234"/>
      <c r="C87" s="10" t="s">
        <v>130</v>
      </c>
      <c r="D87" s="203"/>
      <c r="E87" s="190">
        <v>0</v>
      </c>
      <c r="F87" s="203"/>
      <c r="G87" s="190">
        <v>6989356</v>
      </c>
      <c r="H87" s="203"/>
      <c r="I87" s="190">
        <v>4324640</v>
      </c>
      <c r="J87" s="203"/>
      <c r="K87" s="190">
        <v>72167424</v>
      </c>
      <c r="L87" s="203"/>
      <c r="M87" s="190">
        <v>551547</v>
      </c>
      <c r="N87" s="203"/>
      <c r="O87" s="190">
        <v>0</v>
      </c>
      <c r="P87" s="203"/>
      <c r="Q87" s="190">
        <v>19125921</v>
      </c>
      <c r="R87" s="203"/>
      <c r="S87" s="190">
        <v>17458264.524639998</v>
      </c>
      <c r="T87" s="203"/>
      <c r="U87" s="190">
        <v>990042.61536000005</v>
      </c>
      <c r="W87" s="203">
        <v>8</v>
      </c>
    </row>
    <row r="88" spans="1:23" ht="9.75" customHeight="1" x14ac:dyDescent="0.25">
      <c r="A88" s="203">
        <v>9</v>
      </c>
      <c r="B88" s="234"/>
      <c r="C88" s="10" t="s">
        <v>131</v>
      </c>
      <c r="D88" s="203"/>
      <c r="E88" s="190">
        <v>0</v>
      </c>
      <c r="F88" s="203"/>
      <c r="G88" s="190">
        <v>163015</v>
      </c>
      <c r="H88" s="203"/>
      <c r="I88" s="190">
        <v>948609</v>
      </c>
      <c r="J88" s="203"/>
      <c r="K88" s="190">
        <v>2822456</v>
      </c>
      <c r="L88" s="203"/>
      <c r="M88" s="190">
        <v>471837</v>
      </c>
      <c r="N88" s="203"/>
      <c r="O88" s="190">
        <v>0</v>
      </c>
      <c r="P88" s="203"/>
      <c r="Q88" s="190">
        <v>1243878</v>
      </c>
      <c r="R88" s="203"/>
      <c r="S88" s="190">
        <v>3761523.2912000008</v>
      </c>
      <c r="T88" s="203"/>
      <c r="U88" s="190">
        <v>60859.4588</v>
      </c>
      <c r="W88" s="203">
        <v>9</v>
      </c>
    </row>
    <row r="89" spans="1:23" ht="9.75" customHeight="1" x14ac:dyDescent="0.25">
      <c r="A89" s="203">
        <v>10</v>
      </c>
      <c r="B89" s="234"/>
      <c r="C89" s="10" t="s">
        <v>132</v>
      </c>
      <c r="D89" s="203"/>
      <c r="E89" s="190">
        <v>0</v>
      </c>
      <c r="F89" s="203"/>
      <c r="G89" s="190">
        <v>8492977</v>
      </c>
      <c r="H89" s="203"/>
      <c r="I89" s="190">
        <v>3987524</v>
      </c>
      <c r="J89" s="203"/>
      <c r="K89" s="190">
        <v>71514702</v>
      </c>
      <c r="L89" s="203"/>
      <c r="M89" s="190">
        <v>75767</v>
      </c>
      <c r="N89" s="203"/>
      <c r="O89" s="190">
        <v>0</v>
      </c>
      <c r="P89" s="203"/>
      <c r="Q89" s="190">
        <v>12572904</v>
      </c>
      <c r="R89" s="203"/>
      <c r="S89" s="190">
        <v>12198841.247320002</v>
      </c>
      <c r="T89" s="203"/>
      <c r="U89" s="190">
        <v>881632.84268000012</v>
      </c>
      <c r="W89" s="203">
        <v>10</v>
      </c>
    </row>
    <row r="90" spans="1:23" ht="9.75" customHeight="1" x14ac:dyDescent="0.25">
      <c r="A90" s="203">
        <v>11</v>
      </c>
      <c r="B90" s="234"/>
      <c r="C90" s="10" t="s">
        <v>133</v>
      </c>
      <c r="D90" s="203"/>
      <c r="E90" s="190">
        <v>0</v>
      </c>
      <c r="F90" s="203"/>
      <c r="G90" s="190">
        <v>469269</v>
      </c>
      <c r="H90" s="203"/>
      <c r="I90" s="190">
        <v>1008330</v>
      </c>
      <c r="J90" s="203"/>
      <c r="K90" s="190">
        <v>6869445</v>
      </c>
      <c r="L90" s="203"/>
      <c r="M90" s="190">
        <v>211727</v>
      </c>
      <c r="N90" s="203"/>
      <c r="O90" s="190">
        <v>0</v>
      </c>
      <c r="P90" s="203"/>
      <c r="Q90" s="190">
        <v>1492034</v>
      </c>
      <c r="R90" s="203"/>
      <c r="S90" s="190">
        <v>7353032.4715</v>
      </c>
      <c r="T90" s="203"/>
      <c r="U90" s="190">
        <v>98770.848499999993</v>
      </c>
      <c r="W90" s="203">
        <v>11</v>
      </c>
    </row>
    <row r="91" spans="1:23" ht="9.75" customHeight="1" x14ac:dyDescent="0.25">
      <c r="A91" s="203">
        <v>12</v>
      </c>
      <c r="B91" s="234"/>
      <c r="C91" s="10" t="s">
        <v>134</v>
      </c>
      <c r="D91" s="203"/>
      <c r="E91" s="190">
        <v>0</v>
      </c>
      <c r="F91" s="203"/>
      <c r="G91" s="190">
        <v>4436512</v>
      </c>
      <c r="H91" s="203"/>
      <c r="I91" s="190">
        <v>4521154</v>
      </c>
      <c r="J91" s="203"/>
      <c r="K91" s="190">
        <v>29761944</v>
      </c>
      <c r="L91" s="203"/>
      <c r="M91" s="190">
        <v>237280</v>
      </c>
      <c r="N91" s="203"/>
      <c r="O91" s="190">
        <v>0</v>
      </c>
      <c r="P91" s="203"/>
      <c r="Q91" s="190">
        <v>3629061</v>
      </c>
      <c r="R91" s="203"/>
      <c r="S91" s="190">
        <v>10006607.930959998</v>
      </c>
      <c r="T91" s="203"/>
      <c r="U91" s="190">
        <v>218067.57904000004</v>
      </c>
      <c r="W91" s="203">
        <v>12</v>
      </c>
    </row>
    <row r="92" spans="1:23" ht="9.75" customHeight="1" x14ac:dyDescent="0.25">
      <c r="A92" s="203">
        <v>13</v>
      </c>
      <c r="B92" s="234"/>
      <c r="C92" s="10" t="s">
        <v>135</v>
      </c>
      <c r="D92" s="203"/>
      <c r="E92" s="190">
        <v>0</v>
      </c>
      <c r="F92" s="203"/>
      <c r="G92" s="190">
        <v>1801300</v>
      </c>
      <c r="H92" s="203"/>
      <c r="I92" s="190">
        <v>1805928</v>
      </c>
      <c r="J92" s="203"/>
      <c r="K92" s="190">
        <v>18107905</v>
      </c>
      <c r="L92" s="203"/>
      <c r="M92" s="190">
        <v>0</v>
      </c>
      <c r="N92" s="203"/>
      <c r="O92" s="190">
        <v>0</v>
      </c>
      <c r="P92" s="203"/>
      <c r="Q92" s="190">
        <v>4513468</v>
      </c>
      <c r="R92" s="203"/>
      <c r="S92" s="190">
        <v>6787154.6679000007</v>
      </c>
      <c r="T92" s="203"/>
      <c r="U92" s="190">
        <v>737012.69209999999</v>
      </c>
      <c r="W92" s="203">
        <v>13</v>
      </c>
    </row>
    <row r="93" spans="1:23" ht="9.75" customHeight="1" x14ac:dyDescent="0.25">
      <c r="A93" s="203">
        <v>14</v>
      </c>
      <c r="B93" s="234"/>
      <c r="C93" s="10" t="s">
        <v>136</v>
      </c>
      <c r="D93" s="203"/>
      <c r="E93" s="190">
        <v>0</v>
      </c>
      <c r="F93" s="203"/>
      <c r="G93" s="190">
        <v>2574137</v>
      </c>
      <c r="H93" s="203"/>
      <c r="I93" s="190">
        <v>2503132</v>
      </c>
      <c r="J93" s="203"/>
      <c r="K93" s="190">
        <v>27140662</v>
      </c>
      <c r="L93" s="203"/>
      <c r="M93" s="190">
        <v>0</v>
      </c>
      <c r="N93" s="203"/>
      <c r="O93" s="190">
        <v>0</v>
      </c>
      <c r="P93" s="203"/>
      <c r="Q93" s="190">
        <v>10207298</v>
      </c>
      <c r="R93" s="203"/>
      <c r="S93" s="190">
        <v>10438079.88493</v>
      </c>
      <c r="T93" s="203"/>
      <c r="U93" s="190">
        <v>1939011.33507</v>
      </c>
      <c r="W93" s="203">
        <v>14</v>
      </c>
    </row>
    <row r="94" spans="1:23" ht="9.75" customHeight="1" x14ac:dyDescent="0.25">
      <c r="A94" s="203">
        <v>15</v>
      </c>
      <c r="B94" s="234"/>
      <c r="C94" s="10" t="s">
        <v>137</v>
      </c>
      <c r="D94" s="203"/>
      <c r="E94" s="190">
        <v>0</v>
      </c>
      <c r="F94" s="203"/>
      <c r="G94" s="190">
        <v>1615875</v>
      </c>
      <c r="H94" s="203"/>
      <c r="I94" s="190">
        <v>1551078</v>
      </c>
      <c r="J94" s="203"/>
      <c r="K94" s="190">
        <v>17530619</v>
      </c>
      <c r="L94" s="203"/>
      <c r="M94" s="190">
        <v>0</v>
      </c>
      <c r="N94" s="203"/>
      <c r="O94" s="190">
        <v>0</v>
      </c>
      <c r="P94" s="203"/>
      <c r="Q94" s="190">
        <v>3938389</v>
      </c>
      <c r="R94" s="203"/>
      <c r="S94" s="190">
        <v>4954328.9585859999</v>
      </c>
      <c r="T94" s="203"/>
      <c r="U94" s="190">
        <v>476470.48141399998</v>
      </c>
      <c r="W94" s="203">
        <v>15</v>
      </c>
    </row>
    <row r="95" spans="1:23" ht="9.75" customHeight="1" x14ac:dyDescent="0.25">
      <c r="A95" s="203">
        <v>16</v>
      </c>
      <c r="B95" s="234"/>
      <c r="C95" s="10" t="s">
        <v>138</v>
      </c>
      <c r="D95" s="203"/>
      <c r="E95" s="190">
        <v>0</v>
      </c>
      <c r="F95" s="203"/>
      <c r="G95" s="190">
        <v>5268014</v>
      </c>
      <c r="H95" s="203"/>
      <c r="I95" s="190">
        <v>3596720</v>
      </c>
      <c r="J95" s="203"/>
      <c r="K95" s="190">
        <v>60828157</v>
      </c>
      <c r="L95" s="203"/>
      <c r="M95" s="190">
        <v>0</v>
      </c>
      <c r="N95" s="203"/>
      <c r="O95" s="190">
        <v>0</v>
      </c>
      <c r="P95" s="203"/>
      <c r="Q95" s="190">
        <v>10813891</v>
      </c>
      <c r="R95" s="203"/>
      <c r="S95" s="190">
        <v>10911245.052978</v>
      </c>
      <c r="T95" s="203"/>
      <c r="U95" s="190">
        <v>1218759.617022</v>
      </c>
      <c r="W95" s="203">
        <v>16</v>
      </c>
    </row>
    <row r="96" spans="1:23" ht="9.75" customHeight="1" x14ac:dyDescent="0.25">
      <c r="A96" s="203">
        <v>17</v>
      </c>
      <c r="B96" s="234"/>
      <c r="C96" s="10" t="s">
        <v>139</v>
      </c>
      <c r="D96" s="203"/>
      <c r="E96" s="190">
        <v>0</v>
      </c>
      <c r="F96" s="203"/>
      <c r="G96" s="190">
        <v>3073443</v>
      </c>
      <c r="H96" s="203"/>
      <c r="I96" s="190">
        <v>2106980</v>
      </c>
      <c r="J96" s="203"/>
      <c r="K96" s="190">
        <v>31151673</v>
      </c>
      <c r="L96" s="203"/>
      <c r="M96" s="190">
        <v>2047</v>
      </c>
      <c r="N96" s="203"/>
      <c r="O96" s="190">
        <v>0</v>
      </c>
      <c r="P96" s="203"/>
      <c r="Q96" s="190">
        <v>5581495</v>
      </c>
      <c r="R96" s="203"/>
      <c r="S96" s="190">
        <v>6969836.8004800007</v>
      </c>
      <c r="T96" s="203"/>
      <c r="U96" s="190">
        <v>385866.74952000007</v>
      </c>
      <c r="W96" s="203">
        <v>17</v>
      </c>
    </row>
    <row r="97" spans="1:23" ht="9.75" customHeight="1" x14ac:dyDescent="0.25">
      <c r="A97" s="203">
        <v>18</v>
      </c>
      <c r="B97" s="234"/>
      <c r="C97" s="10" t="s">
        <v>140</v>
      </c>
      <c r="D97" s="203"/>
      <c r="E97" s="190">
        <v>0</v>
      </c>
      <c r="F97" s="203"/>
      <c r="G97" s="190">
        <v>2070836</v>
      </c>
      <c r="H97" s="203"/>
      <c r="I97" s="190">
        <v>2462041</v>
      </c>
      <c r="J97" s="203"/>
      <c r="K97" s="190">
        <v>37207346</v>
      </c>
      <c r="L97" s="203"/>
      <c r="M97" s="190">
        <v>30409</v>
      </c>
      <c r="N97" s="203"/>
      <c r="O97" s="190">
        <v>0</v>
      </c>
      <c r="P97" s="203"/>
      <c r="Q97" s="190">
        <v>7452515</v>
      </c>
      <c r="R97" s="203"/>
      <c r="S97" s="190">
        <v>11764687.98872</v>
      </c>
      <c r="T97" s="203"/>
      <c r="U97" s="190">
        <v>920521.30128000001</v>
      </c>
      <c r="W97" s="203">
        <v>18</v>
      </c>
    </row>
    <row r="98" spans="1:23" ht="9.75" customHeight="1" x14ac:dyDescent="0.25">
      <c r="A98" s="203">
        <v>19</v>
      </c>
      <c r="B98" s="234"/>
      <c r="C98" s="10" t="s">
        <v>141</v>
      </c>
      <c r="D98" s="203"/>
      <c r="E98" s="190">
        <v>0</v>
      </c>
      <c r="F98" s="203"/>
      <c r="G98" s="190">
        <v>864709</v>
      </c>
      <c r="H98" s="203"/>
      <c r="I98" s="190">
        <v>978361</v>
      </c>
      <c r="J98" s="203"/>
      <c r="K98" s="190">
        <v>4692200</v>
      </c>
      <c r="L98" s="203"/>
      <c r="M98" s="190">
        <v>1343</v>
      </c>
      <c r="N98" s="203"/>
      <c r="O98" s="190">
        <v>0</v>
      </c>
      <c r="P98" s="203"/>
      <c r="Q98" s="190">
        <v>1343418</v>
      </c>
      <c r="R98" s="203"/>
      <c r="S98" s="190">
        <v>1905297.9214000003</v>
      </c>
      <c r="T98" s="203"/>
      <c r="U98" s="190">
        <v>120742.5886</v>
      </c>
      <c r="W98" s="203">
        <v>19</v>
      </c>
    </row>
    <row r="99" spans="1:23" ht="9.75" customHeight="1" x14ac:dyDescent="0.25">
      <c r="A99" s="203">
        <v>20</v>
      </c>
      <c r="B99" s="234"/>
      <c r="C99" s="10" t="s">
        <v>142</v>
      </c>
      <c r="D99" s="203"/>
      <c r="E99" s="190">
        <v>0</v>
      </c>
      <c r="F99" s="203"/>
      <c r="G99" s="190">
        <v>923873</v>
      </c>
      <c r="H99" s="203"/>
      <c r="I99" s="190">
        <v>1811523</v>
      </c>
      <c r="J99" s="203"/>
      <c r="K99" s="190">
        <v>16286512</v>
      </c>
      <c r="L99" s="203"/>
      <c r="M99" s="190">
        <v>9552</v>
      </c>
      <c r="N99" s="203"/>
      <c r="O99" s="190">
        <v>61774</v>
      </c>
      <c r="P99" s="203"/>
      <c r="Q99" s="190">
        <v>5002614</v>
      </c>
      <c r="R99" s="203"/>
      <c r="S99" s="190">
        <v>4915259.9584999997</v>
      </c>
      <c r="T99" s="203"/>
      <c r="U99" s="190">
        <v>438777.29150000005</v>
      </c>
      <c r="W99" s="203">
        <v>20</v>
      </c>
    </row>
    <row r="100" spans="1:23" ht="9.75" customHeight="1" x14ac:dyDescent="0.25">
      <c r="A100" s="203">
        <v>21</v>
      </c>
      <c r="B100" s="234"/>
      <c r="C100" s="10" t="s">
        <v>143</v>
      </c>
      <c r="D100" s="203"/>
      <c r="E100" s="190">
        <v>0</v>
      </c>
      <c r="F100" s="203"/>
      <c r="G100" s="190">
        <v>59059571</v>
      </c>
      <c r="H100" s="203"/>
      <c r="I100" s="190">
        <v>8168359</v>
      </c>
      <c r="J100" s="203"/>
      <c r="K100" s="190">
        <v>395200855</v>
      </c>
      <c r="L100" s="203"/>
      <c r="M100" s="190">
        <v>0</v>
      </c>
      <c r="N100" s="203"/>
      <c r="O100" s="190">
        <v>129295</v>
      </c>
      <c r="P100" s="203"/>
      <c r="Q100" s="190">
        <v>56929344</v>
      </c>
      <c r="R100" s="203"/>
      <c r="S100" s="190">
        <v>35985471.526469998</v>
      </c>
      <c r="T100" s="203"/>
      <c r="U100" s="190">
        <v>1749468.16353</v>
      </c>
      <c r="W100" s="203">
        <v>21</v>
      </c>
    </row>
    <row r="101" spans="1:23" ht="9.75" customHeight="1" x14ac:dyDescent="0.25">
      <c r="A101" s="203">
        <v>22</v>
      </c>
      <c r="B101" s="234"/>
      <c r="C101" s="10" t="s">
        <v>144</v>
      </c>
      <c r="D101" s="203"/>
      <c r="E101" s="190">
        <v>0</v>
      </c>
      <c r="F101" s="203"/>
      <c r="G101" s="190">
        <v>2948084</v>
      </c>
      <c r="H101" s="203"/>
      <c r="I101" s="190">
        <v>1373617</v>
      </c>
      <c r="J101" s="203"/>
      <c r="K101" s="190">
        <v>10569004</v>
      </c>
      <c r="L101" s="203"/>
      <c r="M101" s="190">
        <v>6482</v>
      </c>
      <c r="N101" s="203"/>
      <c r="O101" s="190">
        <v>0</v>
      </c>
      <c r="P101" s="203"/>
      <c r="Q101" s="190">
        <v>2267542</v>
      </c>
      <c r="R101" s="203"/>
      <c r="S101" s="190">
        <v>3483250.4667000002</v>
      </c>
      <c r="T101" s="203"/>
      <c r="U101" s="190">
        <v>58713.5533</v>
      </c>
      <c r="W101" s="203">
        <v>22</v>
      </c>
    </row>
    <row r="102" spans="1:23" ht="9.75" customHeight="1" x14ac:dyDescent="0.25">
      <c r="A102" s="203">
        <v>23</v>
      </c>
      <c r="B102" s="234"/>
      <c r="C102" s="10" t="s">
        <v>145</v>
      </c>
      <c r="D102" s="203"/>
      <c r="E102" s="190">
        <v>0</v>
      </c>
      <c r="F102" s="203"/>
      <c r="G102" s="190">
        <v>464845</v>
      </c>
      <c r="H102" s="203"/>
      <c r="I102" s="190">
        <v>907029</v>
      </c>
      <c r="J102" s="203"/>
      <c r="K102" s="190">
        <v>5433566</v>
      </c>
      <c r="L102" s="203"/>
      <c r="M102" s="190">
        <v>324809</v>
      </c>
      <c r="N102" s="203"/>
      <c r="O102" s="190">
        <v>0</v>
      </c>
      <c r="P102" s="203"/>
      <c r="Q102" s="190">
        <v>1262892</v>
      </c>
      <c r="R102" s="203"/>
      <c r="S102" s="190">
        <v>2195675.8424999998</v>
      </c>
      <c r="T102" s="203"/>
      <c r="U102" s="190">
        <v>116479.8775</v>
      </c>
      <c r="W102" s="203">
        <v>23</v>
      </c>
    </row>
    <row r="103" spans="1:23" ht="9.75" customHeight="1" x14ac:dyDescent="0.25">
      <c r="A103" s="203">
        <v>24</v>
      </c>
      <c r="B103" s="234"/>
      <c r="C103" s="10" t="s">
        <v>146</v>
      </c>
      <c r="D103" s="203"/>
      <c r="E103" s="190">
        <v>0</v>
      </c>
      <c r="F103" s="203"/>
      <c r="G103" s="190">
        <v>5462041</v>
      </c>
      <c r="H103" s="203"/>
      <c r="I103" s="190">
        <v>3891731</v>
      </c>
      <c r="J103" s="203"/>
      <c r="K103" s="190">
        <v>55974135</v>
      </c>
      <c r="L103" s="203"/>
      <c r="M103" s="190">
        <v>0</v>
      </c>
      <c r="N103" s="203"/>
      <c r="O103" s="190">
        <v>0</v>
      </c>
      <c r="P103" s="203"/>
      <c r="Q103" s="190">
        <v>13412536</v>
      </c>
      <c r="R103" s="203"/>
      <c r="S103" s="190">
        <v>8135393.0215740008</v>
      </c>
      <c r="T103" s="203"/>
      <c r="U103" s="190">
        <v>465029.47842599999</v>
      </c>
      <c r="W103" s="203">
        <v>24</v>
      </c>
    </row>
    <row r="104" spans="1:23" ht="9.75" customHeight="1" x14ac:dyDescent="0.25">
      <c r="A104" s="203">
        <v>25</v>
      </c>
      <c r="B104" s="234"/>
      <c r="C104" s="10" t="s">
        <v>147</v>
      </c>
      <c r="D104" s="203"/>
      <c r="E104" s="190">
        <v>26866</v>
      </c>
      <c r="F104" s="203"/>
      <c r="G104" s="190">
        <v>1238153</v>
      </c>
      <c r="H104" s="203"/>
      <c r="I104" s="190">
        <v>1168022</v>
      </c>
      <c r="J104" s="203"/>
      <c r="K104" s="190">
        <v>12077490</v>
      </c>
      <c r="L104" s="203"/>
      <c r="M104" s="190">
        <v>0</v>
      </c>
      <c r="N104" s="203"/>
      <c r="O104" s="190">
        <v>0</v>
      </c>
      <c r="P104" s="203"/>
      <c r="Q104" s="190">
        <v>2759831</v>
      </c>
      <c r="R104" s="203"/>
      <c r="S104" s="190">
        <v>2871418.2919360008</v>
      </c>
      <c r="T104" s="203"/>
      <c r="U104" s="190">
        <v>319693.75806399999</v>
      </c>
      <c r="W104" s="203">
        <v>25</v>
      </c>
    </row>
    <row r="105" spans="1:23" ht="9.75" customHeight="1" x14ac:dyDescent="0.25">
      <c r="A105" s="203">
        <v>26</v>
      </c>
      <c r="B105" s="234"/>
      <c r="C105" s="10" t="s">
        <v>148</v>
      </c>
      <c r="D105" s="203"/>
      <c r="E105" s="190">
        <v>0</v>
      </c>
      <c r="F105" s="203"/>
      <c r="G105" s="190">
        <v>1404955</v>
      </c>
      <c r="H105" s="203"/>
      <c r="I105" s="190">
        <v>1795079</v>
      </c>
      <c r="J105" s="203"/>
      <c r="K105" s="190">
        <v>20613449</v>
      </c>
      <c r="L105" s="203"/>
      <c r="M105" s="190">
        <v>47275</v>
      </c>
      <c r="N105" s="203"/>
      <c r="O105" s="190">
        <v>0</v>
      </c>
      <c r="P105" s="203"/>
      <c r="Q105" s="190">
        <v>5881941</v>
      </c>
      <c r="R105" s="203"/>
      <c r="S105" s="190">
        <v>4517414.1013000002</v>
      </c>
      <c r="T105" s="203"/>
      <c r="U105" s="190">
        <v>863109.04870000004</v>
      </c>
      <c r="W105" s="203">
        <v>26</v>
      </c>
    </row>
    <row r="106" spans="1:23" ht="9.75" customHeight="1" x14ac:dyDescent="0.25">
      <c r="A106" s="203">
        <v>27</v>
      </c>
      <c r="B106" s="234"/>
      <c r="C106" s="10" t="s">
        <v>149</v>
      </c>
      <c r="D106" s="203"/>
      <c r="E106" s="190">
        <v>0</v>
      </c>
      <c r="F106" s="203"/>
      <c r="G106" s="190">
        <v>4752307</v>
      </c>
      <c r="H106" s="203"/>
      <c r="I106" s="190">
        <v>2327960</v>
      </c>
      <c r="J106" s="203"/>
      <c r="K106" s="190">
        <v>35093153</v>
      </c>
      <c r="L106" s="203"/>
      <c r="M106" s="190">
        <v>955</v>
      </c>
      <c r="N106" s="203"/>
      <c r="O106" s="190">
        <v>0</v>
      </c>
      <c r="P106" s="203"/>
      <c r="Q106" s="190">
        <v>5120216</v>
      </c>
      <c r="R106" s="203"/>
      <c r="S106" s="190">
        <v>8261132.2969130017</v>
      </c>
      <c r="T106" s="203"/>
      <c r="U106" s="190">
        <v>498641.37308699999</v>
      </c>
      <c r="W106" s="203">
        <v>27</v>
      </c>
    </row>
    <row r="107" spans="1:23" ht="9.75" customHeight="1" x14ac:dyDescent="0.25">
      <c r="A107" s="203">
        <v>28</v>
      </c>
      <c r="B107" s="234"/>
      <c r="C107" s="10" t="s">
        <v>150</v>
      </c>
      <c r="D107" s="203"/>
      <c r="E107" s="190">
        <v>0</v>
      </c>
      <c r="F107" s="203"/>
      <c r="G107" s="190">
        <v>1516257</v>
      </c>
      <c r="H107" s="203"/>
      <c r="I107" s="190">
        <v>1256157</v>
      </c>
      <c r="J107" s="203"/>
      <c r="K107" s="190">
        <v>10348887</v>
      </c>
      <c r="L107" s="203"/>
      <c r="M107" s="190">
        <v>3779</v>
      </c>
      <c r="N107" s="203"/>
      <c r="O107" s="190">
        <v>0</v>
      </c>
      <c r="P107" s="203"/>
      <c r="Q107" s="190">
        <v>2881641</v>
      </c>
      <c r="R107" s="203"/>
      <c r="S107" s="190">
        <v>3410985.8898999998</v>
      </c>
      <c r="T107" s="203"/>
      <c r="U107" s="190">
        <v>338626.3701</v>
      </c>
      <c r="W107" s="203">
        <v>28</v>
      </c>
    </row>
    <row r="108" spans="1:23" ht="9.75" customHeight="1" x14ac:dyDescent="0.25">
      <c r="A108" s="203">
        <v>29</v>
      </c>
      <c r="B108" s="234"/>
      <c r="C108" s="10" t="s">
        <v>92</v>
      </c>
      <c r="D108" s="203"/>
      <c r="E108" s="190">
        <v>0</v>
      </c>
      <c r="F108" s="203"/>
      <c r="G108" s="190">
        <v>268087871</v>
      </c>
      <c r="H108" s="203"/>
      <c r="I108" s="190">
        <v>24622408</v>
      </c>
      <c r="J108" s="203"/>
      <c r="K108" s="190">
        <v>870946977</v>
      </c>
      <c r="L108" s="203"/>
      <c r="M108" s="190">
        <v>48224</v>
      </c>
      <c r="N108" s="203"/>
      <c r="O108" s="190">
        <v>2717975</v>
      </c>
      <c r="P108" s="203"/>
      <c r="Q108" s="190">
        <v>320429173</v>
      </c>
      <c r="R108" s="203"/>
      <c r="S108" s="190">
        <v>107196948.57410799</v>
      </c>
      <c r="T108" s="203"/>
      <c r="U108" s="190">
        <v>1870706.4058919998</v>
      </c>
      <c r="W108" s="203">
        <v>29</v>
      </c>
    </row>
    <row r="109" spans="1:23" ht="9.75" customHeight="1" x14ac:dyDescent="0.25">
      <c r="A109" s="203">
        <v>30</v>
      </c>
      <c r="B109" s="234"/>
      <c r="C109" s="10" t="s">
        <v>151</v>
      </c>
      <c r="D109" s="203"/>
      <c r="E109" s="190">
        <v>0</v>
      </c>
      <c r="F109" s="203"/>
      <c r="G109" s="190">
        <v>16668968</v>
      </c>
      <c r="H109" s="203"/>
      <c r="I109" s="190">
        <v>3090947</v>
      </c>
      <c r="J109" s="203"/>
      <c r="K109" s="190">
        <v>58160736</v>
      </c>
      <c r="L109" s="203"/>
      <c r="M109" s="190">
        <v>2840</v>
      </c>
      <c r="N109" s="203"/>
      <c r="O109" s="190">
        <v>0</v>
      </c>
      <c r="P109" s="203"/>
      <c r="Q109" s="190">
        <v>12183279</v>
      </c>
      <c r="R109" s="203"/>
      <c r="S109" s="190">
        <v>15073167.080280002</v>
      </c>
      <c r="T109" s="203"/>
      <c r="U109" s="190">
        <v>280497.75972000003</v>
      </c>
      <c r="W109" s="203">
        <v>30</v>
      </c>
    </row>
    <row r="110" spans="1:23" ht="9.75" customHeight="1" x14ac:dyDescent="0.25">
      <c r="A110" s="203">
        <v>31</v>
      </c>
      <c r="B110" s="234"/>
      <c r="C110" s="10" t="s">
        <v>152</v>
      </c>
      <c r="D110" s="203"/>
      <c r="E110" s="190">
        <v>0</v>
      </c>
      <c r="F110" s="203"/>
      <c r="G110" s="190">
        <v>1522993</v>
      </c>
      <c r="H110" s="203"/>
      <c r="I110" s="190">
        <v>1416227</v>
      </c>
      <c r="J110" s="203"/>
      <c r="K110" s="190">
        <v>15994318</v>
      </c>
      <c r="L110" s="203"/>
      <c r="M110" s="190">
        <v>0</v>
      </c>
      <c r="N110" s="203"/>
      <c r="O110" s="190">
        <v>0</v>
      </c>
      <c r="P110" s="203"/>
      <c r="Q110" s="190">
        <v>3020763</v>
      </c>
      <c r="R110" s="203"/>
      <c r="S110" s="190">
        <v>6166957.7228739988</v>
      </c>
      <c r="T110" s="203"/>
      <c r="U110" s="190">
        <v>314703.16712600004</v>
      </c>
      <c r="W110" s="203">
        <v>31</v>
      </c>
    </row>
    <row r="111" spans="1:23" ht="9.75" customHeight="1" x14ac:dyDescent="0.25">
      <c r="A111" s="203">
        <v>32</v>
      </c>
      <c r="B111" s="234"/>
      <c r="C111" s="10" t="s">
        <v>153</v>
      </c>
      <c r="D111" s="203"/>
      <c r="E111" s="190">
        <v>0</v>
      </c>
      <c r="F111" s="203"/>
      <c r="G111" s="190">
        <v>3866437</v>
      </c>
      <c r="H111" s="203"/>
      <c r="I111" s="190">
        <v>1880468</v>
      </c>
      <c r="J111" s="203"/>
      <c r="K111" s="190">
        <v>24971456</v>
      </c>
      <c r="L111" s="203"/>
      <c r="M111" s="190">
        <v>0</v>
      </c>
      <c r="N111" s="203"/>
      <c r="O111" s="190">
        <v>0</v>
      </c>
      <c r="P111" s="203"/>
      <c r="Q111" s="190">
        <v>3750840</v>
      </c>
      <c r="R111" s="203"/>
      <c r="S111" s="190">
        <v>3565812.6411000001</v>
      </c>
      <c r="T111" s="203"/>
      <c r="U111" s="190">
        <v>205453.9289</v>
      </c>
      <c r="W111" s="203">
        <v>32</v>
      </c>
    </row>
    <row r="112" spans="1:23" ht="9.75" customHeight="1" x14ac:dyDescent="0.25">
      <c r="A112" s="203">
        <v>33</v>
      </c>
      <c r="B112" s="234"/>
      <c r="C112" s="10" t="s">
        <v>94</v>
      </c>
      <c r="D112" s="203"/>
      <c r="E112" s="190">
        <v>0</v>
      </c>
      <c r="F112" s="203"/>
      <c r="G112" s="190">
        <v>5025932</v>
      </c>
      <c r="H112" s="203"/>
      <c r="I112" s="190">
        <v>4610865</v>
      </c>
      <c r="J112" s="203"/>
      <c r="K112" s="190">
        <v>53590160</v>
      </c>
      <c r="L112" s="203"/>
      <c r="M112" s="190">
        <v>19561</v>
      </c>
      <c r="N112" s="203"/>
      <c r="O112" s="190">
        <v>0</v>
      </c>
      <c r="P112" s="203"/>
      <c r="Q112" s="190">
        <v>12188818</v>
      </c>
      <c r="R112" s="203"/>
      <c r="S112" s="190">
        <v>10656658.958360001</v>
      </c>
      <c r="T112" s="203"/>
      <c r="U112" s="190">
        <v>1012394.5416400001</v>
      </c>
      <c r="W112" s="203">
        <v>33</v>
      </c>
    </row>
    <row r="113" spans="1:23" ht="9.75" customHeight="1" x14ac:dyDescent="0.25">
      <c r="A113" s="203">
        <v>34</v>
      </c>
      <c r="B113" s="234"/>
      <c r="C113" s="10" t="s">
        <v>154</v>
      </c>
      <c r="D113" s="203"/>
      <c r="E113" s="190">
        <v>0</v>
      </c>
      <c r="F113" s="203"/>
      <c r="G113" s="190">
        <v>14652117</v>
      </c>
      <c r="H113" s="203"/>
      <c r="I113" s="190">
        <v>4062524</v>
      </c>
      <c r="J113" s="203"/>
      <c r="K113" s="190">
        <v>89254842</v>
      </c>
      <c r="L113" s="203"/>
      <c r="M113" s="190">
        <v>15894</v>
      </c>
      <c r="N113" s="203"/>
      <c r="O113" s="190">
        <v>0</v>
      </c>
      <c r="P113" s="203"/>
      <c r="Q113" s="190">
        <v>12793916</v>
      </c>
      <c r="R113" s="203"/>
      <c r="S113" s="190">
        <v>9847826.7690360006</v>
      </c>
      <c r="T113" s="203"/>
      <c r="U113" s="190">
        <v>339841.78096400003</v>
      </c>
      <c r="W113" s="203">
        <v>34</v>
      </c>
    </row>
    <row r="114" spans="1:23" ht="9.75" customHeight="1" x14ac:dyDescent="0.25">
      <c r="A114" s="203">
        <v>35</v>
      </c>
      <c r="B114" s="234"/>
      <c r="C114" s="10" t="s">
        <v>155</v>
      </c>
      <c r="D114" s="203"/>
      <c r="E114" s="190">
        <v>0</v>
      </c>
      <c r="F114" s="203"/>
      <c r="G114" s="190">
        <v>1634828</v>
      </c>
      <c r="H114" s="203"/>
      <c r="I114" s="190">
        <v>1856653</v>
      </c>
      <c r="J114" s="203"/>
      <c r="K114" s="190">
        <v>22353443</v>
      </c>
      <c r="L114" s="203"/>
      <c r="M114" s="190">
        <v>186089</v>
      </c>
      <c r="N114" s="203"/>
      <c r="O114" s="190">
        <v>0</v>
      </c>
      <c r="P114" s="203"/>
      <c r="Q114" s="190">
        <v>4773572</v>
      </c>
      <c r="R114" s="203"/>
      <c r="S114" s="190">
        <v>4523862.6919999998</v>
      </c>
      <c r="T114" s="203"/>
      <c r="U114" s="190">
        <v>471611.478</v>
      </c>
      <c r="W114" s="203">
        <v>35</v>
      </c>
    </row>
    <row r="115" spans="1:23" ht="9.75" customHeight="1" x14ac:dyDescent="0.25">
      <c r="A115" s="203">
        <v>36</v>
      </c>
      <c r="B115" s="234"/>
      <c r="C115" s="10" t="s">
        <v>156</v>
      </c>
      <c r="D115" s="203"/>
      <c r="E115" s="190">
        <v>16789</v>
      </c>
      <c r="F115" s="203"/>
      <c r="G115" s="190">
        <v>4309992</v>
      </c>
      <c r="H115" s="203"/>
      <c r="I115" s="190">
        <v>3596410</v>
      </c>
      <c r="J115" s="203"/>
      <c r="K115" s="190">
        <v>36398146</v>
      </c>
      <c r="L115" s="203"/>
      <c r="M115" s="190">
        <v>0</v>
      </c>
      <c r="N115" s="203"/>
      <c r="O115" s="190">
        <v>0</v>
      </c>
      <c r="P115" s="203"/>
      <c r="Q115" s="190">
        <v>6463553</v>
      </c>
      <c r="R115" s="203"/>
      <c r="S115" s="190">
        <v>4457790.3021060005</v>
      </c>
      <c r="T115" s="203"/>
      <c r="U115" s="190">
        <v>436454.74789400003</v>
      </c>
      <c r="W115" s="203">
        <v>36</v>
      </c>
    </row>
    <row r="116" spans="1:23" ht="9.75" customHeight="1" x14ac:dyDescent="0.25">
      <c r="A116" s="203">
        <v>37</v>
      </c>
      <c r="B116" s="234"/>
      <c r="C116" s="10" t="s">
        <v>157</v>
      </c>
      <c r="D116" s="203"/>
      <c r="E116" s="190">
        <v>0</v>
      </c>
      <c r="F116" s="203"/>
      <c r="G116" s="190">
        <v>3937956</v>
      </c>
      <c r="H116" s="203"/>
      <c r="I116" s="190">
        <v>1696918</v>
      </c>
      <c r="J116" s="203"/>
      <c r="K116" s="190">
        <v>10386857</v>
      </c>
      <c r="L116" s="203"/>
      <c r="M116" s="190">
        <v>0</v>
      </c>
      <c r="N116" s="203"/>
      <c r="O116" s="190">
        <v>0</v>
      </c>
      <c r="P116" s="203"/>
      <c r="Q116" s="190">
        <v>3572477</v>
      </c>
      <c r="R116" s="203"/>
      <c r="S116" s="190">
        <v>5218794.423068</v>
      </c>
      <c r="T116" s="203"/>
      <c r="U116" s="190">
        <v>132477.12693199998</v>
      </c>
      <c r="W116" s="203">
        <v>37</v>
      </c>
    </row>
    <row r="117" spans="1:23" ht="9.75" customHeight="1" x14ac:dyDescent="0.25">
      <c r="A117" s="203">
        <v>38</v>
      </c>
      <c r="B117" s="234"/>
      <c r="C117" s="10" t="s">
        <v>158</v>
      </c>
      <c r="D117" s="203"/>
      <c r="E117" s="190">
        <v>0</v>
      </c>
      <c r="F117" s="203"/>
      <c r="G117" s="190">
        <v>810050</v>
      </c>
      <c r="H117" s="203"/>
      <c r="I117" s="190">
        <v>1775655</v>
      </c>
      <c r="J117" s="203"/>
      <c r="K117" s="190">
        <v>15452759</v>
      </c>
      <c r="L117" s="203"/>
      <c r="M117" s="190">
        <v>95778</v>
      </c>
      <c r="N117" s="203"/>
      <c r="O117" s="190">
        <v>0</v>
      </c>
      <c r="P117" s="203"/>
      <c r="Q117" s="190">
        <v>3805571</v>
      </c>
      <c r="R117" s="203"/>
      <c r="S117" s="190">
        <v>7534915.2674799999</v>
      </c>
      <c r="T117" s="203"/>
      <c r="U117" s="190">
        <v>582793.64251999999</v>
      </c>
      <c r="W117" s="203">
        <v>38</v>
      </c>
    </row>
    <row r="118" spans="1:23" ht="9.75" customHeight="1" x14ac:dyDescent="0.25">
      <c r="A118" s="203">
        <v>39</v>
      </c>
      <c r="B118" s="234"/>
      <c r="C118" s="10" t="s">
        <v>159</v>
      </c>
      <c r="D118" s="203"/>
      <c r="E118" s="190">
        <v>0</v>
      </c>
      <c r="F118" s="203"/>
      <c r="G118" s="190">
        <v>2810104</v>
      </c>
      <c r="H118" s="203"/>
      <c r="I118" s="190">
        <v>1483077</v>
      </c>
      <c r="J118" s="203"/>
      <c r="K118" s="190">
        <v>21841793</v>
      </c>
      <c r="L118" s="203"/>
      <c r="M118" s="190">
        <v>46836</v>
      </c>
      <c r="N118" s="203"/>
      <c r="O118" s="190">
        <v>0</v>
      </c>
      <c r="P118" s="203"/>
      <c r="Q118" s="190">
        <v>3327856</v>
      </c>
      <c r="R118" s="203"/>
      <c r="S118" s="190">
        <v>3657970.6668579997</v>
      </c>
      <c r="T118" s="203"/>
      <c r="U118" s="190">
        <v>230316.52314200002</v>
      </c>
      <c r="W118" s="203">
        <v>39</v>
      </c>
    </row>
    <row r="119" spans="1:23" ht="9.75" customHeight="1" x14ac:dyDescent="0.25">
      <c r="A119" s="203">
        <v>40</v>
      </c>
      <c r="B119" s="234"/>
      <c r="C119" s="10" t="s">
        <v>160</v>
      </c>
      <c r="D119" s="219"/>
      <c r="E119" s="196">
        <v>616</v>
      </c>
      <c r="F119" s="219"/>
      <c r="G119" s="196">
        <v>1276472</v>
      </c>
      <c r="H119" s="219"/>
      <c r="I119" s="196">
        <v>1697615</v>
      </c>
      <c r="J119" s="219"/>
      <c r="K119" s="196">
        <v>13310967</v>
      </c>
      <c r="L119" s="219"/>
      <c r="M119" s="196">
        <v>0</v>
      </c>
      <c r="N119" s="219"/>
      <c r="O119" s="196">
        <v>0</v>
      </c>
      <c r="P119" s="219"/>
      <c r="Q119" s="196">
        <v>3095192</v>
      </c>
      <c r="R119" s="219"/>
      <c r="S119" s="190">
        <v>3383368.6128000002</v>
      </c>
      <c r="T119" s="203"/>
      <c r="U119" s="190">
        <v>251257.03719999999</v>
      </c>
      <c r="W119" s="203">
        <v>40</v>
      </c>
    </row>
    <row r="120" spans="1:23" ht="9.75" customHeight="1" x14ac:dyDescent="0.25">
      <c r="A120" s="203">
        <v>41</v>
      </c>
      <c r="B120" s="234"/>
      <c r="C120" s="10" t="s">
        <v>161</v>
      </c>
      <c r="D120" s="203"/>
      <c r="E120" s="190">
        <v>0</v>
      </c>
      <c r="F120" s="203"/>
      <c r="G120" s="190">
        <v>2653410</v>
      </c>
      <c r="H120" s="203"/>
      <c r="I120" s="190">
        <v>2834057</v>
      </c>
      <c r="J120" s="203"/>
      <c r="K120" s="190">
        <v>45703161</v>
      </c>
      <c r="L120" s="203"/>
      <c r="M120" s="190">
        <v>46155</v>
      </c>
      <c r="N120" s="203"/>
      <c r="O120" s="190">
        <v>0</v>
      </c>
      <c r="P120" s="203"/>
      <c r="Q120" s="190">
        <v>9768461</v>
      </c>
      <c r="R120" s="203"/>
      <c r="S120" s="190">
        <v>10305156.052581999</v>
      </c>
      <c r="T120" s="203"/>
      <c r="U120" s="190">
        <v>1309336.7674179999</v>
      </c>
      <c r="W120" s="203">
        <v>41</v>
      </c>
    </row>
    <row r="121" spans="1:23" ht="9.75" customHeight="1" x14ac:dyDescent="0.25">
      <c r="A121" s="203">
        <v>42</v>
      </c>
      <c r="B121" s="234"/>
      <c r="C121" s="10" t="s">
        <v>162</v>
      </c>
      <c r="D121" s="203"/>
      <c r="E121" s="190">
        <v>0</v>
      </c>
      <c r="F121" s="203"/>
      <c r="G121" s="190">
        <v>19808528</v>
      </c>
      <c r="H121" s="203"/>
      <c r="I121" s="190">
        <v>5480576</v>
      </c>
      <c r="J121" s="203"/>
      <c r="K121" s="190">
        <v>103106271</v>
      </c>
      <c r="L121" s="203"/>
      <c r="M121" s="190">
        <v>21398</v>
      </c>
      <c r="N121" s="203"/>
      <c r="O121" s="190">
        <v>0</v>
      </c>
      <c r="P121" s="203"/>
      <c r="Q121" s="190">
        <v>14284161</v>
      </c>
      <c r="R121" s="203"/>
      <c r="S121" s="190">
        <v>16590830.817867</v>
      </c>
      <c r="T121" s="203"/>
      <c r="U121" s="190">
        <v>463109.10213300004</v>
      </c>
      <c r="W121" s="203">
        <v>42</v>
      </c>
    </row>
    <row r="122" spans="1:23" ht="9.75" customHeight="1" x14ac:dyDescent="0.25">
      <c r="A122" s="203">
        <v>43</v>
      </c>
      <c r="B122" s="234"/>
      <c r="C122" s="10" t="s">
        <v>163</v>
      </c>
      <c r="D122" s="203"/>
      <c r="E122" s="190">
        <v>0</v>
      </c>
      <c r="F122" s="203"/>
      <c r="G122" s="190">
        <v>62490642</v>
      </c>
      <c r="H122" s="203"/>
      <c r="I122" s="190">
        <v>18776736</v>
      </c>
      <c r="J122" s="203"/>
      <c r="K122" s="190">
        <v>364366157</v>
      </c>
      <c r="L122" s="203"/>
      <c r="M122" s="190">
        <v>0</v>
      </c>
      <c r="N122" s="203"/>
      <c r="O122" s="190">
        <v>2358199</v>
      </c>
      <c r="P122" s="203"/>
      <c r="Q122" s="190">
        <v>63185707</v>
      </c>
      <c r="R122" s="203"/>
      <c r="S122" s="190">
        <v>14821298.455190999</v>
      </c>
      <c r="T122" s="203"/>
      <c r="U122" s="190">
        <v>2898983.7548090005</v>
      </c>
      <c r="W122" s="203">
        <v>43</v>
      </c>
    </row>
    <row r="123" spans="1:23" ht="9.75" customHeight="1" x14ac:dyDescent="0.25">
      <c r="A123" s="203">
        <v>44</v>
      </c>
      <c r="B123" s="234"/>
      <c r="C123" s="10" t="s">
        <v>164</v>
      </c>
      <c r="D123" s="203"/>
      <c r="E123" s="190">
        <v>3659</v>
      </c>
      <c r="F123" s="203"/>
      <c r="G123" s="190">
        <v>3924408</v>
      </c>
      <c r="H123" s="203"/>
      <c r="I123" s="190">
        <v>6030929</v>
      </c>
      <c r="J123" s="203"/>
      <c r="K123" s="190">
        <v>62256168</v>
      </c>
      <c r="L123" s="203"/>
      <c r="M123" s="190">
        <v>0</v>
      </c>
      <c r="N123" s="203"/>
      <c r="O123" s="190">
        <v>0</v>
      </c>
      <c r="P123" s="203"/>
      <c r="Q123" s="190">
        <v>14930952</v>
      </c>
      <c r="R123" s="203"/>
      <c r="S123" s="190">
        <v>8841503.9039500002</v>
      </c>
      <c r="T123" s="203"/>
      <c r="U123" s="190">
        <v>1679917.2360499999</v>
      </c>
      <c r="W123" s="203">
        <v>44</v>
      </c>
    </row>
    <row r="124" spans="1:23" ht="9.75" customHeight="1" x14ac:dyDescent="0.25">
      <c r="A124" s="203">
        <v>45</v>
      </c>
      <c r="B124" s="234"/>
      <c r="C124" s="10" t="s">
        <v>165</v>
      </c>
      <c r="D124" s="203"/>
      <c r="E124" s="190">
        <v>0</v>
      </c>
      <c r="F124" s="203"/>
      <c r="G124" s="190">
        <v>192849</v>
      </c>
      <c r="H124" s="203"/>
      <c r="I124" s="190">
        <v>899522</v>
      </c>
      <c r="J124" s="203"/>
      <c r="K124" s="190">
        <v>2021076</v>
      </c>
      <c r="L124" s="203"/>
      <c r="M124" s="190">
        <v>153532</v>
      </c>
      <c r="N124" s="203"/>
      <c r="O124" s="190">
        <v>0</v>
      </c>
      <c r="P124" s="203"/>
      <c r="Q124" s="190">
        <v>571125</v>
      </c>
      <c r="R124" s="203"/>
      <c r="S124" s="190">
        <v>3000895.0635000002</v>
      </c>
      <c r="T124" s="203"/>
      <c r="U124" s="190">
        <v>23256.476500000001</v>
      </c>
      <c r="W124" s="203">
        <v>45</v>
      </c>
    </row>
    <row r="125" spans="1:23" ht="9.75" customHeight="1" x14ac:dyDescent="0.25">
      <c r="A125" s="203">
        <v>46</v>
      </c>
      <c r="B125" s="234"/>
      <c r="C125" s="10" t="s">
        <v>166</v>
      </c>
      <c r="D125" s="203"/>
      <c r="E125" s="190">
        <v>0</v>
      </c>
      <c r="F125" s="203"/>
      <c r="G125" s="190">
        <v>6226149</v>
      </c>
      <c r="H125" s="203"/>
      <c r="I125" s="190">
        <v>2109916</v>
      </c>
      <c r="J125" s="203"/>
      <c r="K125" s="190">
        <v>39051718</v>
      </c>
      <c r="L125" s="203"/>
      <c r="M125" s="190">
        <v>0</v>
      </c>
      <c r="N125" s="203"/>
      <c r="O125" s="190">
        <v>0</v>
      </c>
      <c r="P125" s="203"/>
      <c r="Q125" s="190">
        <v>5898454</v>
      </c>
      <c r="R125" s="203"/>
      <c r="S125" s="190">
        <v>7501708.2614079993</v>
      </c>
      <c r="T125" s="203"/>
      <c r="U125" s="190">
        <v>449927.23859199998</v>
      </c>
      <c r="W125" s="203">
        <v>46</v>
      </c>
    </row>
    <row r="126" spans="1:23" ht="9.75" customHeight="1" x14ac:dyDescent="0.25">
      <c r="A126" s="203">
        <v>47</v>
      </c>
      <c r="B126" s="234"/>
      <c r="C126" s="10" t="s">
        <v>167</v>
      </c>
      <c r="D126" s="203"/>
      <c r="E126" s="190">
        <v>0</v>
      </c>
      <c r="F126" s="203"/>
      <c r="G126" s="190">
        <v>11799615</v>
      </c>
      <c r="H126" s="203"/>
      <c r="I126" s="190">
        <v>2210710</v>
      </c>
      <c r="J126" s="203"/>
      <c r="K126" s="190">
        <v>56376145</v>
      </c>
      <c r="L126" s="203"/>
      <c r="M126" s="190">
        <v>8257</v>
      </c>
      <c r="N126" s="203"/>
      <c r="O126" s="190">
        <v>0</v>
      </c>
      <c r="P126" s="203"/>
      <c r="Q126" s="190">
        <v>12179851</v>
      </c>
      <c r="R126" s="203"/>
      <c r="S126" s="190">
        <v>7139946.0641009994</v>
      </c>
      <c r="T126" s="203"/>
      <c r="U126" s="190">
        <v>367479.10589900002</v>
      </c>
      <c r="W126" s="203">
        <v>47</v>
      </c>
    </row>
    <row r="127" spans="1:23" ht="9.75" customHeight="1" x14ac:dyDescent="0.25">
      <c r="A127" s="203">
        <v>48</v>
      </c>
      <c r="B127" s="234"/>
      <c r="C127" s="10" t="s">
        <v>168</v>
      </c>
      <c r="D127" s="203"/>
      <c r="E127" s="190">
        <v>0</v>
      </c>
      <c r="F127" s="203"/>
      <c r="G127" s="190">
        <v>1036085</v>
      </c>
      <c r="H127" s="203"/>
      <c r="I127" s="190">
        <v>958277</v>
      </c>
      <c r="J127" s="203"/>
      <c r="K127" s="190">
        <v>7138562</v>
      </c>
      <c r="L127" s="203"/>
      <c r="M127" s="190">
        <v>0</v>
      </c>
      <c r="N127" s="203"/>
      <c r="O127" s="190">
        <v>0</v>
      </c>
      <c r="P127" s="203"/>
      <c r="Q127" s="190">
        <v>1769196</v>
      </c>
      <c r="R127" s="203"/>
      <c r="S127" s="190">
        <v>3403097.1922200001</v>
      </c>
      <c r="T127" s="203"/>
      <c r="U127" s="190">
        <v>148594.38777999999</v>
      </c>
      <c r="W127" s="203">
        <v>48</v>
      </c>
    </row>
    <row r="128" spans="1:23" ht="9.75" customHeight="1" x14ac:dyDescent="0.25">
      <c r="A128" s="203">
        <v>49</v>
      </c>
      <c r="B128" s="234"/>
      <c r="C128" s="10" t="s">
        <v>169</v>
      </c>
      <c r="D128" s="203"/>
      <c r="E128" s="190">
        <v>0</v>
      </c>
      <c r="F128" s="203"/>
      <c r="G128" s="190">
        <v>2650431</v>
      </c>
      <c r="H128" s="203"/>
      <c r="I128" s="190">
        <v>1773407</v>
      </c>
      <c r="J128" s="203"/>
      <c r="K128" s="190">
        <v>29564253</v>
      </c>
      <c r="L128" s="203"/>
      <c r="M128" s="190">
        <v>0</v>
      </c>
      <c r="N128" s="203"/>
      <c r="O128" s="190">
        <v>0</v>
      </c>
      <c r="P128" s="203"/>
      <c r="Q128" s="190">
        <v>4426521</v>
      </c>
      <c r="R128" s="203"/>
      <c r="S128" s="190">
        <v>3164682.9354000003</v>
      </c>
      <c r="T128" s="203"/>
      <c r="U128" s="190">
        <v>230983.34459999998</v>
      </c>
      <c r="W128" s="203">
        <v>49</v>
      </c>
    </row>
    <row r="129" spans="1:23" ht="9.75" customHeight="1" x14ac:dyDescent="0.25">
      <c r="A129" s="203">
        <v>50</v>
      </c>
      <c r="B129" s="234"/>
      <c r="C129" s="10" t="s">
        <v>170</v>
      </c>
      <c r="D129" s="203"/>
      <c r="E129" s="196">
        <v>0</v>
      </c>
      <c r="F129" s="219"/>
      <c r="G129" s="196">
        <v>1595774</v>
      </c>
      <c r="H129" s="219"/>
      <c r="I129" s="196">
        <v>1372262</v>
      </c>
      <c r="J129" s="219"/>
      <c r="K129" s="196">
        <v>15945136</v>
      </c>
      <c r="L129" s="219"/>
      <c r="M129" s="196">
        <v>0</v>
      </c>
      <c r="N129" s="219"/>
      <c r="O129" s="196">
        <v>0</v>
      </c>
      <c r="P129" s="219"/>
      <c r="Q129" s="196">
        <v>2167728</v>
      </c>
      <c r="R129" s="219"/>
      <c r="S129" s="190">
        <v>3059936.7966749999</v>
      </c>
      <c r="T129" s="203"/>
      <c r="U129" s="190">
        <v>162616.46332500002</v>
      </c>
      <c r="W129" s="203">
        <v>50</v>
      </c>
    </row>
    <row r="130" spans="1:23" ht="8.85" customHeight="1" x14ac:dyDescent="0.25">
      <c r="A130" s="203"/>
      <c r="B130" s="203"/>
      <c r="C130" s="203"/>
      <c r="D130" s="203"/>
      <c r="E130" s="203"/>
      <c r="F130" s="203"/>
      <c r="G130" s="203"/>
      <c r="H130" s="203"/>
      <c r="I130" s="203"/>
      <c r="J130" s="203"/>
      <c r="K130" s="203"/>
      <c r="L130" s="203"/>
      <c r="M130" s="203"/>
      <c r="N130" s="203"/>
      <c r="O130" s="203"/>
      <c r="P130" s="203"/>
      <c r="Q130" s="203"/>
      <c r="R130" s="203"/>
      <c r="S130" s="203"/>
      <c r="T130" s="203"/>
      <c r="U130" s="203"/>
    </row>
    <row r="131" spans="1:23" ht="8.4499999999999993" customHeight="1" x14ac:dyDescent="0.25">
      <c r="A131" s="203"/>
      <c r="B131" s="203"/>
      <c r="C131" s="203"/>
      <c r="D131" s="203"/>
      <c r="E131" s="203"/>
      <c r="F131" s="203"/>
      <c r="G131" s="203"/>
      <c r="H131" s="203"/>
      <c r="I131" s="203"/>
      <c r="J131" s="203"/>
      <c r="K131" s="203"/>
      <c r="L131" s="203"/>
      <c r="M131" s="203"/>
      <c r="N131" s="203"/>
      <c r="O131" s="203"/>
      <c r="P131" s="203"/>
      <c r="Q131" s="203"/>
      <c r="R131" s="203"/>
      <c r="S131" s="203"/>
      <c r="T131" s="203"/>
      <c r="U131" s="203"/>
    </row>
    <row r="132" spans="1:23" ht="8.85" hidden="1" customHeight="1" x14ac:dyDescent="0.25">
      <c r="A132" s="203"/>
      <c r="B132" s="203"/>
      <c r="C132" s="203"/>
      <c r="D132" s="203"/>
      <c r="E132" s="203"/>
      <c r="F132" s="203"/>
      <c r="G132" s="203"/>
      <c r="H132" s="203"/>
      <c r="I132" s="203"/>
      <c r="J132" s="203"/>
      <c r="K132" s="203"/>
      <c r="L132" s="203"/>
      <c r="M132" s="203"/>
      <c r="N132" s="203"/>
      <c r="O132" s="203"/>
      <c r="P132" s="203"/>
      <c r="Q132" s="203"/>
      <c r="R132" s="203"/>
      <c r="S132" s="203"/>
      <c r="T132" s="203"/>
      <c r="U132" s="203"/>
    </row>
    <row r="133" spans="1:23" ht="10.5" customHeight="1" x14ac:dyDescent="0.25">
      <c r="A133" s="203"/>
      <c r="B133" s="203"/>
      <c r="C133" s="203"/>
      <c r="D133" s="203"/>
      <c r="E133" s="203"/>
      <c r="F133" s="203"/>
      <c r="G133" s="203"/>
      <c r="H133" s="203"/>
      <c r="I133" s="203"/>
      <c r="J133" s="203"/>
      <c r="K133" s="203"/>
      <c r="L133" s="203"/>
      <c r="M133" s="203"/>
      <c r="N133" s="203"/>
      <c r="O133" s="203"/>
      <c r="P133" s="203"/>
      <c r="Q133" s="203"/>
      <c r="R133" s="203"/>
      <c r="S133" s="203"/>
      <c r="T133" s="203"/>
      <c r="U133" s="203"/>
      <c r="W133" s="224" t="s">
        <v>310</v>
      </c>
    </row>
    <row r="134" spans="1:23" ht="10.5" customHeight="1" x14ac:dyDescent="0.25">
      <c r="A134" s="205"/>
      <c r="B134" s="203"/>
      <c r="D134" s="229" t="s">
        <v>290</v>
      </c>
      <c r="E134" s="232"/>
      <c r="F134" s="229"/>
      <c r="G134" s="229"/>
      <c r="H134" s="229"/>
      <c r="I134" s="229"/>
      <c r="J134" s="229"/>
      <c r="K134" s="229"/>
      <c r="L134" s="229"/>
      <c r="M134" s="229"/>
      <c r="N134" s="229"/>
      <c r="O134" s="229"/>
      <c r="P134" s="229"/>
      <c r="Q134" s="229"/>
      <c r="R134" s="229"/>
      <c r="S134" s="203"/>
      <c r="T134" s="203"/>
      <c r="U134" s="204" t="s">
        <v>291</v>
      </c>
    </row>
    <row r="135" spans="1:23" ht="10.5" customHeight="1" x14ac:dyDescent="0.25">
      <c r="A135" s="220"/>
      <c r="B135" s="203"/>
      <c r="D135" s="229" t="s">
        <v>292</v>
      </c>
      <c r="E135" s="232"/>
      <c r="F135" s="229"/>
      <c r="G135" s="229"/>
      <c r="H135" s="229"/>
      <c r="I135" s="229"/>
      <c r="J135" s="229"/>
      <c r="K135" s="229"/>
      <c r="L135" s="229"/>
      <c r="M135" s="229"/>
      <c r="N135" s="229"/>
      <c r="O135" s="229"/>
      <c r="P135" s="229"/>
      <c r="Q135" s="229"/>
      <c r="R135" s="229"/>
      <c r="S135" s="203"/>
      <c r="T135" s="203"/>
      <c r="U135" s="204" t="s">
        <v>171</v>
      </c>
    </row>
    <row r="136" spans="1:23" ht="10.5" customHeight="1" x14ac:dyDescent="0.25">
      <c r="A136" s="218"/>
      <c r="B136" s="203"/>
      <c r="D136" s="229" t="s">
        <v>293</v>
      </c>
      <c r="E136" s="232"/>
      <c r="F136" s="229"/>
      <c r="G136" s="229"/>
      <c r="H136" s="229"/>
      <c r="I136" s="229"/>
      <c r="J136" s="229"/>
      <c r="K136" s="229"/>
      <c r="L136" s="229"/>
      <c r="M136" s="229"/>
      <c r="N136" s="229"/>
      <c r="O136" s="229"/>
      <c r="P136" s="229"/>
      <c r="Q136" s="229"/>
      <c r="R136" s="229"/>
      <c r="S136" s="203"/>
      <c r="T136" s="203"/>
      <c r="U136" s="203"/>
    </row>
    <row r="137" spans="1:23" ht="9.6" customHeight="1" x14ac:dyDescent="0.25">
      <c r="A137" s="203"/>
      <c r="B137" s="203"/>
      <c r="C137" s="203"/>
      <c r="D137" s="203"/>
      <c r="E137" s="203"/>
      <c r="F137" s="203"/>
      <c r="G137" s="203"/>
      <c r="H137" s="203"/>
      <c r="I137" s="203"/>
      <c r="J137" s="203"/>
      <c r="K137" s="203"/>
      <c r="L137" s="203"/>
      <c r="M137" s="203"/>
      <c r="N137" s="203"/>
      <c r="O137" s="203"/>
      <c r="P137" s="203"/>
      <c r="Q137" s="203"/>
      <c r="R137" s="203"/>
      <c r="S137" s="203"/>
      <c r="T137" s="203"/>
      <c r="U137" s="203"/>
    </row>
    <row r="138" spans="1:23" ht="9.6" customHeight="1" x14ac:dyDescent="0.25">
      <c r="A138" s="203"/>
      <c r="B138" s="203"/>
      <c r="C138" s="203"/>
      <c r="D138" s="203"/>
      <c r="E138" s="203"/>
      <c r="F138" s="203"/>
      <c r="G138" s="203"/>
      <c r="H138" s="203"/>
      <c r="I138" s="203"/>
      <c r="J138" s="203"/>
      <c r="K138" s="203"/>
      <c r="L138" s="203"/>
      <c r="M138" s="203"/>
      <c r="N138" s="203"/>
      <c r="O138" s="203"/>
      <c r="P138" s="203"/>
      <c r="Q138" s="203"/>
      <c r="R138" s="203"/>
      <c r="S138" s="203"/>
      <c r="T138" s="203"/>
      <c r="U138" s="203"/>
    </row>
    <row r="139" spans="1:23" ht="9.6" customHeight="1" x14ac:dyDescent="0.25">
      <c r="A139" s="203"/>
      <c r="B139" s="203"/>
      <c r="C139" s="203"/>
      <c r="D139" s="203"/>
      <c r="E139" s="203"/>
      <c r="F139" s="203"/>
      <c r="G139" s="203"/>
      <c r="H139" s="203"/>
      <c r="I139" s="203"/>
      <c r="J139" s="203"/>
      <c r="K139" s="203"/>
      <c r="L139" s="203"/>
      <c r="M139" s="203"/>
      <c r="N139" s="203"/>
      <c r="O139" s="203"/>
      <c r="P139" s="203"/>
      <c r="Q139" s="203"/>
      <c r="R139" s="203"/>
      <c r="S139" s="210" t="s">
        <v>294</v>
      </c>
      <c r="T139" s="210"/>
      <c r="U139" s="210"/>
    </row>
    <row r="140" spans="1:23" ht="9.6" customHeight="1" x14ac:dyDescent="0.25">
      <c r="A140" s="203"/>
      <c r="B140" s="203"/>
      <c r="C140" s="203"/>
      <c r="D140" s="203"/>
      <c r="E140" s="203"/>
      <c r="F140" s="203"/>
      <c r="G140" s="203"/>
      <c r="H140" s="203"/>
      <c r="I140" s="203"/>
      <c r="J140" s="203"/>
      <c r="K140" s="203"/>
      <c r="L140" s="203"/>
      <c r="M140" s="203"/>
      <c r="N140" s="203"/>
      <c r="O140" s="203"/>
      <c r="P140" s="203"/>
      <c r="Q140" s="203"/>
      <c r="R140" s="203"/>
      <c r="S140" s="233" t="s">
        <v>295</v>
      </c>
      <c r="T140" s="229"/>
      <c r="U140" s="229"/>
    </row>
    <row r="141" spans="1:23" ht="9.6" customHeight="1" x14ac:dyDescent="0.25">
      <c r="A141" s="203"/>
      <c r="B141" s="203"/>
      <c r="C141" s="203"/>
      <c r="D141" s="203"/>
      <c r="E141" s="210" t="s">
        <v>49</v>
      </c>
      <c r="F141" s="210"/>
      <c r="G141" s="210"/>
      <c r="H141" s="210"/>
      <c r="I141" s="210"/>
      <c r="J141" s="210"/>
      <c r="K141" s="210"/>
      <c r="L141" s="203"/>
      <c r="M141" s="210" t="s">
        <v>50</v>
      </c>
      <c r="N141" s="210"/>
      <c r="O141" s="210"/>
      <c r="P141" s="210"/>
      <c r="Q141" s="210"/>
      <c r="R141" s="203"/>
      <c r="S141" s="210" t="s">
        <v>296</v>
      </c>
      <c r="T141" s="210"/>
      <c r="U141" s="210"/>
    </row>
    <row r="142" spans="1:23" ht="9.6" customHeight="1" x14ac:dyDescent="0.25">
      <c r="A142" s="203"/>
      <c r="B142" s="203"/>
      <c r="C142" s="203"/>
      <c r="D142" s="203"/>
      <c r="E142" s="211" t="s">
        <v>297</v>
      </c>
      <c r="F142" s="203"/>
      <c r="G142" s="211" t="s">
        <v>298</v>
      </c>
      <c r="H142" s="203"/>
      <c r="I142" s="211" t="s">
        <v>299</v>
      </c>
      <c r="J142" s="203"/>
      <c r="K142" s="203"/>
      <c r="L142" s="203"/>
      <c r="M142" s="211" t="s">
        <v>297</v>
      </c>
      <c r="N142" s="203"/>
      <c r="O142" s="211" t="s">
        <v>298</v>
      </c>
      <c r="P142" s="203"/>
      <c r="Q142" s="203"/>
      <c r="R142" s="203"/>
      <c r="S142" s="203"/>
      <c r="T142" s="203"/>
      <c r="U142" s="203"/>
    </row>
    <row r="143" spans="1:23" ht="9.6" customHeight="1" x14ac:dyDescent="0.25">
      <c r="A143" s="203"/>
      <c r="B143" s="203"/>
      <c r="C143" s="203"/>
      <c r="D143" s="203"/>
      <c r="E143" s="211" t="s">
        <v>300</v>
      </c>
      <c r="F143" s="203"/>
      <c r="G143" s="211" t="s">
        <v>301</v>
      </c>
      <c r="H143" s="203"/>
      <c r="I143" s="211" t="s">
        <v>302</v>
      </c>
      <c r="J143" s="203"/>
      <c r="K143" s="211" t="s">
        <v>301</v>
      </c>
      <c r="L143" s="203"/>
      <c r="M143" s="211" t="s">
        <v>300</v>
      </c>
      <c r="N143" s="203"/>
      <c r="O143" s="211" t="s">
        <v>301</v>
      </c>
      <c r="P143" s="203"/>
      <c r="Q143" s="211" t="s">
        <v>301</v>
      </c>
      <c r="R143" s="203"/>
      <c r="S143" s="203"/>
      <c r="T143" s="203"/>
      <c r="U143" s="203"/>
    </row>
    <row r="144" spans="1:23" ht="9.6" customHeight="1" x14ac:dyDescent="0.25">
      <c r="A144" s="212" t="s">
        <v>69</v>
      </c>
      <c r="B144" s="203"/>
      <c r="C144" s="212" t="s">
        <v>71</v>
      </c>
      <c r="D144" s="203"/>
      <c r="E144" s="212" t="s">
        <v>303</v>
      </c>
      <c r="F144" s="203"/>
      <c r="G144" s="212" t="s">
        <v>304</v>
      </c>
      <c r="H144" s="203"/>
      <c r="I144" s="212" t="s">
        <v>305</v>
      </c>
      <c r="J144" s="203"/>
      <c r="K144" s="212" t="s">
        <v>304</v>
      </c>
      <c r="L144" s="203"/>
      <c r="M144" s="212" t="s">
        <v>303</v>
      </c>
      <c r="N144" s="203"/>
      <c r="O144" s="212" t="s">
        <v>306</v>
      </c>
      <c r="P144" s="203"/>
      <c r="Q144" s="212" t="s">
        <v>306</v>
      </c>
      <c r="R144" s="203"/>
      <c r="S144" s="212" t="s">
        <v>307</v>
      </c>
      <c r="T144" s="203"/>
      <c r="U144" s="212" t="s">
        <v>308</v>
      </c>
      <c r="W144" s="241" t="s">
        <v>69</v>
      </c>
    </row>
    <row r="145" spans="1:23" ht="9.75" customHeight="1" x14ac:dyDescent="0.25">
      <c r="A145" s="203"/>
      <c r="B145" s="10" t="s">
        <v>282</v>
      </c>
      <c r="C145" s="10"/>
      <c r="D145" s="203"/>
      <c r="E145" s="203"/>
      <c r="F145" s="203"/>
      <c r="G145" s="203"/>
      <c r="H145" s="203"/>
      <c r="I145" s="203"/>
      <c r="J145" s="203"/>
      <c r="K145" s="203"/>
      <c r="L145" s="203"/>
      <c r="M145" s="203"/>
      <c r="N145" s="203"/>
      <c r="O145" s="203"/>
      <c r="P145" s="203"/>
      <c r="Q145" s="203"/>
      <c r="R145" s="203"/>
      <c r="S145" s="203"/>
      <c r="T145" s="203"/>
      <c r="U145" s="203"/>
    </row>
    <row r="146" spans="1:23" ht="9.75" customHeight="1" x14ac:dyDescent="0.25">
      <c r="A146" s="203">
        <v>51</v>
      </c>
      <c r="B146" s="234"/>
      <c r="C146" s="10" t="s">
        <v>172</v>
      </c>
      <c r="D146" s="203"/>
      <c r="E146" s="189">
        <v>0</v>
      </c>
      <c r="F146" s="203"/>
      <c r="G146" s="189">
        <v>1278588</v>
      </c>
      <c r="H146" s="203"/>
      <c r="I146" s="189">
        <v>1950689</v>
      </c>
      <c r="J146" s="203"/>
      <c r="K146" s="189">
        <v>5550563</v>
      </c>
      <c r="L146" s="203"/>
      <c r="M146" s="189">
        <v>0</v>
      </c>
      <c r="N146" s="203"/>
      <c r="O146" s="189">
        <v>0</v>
      </c>
      <c r="P146" s="203"/>
      <c r="Q146" s="189">
        <v>2511365</v>
      </c>
      <c r="R146" s="203"/>
      <c r="S146" s="189">
        <v>2680873.5883999998</v>
      </c>
      <c r="T146" s="203"/>
      <c r="U146" s="189">
        <v>277338.18160000001</v>
      </c>
      <c r="W146" s="203">
        <v>51</v>
      </c>
    </row>
    <row r="147" spans="1:23" ht="9.75" customHeight="1" x14ac:dyDescent="0.25">
      <c r="A147" s="203">
        <v>52</v>
      </c>
      <c r="B147" s="234"/>
      <c r="C147" s="10" t="s">
        <v>173</v>
      </c>
      <c r="D147" s="203"/>
      <c r="E147" s="190">
        <v>0</v>
      </c>
      <c r="F147" s="203"/>
      <c r="G147" s="190">
        <v>0</v>
      </c>
      <c r="H147" s="203"/>
      <c r="I147" s="190">
        <v>0</v>
      </c>
      <c r="J147" s="203"/>
      <c r="K147" s="190">
        <v>0</v>
      </c>
      <c r="L147" s="203"/>
      <c r="M147" s="190">
        <v>0</v>
      </c>
      <c r="N147" s="203"/>
      <c r="O147" s="190">
        <v>0</v>
      </c>
      <c r="P147" s="203"/>
      <c r="Q147" s="190">
        <v>0</v>
      </c>
      <c r="R147" s="203"/>
      <c r="S147" s="190">
        <v>0</v>
      </c>
      <c r="T147" s="203"/>
      <c r="U147" s="190">
        <v>0</v>
      </c>
      <c r="W147" s="203">
        <v>52</v>
      </c>
    </row>
    <row r="148" spans="1:23" ht="9.75" customHeight="1" x14ac:dyDescent="0.25">
      <c r="A148" s="203">
        <v>53</v>
      </c>
      <c r="B148" s="234"/>
      <c r="C148" s="10" t="s">
        <v>174</v>
      </c>
      <c r="D148" s="203"/>
      <c r="E148" s="190">
        <v>0</v>
      </c>
      <c r="F148" s="203"/>
      <c r="G148" s="190">
        <v>69349964</v>
      </c>
      <c r="H148" s="203"/>
      <c r="I148" s="190">
        <v>16485903</v>
      </c>
      <c r="J148" s="203"/>
      <c r="K148" s="190">
        <v>386115657</v>
      </c>
      <c r="L148" s="203"/>
      <c r="M148" s="190">
        <v>3435</v>
      </c>
      <c r="N148" s="203"/>
      <c r="O148" s="190">
        <v>0</v>
      </c>
      <c r="P148" s="203"/>
      <c r="Q148" s="190">
        <v>49681630</v>
      </c>
      <c r="R148" s="203"/>
      <c r="S148" s="190">
        <v>32413016.793691002</v>
      </c>
      <c r="T148" s="203"/>
      <c r="U148" s="190">
        <v>315919.66630900005</v>
      </c>
      <c r="W148" s="203">
        <v>53</v>
      </c>
    </row>
    <row r="149" spans="1:23" ht="9.75" customHeight="1" x14ac:dyDescent="0.25">
      <c r="A149" s="203">
        <v>54</v>
      </c>
      <c r="B149" s="234"/>
      <c r="C149" s="10" t="s">
        <v>175</v>
      </c>
      <c r="D149" s="203"/>
      <c r="E149" s="190">
        <v>0</v>
      </c>
      <c r="F149" s="203"/>
      <c r="G149" s="190">
        <v>2153832</v>
      </c>
      <c r="H149" s="203"/>
      <c r="I149" s="190">
        <v>2269846</v>
      </c>
      <c r="J149" s="203"/>
      <c r="K149" s="190">
        <v>28808944</v>
      </c>
      <c r="L149" s="203"/>
      <c r="M149" s="190">
        <v>0</v>
      </c>
      <c r="N149" s="203"/>
      <c r="O149" s="190">
        <v>0</v>
      </c>
      <c r="P149" s="203"/>
      <c r="Q149" s="190">
        <v>6401189</v>
      </c>
      <c r="R149" s="203"/>
      <c r="S149" s="190">
        <v>9740567.0689100027</v>
      </c>
      <c r="T149" s="203"/>
      <c r="U149" s="190">
        <v>525020.92108999996</v>
      </c>
      <c r="W149" s="203">
        <v>54</v>
      </c>
    </row>
    <row r="150" spans="1:23" ht="9.75" customHeight="1" x14ac:dyDescent="0.25">
      <c r="A150" s="203">
        <v>55</v>
      </c>
      <c r="B150" s="234"/>
      <c r="C150" s="10" t="s">
        <v>176</v>
      </c>
      <c r="D150" s="203"/>
      <c r="E150" s="190">
        <v>0</v>
      </c>
      <c r="F150" s="203"/>
      <c r="G150" s="190">
        <v>1261796</v>
      </c>
      <c r="H150" s="203"/>
      <c r="I150" s="190">
        <v>1374112</v>
      </c>
      <c r="J150" s="203"/>
      <c r="K150" s="190">
        <v>14257652</v>
      </c>
      <c r="L150" s="203"/>
      <c r="M150" s="190">
        <v>0</v>
      </c>
      <c r="N150" s="203"/>
      <c r="O150" s="190">
        <v>0</v>
      </c>
      <c r="P150" s="203"/>
      <c r="Q150" s="190">
        <v>2671093</v>
      </c>
      <c r="R150" s="203"/>
      <c r="S150" s="190">
        <v>5272399.6416999996</v>
      </c>
      <c r="T150" s="203"/>
      <c r="U150" s="190">
        <v>481476.00829999999</v>
      </c>
      <c r="W150" s="203">
        <v>55</v>
      </c>
    </row>
    <row r="151" spans="1:23" ht="9.75" customHeight="1" x14ac:dyDescent="0.25">
      <c r="A151" s="203">
        <v>56</v>
      </c>
      <c r="B151" s="234"/>
      <c r="C151" s="10" t="s">
        <v>177</v>
      </c>
      <c r="D151" s="203"/>
      <c r="E151" s="190">
        <v>0</v>
      </c>
      <c r="F151" s="203"/>
      <c r="G151" s="190">
        <v>1575946</v>
      </c>
      <c r="H151" s="203"/>
      <c r="I151" s="190">
        <v>1339504</v>
      </c>
      <c r="J151" s="203"/>
      <c r="K151" s="190">
        <v>12912735</v>
      </c>
      <c r="L151" s="203"/>
      <c r="M151" s="190">
        <v>91700</v>
      </c>
      <c r="N151" s="203"/>
      <c r="O151" s="190">
        <v>0</v>
      </c>
      <c r="P151" s="203"/>
      <c r="Q151" s="190">
        <v>2907532</v>
      </c>
      <c r="R151" s="203"/>
      <c r="S151" s="190">
        <v>3632404.8865999999</v>
      </c>
      <c r="T151" s="203"/>
      <c r="U151" s="190">
        <v>124497.5434</v>
      </c>
      <c r="W151" s="203">
        <v>56</v>
      </c>
    </row>
    <row r="152" spans="1:23" ht="9.75" customHeight="1" x14ac:dyDescent="0.25">
      <c r="A152" s="203">
        <v>57</v>
      </c>
      <c r="B152" s="234"/>
      <c r="C152" s="10" t="s">
        <v>178</v>
      </c>
      <c r="D152" s="203"/>
      <c r="E152" s="190">
        <v>0</v>
      </c>
      <c r="F152" s="203"/>
      <c r="G152" s="190">
        <v>1450495</v>
      </c>
      <c r="H152" s="203"/>
      <c r="I152" s="190">
        <v>1119957</v>
      </c>
      <c r="J152" s="203"/>
      <c r="K152" s="190">
        <v>7217625</v>
      </c>
      <c r="L152" s="203"/>
      <c r="M152" s="190">
        <v>0</v>
      </c>
      <c r="N152" s="203"/>
      <c r="O152" s="190">
        <v>0</v>
      </c>
      <c r="P152" s="203"/>
      <c r="Q152" s="190">
        <v>1884508</v>
      </c>
      <c r="R152" s="203"/>
      <c r="S152" s="190">
        <v>2572627.8341999999</v>
      </c>
      <c r="T152" s="203"/>
      <c r="U152" s="190">
        <v>119019.17580000001</v>
      </c>
      <c r="W152" s="203">
        <v>57</v>
      </c>
    </row>
    <row r="153" spans="1:23" ht="9.75" customHeight="1" x14ac:dyDescent="0.25">
      <c r="A153" s="203">
        <v>58</v>
      </c>
      <c r="B153" s="234"/>
      <c r="C153" s="10" t="s">
        <v>179</v>
      </c>
      <c r="D153" s="203"/>
      <c r="E153" s="190">
        <v>0</v>
      </c>
      <c r="F153" s="203"/>
      <c r="G153" s="190">
        <v>2141836</v>
      </c>
      <c r="H153" s="203"/>
      <c r="I153" s="190">
        <v>2747195</v>
      </c>
      <c r="J153" s="203"/>
      <c r="K153" s="190">
        <v>34463200</v>
      </c>
      <c r="L153" s="203"/>
      <c r="M153" s="190">
        <v>164905</v>
      </c>
      <c r="N153" s="203"/>
      <c r="O153" s="190">
        <v>0</v>
      </c>
      <c r="P153" s="203"/>
      <c r="Q153" s="190">
        <v>6483788</v>
      </c>
      <c r="R153" s="203"/>
      <c r="S153" s="190">
        <v>8761459.4038800001</v>
      </c>
      <c r="T153" s="203"/>
      <c r="U153" s="190">
        <v>1027276.71612</v>
      </c>
      <c r="W153" s="203">
        <v>58</v>
      </c>
    </row>
    <row r="154" spans="1:23" ht="9.75" customHeight="1" x14ac:dyDescent="0.25">
      <c r="A154" s="203">
        <v>59</v>
      </c>
      <c r="B154" s="234"/>
      <c r="C154" s="10" t="s">
        <v>180</v>
      </c>
      <c r="D154" s="203"/>
      <c r="E154" s="190">
        <v>0</v>
      </c>
      <c r="F154" s="203"/>
      <c r="G154" s="190">
        <v>1141057</v>
      </c>
      <c r="H154" s="203"/>
      <c r="I154" s="190">
        <v>1282857</v>
      </c>
      <c r="J154" s="203"/>
      <c r="K154" s="190">
        <v>7073446</v>
      </c>
      <c r="L154" s="203"/>
      <c r="M154" s="190">
        <v>0</v>
      </c>
      <c r="N154" s="203"/>
      <c r="O154" s="190">
        <v>0</v>
      </c>
      <c r="P154" s="203"/>
      <c r="Q154" s="190">
        <v>2231613</v>
      </c>
      <c r="R154" s="203"/>
      <c r="S154" s="190">
        <v>4537109.2434400003</v>
      </c>
      <c r="T154" s="203"/>
      <c r="U154" s="190">
        <v>231730.90656</v>
      </c>
      <c r="W154" s="203">
        <v>59</v>
      </c>
    </row>
    <row r="155" spans="1:23" ht="9.75" customHeight="1" x14ac:dyDescent="0.25">
      <c r="A155" s="203">
        <v>60</v>
      </c>
      <c r="B155" s="234"/>
      <c r="C155" s="10" t="s">
        <v>181</v>
      </c>
      <c r="D155" s="203"/>
      <c r="E155" s="190">
        <v>0</v>
      </c>
      <c r="F155" s="203"/>
      <c r="G155" s="190">
        <v>6251891</v>
      </c>
      <c r="H155" s="203"/>
      <c r="I155" s="190">
        <v>5692989</v>
      </c>
      <c r="J155" s="203"/>
      <c r="K155" s="190">
        <v>71933787</v>
      </c>
      <c r="L155" s="203"/>
      <c r="M155" s="190">
        <v>53618</v>
      </c>
      <c r="N155" s="203"/>
      <c r="O155" s="190">
        <v>1263905</v>
      </c>
      <c r="P155" s="203"/>
      <c r="Q155" s="190">
        <v>8503217</v>
      </c>
      <c r="R155" s="203"/>
      <c r="S155" s="190">
        <v>11350212.85706</v>
      </c>
      <c r="T155" s="203"/>
      <c r="U155" s="190">
        <v>1289851.45294</v>
      </c>
      <c r="W155" s="203">
        <v>60</v>
      </c>
    </row>
    <row r="156" spans="1:23" ht="9.75" customHeight="1" x14ac:dyDescent="0.25">
      <c r="A156" s="203">
        <v>61</v>
      </c>
      <c r="B156" s="234"/>
      <c r="C156" s="10" t="s">
        <v>182</v>
      </c>
      <c r="D156" s="203"/>
      <c r="E156" s="190">
        <v>0</v>
      </c>
      <c r="F156" s="203"/>
      <c r="G156" s="190">
        <v>2275256</v>
      </c>
      <c r="H156" s="203"/>
      <c r="I156" s="190">
        <v>1371868</v>
      </c>
      <c r="J156" s="203"/>
      <c r="K156" s="190">
        <v>12041250</v>
      </c>
      <c r="L156" s="203"/>
      <c r="M156" s="190">
        <v>69488</v>
      </c>
      <c r="N156" s="203"/>
      <c r="O156" s="190">
        <v>0</v>
      </c>
      <c r="P156" s="203"/>
      <c r="Q156" s="190">
        <v>2606955</v>
      </c>
      <c r="R156" s="203"/>
      <c r="S156" s="190">
        <v>5469545.467131</v>
      </c>
      <c r="T156" s="203"/>
      <c r="U156" s="190">
        <v>343494.62286900001</v>
      </c>
      <c r="W156" s="203">
        <v>61</v>
      </c>
    </row>
    <row r="157" spans="1:23" ht="9.75" customHeight="1" x14ac:dyDescent="0.25">
      <c r="A157" s="203">
        <v>62</v>
      </c>
      <c r="B157" s="234"/>
      <c r="C157" s="10" t="s">
        <v>183</v>
      </c>
      <c r="D157" s="203"/>
      <c r="E157" s="190">
        <v>0</v>
      </c>
      <c r="F157" s="203"/>
      <c r="G157" s="190">
        <v>2906009</v>
      </c>
      <c r="H157" s="203"/>
      <c r="I157" s="190">
        <v>1646050</v>
      </c>
      <c r="J157" s="203"/>
      <c r="K157" s="190">
        <v>18274120</v>
      </c>
      <c r="L157" s="203"/>
      <c r="M157" s="190">
        <v>0</v>
      </c>
      <c r="N157" s="203"/>
      <c r="O157" s="190">
        <v>0</v>
      </c>
      <c r="P157" s="203"/>
      <c r="Q157" s="190">
        <v>2564202</v>
      </c>
      <c r="R157" s="203"/>
      <c r="S157" s="190">
        <v>4449080.9530000007</v>
      </c>
      <c r="T157" s="203"/>
      <c r="U157" s="190">
        <v>90304.237000000008</v>
      </c>
      <c r="W157" s="203">
        <v>62</v>
      </c>
    </row>
    <row r="158" spans="1:23" ht="9.75" customHeight="1" x14ac:dyDescent="0.25">
      <c r="A158" s="203">
        <v>63</v>
      </c>
      <c r="B158" s="234"/>
      <c r="C158" s="10" t="s">
        <v>184</v>
      </c>
      <c r="D158" s="203"/>
      <c r="E158" s="190">
        <v>0</v>
      </c>
      <c r="F158" s="203"/>
      <c r="G158" s="190">
        <v>1920062</v>
      </c>
      <c r="H158" s="203"/>
      <c r="I158" s="190">
        <v>1724963</v>
      </c>
      <c r="J158" s="203"/>
      <c r="K158" s="190">
        <v>13147468</v>
      </c>
      <c r="L158" s="203"/>
      <c r="M158" s="190">
        <v>30901</v>
      </c>
      <c r="N158" s="203"/>
      <c r="O158" s="190">
        <v>0</v>
      </c>
      <c r="P158" s="203"/>
      <c r="Q158" s="190">
        <v>4091586</v>
      </c>
      <c r="R158" s="203"/>
      <c r="S158" s="190">
        <v>2818535.35249</v>
      </c>
      <c r="T158" s="203"/>
      <c r="U158" s="190">
        <v>547590.05750999996</v>
      </c>
      <c r="W158" s="203">
        <v>63</v>
      </c>
    </row>
    <row r="159" spans="1:23" ht="9.75" customHeight="1" x14ac:dyDescent="0.25">
      <c r="A159" s="203">
        <v>64</v>
      </c>
      <c r="B159" s="234"/>
      <c r="C159" s="10" t="s">
        <v>185</v>
      </c>
      <c r="D159" s="203"/>
      <c r="E159" s="190">
        <v>0</v>
      </c>
      <c r="F159" s="203"/>
      <c r="G159" s="190">
        <v>1377543</v>
      </c>
      <c r="H159" s="203"/>
      <c r="I159" s="190">
        <v>1478714</v>
      </c>
      <c r="J159" s="203"/>
      <c r="K159" s="190">
        <v>6841329</v>
      </c>
      <c r="L159" s="203"/>
      <c r="M159" s="190">
        <v>0</v>
      </c>
      <c r="N159" s="203"/>
      <c r="O159" s="190">
        <v>0</v>
      </c>
      <c r="P159" s="203"/>
      <c r="Q159" s="190">
        <v>2368542</v>
      </c>
      <c r="R159" s="203"/>
      <c r="S159" s="190">
        <v>6474655.4890199993</v>
      </c>
      <c r="T159" s="203"/>
      <c r="U159" s="190">
        <v>342106.32098000002</v>
      </c>
      <c r="W159" s="203">
        <v>64</v>
      </c>
    </row>
    <row r="160" spans="1:23" ht="9.75" customHeight="1" x14ac:dyDescent="0.25">
      <c r="A160" s="203">
        <v>65</v>
      </c>
      <c r="B160" s="234"/>
      <c r="C160" s="10" t="s">
        <v>186</v>
      </c>
      <c r="D160" s="203"/>
      <c r="E160" s="190">
        <v>0</v>
      </c>
      <c r="F160" s="203"/>
      <c r="G160" s="190">
        <v>1562754</v>
      </c>
      <c r="H160" s="203"/>
      <c r="I160" s="190">
        <v>1431104</v>
      </c>
      <c r="J160" s="203"/>
      <c r="K160" s="190">
        <v>18372209</v>
      </c>
      <c r="L160" s="203"/>
      <c r="M160" s="190">
        <v>0</v>
      </c>
      <c r="N160" s="203"/>
      <c r="O160" s="190">
        <v>0</v>
      </c>
      <c r="P160" s="203"/>
      <c r="Q160" s="190">
        <v>3550329</v>
      </c>
      <c r="R160" s="203"/>
      <c r="S160" s="190">
        <v>4750012.2303999998</v>
      </c>
      <c r="T160" s="203"/>
      <c r="U160" s="190">
        <v>531776.57959999994</v>
      </c>
      <c r="W160" s="203">
        <v>65</v>
      </c>
    </row>
    <row r="161" spans="1:23" ht="9.75" customHeight="1" x14ac:dyDescent="0.25">
      <c r="A161" s="203">
        <v>66</v>
      </c>
      <c r="B161" s="234"/>
      <c r="C161" s="10" t="s">
        <v>187</v>
      </c>
      <c r="D161" s="203"/>
      <c r="E161" s="190">
        <v>0</v>
      </c>
      <c r="F161" s="203"/>
      <c r="G161" s="190">
        <v>4203802</v>
      </c>
      <c r="H161" s="203"/>
      <c r="I161" s="190">
        <v>2209625</v>
      </c>
      <c r="J161" s="203"/>
      <c r="K161" s="190">
        <v>34254341</v>
      </c>
      <c r="L161" s="203"/>
      <c r="M161" s="190">
        <v>15269</v>
      </c>
      <c r="N161" s="203"/>
      <c r="O161" s="190">
        <v>0</v>
      </c>
      <c r="P161" s="203"/>
      <c r="Q161" s="190">
        <v>8388542</v>
      </c>
      <c r="R161" s="203"/>
      <c r="S161" s="190">
        <v>5030068.1164300004</v>
      </c>
      <c r="T161" s="203"/>
      <c r="U161" s="190">
        <v>366406.46356999996</v>
      </c>
      <c r="W161" s="203">
        <v>66</v>
      </c>
    </row>
    <row r="162" spans="1:23" ht="9.75" customHeight="1" x14ac:dyDescent="0.25">
      <c r="A162" s="203">
        <v>67</v>
      </c>
      <c r="B162" s="234"/>
      <c r="C162" s="10" t="s">
        <v>188</v>
      </c>
      <c r="D162" s="203"/>
      <c r="E162" s="190">
        <v>0</v>
      </c>
      <c r="F162" s="203"/>
      <c r="G162" s="190">
        <v>2166545</v>
      </c>
      <c r="H162" s="203"/>
      <c r="I162" s="190">
        <v>3100457</v>
      </c>
      <c r="J162" s="203"/>
      <c r="K162" s="190">
        <v>24149677</v>
      </c>
      <c r="L162" s="203"/>
      <c r="M162" s="190">
        <v>183240</v>
      </c>
      <c r="N162" s="203"/>
      <c r="O162" s="190">
        <v>0</v>
      </c>
      <c r="P162" s="203"/>
      <c r="Q162" s="190">
        <v>6600123</v>
      </c>
      <c r="R162" s="203"/>
      <c r="S162" s="190">
        <v>3927895.1470999997</v>
      </c>
      <c r="T162" s="203"/>
      <c r="U162" s="190">
        <v>420735.23289999994</v>
      </c>
      <c r="W162" s="203">
        <v>67</v>
      </c>
    </row>
    <row r="163" spans="1:23" ht="9.75" customHeight="1" x14ac:dyDescent="0.25">
      <c r="A163" s="203">
        <v>68</v>
      </c>
      <c r="B163" s="234"/>
      <c r="C163" s="10" t="s">
        <v>189</v>
      </c>
      <c r="D163" s="203"/>
      <c r="E163" s="190">
        <v>0</v>
      </c>
      <c r="F163" s="203"/>
      <c r="G163" s="190">
        <v>1169611</v>
      </c>
      <c r="H163" s="203"/>
      <c r="I163" s="190">
        <v>2818120</v>
      </c>
      <c r="J163" s="203"/>
      <c r="K163" s="190">
        <v>21740870</v>
      </c>
      <c r="L163" s="203"/>
      <c r="M163" s="190">
        <v>21769</v>
      </c>
      <c r="N163" s="203"/>
      <c r="O163" s="190">
        <v>0</v>
      </c>
      <c r="P163" s="203"/>
      <c r="Q163" s="190">
        <v>4134248</v>
      </c>
      <c r="R163" s="203"/>
      <c r="S163" s="190">
        <v>6648423.2052000016</v>
      </c>
      <c r="T163" s="203"/>
      <c r="U163" s="190">
        <v>571642.37479999999</v>
      </c>
      <c r="W163" s="203">
        <v>68</v>
      </c>
    </row>
    <row r="164" spans="1:23" ht="9.75" customHeight="1" x14ac:dyDescent="0.25">
      <c r="A164" s="203">
        <v>69</v>
      </c>
      <c r="B164" s="234"/>
      <c r="C164" s="10" t="s">
        <v>190</v>
      </c>
      <c r="D164" s="203"/>
      <c r="E164" s="190">
        <v>0</v>
      </c>
      <c r="F164" s="203"/>
      <c r="G164" s="190">
        <v>6332763</v>
      </c>
      <c r="H164" s="203"/>
      <c r="I164" s="190">
        <v>5634628</v>
      </c>
      <c r="J164" s="203"/>
      <c r="K164" s="190">
        <v>71465993</v>
      </c>
      <c r="L164" s="203"/>
      <c r="M164" s="190">
        <v>0</v>
      </c>
      <c r="N164" s="203"/>
      <c r="O164" s="190">
        <v>0</v>
      </c>
      <c r="P164" s="203"/>
      <c r="Q164" s="190">
        <v>15096295</v>
      </c>
      <c r="R164" s="203"/>
      <c r="S164" s="190">
        <v>29043283.597478002</v>
      </c>
      <c r="T164" s="203"/>
      <c r="U164" s="190">
        <v>1403597.7825219999</v>
      </c>
      <c r="W164" s="203">
        <v>69</v>
      </c>
    </row>
    <row r="165" spans="1:23" ht="9.75" customHeight="1" x14ac:dyDescent="0.25">
      <c r="A165" s="203">
        <v>70</v>
      </c>
      <c r="B165" s="234"/>
      <c r="C165" s="10" t="s">
        <v>191</v>
      </c>
      <c r="D165" s="203"/>
      <c r="E165" s="190">
        <v>0</v>
      </c>
      <c r="F165" s="203"/>
      <c r="G165" s="190">
        <v>4077493</v>
      </c>
      <c r="H165" s="203"/>
      <c r="I165" s="190">
        <v>1987132</v>
      </c>
      <c r="J165" s="203"/>
      <c r="K165" s="190">
        <v>25548211</v>
      </c>
      <c r="L165" s="203"/>
      <c r="M165" s="190">
        <v>0</v>
      </c>
      <c r="N165" s="203"/>
      <c r="O165" s="190">
        <v>0</v>
      </c>
      <c r="P165" s="203"/>
      <c r="Q165" s="190">
        <v>3242224</v>
      </c>
      <c r="R165" s="203"/>
      <c r="S165" s="190">
        <v>3132476.4428999997</v>
      </c>
      <c r="T165" s="203"/>
      <c r="U165" s="190">
        <v>105704.63710000001</v>
      </c>
      <c r="W165" s="203">
        <v>70</v>
      </c>
    </row>
    <row r="166" spans="1:23" ht="9.75" customHeight="1" x14ac:dyDescent="0.25">
      <c r="A166" s="203">
        <v>71</v>
      </c>
      <c r="B166" s="234"/>
      <c r="C166" s="10" t="s">
        <v>192</v>
      </c>
      <c r="D166" s="203"/>
      <c r="E166" s="190">
        <v>0</v>
      </c>
      <c r="F166" s="203"/>
      <c r="G166" s="190">
        <v>0</v>
      </c>
      <c r="H166" s="203"/>
      <c r="I166" s="190">
        <v>0</v>
      </c>
      <c r="J166" s="203"/>
      <c r="K166" s="190">
        <v>0</v>
      </c>
      <c r="L166" s="203"/>
      <c r="M166" s="190">
        <v>0</v>
      </c>
      <c r="N166" s="203"/>
      <c r="O166" s="190">
        <v>0</v>
      </c>
      <c r="P166" s="203"/>
      <c r="Q166" s="190">
        <v>0</v>
      </c>
      <c r="R166" s="203"/>
      <c r="S166" s="190">
        <v>0</v>
      </c>
      <c r="T166" s="203"/>
      <c r="U166" s="190">
        <v>0</v>
      </c>
      <c r="W166" s="203">
        <v>71</v>
      </c>
    </row>
    <row r="167" spans="1:23" ht="9.75" customHeight="1" x14ac:dyDescent="0.25">
      <c r="A167" s="203">
        <v>72</v>
      </c>
      <c r="B167" s="234"/>
      <c r="C167" s="10" t="s">
        <v>193</v>
      </c>
      <c r="D167" s="203"/>
      <c r="E167" s="190">
        <v>0</v>
      </c>
      <c r="F167" s="203"/>
      <c r="G167" s="190">
        <v>4902690</v>
      </c>
      <c r="H167" s="203"/>
      <c r="I167" s="190">
        <v>1521336</v>
      </c>
      <c r="J167" s="203"/>
      <c r="K167" s="190">
        <v>49544718</v>
      </c>
      <c r="L167" s="203"/>
      <c r="M167" s="190">
        <v>42985</v>
      </c>
      <c r="N167" s="203"/>
      <c r="O167" s="190">
        <v>0</v>
      </c>
      <c r="P167" s="203"/>
      <c r="Q167" s="190">
        <v>12045417</v>
      </c>
      <c r="R167" s="203"/>
      <c r="S167" s="190">
        <v>7482555.6940000001</v>
      </c>
      <c r="T167" s="203"/>
      <c r="U167" s="190">
        <v>268912.60600000003</v>
      </c>
      <c r="W167" s="203">
        <v>72</v>
      </c>
    </row>
    <row r="168" spans="1:23" ht="9.75" customHeight="1" x14ac:dyDescent="0.25">
      <c r="A168" s="203">
        <v>73</v>
      </c>
      <c r="B168" s="234"/>
      <c r="C168" s="10" t="s">
        <v>194</v>
      </c>
      <c r="D168" s="203"/>
      <c r="E168" s="190">
        <v>0</v>
      </c>
      <c r="F168" s="203"/>
      <c r="G168" s="190">
        <v>84589000</v>
      </c>
      <c r="H168" s="203"/>
      <c r="I168" s="190">
        <v>6458000</v>
      </c>
      <c r="J168" s="203"/>
      <c r="K168" s="190">
        <v>590808000</v>
      </c>
      <c r="L168" s="203"/>
      <c r="M168" s="190">
        <v>81000</v>
      </c>
      <c r="N168" s="203"/>
      <c r="O168" s="190">
        <v>0</v>
      </c>
      <c r="P168" s="203"/>
      <c r="Q168" s="190">
        <v>119703000</v>
      </c>
      <c r="R168" s="203"/>
      <c r="S168" s="190">
        <v>39181803.283829994</v>
      </c>
      <c r="T168" s="203"/>
      <c r="U168" s="190">
        <v>1332581.2261699999</v>
      </c>
      <c r="W168" s="203">
        <v>73</v>
      </c>
    </row>
    <row r="169" spans="1:23" ht="9.75" customHeight="1" x14ac:dyDescent="0.25">
      <c r="A169" s="203">
        <v>74</v>
      </c>
      <c r="B169" s="234"/>
      <c r="C169" s="10" t="s">
        <v>195</v>
      </c>
      <c r="D169" s="203"/>
      <c r="E169" s="190">
        <v>0</v>
      </c>
      <c r="F169" s="203"/>
      <c r="G169" s="190">
        <v>2610343</v>
      </c>
      <c r="H169" s="203"/>
      <c r="I169" s="190">
        <v>3211804</v>
      </c>
      <c r="J169" s="203"/>
      <c r="K169" s="190">
        <v>39614431</v>
      </c>
      <c r="L169" s="203"/>
      <c r="M169" s="190">
        <v>52998</v>
      </c>
      <c r="N169" s="203"/>
      <c r="O169" s="190">
        <v>0</v>
      </c>
      <c r="P169" s="203"/>
      <c r="Q169" s="190">
        <v>9337031</v>
      </c>
      <c r="R169" s="203"/>
      <c r="S169" s="190">
        <v>5169023.7808999997</v>
      </c>
      <c r="T169" s="203"/>
      <c r="U169" s="190">
        <v>1057486.6591</v>
      </c>
      <c r="W169" s="203">
        <v>74</v>
      </c>
    </row>
    <row r="170" spans="1:23" ht="9.75" customHeight="1" x14ac:dyDescent="0.25">
      <c r="A170" s="203">
        <v>75</v>
      </c>
      <c r="B170" s="234"/>
      <c r="C170" s="10" t="s">
        <v>196</v>
      </c>
      <c r="D170" s="203"/>
      <c r="E170" s="190">
        <v>0</v>
      </c>
      <c r="F170" s="203"/>
      <c r="G170" s="190">
        <v>1274192</v>
      </c>
      <c r="H170" s="203"/>
      <c r="I170" s="190">
        <v>1118219</v>
      </c>
      <c r="J170" s="203"/>
      <c r="K170" s="190">
        <v>4749085</v>
      </c>
      <c r="L170" s="203"/>
      <c r="M170" s="190">
        <v>88957</v>
      </c>
      <c r="N170" s="203"/>
      <c r="O170" s="190">
        <v>0</v>
      </c>
      <c r="P170" s="203"/>
      <c r="Q170" s="190">
        <v>1609050</v>
      </c>
      <c r="R170" s="203"/>
      <c r="S170" s="190">
        <v>3953349.8522999999</v>
      </c>
      <c r="T170" s="203"/>
      <c r="U170" s="190">
        <v>33613.0677</v>
      </c>
      <c r="W170" s="203">
        <v>75</v>
      </c>
    </row>
    <row r="171" spans="1:23" ht="9.75" customHeight="1" x14ac:dyDescent="0.25">
      <c r="A171" s="203">
        <v>76</v>
      </c>
      <c r="B171" s="234"/>
      <c r="C171" s="10" t="s">
        <v>112</v>
      </c>
      <c r="D171" s="203"/>
      <c r="E171" s="190">
        <v>0</v>
      </c>
      <c r="F171" s="203"/>
      <c r="G171" s="190">
        <v>1110049</v>
      </c>
      <c r="H171" s="203"/>
      <c r="I171" s="190">
        <v>1187756</v>
      </c>
      <c r="J171" s="203"/>
      <c r="K171" s="190">
        <v>10879822</v>
      </c>
      <c r="L171" s="203"/>
      <c r="M171" s="190">
        <v>23286</v>
      </c>
      <c r="N171" s="203"/>
      <c r="O171" s="190">
        <v>0</v>
      </c>
      <c r="P171" s="203"/>
      <c r="Q171" s="190">
        <v>3725380</v>
      </c>
      <c r="R171" s="203"/>
      <c r="S171" s="190">
        <v>3647811.5902</v>
      </c>
      <c r="T171" s="203"/>
      <c r="U171" s="190">
        <v>232935.21980000002</v>
      </c>
      <c r="W171" s="203">
        <v>76</v>
      </c>
    </row>
    <row r="172" spans="1:23" ht="9.75" customHeight="1" x14ac:dyDescent="0.25">
      <c r="A172" s="203">
        <v>77</v>
      </c>
      <c r="B172" s="234"/>
      <c r="C172" s="10" t="s">
        <v>113</v>
      </c>
      <c r="D172" s="203"/>
      <c r="E172" s="190">
        <v>0</v>
      </c>
      <c r="F172" s="203"/>
      <c r="G172" s="190">
        <v>16743475</v>
      </c>
      <c r="H172" s="203"/>
      <c r="I172" s="190">
        <v>5156509</v>
      </c>
      <c r="J172" s="203"/>
      <c r="K172" s="190">
        <v>97298314</v>
      </c>
      <c r="L172" s="203"/>
      <c r="M172" s="190">
        <v>0</v>
      </c>
      <c r="N172" s="203"/>
      <c r="O172" s="190">
        <v>0</v>
      </c>
      <c r="P172" s="203"/>
      <c r="Q172" s="190">
        <v>16770363</v>
      </c>
      <c r="R172" s="203"/>
      <c r="S172" s="190">
        <v>18190909.274783004</v>
      </c>
      <c r="T172" s="203"/>
      <c r="U172" s="190">
        <v>808064.13521700003</v>
      </c>
      <c r="W172" s="203">
        <v>77</v>
      </c>
    </row>
    <row r="173" spans="1:23" ht="9.75" customHeight="1" x14ac:dyDescent="0.25">
      <c r="A173" s="203">
        <v>78</v>
      </c>
      <c r="B173" s="234"/>
      <c r="C173" s="10" t="s">
        <v>197</v>
      </c>
      <c r="D173" s="203"/>
      <c r="E173" s="190">
        <v>0</v>
      </c>
      <c r="F173" s="203"/>
      <c r="G173" s="190">
        <v>3440998</v>
      </c>
      <c r="H173" s="203"/>
      <c r="I173" s="190">
        <v>2158397</v>
      </c>
      <c r="J173" s="203"/>
      <c r="K173" s="190">
        <v>23239390</v>
      </c>
      <c r="L173" s="203"/>
      <c r="M173" s="190">
        <v>183194</v>
      </c>
      <c r="N173" s="203"/>
      <c r="O173" s="190">
        <v>0</v>
      </c>
      <c r="P173" s="203"/>
      <c r="Q173" s="190">
        <v>4582974</v>
      </c>
      <c r="R173" s="203"/>
      <c r="S173" s="190">
        <v>8259226.7865800001</v>
      </c>
      <c r="T173" s="203"/>
      <c r="U173" s="190">
        <v>528004.26341999997</v>
      </c>
      <c r="W173" s="203">
        <v>78</v>
      </c>
    </row>
    <row r="174" spans="1:23" ht="9.75" customHeight="1" x14ac:dyDescent="0.25">
      <c r="A174" s="203">
        <v>79</v>
      </c>
      <c r="B174" s="234"/>
      <c r="C174" s="10" t="s">
        <v>198</v>
      </c>
      <c r="D174" s="203"/>
      <c r="E174" s="190">
        <v>0</v>
      </c>
      <c r="F174" s="203"/>
      <c r="G174" s="190">
        <v>7976556</v>
      </c>
      <c r="H174" s="203"/>
      <c r="I174" s="190">
        <v>8696234</v>
      </c>
      <c r="J174" s="203"/>
      <c r="K174" s="190">
        <v>79976590</v>
      </c>
      <c r="L174" s="203"/>
      <c r="M174" s="190">
        <v>488571</v>
      </c>
      <c r="N174" s="203"/>
      <c r="O174" s="190">
        <v>0</v>
      </c>
      <c r="P174" s="203"/>
      <c r="Q174" s="190">
        <v>15849899</v>
      </c>
      <c r="R174" s="203"/>
      <c r="S174" s="190">
        <v>13163315.006299999</v>
      </c>
      <c r="T174" s="203"/>
      <c r="U174" s="190">
        <v>643449.15370000002</v>
      </c>
      <c r="W174" s="203">
        <v>79</v>
      </c>
    </row>
    <row r="175" spans="1:23" ht="9.75" customHeight="1" x14ac:dyDescent="0.25">
      <c r="A175" s="203">
        <v>80</v>
      </c>
      <c r="B175" s="234"/>
      <c r="C175" s="10" t="s">
        <v>199</v>
      </c>
      <c r="D175" s="203"/>
      <c r="E175" s="190">
        <v>0</v>
      </c>
      <c r="F175" s="203"/>
      <c r="G175" s="190">
        <v>2422355</v>
      </c>
      <c r="H175" s="203"/>
      <c r="I175" s="190">
        <v>2779002</v>
      </c>
      <c r="J175" s="203"/>
      <c r="K175" s="190">
        <v>38059305</v>
      </c>
      <c r="L175" s="203"/>
      <c r="M175" s="190">
        <v>0</v>
      </c>
      <c r="N175" s="203"/>
      <c r="O175" s="190">
        <v>0</v>
      </c>
      <c r="P175" s="203"/>
      <c r="Q175" s="190">
        <v>9535872</v>
      </c>
      <c r="R175" s="203"/>
      <c r="S175" s="190">
        <v>8625346.21184</v>
      </c>
      <c r="T175" s="203"/>
      <c r="U175" s="190">
        <v>1392631.6281600001</v>
      </c>
      <c r="W175" s="203">
        <v>80</v>
      </c>
    </row>
    <row r="176" spans="1:23" ht="9.75" customHeight="1" x14ac:dyDescent="0.25">
      <c r="A176" s="203">
        <v>81</v>
      </c>
      <c r="B176" s="234"/>
      <c r="C176" s="10" t="s">
        <v>200</v>
      </c>
      <c r="D176" s="203"/>
      <c r="E176" s="190">
        <v>0</v>
      </c>
      <c r="F176" s="203"/>
      <c r="G176" s="190">
        <v>1723480</v>
      </c>
      <c r="H176" s="203"/>
      <c r="I176" s="190">
        <v>2380149</v>
      </c>
      <c r="J176" s="203"/>
      <c r="K176" s="190">
        <v>35197228</v>
      </c>
      <c r="L176" s="203"/>
      <c r="M176" s="190">
        <v>0</v>
      </c>
      <c r="N176" s="203"/>
      <c r="O176" s="190">
        <v>0</v>
      </c>
      <c r="P176" s="203"/>
      <c r="Q176" s="190">
        <v>9318774</v>
      </c>
      <c r="R176" s="203"/>
      <c r="S176" s="190">
        <v>7152303.5402999995</v>
      </c>
      <c r="T176" s="203"/>
      <c r="U176" s="190">
        <v>910254.39969999995</v>
      </c>
      <c r="W176" s="203">
        <v>81</v>
      </c>
    </row>
    <row r="177" spans="1:23" ht="9.75" customHeight="1" x14ac:dyDescent="0.25">
      <c r="A177" s="203">
        <v>82</v>
      </c>
      <c r="B177" s="234"/>
      <c r="C177" s="10" t="s">
        <v>201</v>
      </c>
      <c r="D177" s="203"/>
      <c r="E177" s="190">
        <v>0</v>
      </c>
      <c r="F177" s="203"/>
      <c r="G177" s="190">
        <v>4966780</v>
      </c>
      <c r="H177" s="203"/>
      <c r="I177" s="190">
        <v>2800309</v>
      </c>
      <c r="J177" s="203"/>
      <c r="K177" s="190">
        <v>45414093</v>
      </c>
      <c r="L177" s="203"/>
      <c r="M177" s="190">
        <v>206614</v>
      </c>
      <c r="N177" s="203"/>
      <c r="O177" s="190">
        <v>0</v>
      </c>
      <c r="P177" s="203"/>
      <c r="Q177" s="190">
        <v>6963580</v>
      </c>
      <c r="R177" s="203"/>
      <c r="S177" s="190">
        <v>11270324.908683999</v>
      </c>
      <c r="T177" s="203"/>
      <c r="U177" s="190">
        <v>546684.60131599999</v>
      </c>
      <c r="W177" s="203">
        <v>82</v>
      </c>
    </row>
    <row r="178" spans="1:23" ht="9.75" customHeight="1" x14ac:dyDescent="0.25">
      <c r="A178" s="203">
        <v>83</v>
      </c>
      <c r="B178" s="234"/>
      <c r="C178" s="10" t="s">
        <v>202</v>
      </c>
      <c r="D178" s="203"/>
      <c r="E178" s="190">
        <v>0</v>
      </c>
      <c r="F178" s="203"/>
      <c r="G178" s="190">
        <v>2423775</v>
      </c>
      <c r="H178" s="203"/>
      <c r="I178" s="190">
        <v>2811336</v>
      </c>
      <c r="J178" s="203"/>
      <c r="K178" s="190">
        <v>41715020</v>
      </c>
      <c r="L178" s="203"/>
      <c r="M178" s="190">
        <v>210649</v>
      </c>
      <c r="N178" s="203"/>
      <c r="O178" s="190">
        <v>0</v>
      </c>
      <c r="P178" s="203"/>
      <c r="Q178" s="190">
        <v>8862761</v>
      </c>
      <c r="R178" s="203"/>
      <c r="S178" s="190">
        <v>7834698.4773800001</v>
      </c>
      <c r="T178" s="203"/>
      <c r="U178" s="190">
        <v>1279915.9926200002</v>
      </c>
      <c r="W178" s="203">
        <v>83</v>
      </c>
    </row>
    <row r="179" spans="1:23" ht="9.75" customHeight="1" x14ac:dyDescent="0.25">
      <c r="A179" s="203">
        <v>84</v>
      </c>
      <c r="B179" s="234"/>
      <c r="C179" s="10" t="s">
        <v>203</v>
      </c>
      <c r="D179" s="203"/>
      <c r="E179" s="190">
        <v>0</v>
      </c>
      <c r="F179" s="203"/>
      <c r="G179" s="190">
        <v>2943851</v>
      </c>
      <c r="H179" s="203"/>
      <c r="I179" s="190">
        <v>3858493</v>
      </c>
      <c r="J179" s="203"/>
      <c r="K179" s="190">
        <v>22682514</v>
      </c>
      <c r="L179" s="203"/>
      <c r="M179" s="190">
        <v>0</v>
      </c>
      <c r="N179" s="203"/>
      <c r="O179" s="190">
        <v>0</v>
      </c>
      <c r="P179" s="203"/>
      <c r="Q179" s="190">
        <v>4403918</v>
      </c>
      <c r="R179" s="203"/>
      <c r="S179" s="190">
        <v>6992451.30033</v>
      </c>
      <c r="T179" s="203"/>
      <c r="U179" s="190">
        <v>443751.33967000002</v>
      </c>
      <c r="W179" s="203">
        <v>84</v>
      </c>
    </row>
    <row r="180" spans="1:23" ht="9.75" customHeight="1" x14ac:dyDescent="0.25">
      <c r="A180" s="203">
        <v>85</v>
      </c>
      <c r="B180" s="234"/>
      <c r="C180" s="10" t="s">
        <v>204</v>
      </c>
      <c r="D180" s="203"/>
      <c r="E180" s="190">
        <v>0</v>
      </c>
      <c r="F180" s="203"/>
      <c r="G180" s="190">
        <v>19811671</v>
      </c>
      <c r="H180" s="203"/>
      <c r="I180" s="190">
        <v>5700177</v>
      </c>
      <c r="J180" s="203"/>
      <c r="K180" s="190">
        <v>164565077</v>
      </c>
      <c r="L180" s="203"/>
      <c r="M180" s="190">
        <v>22646</v>
      </c>
      <c r="N180" s="203"/>
      <c r="O180" s="190">
        <v>0</v>
      </c>
      <c r="P180" s="203"/>
      <c r="Q180" s="190">
        <v>23948059</v>
      </c>
      <c r="R180" s="203"/>
      <c r="S180" s="190">
        <v>11440810.270029999</v>
      </c>
      <c r="T180" s="203"/>
      <c r="U180" s="190">
        <v>959848.35996999987</v>
      </c>
      <c r="W180" s="203">
        <v>85</v>
      </c>
    </row>
    <row r="181" spans="1:23" ht="9.75" customHeight="1" x14ac:dyDescent="0.25">
      <c r="A181" s="203">
        <v>86</v>
      </c>
      <c r="B181" s="234"/>
      <c r="C181" s="10" t="s">
        <v>205</v>
      </c>
      <c r="D181" s="203"/>
      <c r="E181" s="190">
        <v>0</v>
      </c>
      <c r="F181" s="203"/>
      <c r="G181" s="190">
        <v>13849383</v>
      </c>
      <c r="H181" s="203"/>
      <c r="I181" s="190">
        <v>6422197</v>
      </c>
      <c r="J181" s="203"/>
      <c r="K181" s="190">
        <v>187914845</v>
      </c>
      <c r="L181" s="203"/>
      <c r="M181" s="190">
        <v>6266</v>
      </c>
      <c r="N181" s="203"/>
      <c r="O181" s="190">
        <v>0</v>
      </c>
      <c r="P181" s="203"/>
      <c r="Q181" s="190">
        <v>24855033</v>
      </c>
      <c r="R181" s="203"/>
      <c r="S181" s="190">
        <v>15412936.645860001</v>
      </c>
      <c r="T181" s="203"/>
      <c r="U181" s="190">
        <v>626299.92414000002</v>
      </c>
      <c r="W181" s="203">
        <v>86</v>
      </c>
    </row>
    <row r="182" spans="1:23" ht="9.75" customHeight="1" x14ac:dyDescent="0.25">
      <c r="A182" s="203">
        <v>87</v>
      </c>
      <c r="B182" s="234"/>
      <c r="C182" s="10" t="s">
        <v>206</v>
      </c>
      <c r="D182" s="203"/>
      <c r="E182" s="190">
        <v>0</v>
      </c>
      <c r="F182" s="203"/>
      <c r="G182" s="190">
        <v>776868</v>
      </c>
      <c r="H182" s="203"/>
      <c r="I182" s="190">
        <v>997577</v>
      </c>
      <c r="J182" s="203"/>
      <c r="K182" s="190">
        <v>4083820</v>
      </c>
      <c r="L182" s="203"/>
      <c r="M182" s="190">
        <v>360</v>
      </c>
      <c r="N182" s="203"/>
      <c r="O182" s="190">
        <v>0</v>
      </c>
      <c r="P182" s="203"/>
      <c r="Q182" s="190">
        <v>2130051</v>
      </c>
      <c r="R182" s="203"/>
      <c r="S182" s="190">
        <v>11280273.796259999</v>
      </c>
      <c r="T182" s="203"/>
      <c r="U182" s="190">
        <v>126460.95374</v>
      </c>
      <c r="W182" s="203">
        <v>87</v>
      </c>
    </row>
    <row r="183" spans="1:23" ht="9.75" customHeight="1" x14ac:dyDescent="0.25">
      <c r="A183" s="203">
        <v>88</v>
      </c>
      <c r="B183" s="234"/>
      <c r="C183" s="10" t="s">
        <v>207</v>
      </c>
      <c r="D183" s="203"/>
      <c r="E183" s="190">
        <v>49710</v>
      </c>
      <c r="F183" s="203"/>
      <c r="G183" s="190">
        <v>1499775</v>
      </c>
      <c r="H183" s="203"/>
      <c r="I183" s="190">
        <v>2092850</v>
      </c>
      <c r="J183" s="203"/>
      <c r="K183" s="190">
        <v>10353599</v>
      </c>
      <c r="L183" s="203"/>
      <c r="M183" s="190">
        <v>0</v>
      </c>
      <c r="N183" s="203"/>
      <c r="O183" s="190">
        <v>0</v>
      </c>
      <c r="P183" s="203"/>
      <c r="Q183" s="190">
        <v>3673487</v>
      </c>
      <c r="R183" s="203"/>
      <c r="S183" s="190">
        <v>5850388.2145500006</v>
      </c>
      <c r="T183" s="203"/>
      <c r="U183" s="190">
        <v>311482.97544999997</v>
      </c>
      <c r="W183" s="203">
        <v>88</v>
      </c>
    </row>
    <row r="184" spans="1:23" ht="9.75" customHeight="1" x14ac:dyDescent="0.25">
      <c r="A184" s="203">
        <v>89</v>
      </c>
      <c r="B184" s="234"/>
      <c r="C184" s="10" t="s">
        <v>208</v>
      </c>
      <c r="D184" s="203"/>
      <c r="E184" s="190">
        <v>0</v>
      </c>
      <c r="F184" s="203"/>
      <c r="G184" s="190">
        <v>3536914</v>
      </c>
      <c r="H184" s="203"/>
      <c r="I184" s="190">
        <v>3524716</v>
      </c>
      <c r="J184" s="203"/>
      <c r="K184" s="190">
        <v>51351866</v>
      </c>
      <c r="L184" s="203"/>
      <c r="M184" s="190">
        <v>29617</v>
      </c>
      <c r="N184" s="203"/>
      <c r="O184" s="190">
        <v>0</v>
      </c>
      <c r="P184" s="203"/>
      <c r="Q184" s="190">
        <v>11204685</v>
      </c>
      <c r="R184" s="203"/>
      <c r="S184" s="190">
        <v>7702981.0581800016</v>
      </c>
      <c r="T184" s="203"/>
      <c r="U184" s="190">
        <v>1824235.2918199999</v>
      </c>
      <c r="W184" s="203">
        <v>89</v>
      </c>
    </row>
    <row r="185" spans="1:23" ht="9.75" customHeight="1" x14ac:dyDescent="0.25">
      <c r="A185" s="203">
        <v>90</v>
      </c>
      <c r="B185" s="234"/>
      <c r="C185" s="10" t="s">
        <v>209</v>
      </c>
      <c r="D185" s="203"/>
      <c r="E185" s="196">
        <v>0</v>
      </c>
      <c r="F185" s="219"/>
      <c r="G185" s="196">
        <v>5506160</v>
      </c>
      <c r="H185" s="219"/>
      <c r="I185" s="196">
        <v>2755420</v>
      </c>
      <c r="J185" s="219"/>
      <c r="K185" s="196">
        <v>36329106</v>
      </c>
      <c r="L185" s="219"/>
      <c r="M185" s="196">
        <v>56068</v>
      </c>
      <c r="N185" s="219"/>
      <c r="O185" s="196">
        <v>254000</v>
      </c>
      <c r="P185" s="219"/>
      <c r="Q185" s="196">
        <v>6922795</v>
      </c>
      <c r="R185" s="219"/>
      <c r="S185" s="190">
        <v>4090690.4574640002</v>
      </c>
      <c r="T185" s="203"/>
      <c r="U185" s="190">
        <v>436213.79253599996</v>
      </c>
      <c r="W185" s="203">
        <v>90</v>
      </c>
    </row>
    <row r="186" spans="1:23" ht="9.75" customHeight="1" x14ac:dyDescent="0.25">
      <c r="A186" s="203">
        <v>91</v>
      </c>
      <c r="B186" s="234"/>
      <c r="C186" s="10" t="s">
        <v>210</v>
      </c>
      <c r="D186" s="203"/>
      <c r="E186" s="190">
        <v>0</v>
      </c>
      <c r="F186" s="203"/>
      <c r="G186" s="190">
        <v>4155802</v>
      </c>
      <c r="H186" s="203"/>
      <c r="I186" s="190">
        <v>3556914</v>
      </c>
      <c r="J186" s="203"/>
      <c r="K186" s="190">
        <v>53303160</v>
      </c>
      <c r="L186" s="203"/>
      <c r="M186" s="190">
        <v>62725</v>
      </c>
      <c r="N186" s="203"/>
      <c r="O186" s="190">
        <v>0</v>
      </c>
      <c r="P186" s="203"/>
      <c r="Q186" s="190">
        <v>11031447</v>
      </c>
      <c r="R186" s="203"/>
      <c r="S186" s="190">
        <v>17266183.899859998</v>
      </c>
      <c r="T186" s="203"/>
      <c r="U186" s="190">
        <v>1197816.88014</v>
      </c>
      <c r="W186" s="203">
        <v>91</v>
      </c>
    </row>
    <row r="187" spans="1:23" ht="9.75" customHeight="1" x14ac:dyDescent="0.25">
      <c r="A187" s="203">
        <v>92</v>
      </c>
      <c r="B187" s="234"/>
      <c r="C187" s="10" t="s">
        <v>211</v>
      </c>
      <c r="D187" s="203"/>
      <c r="E187" s="190">
        <v>0</v>
      </c>
      <c r="F187" s="203"/>
      <c r="G187" s="190">
        <v>1848873</v>
      </c>
      <c r="H187" s="203"/>
      <c r="I187" s="190">
        <v>1765994</v>
      </c>
      <c r="J187" s="203"/>
      <c r="K187" s="190">
        <v>16372852</v>
      </c>
      <c r="L187" s="203"/>
      <c r="M187" s="190">
        <v>1523</v>
      </c>
      <c r="N187" s="203"/>
      <c r="O187" s="190">
        <v>0</v>
      </c>
      <c r="P187" s="203"/>
      <c r="Q187" s="190">
        <v>3876025</v>
      </c>
      <c r="R187" s="203"/>
      <c r="S187" s="190">
        <v>4071312.4135929998</v>
      </c>
      <c r="T187" s="203"/>
      <c r="U187" s="190">
        <v>508037.67640699999</v>
      </c>
      <c r="W187" s="203">
        <v>92</v>
      </c>
    </row>
    <row r="188" spans="1:23" ht="9.75" customHeight="1" x14ac:dyDescent="0.25">
      <c r="A188" s="203">
        <v>93</v>
      </c>
      <c r="B188" s="234"/>
      <c r="C188" s="10" t="s">
        <v>212</v>
      </c>
      <c r="D188" s="203"/>
      <c r="E188" s="190">
        <v>0</v>
      </c>
      <c r="F188" s="203"/>
      <c r="G188" s="190">
        <v>0</v>
      </c>
      <c r="H188" s="203"/>
      <c r="I188" s="190">
        <v>0</v>
      </c>
      <c r="J188" s="203"/>
      <c r="K188" s="190">
        <v>0</v>
      </c>
      <c r="L188" s="203"/>
      <c r="M188" s="190">
        <v>0</v>
      </c>
      <c r="N188" s="203"/>
      <c r="O188" s="190">
        <v>0</v>
      </c>
      <c r="P188" s="203"/>
      <c r="Q188" s="190">
        <v>0</v>
      </c>
      <c r="R188" s="203"/>
      <c r="S188" s="190">
        <v>0</v>
      </c>
      <c r="T188" s="203"/>
      <c r="U188" s="190">
        <v>0</v>
      </c>
      <c r="W188" s="203">
        <v>93</v>
      </c>
    </row>
    <row r="189" spans="1:23" ht="9.75" customHeight="1" x14ac:dyDescent="0.25">
      <c r="A189" s="203">
        <v>94</v>
      </c>
      <c r="B189" s="234"/>
      <c r="C189" s="10" t="s">
        <v>213</v>
      </c>
      <c r="D189" s="203"/>
      <c r="E189" s="190">
        <v>0</v>
      </c>
      <c r="F189" s="203"/>
      <c r="G189" s="190">
        <v>2319309</v>
      </c>
      <c r="H189" s="203"/>
      <c r="I189" s="190">
        <v>2567708</v>
      </c>
      <c r="J189" s="203"/>
      <c r="K189" s="190">
        <v>34718753</v>
      </c>
      <c r="L189" s="203"/>
      <c r="M189" s="190">
        <v>160916</v>
      </c>
      <c r="N189" s="203"/>
      <c r="O189" s="190">
        <v>0</v>
      </c>
      <c r="P189" s="203"/>
      <c r="Q189" s="190">
        <v>6546144</v>
      </c>
      <c r="R189" s="203"/>
      <c r="S189" s="190">
        <v>10394362.550400002</v>
      </c>
      <c r="T189" s="203"/>
      <c r="U189" s="190">
        <v>698304.33960000006</v>
      </c>
      <c r="W189" s="203">
        <v>94</v>
      </c>
    </row>
    <row r="190" spans="1:23" ht="9.75" customHeight="1" x14ac:dyDescent="0.25">
      <c r="A190" s="221">
        <v>95</v>
      </c>
      <c r="B190" s="234"/>
      <c r="C190" s="10" t="s">
        <v>214</v>
      </c>
      <c r="D190" s="203"/>
      <c r="E190" s="191">
        <v>0</v>
      </c>
      <c r="F190" s="203"/>
      <c r="G190" s="191">
        <v>10349718</v>
      </c>
      <c r="H190" s="203"/>
      <c r="I190" s="191">
        <v>4135053</v>
      </c>
      <c r="J190" s="203"/>
      <c r="K190" s="191">
        <v>76955244</v>
      </c>
      <c r="L190" s="203"/>
      <c r="M190" s="191">
        <v>10967</v>
      </c>
      <c r="N190" s="203"/>
      <c r="O190" s="191">
        <v>0</v>
      </c>
      <c r="P190" s="203"/>
      <c r="Q190" s="191">
        <v>24455624</v>
      </c>
      <c r="R190" s="203"/>
      <c r="S190" s="191">
        <v>3415528.7163499999</v>
      </c>
      <c r="T190" s="203"/>
      <c r="U190" s="191">
        <v>237337.90364999999</v>
      </c>
      <c r="W190" s="221">
        <v>95</v>
      </c>
    </row>
    <row r="191" spans="1:23" ht="9.75" customHeight="1" x14ac:dyDescent="0.25">
      <c r="A191" s="203"/>
      <c r="B191" s="203"/>
      <c r="C191" s="203"/>
      <c r="D191" s="203"/>
      <c r="E191" s="203"/>
      <c r="F191" s="203"/>
      <c r="G191" s="203"/>
      <c r="H191" s="203"/>
      <c r="I191" s="203"/>
      <c r="J191" s="203"/>
      <c r="K191" s="203"/>
      <c r="L191" s="203"/>
      <c r="M191" s="203"/>
      <c r="N191" s="203"/>
      <c r="O191" s="203"/>
      <c r="P191" s="203"/>
      <c r="Q191" s="203"/>
      <c r="R191" s="203"/>
      <c r="S191" s="203"/>
      <c r="T191" s="203"/>
      <c r="U191" s="203"/>
      <c r="W191" s="203"/>
    </row>
    <row r="192" spans="1:23" ht="9.75" customHeight="1" x14ac:dyDescent="0.25">
      <c r="A192" s="221">
        <f>A190</f>
        <v>95</v>
      </c>
      <c r="B192" s="203"/>
      <c r="C192" s="211" t="s">
        <v>63</v>
      </c>
      <c r="D192" s="203"/>
      <c r="E192" s="192">
        <f>SUM(E80:E190)</f>
        <v>254493</v>
      </c>
      <c r="F192" s="203"/>
      <c r="G192" s="192">
        <f>SUM(G80:G190)</f>
        <v>946426001</v>
      </c>
      <c r="H192" s="203"/>
      <c r="I192" s="192">
        <f>SUM(I80:I190)</f>
        <v>309457667</v>
      </c>
      <c r="J192" s="203"/>
      <c r="K192" s="192">
        <f>SUM(K80:K190)</f>
        <v>5743410648</v>
      </c>
      <c r="L192" s="203"/>
      <c r="M192" s="192">
        <f>SUM(M80:M190)</f>
        <v>5622148</v>
      </c>
      <c r="N192" s="203"/>
      <c r="O192" s="192">
        <f>SUM(O80:O190)</f>
        <v>7923860</v>
      </c>
      <c r="P192" s="203"/>
      <c r="Q192" s="192">
        <f>SUM(Q80:Q190)</f>
        <v>1279433643</v>
      </c>
      <c r="R192" s="203"/>
      <c r="S192" s="192">
        <f>SUM(S80:S190)</f>
        <v>871887829.88898385</v>
      </c>
      <c r="T192" s="203"/>
      <c r="U192" s="192">
        <f>SUM(U80:U190)</f>
        <v>56378532.291015998</v>
      </c>
      <c r="W192" s="221">
        <f>W190</f>
        <v>95</v>
      </c>
    </row>
    <row r="193" spans="1:21" ht="8.85" customHeight="1" x14ac:dyDescent="0.25">
      <c r="A193" s="203"/>
      <c r="B193" s="203"/>
      <c r="C193" s="203"/>
      <c r="D193" s="203"/>
      <c r="E193" s="203"/>
      <c r="F193" s="203"/>
      <c r="G193" s="203"/>
      <c r="H193" s="203"/>
      <c r="I193" s="203"/>
      <c r="J193" s="203"/>
      <c r="K193" s="203"/>
      <c r="L193" s="203"/>
      <c r="M193" s="203"/>
      <c r="N193" s="203"/>
      <c r="O193" s="203"/>
      <c r="P193" s="203"/>
      <c r="Q193" s="203"/>
      <c r="R193" s="203"/>
      <c r="S193" s="203"/>
      <c r="T193" s="203"/>
      <c r="U193" s="203"/>
    </row>
    <row r="194" spans="1:21" ht="8.85" customHeight="1" x14ac:dyDescent="0.25">
      <c r="A194" s="203"/>
      <c r="B194" s="203"/>
      <c r="C194" s="203"/>
      <c r="D194" s="203"/>
      <c r="E194" s="203"/>
      <c r="F194" s="203"/>
      <c r="G194" s="203"/>
      <c r="H194" s="203"/>
      <c r="I194" s="203"/>
      <c r="J194" s="203"/>
      <c r="K194" s="203"/>
      <c r="L194" s="203"/>
      <c r="M194" s="203"/>
      <c r="N194" s="203"/>
      <c r="O194" s="203"/>
      <c r="P194" s="203"/>
      <c r="Q194" s="203"/>
      <c r="R194" s="203"/>
      <c r="S194" s="203"/>
      <c r="T194" s="203"/>
      <c r="U194" s="203"/>
    </row>
    <row r="195" spans="1:21" ht="8.85" customHeight="1" x14ac:dyDescent="0.25">
      <c r="A195" s="203"/>
      <c r="B195" s="203"/>
      <c r="C195" s="203"/>
      <c r="D195" s="203"/>
      <c r="E195" s="203"/>
      <c r="F195" s="203"/>
      <c r="G195" s="203"/>
      <c r="H195" s="203"/>
      <c r="I195" s="203"/>
      <c r="J195" s="203"/>
      <c r="K195" s="203"/>
      <c r="L195" s="203"/>
      <c r="M195" s="203"/>
      <c r="N195" s="203"/>
      <c r="O195" s="203"/>
      <c r="P195" s="203"/>
      <c r="Q195" s="203"/>
      <c r="R195" s="203"/>
      <c r="S195" s="203"/>
      <c r="T195" s="203"/>
      <c r="U195" s="203"/>
    </row>
    <row r="196" spans="1:21" ht="6.75" customHeight="1" x14ac:dyDescent="0.25">
      <c r="A196" s="203"/>
      <c r="B196" s="203"/>
      <c r="C196" s="203"/>
      <c r="D196" s="203"/>
      <c r="E196" s="203"/>
      <c r="F196" s="203"/>
      <c r="G196" s="203"/>
      <c r="H196" s="203"/>
      <c r="I196" s="203"/>
      <c r="J196" s="203"/>
      <c r="K196" s="203"/>
      <c r="L196" s="203"/>
      <c r="M196" s="203"/>
      <c r="N196" s="203"/>
      <c r="O196" s="203"/>
      <c r="P196" s="203"/>
      <c r="Q196" s="203"/>
      <c r="R196" s="203"/>
      <c r="S196" s="203"/>
      <c r="T196" s="203"/>
      <c r="U196" s="203"/>
    </row>
    <row r="197" spans="1:21" ht="7.7" customHeight="1" x14ac:dyDescent="0.25">
      <c r="A197" s="203"/>
      <c r="B197" s="203"/>
      <c r="C197" s="203"/>
      <c r="D197" s="203"/>
      <c r="E197" s="203"/>
      <c r="F197" s="203"/>
      <c r="G197" s="203"/>
      <c r="H197" s="203"/>
      <c r="I197" s="203"/>
      <c r="J197" s="203"/>
      <c r="K197" s="203"/>
      <c r="L197" s="203"/>
      <c r="M197" s="203"/>
      <c r="N197" s="203"/>
      <c r="O197" s="203"/>
      <c r="P197" s="203"/>
      <c r="Q197" s="203"/>
      <c r="R197" s="203"/>
      <c r="S197" s="203"/>
      <c r="T197" s="203"/>
      <c r="U197" s="203"/>
    </row>
    <row r="198" spans="1:21" ht="8.85" hidden="1" customHeight="1" x14ac:dyDescent="0.25">
      <c r="A198" s="203"/>
      <c r="B198" s="203"/>
      <c r="C198" s="203"/>
      <c r="D198" s="203"/>
      <c r="E198" s="203"/>
      <c r="F198" s="203"/>
      <c r="G198" s="203"/>
      <c r="H198" s="203"/>
      <c r="I198" s="203"/>
      <c r="J198" s="203"/>
      <c r="K198" s="203"/>
      <c r="L198" s="203"/>
      <c r="M198" s="203"/>
      <c r="N198" s="203"/>
      <c r="O198" s="203"/>
      <c r="P198" s="203"/>
      <c r="Q198" s="203"/>
      <c r="R198" s="203"/>
      <c r="S198" s="203"/>
      <c r="T198" s="203"/>
      <c r="U198" s="203"/>
    </row>
    <row r="199" spans="1:21" ht="8.85" customHeight="1" x14ac:dyDescent="0.25">
      <c r="A199" s="203"/>
      <c r="B199" s="203"/>
      <c r="C199" s="203"/>
      <c r="D199" s="203"/>
      <c r="E199" s="203"/>
      <c r="F199" s="203"/>
      <c r="G199" s="203"/>
      <c r="H199" s="203"/>
      <c r="I199" s="203"/>
      <c r="J199" s="203"/>
      <c r="K199" s="203"/>
      <c r="L199" s="203"/>
      <c r="M199" s="203"/>
      <c r="N199" s="203"/>
      <c r="O199" s="203"/>
      <c r="P199" s="203"/>
      <c r="Q199" s="203"/>
      <c r="R199" s="203"/>
      <c r="S199" s="203"/>
      <c r="T199" s="203"/>
      <c r="U199" s="203"/>
    </row>
    <row r="200" spans="1:21" ht="10.5" customHeight="1" x14ac:dyDescent="0.25">
      <c r="A200" s="223" t="s">
        <v>311</v>
      </c>
      <c r="B200" s="203"/>
      <c r="C200" s="203"/>
      <c r="D200" s="203"/>
      <c r="E200" s="203"/>
      <c r="F200" s="203"/>
      <c r="G200" s="203"/>
      <c r="H200" s="203"/>
      <c r="I200" s="203"/>
      <c r="J200" s="203"/>
      <c r="K200" s="203"/>
      <c r="L200" s="203"/>
      <c r="M200" s="203"/>
      <c r="N200" s="203"/>
      <c r="O200" s="203"/>
      <c r="P200" s="203"/>
      <c r="Q200" s="203"/>
      <c r="R200" s="203"/>
      <c r="S200" s="203"/>
      <c r="T200" s="203"/>
      <c r="U200" s="203"/>
    </row>
    <row r="201" spans="1:21" ht="10.5" customHeight="1" x14ac:dyDescent="0.25">
      <c r="A201" s="203"/>
      <c r="B201" s="203"/>
      <c r="D201" s="229" t="s">
        <v>290</v>
      </c>
      <c r="E201" s="232"/>
      <c r="F201" s="229"/>
      <c r="G201" s="229"/>
      <c r="H201" s="229"/>
      <c r="I201" s="229"/>
      <c r="J201" s="229"/>
      <c r="K201" s="229"/>
      <c r="L201" s="229"/>
      <c r="M201" s="229"/>
      <c r="N201" s="229"/>
      <c r="O201" s="229"/>
      <c r="P201" s="229"/>
      <c r="Q201" s="229"/>
      <c r="R201" s="229"/>
      <c r="S201" s="203"/>
      <c r="T201" s="203"/>
      <c r="U201" s="204" t="s">
        <v>291</v>
      </c>
    </row>
    <row r="202" spans="1:21" ht="10.5" customHeight="1" x14ac:dyDescent="0.25">
      <c r="A202" s="220"/>
      <c r="B202" s="203"/>
      <c r="D202" s="229" t="s">
        <v>292</v>
      </c>
      <c r="E202" s="232"/>
      <c r="F202" s="229"/>
      <c r="G202" s="229"/>
      <c r="H202" s="229"/>
      <c r="I202" s="229"/>
      <c r="J202" s="229"/>
      <c r="K202" s="229"/>
      <c r="L202" s="229"/>
      <c r="M202" s="229"/>
      <c r="N202" s="229"/>
      <c r="O202" s="229"/>
      <c r="P202" s="229"/>
      <c r="Q202" s="229"/>
      <c r="R202" s="229"/>
      <c r="S202" s="203"/>
      <c r="T202" s="203"/>
      <c r="U202" s="204" t="s">
        <v>215</v>
      </c>
    </row>
    <row r="203" spans="1:21" ht="10.5" customHeight="1" x14ac:dyDescent="0.25">
      <c r="A203" s="218"/>
      <c r="B203" s="203"/>
      <c r="D203" s="229" t="s">
        <v>293</v>
      </c>
      <c r="E203" s="232"/>
      <c r="F203" s="229"/>
      <c r="G203" s="229"/>
      <c r="H203" s="229"/>
      <c r="I203" s="229"/>
      <c r="J203" s="229"/>
      <c r="K203" s="229"/>
      <c r="L203" s="229"/>
      <c r="M203" s="229"/>
      <c r="N203" s="229"/>
      <c r="O203" s="229"/>
      <c r="P203" s="229"/>
      <c r="Q203" s="229"/>
      <c r="R203" s="229"/>
      <c r="S203" s="203"/>
      <c r="T203" s="203"/>
      <c r="U203" s="203"/>
    </row>
    <row r="204" spans="1:21" ht="9.6" customHeight="1" x14ac:dyDescent="0.25">
      <c r="A204" s="203"/>
      <c r="B204" s="203"/>
      <c r="C204" s="203"/>
      <c r="D204" s="203"/>
      <c r="E204" s="203"/>
      <c r="F204" s="203"/>
      <c r="G204" s="203"/>
      <c r="H204" s="203"/>
      <c r="I204" s="203"/>
      <c r="J204" s="203"/>
      <c r="K204" s="203"/>
      <c r="L204" s="203"/>
      <c r="M204" s="203"/>
      <c r="N204" s="203"/>
      <c r="O204" s="203"/>
      <c r="P204" s="203"/>
      <c r="Q204" s="203"/>
      <c r="R204" s="203"/>
      <c r="S204" s="203"/>
      <c r="T204" s="203"/>
      <c r="U204" s="203"/>
    </row>
    <row r="205" spans="1:21" ht="9.6" customHeight="1" x14ac:dyDescent="0.25">
      <c r="A205" s="203"/>
      <c r="B205" s="203"/>
      <c r="C205" s="203"/>
      <c r="D205" s="203"/>
      <c r="E205" s="203"/>
      <c r="F205" s="203"/>
      <c r="G205" s="203"/>
      <c r="H205" s="203"/>
      <c r="I205" s="203"/>
      <c r="J205" s="203"/>
      <c r="K205" s="203"/>
      <c r="L205" s="203"/>
      <c r="M205" s="203"/>
      <c r="N205" s="203"/>
      <c r="O205" s="203"/>
      <c r="P205" s="203"/>
      <c r="Q205" s="203"/>
      <c r="R205" s="203"/>
      <c r="S205" s="203"/>
      <c r="T205" s="203"/>
      <c r="U205" s="203"/>
    </row>
    <row r="206" spans="1:21" ht="9.6" customHeight="1" x14ac:dyDescent="0.25">
      <c r="A206" s="203"/>
      <c r="B206" s="203"/>
      <c r="C206" s="203"/>
      <c r="D206" s="203"/>
      <c r="E206" s="203"/>
      <c r="F206" s="203"/>
      <c r="G206" s="203"/>
      <c r="H206" s="203"/>
      <c r="I206" s="203"/>
      <c r="J206" s="203"/>
      <c r="K206" s="203"/>
      <c r="L206" s="203"/>
      <c r="M206" s="203"/>
      <c r="N206" s="203"/>
      <c r="O206" s="203"/>
      <c r="P206" s="203"/>
      <c r="Q206" s="203"/>
      <c r="R206" s="203"/>
      <c r="S206" s="210" t="s">
        <v>294</v>
      </c>
      <c r="T206" s="210"/>
      <c r="U206" s="210"/>
    </row>
    <row r="207" spans="1:21" ht="9.6" customHeight="1" x14ac:dyDescent="0.25">
      <c r="A207" s="203"/>
      <c r="B207" s="203"/>
      <c r="C207" s="203"/>
      <c r="D207" s="203"/>
      <c r="E207" s="203"/>
      <c r="F207" s="203"/>
      <c r="G207" s="203"/>
      <c r="H207" s="203"/>
      <c r="I207" s="203"/>
      <c r="J207" s="203"/>
      <c r="K207" s="203"/>
      <c r="L207" s="203"/>
      <c r="M207" s="203"/>
      <c r="N207" s="203"/>
      <c r="O207" s="203"/>
      <c r="P207" s="203"/>
      <c r="Q207" s="203"/>
      <c r="R207" s="203"/>
      <c r="S207" s="233" t="s">
        <v>295</v>
      </c>
      <c r="T207" s="229"/>
      <c r="U207" s="229"/>
    </row>
    <row r="208" spans="1:21" ht="9.6" customHeight="1" x14ac:dyDescent="0.25">
      <c r="A208" s="203"/>
      <c r="B208" s="203"/>
      <c r="C208" s="203"/>
      <c r="D208" s="203"/>
      <c r="E208" s="210" t="s">
        <v>49</v>
      </c>
      <c r="F208" s="210"/>
      <c r="G208" s="210"/>
      <c r="H208" s="210"/>
      <c r="I208" s="210"/>
      <c r="J208" s="210"/>
      <c r="K208" s="210"/>
      <c r="L208" s="203"/>
      <c r="M208" s="210" t="s">
        <v>50</v>
      </c>
      <c r="N208" s="210"/>
      <c r="O208" s="210"/>
      <c r="P208" s="210"/>
      <c r="Q208" s="210"/>
      <c r="R208" s="203"/>
      <c r="S208" s="210" t="s">
        <v>296</v>
      </c>
      <c r="T208" s="210"/>
      <c r="U208" s="210"/>
    </row>
    <row r="209" spans="1:23" ht="9.6" customHeight="1" x14ac:dyDescent="0.25">
      <c r="A209" s="203"/>
      <c r="B209" s="203"/>
      <c r="C209" s="203"/>
      <c r="D209" s="203"/>
      <c r="E209" s="211" t="s">
        <v>297</v>
      </c>
      <c r="F209" s="203"/>
      <c r="G209" s="211" t="s">
        <v>298</v>
      </c>
      <c r="H209" s="203"/>
      <c r="I209" s="211" t="s">
        <v>299</v>
      </c>
      <c r="J209" s="203"/>
      <c r="K209" s="203"/>
      <c r="L209" s="203"/>
      <c r="M209" s="211" t="s">
        <v>297</v>
      </c>
      <c r="N209" s="203"/>
      <c r="O209" s="211" t="s">
        <v>298</v>
      </c>
      <c r="P209" s="203"/>
      <c r="Q209" s="203"/>
      <c r="R209" s="203"/>
      <c r="S209" s="203"/>
      <c r="T209" s="203"/>
      <c r="U209" s="203"/>
    </row>
    <row r="210" spans="1:23" ht="9.6" customHeight="1" x14ac:dyDescent="0.25">
      <c r="A210" s="203"/>
      <c r="B210" s="203"/>
      <c r="C210" s="203"/>
      <c r="D210" s="203"/>
      <c r="E210" s="211" t="s">
        <v>300</v>
      </c>
      <c r="F210" s="203"/>
      <c r="G210" s="211" t="s">
        <v>301</v>
      </c>
      <c r="H210" s="203"/>
      <c r="I210" s="211" t="s">
        <v>302</v>
      </c>
      <c r="J210" s="203"/>
      <c r="K210" s="211" t="s">
        <v>301</v>
      </c>
      <c r="L210" s="203"/>
      <c r="M210" s="211" t="s">
        <v>300</v>
      </c>
      <c r="N210" s="203"/>
      <c r="O210" s="211" t="s">
        <v>301</v>
      </c>
      <c r="P210" s="203"/>
      <c r="Q210" s="211" t="s">
        <v>301</v>
      </c>
      <c r="R210" s="203"/>
      <c r="S210" s="203"/>
      <c r="T210" s="203"/>
      <c r="U210" s="203"/>
    </row>
    <row r="211" spans="1:23" ht="9.6" customHeight="1" x14ac:dyDescent="0.25">
      <c r="A211" s="212" t="s">
        <v>69</v>
      </c>
      <c r="B211" s="203"/>
      <c r="C211" s="212" t="s">
        <v>71</v>
      </c>
      <c r="D211" s="203"/>
      <c r="E211" s="212" t="s">
        <v>303</v>
      </c>
      <c r="F211" s="203"/>
      <c r="G211" s="212" t="s">
        <v>304</v>
      </c>
      <c r="H211" s="203"/>
      <c r="I211" s="212" t="s">
        <v>305</v>
      </c>
      <c r="J211" s="203"/>
      <c r="K211" s="212" t="s">
        <v>304</v>
      </c>
      <c r="L211" s="203"/>
      <c r="M211" s="212" t="s">
        <v>303</v>
      </c>
      <c r="N211" s="203"/>
      <c r="O211" s="212" t="s">
        <v>306</v>
      </c>
      <c r="P211" s="203"/>
      <c r="Q211" s="212" t="s">
        <v>306</v>
      </c>
      <c r="R211" s="203"/>
      <c r="S211" s="212" t="s">
        <v>307</v>
      </c>
      <c r="T211" s="203"/>
      <c r="U211" s="212" t="s">
        <v>308</v>
      </c>
      <c r="W211" s="241" t="s">
        <v>69</v>
      </c>
    </row>
    <row r="212" spans="1:23" ht="9.75" customHeight="1" x14ac:dyDescent="0.25">
      <c r="A212" s="203"/>
      <c r="B212" s="10" t="s">
        <v>287</v>
      </c>
      <c r="C212" s="203"/>
      <c r="D212" s="203"/>
      <c r="E212" s="203"/>
      <c r="F212" s="203"/>
      <c r="G212" s="203"/>
      <c r="H212" s="203"/>
      <c r="I212" s="203"/>
      <c r="J212" s="203"/>
      <c r="K212" s="203"/>
      <c r="L212" s="203"/>
      <c r="M212" s="203"/>
      <c r="N212" s="203"/>
      <c r="O212" s="203"/>
      <c r="P212" s="203"/>
      <c r="Q212" s="203"/>
      <c r="R212" s="203"/>
      <c r="S212" s="203"/>
      <c r="T212" s="203"/>
      <c r="U212" s="203"/>
    </row>
    <row r="213" spans="1:23" ht="9.75" customHeight="1" x14ac:dyDescent="0.25">
      <c r="A213" s="215">
        <v>1</v>
      </c>
      <c r="B213" s="226"/>
      <c r="C213" s="273" t="s">
        <v>216</v>
      </c>
      <c r="D213" s="203"/>
      <c r="E213" s="189">
        <v>0</v>
      </c>
      <c r="F213" s="203"/>
      <c r="G213" s="189">
        <v>308085</v>
      </c>
      <c r="H213" s="203"/>
      <c r="I213" s="189">
        <v>0</v>
      </c>
      <c r="J213" s="203"/>
      <c r="K213" s="189">
        <v>5393755</v>
      </c>
      <c r="L213" s="203"/>
      <c r="M213" s="189">
        <v>0</v>
      </c>
      <c r="N213" s="203"/>
      <c r="O213" s="189">
        <v>0</v>
      </c>
      <c r="P213" s="203"/>
      <c r="Q213" s="189">
        <v>8000</v>
      </c>
      <c r="R213" s="203"/>
      <c r="S213" s="189">
        <v>59.41</v>
      </c>
      <c r="T213" s="203"/>
      <c r="U213" s="189">
        <v>0</v>
      </c>
      <c r="W213" s="203">
        <v>1</v>
      </c>
    </row>
    <row r="214" spans="1:23" ht="9.75" customHeight="1" x14ac:dyDescent="0.25">
      <c r="A214" s="215">
        <v>2</v>
      </c>
      <c r="B214" s="226"/>
      <c r="C214" s="273" t="s">
        <v>217</v>
      </c>
      <c r="D214" s="203"/>
      <c r="E214" s="190">
        <v>0</v>
      </c>
      <c r="F214" s="203"/>
      <c r="G214" s="190">
        <v>475970</v>
      </c>
      <c r="H214" s="203"/>
      <c r="I214" s="190">
        <v>0</v>
      </c>
      <c r="J214" s="203"/>
      <c r="K214" s="190">
        <v>1966880</v>
      </c>
      <c r="L214" s="203"/>
      <c r="M214" s="190">
        <v>0</v>
      </c>
      <c r="N214" s="203"/>
      <c r="O214" s="190">
        <v>0</v>
      </c>
      <c r="P214" s="203"/>
      <c r="Q214" s="190">
        <v>10423</v>
      </c>
      <c r="R214" s="203"/>
      <c r="S214" s="190">
        <v>0</v>
      </c>
      <c r="T214" s="203"/>
      <c r="U214" s="190">
        <v>0</v>
      </c>
      <c r="W214" s="203">
        <v>2</v>
      </c>
    </row>
    <row r="215" spans="1:23" ht="9.75" customHeight="1" x14ac:dyDescent="0.25">
      <c r="A215" s="215">
        <v>3</v>
      </c>
      <c r="B215" s="226"/>
      <c r="C215" s="11" t="s">
        <v>132</v>
      </c>
      <c r="D215" s="203"/>
      <c r="E215" s="190">
        <v>0</v>
      </c>
      <c r="F215" s="203"/>
      <c r="G215" s="190">
        <v>437704</v>
      </c>
      <c r="H215" s="203"/>
      <c r="I215" s="190">
        <v>0</v>
      </c>
      <c r="J215" s="203"/>
      <c r="K215" s="190">
        <v>1739786</v>
      </c>
      <c r="L215" s="203"/>
      <c r="M215" s="190">
        <v>0</v>
      </c>
      <c r="N215" s="203"/>
      <c r="O215" s="190">
        <v>0</v>
      </c>
      <c r="P215" s="203"/>
      <c r="Q215" s="190">
        <v>0</v>
      </c>
      <c r="R215" s="203"/>
      <c r="S215" s="190">
        <v>31.38</v>
      </c>
      <c r="T215" s="203"/>
      <c r="U215" s="190">
        <v>0</v>
      </c>
      <c r="W215" s="203">
        <v>3</v>
      </c>
    </row>
    <row r="216" spans="1:23" ht="9.75" customHeight="1" x14ac:dyDescent="0.25">
      <c r="A216" s="215">
        <v>4</v>
      </c>
      <c r="B216" s="226"/>
      <c r="C216" s="11" t="s">
        <v>218</v>
      </c>
      <c r="D216" s="203"/>
      <c r="E216" s="190">
        <v>0</v>
      </c>
      <c r="F216" s="203"/>
      <c r="G216" s="190">
        <v>292050</v>
      </c>
      <c r="H216" s="203"/>
      <c r="I216" s="190">
        <v>0</v>
      </c>
      <c r="J216" s="203"/>
      <c r="K216" s="190">
        <v>712191</v>
      </c>
      <c r="L216" s="203"/>
      <c r="M216" s="190">
        <v>0</v>
      </c>
      <c r="N216" s="203"/>
      <c r="O216" s="190">
        <v>0</v>
      </c>
      <c r="P216" s="203"/>
      <c r="Q216" s="190">
        <v>3667</v>
      </c>
      <c r="R216" s="203"/>
      <c r="S216" s="190">
        <v>4291.1399999999994</v>
      </c>
      <c r="T216" s="203"/>
      <c r="U216" s="190">
        <v>0</v>
      </c>
      <c r="W216" s="203">
        <v>4</v>
      </c>
    </row>
    <row r="217" spans="1:23" ht="9.75" customHeight="1" x14ac:dyDescent="0.25">
      <c r="A217" s="215">
        <v>5</v>
      </c>
      <c r="B217" s="226"/>
      <c r="C217" s="273" t="s">
        <v>219</v>
      </c>
      <c r="D217" s="203"/>
      <c r="E217" s="190">
        <v>0</v>
      </c>
      <c r="F217" s="203"/>
      <c r="G217" s="190">
        <v>492374</v>
      </c>
      <c r="H217" s="203"/>
      <c r="I217" s="190">
        <v>0</v>
      </c>
      <c r="J217" s="203"/>
      <c r="K217" s="190">
        <v>945197</v>
      </c>
      <c r="L217" s="203"/>
      <c r="M217" s="190">
        <v>43400</v>
      </c>
      <c r="N217" s="203"/>
      <c r="O217" s="190">
        <v>0</v>
      </c>
      <c r="P217" s="203"/>
      <c r="Q217" s="190">
        <v>1091754</v>
      </c>
      <c r="R217" s="203"/>
      <c r="S217" s="190">
        <v>0</v>
      </c>
      <c r="T217" s="203"/>
      <c r="U217" s="190">
        <v>0</v>
      </c>
      <c r="W217" s="203">
        <v>5</v>
      </c>
    </row>
    <row r="218" spans="1:23" ht="9.75" customHeight="1" x14ac:dyDescent="0.25">
      <c r="A218" s="215">
        <v>6</v>
      </c>
      <c r="B218" s="226"/>
      <c r="C218" s="273" t="s">
        <v>220</v>
      </c>
      <c r="D218" s="203"/>
      <c r="E218" s="190">
        <v>0</v>
      </c>
      <c r="F218" s="203"/>
      <c r="G218" s="190">
        <v>2095603</v>
      </c>
      <c r="H218" s="203"/>
      <c r="I218" s="190">
        <v>0</v>
      </c>
      <c r="J218" s="203"/>
      <c r="K218" s="190">
        <v>3614417</v>
      </c>
      <c r="L218" s="203"/>
      <c r="M218" s="190">
        <v>0</v>
      </c>
      <c r="N218" s="203"/>
      <c r="O218" s="190">
        <v>0</v>
      </c>
      <c r="P218" s="203"/>
      <c r="Q218" s="190">
        <v>690770</v>
      </c>
      <c r="R218" s="203"/>
      <c r="S218" s="190">
        <v>2687.4</v>
      </c>
      <c r="T218" s="203"/>
      <c r="U218" s="190">
        <v>0</v>
      </c>
      <c r="W218" s="203">
        <v>6</v>
      </c>
    </row>
    <row r="219" spans="1:23" ht="9.75" customHeight="1" x14ac:dyDescent="0.25">
      <c r="A219" s="215">
        <v>7</v>
      </c>
      <c r="B219" s="226"/>
      <c r="C219" s="273" t="s">
        <v>221</v>
      </c>
      <c r="D219" s="203"/>
      <c r="E219" s="190">
        <v>0</v>
      </c>
      <c r="F219" s="203"/>
      <c r="G219" s="190">
        <v>71468</v>
      </c>
      <c r="H219" s="203"/>
      <c r="I219" s="190">
        <v>0</v>
      </c>
      <c r="J219" s="203"/>
      <c r="K219" s="190">
        <v>1337130</v>
      </c>
      <c r="L219" s="203"/>
      <c r="M219" s="190">
        <v>0</v>
      </c>
      <c r="N219" s="203"/>
      <c r="O219" s="190">
        <v>0</v>
      </c>
      <c r="P219" s="203"/>
      <c r="Q219" s="190">
        <v>502917</v>
      </c>
      <c r="R219" s="203"/>
      <c r="S219" s="190">
        <v>0</v>
      </c>
      <c r="T219" s="203"/>
      <c r="U219" s="190">
        <v>0</v>
      </c>
      <c r="W219" s="203">
        <v>7</v>
      </c>
    </row>
    <row r="220" spans="1:23" ht="9.75" customHeight="1" x14ac:dyDescent="0.25">
      <c r="A220" s="215">
        <v>8</v>
      </c>
      <c r="B220" s="226"/>
      <c r="C220" s="273" t="s">
        <v>222</v>
      </c>
      <c r="D220" s="203"/>
      <c r="E220" s="190">
        <v>0</v>
      </c>
      <c r="F220" s="203"/>
      <c r="G220" s="190">
        <v>152880</v>
      </c>
      <c r="H220" s="203"/>
      <c r="I220" s="190">
        <v>0</v>
      </c>
      <c r="J220" s="203"/>
      <c r="K220" s="190">
        <v>1325272</v>
      </c>
      <c r="L220" s="203"/>
      <c r="M220" s="190">
        <v>0</v>
      </c>
      <c r="N220" s="203"/>
      <c r="O220" s="190">
        <v>0</v>
      </c>
      <c r="P220" s="203"/>
      <c r="Q220" s="190">
        <v>5647</v>
      </c>
      <c r="R220" s="203"/>
      <c r="S220" s="190">
        <v>0</v>
      </c>
      <c r="T220" s="203"/>
      <c r="U220" s="190">
        <v>0</v>
      </c>
      <c r="W220" s="203">
        <v>8</v>
      </c>
    </row>
    <row r="221" spans="1:23" ht="9.75" customHeight="1" x14ac:dyDescent="0.25">
      <c r="A221" s="215">
        <v>9</v>
      </c>
      <c r="B221" s="226"/>
      <c r="C221" s="273" t="s">
        <v>223</v>
      </c>
      <c r="D221" s="203"/>
      <c r="E221" s="190">
        <v>0</v>
      </c>
      <c r="F221" s="203"/>
      <c r="G221" s="190">
        <v>181132</v>
      </c>
      <c r="H221" s="203"/>
      <c r="I221" s="190">
        <v>0</v>
      </c>
      <c r="J221" s="203"/>
      <c r="K221" s="190">
        <v>1162165</v>
      </c>
      <c r="L221" s="203"/>
      <c r="M221" s="190">
        <v>0</v>
      </c>
      <c r="N221" s="203"/>
      <c r="O221" s="190">
        <v>0</v>
      </c>
      <c r="P221" s="203"/>
      <c r="Q221" s="190">
        <v>47213</v>
      </c>
      <c r="R221" s="203"/>
      <c r="S221" s="190">
        <v>0</v>
      </c>
      <c r="T221" s="203"/>
      <c r="U221" s="190">
        <v>0</v>
      </c>
      <c r="W221" s="203">
        <v>9</v>
      </c>
    </row>
    <row r="222" spans="1:23" ht="9.75" customHeight="1" x14ac:dyDescent="0.25">
      <c r="A222" s="215">
        <v>10</v>
      </c>
      <c r="B222" s="226"/>
      <c r="C222" s="273" t="s">
        <v>224</v>
      </c>
      <c r="D222" s="203"/>
      <c r="E222" s="190">
        <v>0</v>
      </c>
      <c r="F222" s="203"/>
      <c r="G222" s="190">
        <v>76616</v>
      </c>
      <c r="H222" s="203"/>
      <c r="I222" s="190">
        <v>0</v>
      </c>
      <c r="J222" s="203"/>
      <c r="K222" s="190">
        <v>546616</v>
      </c>
      <c r="L222" s="203"/>
      <c r="M222" s="190">
        <v>0</v>
      </c>
      <c r="N222" s="203"/>
      <c r="O222" s="190">
        <v>0</v>
      </c>
      <c r="P222" s="203"/>
      <c r="Q222" s="190">
        <v>70052</v>
      </c>
      <c r="R222" s="203"/>
      <c r="S222" s="190">
        <v>2958.11</v>
      </c>
      <c r="T222" s="203"/>
      <c r="U222" s="190">
        <v>0</v>
      </c>
      <c r="W222" s="203">
        <v>10</v>
      </c>
    </row>
    <row r="223" spans="1:23" ht="9.75" customHeight="1" x14ac:dyDescent="0.25">
      <c r="A223" s="215">
        <v>11</v>
      </c>
      <c r="B223" s="226"/>
      <c r="C223" s="273" t="s">
        <v>225</v>
      </c>
      <c r="D223" s="203"/>
      <c r="E223" s="190">
        <v>0</v>
      </c>
      <c r="F223" s="203"/>
      <c r="G223" s="190">
        <v>1206874</v>
      </c>
      <c r="H223" s="203"/>
      <c r="I223" s="190">
        <v>0</v>
      </c>
      <c r="J223" s="203"/>
      <c r="K223" s="190">
        <v>4956403</v>
      </c>
      <c r="L223" s="203"/>
      <c r="M223" s="190">
        <v>0</v>
      </c>
      <c r="N223" s="203"/>
      <c r="O223" s="190">
        <v>0</v>
      </c>
      <c r="P223" s="203"/>
      <c r="Q223" s="190">
        <v>112549</v>
      </c>
      <c r="R223" s="203"/>
      <c r="S223" s="190">
        <v>108906.67</v>
      </c>
      <c r="T223" s="203"/>
      <c r="U223" s="190">
        <v>0</v>
      </c>
      <c r="W223" s="203">
        <v>11</v>
      </c>
    </row>
    <row r="224" spans="1:23" ht="9.75" customHeight="1" x14ac:dyDescent="0.25">
      <c r="A224" s="215">
        <v>12</v>
      </c>
      <c r="B224" s="226"/>
      <c r="C224" s="11" t="s">
        <v>226</v>
      </c>
      <c r="D224" s="203"/>
      <c r="E224" s="190">
        <v>0</v>
      </c>
      <c r="F224" s="203"/>
      <c r="G224" s="190">
        <v>396689</v>
      </c>
      <c r="H224" s="203"/>
      <c r="I224" s="190">
        <v>0</v>
      </c>
      <c r="J224" s="203"/>
      <c r="K224" s="190">
        <v>889645</v>
      </c>
      <c r="L224" s="203"/>
      <c r="M224" s="190">
        <v>0</v>
      </c>
      <c r="N224" s="203"/>
      <c r="O224" s="190">
        <v>0</v>
      </c>
      <c r="P224" s="203"/>
      <c r="Q224" s="190">
        <v>422939</v>
      </c>
      <c r="R224" s="203"/>
      <c r="S224" s="190">
        <v>0</v>
      </c>
      <c r="T224" s="203"/>
      <c r="U224" s="190">
        <v>0</v>
      </c>
      <c r="W224" s="203">
        <v>12</v>
      </c>
    </row>
    <row r="225" spans="1:23" ht="9.75" customHeight="1" x14ac:dyDescent="0.25">
      <c r="A225" s="215">
        <v>13</v>
      </c>
      <c r="B225" s="226"/>
      <c r="C225" s="273" t="s">
        <v>227</v>
      </c>
      <c r="D225" s="203"/>
      <c r="E225" s="190">
        <v>0</v>
      </c>
      <c r="F225" s="203"/>
      <c r="G225" s="190">
        <v>412577</v>
      </c>
      <c r="H225" s="203"/>
      <c r="I225" s="190">
        <v>0</v>
      </c>
      <c r="J225" s="203"/>
      <c r="K225" s="190">
        <v>5428246</v>
      </c>
      <c r="L225" s="203"/>
      <c r="M225" s="190">
        <v>0</v>
      </c>
      <c r="N225" s="203"/>
      <c r="O225" s="190">
        <v>0</v>
      </c>
      <c r="P225" s="203"/>
      <c r="Q225" s="190">
        <v>888878</v>
      </c>
      <c r="R225" s="203"/>
      <c r="S225" s="190">
        <v>0</v>
      </c>
      <c r="T225" s="203"/>
      <c r="U225" s="190">
        <v>0</v>
      </c>
      <c r="W225" s="203">
        <v>13</v>
      </c>
    </row>
    <row r="226" spans="1:23" ht="9.75" customHeight="1" x14ac:dyDescent="0.25">
      <c r="A226" s="215">
        <v>14</v>
      </c>
      <c r="B226" s="226"/>
      <c r="C226" s="273" t="s">
        <v>146</v>
      </c>
      <c r="D226" s="203"/>
      <c r="E226" s="190">
        <v>0</v>
      </c>
      <c r="F226" s="203"/>
      <c r="G226" s="190">
        <v>638514</v>
      </c>
      <c r="H226" s="203"/>
      <c r="I226" s="190">
        <v>0</v>
      </c>
      <c r="J226" s="203"/>
      <c r="K226" s="190">
        <v>2321449</v>
      </c>
      <c r="L226" s="203"/>
      <c r="M226" s="190">
        <v>0</v>
      </c>
      <c r="N226" s="203"/>
      <c r="O226" s="190">
        <v>0</v>
      </c>
      <c r="P226" s="203"/>
      <c r="Q226" s="190">
        <v>71542</v>
      </c>
      <c r="R226" s="203"/>
      <c r="S226" s="190">
        <v>4180.1099999999997</v>
      </c>
      <c r="T226" s="203"/>
      <c r="U226" s="190">
        <v>0</v>
      </c>
      <c r="W226" s="203">
        <v>14</v>
      </c>
    </row>
    <row r="227" spans="1:23" ht="9.75" customHeight="1" x14ac:dyDescent="0.25">
      <c r="A227" s="215">
        <v>15</v>
      </c>
      <c r="B227" s="226"/>
      <c r="C227" s="273" t="s">
        <v>228</v>
      </c>
      <c r="D227" s="203"/>
      <c r="E227" s="190">
        <v>0</v>
      </c>
      <c r="F227" s="203"/>
      <c r="G227" s="190">
        <v>241373</v>
      </c>
      <c r="H227" s="203"/>
      <c r="I227" s="190">
        <v>0</v>
      </c>
      <c r="J227" s="203"/>
      <c r="K227" s="190">
        <v>462366</v>
      </c>
      <c r="L227" s="203"/>
      <c r="M227" s="190">
        <v>0</v>
      </c>
      <c r="N227" s="203"/>
      <c r="O227" s="190">
        <v>0</v>
      </c>
      <c r="P227" s="203"/>
      <c r="Q227" s="190">
        <v>4491</v>
      </c>
      <c r="R227" s="203"/>
      <c r="S227" s="190">
        <v>1452.44</v>
      </c>
      <c r="T227" s="203"/>
      <c r="U227" s="190">
        <v>0</v>
      </c>
      <c r="W227" s="203">
        <v>15</v>
      </c>
    </row>
    <row r="228" spans="1:23" ht="9.75" customHeight="1" x14ac:dyDescent="0.25">
      <c r="A228" s="215">
        <v>16</v>
      </c>
      <c r="B228" s="226"/>
      <c r="C228" s="273" t="s">
        <v>229</v>
      </c>
      <c r="D228" s="203"/>
      <c r="E228" s="190">
        <v>0</v>
      </c>
      <c r="F228" s="203"/>
      <c r="G228" s="190">
        <v>525010</v>
      </c>
      <c r="H228" s="203"/>
      <c r="I228" s="190">
        <v>0</v>
      </c>
      <c r="J228" s="203"/>
      <c r="K228" s="190">
        <v>2172408</v>
      </c>
      <c r="L228" s="203"/>
      <c r="M228" s="190">
        <v>0</v>
      </c>
      <c r="N228" s="203"/>
      <c r="O228" s="190">
        <v>0</v>
      </c>
      <c r="P228" s="203"/>
      <c r="Q228" s="190">
        <v>457649</v>
      </c>
      <c r="R228" s="203"/>
      <c r="S228" s="190">
        <v>0</v>
      </c>
      <c r="T228" s="203"/>
      <c r="U228" s="190">
        <v>0</v>
      </c>
      <c r="W228" s="203">
        <v>16</v>
      </c>
    </row>
    <row r="229" spans="1:23" ht="9.75" customHeight="1" x14ac:dyDescent="0.25">
      <c r="A229" s="215">
        <v>17</v>
      </c>
      <c r="B229" s="226"/>
      <c r="C229" s="273" t="s">
        <v>230</v>
      </c>
      <c r="D229" s="203"/>
      <c r="E229" s="190">
        <v>0</v>
      </c>
      <c r="F229" s="203"/>
      <c r="G229" s="190">
        <v>959565</v>
      </c>
      <c r="H229" s="203"/>
      <c r="I229" s="190">
        <v>0</v>
      </c>
      <c r="J229" s="203"/>
      <c r="K229" s="190">
        <v>2899747</v>
      </c>
      <c r="L229" s="203"/>
      <c r="M229" s="190">
        <v>0</v>
      </c>
      <c r="N229" s="203"/>
      <c r="O229" s="190">
        <v>0</v>
      </c>
      <c r="P229" s="203"/>
      <c r="Q229" s="190">
        <v>0</v>
      </c>
      <c r="R229" s="203"/>
      <c r="S229" s="190">
        <v>863.16</v>
      </c>
      <c r="T229" s="203"/>
      <c r="U229" s="190">
        <v>0</v>
      </c>
      <c r="W229" s="203">
        <v>17</v>
      </c>
    </row>
    <row r="230" spans="1:23" ht="9.75" customHeight="1" x14ac:dyDescent="0.25">
      <c r="A230" s="215">
        <v>18</v>
      </c>
      <c r="B230" s="226"/>
      <c r="C230" s="273" t="s">
        <v>231</v>
      </c>
      <c r="D230" s="203"/>
      <c r="E230" s="190">
        <v>0</v>
      </c>
      <c r="F230" s="203"/>
      <c r="G230" s="190">
        <v>2109863</v>
      </c>
      <c r="H230" s="203"/>
      <c r="I230" s="190">
        <v>0</v>
      </c>
      <c r="J230" s="203"/>
      <c r="K230" s="190">
        <v>2160107</v>
      </c>
      <c r="L230" s="203"/>
      <c r="M230" s="190">
        <v>0</v>
      </c>
      <c r="N230" s="203"/>
      <c r="O230" s="190">
        <v>0</v>
      </c>
      <c r="P230" s="203"/>
      <c r="Q230" s="190">
        <v>175942</v>
      </c>
      <c r="R230" s="203"/>
      <c r="S230" s="190">
        <v>0</v>
      </c>
      <c r="T230" s="203"/>
      <c r="U230" s="190">
        <v>0</v>
      </c>
      <c r="W230" s="203">
        <v>18</v>
      </c>
    </row>
    <row r="231" spans="1:23" ht="9.75" customHeight="1" x14ac:dyDescent="0.25">
      <c r="A231" s="215">
        <v>19</v>
      </c>
      <c r="B231" s="226"/>
      <c r="C231" s="273" t="s">
        <v>232</v>
      </c>
      <c r="D231" s="203"/>
      <c r="E231" s="190">
        <v>0</v>
      </c>
      <c r="F231" s="203"/>
      <c r="G231" s="190">
        <v>3501141</v>
      </c>
      <c r="H231" s="203"/>
      <c r="I231" s="190">
        <v>0</v>
      </c>
      <c r="J231" s="203"/>
      <c r="K231" s="190">
        <v>5162617</v>
      </c>
      <c r="L231" s="203"/>
      <c r="M231" s="190">
        <v>0</v>
      </c>
      <c r="N231" s="203"/>
      <c r="O231" s="190">
        <v>0</v>
      </c>
      <c r="P231" s="203"/>
      <c r="Q231" s="190">
        <v>44745</v>
      </c>
      <c r="R231" s="203"/>
      <c r="S231" s="190">
        <v>0</v>
      </c>
      <c r="T231" s="203"/>
      <c r="U231" s="190">
        <v>0</v>
      </c>
      <c r="W231" s="203">
        <v>19</v>
      </c>
    </row>
    <row r="232" spans="1:23" ht="9.75" customHeight="1" x14ac:dyDescent="0.25">
      <c r="A232" s="215">
        <v>20</v>
      </c>
      <c r="B232" s="226"/>
      <c r="C232" s="273" t="s">
        <v>233</v>
      </c>
      <c r="D232" s="203"/>
      <c r="E232" s="190">
        <v>0</v>
      </c>
      <c r="F232" s="203"/>
      <c r="G232" s="190">
        <v>145038</v>
      </c>
      <c r="H232" s="203"/>
      <c r="I232" s="190">
        <v>0</v>
      </c>
      <c r="J232" s="203"/>
      <c r="K232" s="190">
        <v>1314536</v>
      </c>
      <c r="L232" s="203"/>
      <c r="M232" s="190">
        <v>0</v>
      </c>
      <c r="N232" s="203"/>
      <c r="O232" s="190">
        <v>0</v>
      </c>
      <c r="P232" s="203"/>
      <c r="Q232" s="190">
        <v>5428</v>
      </c>
      <c r="R232" s="203"/>
      <c r="S232" s="190">
        <v>0</v>
      </c>
      <c r="T232" s="203"/>
      <c r="U232" s="190">
        <v>0</v>
      </c>
      <c r="W232" s="203">
        <v>20</v>
      </c>
    </row>
    <row r="233" spans="1:23" ht="9.75" customHeight="1" x14ac:dyDescent="0.25">
      <c r="A233" s="215">
        <v>21</v>
      </c>
      <c r="B233" s="226"/>
      <c r="C233" s="273" t="s">
        <v>234</v>
      </c>
      <c r="D233" s="203"/>
      <c r="E233" s="190">
        <v>0</v>
      </c>
      <c r="F233" s="203"/>
      <c r="G233" s="190">
        <v>184658</v>
      </c>
      <c r="H233" s="203"/>
      <c r="I233" s="190">
        <v>0</v>
      </c>
      <c r="J233" s="203"/>
      <c r="K233" s="190">
        <v>2217314</v>
      </c>
      <c r="L233" s="203"/>
      <c r="M233" s="190">
        <v>0</v>
      </c>
      <c r="N233" s="203"/>
      <c r="O233" s="190">
        <v>0</v>
      </c>
      <c r="P233" s="203"/>
      <c r="Q233" s="190">
        <v>14404</v>
      </c>
      <c r="R233" s="203"/>
      <c r="S233" s="190">
        <v>0</v>
      </c>
      <c r="T233" s="203"/>
      <c r="U233" s="190">
        <v>0</v>
      </c>
      <c r="W233" s="203">
        <v>21</v>
      </c>
    </row>
    <row r="234" spans="1:23" ht="9.75" customHeight="1" x14ac:dyDescent="0.25">
      <c r="A234" s="215">
        <v>22</v>
      </c>
      <c r="B234" s="226"/>
      <c r="C234" s="11" t="s">
        <v>187</v>
      </c>
      <c r="D234" s="203"/>
      <c r="E234" s="190">
        <v>0</v>
      </c>
      <c r="F234" s="203"/>
      <c r="G234" s="190">
        <v>289990</v>
      </c>
      <c r="H234" s="203"/>
      <c r="I234" s="190">
        <v>0</v>
      </c>
      <c r="J234" s="203"/>
      <c r="K234" s="190">
        <v>1112126</v>
      </c>
      <c r="L234" s="203"/>
      <c r="M234" s="190">
        <v>0</v>
      </c>
      <c r="N234" s="203"/>
      <c r="O234" s="190">
        <v>0</v>
      </c>
      <c r="P234" s="203"/>
      <c r="Q234" s="190">
        <v>0</v>
      </c>
      <c r="R234" s="203"/>
      <c r="S234" s="190">
        <v>0</v>
      </c>
      <c r="T234" s="203"/>
      <c r="U234" s="190">
        <v>0</v>
      </c>
      <c r="W234" s="203">
        <v>22</v>
      </c>
    </row>
    <row r="235" spans="1:23" ht="9.75" customHeight="1" x14ac:dyDescent="0.25">
      <c r="A235" s="215">
        <v>23</v>
      </c>
      <c r="B235" s="226"/>
      <c r="C235" s="273" t="s">
        <v>195</v>
      </c>
      <c r="D235" s="203"/>
      <c r="E235" s="190">
        <v>0</v>
      </c>
      <c r="F235" s="203"/>
      <c r="G235" s="190">
        <v>546528</v>
      </c>
      <c r="H235" s="203"/>
      <c r="I235" s="190">
        <v>0</v>
      </c>
      <c r="J235" s="203"/>
      <c r="K235" s="190">
        <v>2410720</v>
      </c>
      <c r="L235" s="203"/>
      <c r="M235" s="190">
        <v>0</v>
      </c>
      <c r="N235" s="203"/>
      <c r="O235" s="190">
        <v>0</v>
      </c>
      <c r="P235" s="203"/>
      <c r="Q235" s="190">
        <v>317253</v>
      </c>
      <c r="R235" s="203"/>
      <c r="S235" s="190">
        <v>0</v>
      </c>
      <c r="T235" s="203"/>
      <c r="U235" s="190">
        <v>0</v>
      </c>
      <c r="W235" s="203">
        <v>23</v>
      </c>
    </row>
    <row r="236" spans="1:23" ht="9.75" customHeight="1" x14ac:dyDescent="0.25">
      <c r="A236" s="215">
        <v>24</v>
      </c>
      <c r="B236" s="226"/>
      <c r="C236" s="274" t="s">
        <v>235</v>
      </c>
      <c r="D236" s="203"/>
      <c r="E236" s="190">
        <v>0</v>
      </c>
      <c r="F236" s="203"/>
      <c r="G236" s="190">
        <v>338358</v>
      </c>
      <c r="H236" s="203"/>
      <c r="I236" s="190">
        <v>0</v>
      </c>
      <c r="J236" s="203"/>
      <c r="K236" s="190">
        <v>858913</v>
      </c>
      <c r="L236" s="203"/>
      <c r="M236" s="190">
        <v>0</v>
      </c>
      <c r="N236" s="203"/>
      <c r="O236" s="190">
        <v>0</v>
      </c>
      <c r="P236" s="203"/>
      <c r="Q236" s="190">
        <v>32640</v>
      </c>
      <c r="R236" s="203"/>
      <c r="S236" s="190">
        <v>0</v>
      </c>
      <c r="T236" s="203"/>
      <c r="U236" s="190">
        <v>0</v>
      </c>
      <c r="W236" s="203">
        <v>24</v>
      </c>
    </row>
    <row r="237" spans="1:23" ht="9.75" customHeight="1" x14ac:dyDescent="0.25">
      <c r="A237" s="215">
        <v>25</v>
      </c>
      <c r="B237" s="226"/>
      <c r="C237" s="273" t="s">
        <v>236</v>
      </c>
      <c r="D237" s="203"/>
      <c r="E237" s="190">
        <v>0</v>
      </c>
      <c r="F237" s="203"/>
      <c r="G237" s="190">
        <v>15515</v>
      </c>
      <c r="H237" s="203"/>
      <c r="I237" s="190">
        <v>0</v>
      </c>
      <c r="J237" s="203"/>
      <c r="K237" s="190">
        <v>1003937</v>
      </c>
      <c r="L237" s="203"/>
      <c r="M237" s="190">
        <v>0</v>
      </c>
      <c r="N237" s="203"/>
      <c r="O237" s="190">
        <v>0</v>
      </c>
      <c r="P237" s="203"/>
      <c r="Q237" s="190">
        <v>44161</v>
      </c>
      <c r="R237" s="203"/>
      <c r="S237" s="190">
        <v>1247.76</v>
      </c>
      <c r="T237" s="203"/>
      <c r="U237" s="190">
        <v>0</v>
      </c>
      <c r="W237" s="203">
        <v>25</v>
      </c>
    </row>
    <row r="238" spans="1:23" ht="9.75" customHeight="1" x14ac:dyDescent="0.25">
      <c r="A238" s="215">
        <v>26</v>
      </c>
      <c r="B238" s="226"/>
      <c r="C238" s="273" t="s">
        <v>237</v>
      </c>
      <c r="D238" s="203"/>
      <c r="E238" s="190">
        <v>0</v>
      </c>
      <c r="F238" s="203"/>
      <c r="G238" s="190">
        <v>262570</v>
      </c>
      <c r="H238" s="203"/>
      <c r="I238" s="190">
        <v>0</v>
      </c>
      <c r="J238" s="203"/>
      <c r="K238" s="190">
        <v>1624067</v>
      </c>
      <c r="L238" s="203"/>
      <c r="M238" s="190">
        <v>0</v>
      </c>
      <c r="N238" s="203"/>
      <c r="O238" s="190">
        <v>0</v>
      </c>
      <c r="P238" s="203"/>
      <c r="Q238" s="190">
        <v>11637</v>
      </c>
      <c r="R238" s="203"/>
      <c r="S238" s="190">
        <v>0</v>
      </c>
      <c r="T238" s="203"/>
      <c r="U238" s="190">
        <v>0</v>
      </c>
      <c r="W238" s="203">
        <v>26</v>
      </c>
    </row>
    <row r="239" spans="1:23" ht="9.75" customHeight="1" x14ac:dyDescent="0.25">
      <c r="A239" s="215">
        <v>27</v>
      </c>
      <c r="B239" s="226"/>
      <c r="C239" s="273" t="s">
        <v>238</v>
      </c>
      <c r="D239" s="203"/>
      <c r="E239" s="190">
        <v>0</v>
      </c>
      <c r="F239" s="203"/>
      <c r="G239" s="190">
        <v>448490</v>
      </c>
      <c r="H239" s="203"/>
      <c r="I239" s="190">
        <v>0</v>
      </c>
      <c r="J239" s="203"/>
      <c r="K239" s="190">
        <v>1482525</v>
      </c>
      <c r="L239" s="203"/>
      <c r="M239" s="190">
        <v>0</v>
      </c>
      <c r="N239" s="203"/>
      <c r="O239" s="190">
        <v>0</v>
      </c>
      <c r="P239" s="203"/>
      <c r="Q239" s="190">
        <v>148777</v>
      </c>
      <c r="R239" s="203"/>
      <c r="S239" s="190">
        <v>-1467.92</v>
      </c>
      <c r="T239" s="203"/>
      <c r="U239" s="190">
        <v>0</v>
      </c>
      <c r="W239" s="203">
        <v>27</v>
      </c>
    </row>
    <row r="240" spans="1:23" ht="9.75" customHeight="1" x14ac:dyDescent="0.25">
      <c r="A240" s="215">
        <v>28</v>
      </c>
      <c r="B240" s="226"/>
      <c r="C240" s="273" t="s">
        <v>239</v>
      </c>
      <c r="D240" s="203"/>
      <c r="E240" s="190">
        <v>0</v>
      </c>
      <c r="F240" s="203"/>
      <c r="G240" s="190">
        <v>854485</v>
      </c>
      <c r="H240" s="203"/>
      <c r="I240" s="190">
        <v>0</v>
      </c>
      <c r="J240" s="203"/>
      <c r="K240" s="190">
        <v>3066390</v>
      </c>
      <c r="L240" s="203"/>
      <c r="M240" s="190">
        <v>0</v>
      </c>
      <c r="N240" s="203"/>
      <c r="O240" s="190">
        <v>0</v>
      </c>
      <c r="P240" s="203"/>
      <c r="Q240" s="190">
        <v>17034</v>
      </c>
      <c r="R240" s="203"/>
      <c r="S240" s="190">
        <v>0</v>
      </c>
      <c r="T240" s="203"/>
      <c r="U240" s="190">
        <v>0</v>
      </c>
      <c r="W240" s="203">
        <v>28</v>
      </c>
    </row>
    <row r="241" spans="1:23" ht="9.75" customHeight="1" x14ac:dyDescent="0.25">
      <c r="A241" s="215">
        <v>29</v>
      </c>
      <c r="B241" s="226"/>
      <c r="C241" s="273" t="s">
        <v>240</v>
      </c>
      <c r="D241" s="203"/>
      <c r="E241" s="190">
        <v>0</v>
      </c>
      <c r="F241" s="203"/>
      <c r="G241" s="190">
        <v>334618</v>
      </c>
      <c r="H241" s="203"/>
      <c r="I241" s="190">
        <v>0</v>
      </c>
      <c r="J241" s="203"/>
      <c r="K241" s="190">
        <v>1672852</v>
      </c>
      <c r="L241" s="203"/>
      <c r="M241" s="190">
        <v>0</v>
      </c>
      <c r="N241" s="203"/>
      <c r="O241" s="190">
        <v>0</v>
      </c>
      <c r="P241" s="203"/>
      <c r="Q241" s="190">
        <v>151770</v>
      </c>
      <c r="R241" s="203"/>
      <c r="S241" s="190">
        <v>247.56</v>
      </c>
      <c r="T241" s="203"/>
      <c r="U241" s="190">
        <v>0</v>
      </c>
      <c r="W241" s="203">
        <v>29</v>
      </c>
    </row>
    <row r="242" spans="1:23" ht="9.75" customHeight="1" x14ac:dyDescent="0.25">
      <c r="A242" s="215">
        <v>30</v>
      </c>
      <c r="B242" s="226"/>
      <c r="C242" s="273" t="s">
        <v>241</v>
      </c>
      <c r="D242" s="203"/>
      <c r="E242" s="190">
        <v>0</v>
      </c>
      <c r="F242" s="203"/>
      <c r="G242" s="190">
        <v>217271</v>
      </c>
      <c r="H242" s="203"/>
      <c r="I242" s="190">
        <v>0</v>
      </c>
      <c r="J242" s="203"/>
      <c r="K242" s="190">
        <v>430526</v>
      </c>
      <c r="L242" s="203"/>
      <c r="M242" s="190">
        <v>0</v>
      </c>
      <c r="N242" s="203"/>
      <c r="O242" s="190">
        <v>0</v>
      </c>
      <c r="P242" s="203"/>
      <c r="Q242" s="190">
        <v>85208</v>
      </c>
      <c r="R242" s="203"/>
      <c r="S242" s="190">
        <v>0</v>
      </c>
      <c r="T242" s="203"/>
      <c r="U242" s="190">
        <v>0</v>
      </c>
      <c r="W242" s="203">
        <v>30</v>
      </c>
    </row>
    <row r="243" spans="1:23" ht="9.75" customHeight="1" x14ac:dyDescent="0.25">
      <c r="A243" s="215">
        <v>31</v>
      </c>
      <c r="B243" s="226"/>
      <c r="C243" s="273" t="s">
        <v>208</v>
      </c>
      <c r="D243" s="203"/>
      <c r="E243" s="190">
        <v>0</v>
      </c>
      <c r="F243" s="203"/>
      <c r="G243" s="190">
        <v>84362</v>
      </c>
      <c r="H243" s="203"/>
      <c r="I243" s="190">
        <v>0</v>
      </c>
      <c r="J243" s="203"/>
      <c r="K243" s="190">
        <v>1233048</v>
      </c>
      <c r="L243" s="203"/>
      <c r="M243" s="190">
        <v>0</v>
      </c>
      <c r="N243" s="203"/>
      <c r="O243" s="190">
        <v>0</v>
      </c>
      <c r="P243" s="203"/>
      <c r="Q243" s="190">
        <v>6814</v>
      </c>
      <c r="R243" s="203"/>
      <c r="S243" s="190">
        <v>0</v>
      </c>
      <c r="T243" s="203"/>
      <c r="U243" s="190">
        <v>0</v>
      </c>
      <c r="W243" s="203">
        <v>31</v>
      </c>
    </row>
    <row r="244" spans="1:23" ht="9.75" customHeight="1" x14ac:dyDescent="0.25">
      <c r="A244" s="215">
        <v>32</v>
      </c>
      <c r="B244" s="226"/>
      <c r="C244" s="273" t="s">
        <v>242</v>
      </c>
      <c r="D244" s="203"/>
      <c r="E244" s="190">
        <v>0</v>
      </c>
      <c r="F244" s="203"/>
      <c r="G244" s="190">
        <v>905984</v>
      </c>
      <c r="H244" s="203"/>
      <c r="I244" s="190">
        <v>0</v>
      </c>
      <c r="J244" s="203"/>
      <c r="K244" s="190">
        <v>2693565</v>
      </c>
      <c r="L244" s="203"/>
      <c r="M244" s="190">
        <v>0</v>
      </c>
      <c r="N244" s="203"/>
      <c r="O244" s="190">
        <v>0</v>
      </c>
      <c r="P244" s="203"/>
      <c r="Q244" s="190">
        <v>238636</v>
      </c>
      <c r="R244" s="203"/>
      <c r="S244" s="190">
        <v>0</v>
      </c>
      <c r="T244" s="203"/>
      <c r="U244" s="190">
        <v>0</v>
      </c>
      <c r="W244" s="203">
        <v>32</v>
      </c>
    </row>
    <row r="245" spans="1:23" ht="9.75" customHeight="1" x14ac:dyDescent="0.25">
      <c r="A245" s="215">
        <v>33</v>
      </c>
      <c r="B245" s="226"/>
      <c r="C245" s="273" t="s">
        <v>243</v>
      </c>
      <c r="D245" s="203"/>
      <c r="E245" s="190">
        <v>0</v>
      </c>
      <c r="F245" s="203"/>
      <c r="G245" s="190">
        <v>503944</v>
      </c>
      <c r="H245" s="203"/>
      <c r="I245" s="190">
        <v>0</v>
      </c>
      <c r="J245" s="203"/>
      <c r="K245" s="190">
        <v>1576000</v>
      </c>
      <c r="L245" s="203"/>
      <c r="M245" s="190">
        <v>0</v>
      </c>
      <c r="N245" s="203"/>
      <c r="O245" s="190">
        <v>0</v>
      </c>
      <c r="P245" s="203"/>
      <c r="Q245" s="190">
        <v>18639</v>
      </c>
      <c r="R245" s="203"/>
      <c r="S245" s="190">
        <v>0</v>
      </c>
      <c r="T245" s="203"/>
      <c r="U245" s="190">
        <v>0</v>
      </c>
      <c r="W245" s="203">
        <v>33</v>
      </c>
    </row>
    <row r="246" spans="1:23" ht="9.75" customHeight="1" x14ac:dyDescent="0.25">
      <c r="A246" s="215">
        <v>34</v>
      </c>
      <c r="B246" s="226"/>
      <c r="C246" s="273" t="s">
        <v>244</v>
      </c>
      <c r="D246" s="203"/>
      <c r="E246" s="190">
        <v>0</v>
      </c>
      <c r="F246" s="203"/>
      <c r="G246" s="190">
        <v>1301520</v>
      </c>
      <c r="H246" s="203"/>
      <c r="I246" s="190">
        <v>0</v>
      </c>
      <c r="J246" s="203"/>
      <c r="K246" s="190">
        <v>1941755</v>
      </c>
      <c r="L246" s="203"/>
      <c r="M246" s="190">
        <v>0</v>
      </c>
      <c r="N246" s="203"/>
      <c r="O246" s="190">
        <v>0</v>
      </c>
      <c r="P246" s="203"/>
      <c r="Q246" s="190">
        <v>266730</v>
      </c>
      <c r="R246" s="203"/>
      <c r="S246" s="190">
        <v>0</v>
      </c>
      <c r="T246" s="203"/>
      <c r="U246" s="190">
        <v>0</v>
      </c>
      <c r="W246" s="203">
        <v>34</v>
      </c>
    </row>
    <row r="247" spans="1:23" ht="9.75" customHeight="1" x14ac:dyDescent="0.25">
      <c r="A247" s="215">
        <v>35</v>
      </c>
      <c r="B247" s="226"/>
      <c r="C247" s="273" t="s">
        <v>245</v>
      </c>
      <c r="D247" s="203"/>
      <c r="E247" s="190">
        <v>0</v>
      </c>
      <c r="F247" s="203"/>
      <c r="G247" s="190">
        <v>447213</v>
      </c>
      <c r="H247" s="203"/>
      <c r="I247" s="190">
        <v>0</v>
      </c>
      <c r="J247" s="203"/>
      <c r="K247" s="190">
        <v>5536926</v>
      </c>
      <c r="L247" s="203"/>
      <c r="M247" s="190">
        <v>0</v>
      </c>
      <c r="N247" s="203"/>
      <c r="O247" s="190">
        <v>0</v>
      </c>
      <c r="P247" s="203"/>
      <c r="Q247" s="190">
        <v>430850</v>
      </c>
      <c r="R247" s="203"/>
      <c r="S247" s="190">
        <v>610.29</v>
      </c>
      <c r="T247" s="203"/>
      <c r="U247" s="190">
        <v>0</v>
      </c>
      <c r="W247" s="203">
        <v>35</v>
      </c>
    </row>
    <row r="248" spans="1:23" ht="9.75" customHeight="1" x14ac:dyDescent="0.25">
      <c r="A248" s="215">
        <v>36</v>
      </c>
      <c r="B248" s="226"/>
      <c r="C248" s="273" t="s">
        <v>212</v>
      </c>
      <c r="D248" s="203"/>
      <c r="E248" s="190">
        <v>0</v>
      </c>
      <c r="F248" s="203"/>
      <c r="G248" s="190">
        <v>251234</v>
      </c>
      <c r="H248" s="203"/>
      <c r="I248" s="190">
        <v>0</v>
      </c>
      <c r="J248" s="203"/>
      <c r="K248" s="190">
        <v>624597</v>
      </c>
      <c r="L248" s="203"/>
      <c r="M248" s="190">
        <v>0</v>
      </c>
      <c r="N248" s="203"/>
      <c r="O248" s="190">
        <v>0</v>
      </c>
      <c r="P248" s="203"/>
      <c r="Q248" s="190">
        <v>6217</v>
      </c>
      <c r="R248" s="203"/>
      <c r="S248" s="190">
        <v>0</v>
      </c>
      <c r="T248" s="203"/>
      <c r="U248" s="190">
        <v>0</v>
      </c>
      <c r="W248" s="203">
        <v>36</v>
      </c>
    </row>
    <row r="249" spans="1:23" ht="9.75" customHeight="1" x14ac:dyDescent="0.25">
      <c r="A249" s="215">
        <v>37</v>
      </c>
      <c r="B249" s="226"/>
      <c r="C249" s="273" t="s">
        <v>246</v>
      </c>
      <c r="D249" s="203"/>
      <c r="E249" s="190">
        <v>0</v>
      </c>
      <c r="F249" s="203"/>
      <c r="G249" s="190">
        <v>209187</v>
      </c>
      <c r="H249" s="203"/>
      <c r="I249" s="190">
        <v>0</v>
      </c>
      <c r="J249" s="203"/>
      <c r="K249" s="190">
        <v>969049</v>
      </c>
      <c r="L249" s="203"/>
      <c r="M249" s="190">
        <v>0</v>
      </c>
      <c r="N249" s="203"/>
      <c r="O249" s="190">
        <v>0</v>
      </c>
      <c r="P249" s="203"/>
      <c r="Q249" s="190">
        <v>4915</v>
      </c>
      <c r="R249" s="203"/>
      <c r="S249" s="190">
        <v>723.61</v>
      </c>
      <c r="T249" s="203"/>
      <c r="U249" s="190">
        <v>0</v>
      </c>
      <c r="W249" s="203">
        <v>37</v>
      </c>
    </row>
    <row r="250" spans="1:23" ht="9.75" customHeight="1" x14ac:dyDescent="0.25">
      <c r="A250" s="227">
        <v>38</v>
      </c>
      <c r="B250" s="226"/>
      <c r="C250" s="11" t="s">
        <v>247</v>
      </c>
      <c r="D250" s="203"/>
      <c r="E250" s="191">
        <v>0</v>
      </c>
      <c r="F250" s="203"/>
      <c r="G250" s="191">
        <v>494699</v>
      </c>
      <c r="H250" s="203"/>
      <c r="I250" s="191">
        <v>0</v>
      </c>
      <c r="J250" s="203"/>
      <c r="K250" s="191">
        <v>3531474</v>
      </c>
      <c r="L250" s="203"/>
      <c r="M250" s="191">
        <v>8882</v>
      </c>
      <c r="N250" s="203"/>
      <c r="O250" s="191">
        <v>0</v>
      </c>
      <c r="P250" s="203"/>
      <c r="Q250" s="191">
        <v>6372</v>
      </c>
      <c r="R250" s="203"/>
      <c r="S250" s="191">
        <v>54505.590000000004</v>
      </c>
      <c r="T250" s="203"/>
      <c r="U250" s="191">
        <v>0</v>
      </c>
      <c r="W250" s="221">
        <v>38</v>
      </c>
    </row>
    <row r="251" spans="1:23" ht="8.4499999999999993" customHeight="1" x14ac:dyDescent="0.25">
      <c r="A251" s="203"/>
      <c r="B251" s="203"/>
      <c r="C251" s="203"/>
      <c r="D251" s="203"/>
      <c r="E251" s="220"/>
      <c r="F251" s="203"/>
      <c r="G251" s="220"/>
      <c r="H251" s="203"/>
      <c r="I251" s="220"/>
      <c r="J251" s="203"/>
      <c r="K251" s="220"/>
      <c r="L251" s="203"/>
      <c r="M251" s="220"/>
      <c r="N251" s="203"/>
      <c r="O251" s="220"/>
      <c r="P251" s="203"/>
      <c r="Q251" s="220"/>
      <c r="R251" s="203"/>
      <c r="S251" s="220"/>
      <c r="T251" s="203"/>
      <c r="U251" s="220"/>
      <c r="W251" s="203"/>
    </row>
    <row r="252" spans="1:23" ht="10.5" customHeight="1" x14ac:dyDescent="0.25">
      <c r="A252" s="221">
        <f>A250</f>
        <v>38</v>
      </c>
      <c r="B252" s="203"/>
      <c r="C252" s="211" t="s">
        <v>63</v>
      </c>
      <c r="D252" s="203"/>
      <c r="E252" s="192">
        <f>SUM(E213:E250)</f>
        <v>0</v>
      </c>
      <c r="F252" s="203"/>
      <c r="G252" s="192">
        <f>SUM(G213:G250)</f>
        <v>22411152</v>
      </c>
      <c r="H252" s="203"/>
      <c r="I252" s="192">
        <f>SUM(I213:I250)</f>
        <v>0</v>
      </c>
      <c r="J252" s="203"/>
      <c r="K252" s="192">
        <f>SUM(K213:K250)</f>
        <v>80496717</v>
      </c>
      <c r="L252" s="203"/>
      <c r="M252" s="192">
        <f>SUM(M213:M250)</f>
        <v>52282</v>
      </c>
      <c r="N252" s="203"/>
      <c r="O252" s="192">
        <f>SUM(O213:O250)</f>
        <v>0</v>
      </c>
      <c r="P252" s="203"/>
      <c r="Q252" s="192">
        <f>SUM(Q213:Q250)</f>
        <v>6416663</v>
      </c>
      <c r="R252" s="203"/>
      <c r="S252" s="192">
        <f>SUM(S213:S250)</f>
        <v>181296.71</v>
      </c>
      <c r="T252" s="203"/>
      <c r="U252" s="192">
        <f>SUM(U213:U250)</f>
        <v>0</v>
      </c>
      <c r="W252" s="221">
        <f>W250</f>
        <v>38</v>
      </c>
    </row>
    <row r="253" spans="1:23" ht="9.75" customHeight="1" x14ac:dyDescent="0.25">
      <c r="A253" s="203"/>
      <c r="B253" s="203"/>
      <c r="C253" s="203"/>
      <c r="D253" s="203"/>
      <c r="E253" s="203"/>
      <c r="F253" s="203"/>
      <c r="G253" s="203"/>
      <c r="H253" s="203"/>
      <c r="I253" s="203"/>
      <c r="J253" s="203"/>
      <c r="K253" s="203"/>
      <c r="L253" s="203"/>
      <c r="M253" s="203"/>
      <c r="N253" s="203"/>
      <c r="O253" s="203"/>
      <c r="P253" s="203"/>
      <c r="Q253" s="203"/>
      <c r="R253" s="203"/>
      <c r="S253" s="203"/>
      <c r="T253" s="203"/>
      <c r="U253" s="203"/>
      <c r="W253" s="203"/>
    </row>
    <row r="254" spans="1:23" ht="13.5" thickBot="1" x14ac:dyDescent="0.3">
      <c r="A254" s="228">
        <f>(A52+A192+A252)</f>
        <v>171</v>
      </c>
      <c r="B254" s="203"/>
      <c r="C254" s="211" t="s">
        <v>248</v>
      </c>
      <c r="D254" s="203"/>
      <c r="E254" s="197">
        <f>(E52+E192+E252)</f>
        <v>4696533</v>
      </c>
      <c r="F254" s="203"/>
      <c r="G254" s="197">
        <f>(G52+G192+G252)</f>
        <v>1436059248</v>
      </c>
      <c r="H254" s="203"/>
      <c r="I254" s="197">
        <f>(I52+I192+I252)</f>
        <v>457635247</v>
      </c>
      <c r="J254" s="203"/>
      <c r="K254" s="197">
        <f>(K52+K192+K252)</f>
        <v>8773983117</v>
      </c>
      <c r="L254" s="203"/>
      <c r="M254" s="197">
        <f>(M52+M192+M252)</f>
        <v>5685144</v>
      </c>
      <c r="N254" s="203"/>
      <c r="O254" s="197">
        <f>(O52+O192+O252)</f>
        <v>13989206</v>
      </c>
      <c r="P254" s="203"/>
      <c r="Q254" s="197">
        <f>(Q52+Q192+Q252)</f>
        <v>2129194963</v>
      </c>
      <c r="R254" s="203"/>
      <c r="S254" s="197">
        <f>(S52+S192+S252)</f>
        <v>977615226.76929092</v>
      </c>
      <c r="T254" s="203"/>
      <c r="U254" s="197">
        <f>(U52+U192+U252)</f>
        <v>90723493.930709004</v>
      </c>
      <c r="W254" s="228">
        <f>(W52+W192+W252)</f>
        <v>171</v>
      </c>
    </row>
    <row r="255" spans="1:23" ht="9.75" customHeight="1" thickTop="1" x14ac:dyDescent="0.25">
      <c r="A255" s="203"/>
      <c r="B255" s="203"/>
      <c r="C255" s="203"/>
      <c r="D255" s="203"/>
      <c r="E255" s="203"/>
      <c r="F255" s="203"/>
      <c r="G255" s="203"/>
      <c r="H255" s="203"/>
      <c r="I255" s="203"/>
      <c r="J255" s="203"/>
      <c r="K255" s="203"/>
      <c r="L255" s="203"/>
      <c r="M255" s="203"/>
      <c r="N255" s="203"/>
      <c r="O255" s="203"/>
      <c r="P255" s="203"/>
      <c r="Q255" s="203"/>
      <c r="R255" s="203"/>
      <c r="S255" s="203"/>
      <c r="T255" s="203"/>
      <c r="U255" s="203"/>
    </row>
    <row r="256" spans="1:23" ht="8.4499999999999993" customHeight="1" x14ac:dyDescent="0.25">
      <c r="A256" s="203"/>
      <c r="B256" s="203"/>
      <c r="C256" s="203"/>
      <c r="D256" s="203"/>
      <c r="E256" s="203"/>
      <c r="F256" s="203"/>
      <c r="G256" s="203"/>
      <c r="H256" s="203"/>
      <c r="I256" s="203"/>
      <c r="J256" s="203"/>
      <c r="K256" s="203"/>
      <c r="L256" s="203"/>
      <c r="M256" s="203"/>
      <c r="N256" s="203"/>
      <c r="O256" s="203"/>
      <c r="P256" s="203"/>
      <c r="Q256" s="203"/>
      <c r="R256" s="203"/>
      <c r="S256" s="203"/>
      <c r="T256" s="203"/>
      <c r="U256" s="203"/>
    </row>
    <row r="257" spans="1:23" ht="11.1" customHeight="1" x14ac:dyDescent="0.25">
      <c r="A257" s="203"/>
      <c r="B257" s="203"/>
      <c r="C257" s="215" t="s">
        <v>249</v>
      </c>
      <c r="D257" s="203"/>
      <c r="E257" s="203"/>
      <c r="F257" s="203"/>
      <c r="G257" s="203"/>
      <c r="H257" s="203"/>
      <c r="I257" s="203"/>
      <c r="J257" s="203"/>
      <c r="K257" s="203"/>
      <c r="L257" s="203"/>
      <c r="M257" s="203"/>
      <c r="N257" s="203"/>
      <c r="O257" s="203"/>
      <c r="P257" s="203"/>
      <c r="Q257" s="203"/>
      <c r="R257" s="203"/>
      <c r="S257" s="203"/>
      <c r="T257" s="203"/>
      <c r="U257" s="203"/>
    </row>
    <row r="258" spans="1:23" ht="3.4" customHeight="1" x14ac:dyDescent="0.25">
      <c r="A258" s="203"/>
      <c r="B258" s="203"/>
      <c r="C258" s="203"/>
      <c r="D258" s="203"/>
      <c r="E258" s="203"/>
      <c r="F258" s="203"/>
      <c r="G258" s="203"/>
      <c r="H258" s="203"/>
      <c r="I258" s="203"/>
      <c r="J258" s="203"/>
      <c r="K258" s="203"/>
      <c r="L258" s="203"/>
      <c r="M258" s="203"/>
      <c r="N258" s="203"/>
      <c r="O258" s="203"/>
      <c r="P258" s="203"/>
      <c r="Q258" s="203"/>
      <c r="R258" s="203"/>
      <c r="S258" s="203"/>
      <c r="T258" s="203"/>
      <c r="U258" s="203"/>
    </row>
    <row r="259" spans="1:23" ht="8.4499999999999993" customHeight="1" x14ac:dyDescent="0.25">
      <c r="A259" s="203"/>
      <c r="B259" s="203"/>
      <c r="C259" s="203"/>
      <c r="D259" s="203"/>
      <c r="E259" s="203"/>
      <c r="F259" s="203"/>
      <c r="G259" s="203"/>
      <c r="H259" s="203"/>
      <c r="I259" s="203"/>
      <c r="J259" s="203"/>
      <c r="K259" s="203"/>
      <c r="L259" s="203"/>
      <c r="M259" s="203"/>
      <c r="N259" s="203"/>
      <c r="O259" s="203"/>
      <c r="P259" s="203"/>
      <c r="Q259" s="203"/>
      <c r="R259" s="203"/>
      <c r="S259" s="203"/>
      <c r="T259" s="203"/>
      <c r="U259" s="203"/>
    </row>
    <row r="260" spans="1:23" ht="8.4499999999999993" customHeight="1" x14ac:dyDescent="0.25">
      <c r="A260" s="203"/>
      <c r="B260" s="203"/>
      <c r="C260" s="203"/>
      <c r="D260" s="203"/>
      <c r="E260" s="203"/>
      <c r="F260" s="203"/>
      <c r="G260" s="203"/>
      <c r="H260" s="203"/>
      <c r="I260" s="203"/>
      <c r="J260" s="203"/>
      <c r="K260" s="203"/>
      <c r="L260" s="203"/>
      <c r="M260" s="203"/>
      <c r="N260" s="203"/>
      <c r="O260" s="203"/>
      <c r="P260" s="203"/>
      <c r="Q260" s="203"/>
      <c r="R260" s="203"/>
      <c r="S260" s="203"/>
      <c r="T260" s="203"/>
      <c r="U260" s="203"/>
    </row>
    <row r="261" spans="1:23" ht="8.4499999999999993" customHeight="1" x14ac:dyDescent="0.25">
      <c r="A261" s="203"/>
      <c r="B261" s="203"/>
      <c r="C261" s="203"/>
      <c r="D261" s="203"/>
      <c r="E261" s="203"/>
      <c r="F261" s="203"/>
      <c r="G261" s="203"/>
      <c r="H261" s="203"/>
      <c r="I261" s="203"/>
      <c r="J261" s="203"/>
      <c r="K261" s="203"/>
      <c r="L261" s="203"/>
      <c r="M261" s="203"/>
      <c r="N261" s="203"/>
      <c r="O261" s="203"/>
      <c r="P261" s="203"/>
      <c r="Q261" s="203"/>
      <c r="R261" s="203"/>
      <c r="S261" s="203"/>
      <c r="T261" s="203"/>
      <c r="U261" s="203"/>
    </row>
    <row r="262" spans="1:23" ht="8.4499999999999993" customHeight="1" x14ac:dyDescent="0.25">
      <c r="A262" s="203"/>
      <c r="B262" s="203"/>
      <c r="C262" s="203"/>
      <c r="D262" s="203"/>
      <c r="E262" s="203"/>
      <c r="F262" s="203"/>
      <c r="G262" s="203"/>
      <c r="H262" s="203"/>
      <c r="I262" s="203"/>
      <c r="J262" s="203"/>
      <c r="K262" s="203"/>
      <c r="L262" s="203"/>
      <c r="M262" s="203"/>
      <c r="N262" s="203"/>
      <c r="O262" s="203"/>
      <c r="P262" s="203"/>
      <c r="Q262" s="203"/>
      <c r="R262" s="203"/>
      <c r="S262" s="203"/>
      <c r="T262" s="203"/>
      <c r="U262" s="203"/>
    </row>
    <row r="263" spans="1:23" ht="8.4499999999999993" customHeight="1" x14ac:dyDescent="0.25">
      <c r="A263" s="203"/>
      <c r="B263" s="203"/>
      <c r="C263" s="203"/>
      <c r="D263" s="203"/>
      <c r="E263" s="203"/>
      <c r="F263" s="203"/>
      <c r="G263" s="203"/>
      <c r="H263" s="203"/>
      <c r="I263" s="203"/>
      <c r="J263" s="203"/>
      <c r="K263" s="203"/>
      <c r="L263" s="203"/>
      <c r="M263" s="203"/>
      <c r="N263" s="203"/>
      <c r="O263" s="203"/>
      <c r="P263" s="203"/>
      <c r="Q263" s="203"/>
      <c r="R263" s="203"/>
      <c r="S263" s="203"/>
      <c r="T263" s="203"/>
      <c r="U263" s="203"/>
    </row>
    <row r="264" spans="1:23" ht="8.4499999999999993" customHeight="1" x14ac:dyDescent="0.25">
      <c r="A264" s="203"/>
      <c r="B264" s="203"/>
      <c r="C264" s="203"/>
      <c r="D264" s="203"/>
      <c r="E264" s="203"/>
      <c r="F264" s="203"/>
      <c r="G264" s="203"/>
      <c r="H264" s="203"/>
      <c r="I264" s="203"/>
      <c r="J264" s="203"/>
      <c r="K264" s="203"/>
      <c r="L264" s="203"/>
      <c r="M264" s="203"/>
      <c r="N264" s="203"/>
      <c r="O264" s="203"/>
      <c r="P264" s="203"/>
      <c r="Q264" s="203"/>
      <c r="R264" s="203"/>
      <c r="S264" s="203"/>
      <c r="T264" s="203"/>
      <c r="U264" s="203"/>
    </row>
    <row r="265" spans="1:23" ht="7.15" hidden="1" customHeight="1" x14ac:dyDescent="0.25">
      <c r="A265" s="203"/>
      <c r="B265" s="203"/>
      <c r="C265" s="203"/>
      <c r="D265" s="203"/>
      <c r="E265" s="203"/>
      <c r="F265" s="203"/>
      <c r="G265" s="203"/>
      <c r="H265" s="203"/>
      <c r="I265" s="203"/>
      <c r="J265" s="203"/>
      <c r="K265" s="203"/>
      <c r="L265" s="203"/>
      <c r="M265" s="203"/>
      <c r="N265" s="203"/>
      <c r="O265" s="203"/>
      <c r="P265" s="203"/>
      <c r="Q265" s="203"/>
      <c r="R265" s="203"/>
      <c r="S265" s="203"/>
      <c r="T265" s="203"/>
      <c r="U265" s="203"/>
    </row>
    <row r="266" spans="1:23" ht="8.4499999999999993" hidden="1" customHeight="1" x14ac:dyDescent="0.25">
      <c r="A266" s="203"/>
      <c r="B266" s="203"/>
      <c r="C266" s="203"/>
      <c r="D266" s="203"/>
      <c r="E266" s="203"/>
      <c r="F266" s="203"/>
      <c r="G266" s="203"/>
      <c r="H266" s="203"/>
      <c r="I266" s="203"/>
      <c r="J266" s="203"/>
      <c r="K266" s="203"/>
      <c r="L266" s="203"/>
      <c r="M266" s="203"/>
      <c r="N266" s="203"/>
      <c r="O266" s="203"/>
      <c r="P266" s="203"/>
      <c r="Q266" s="203"/>
      <c r="R266" s="203"/>
      <c r="S266" s="203"/>
      <c r="T266" s="203"/>
      <c r="U266" s="203"/>
    </row>
    <row r="267" spans="1:23" ht="8.4499999999999993" hidden="1" customHeight="1" x14ac:dyDescent="0.25">
      <c r="A267" s="203"/>
      <c r="B267" s="203"/>
      <c r="C267" s="203"/>
      <c r="D267" s="203"/>
      <c r="E267" s="203"/>
      <c r="F267" s="203"/>
      <c r="G267" s="203"/>
      <c r="H267" s="203"/>
      <c r="I267" s="203"/>
      <c r="J267" s="203"/>
      <c r="K267" s="203"/>
      <c r="L267" s="203"/>
      <c r="M267" s="203"/>
      <c r="N267" s="203"/>
      <c r="O267" s="203"/>
      <c r="P267" s="203"/>
      <c r="Q267" s="203"/>
      <c r="R267" s="203"/>
      <c r="S267" s="203"/>
      <c r="T267" s="203"/>
      <c r="U267" s="203"/>
    </row>
    <row r="268" spans="1:23" ht="7.5" customHeight="1" x14ac:dyDescent="0.25">
      <c r="A268" s="203"/>
      <c r="B268" s="203"/>
      <c r="C268" s="203"/>
      <c r="D268" s="203"/>
      <c r="E268" s="203"/>
      <c r="F268" s="203"/>
      <c r="G268" s="203"/>
      <c r="H268" s="203"/>
      <c r="I268" s="203"/>
      <c r="J268" s="203"/>
      <c r="K268" s="203"/>
      <c r="L268" s="203"/>
      <c r="M268" s="203"/>
      <c r="N268" s="203"/>
      <c r="O268" s="203"/>
      <c r="P268" s="203"/>
      <c r="Q268" s="203"/>
      <c r="R268" s="203"/>
      <c r="S268" s="203"/>
      <c r="T268" s="203"/>
      <c r="U268" s="203"/>
    </row>
    <row r="269" spans="1:23" ht="9.75" customHeight="1" x14ac:dyDescent="0.25">
      <c r="A269" s="203"/>
      <c r="B269" s="203"/>
      <c r="C269" s="203"/>
      <c r="D269" s="203"/>
      <c r="E269" s="203"/>
      <c r="F269" s="203"/>
      <c r="G269" s="203"/>
      <c r="H269" s="203"/>
      <c r="I269" s="203"/>
      <c r="J269" s="203"/>
      <c r="K269" s="203"/>
      <c r="L269" s="203"/>
      <c r="M269" s="203"/>
      <c r="N269" s="203"/>
      <c r="O269" s="203"/>
      <c r="P269" s="203"/>
      <c r="Q269" s="203"/>
      <c r="R269" s="203"/>
      <c r="S269" s="203"/>
      <c r="T269" s="203"/>
      <c r="U269" s="203"/>
    </row>
    <row r="270" spans="1:23" ht="10.5" customHeight="1" x14ac:dyDescent="0.25">
      <c r="A270" s="203"/>
      <c r="B270" s="203"/>
      <c r="C270" s="203"/>
      <c r="D270" s="203"/>
      <c r="E270" s="203"/>
      <c r="F270" s="203"/>
      <c r="G270" s="203"/>
      <c r="H270" s="203"/>
      <c r="I270" s="203"/>
      <c r="J270" s="203"/>
      <c r="K270" s="203"/>
      <c r="L270" s="203"/>
      <c r="M270" s="203"/>
      <c r="N270" s="203"/>
      <c r="O270" s="203"/>
      <c r="P270" s="203"/>
      <c r="Q270" s="203"/>
      <c r="R270" s="203"/>
      <c r="S270" s="203"/>
      <c r="T270" s="203"/>
      <c r="U270" s="203"/>
      <c r="W270" s="224" t="s">
        <v>312</v>
      </c>
    </row>
  </sheetData>
  <printOptions gridLinesSet="0"/>
  <pageMargins left="3.75" right="0.25" top="0.5" bottom="0.3" header="0.5" footer="0.5"/>
  <pageSetup paperSize="17" orientation="landscape" r:id="rId1"/>
  <headerFooter alignWithMargins="0"/>
  <rowBreaks count="3" manualBreakCount="3">
    <brk id="67" max="16383" man="1"/>
    <brk id="133" max="16383" man="1"/>
    <brk id="200" max="16383" man="1"/>
  </rowBreaks>
  <ignoredErrors>
    <ignoredError sqref="A67 W133 A20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N269"/>
  <sheetViews>
    <sheetView showGridLines="0" zoomScaleNormal="10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5703125" style="206" bestFit="1" customWidth="1"/>
    <col min="2" max="2" width="2.42578125" style="206" customWidth="1"/>
    <col min="3" max="3" width="19.5703125" style="206" customWidth="1"/>
    <col min="4" max="4" width="1.5703125" style="206" customWidth="1"/>
    <col min="5" max="5" width="14.42578125" style="206" customWidth="1"/>
    <col min="6" max="6" width="2.42578125" style="206" customWidth="1"/>
    <col min="7" max="7" width="13.140625" style="206" bestFit="1" customWidth="1"/>
    <col min="8" max="8" width="2.42578125" style="206" customWidth="1"/>
    <col min="9" max="9" width="13.140625" style="206" bestFit="1" customWidth="1"/>
    <col min="10" max="10" width="2.42578125" style="206" customWidth="1"/>
    <col min="11" max="11" width="14.42578125" style="206" customWidth="1"/>
    <col min="12" max="12" width="2.42578125" style="206" customWidth="1"/>
    <col min="13" max="13" width="13.140625" style="206" bestFit="1" customWidth="1"/>
    <col min="14" max="14" width="2.42578125" style="206" customWidth="1"/>
    <col min="15" max="15" width="13.140625" style="206" bestFit="1" customWidth="1"/>
    <col min="16" max="16" width="2.42578125" style="206" customWidth="1"/>
    <col min="17" max="17" width="13.140625" style="206" bestFit="1" customWidth="1"/>
    <col min="18" max="18" width="2.42578125" style="206" customWidth="1"/>
    <col min="19" max="19" width="12.42578125" style="206" bestFit="1" customWidth="1"/>
    <col min="20" max="20" width="1.85546875" style="206" customWidth="1"/>
    <col min="21" max="21" width="15.5703125" style="206" bestFit="1" customWidth="1"/>
    <col min="22" max="23" width="1.5703125" style="206" customWidth="1"/>
    <col min="24" max="24" width="13.7109375" style="206" customWidth="1"/>
    <col min="25" max="25" width="2.42578125" style="206" customWidth="1"/>
    <col min="26" max="26" width="13.140625" style="206" bestFit="1" customWidth="1"/>
    <col min="27" max="27" width="16.28515625" style="206" customWidth="1"/>
    <col min="28" max="28" width="11.85546875" style="206" customWidth="1"/>
    <col min="29" max="29" width="3.28515625" style="206" customWidth="1"/>
    <col min="30" max="30" width="12" style="206" bestFit="1" customWidth="1"/>
    <col min="31" max="31" width="3.28515625" style="206" customWidth="1"/>
    <col min="32" max="32" width="14.5703125" style="206" bestFit="1" customWidth="1"/>
    <col min="33" max="33" width="2.42578125" style="206" customWidth="1"/>
    <col min="34" max="34" width="12.7109375" style="206" customWidth="1"/>
    <col min="35" max="35" width="2.42578125" style="206" customWidth="1"/>
    <col min="36" max="36" width="12.7109375" style="206" customWidth="1"/>
    <col min="37" max="37" width="3.28515625" style="206" customWidth="1"/>
    <col min="38" max="38" width="5" style="206" customWidth="1"/>
    <col min="39" max="39" width="3" style="206" bestFit="1" customWidth="1"/>
    <col min="40" max="40" width="12.85546875" style="206" hidden="1" customWidth="1"/>
    <col min="41" max="256" width="12.7109375" style="206"/>
    <col min="257" max="257" width="5.85546875" style="206" customWidth="1"/>
    <col min="258" max="258" width="2.42578125" style="206" customWidth="1"/>
    <col min="259" max="259" width="19.5703125" style="206" customWidth="1"/>
    <col min="260" max="260" width="1.5703125" style="206" customWidth="1"/>
    <col min="261" max="261" width="14.42578125" style="206" customWidth="1"/>
    <col min="262" max="262" width="2.42578125" style="206" customWidth="1"/>
    <col min="263" max="263" width="14.42578125" style="206" customWidth="1"/>
    <col min="264" max="264" width="2.42578125" style="206" customWidth="1"/>
    <col min="265" max="265" width="14.42578125" style="206" customWidth="1"/>
    <col min="266" max="266" width="2.42578125" style="206" customWidth="1"/>
    <col min="267" max="267" width="14.42578125" style="206" customWidth="1"/>
    <col min="268" max="268" width="2.42578125" style="206" customWidth="1"/>
    <col min="269" max="269" width="14.42578125" style="206" customWidth="1"/>
    <col min="270" max="270" width="2.42578125" style="206" customWidth="1"/>
    <col min="271" max="271" width="14.42578125" style="206" customWidth="1"/>
    <col min="272" max="272" width="2.42578125" style="206" customWidth="1"/>
    <col min="273" max="273" width="14.42578125" style="206" customWidth="1"/>
    <col min="274" max="274" width="2.42578125" style="206" customWidth="1"/>
    <col min="275" max="275" width="12.28515625" style="206" customWidth="1"/>
    <col min="276" max="276" width="1.85546875" style="206" customWidth="1"/>
    <col min="277" max="277" width="12.7109375" style="206" customWidth="1"/>
    <col min="278" max="279" width="1.5703125" style="206" customWidth="1"/>
    <col min="280" max="280" width="13.7109375" style="206" customWidth="1"/>
    <col min="281" max="281" width="2.42578125" style="206" customWidth="1"/>
    <col min="282" max="282" width="12.140625" style="206" customWidth="1"/>
    <col min="283" max="283" width="3.28515625" style="206" customWidth="1"/>
    <col min="284" max="284" width="11.85546875" style="206" customWidth="1"/>
    <col min="285" max="285" width="3.28515625" style="206" customWidth="1"/>
    <col min="286" max="286" width="11.7109375" style="206" bestFit="1" customWidth="1"/>
    <col min="287" max="287" width="3.28515625" style="206" customWidth="1"/>
    <col min="288" max="288" width="14" style="206" customWidth="1"/>
    <col min="289" max="289" width="2.42578125" style="206" customWidth="1"/>
    <col min="290" max="290" width="12.7109375" style="206" customWidth="1"/>
    <col min="291" max="291" width="2.42578125" style="206" customWidth="1"/>
    <col min="292" max="292" width="12.7109375" style="206" customWidth="1"/>
    <col min="293" max="293" width="3.28515625" style="206" customWidth="1"/>
    <col min="294" max="294" width="5" style="206" customWidth="1"/>
    <col min="295" max="295" width="9.7109375" style="206" customWidth="1"/>
    <col min="296" max="512" width="12.7109375" style="206"/>
    <col min="513" max="513" width="5.85546875" style="206" customWidth="1"/>
    <col min="514" max="514" width="2.42578125" style="206" customWidth="1"/>
    <col min="515" max="515" width="19.5703125" style="206" customWidth="1"/>
    <col min="516" max="516" width="1.5703125" style="206" customWidth="1"/>
    <col min="517" max="517" width="14.42578125" style="206" customWidth="1"/>
    <col min="518" max="518" width="2.42578125" style="206" customWidth="1"/>
    <col min="519" max="519" width="14.42578125" style="206" customWidth="1"/>
    <col min="520" max="520" width="2.42578125" style="206" customWidth="1"/>
    <col min="521" max="521" width="14.42578125" style="206" customWidth="1"/>
    <col min="522" max="522" width="2.42578125" style="206" customWidth="1"/>
    <col min="523" max="523" width="14.42578125" style="206" customWidth="1"/>
    <col min="524" max="524" width="2.42578125" style="206" customWidth="1"/>
    <col min="525" max="525" width="14.42578125" style="206" customWidth="1"/>
    <col min="526" max="526" width="2.42578125" style="206" customWidth="1"/>
    <col min="527" max="527" width="14.42578125" style="206" customWidth="1"/>
    <col min="528" max="528" width="2.42578125" style="206" customWidth="1"/>
    <col min="529" max="529" width="14.42578125" style="206" customWidth="1"/>
    <col min="530" max="530" width="2.42578125" style="206" customWidth="1"/>
    <col min="531" max="531" width="12.28515625" style="206" customWidth="1"/>
    <col min="532" max="532" width="1.85546875" style="206" customWidth="1"/>
    <col min="533" max="533" width="12.7109375" style="206" customWidth="1"/>
    <col min="534" max="535" width="1.5703125" style="206" customWidth="1"/>
    <col min="536" max="536" width="13.7109375" style="206" customWidth="1"/>
    <col min="537" max="537" width="2.42578125" style="206" customWidth="1"/>
    <col min="538" max="538" width="12.140625" style="206" customWidth="1"/>
    <col min="539" max="539" width="3.28515625" style="206" customWidth="1"/>
    <col min="540" max="540" width="11.85546875" style="206" customWidth="1"/>
    <col min="541" max="541" width="3.28515625" style="206" customWidth="1"/>
    <col min="542" max="542" width="11.7109375" style="206" bestFit="1" customWidth="1"/>
    <col min="543" max="543" width="3.28515625" style="206" customWidth="1"/>
    <col min="544" max="544" width="14" style="206" customWidth="1"/>
    <col min="545" max="545" width="2.42578125" style="206" customWidth="1"/>
    <col min="546" max="546" width="12.7109375" style="206" customWidth="1"/>
    <col min="547" max="547" width="2.42578125" style="206" customWidth="1"/>
    <col min="548" max="548" width="12.7109375" style="206" customWidth="1"/>
    <col min="549" max="549" width="3.28515625" style="206" customWidth="1"/>
    <col min="550" max="550" width="5" style="206" customWidth="1"/>
    <col min="551" max="551" width="9.7109375" style="206" customWidth="1"/>
    <col min="552" max="768" width="12.7109375" style="206"/>
    <col min="769" max="769" width="5.85546875" style="206" customWidth="1"/>
    <col min="770" max="770" width="2.42578125" style="206" customWidth="1"/>
    <col min="771" max="771" width="19.5703125" style="206" customWidth="1"/>
    <col min="772" max="772" width="1.5703125" style="206" customWidth="1"/>
    <col min="773" max="773" width="14.42578125" style="206" customWidth="1"/>
    <col min="774" max="774" width="2.42578125" style="206" customWidth="1"/>
    <col min="775" max="775" width="14.42578125" style="206" customWidth="1"/>
    <col min="776" max="776" width="2.42578125" style="206" customWidth="1"/>
    <col min="777" max="777" width="14.42578125" style="206" customWidth="1"/>
    <col min="778" max="778" width="2.42578125" style="206" customWidth="1"/>
    <col min="779" max="779" width="14.42578125" style="206" customWidth="1"/>
    <col min="780" max="780" width="2.42578125" style="206" customWidth="1"/>
    <col min="781" max="781" width="14.42578125" style="206" customWidth="1"/>
    <col min="782" max="782" width="2.42578125" style="206" customWidth="1"/>
    <col min="783" max="783" width="14.42578125" style="206" customWidth="1"/>
    <col min="784" max="784" width="2.42578125" style="206" customWidth="1"/>
    <col min="785" max="785" width="14.42578125" style="206" customWidth="1"/>
    <col min="786" max="786" width="2.42578125" style="206" customWidth="1"/>
    <col min="787" max="787" width="12.28515625" style="206" customWidth="1"/>
    <col min="788" max="788" width="1.85546875" style="206" customWidth="1"/>
    <col min="789" max="789" width="12.7109375" style="206" customWidth="1"/>
    <col min="790" max="791" width="1.5703125" style="206" customWidth="1"/>
    <col min="792" max="792" width="13.7109375" style="206" customWidth="1"/>
    <col min="793" max="793" width="2.42578125" style="206" customWidth="1"/>
    <col min="794" max="794" width="12.140625" style="206" customWidth="1"/>
    <col min="795" max="795" width="3.28515625" style="206" customWidth="1"/>
    <col min="796" max="796" width="11.85546875" style="206" customWidth="1"/>
    <col min="797" max="797" width="3.28515625" style="206" customWidth="1"/>
    <col min="798" max="798" width="11.7109375" style="206" bestFit="1" customWidth="1"/>
    <col min="799" max="799" width="3.28515625" style="206" customWidth="1"/>
    <col min="800" max="800" width="14" style="206" customWidth="1"/>
    <col min="801" max="801" width="2.42578125" style="206" customWidth="1"/>
    <col min="802" max="802" width="12.7109375" style="206" customWidth="1"/>
    <col min="803" max="803" width="2.42578125" style="206" customWidth="1"/>
    <col min="804" max="804" width="12.7109375" style="206" customWidth="1"/>
    <col min="805" max="805" width="3.28515625" style="206" customWidth="1"/>
    <col min="806" max="806" width="5" style="206" customWidth="1"/>
    <col min="807" max="807" width="9.7109375" style="206" customWidth="1"/>
    <col min="808" max="1024" width="12.7109375" style="206"/>
    <col min="1025" max="1025" width="5.85546875" style="206" customWidth="1"/>
    <col min="1026" max="1026" width="2.42578125" style="206" customWidth="1"/>
    <col min="1027" max="1027" width="19.5703125" style="206" customWidth="1"/>
    <col min="1028" max="1028" width="1.5703125" style="206" customWidth="1"/>
    <col min="1029" max="1029" width="14.42578125" style="206" customWidth="1"/>
    <col min="1030" max="1030" width="2.42578125" style="206" customWidth="1"/>
    <col min="1031" max="1031" width="14.42578125" style="206" customWidth="1"/>
    <col min="1032" max="1032" width="2.42578125" style="206" customWidth="1"/>
    <col min="1033" max="1033" width="14.42578125" style="206" customWidth="1"/>
    <col min="1034" max="1034" width="2.42578125" style="206" customWidth="1"/>
    <col min="1035" max="1035" width="14.42578125" style="206" customWidth="1"/>
    <col min="1036" max="1036" width="2.42578125" style="206" customWidth="1"/>
    <col min="1037" max="1037" width="14.42578125" style="206" customWidth="1"/>
    <col min="1038" max="1038" width="2.42578125" style="206" customWidth="1"/>
    <col min="1039" max="1039" width="14.42578125" style="206" customWidth="1"/>
    <col min="1040" max="1040" width="2.42578125" style="206" customWidth="1"/>
    <col min="1041" max="1041" width="14.42578125" style="206" customWidth="1"/>
    <col min="1042" max="1042" width="2.42578125" style="206" customWidth="1"/>
    <col min="1043" max="1043" width="12.28515625" style="206" customWidth="1"/>
    <col min="1044" max="1044" width="1.85546875" style="206" customWidth="1"/>
    <col min="1045" max="1045" width="12.7109375" style="206" customWidth="1"/>
    <col min="1046" max="1047" width="1.5703125" style="206" customWidth="1"/>
    <col min="1048" max="1048" width="13.7109375" style="206" customWidth="1"/>
    <col min="1049" max="1049" width="2.42578125" style="206" customWidth="1"/>
    <col min="1050" max="1050" width="12.140625" style="206" customWidth="1"/>
    <col min="1051" max="1051" width="3.28515625" style="206" customWidth="1"/>
    <col min="1052" max="1052" width="11.85546875" style="206" customWidth="1"/>
    <col min="1053" max="1053" width="3.28515625" style="206" customWidth="1"/>
    <col min="1054" max="1054" width="11.7109375" style="206" bestFit="1" customWidth="1"/>
    <col min="1055" max="1055" width="3.28515625" style="206" customWidth="1"/>
    <col min="1056" max="1056" width="14" style="206" customWidth="1"/>
    <col min="1057" max="1057" width="2.42578125" style="206" customWidth="1"/>
    <col min="1058" max="1058" width="12.7109375" style="206" customWidth="1"/>
    <col min="1059" max="1059" width="2.42578125" style="206" customWidth="1"/>
    <col min="1060" max="1060" width="12.7109375" style="206" customWidth="1"/>
    <col min="1061" max="1061" width="3.28515625" style="206" customWidth="1"/>
    <col min="1062" max="1062" width="5" style="206" customWidth="1"/>
    <col min="1063" max="1063" width="9.7109375" style="206" customWidth="1"/>
    <col min="1064" max="1280" width="12.7109375" style="206"/>
    <col min="1281" max="1281" width="5.85546875" style="206" customWidth="1"/>
    <col min="1282" max="1282" width="2.42578125" style="206" customWidth="1"/>
    <col min="1283" max="1283" width="19.5703125" style="206" customWidth="1"/>
    <col min="1284" max="1284" width="1.5703125" style="206" customWidth="1"/>
    <col min="1285" max="1285" width="14.42578125" style="206" customWidth="1"/>
    <col min="1286" max="1286" width="2.42578125" style="206" customWidth="1"/>
    <col min="1287" max="1287" width="14.42578125" style="206" customWidth="1"/>
    <col min="1288" max="1288" width="2.42578125" style="206" customWidth="1"/>
    <col min="1289" max="1289" width="14.42578125" style="206" customWidth="1"/>
    <col min="1290" max="1290" width="2.42578125" style="206" customWidth="1"/>
    <col min="1291" max="1291" width="14.42578125" style="206" customWidth="1"/>
    <col min="1292" max="1292" width="2.42578125" style="206" customWidth="1"/>
    <col min="1293" max="1293" width="14.42578125" style="206" customWidth="1"/>
    <col min="1294" max="1294" width="2.42578125" style="206" customWidth="1"/>
    <col min="1295" max="1295" width="14.42578125" style="206" customWidth="1"/>
    <col min="1296" max="1296" width="2.42578125" style="206" customWidth="1"/>
    <col min="1297" max="1297" width="14.42578125" style="206" customWidth="1"/>
    <col min="1298" max="1298" width="2.42578125" style="206" customWidth="1"/>
    <col min="1299" max="1299" width="12.28515625" style="206" customWidth="1"/>
    <col min="1300" max="1300" width="1.85546875" style="206" customWidth="1"/>
    <col min="1301" max="1301" width="12.7109375" style="206" customWidth="1"/>
    <col min="1302" max="1303" width="1.5703125" style="206" customWidth="1"/>
    <col min="1304" max="1304" width="13.7109375" style="206" customWidth="1"/>
    <col min="1305" max="1305" width="2.42578125" style="206" customWidth="1"/>
    <col min="1306" max="1306" width="12.140625" style="206" customWidth="1"/>
    <col min="1307" max="1307" width="3.28515625" style="206" customWidth="1"/>
    <col min="1308" max="1308" width="11.85546875" style="206" customWidth="1"/>
    <col min="1309" max="1309" width="3.28515625" style="206" customWidth="1"/>
    <col min="1310" max="1310" width="11.7109375" style="206" bestFit="1" customWidth="1"/>
    <col min="1311" max="1311" width="3.28515625" style="206" customWidth="1"/>
    <col min="1312" max="1312" width="14" style="206" customWidth="1"/>
    <col min="1313" max="1313" width="2.42578125" style="206" customWidth="1"/>
    <col min="1314" max="1314" width="12.7109375" style="206" customWidth="1"/>
    <col min="1315" max="1315" width="2.42578125" style="206" customWidth="1"/>
    <col min="1316" max="1316" width="12.7109375" style="206" customWidth="1"/>
    <col min="1317" max="1317" width="3.28515625" style="206" customWidth="1"/>
    <col min="1318" max="1318" width="5" style="206" customWidth="1"/>
    <col min="1319" max="1319" width="9.7109375" style="206" customWidth="1"/>
    <col min="1320" max="1536" width="12.7109375" style="206"/>
    <col min="1537" max="1537" width="5.85546875" style="206" customWidth="1"/>
    <col min="1538" max="1538" width="2.42578125" style="206" customWidth="1"/>
    <col min="1539" max="1539" width="19.5703125" style="206" customWidth="1"/>
    <col min="1540" max="1540" width="1.5703125" style="206" customWidth="1"/>
    <col min="1541" max="1541" width="14.42578125" style="206" customWidth="1"/>
    <col min="1542" max="1542" width="2.42578125" style="206" customWidth="1"/>
    <col min="1543" max="1543" width="14.42578125" style="206" customWidth="1"/>
    <col min="1544" max="1544" width="2.42578125" style="206" customWidth="1"/>
    <col min="1545" max="1545" width="14.42578125" style="206" customWidth="1"/>
    <col min="1546" max="1546" width="2.42578125" style="206" customWidth="1"/>
    <col min="1547" max="1547" width="14.42578125" style="206" customWidth="1"/>
    <col min="1548" max="1548" width="2.42578125" style="206" customWidth="1"/>
    <col min="1549" max="1549" width="14.42578125" style="206" customWidth="1"/>
    <col min="1550" max="1550" width="2.42578125" style="206" customWidth="1"/>
    <col min="1551" max="1551" width="14.42578125" style="206" customWidth="1"/>
    <col min="1552" max="1552" width="2.42578125" style="206" customWidth="1"/>
    <col min="1553" max="1553" width="14.42578125" style="206" customWidth="1"/>
    <col min="1554" max="1554" width="2.42578125" style="206" customWidth="1"/>
    <col min="1555" max="1555" width="12.28515625" style="206" customWidth="1"/>
    <col min="1556" max="1556" width="1.85546875" style="206" customWidth="1"/>
    <col min="1557" max="1557" width="12.7109375" style="206" customWidth="1"/>
    <col min="1558" max="1559" width="1.5703125" style="206" customWidth="1"/>
    <col min="1560" max="1560" width="13.7109375" style="206" customWidth="1"/>
    <col min="1561" max="1561" width="2.42578125" style="206" customWidth="1"/>
    <col min="1562" max="1562" width="12.140625" style="206" customWidth="1"/>
    <col min="1563" max="1563" width="3.28515625" style="206" customWidth="1"/>
    <col min="1564" max="1564" width="11.85546875" style="206" customWidth="1"/>
    <col min="1565" max="1565" width="3.28515625" style="206" customWidth="1"/>
    <col min="1566" max="1566" width="11.7109375" style="206" bestFit="1" customWidth="1"/>
    <col min="1567" max="1567" width="3.28515625" style="206" customWidth="1"/>
    <col min="1568" max="1568" width="14" style="206" customWidth="1"/>
    <col min="1569" max="1569" width="2.42578125" style="206" customWidth="1"/>
    <col min="1570" max="1570" width="12.7109375" style="206" customWidth="1"/>
    <col min="1571" max="1571" width="2.42578125" style="206" customWidth="1"/>
    <col min="1572" max="1572" width="12.7109375" style="206" customWidth="1"/>
    <col min="1573" max="1573" width="3.28515625" style="206" customWidth="1"/>
    <col min="1574" max="1574" width="5" style="206" customWidth="1"/>
    <col min="1575" max="1575" width="9.7109375" style="206" customWidth="1"/>
    <col min="1576" max="1792" width="12.7109375" style="206"/>
    <col min="1793" max="1793" width="5.85546875" style="206" customWidth="1"/>
    <col min="1794" max="1794" width="2.42578125" style="206" customWidth="1"/>
    <col min="1795" max="1795" width="19.5703125" style="206" customWidth="1"/>
    <col min="1796" max="1796" width="1.5703125" style="206" customWidth="1"/>
    <col min="1797" max="1797" width="14.42578125" style="206" customWidth="1"/>
    <col min="1798" max="1798" width="2.42578125" style="206" customWidth="1"/>
    <col min="1799" max="1799" width="14.42578125" style="206" customWidth="1"/>
    <col min="1800" max="1800" width="2.42578125" style="206" customWidth="1"/>
    <col min="1801" max="1801" width="14.42578125" style="206" customWidth="1"/>
    <col min="1802" max="1802" width="2.42578125" style="206" customWidth="1"/>
    <col min="1803" max="1803" width="14.42578125" style="206" customWidth="1"/>
    <col min="1804" max="1804" width="2.42578125" style="206" customWidth="1"/>
    <col min="1805" max="1805" width="14.42578125" style="206" customWidth="1"/>
    <col min="1806" max="1806" width="2.42578125" style="206" customWidth="1"/>
    <col min="1807" max="1807" width="14.42578125" style="206" customWidth="1"/>
    <col min="1808" max="1808" width="2.42578125" style="206" customWidth="1"/>
    <col min="1809" max="1809" width="14.42578125" style="206" customWidth="1"/>
    <col min="1810" max="1810" width="2.42578125" style="206" customWidth="1"/>
    <col min="1811" max="1811" width="12.28515625" style="206" customWidth="1"/>
    <col min="1812" max="1812" width="1.85546875" style="206" customWidth="1"/>
    <col min="1813" max="1813" width="12.7109375" style="206" customWidth="1"/>
    <col min="1814" max="1815" width="1.5703125" style="206" customWidth="1"/>
    <col min="1816" max="1816" width="13.7109375" style="206" customWidth="1"/>
    <col min="1817" max="1817" width="2.42578125" style="206" customWidth="1"/>
    <col min="1818" max="1818" width="12.140625" style="206" customWidth="1"/>
    <col min="1819" max="1819" width="3.28515625" style="206" customWidth="1"/>
    <col min="1820" max="1820" width="11.85546875" style="206" customWidth="1"/>
    <col min="1821" max="1821" width="3.28515625" style="206" customWidth="1"/>
    <col min="1822" max="1822" width="11.7109375" style="206" bestFit="1" customWidth="1"/>
    <col min="1823" max="1823" width="3.28515625" style="206" customWidth="1"/>
    <col min="1824" max="1824" width="14" style="206" customWidth="1"/>
    <col min="1825" max="1825" width="2.42578125" style="206" customWidth="1"/>
    <col min="1826" max="1826" width="12.7109375" style="206" customWidth="1"/>
    <col min="1827" max="1827" width="2.42578125" style="206" customWidth="1"/>
    <col min="1828" max="1828" width="12.7109375" style="206" customWidth="1"/>
    <col min="1829" max="1829" width="3.28515625" style="206" customWidth="1"/>
    <col min="1830" max="1830" width="5" style="206" customWidth="1"/>
    <col min="1831" max="1831" width="9.7109375" style="206" customWidth="1"/>
    <col min="1832" max="2048" width="12.7109375" style="206"/>
    <col min="2049" max="2049" width="5.85546875" style="206" customWidth="1"/>
    <col min="2050" max="2050" width="2.42578125" style="206" customWidth="1"/>
    <col min="2051" max="2051" width="19.5703125" style="206" customWidth="1"/>
    <col min="2052" max="2052" width="1.5703125" style="206" customWidth="1"/>
    <col min="2053" max="2053" width="14.42578125" style="206" customWidth="1"/>
    <col min="2054" max="2054" width="2.42578125" style="206" customWidth="1"/>
    <col min="2055" max="2055" width="14.42578125" style="206" customWidth="1"/>
    <col min="2056" max="2056" width="2.42578125" style="206" customWidth="1"/>
    <col min="2057" max="2057" width="14.42578125" style="206" customWidth="1"/>
    <col min="2058" max="2058" width="2.42578125" style="206" customWidth="1"/>
    <col min="2059" max="2059" width="14.42578125" style="206" customWidth="1"/>
    <col min="2060" max="2060" width="2.42578125" style="206" customWidth="1"/>
    <col min="2061" max="2061" width="14.42578125" style="206" customWidth="1"/>
    <col min="2062" max="2062" width="2.42578125" style="206" customWidth="1"/>
    <col min="2063" max="2063" width="14.42578125" style="206" customWidth="1"/>
    <col min="2064" max="2064" width="2.42578125" style="206" customWidth="1"/>
    <col min="2065" max="2065" width="14.42578125" style="206" customWidth="1"/>
    <col min="2066" max="2066" width="2.42578125" style="206" customWidth="1"/>
    <col min="2067" max="2067" width="12.28515625" style="206" customWidth="1"/>
    <col min="2068" max="2068" width="1.85546875" style="206" customWidth="1"/>
    <col min="2069" max="2069" width="12.7109375" style="206" customWidth="1"/>
    <col min="2070" max="2071" width="1.5703125" style="206" customWidth="1"/>
    <col min="2072" max="2072" width="13.7109375" style="206" customWidth="1"/>
    <col min="2073" max="2073" width="2.42578125" style="206" customWidth="1"/>
    <col min="2074" max="2074" width="12.140625" style="206" customWidth="1"/>
    <col min="2075" max="2075" width="3.28515625" style="206" customWidth="1"/>
    <col min="2076" max="2076" width="11.85546875" style="206" customWidth="1"/>
    <col min="2077" max="2077" width="3.28515625" style="206" customWidth="1"/>
    <col min="2078" max="2078" width="11.7109375" style="206" bestFit="1" customWidth="1"/>
    <col min="2079" max="2079" width="3.28515625" style="206" customWidth="1"/>
    <col min="2080" max="2080" width="14" style="206" customWidth="1"/>
    <col min="2081" max="2081" width="2.42578125" style="206" customWidth="1"/>
    <col min="2082" max="2082" width="12.7109375" style="206" customWidth="1"/>
    <col min="2083" max="2083" width="2.42578125" style="206" customWidth="1"/>
    <col min="2084" max="2084" width="12.7109375" style="206" customWidth="1"/>
    <col min="2085" max="2085" width="3.28515625" style="206" customWidth="1"/>
    <col min="2086" max="2086" width="5" style="206" customWidth="1"/>
    <col min="2087" max="2087" width="9.7109375" style="206" customWidth="1"/>
    <col min="2088" max="2304" width="12.7109375" style="206"/>
    <col min="2305" max="2305" width="5.85546875" style="206" customWidth="1"/>
    <col min="2306" max="2306" width="2.42578125" style="206" customWidth="1"/>
    <col min="2307" max="2307" width="19.5703125" style="206" customWidth="1"/>
    <col min="2308" max="2308" width="1.5703125" style="206" customWidth="1"/>
    <col min="2309" max="2309" width="14.42578125" style="206" customWidth="1"/>
    <col min="2310" max="2310" width="2.42578125" style="206" customWidth="1"/>
    <col min="2311" max="2311" width="14.42578125" style="206" customWidth="1"/>
    <col min="2312" max="2312" width="2.42578125" style="206" customWidth="1"/>
    <col min="2313" max="2313" width="14.42578125" style="206" customWidth="1"/>
    <col min="2314" max="2314" width="2.42578125" style="206" customWidth="1"/>
    <col min="2315" max="2315" width="14.42578125" style="206" customWidth="1"/>
    <col min="2316" max="2316" width="2.42578125" style="206" customWidth="1"/>
    <col min="2317" max="2317" width="14.42578125" style="206" customWidth="1"/>
    <col min="2318" max="2318" width="2.42578125" style="206" customWidth="1"/>
    <col min="2319" max="2319" width="14.42578125" style="206" customWidth="1"/>
    <col min="2320" max="2320" width="2.42578125" style="206" customWidth="1"/>
    <col min="2321" max="2321" width="14.42578125" style="206" customWidth="1"/>
    <col min="2322" max="2322" width="2.42578125" style="206" customWidth="1"/>
    <col min="2323" max="2323" width="12.28515625" style="206" customWidth="1"/>
    <col min="2324" max="2324" width="1.85546875" style="206" customWidth="1"/>
    <col min="2325" max="2325" width="12.7109375" style="206" customWidth="1"/>
    <col min="2326" max="2327" width="1.5703125" style="206" customWidth="1"/>
    <col min="2328" max="2328" width="13.7109375" style="206" customWidth="1"/>
    <col min="2329" max="2329" width="2.42578125" style="206" customWidth="1"/>
    <col min="2330" max="2330" width="12.140625" style="206" customWidth="1"/>
    <col min="2331" max="2331" width="3.28515625" style="206" customWidth="1"/>
    <col min="2332" max="2332" width="11.85546875" style="206" customWidth="1"/>
    <col min="2333" max="2333" width="3.28515625" style="206" customWidth="1"/>
    <col min="2334" max="2334" width="11.7109375" style="206" bestFit="1" customWidth="1"/>
    <col min="2335" max="2335" width="3.28515625" style="206" customWidth="1"/>
    <col min="2336" max="2336" width="14" style="206" customWidth="1"/>
    <col min="2337" max="2337" width="2.42578125" style="206" customWidth="1"/>
    <col min="2338" max="2338" width="12.7109375" style="206" customWidth="1"/>
    <col min="2339" max="2339" width="2.42578125" style="206" customWidth="1"/>
    <col min="2340" max="2340" width="12.7109375" style="206" customWidth="1"/>
    <col min="2341" max="2341" width="3.28515625" style="206" customWidth="1"/>
    <col min="2342" max="2342" width="5" style="206" customWidth="1"/>
    <col min="2343" max="2343" width="9.7109375" style="206" customWidth="1"/>
    <col min="2344" max="2560" width="12.7109375" style="206"/>
    <col min="2561" max="2561" width="5.85546875" style="206" customWidth="1"/>
    <col min="2562" max="2562" width="2.42578125" style="206" customWidth="1"/>
    <col min="2563" max="2563" width="19.5703125" style="206" customWidth="1"/>
    <col min="2564" max="2564" width="1.5703125" style="206" customWidth="1"/>
    <col min="2565" max="2565" width="14.42578125" style="206" customWidth="1"/>
    <col min="2566" max="2566" width="2.42578125" style="206" customWidth="1"/>
    <col min="2567" max="2567" width="14.42578125" style="206" customWidth="1"/>
    <col min="2568" max="2568" width="2.42578125" style="206" customWidth="1"/>
    <col min="2569" max="2569" width="14.42578125" style="206" customWidth="1"/>
    <col min="2570" max="2570" width="2.42578125" style="206" customWidth="1"/>
    <col min="2571" max="2571" width="14.42578125" style="206" customWidth="1"/>
    <col min="2572" max="2572" width="2.42578125" style="206" customWidth="1"/>
    <col min="2573" max="2573" width="14.42578125" style="206" customWidth="1"/>
    <col min="2574" max="2574" width="2.42578125" style="206" customWidth="1"/>
    <col min="2575" max="2575" width="14.42578125" style="206" customWidth="1"/>
    <col min="2576" max="2576" width="2.42578125" style="206" customWidth="1"/>
    <col min="2577" max="2577" width="14.42578125" style="206" customWidth="1"/>
    <col min="2578" max="2578" width="2.42578125" style="206" customWidth="1"/>
    <col min="2579" max="2579" width="12.28515625" style="206" customWidth="1"/>
    <col min="2580" max="2580" width="1.85546875" style="206" customWidth="1"/>
    <col min="2581" max="2581" width="12.7109375" style="206" customWidth="1"/>
    <col min="2582" max="2583" width="1.5703125" style="206" customWidth="1"/>
    <col min="2584" max="2584" width="13.7109375" style="206" customWidth="1"/>
    <col min="2585" max="2585" width="2.42578125" style="206" customWidth="1"/>
    <col min="2586" max="2586" width="12.140625" style="206" customWidth="1"/>
    <col min="2587" max="2587" width="3.28515625" style="206" customWidth="1"/>
    <col min="2588" max="2588" width="11.85546875" style="206" customWidth="1"/>
    <col min="2589" max="2589" width="3.28515625" style="206" customWidth="1"/>
    <col min="2590" max="2590" width="11.7109375" style="206" bestFit="1" customWidth="1"/>
    <col min="2591" max="2591" width="3.28515625" style="206" customWidth="1"/>
    <col min="2592" max="2592" width="14" style="206" customWidth="1"/>
    <col min="2593" max="2593" width="2.42578125" style="206" customWidth="1"/>
    <col min="2594" max="2594" width="12.7109375" style="206" customWidth="1"/>
    <col min="2595" max="2595" width="2.42578125" style="206" customWidth="1"/>
    <col min="2596" max="2596" width="12.7109375" style="206" customWidth="1"/>
    <col min="2597" max="2597" width="3.28515625" style="206" customWidth="1"/>
    <col min="2598" max="2598" width="5" style="206" customWidth="1"/>
    <col min="2599" max="2599" width="9.7109375" style="206" customWidth="1"/>
    <col min="2600" max="2816" width="12.7109375" style="206"/>
    <col min="2817" max="2817" width="5.85546875" style="206" customWidth="1"/>
    <col min="2818" max="2818" width="2.42578125" style="206" customWidth="1"/>
    <col min="2819" max="2819" width="19.5703125" style="206" customWidth="1"/>
    <col min="2820" max="2820" width="1.5703125" style="206" customWidth="1"/>
    <col min="2821" max="2821" width="14.42578125" style="206" customWidth="1"/>
    <col min="2822" max="2822" width="2.42578125" style="206" customWidth="1"/>
    <col min="2823" max="2823" width="14.42578125" style="206" customWidth="1"/>
    <col min="2824" max="2824" width="2.42578125" style="206" customWidth="1"/>
    <col min="2825" max="2825" width="14.42578125" style="206" customWidth="1"/>
    <col min="2826" max="2826" width="2.42578125" style="206" customWidth="1"/>
    <col min="2827" max="2827" width="14.42578125" style="206" customWidth="1"/>
    <col min="2828" max="2828" width="2.42578125" style="206" customWidth="1"/>
    <col min="2829" max="2829" width="14.42578125" style="206" customWidth="1"/>
    <col min="2830" max="2830" width="2.42578125" style="206" customWidth="1"/>
    <col min="2831" max="2831" width="14.42578125" style="206" customWidth="1"/>
    <col min="2832" max="2832" width="2.42578125" style="206" customWidth="1"/>
    <col min="2833" max="2833" width="14.42578125" style="206" customWidth="1"/>
    <col min="2834" max="2834" width="2.42578125" style="206" customWidth="1"/>
    <col min="2835" max="2835" width="12.28515625" style="206" customWidth="1"/>
    <col min="2836" max="2836" width="1.85546875" style="206" customWidth="1"/>
    <col min="2837" max="2837" width="12.7109375" style="206" customWidth="1"/>
    <col min="2838" max="2839" width="1.5703125" style="206" customWidth="1"/>
    <col min="2840" max="2840" width="13.7109375" style="206" customWidth="1"/>
    <col min="2841" max="2841" width="2.42578125" style="206" customWidth="1"/>
    <col min="2842" max="2842" width="12.140625" style="206" customWidth="1"/>
    <col min="2843" max="2843" width="3.28515625" style="206" customWidth="1"/>
    <col min="2844" max="2844" width="11.85546875" style="206" customWidth="1"/>
    <col min="2845" max="2845" width="3.28515625" style="206" customWidth="1"/>
    <col min="2846" max="2846" width="11.7109375" style="206" bestFit="1" customWidth="1"/>
    <col min="2847" max="2847" width="3.28515625" style="206" customWidth="1"/>
    <col min="2848" max="2848" width="14" style="206" customWidth="1"/>
    <col min="2849" max="2849" width="2.42578125" style="206" customWidth="1"/>
    <col min="2850" max="2850" width="12.7109375" style="206" customWidth="1"/>
    <col min="2851" max="2851" width="2.42578125" style="206" customWidth="1"/>
    <col min="2852" max="2852" width="12.7109375" style="206" customWidth="1"/>
    <col min="2853" max="2853" width="3.28515625" style="206" customWidth="1"/>
    <col min="2854" max="2854" width="5" style="206" customWidth="1"/>
    <col min="2855" max="2855" width="9.7109375" style="206" customWidth="1"/>
    <col min="2856" max="3072" width="12.7109375" style="206"/>
    <col min="3073" max="3073" width="5.85546875" style="206" customWidth="1"/>
    <col min="3074" max="3074" width="2.42578125" style="206" customWidth="1"/>
    <col min="3075" max="3075" width="19.5703125" style="206" customWidth="1"/>
    <col min="3076" max="3076" width="1.5703125" style="206" customWidth="1"/>
    <col min="3077" max="3077" width="14.42578125" style="206" customWidth="1"/>
    <col min="3078" max="3078" width="2.42578125" style="206" customWidth="1"/>
    <col min="3079" max="3079" width="14.42578125" style="206" customWidth="1"/>
    <col min="3080" max="3080" width="2.42578125" style="206" customWidth="1"/>
    <col min="3081" max="3081" width="14.42578125" style="206" customWidth="1"/>
    <col min="3082" max="3082" width="2.42578125" style="206" customWidth="1"/>
    <col min="3083" max="3083" width="14.42578125" style="206" customWidth="1"/>
    <col min="3084" max="3084" width="2.42578125" style="206" customWidth="1"/>
    <col min="3085" max="3085" width="14.42578125" style="206" customWidth="1"/>
    <col min="3086" max="3086" width="2.42578125" style="206" customWidth="1"/>
    <col min="3087" max="3087" width="14.42578125" style="206" customWidth="1"/>
    <col min="3088" max="3088" width="2.42578125" style="206" customWidth="1"/>
    <col min="3089" max="3089" width="14.42578125" style="206" customWidth="1"/>
    <col min="3090" max="3090" width="2.42578125" style="206" customWidth="1"/>
    <col min="3091" max="3091" width="12.28515625" style="206" customWidth="1"/>
    <col min="3092" max="3092" width="1.85546875" style="206" customWidth="1"/>
    <col min="3093" max="3093" width="12.7109375" style="206" customWidth="1"/>
    <col min="3094" max="3095" width="1.5703125" style="206" customWidth="1"/>
    <col min="3096" max="3096" width="13.7109375" style="206" customWidth="1"/>
    <col min="3097" max="3097" width="2.42578125" style="206" customWidth="1"/>
    <col min="3098" max="3098" width="12.140625" style="206" customWidth="1"/>
    <col min="3099" max="3099" width="3.28515625" style="206" customWidth="1"/>
    <col min="3100" max="3100" width="11.85546875" style="206" customWidth="1"/>
    <col min="3101" max="3101" width="3.28515625" style="206" customWidth="1"/>
    <col min="3102" max="3102" width="11.7109375" style="206" bestFit="1" customWidth="1"/>
    <col min="3103" max="3103" width="3.28515625" style="206" customWidth="1"/>
    <col min="3104" max="3104" width="14" style="206" customWidth="1"/>
    <col min="3105" max="3105" width="2.42578125" style="206" customWidth="1"/>
    <col min="3106" max="3106" width="12.7109375" style="206" customWidth="1"/>
    <col min="3107" max="3107" width="2.42578125" style="206" customWidth="1"/>
    <col min="3108" max="3108" width="12.7109375" style="206" customWidth="1"/>
    <col min="3109" max="3109" width="3.28515625" style="206" customWidth="1"/>
    <col min="3110" max="3110" width="5" style="206" customWidth="1"/>
    <col min="3111" max="3111" width="9.7109375" style="206" customWidth="1"/>
    <col min="3112" max="3328" width="12.7109375" style="206"/>
    <col min="3329" max="3329" width="5.85546875" style="206" customWidth="1"/>
    <col min="3330" max="3330" width="2.42578125" style="206" customWidth="1"/>
    <col min="3331" max="3331" width="19.5703125" style="206" customWidth="1"/>
    <col min="3332" max="3332" width="1.5703125" style="206" customWidth="1"/>
    <col min="3333" max="3333" width="14.42578125" style="206" customWidth="1"/>
    <col min="3334" max="3334" width="2.42578125" style="206" customWidth="1"/>
    <col min="3335" max="3335" width="14.42578125" style="206" customWidth="1"/>
    <col min="3336" max="3336" width="2.42578125" style="206" customWidth="1"/>
    <col min="3337" max="3337" width="14.42578125" style="206" customWidth="1"/>
    <col min="3338" max="3338" width="2.42578125" style="206" customWidth="1"/>
    <col min="3339" max="3339" width="14.42578125" style="206" customWidth="1"/>
    <col min="3340" max="3340" width="2.42578125" style="206" customWidth="1"/>
    <col min="3341" max="3341" width="14.42578125" style="206" customWidth="1"/>
    <col min="3342" max="3342" width="2.42578125" style="206" customWidth="1"/>
    <col min="3343" max="3343" width="14.42578125" style="206" customWidth="1"/>
    <col min="3344" max="3344" width="2.42578125" style="206" customWidth="1"/>
    <col min="3345" max="3345" width="14.42578125" style="206" customWidth="1"/>
    <col min="3346" max="3346" width="2.42578125" style="206" customWidth="1"/>
    <col min="3347" max="3347" width="12.28515625" style="206" customWidth="1"/>
    <col min="3348" max="3348" width="1.85546875" style="206" customWidth="1"/>
    <col min="3349" max="3349" width="12.7109375" style="206" customWidth="1"/>
    <col min="3350" max="3351" width="1.5703125" style="206" customWidth="1"/>
    <col min="3352" max="3352" width="13.7109375" style="206" customWidth="1"/>
    <col min="3353" max="3353" width="2.42578125" style="206" customWidth="1"/>
    <col min="3354" max="3354" width="12.140625" style="206" customWidth="1"/>
    <col min="3355" max="3355" width="3.28515625" style="206" customWidth="1"/>
    <col min="3356" max="3356" width="11.85546875" style="206" customWidth="1"/>
    <col min="3357" max="3357" width="3.28515625" style="206" customWidth="1"/>
    <col min="3358" max="3358" width="11.7109375" style="206" bestFit="1" customWidth="1"/>
    <col min="3359" max="3359" width="3.28515625" style="206" customWidth="1"/>
    <col min="3360" max="3360" width="14" style="206" customWidth="1"/>
    <col min="3361" max="3361" width="2.42578125" style="206" customWidth="1"/>
    <col min="3362" max="3362" width="12.7109375" style="206" customWidth="1"/>
    <col min="3363" max="3363" width="2.42578125" style="206" customWidth="1"/>
    <col min="3364" max="3364" width="12.7109375" style="206" customWidth="1"/>
    <col min="3365" max="3365" width="3.28515625" style="206" customWidth="1"/>
    <col min="3366" max="3366" width="5" style="206" customWidth="1"/>
    <col min="3367" max="3367" width="9.7109375" style="206" customWidth="1"/>
    <col min="3368" max="3584" width="12.7109375" style="206"/>
    <col min="3585" max="3585" width="5.85546875" style="206" customWidth="1"/>
    <col min="3586" max="3586" width="2.42578125" style="206" customWidth="1"/>
    <col min="3587" max="3587" width="19.5703125" style="206" customWidth="1"/>
    <col min="3588" max="3588" width="1.5703125" style="206" customWidth="1"/>
    <col min="3589" max="3589" width="14.42578125" style="206" customWidth="1"/>
    <col min="3590" max="3590" width="2.42578125" style="206" customWidth="1"/>
    <col min="3591" max="3591" width="14.42578125" style="206" customWidth="1"/>
    <col min="3592" max="3592" width="2.42578125" style="206" customWidth="1"/>
    <col min="3593" max="3593" width="14.42578125" style="206" customWidth="1"/>
    <col min="3594" max="3594" width="2.42578125" style="206" customWidth="1"/>
    <col min="3595" max="3595" width="14.42578125" style="206" customWidth="1"/>
    <col min="3596" max="3596" width="2.42578125" style="206" customWidth="1"/>
    <col min="3597" max="3597" width="14.42578125" style="206" customWidth="1"/>
    <col min="3598" max="3598" width="2.42578125" style="206" customWidth="1"/>
    <col min="3599" max="3599" width="14.42578125" style="206" customWidth="1"/>
    <col min="3600" max="3600" width="2.42578125" style="206" customWidth="1"/>
    <col min="3601" max="3601" width="14.42578125" style="206" customWidth="1"/>
    <col min="3602" max="3602" width="2.42578125" style="206" customWidth="1"/>
    <col min="3603" max="3603" width="12.28515625" style="206" customWidth="1"/>
    <col min="3604" max="3604" width="1.85546875" style="206" customWidth="1"/>
    <col min="3605" max="3605" width="12.7109375" style="206" customWidth="1"/>
    <col min="3606" max="3607" width="1.5703125" style="206" customWidth="1"/>
    <col min="3608" max="3608" width="13.7109375" style="206" customWidth="1"/>
    <col min="3609" max="3609" width="2.42578125" style="206" customWidth="1"/>
    <col min="3610" max="3610" width="12.140625" style="206" customWidth="1"/>
    <col min="3611" max="3611" width="3.28515625" style="206" customWidth="1"/>
    <col min="3612" max="3612" width="11.85546875" style="206" customWidth="1"/>
    <col min="3613" max="3613" width="3.28515625" style="206" customWidth="1"/>
    <col min="3614" max="3614" width="11.7109375" style="206" bestFit="1" customWidth="1"/>
    <col min="3615" max="3615" width="3.28515625" style="206" customWidth="1"/>
    <col min="3616" max="3616" width="14" style="206" customWidth="1"/>
    <col min="3617" max="3617" width="2.42578125" style="206" customWidth="1"/>
    <col min="3618" max="3618" width="12.7109375" style="206" customWidth="1"/>
    <col min="3619" max="3619" width="2.42578125" style="206" customWidth="1"/>
    <col min="3620" max="3620" width="12.7109375" style="206" customWidth="1"/>
    <col min="3621" max="3621" width="3.28515625" style="206" customWidth="1"/>
    <col min="3622" max="3622" width="5" style="206" customWidth="1"/>
    <col min="3623" max="3623" width="9.7109375" style="206" customWidth="1"/>
    <col min="3624" max="3840" width="12.7109375" style="206"/>
    <col min="3841" max="3841" width="5.85546875" style="206" customWidth="1"/>
    <col min="3842" max="3842" width="2.42578125" style="206" customWidth="1"/>
    <col min="3843" max="3843" width="19.5703125" style="206" customWidth="1"/>
    <col min="3844" max="3844" width="1.5703125" style="206" customWidth="1"/>
    <col min="3845" max="3845" width="14.42578125" style="206" customWidth="1"/>
    <col min="3846" max="3846" width="2.42578125" style="206" customWidth="1"/>
    <col min="3847" max="3847" width="14.42578125" style="206" customWidth="1"/>
    <col min="3848" max="3848" width="2.42578125" style="206" customWidth="1"/>
    <col min="3849" max="3849" width="14.42578125" style="206" customWidth="1"/>
    <col min="3850" max="3850" width="2.42578125" style="206" customWidth="1"/>
    <col min="3851" max="3851" width="14.42578125" style="206" customWidth="1"/>
    <col min="3852" max="3852" width="2.42578125" style="206" customWidth="1"/>
    <col min="3853" max="3853" width="14.42578125" style="206" customWidth="1"/>
    <col min="3854" max="3854" width="2.42578125" style="206" customWidth="1"/>
    <col min="3855" max="3855" width="14.42578125" style="206" customWidth="1"/>
    <col min="3856" max="3856" width="2.42578125" style="206" customWidth="1"/>
    <col min="3857" max="3857" width="14.42578125" style="206" customWidth="1"/>
    <col min="3858" max="3858" width="2.42578125" style="206" customWidth="1"/>
    <col min="3859" max="3859" width="12.28515625" style="206" customWidth="1"/>
    <col min="3860" max="3860" width="1.85546875" style="206" customWidth="1"/>
    <col min="3861" max="3861" width="12.7109375" style="206" customWidth="1"/>
    <col min="3862" max="3863" width="1.5703125" style="206" customWidth="1"/>
    <col min="3864" max="3864" width="13.7109375" style="206" customWidth="1"/>
    <col min="3865" max="3865" width="2.42578125" style="206" customWidth="1"/>
    <col min="3866" max="3866" width="12.140625" style="206" customWidth="1"/>
    <col min="3867" max="3867" width="3.28515625" style="206" customWidth="1"/>
    <col min="3868" max="3868" width="11.85546875" style="206" customWidth="1"/>
    <col min="3869" max="3869" width="3.28515625" style="206" customWidth="1"/>
    <col min="3870" max="3870" width="11.7109375" style="206" bestFit="1" customWidth="1"/>
    <col min="3871" max="3871" width="3.28515625" style="206" customWidth="1"/>
    <col min="3872" max="3872" width="14" style="206" customWidth="1"/>
    <col min="3873" max="3873" width="2.42578125" style="206" customWidth="1"/>
    <col min="3874" max="3874" width="12.7109375" style="206" customWidth="1"/>
    <col min="3875" max="3875" width="2.42578125" style="206" customWidth="1"/>
    <col min="3876" max="3876" width="12.7109375" style="206" customWidth="1"/>
    <col min="3877" max="3877" width="3.28515625" style="206" customWidth="1"/>
    <col min="3878" max="3878" width="5" style="206" customWidth="1"/>
    <col min="3879" max="3879" width="9.7109375" style="206" customWidth="1"/>
    <col min="3880" max="4096" width="12.7109375" style="206"/>
    <col min="4097" max="4097" width="5.85546875" style="206" customWidth="1"/>
    <col min="4098" max="4098" width="2.42578125" style="206" customWidth="1"/>
    <col min="4099" max="4099" width="19.5703125" style="206" customWidth="1"/>
    <col min="4100" max="4100" width="1.5703125" style="206" customWidth="1"/>
    <col min="4101" max="4101" width="14.42578125" style="206" customWidth="1"/>
    <col min="4102" max="4102" width="2.42578125" style="206" customWidth="1"/>
    <col min="4103" max="4103" width="14.42578125" style="206" customWidth="1"/>
    <col min="4104" max="4104" width="2.42578125" style="206" customWidth="1"/>
    <col min="4105" max="4105" width="14.42578125" style="206" customWidth="1"/>
    <col min="4106" max="4106" width="2.42578125" style="206" customWidth="1"/>
    <col min="4107" max="4107" width="14.42578125" style="206" customWidth="1"/>
    <col min="4108" max="4108" width="2.42578125" style="206" customWidth="1"/>
    <col min="4109" max="4109" width="14.42578125" style="206" customWidth="1"/>
    <col min="4110" max="4110" width="2.42578125" style="206" customWidth="1"/>
    <col min="4111" max="4111" width="14.42578125" style="206" customWidth="1"/>
    <col min="4112" max="4112" width="2.42578125" style="206" customWidth="1"/>
    <col min="4113" max="4113" width="14.42578125" style="206" customWidth="1"/>
    <col min="4114" max="4114" width="2.42578125" style="206" customWidth="1"/>
    <col min="4115" max="4115" width="12.28515625" style="206" customWidth="1"/>
    <col min="4116" max="4116" width="1.85546875" style="206" customWidth="1"/>
    <col min="4117" max="4117" width="12.7109375" style="206" customWidth="1"/>
    <col min="4118" max="4119" width="1.5703125" style="206" customWidth="1"/>
    <col min="4120" max="4120" width="13.7109375" style="206" customWidth="1"/>
    <col min="4121" max="4121" width="2.42578125" style="206" customWidth="1"/>
    <col min="4122" max="4122" width="12.140625" style="206" customWidth="1"/>
    <col min="4123" max="4123" width="3.28515625" style="206" customWidth="1"/>
    <col min="4124" max="4124" width="11.85546875" style="206" customWidth="1"/>
    <col min="4125" max="4125" width="3.28515625" style="206" customWidth="1"/>
    <col min="4126" max="4126" width="11.7109375" style="206" bestFit="1" customWidth="1"/>
    <col min="4127" max="4127" width="3.28515625" style="206" customWidth="1"/>
    <col min="4128" max="4128" width="14" style="206" customWidth="1"/>
    <col min="4129" max="4129" width="2.42578125" style="206" customWidth="1"/>
    <col min="4130" max="4130" width="12.7109375" style="206" customWidth="1"/>
    <col min="4131" max="4131" width="2.42578125" style="206" customWidth="1"/>
    <col min="4132" max="4132" width="12.7109375" style="206" customWidth="1"/>
    <col min="4133" max="4133" width="3.28515625" style="206" customWidth="1"/>
    <col min="4134" max="4134" width="5" style="206" customWidth="1"/>
    <col min="4135" max="4135" width="9.7109375" style="206" customWidth="1"/>
    <col min="4136" max="4352" width="12.7109375" style="206"/>
    <col min="4353" max="4353" width="5.85546875" style="206" customWidth="1"/>
    <col min="4354" max="4354" width="2.42578125" style="206" customWidth="1"/>
    <col min="4355" max="4355" width="19.5703125" style="206" customWidth="1"/>
    <col min="4356" max="4356" width="1.5703125" style="206" customWidth="1"/>
    <col min="4357" max="4357" width="14.42578125" style="206" customWidth="1"/>
    <col min="4358" max="4358" width="2.42578125" style="206" customWidth="1"/>
    <col min="4359" max="4359" width="14.42578125" style="206" customWidth="1"/>
    <col min="4360" max="4360" width="2.42578125" style="206" customWidth="1"/>
    <col min="4361" max="4361" width="14.42578125" style="206" customWidth="1"/>
    <col min="4362" max="4362" width="2.42578125" style="206" customWidth="1"/>
    <col min="4363" max="4363" width="14.42578125" style="206" customWidth="1"/>
    <col min="4364" max="4364" width="2.42578125" style="206" customWidth="1"/>
    <col min="4365" max="4365" width="14.42578125" style="206" customWidth="1"/>
    <col min="4366" max="4366" width="2.42578125" style="206" customWidth="1"/>
    <col min="4367" max="4367" width="14.42578125" style="206" customWidth="1"/>
    <col min="4368" max="4368" width="2.42578125" style="206" customWidth="1"/>
    <col min="4369" max="4369" width="14.42578125" style="206" customWidth="1"/>
    <col min="4370" max="4370" width="2.42578125" style="206" customWidth="1"/>
    <col min="4371" max="4371" width="12.28515625" style="206" customWidth="1"/>
    <col min="4372" max="4372" width="1.85546875" style="206" customWidth="1"/>
    <col min="4373" max="4373" width="12.7109375" style="206" customWidth="1"/>
    <col min="4374" max="4375" width="1.5703125" style="206" customWidth="1"/>
    <col min="4376" max="4376" width="13.7109375" style="206" customWidth="1"/>
    <col min="4377" max="4377" width="2.42578125" style="206" customWidth="1"/>
    <col min="4378" max="4378" width="12.140625" style="206" customWidth="1"/>
    <col min="4379" max="4379" width="3.28515625" style="206" customWidth="1"/>
    <col min="4380" max="4380" width="11.85546875" style="206" customWidth="1"/>
    <col min="4381" max="4381" width="3.28515625" style="206" customWidth="1"/>
    <col min="4382" max="4382" width="11.7109375" style="206" bestFit="1" customWidth="1"/>
    <col min="4383" max="4383" width="3.28515625" style="206" customWidth="1"/>
    <col min="4384" max="4384" width="14" style="206" customWidth="1"/>
    <col min="4385" max="4385" width="2.42578125" style="206" customWidth="1"/>
    <col min="4386" max="4386" width="12.7109375" style="206" customWidth="1"/>
    <col min="4387" max="4387" width="2.42578125" style="206" customWidth="1"/>
    <col min="4388" max="4388" width="12.7109375" style="206" customWidth="1"/>
    <col min="4389" max="4389" width="3.28515625" style="206" customWidth="1"/>
    <col min="4390" max="4390" width="5" style="206" customWidth="1"/>
    <col min="4391" max="4391" width="9.7109375" style="206" customWidth="1"/>
    <col min="4392" max="4608" width="12.7109375" style="206"/>
    <col min="4609" max="4609" width="5.85546875" style="206" customWidth="1"/>
    <col min="4610" max="4610" width="2.42578125" style="206" customWidth="1"/>
    <col min="4611" max="4611" width="19.5703125" style="206" customWidth="1"/>
    <col min="4612" max="4612" width="1.5703125" style="206" customWidth="1"/>
    <col min="4613" max="4613" width="14.42578125" style="206" customWidth="1"/>
    <col min="4614" max="4614" width="2.42578125" style="206" customWidth="1"/>
    <col min="4615" max="4615" width="14.42578125" style="206" customWidth="1"/>
    <col min="4616" max="4616" width="2.42578125" style="206" customWidth="1"/>
    <col min="4617" max="4617" width="14.42578125" style="206" customWidth="1"/>
    <col min="4618" max="4618" width="2.42578125" style="206" customWidth="1"/>
    <col min="4619" max="4619" width="14.42578125" style="206" customWidth="1"/>
    <col min="4620" max="4620" width="2.42578125" style="206" customWidth="1"/>
    <col min="4621" max="4621" width="14.42578125" style="206" customWidth="1"/>
    <col min="4622" max="4622" width="2.42578125" style="206" customWidth="1"/>
    <col min="4623" max="4623" width="14.42578125" style="206" customWidth="1"/>
    <col min="4624" max="4624" width="2.42578125" style="206" customWidth="1"/>
    <col min="4625" max="4625" width="14.42578125" style="206" customWidth="1"/>
    <col min="4626" max="4626" width="2.42578125" style="206" customWidth="1"/>
    <col min="4627" max="4627" width="12.28515625" style="206" customWidth="1"/>
    <col min="4628" max="4628" width="1.85546875" style="206" customWidth="1"/>
    <col min="4629" max="4629" width="12.7109375" style="206" customWidth="1"/>
    <col min="4630" max="4631" width="1.5703125" style="206" customWidth="1"/>
    <col min="4632" max="4632" width="13.7109375" style="206" customWidth="1"/>
    <col min="4633" max="4633" width="2.42578125" style="206" customWidth="1"/>
    <col min="4634" max="4634" width="12.140625" style="206" customWidth="1"/>
    <col min="4635" max="4635" width="3.28515625" style="206" customWidth="1"/>
    <col min="4636" max="4636" width="11.85546875" style="206" customWidth="1"/>
    <col min="4637" max="4637" width="3.28515625" style="206" customWidth="1"/>
    <col min="4638" max="4638" width="11.7109375" style="206" bestFit="1" customWidth="1"/>
    <col min="4639" max="4639" width="3.28515625" style="206" customWidth="1"/>
    <col min="4640" max="4640" width="14" style="206" customWidth="1"/>
    <col min="4641" max="4641" width="2.42578125" style="206" customWidth="1"/>
    <col min="4642" max="4642" width="12.7109375" style="206" customWidth="1"/>
    <col min="4643" max="4643" width="2.42578125" style="206" customWidth="1"/>
    <col min="4644" max="4644" width="12.7109375" style="206" customWidth="1"/>
    <col min="4645" max="4645" width="3.28515625" style="206" customWidth="1"/>
    <col min="4646" max="4646" width="5" style="206" customWidth="1"/>
    <col min="4647" max="4647" width="9.7109375" style="206" customWidth="1"/>
    <col min="4648" max="4864" width="12.7109375" style="206"/>
    <col min="4865" max="4865" width="5.85546875" style="206" customWidth="1"/>
    <col min="4866" max="4866" width="2.42578125" style="206" customWidth="1"/>
    <col min="4867" max="4867" width="19.5703125" style="206" customWidth="1"/>
    <col min="4868" max="4868" width="1.5703125" style="206" customWidth="1"/>
    <col min="4869" max="4869" width="14.42578125" style="206" customWidth="1"/>
    <col min="4870" max="4870" width="2.42578125" style="206" customWidth="1"/>
    <col min="4871" max="4871" width="14.42578125" style="206" customWidth="1"/>
    <col min="4872" max="4872" width="2.42578125" style="206" customWidth="1"/>
    <col min="4873" max="4873" width="14.42578125" style="206" customWidth="1"/>
    <col min="4874" max="4874" width="2.42578125" style="206" customWidth="1"/>
    <col min="4875" max="4875" width="14.42578125" style="206" customWidth="1"/>
    <col min="4876" max="4876" width="2.42578125" style="206" customWidth="1"/>
    <col min="4877" max="4877" width="14.42578125" style="206" customWidth="1"/>
    <col min="4878" max="4878" width="2.42578125" style="206" customWidth="1"/>
    <col min="4879" max="4879" width="14.42578125" style="206" customWidth="1"/>
    <col min="4880" max="4880" width="2.42578125" style="206" customWidth="1"/>
    <col min="4881" max="4881" width="14.42578125" style="206" customWidth="1"/>
    <col min="4882" max="4882" width="2.42578125" style="206" customWidth="1"/>
    <col min="4883" max="4883" width="12.28515625" style="206" customWidth="1"/>
    <col min="4884" max="4884" width="1.85546875" style="206" customWidth="1"/>
    <col min="4885" max="4885" width="12.7109375" style="206" customWidth="1"/>
    <col min="4886" max="4887" width="1.5703125" style="206" customWidth="1"/>
    <col min="4888" max="4888" width="13.7109375" style="206" customWidth="1"/>
    <col min="4889" max="4889" width="2.42578125" style="206" customWidth="1"/>
    <col min="4890" max="4890" width="12.140625" style="206" customWidth="1"/>
    <col min="4891" max="4891" width="3.28515625" style="206" customWidth="1"/>
    <col min="4892" max="4892" width="11.85546875" style="206" customWidth="1"/>
    <col min="4893" max="4893" width="3.28515625" style="206" customWidth="1"/>
    <col min="4894" max="4894" width="11.7109375" style="206" bestFit="1" customWidth="1"/>
    <col min="4895" max="4895" width="3.28515625" style="206" customWidth="1"/>
    <col min="4896" max="4896" width="14" style="206" customWidth="1"/>
    <col min="4897" max="4897" width="2.42578125" style="206" customWidth="1"/>
    <col min="4898" max="4898" width="12.7109375" style="206" customWidth="1"/>
    <col min="4899" max="4899" width="2.42578125" style="206" customWidth="1"/>
    <col min="4900" max="4900" width="12.7109375" style="206" customWidth="1"/>
    <col min="4901" max="4901" width="3.28515625" style="206" customWidth="1"/>
    <col min="4902" max="4902" width="5" style="206" customWidth="1"/>
    <col min="4903" max="4903" width="9.7109375" style="206" customWidth="1"/>
    <col min="4904" max="5120" width="12.7109375" style="206"/>
    <col min="5121" max="5121" width="5.85546875" style="206" customWidth="1"/>
    <col min="5122" max="5122" width="2.42578125" style="206" customWidth="1"/>
    <col min="5123" max="5123" width="19.5703125" style="206" customWidth="1"/>
    <col min="5124" max="5124" width="1.5703125" style="206" customWidth="1"/>
    <col min="5125" max="5125" width="14.42578125" style="206" customWidth="1"/>
    <col min="5126" max="5126" width="2.42578125" style="206" customWidth="1"/>
    <col min="5127" max="5127" width="14.42578125" style="206" customWidth="1"/>
    <col min="5128" max="5128" width="2.42578125" style="206" customWidth="1"/>
    <col min="5129" max="5129" width="14.42578125" style="206" customWidth="1"/>
    <col min="5130" max="5130" width="2.42578125" style="206" customWidth="1"/>
    <col min="5131" max="5131" width="14.42578125" style="206" customWidth="1"/>
    <col min="5132" max="5132" width="2.42578125" style="206" customWidth="1"/>
    <col min="5133" max="5133" width="14.42578125" style="206" customWidth="1"/>
    <col min="5134" max="5134" width="2.42578125" style="206" customWidth="1"/>
    <col min="5135" max="5135" width="14.42578125" style="206" customWidth="1"/>
    <col min="5136" max="5136" width="2.42578125" style="206" customWidth="1"/>
    <col min="5137" max="5137" width="14.42578125" style="206" customWidth="1"/>
    <col min="5138" max="5138" width="2.42578125" style="206" customWidth="1"/>
    <col min="5139" max="5139" width="12.28515625" style="206" customWidth="1"/>
    <col min="5140" max="5140" width="1.85546875" style="206" customWidth="1"/>
    <col min="5141" max="5141" width="12.7109375" style="206" customWidth="1"/>
    <col min="5142" max="5143" width="1.5703125" style="206" customWidth="1"/>
    <col min="5144" max="5144" width="13.7109375" style="206" customWidth="1"/>
    <col min="5145" max="5145" width="2.42578125" style="206" customWidth="1"/>
    <col min="5146" max="5146" width="12.140625" style="206" customWidth="1"/>
    <col min="5147" max="5147" width="3.28515625" style="206" customWidth="1"/>
    <col min="5148" max="5148" width="11.85546875" style="206" customWidth="1"/>
    <col min="5149" max="5149" width="3.28515625" style="206" customWidth="1"/>
    <col min="5150" max="5150" width="11.7109375" style="206" bestFit="1" customWidth="1"/>
    <col min="5151" max="5151" width="3.28515625" style="206" customWidth="1"/>
    <col min="5152" max="5152" width="14" style="206" customWidth="1"/>
    <col min="5153" max="5153" width="2.42578125" style="206" customWidth="1"/>
    <col min="5154" max="5154" width="12.7109375" style="206" customWidth="1"/>
    <col min="5155" max="5155" width="2.42578125" style="206" customWidth="1"/>
    <col min="5156" max="5156" width="12.7109375" style="206" customWidth="1"/>
    <col min="5157" max="5157" width="3.28515625" style="206" customWidth="1"/>
    <col min="5158" max="5158" width="5" style="206" customWidth="1"/>
    <col min="5159" max="5159" width="9.7109375" style="206" customWidth="1"/>
    <col min="5160" max="5376" width="12.7109375" style="206"/>
    <col min="5377" max="5377" width="5.85546875" style="206" customWidth="1"/>
    <col min="5378" max="5378" width="2.42578125" style="206" customWidth="1"/>
    <col min="5379" max="5379" width="19.5703125" style="206" customWidth="1"/>
    <col min="5380" max="5380" width="1.5703125" style="206" customWidth="1"/>
    <col min="5381" max="5381" width="14.42578125" style="206" customWidth="1"/>
    <col min="5382" max="5382" width="2.42578125" style="206" customWidth="1"/>
    <col min="5383" max="5383" width="14.42578125" style="206" customWidth="1"/>
    <col min="5384" max="5384" width="2.42578125" style="206" customWidth="1"/>
    <col min="5385" max="5385" width="14.42578125" style="206" customWidth="1"/>
    <col min="5386" max="5386" width="2.42578125" style="206" customWidth="1"/>
    <col min="5387" max="5387" width="14.42578125" style="206" customWidth="1"/>
    <col min="5388" max="5388" width="2.42578125" style="206" customWidth="1"/>
    <col min="5389" max="5389" width="14.42578125" style="206" customWidth="1"/>
    <col min="5390" max="5390" width="2.42578125" style="206" customWidth="1"/>
    <col min="5391" max="5391" width="14.42578125" style="206" customWidth="1"/>
    <col min="5392" max="5392" width="2.42578125" style="206" customWidth="1"/>
    <col min="5393" max="5393" width="14.42578125" style="206" customWidth="1"/>
    <col min="5394" max="5394" width="2.42578125" style="206" customWidth="1"/>
    <col min="5395" max="5395" width="12.28515625" style="206" customWidth="1"/>
    <col min="5396" max="5396" width="1.85546875" style="206" customWidth="1"/>
    <col min="5397" max="5397" width="12.7109375" style="206" customWidth="1"/>
    <col min="5398" max="5399" width="1.5703125" style="206" customWidth="1"/>
    <col min="5400" max="5400" width="13.7109375" style="206" customWidth="1"/>
    <col min="5401" max="5401" width="2.42578125" style="206" customWidth="1"/>
    <col min="5402" max="5402" width="12.140625" style="206" customWidth="1"/>
    <col min="5403" max="5403" width="3.28515625" style="206" customWidth="1"/>
    <col min="5404" max="5404" width="11.85546875" style="206" customWidth="1"/>
    <col min="5405" max="5405" width="3.28515625" style="206" customWidth="1"/>
    <col min="5406" max="5406" width="11.7109375" style="206" bestFit="1" customWidth="1"/>
    <col min="5407" max="5407" width="3.28515625" style="206" customWidth="1"/>
    <col min="5408" max="5408" width="14" style="206" customWidth="1"/>
    <col min="5409" max="5409" width="2.42578125" style="206" customWidth="1"/>
    <col min="5410" max="5410" width="12.7109375" style="206" customWidth="1"/>
    <col min="5411" max="5411" width="2.42578125" style="206" customWidth="1"/>
    <col min="5412" max="5412" width="12.7109375" style="206" customWidth="1"/>
    <col min="5413" max="5413" width="3.28515625" style="206" customWidth="1"/>
    <col min="5414" max="5414" width="5" style="206" customWidth="1"/>
    <col min="5415" max="5415" width="9.7109375" style="206" customWidth="1"/>
    <col min="5416" max="5632" width="12.7109375" style="206"/>
    <col min="5633" max="5633" width="5.85546875" style="206" customWidth="1"/>
    <col min="5634" max="5634" width="2.42578125" style="206" customWidth="1"/>
    <col min="5635" max="5635" width="19.5703125" style="206" customWidth="1"/>
    <col min="5636" max="5636" width="1.5703125" style="206" customWidth="1"/>
    <col min="5637" max="5637" width="14.42578125" style="206" customWidth="1"/>
    <col min="5638" max="5638" width="2.42578125" style="206" customWidth="1"/>
    <col min="5639" max="5639" width="14.42578125" style="206" customWidth="1"/>
    <col min="5640" max="5640" width="2.42578125" style="206" customWidth="1"/>
    <col min="5641" max="5641" width="14.42578125" style="206" customWidth="1"/>
    <col min="5642" max="5642" width="2.42578125" style="206" customWidth="1"/>
    <col min="5643" max="5643" width="14.42578125" style="206" customWidth="1"/>
    <col min="5644" max="5644" width="2.42578125" style="206" customWidth="1"/>
    <col min="5645" max="5645" width="14.42578125" style="206" customWidth="1"/>
    <col min="5646" max="5646" width="2.42578125" style="206" customWidth="1"/>
    <col min="5647" max="5647" width="14.42578125" style="206" customWidth="1"/>
    <col min="5648" max="5648" width="2.42578125" style="206" customWidth="1"/>
    <col min="5649" max="5649" width="14.42578125" style="206" customWidth="1"/>
    <col min="5650" max="5650" width="2.42578125" style="206" customWidth="1"/>
    <col min="5651" max="5651" width="12.28515625" style="206" customWidth="1"/>
    <col min="5652" max="5652" width="1.85546875" style="206" customWidth="1"/>
    <col min="5653" max="5653" width="12.7109375" style="206" customWidth="1"/>
    <col min="5654" max="5655" width="1.5703125" style="206" customWidth="1"/>
    <col min="5656" max="5656" width="13.7109375" style="206" customWidth="1"/>
    <col min="5657" max="5657" width="2.42578125" style="206" customWidth="1"/>
    <col min="5658" max="5658" width="12.140625" style="206" customWidth="1"/>
    <col min="5659" max="5659" width="3.28515625" style="206" customWidth="1"/>
    <col min="5660" max="5660" width="11.85546875" style="206" customWidth="1"/>
    <col min="5661" max="5661" width="3.28515625" style="206" customWidth="1"/>
    <col min="5662" max="5662" width="11.7109375" style="206" bestFit="1" customWidth="1"/>
    <col min="5663" max="5663" width="3.28515625" style="206" customWidth="1"/>
    <col min="5664" max="5664" width="14" style="206" customWidth="1"/>
    <col min="5665" max="5665" width="2.42578125" style="206" customWidth="1"/>
    <col min="5666" max="5666" width="12.7109375" style="206" customWidth="1"/>
    <col min="5667" max="5667" width="2.42578125" style="206" customWidth="1"/>
    <col min="5668" max="5668" width="12.7109375" style="206" customWidth="1"/>
    <col min="5669" max="5669" width="3.28515625" style="206" customWidth="1"/>
    <col min="5670" max="5670" width="5" style="206" customWidth="1"/>
    <col min="5671" max="5671" width="9.7109375" style="206" customWidth="1"/>
    <col min="5672" max="5888" width="12.7109375" style="206"/>
    <col min="5889" max="5889" width="5.85546875" style="206" customWidth="1"/>
    <col min="5890" max="5890" width="2.42578125" style="206" customWidth="1"/>
    <col min="5891" max="5891" width="19.5703125" style="206" customWidth="1"/>
    <col min="5892" max="5892" width="1.5703125" style="206" customWidth="1"/>
    <col min="5893" max="5893" width="14.42578125" style="206" customWidth="1"/>
    <col min="5894" max="5894" width="2.42578125" style="206" customWidth="1"/>
    <col min="5895" max="5895" width="14.42578125" style="206" customWidth="1"/>
    <col min="5896" max="5896" width="2.42578125" style="206" customWidth="1"/>
    <col min="5897" max="5897" width="14.42578125" style="206" customWidth="1"/>
    <col min="5898" max="5898" width="2.42578125" style="206" customWidth="1"/>
    <col min="5899" max="5899" width="14.42578125" style="206" customWidth="1"/>
    <col min="5900" max="5900" width="2.42578125" style="206" customWidth="1"/>
    <col min="5901" max="5901" width="14.42578125" style="206" customWidth="1"/>
    <col min="5902" max="5902" width="2.42578125" style="206" customWidth="1"/>
    <col min="5903" max="5903" width="14.42578125" style="206" customWidth="1"/>
    <col min="5904" max="5904" width="2.42578125" style="206" customWidth="1"/>
    <col min="5905" max="5905" width="14.42578125" style="206" customWidth="1"/>
    <col min="5906" max="5906" width="2.42578125" style="206" customWidth="1"/>
    <col min="5907" max="5907" width="12.28515625" style="206" customWidth="1"/>
    <col min="5908" max="5908" width="1.85546875" style="206" customWidth="1"/>
    <col min="5909" max="5909" width="12.7109375" style="206" customWidth="1"/>
    <col min="5910" max="5911" width="1.5703125" style="206" customWidth="1"/>
    <col min="5912" max="5912" width="13.7109375" style="206" customWidth="1"/>
    <col min="5913" max="5913" width="2.42578125" style="206" customWidth="1"/>
    <col min="5914" max="5914" width="12.140625" style="206" customWidth="1"/>
    <col min="5915" max="5915" width="3.28515625" style="206" customWidth="1"/>
    <col min="5916" max="5916" width="11.85546875" style="206" customWidth="1"/>
    <col min="5917" max="5917" width="3.28515625" style="206" customWidth="1"/>
    <col min="5918" max="5918" width="11.7109375" style="206" bestFit="1" customWidth="1"/>
    <col min="5919" max="5919" width="3.28515625" style="206" customWidth="1"/>
    <col min="5920" max="5920" width="14" style="206" customWidth="1"/>
    <col min="5921" max="5921" width="2.42578125" style="206" customWidth="1"/>
    <col min="5922" max="5922" width="12.7109375" style="206" customWidth="1"/>
    <col min="5923" max="5923" width="2.42578125" style="206" customWidth="1"/>
    <col min="5924" max="5924" width="12.7109375" style="206" customWidth="1"/>
    <col min="5925" max="5925" width="3.28515625" style="206" customWidth="1"/>
    <col min="5926" max="5926" width="5" style="206" customWidth="1"/>
    <col min="5927" max="5927" width="9.7109375" style="206" customWidth="1"/>
    <col min="5928" max="6144" width="12.7109375" style="206"/>
    <col min="6145" max="6145" width="5.85546875" style="206" customWidth="1"/>
    <col min="6146" max="6146" width="2.42578125" style="206" customWidth="1"/>
    <col min="6147" max="6147" width="19.5703125" style="206" customWidth="1"/>
    <col min="6148" max="6148" width="1.5703125" style="206" customWidth="1"/>
    <col min="6149" max="6149" width="14.42578125" style="206" customWidth="1"/>
    <col min="6150" max="6150" width="2.42578125" style="206" customWidth="1"/>
    <col min="6151" max="6151" width="14.42578125" style="206" customWidth="1"/>
    <col min="6152" max="6152" width="2.42578125" style="206" customWidth="1"/>
    <col min="6153" max="6153" width="14.42578125" style="206" customWidth="1"/>
    <col min="6154" max="6154" width="2.42578125" style="206" customWidth="1"/>
    <col min="6155" max="6155" width="14.42578125" style="206" customWidth="1"/>
    <col min="6156" max="6156" width="2.42578125" style="206" customWidth="1"/>
    <col min="6157" max="6157" width="14.42578125" style="206" customWidth="1"/>
    <col min="6158" max="6158" width="2.42578125" style="206" customWidth="1"/>
    <col min="6159" max="6159" width="14.42578125" style="206" customWidth="1"/>
    <col min="6160" max="6160" width="2.42578125" style="206" customWidth="1"/>
    <col min="6161" max="6161" width="14.42578125" style="206" customWidth="1"/>
    <col min="6162" max="6162" width="2.42578125" style="206" customWidth="1"/>
    <col min="6163" max="6163" width="12.28515625" style="206" customWidth="1"/>
    <col min="6164" max="6164" width="1.85546875" style="206" customWidth="1"/>
    <col min="6165" max="6165" width="12.7109375" style="206" customWidth="1"/>
    <col min="6166" max="6167" width="1.5703125" style="206" customWidth="1"/>
    <col min="6168" max="6168" width="13.7109375" style="206" customWidth="1"/>
    <col min="6169" max="6169" width="2.42578125" style="206" customWidth="1"/>
    <col min="6170" max="6170" width="12.140625" style="206" customWidth="1"/>
    <col min="6171" max="6171" width="3.28515625" style="206" customWidth="1"/>
    <col min="6172" max="6172" width="11.85546875" style="206" customWidth="1"/>
    <col min="6173" max="6173" width="3.28515625" style="206" customWidth="1"/>
    <col min="6174" max="6174" width="11.7109375" style="206" bestFit="1" customWidth="1"/>
    <col min="6175" max="6175" width="3.28515625" style="206" customWidth="1"/>
    <col min="6176" max="6176" width="14" style="206" customWidth="1"/>
    <col min="6177" max="6177" width="2.42578125" style="206" customWidth="1"/>
    <col min="6178" max="6178" width="12.7109375" style="206" customWidth="1"/>
    <col min="6179" max="6179" width="2.42578125" style="206" customWidth="1"/>
    <col min="6180" max="6180" width="12.7109375" style="206" customWidth="1"/>
    <col min="6181" max="6181" width="3.28515625" style="206" customWidth="1"/>
    <col min="6182" max="6182" width="5" style="206" customWidth="1"/>
    <col min="6183" max="6183" width="9.7109375" style="206" customWidth="1"/>
    <col min="6184" max="6400" width="12.7109375" style="206"/>
    <col min="6401" max="6401" width="5.85546875" style="206" customWidth="1"/>
    <col min="6402" max="6402" width="2.42578125" style="206" customWidth="1"/>
    <col min="6403" max="6403" width="19.5703125" style="206" customWidth="1"/>
    <col min="6404" max="6404" width="1.5703125" style="206" customWidth="1"/>
    <col min="6405" max="6405" width="14.42578125" style="206" customWidth="1"/>
    <col min="6406" max="6406" width="2.42578125" style="206" customWidth="1"/>
    <col min="6407" max="6407" width="14.42578125" style="206" customWidth="1"/>
    <col min="6408" max="6408" width="2.42578125" style="206" customWidth="1"/>
    <col min="6409" max="6409" width="14.42578125" style="206" customWidth="1"/>
    <col min="6410" max="6410" width="2.42578125" style="206" customWidth="1"/>
    <col min="6411" max="6411" width="14.42578125" style="206" customWidth="1"/>
    <col min="6412" max="6412" width="2.42578125" style="206" customWidth="1"/>
    <col min="6413" max="6413" width="14.42578125" style="206" customWidth="1"/>
    <col min="6414" max="6414" width="2.42578125" style="206" customWidth="1"/>
    <col min="6415" max="6415" width="14.42578125" style="206" customWidth="1"/>
    <col min="6416" max="6416" width="2.42578125" style="206" customWidth="1"/>
    <col min="6417" max="6417" width="14.42578125" style="206" customWidth="1"/>
    <col min="6418" max="6418" width="2.42578125" style="206" customWidth="1"/>
    <col min="6419" max="6419" width="12.28515625" style="206" customWidth="1"/>
    <col min="6420" max="6420" width="1.85546875" style="206" customWidth="1"/>
    <col min="6421" max="6421" width="12.7109375" style="206" customWidth="1"/>
    <col min="6422" max="6423" width="1.5703125" style="206" customWidth="1"/>
    <col min="6424" max="6424" width="13.7109375" style="206" customWidth="1"/>
    <col min="6425" max="6425" width="2.42578125" style="206" customWidth="1"/>
    <col min="6426" max="6426" width="12.140625" style="206" customWidth="1"/>
    <col min="6427" max="6427" width="3.28515625" style="206" customWidth="1"/>
    <col min="6428" max="6428" width="11.85546875" style="206" customWidth="1"/>
    <col min="6429" max="6429" width="3.28515625" style="206" customWidth="1"/>
    <col min="6430" max="6430" width="11.7109375" style="206" bestFit="1" customWidth="1"/>
    <col min="6431" max="6431" width="3.28515625" style="206" customWidth="1"/>
    <col min="6432" max="6432" width="14" style="206" customWidth="1"/>
    <col min="6433" max="6433" width="2.42578125" style="206" customWidth="1"/>
    <col min="6434" max="6434" width="12.7109375" style="206" customWidth="1"/>
    <col min="6435" max="6435" width="2.42578125" style="206" customWidth="1"/>
    <col min="6436" max="6436" width="12.7109375" style="206" customWidth="1"/>
    <col min="6437" max="6437" width="3.28515625" style="206" customWidth="1"/>
    <col min="6438" max="6438" width="5" style="206" customWidth="1"/>
    <col min="6439" max="6439" width="9.7109375" style="206" customWidth="1"/>
    <col min="6440" max="6656" width="12.7109375" style="206"/>
    <col min="6657" max="6657" width="5.85546875" style="206" customWidth="1"/>
    <col min="6658" max="6658" width="2.42578125" style="206" customWidth="1"/>
    <col min="6659" max="6659" width="19.5703125" style="206" customWidth="1"/>
    <col min="6660" max="6660" width="1.5703125" style="206" customWidth="1"/>
    <col min="6661" max="6661" width="14.42578125" style="206" customWidth="1"/>
    <col min="6662" max="6662" width="2.42578125" style="206" customWidth="1"/>
    <col min="6663" max="6663" width="14.42578125" style="206" customWidth="1"/>
    <col min="6664" max="6664" width="2.42578125" style="206" customWidth="1"/>
    <col min="6665" max="6665" width="14.42578125" style="206" customWidth="1"/>
    <col min="6666" max="6666" width="2.42578125" style="206" customWidth="1"/>
    <col min="6667" max="6667" width="14.42578125" style="206" customWidth="1"/>
    <col min="6668" max="6668" width="2.42578125" style="206" customWidth="1"/>
    <col min="6669" max="6669" width="14.42578125" style="206" customWidth="1"/>
    <col min="6670" max="6670" width="2.42578125" style="206" customWidth="1"/>
    <col min="6671" max="6671" width="14.42578125" style="206" customWidth="1"/>
    <col min="6672" max="6672" width="2.42578125" style="206" customWidth="1"/>
    <col min="6673" max="6673" width="14.42578125" style="206" customWidth="1"/>
    <col min="6674" max="6674" width="2.42578125" style="206" customWidth="1"/>
    <col min="6675" max="6675" width="12.28515625" style="206" customWidth="1"/>
    <col min="6676" max="6676" width="1.85546875" style="206" customWidth="1"/>
    <col min="6677" max="6677" width="12.7109375" style="206" customWidth="1"/>
    <col min="6678" max="6679" width="1.5703125" style="206" customWidth="1"/>
    <col min="6680" max="6680" width="13.7109375" style="206" customWidth="1"/>
    <col min="6681" max="6681" width="2.42578125" style="206" customWidth="1"/>
    <col min="6682" max="6682" width="12.140625" style="206" customWidth="1"/>
    <col min="6683" max="6683" width="3.28515625" style="206" customWidth="1"/>
    <col min="6684" max="6684" width="11.85546875" style="206" customWidth="1"/>
    <col min="6685" max="6685" width="3.28515625" style="206" customWidth="1"/>
    <col min="6686" max="6686" width="11.7109375" style="206" bestFit="1" customWidth="1"/>
    <col min="6687" max="6687" width="3.28515625" style="206" customWidth="1"/>
    <col min="6688" max="6688" width="14" style="206" customWidth="1"/>
    <col min="6689" max="6689" width="2.42578125" style="206" customWidth="1"/>
    <col min="6690" max="6690" width="12.7109375" style="206" customWidth="1"/>
    <col min="6691" max="6691" width="2.42578125" style="206" customWidth="1"/>
    <col min="6692" max="6692" width="12.7109375" style="206" customWidth="1"/>
    <col min="6693" max="6693" width="3.28515625" style="206" customWidth="1"/>
    <col min="6694" max="6694" width="5" style="206" customWidth="1"/>
    <col min="6695" max="6695" width="9.7109375" style="206" customWidth="1"/>
    <col min="6696" max="6912" width="12.7109375" style="206"/>
    <col min="6913" max="6913" width="5.85546875" style="206" customWidth="1"/>
    <col min="6914" max="6914" width="2.42578125" style="206" customWidth="1"/>
    <col min="6915" max="6915" width="19.5703125" style="206" customWidth="1"/>
    <col min="6916" max="6916" width="1.5703125" style="206" customWidth="1"/>
    <col min="6917" max="6917" width="14.42578125" style="206" customWidth="1"/>
    <col min="6918" max="6918" width="2.42578125" style="206" customWidth="1"/>
    <col min="6919" max="6919" width="14.42578125" style="206" customWidth="1"/>
    <col min="6920" max="6920" width="2.42578125" style="206" customWidth="1"/>
    <col min="6921" max="6921" width="14.42578125" style="206" customWidth="1"/>
    <col min="6922" max="6922" width="2.42578125" style="206" customWidth="1"/>
    <col min="6923" max="6923" width="14.42578125" style="206" customWidth="1"/>
    <col min="6924" max="6924" width="2.42578125" style="206" customWidth="1"/>
    <col min="6925" max="6925" width="14.42578125" style="206" customWidth="1"/>
    <col min="6926" max="6926" width="2.42578125" style="206" customWidth="1"/>
    <col min="6927" max="6927" width="14.42578125" style="206" customWidth="1"/>
    <col min="6928" max="6928" width="2.42578125" style="206" customWidth="1"/>
    <col min="6929" max="6929" width="14.42578125" style="206" customWidth="1"/>
    <col min="6930" max="6930" width="2.42578125" style="206" customWidth="1"/>
    <col min="6931" max="6931" width="12.28515625" style="206" customWidth="1"/>
    <col min="6932" max="6932" width="1.85546875" style="206" customWidth="1"/>
    <col min="6933" max="6933" width="12.7109375" style="206" customWidth="1"/>
    <col min="6934" max="6935" width="1.5703125" style="206" customWidth="1"/>
    <col min="6936" max="6936" width="13.7109375" style="206" customWidth="1"/>
    <col min="6937" max="6937" width="2.42578125" style="206" customWidth="1"/>
    <col min="6938" max="6938" width="12.140625" style="206" customWidth="1"/>
    <col min="6939" max="6939" width="3.28515625" style="206" customWidth="1"/>
    <col min="6940" max="6940" width="11.85546875" style="206" customWidth="1"/>
    <col min="6941" max="6941" width="3.28515625" style="206" customWidth="1"/>
    <col min="6942" max="6942" width="11.7109375" style="206" bestFit="1" customWidth="1"/>
    <col min="6943" max="6943" width="3.28515625" style="206" customWidth="1"/>
    <col min="6944" max="6944" width="14" style="206" customWidth="1"/>
    <col min="6945" max="6945" width="2.42578125" style="206" customWidth="1"/>
    <col min="6946" max="6946" width="12.7109375" style="206" customWidth="1"/>
    <col min="6947" max="6947" width="2.42578125" style="206" customWidth="1"/>
    <col min="6948" max="6948" width="12.7109375" style="206" customWidth="1"/>
    <col min="6949" max="6949" width="3.28515625" style="206" customWidth="1"/>
    <col min="6950" max="6950" width="5" style="206" customWidth="1"/>
    <col min="6951" max="6951" width="9.7109375" style="206" customWidth="1"/>
    <col min="6952" max="7168" width="12.7109375" style="206"/>
    <col min="7169" max="7169" width="5.85546875" style="206" customWidth="1"/>
    <col min="7170" max="7170" width="2.42578125" style="206" customWidth="1"/>
    <col min="7171" max="7171" width="19.5703125" style="206" customWidth="1"/>
    <col min="7172" max="7172" width="1.5703125" style="206" customWidth="1"/>
    <col min="7173" max="7173" width="14.42578125" style="206" customWidth="1"/>
    <col min="7174" max="7174" width="2.42578125" style="206" customWidth="1"/>
    <col min="7175" max="7175" width="14.42578125" style="206" customWidth="1"/>
    <col min="7176" max="7176" width="2.42578125" style="206" customWidth="1"/>
    <col min="7177" max="7177" width="14.42578125" style="206" customWidth="1"/>
    <col min="7178" max="7178" width="2.42578125" style="206" customWidth="1"/>
    <col min="7179" max="7179" width="14.42578125" style="206" customWidth="1"/>
    <col min="7180" max="7180" width="2.42578125" style="206" customWidth="1"/>
    <col min="7181" max="7181" width="14.42578125" style="206" customWidth="1"/>
    <col min="7182" max="7182" width="2.42578125" style="206" customWidth="1"/>
    <col min="7183" max="7183" width="14.42578125" style="206" customWidth="1"/>
    <col min="7184" max="7184" width="2.42578125" style="206" customWidth="1"/>
    <col min="7185" max="7185" width="14.42578125" style="206" customWidth="1"/>
    <col min="7186" max="7186" width="2.42578125" style="206" customWidth="1"/>
    <col min="7187" max="7187" width="12.28515625" style="206" customWidth="1"/>
    <col min="7188" max="7188" width="1.85546875" style="206" customWidth="1"/>
    <col min="7189" max="7189" width="12.7109375" style="206" customWidth="1"/>
    <col min="7190" max="7191" width="1.5703125" style="206" customWidth="1"/>
    <col min="7192" max="7192" width="13.7109375" style="206" customWidth="1"/>
    <col min="7193" max="7193" width="2.42578125" style="206" customWidth="1"/>
    <col min="7194" max="7194" width="12.140625" style="206" customWidth="1"/>
    <col min="7195" max="7195" width="3.28515625" style="206" customWidth="1"/>
    <col min="7196" max="7196" width="11.85546875" style="206" customWidth="1"/>
    <col min="7197" max="7197" width="3.28515625" style="206" customWidth="1"/>
    <col min="7198" max="7198" width="11.7109375" style="206" bestFit="1" customWidth="1"/>
    <col min="7199" max="7199" width="3.28515625" style="206" customWidth="1"/>
    <col min="7200" max="7200" width="14" style="206" customWidth="1"/>
    <col min="7201" max="7201" width="2.42578125" style="206" customWidth="1"/>
    <col min="7202" max="7202" width="12.7109375" style="206" customWidth="1"/>
    <col min="7203" max="7203" width="2.42578125" style="206" customWidth="1"/>
    <col min="7204" max="7204" width="12.7109375" style="206" customWidth="1"/>
    <col min="7205" max="7205" width="3.28515625" style="206" customWidth="1"/>
    <col min="7206" max="7206" width="5" style="206" customWidth="1"/>
    <col min="7207" max="7207" width="9.7109375" style="206" customWidth="1"/>
    <col min="7208" max="7424" width="12.7109375" style="206"/>
    <col min="7425" max="7425" width="5.85546875" style="206" customWidth="1"/>
    <col min="7426" max="7426" width="2.42578125" style="206" customWidth="1"/>
    <col min="7427" max="7427" width="19.5703125" style="206" customWidth="1"/>
    <col min="7428" max="7428" width="1.5703125" style="206" customWidth="1"/>
    <col min="7429" max="7429" width="14.42578125" style="206" customWidth="1"/>
    <col min="7430" max="7430" width="2.42578125" style="206" customWidth="1"/>
    <col min="7431" max="7431" width="14.42578125" style="206" customWidth="1"/>
    <col min="7432" max="7432" width="2.42578125" style="206" customWidth="1"/>
    <col min="7433" max="7433" width="14.42578125" style="206" customWidth="1"/>
    <col min="7434" max="7434" width="2.42578125" style="206" customWidth="1"/>
    <col min="7435" max="7435" width="14.42578125" style="206" customWidth="1"/>
    <col min="7436" max="7436" width="2.42578125" style="206" customWidth="1"/>
    <col min="7437" max="7437" width="14.42578125" style="206" customWidth="1"/>
    <col min="7438" max="7438" width="2.42578125" style="206" customWidth="1"/>
    <col min="7439" max="7439" width="14.42578125" style="206" customWidth="1"/>
    <col min="7440" max="7440" width="2.42578125" style="206" customWidth="1"/>
    <col min="7441" max="7441" width="14.42578125" style="206" customWidth="1"/>
    <col min="7442" max="7442" width="2.42578125" style="206" customWidth="1"/>
    <col min="7443" max="7443" width="12.28515625" style="206" customWidth="1"/>
    <col min="7444" max="7444" width="1.85546875" style="206" customWidth="1"/>
    <col min="7445" max="7445" width="12.7109375" style="206" customWidth="1"/>
    <col min="7446" max="7447" width="1.5703125" style="206" customWidth="1"/>
    <col min="7448" max="7448" width="13.7109375" style="206" customWidth="1"/>
    <col min="7449" max="7449" width="2.42578125" style="206" customWidth="1"/>
    <col min="7450" max="7450" width="12.140625" style="206" customWidth="1"/>
    <col min="7451" max="7451" width="3.28515625" style="206" customWidth="1"/>
    <col min="7452" max="7452" width="11.85546875" style="206" customWidth="1"/>
    <col min="7453" max="7453" width="3.28515625" style="206" customWidth="1"/>
    <col min="7454" max="7454" width="11.7109375" style="206" bestFit="1" customWidth="1"/>
    <col min="7455" max="7455" width="3.28515625" style="206" customWidth="1"/>
    <col min="7456" max="7456" width="14" style="206" customWidth="1"/>
    <col min="7457" max="7457" width="2.42578125" style="206" customWidth="1"/>
    <col min="7458" max="7458" width="12.7109375" style="206" customWidth="1"/>
    <col min="7459" max="7459" width="2.42578125" style="206" customWidth="1"/>
    <col min="7460" max="7460" width="12.7109375" style="206" customWidth="1"/>
    <col min="7461" max="7461" width="3.28515625" style="206" customWidth="1"/>
    <col min="7462" max="7462" width="5" style="206" customWidth="1"/>
    <col min="7463" max="7463" width="9.7109375" style="206" customWidth="1"/>
    <col min="7464" max="7680" width="12.7109375" style="206"/>
    <col min="7681" max="7681" width="5.85546875" style="206" customWidth="1"/>
    <col min="7682" max="7682" width="2.42578125" style="206" customWidth="1"/>
    <col min="7683" max="7683" width="19.5703125" style="206" customWidth="1"/>
    <col min="7684" max="7684" width="1.5703125" style="206" customWidth="1"/>
    <col min="7685" max="7685" width="14.42578125" style="206" customWidth="1"/>
    <col min="7686" max="7686" width="2.42578125" style="206" customWidth="1"/>
    <col min="7687" max="7687" width="14.42578125" style="206" customWidth="1"/>
    <col min="7688" max="7688" width="2.42578125" style="206" customWidth="1"/>
    <col min="7689" max="7689" width="14.42578125" style="206" customWidth="1"/>
    <col min="7690" max="7690" width="2.42578125" style="206" customWidth="1"/>
    <col min="7691" max="7691" width="14.42578125" style="206" customWidth="1"/>
    <col min="7692" max="7692" width="2.42578125" style="206" customWidth="1"/>
    <col min="7693" max="7693" width="14.42578125" style="206" customWidth="1"/>
    <col min="7694" max="7694" width="2.42578125" style="206" customWidth="1"/>
    <col min="7695" max="7695" width="14.42578125" style="206" customWidth="1"/>
    <col min="7696" max="7696" width="2.42578125" style="206" customWidth="1"/>
    <col min="7697" max="7697" width="14.42578125" style="206" customWidth="1"/>
    <col min="7698" max="7698" width="2.42578125" style="206" customWidth="1"/>
    <col min="7699" max="7699" width="12.28515625" style="206" customWidth="1"/>
    <col min="7700" max="7700" width="1.85546875" style="206" customWidth="1"/>
    <col min="7701" max="7701" width="12.7109375" style="206" customWidth="1"/>
    <col min="7702" max="7703" width="1.5703125" style="206" customWidth="1"/>
    <col min="7704" max="7704" width="13.7109375" style="206" customWidth="1"/>
    <col min="7705" max="7705" width="2.42578125" style="206" customWidth="1"/>
    <col min="7706" max="7706" width="12.140625" style="206" customWidth="1"/>
    <col min="7707" max="7707" width="3.28515625" style="206" customWidth="1"/>
    <col min="7708" max="7708" width="11.85546875" style="206" customWidth="1"/>
    <col min="7709" max="7709" width="3.28515625" style="206" customWidth="1"/>
    <col min="7710" max="7710" width="11.7109375" style="206" bestFit="1" customWidth="1"/>
    <col min="7711" max="7711" width="3.28515625" style="206" customWidth="1"/>
    <col min="7712" max="7712" width="14" style="206" customWidth="1"/>
    <col min="7713" max="7713" width="2.42578125" style="206" customWidth="1"/>
    <col min="7714" max="7714" width="12.7109375" style="206" customWidth="1"/>
    <col min="7715" max="7715" width="2.42578125" style="206" customWidth="1"/>
    <col min="7716" max="7716" width="12.7109375" style="206" customWidth="1"/>
    <col min="7717" max="7717" width="3.28515625" style="206" customWidth="1"/>
    <col min="7718" max="7718" width="5" style="206" customWidth="1"/>
    <col min="7719" max="7719" width="9.7109375" style="206" customWidth="1"/>
    <col min="7720" max="7936" width="12.7109375" style="206"/>
    <col min="7937" max="7937" width="5.85546875" style="206" customWidth="1"/>
    <col min="7938" max="7938" width="2.42578125" style="206" customWidth="1"/>
    <col min="7939" max="7939" width="19.5703125" style="206" customWidth="1"/>
    <col min="7940" max="7940" width="1.5703125" style="206" customWidth="1"/>
    <col min="7941" max="7941" width="14.42578125" style="206" customWidth="1"/>
    <col min="7942" max="7942" width="2.42578125" style="206" customWidth="1"/>
    <col min="7943" max="7943" width="14.42578125" style="206" customWidth="1"/>
    <col min="7944" max="7944" width="2.42578125" style="206" customWidth="1"/>
    <col min="7945" max="7945" width="14.42578125" style="206" customWidth="1"/>
    <col min="7946" max="7946" width="2.42578125" style="206" customWidth="1"/>
    <col min="7947" max="7947" width="14.42578125" style="206" customWidth="1"/>
    <col min="7948" max="7948" width="2.42578125" style="206" customWidth="1"/>
    <col min="7949" max="7949" width="14.42578125" style="206" customWidth="1"/>
    <col min="7950" max="7950" width="2.42578125" style="206" customWidth="1"/>
    <col min="7951" max="7951" width="14.42578125" style="206" customWidth="1"/>
    <col min="7952" max="7952" width="2.42578125" style="206" customWidth="1"/>
    <col min="7953" max="7953" width="14.42578125" style="206" customWidth="1"/>
    <col min="7954" max="7954" width="2.42578125" style="206" customWidth="1"/>
    <col min="7955" max="7955" width="12.28515625" style="206" customWidth="1"/>
    <col min="7956" max="7956" width="1.85546875" style="206" customWidth="1"/>
    <col min="7957" max="7957" width="12.7109375" style="206" customWidth="1"/>
    <col min="7958" max="7959" width="1.5703125" style="206" customWidth="1"/>
    <col min="7960" max="7960" width="13.7109375" style="206" customWidth="1"/>
    <col min="7961" max="7961" width="2.42578125" style="206" customWidth="1"/>
    <col min="7962" max="7962" width="12.140625" style="206" customWidth="1"/>
    <col min="7963" max="7963" width="3.28515625" style="206" customWidth="1"/>
    <col min="7964" max="7964" width="11.85546875" style="206" customWidth="1"/>
    <col min="7965" max="7965" width="3.28515625" style="206" customWidth="1"/>
    <col min="7966" max="7966" width="11.7109375" style="206" bestFit="1" customWidth="1"/>
    <col min="7967" max="7967" width="3.28515625" style="206" customWidth="1"/>
    <col min="7968" max="7968" width="14" style="206" customWidth="1"/>
    <col min="7969" max="7969" width="2.42578125" style="206" customWidth="1"/>
    <col min="7970" max="7970" width="12.7109375" style="206" customWidth="1"/>
    <col min="7971" max="7971" width="2.42578125" style="206" customWidth="1"/>
    <col min="7972" max="7972" width="12.7109375" style="206" customWidth="1"/>
    <col min="7973" max="7973" width="3.28515625" style="206" customWidth="1"/>
    <col min="7974" max="7974" width="5" style="206" customWidth="1"/>
    <col min="7975" max="7975" width="9.7109375" style="206" customWidth="1"/>
    <col min="7976" max="8192" width="12.7109375" style="206"/>
    <col min="8193" max="8193" width="5.85546875" style="206" customWidth="1"/>
    <col min="8194" max="8194" width="2.42578125" style="206" customWidth="1"/>
    <col min="8195" max="8195" width="19.5703125" style="206" customWidth="1"/>
    <col min="8196" max="8196" width="1.5703125" style="206" customWidth="1"/>
    <col min="8197" max="8197" width="14.42578125" style="206" customWidth="1"/>
    <col min="8198" max="8198" width="2.42578125" style="206" customWidth="1"/>
    <col min="8199" max="8199" width="14.42578125" style="206" customWidth="1"/>
    <col min="8200" max="8200" width="2.42578125" style="206" customWidth="1"/>
    <col min="8201" max="8201" width="14.42578125" style="206" customWidth="1"/>
    <col min="8202" max="8202" width="2.42578125" style="206" customWidth="1"/>
    <col min="8203" max="8203" width="14.42578125" style="206" customWidth="1"/>
    <col min="8204" max="8204" width="2.42578125" style="206" customWidth="1"/>
    <col min="8205" max="8205" width="14.42578125" style="206" customWidth="1"/>
    <col min="8206" max="8206" width="2.42578125" style="206" customWidth="1"/>
    <col min="8207" max="8207" width="14.42578125" style="206" customWidth="1"/>
    <col min="8208" max="8208" width="2.42578125" style="206" customWidth="1"/>
    <col min="8209" max="8209" width="14.42578125" style="206" customWidth="1"/>
    <col min="8210" max="8210" width="2.42578125" style="206" customWidth="1"/>
    <col min="8211" max="8211" width="12.28515625" style="206" customWidth="1"/>
    <col min="8212" max="8212" width="1.85546875" style="206" customWidth="1"/>
    <col min="8213" max="8213" width="12.7109375" style="206" customWidth="1"/>
    <col min="8214" max="8215" width="1.5703125" style="206" customWidth="1"/>
    <col min="8216" max="8216" width="13.7109375" style="206" customWidth="1"/>
    <col min="8217" max="8217" width="2.42578125" style="206" customWidth="1"/>
    <col min="8218" max="8218" width="12.140625" style="206" customWidth="1"/>
    <col min="8219" max="8219" width="3.28515625" style="206" customWidth="1"/>
    <col min="8220" max="8220" width="11.85546875" style="206" customWidth="1"/>
    <col min="8221" max="8221" width="3.28515625" style="206" customWidth="1"/>
    <col min="8222" max="8222" width="11.7109375" style="206" bestFit="1" customWidth="1"/>
    <col min="8223" max="8223" width="3.28515625" style="206" customWidth="1"/>
    <col min="8224" max="8224" width="14" style="206" customWidth="1"/>
    <col min="8225" max="8225" width="2.42578125" style="206" customWidth="1"/>
    <col min="8226" max="8226" width="12.7109375" style="206" customWidth="1"/>
    <col min="8227" max="8227" width="2.42578125" style="206" customWidth="1"/>
    <col min="8228" max="8228" width="12.7109375" style="206" customWidth="1"/>
    <col min="8229" max="8229" width="3.28515625" style="206" customWidth="1"/>
    <col min="8230" max="8230" width="5" style="206" customWidth="1"/>
    <col min="8231" max="8231" width="9.7109375" style="206" customWidth="1"/>
    <col min="8232" max="8448" width="12.7109375" style="206"/>
    <col min="8449" max="8449" width="5.85546875" style="206" customWidth="1"/>
    <col min="8450" max="8450" width="2.42578125" style="206" customWidth="1"/>
    <col min="8451" max="8451" width="19.5703125" style="206" customWidth="1"/>
    <col min="8452" max="8452" width="1.5703125" style="206" customWidth="1"/>
    <col min="8453" max="8453" width="14.42578125" style="206" customWidth="1"/>
    <col min="8454" max="8454" width="2.42578125" style="206" customWidth="1"/>
    <col min="8455" max="8455" width="14.42578125" style="206" customWidth="1"/>
    <col min="8456" max="8456" width="2.42578125" style="206" customWidth="1"/>
    <col min="8457" max="8457" width="14.42578125" style="206" customWidth="1"/>
    <col min="8458" max="8458" width="2.42578125" style="206" customWidth="1"/>
    <col min="8459" max="8459" width="14.42578125" style="206" customWidth="1"/>
    <col min="8460" max="8460" width="2.42578125" style="206" customWidth="1"/>
    <col min="8461" max="8461" width="14.42578125" style="206" customWidth="1"/>
    <col min="8462" max="8462" width="2.42578125" style="206" customWidth="1"/>
    <col min="8463" max="8463" width="14.42578125" style="206" customWidth="1"/>
    <col min="8464" max="8464" width="2.42578125" style="206" customWidth="1"/>
    <col min="8465" max="8465" width="14.42578125" style="206" customWidth="1"/>
    <col min="8466" max="8466" width="2.42578125" style="206" customWidth="1"/>
    <col min="8467" max="8467" width="12.28515625" style="206" customWidth="1"/>
    <col min="8468" max="8468" width="1.85546875" style="206" customWidth="1"/>
    <col min="8469" max="8469" width="12.7109375" style="206" customWidth="1"/>
    <col min="8470" max="8471" width="1.5703125" style="206" customWidth="1"/>
    <col min="8472" max="8472" width="13.7109375" style="206" customWidth="1"/>
    <col min="8473" max="8473" width="2.42578125" style="206" customWidth="1"/>
    <col min="8474" max="8474" width="12.140625" style="206" customWidth="1"/>
    <col min="8475" max="8475" width="3.28515625" style="206" customWidth="1"/>
    <col min="8476" max="8476" width="11.85546875" style="206" customWidth="1"/>
    <col min="8477" max="8477" width="3.28515625" style="206" customWidth="1"/>
    <col min="8478" max="8478" width="11.7109375" style="206" bestFit="1" customWidth="1"/>
    <col min="8479" max="8479" width="3.28515625" style="206" customWidth="1"/>
    <col min="8480" max="8480" width="14" style="206" customWidth="1"/>
    <col min="8481" max="8481" width="2.42578125" style="206" customWidth="1"/>
    <col min="8482" max="8482" width="12.7109375" style="206" customWidth="1"/>
    <col min="8483" max="8483" width="2.42578125" style="206" customWidth="1"/>
    <col min="8484" max="8484" width="12.7109375" style="206" customWidth="1"/>
    <col min="8485" max="8485" width="3.28515625" style="206" customWidth="1"/>
    <col min="8486" max="8486" width="5" style="206" customWidth="1"/>
    <col min="8487" max="8487" width="9.7109375" style="206" customWidth="1"/>
    <col min="8488" max="8704" width="12.7109375" style="206"/>
    <col min="8705" max="8705" width="5.85546875" style="206" customWidth="1"/>
    <col min="8706" max="8706" width="2.42578125" style="206" customWidth="1"/>
    <col min="8707" max="8707" width="19.5703125" style="206" customWidth="1"/>
    <col min="8708" max="8708" width="1.5703125" style="206" customWidth="1"/>
    <col min="8709" max="8709" width="14.42578125" style="206" customWidth="1"/>
    <col min="8710" max="8710" width="2.42578125" style="206" customWidth="1"/>
    <col min="8711" max="8711" width="14.42578125" style="206" customWidth="1"/>
    <col min="8712" max="8712" width="2.42578125" style="206" customWidth="1"/>
    <col min="8713" max="8713" width="14.42578125" style="206" customWidth="1"/>
    <col min="8714" max="8714" width="2.42578125" style="206" customWidth="1"/>
    <col min="8715" max="8715" width="14.42578125" style="206" customWidth="1"/>
    <col min="8716" max="8716" width="2.42578125" style="206" customWidth="1"/>
    <col min="8717" max="8717" width="14.42578125" style="206" customWidth="1"/>
    <col min="8718" max="8718" width="2.42578125" style="206" customWidth="1"/>
    <col min="8719" max="8719" width="14.42578125" style="206" customWidth="1"/>
    <col min="8720" max="8720" width="2.42578125" style="206" customWidth="1"/>
    <col min="8721" max="8721" width="14.42578125" style="206" customWidth="1"/>
    <col min="8722" max="8722" width="2.42578125" style="206" customWidth="1"/>
    <col min="8723" max="8723" width="12.28515625" style="206" customWidth="1"/>
    <col min="8724" max="8724" width="1.85546875" style="206" customWidth="1"/>
    <col min="8725" max="8725" width="12.7109375" style="206" customWidth="1"/>
    <col min="8726" max="8727" width="1.5703125" style="206" customWidth="1"/>
    <col min="8728" max="8728" width="13.7109375" style="206" customWidth="1"/>
    <col min="8729" max="8729" width="2.42578125" style="206" customWidth="1"/>
    <col min="8730" max="8730" width="12.140625" style="206" customWidth="1"/>
    <col min="8731" max="8731" width="3.28515625" style="206" customWidth="1"/>
    <col min="8732" max="8732" width="11.85546875" style="206" customWidth="1"/>
    <col min="8733" max="8733" width="3.28515625" style="206" customWidth="1"/>
    <col min="8734" max="8734" width="11.7109375" style="206" bestFit="1" customWidth="1"/>
    <col min="8735" max="8735" width="3.28515625" style="206" customWidth="1"/>
    <col min="8736" max="8736" width="14" style="206" customWidth="1"/>
    <col min="8737" max="8737" width="2.42578125" style="206" customWidth="1"/>
    <col min="8738" max="8738" width="12.7109375" style="206" customWidth="1"/>
    <col min="8739" max="8739" width="2.42578125" style="206" customWidth="1"/>
    <col min="8740" max="8740" width="12.7109375" style="206" customWidth="1"/>
    <col min="8741" max="8741" width="3.28515625" style="206" customWidth="1"/>
    <col min="8742" max="8742" width="5" style="206" customWidth="1"/>
    <col min="8743" max="8743" width="9.7109375" style="206" customWidth="1"/>
    <col min="8744" max="8960" width="12.7109375" style="206"/>
    <col min="8961" max="8961" width="5.85546875" style="206" customWidth="1"/>
    <col min="8962" max="8962" width="2.42578125" style="206" customWidth="1"/>
    <col min="8963" max="8963" width="19.5703125" style="206" customWidth="1"/>
    <col min="8964" max="8964" width="1.5703125" style="206" customWidth="1"/>
    <col min="8965" max="8965" width="14.42578125" style="206" customWidth="1"/>
    <col min="8966" max="8966" width="2.42578125" style="206" customWidth="1"/>
    <col min="8967" max="8967" width="14.42578125" style="206" customWidth="1"/>
    <col min="8968" max="8968" width="2.42578125" style="206" customWidth="1"/>
    <col min="8969" max="8969" width="14.42578125" style="206" customWidth="1"/>
    <col min="8970" max="8970" width="2.42578125" style="206" customWidth="1"/>
    <col min="8971" max="8971" width="14.42578125" style="206" customWidth="1"/>
    <col min="8972" max="8972" width="2.42578125" style="206" customWidth="1"/>
    <col min="8973" max="8973" width="14.42578125" style="206" customWidth="1"/>
    <col min="8974" max="8974" width="2.42578125" style="206" customWidth="1"/>
    <col min="8975" max="8975" width="14.42578125" style="206" customWidth="1"/>
    <col min="8976" max="8976" width="2.42578125" style="206" customWidth="1"/>
    <col min="8977" max="8977" width="14.42578125" style="206" customWidth="1"/>
    <col min="8978" max="8978" width="2.42578125" style="206" customWidth="1"/>
    <col min="8979" max="8979" width="12.28515625" style="206" customWidth="1"/>
    <col min="8980" max="8980" width="1.85546875" style="206" customWidth="1"/>
    <col min="8981" max="8981" width="12.7109375" style="206" customWidth="1"/>
    <col min="8982" max="8983" width="1.5703125" style="206" customWidth="1"/>
    <col min="8984" max="8984" width="13.7109375" style="206" customWidth="1"/>
    <col min="8985" max="8985" width="2.42578125" style="206" customWidth="1"/>
    <col min="8986" max="8986" width="12.140625" style="206" customWidth="1"/>
    <col min="8987" max="8987" width="3.28515625" style="206" customWidth="1"/>
    <col min="8988" max="8988" width="11.85546875" style="206" customWidth="1"/>
    <col min="8989" max="8989" width="3.28515625" style="206" customWidth="1"/>
    <col min="8990" max="8990" width="11.7109375" style="206" bestFit="1" customWidth="1"/>
    <col min="8991" max="8991" width="3.28515625" style="206" customWidth="1"/>
    <col min="8992" max="8992" width="14" style="206" customWidth="1"/>
    <col min="8993" max="8993" width="2.42578125" style="206" customWidth="1"/>
    <col min="8994" max="8994" width="12.7109375" style="206" customWidth="1"/>
    <col min="8995" max="8995" width="2.42578125" style="206" customWidth="1"/>
    <col min="8996" max="8996" width="12.7109375" style="206" customWidth="1"/>
    <col min="8997" max="8997" width="3.28515625" style="206" customWidth="1"/>
    <col min="8998" max="8998" width="5" style="206" customWidth="1"/>
    <col min="8999" max="8999" width="9.7109375" style="206" customWidth="1"/>
    <col min="9000" max="9216" width="12.7109375" style="206"/>
    <col min="9217" max="9217" width="5.85546875" style="206" customWidth="1"/>
    <col min="9218" max="9218" width="2.42578125" style="206" customWidth="1"/>
    <col min="9219" max="9219" width="19.5703125" style="206" customWidth="1"/>
    <col min="9220" max="9220" width="1.5703125" style="206" customWidth="1"/>
    <col min="9221" max="9221" width="14.42578125" style="206" customWidth="1"/>
    <col min="9222" max="9222" width="2.42578125" style="206" customWidth="1"/>
    <col min="9223" max="9223" width="14.42578125" style="206" customWidth="1"/>
    <col min="9224" max="9224" width="2.42578125" style="206" customWidth="1"/>
    <col min="9225" max="9225" width="14.42578125" style="206" customWidth="1"/>
    <col min="9226" max="9226" width="2.42578125" style="206" customWidth="1"/>
    <col min="9227" max="9227" width="14.42578125" style="206" customWidth="1"/>
    <col min="9228" max="9228" width="2.42578125" style="206" customWidth="1"/>
    <col min="9229" max="9229" width="14.42578125" style="206" customWidth="1"/>
    <col min="9230" max="9230" width="2.42578125" style="206" customWidth="1"/>
    <col min="9231" max="9231" width="14.42578125" style="206" customWidth="1"/>
    <col min="9232" max="9232" width="2.42578125" style="206" customWidth="1"/>
    <col min="9233" max="9233" width="14.42578125" style="206" customWidth="1"/>
    <col min="9234" max="9234" width="2.42578125" style="206" customWidth="1"/>
    <col min="9235" max="9235" width="12.28515625" style="206" customWidth="1"/>
    <col min="9236" max="9236" width="1.85546875" style="206" customWidth="1"/>
    <col min="9237" max="9237" width="12.7109375" style="206" customWidth="1"/>
    <col min="9238" max="9239" width="1.5703125" style="206" customWidth="1"/>
    <col min="9240" max="9240" width="13.7109375" style="206" customWidth="1"/>
    <col min="9241" max="9241" width="2.42578125" style="206" customWidth="1"/>
    <col min="9242" max="9242" width="12.140625" style="206" customWidth="1"/>
    <col min="9243" max="9243" width="3.28515625" style="206" customWidth="1"/>
    <col min="9244" max="9244" width="11.85546875" style="206" customWidth="1"/>
    <col min="9245" max="9245" width="3.28515625" style="206" customWidth="1"/>
    <col min="9246" max="9246" width="11.7109375" style="206" bestFit="1" customWidth="1"/>
    <col min="9247" max="9247" width="3.28515625" style="206" customWidth="1"/>
    <col min="9248" max="9248" width="14" style="206" customWidth="1"/>
    <col min="9249" max="9249" width="2.42578125" style="206" customWidth="1"/>
    <col min="9250" max="9250" width="12.7109375" style="206" customWidth="1"/>
    <col min="9251" max="9251" width="2.42578125" style="206" customWidth="1"/>
    <col min="9252" max="9252" width="12.7109375" style="206" customWidth="1"/>
    <col min="9253" max="9253" width="3.28515625" style="206" customWidth="1"/>
    <col min="9254" max="9254" width="5" style="206" customWidth="1"/>
    <col min="9255" max="9255" width="9.7109375" style="206" customWidth="1"/>
    <col min="9256" max="9472" width="12.7109375" style="206"/>
    <col min="9473" max="9473" width="5.85546875" style="206" customWidth="1"/>
    <col min="9474" max="9474" width="2.42578125" style="206" customWidth="1"/>
    <col min="9475" max="9475" width="19.5703125" style="206" customWidth="1"/>
    <col min="9476" max="9476" width="1.5703125" style="206" customWidth="1"/>
    <col min="9477" max="9477" width="14.42578125" style="206" customWidth="1"/>
    <col min="9478" max="9478" width="2.42578125" style="206" customWidth="1"/>
    <col min="9479" max="9479" width="14.42578125" style="206" customWidth="1"/>
    <col min="9480" max="9480" width="2.42578125" style="206" customWidth="1"/>
    <col min="9481" max="9481" width="14.42578125" style="206" customWidth="1"/>
    <col min="9482" max="9482" width="2.42578125" style="206" customWidth="1"/>
    <col min="9483" max="9483" width="14.42578125" style="206" customWidth="1"/>
    <col min="9484" max="9484" width="2.42578125" style="206" customWidth="1"/>
    <col min="9485" max="9485" width="14.42578125" style="206" customWidth="1"/>
    <col min="9486" max="9486" width="2.42578125" style="206" customWidth="1"/>
    <col min="9487" max="9487" width="14.42578125" style="206" customWidth="1"/>
    <col min="9488" max="9488" width="2.42578125" style="206" customWidth="1"/>
    <col min="9489" max="9489" width="14.42578125" style="206" customWidth="1"/>
    <col min="9490" max="9490" width="2.42578125" style="206" customWidth="1"/>
    <col min="9491" max="9491" width="12.28515625" style="206" customWidth="1"/>
    <col min="9492" max="9492" width="1.85546875" style="206" customWidth="1"/>
    <col min="9493" max="9493" width="12.7109375" style="206" customWidth="1"/>
    <col min="9494" max="9495" width="1.5703125" style="206" customWidth="1"/>
    <col min="9496" max="9496" width="13.7109375" style="206" customWidth="1"/>
    <col min="9497" max="9497" width="2.42578125" style="206" customWidth="1"/>
    <col min="9498" max="9498" width="12.140625" style="206" customWidth="1"/>
    <col min="9499" max="9499" width="3.28515625" style="206" customWidth="1"/>
    <col min="9500" max="9500" width="11.85546875" style="206" customWidth="1"/>
    <col min="9501" max="9501" width="3.28515625" style="206" customWidth="1"/>
    <col min="9502" max="9502" width="11.7109375" style="206" bestFit="1" customWidth="1"/>
    <col min="9503" max="9503" width="3.28515625" style="206" customWidth="1"/>
    <col min="9504" max="9504" width="14" style="206" customWidth="1"/>
    <col min="9505" max="9505" width="2.42578125" style="206" customWidth="1"/>
    <col min="9506" max="9506" width="12.7109375" style="206" customWidth="1"/>
    <col min="9507" max="9507" width="2.42578125" style="206" customWidth="1"/>
    <col min="9508" max="9508" width="12.7109375" style="206" customWidth="1"/>
    <col min="9509" max="9509" width="3.28515625" style="206" customWidth="1"/>
    <col min="9510" max="9510" width="5" style="206" customWidth="1"/>
    <col min="9511" max="9511" width="9.7109375" style="206" customWidth="1"/>
    <col min="9512" max="9728" width="12.7109375" style="206"/>
    <col min="9729" max="9729" width="5.85546875" style="206" customWidth="1"/>
    <col min="9730" max="9730" width="2.42578125" style="206" customWidth="1"/>
    <col min="9731" max="9731" width="19.5703125" style="206" customWidth="1"/>
    <col min="9732" max="9732" width="1.5703125" style="206" customWidth="1"/>
    <col min="9733" max="9733" width="14.42578125" style="206" customWidth="1"/>
    <col min="9734" max="9734" width="2.42578125" style="206" customWidth="1"/>
    <col min="9735" max="9735" width="14.42578125" style="206" customWidth="1"/>
    <col min="9736" max="9736" width="2.42578125" style="206" customWidth="1"/>
    <col min="9737" max="9737" width="14.42578125" style="206" customWidth="1"/>
    <col min="9738" max="9738" width="2.42578125" style="206" customWidth="1"/>
    <col min="9739" max="9739" width="14.42578125" style="206" customWidth="1"/>
    <col min="9740" max="9740" width="2.42578125" style="206" customWidth="1"/>
    <col min="9741" max="9741" width="14.42578125" style="206" customWidth="1"/>
    <col min="9742" max="9742" width="2.42578125" style="206" customWidth="1"/>
    <col min="9743" max="9743" width="14.42578125" style="206" customWidth="1"/>
    <col min="9744" max="9744" width="2.42578125" style="206" customWidth="1"/>
    <col min="9745" max="9745" width="14.42578125" style="206" customWidth="1"/>
    <col min="9746" max="9746" width="2.42578125" style="206" customWidth="1"/>
    <col min="9747" max="9747" width="12.28515625" style="206" customWidth="1"/>
    <col min="9748" max="9748" width="1.85546875" style="206" customWidth="1"/>
    <col min="9749" max="9749" width="12.7109375" style="206" customWidth="1"/>
    <col min="9750" max="9751" width="1.5703125" style="206" customWidth="1"/>
    <col min="9752" max="9752" width="13.7109375" style="206" customWidth="1"/>
    <col min="9753" max="9753" width="2.42578125" style="206" customWidth="1"/>
    <col min="9754" max="9754" width="12.140625" style="206" customWidth="1"/>
    <col min="9755" max="9755" width="3.28515625" style="206" customWidth="1"/>
    <col min="9756" max="9756" width="11.85546875" style="206" customWidth="1"/>
    <col min="9757" max="9757" width="3.28515625" style="206" customWidth="1"/>
    <col min="9758" max="9758" width="11.7109375" style="206" bestFit="1" customWidth="1"/>
    <col min="9759" max="9759" width="3.28515625" style="206" customWidth="1"/>
    <col min="9760" max="9760" width="14" style="206" customWidth="1"/>
    <col min="9761" max="9761" width="2.42578125" style="206" customWidth="1"/>
    <col min="9762" max="9762" width="12.7109375" style="206" customWidth="1"/>
    <col min="9763" max="9763" width="2.42578125" style="206" customWidth="1"/>
    <col min="9764" max="9764" width="12.7109375" style="206" customWidth="1"/>
    <col min="9765" max="9765" width="3.28515625" style="206" customWidth="1"/>
    <col min="9766" max="9766" width="5" style="206" customWidth="1"/>
    <col min="9767" max="9767" width="9.7109375" style="206" customWidth="1"/>
    <col min="9768" max="9984" width="12.7109375" style="206"/>
    <col min="9985" max="9985" width="5.85546875" style="206" customWidth="1"/>
    <col min="9986" max="9986" width="2.42578125" style="206" customWidth="1"/>
    <col min="9987" max="9987" width="19.5703125" style="206" customWidth="1"/>
    <col min="9988" max="9988" width="1.5703125" style="206" customWidth="1"/>
    <col min="9989" max="9989" width="14.42578125" style="206" customWidth="1"/>
    <col min="9990" max="9990" width="2.42578125" style="206" customWidth="1"/>
    <col min="9991" max="9991" width="14.42578125" style="206" customWidth="1"/>
    <col min="9992" max="9992" width="2.42578125" style="206" customWidth="1"/>
    <col min="9993" max="9993" width="14.42578125" style="206" customWidth="1"/>
    <col min="9994" max="9994" width="2.42578125" style="206" customWidth="1"/>
    <col min="9995" max="9995" width="14.42578125" style="206" customWidth="1"/>
    <col min="9996" max="9996" width="2.42578125" style="206" customWidth="1"/>
    <col min="9997" max="9997" width="14.42578125" style="206" customWidth="1"/>
    <col min="9998" max="9998" width="2.42578125" style="206" customWidth="1"/>
    <col min="9999" max="9999" width="14.42578125" style="206" customWidth="1"/>
    <col min="10000" max="10000" width="2.42578125" style="206" customWidth="1"/>
    <col min="10001" max="10001" width="14.42578125" style="206" customWidth="1"/>
    <col min="10002" max="10002" width="2.42578125" style="206" customWidth="1"/>
    <col min="10003" max="10003" width="12.28515625" style="206" customWidth="1"/>
    <col min="10004" max="10004" width="1.85546875" style="206" customWidth="1"/>
    <col min="10005" max="10005" width="12.7109375" style="206" customWidth="1"/>
    <col min="10006" max="10007" width="1.5703125" style="206" customWidth="1"/>
    <col min="10008" max="10008" width="13.7109375" style="206" customWidth="1"/>
    <col min="10009" max="10009" width="2.42578125" style="206" customWidth="1"/>
    <col min="10010" max="10010" width="12.140625" style="206" customWidth="1"/>
    <col min="10011" max="10011" width="3.28515625" style="206" customWidth="1"/>
    <col min="10012" max="10012" width="11.85546875" style="206" customWidth="1"/>
    <col min="10013" max="10013" width="3.28515625" style="206" customWidth="1"/>
    <col min="10014" max="10014" width="11.7109375" style="206" bestFit="1" customWidth="1"/>
    <col min="10015" max="10015" width="3.28515625" style="206" customWidth="1"/>
    <col min="10016" max="10016" width="14" style="206" customWidth="1"/>
    <col min="10017" max="10017" width="2.42578125" style="206" customWidth="1"/>
    <col min="10018" max="10018" width="12.7109375" style="206" customWidth="1"/>
    <col min="10019" max="10019" width="2.42578125" style="206" customWidth="1"/>
    <col min="10020" max="10020" width="12.7109375" style="206" customWidth="1"/>
    <col min="10021" max="10021" width="3.28515625" style="206" customWidth="1"/>
    <col min="10022" max="10022" width="5" style="206" customWidth="1"/>
    <col min="10023" max="10023" width="9.7109375" style="206" customWidth="1"/>
    <col min="10024" max="10240" width="12.7109375" style="206"/>
    <col min="10241" max="10241" width="5.85546875" style="206" customWidth="1"/>
    <col min="10242" max="10242" width="2.42578125" style="206" customWidth="1"/>
    <col min="10243" max="10243" width="19.5703125" style="206" customWidth="1"/>
    <col min="10244" max="10244" width="1.5703125" style="206" customWidth="1"/>
    <col min="10245" max="10245" width="14.42578125" style="206" customWidth="1"/>
    <col min="10246" max="10246" width="2.42578125" style="206" customWidth="1"/>
    <col min="10247" max="10247" width="14.42578125" style="206" customWidth="1"/>
    <col min="10248" max="10248" width="2.42578125" style="206" customWidth="1"/>
    <col min="10249" max="10249" width="14.42578125" style="206" customWidth="1"/>
    <col min="10250" max="10250" width="2.42578125" style="206" customWidth="1"/>
    <col min="10251" max="10251" width="14.42578125" style="206" customWidth="1"/>
    <col min="10252" max="10252" width="2.42578125" style="206" customWidth="1"/>
    <col min="10253" max="10253" width="14.42578125" style="206" customWidth="1"/>
    <col min="10254" max="10254" width="2.42578125" style="206" customWidth="1"/>
    <col min="10255" max="10255" width="14.42578125" style="206" customWidth="1"/>
    <col min="10256" max="10256" width="2.42578125" style="206" customWidth="1"/>
    <col min="10257" max="10257" width="14.42578125" style="206" customWidth="1"/>
    <col min="10258" max="10258" width="2.42578125" style="206" customWidth="1"/>
    <col min="10259" max="10259" width="12.28515625" style="206" customWidth="1"/>
    <col min="10260" max="10260" width="1.85546875" style="206" customWidth="1"/>
    <col min="10261" max="10261" width="12.7109375" style="206" customWidth="1"/>
    <col min="10262" max="10263" width="1.5703125" style="206" customWidth="1"/>
    <col min="10264" max="10264" width="13.7109375" style="206" customWidth="1"/>
    <col min="10265" max="10265" width="2.42578125" style="206" customWidth="1"/>
    <col min="10266" max="10266" width="12.140625" style="206" customWidth="1"/>
    <col min="10267" max="10267" width="3.28515625" style="206" customWidth="1"/>
    <col min="10268" max="10268" width="11.85546875" style="206" customWidth="1"/>
    <col min="10269" max="10269" width="3.28515625" style="206" customWidth="1"/>
    <col min="10270" max="10270" width="11.7109375" style="206" bestFit="1" customWidth="1"/>
    <col min="10271" max="10271" width="3.28515625" style="206" customWidth="1"/>
    <col min="10272" max="10272" width="14" style="206" customWidth="1"/>
    <col min="10273" max="10273" width="2.42578125" style="206" customWidth="1"/>
    <col min="10274" max="10274" width="12.7109375" style="206" customWidth="1"/>
    <col min="10275" max="10275" width="2.42578125" style="206" customWidth="1"/>
    <col min="10276" max="10276" width="12.7109375" style="206" customWidth="1"/>
    <col min="10277" max="10277" width="3.28515625" style="206" customWidth="1"/>
    <col min="10278" max="10278" width="5" style="206" customWidth="1"/>
    <col min="10279" max="10279" width="9.7109375" style="206" customWidth="1"/>
    <col min="10280" max="10496" width="12.7109375" style="206"/>
    <col min="10497" max="10497" width="5.85546875" style="206" customWidth="1"/>
    <col min="10498" max="10498" width="2.42578125" style="206" customWidth="1"/>
    <col min="10499" max="10499" width="19.5703125" style="206" customWidth="1"/>
    <col min="10500" max="10500" width="1.5703125" style="206" customWidth="1"/>
    <col min="10501" max="10501" width="14.42578125" style="206" customWidth="1"/>
    <col min="10502" max="10502" width="2.42578125" style="206" customWidth="1"/>
    <col min="10503" max="10503" width="14.42578125" style="206" customWidth="1"/>
    <col min="10504" max="10504" width="2.42578125" style="206" customWidth="1"/>
    <col min="10505" max="10505" width="14.42578125" style="206" customWidth="1"/>
    <col min="10506" max="10506" width="2.42578125" style="206" customWidth="1"/>
    <col min="10507" max="10507" width="14.42578125" style="206" customWidth="1"/>
    <col min="10508" max="10508" width="2.42578125" style="206" customWidth="1"/>
    <col min="10509" max="10509" width="14.42578125" style="206" customWidth="1"/>
    <col min="10510" max="10510" width="2.42578125" style="206" customWidth="1"/>
    <col min="10511" max="10511" width="14.42578125" style="206" customWidth="1"/>
    <col min="10512" max="10512" width="2.42578125" style="206" customWidth="1"/>
    <col min="10513" max="10513" width="14.42578125" style="206" customWidth="1"/>
    <col min="10514" max="10514" width="2.42578125" style="206" customWidth="1"/>
    <col min="10515" max="10515" width="12.28515625" style="206" customWidth="1"/>
    <col min="10516" max="10516" width="1.85546875" style="206" customWidth="1"/>
    <col min="10517" max="10517" width="12.7109375" style="206" customWidth="1"/>
    <col min="10518" max="10519" width="1.5703125" style="206" customWidth="1"/>
    <col min="10520" max="10520" width="13.7109375" style="206" customWidth="1"/>
    <col min="10521" max="10521" width="2.42578125" style="206" customWidth="1"/>
    <col min="10522" max="10522" width="12.140625" style="206" customWidth="1"/>
    <col min="10523" max="10523" width="3.28515625" style="206" customWidth="1"/>
    <col min="10524" max="10524" width="11.85546875" style="206" customWidth="1"/>
    <col min="10525" max="10525" width="3.28515625" style="206" customWidth="1"/>
    <col min="10526" max="10526" width="11.7109375" style="206" bestFit="1" customWidth="1"/>
    <col min="10527" max="10527" width="3.28515625" style="206" customWidth="1"/>
    <col min="10528" max="10528" width="14" style="206" customWidth="1"/>
    <col min="10529" max="10529" width="2.42578125" style="206" customWidth="1"/>
    <col min="10530" max="10530" width="12.7109375" style="206" customWidth="1"/>
    <col min="10531" max="10531" width="2.42578125" style="206" customWidth="1"/>
    <col min="10532" max="10532" width="12.7109375" style="206" customWidth="1"/>
    <col min="10533" max="10533" width="3.28515625" style="206" customWidth="1"/>
    <col min="10534" max="10534" width="5" style="206" customWidth="1"/>
    <col min="10535" max="10535" width="9.7109375" style="206" customWidth="1"/>
    <col min="10536" max="10752" width="12.7109375" style="206"/>
    <col min="10753" max="10753" width="5.85546875" style="206" customWidth="1"/>
    <col min="10754" max="10754" width="2.42578125" style="206" customWidth="1"/>
    <col min="10755" max="10755" width="19.5703125" style="206" customWidth="1"/>
    <col min="10756" max="10756" width="1.5703125" style="206" customWidth="1"/>
    <col min="10757" max="10757" width="14.42578125" style="206" customWidth="1"/>
    <col min="10758" max="10758" width="2.42578125" style="206" customWidth="1"/>
    <col min="10759" max="10759" width="14.42578125" style="206" customWidth="1"/>
    <col min="10760" max="10760" width="2.42578125" style="206" customWidth="1"/>
    <col min="10761" max="10761" width="14.42578125" style="206" customWidth="1"/>
    <col min="10762" max="10762" width="2.42578125" style="206" customWidth="1"/>
    <col min="10763" max="10763" width="14.42578125" style="206" customWidth="1"/>
    <col min="10764" max="10764" width="2.42578125" style="206" customWidth="1"/>
    <col min="10765" max="10765" width="14.42578125" style="206" customWidth="1"/>
    <col min="10766" max="10766" width="2.42578125" style="206" customWidth="1"/>
    <col min="10767" max="10767" width="14.42578125" style="206" customWidth="1"/>
    <col min="10768" max="10768" width="2.42578125" style="206" customWidth="1"/>
    <col min="10769" max="10769" width="14.42578125" style="206" customWidth="1"/>
    <col min="10770" max="10770" width="2.42578125" style="206" customWidth="1"/>
    <col min="10771" max="10771" width="12.28515625" style="206" customWidth="1"/>
    <col min="10772" max="10772" width="1.85546875" style="206" customWidth="1"/>
    <col min="10773" max="10773" width="12.7109375" style="206" customWidth="1"/>
    <col min="10774" max="10775" width="1.5703125" style="206" customWidth="1"/>
    <col min="10776" max="10776" width="13.7109375" style="206" customWidth="1"/>
    <col min="10777" max="10777" width="2.42578125" style="206" customWidth="1"/>
    <col min="10778" max="10778" width="12.140625" style="206" customWidth="1"/>
    <col min="10779" max="10779" width="3.28515625" style="206" customWidth="1"/>
    <col min="10780" max="10780" width="11.85546875" style="206" customWidth="1"/>
    <col min="10781" max="10781" width="3.28515625" style="206" customWidth="1"/>
    <col min="10782" max="10782" width="11.7109375" style="206" bestFit="1" customWidth="1"/>
    <col min="10783" max="10783" width="3.28515625" style="206" customWidth="1"/>
    <col min="10784" max="10784" width="14" style="206" customWidth="1"/>
    <col min="10785" max="10785" width="2.42578125" style="206" customWidth="1"/>
    <col min="10786" max="10786" width="12.7109375" style="206" customWidth="1"/>
    <col min="10787" max="10787" width="2.42578125" style="206" customWidth="1"/>
    <col min="10788" max="10788" width="12.7109375" style="206" customWidth="1"/>
    <col min="10789" max="10789" width="3.28515625" style="206" customWidth="1"/>
    <col min="10790" max="10790" width="5" style="206" customWidth="1"/>
    <col min="10791" max="10791" width="9.7109375" style="206" customWidth="1"/>
    <col min="10792" max="11008" width="12.7109375" style="206"/>
    <col min="11009" max="11009" width="5.85546875" style="206" customWidth="1"/>
    <col min="11010" max="11010" width="2.42578125" style="206" customWidth="1"/>
    <col min="11011" max="11011" width="19.5703125" style="206" customWidth="1"/>
    <col min="11012" max="11012" width="1.5703125" style="206" customWidth="1"/>
    <col min="11013" max="11013" width="14.42578125" style="206" customWidth="1"/>
    <col min="11014" max="11014" width="2.42578125" style="206" customWidth="1"/>
    <col min="11015" max="11015" width="14.42578125" style="206" customWidth="1"/>
    <col min="11016" max="11016" width="2.42578125" style="206" customWidth="1"/>
    <col min="11017" max="11017" width="14.42578125" style="206" customWidth="1"/>
    <col min="11018" max="11018" width="2.42578125" style="206" customWidth="1"/>
    <col min="11019" max="11019" width="14.42578125" style="206" customWidth="1"/>
    <col min="11020" max="11020" width="2.42578125" style="206" customWidth="1"/>
    <col min="11021" max="11021" width="14.42578125" style="206" customWidth="1"/>
    <col min="11022" max="11022" width="2.42578125" style="206" customWidth="1"/>
    <col min="11023" max="11023" width="14.42578125" style="206" customWidth="1"/>
    <col min="11024" max="11024" width="2.42578125" style="206" customWidth="1"/>
    <col min="11025" max="11025" width="14.42578125" style="206" customWidth="1"/>
    <col min="11026" max="11026" width="2.42578125" style="206" customWidth="1"/>
    <col min="11027" max="11027" width="12.28515625" style="206" customWidth="1"/>
    <col min="11028" max="11028" width="1.85546875" style="206" customWidth="1"/>
    <col min="11029" max="11029" width="12.7109375" style="206" customWidth="1"/>
    <col min="11030" max="11031" width="1.5703125" style="206" customWidth="1"/>
    <col min="11032" max="11032" width="13.7109375" style="206" customWidth="1"/>
    <col min="11033" max="11033" width="2.42578125" style="206" customWidth="1"/>
    <col min="11034" max="11034" width="12.140625" style="206" customWidth="1"/>
    <col min="11035" max="11035" width="3.28515625" style="206" customWidth="1"/>
    <col min="11036" max="11036" width="11.85546875" style="206" customWidth="1"/>
    <col min="11037" max="11037" width="3.28515625" style="206" customWidth="1"/>
    <col min="11038" max="11038" width="11.7109375" style="206" bestFit="1" customWidth="1"/>
    <col min="11039" max="11039" width="3.28515625" style="206" customWidth="1"/>
    <col min="11040" max="11040" width="14" style="206" customWidth="1"/>
    <col min="11041" max="11041" width="2.42578125" style="206" customWidth="1"/>
    <col min="11042" max="11042" width="12.7109375" style="206" customWidth="1"/>
    <col min="11043" max="11043" width="2.42578125" style="206" customWidth="1"/>
    <col min="11044" max="11044" width="12.7109375" style="206" customWidth="1"/>
    <col min="11045" max="11045" width="3.28515625" style="206" customWidth="1"/>
    <col min="11046" max="11046" width="5" style="206" customWidth="1"/>
    <col min="11047" max="11047" width="9.7109375" style="206" customWidth="1"/>
    <col min="11048" max="11264" width="12.7109375" style="206"/>
    <col min="11265" max="11265" width="5.85546875" style="206" customWidth="1"/>
    <col min="11266" max="11266" width="2.42578125" style="206" customWidth="1"/>
    <col min="11267" max="11267" width="19.5703125" style="206" customWidth="1"/>
    <col min="11268" max="11268" width="1.5703125" style="206" customWidth="1"/>
    <col min="11269" max="11269" width="14.42578125" style="206" customWidth="1"/>
    <col min="11270" max="11270" width="2.42578125" style="206" customWidth="1"/>
    <col min="11271" max="11271" width="14.42578125" style="206" customWidth="1"/>
    <col min="11272" max="11272" width="2.42578125" style="206" customWidth="1"/>
    <col min="11273" max="11273" width="14.42578125" style="206" customWidth="1"/>
    <col min="11274" max="11274" width="2.42578125" style="206" customWidth="1"/>
    <col min="11275" max="11275" width="14.42578125" style="206" customWidth="1"/>
    <col min="11276" max="11276" width="2.42578125" style="206" customWidth="1"/>
    <col min="11277" max="11277" width="14.42578125" style="206" customWidth="1"/>
    <col min="11278" max="11278" width="2.42578125" style="206" customWidth="1"/>
    <col min="11279" max="11279" width="14.42578125" style="206" customWidth="1"/>
    <col min="11280" max="11280" width="2.42578125" style="206" customWidth="1"/>
    <col min="11281" max="11281" width="14.42578125" style="206" customWidth="1"/>
    <col min="11282" max="11282" width="2.42578125" style="206" customWidth="1"/>
    <col min="11283" max="11283" width="12.28515625" style="206" customWidth="1"/>
    <col min="11284" max="11284" width="1.85546875" style="206" customWidth="1"/>
    <col min="11285" max="11285" width="12.7109375" style="206" customWidth="1"/>
    <col min="11286" max="11287" width="1.5703125" style="206" customWidth="1"/>
    <col min="11288" max="11288" width="13.7109375" style="206" customWidth="1"/>
    <col min="11289" max="11289" width="2.42578125" style="206" customWidth="1"/>
    <col min="11290" max="11290" width="12.140625" style="206" customWidth="1"/>
    <col min="11291" max="11291" width="3.28515625" style="206" customWidth="1"/>
    <col min="11292" max="11292" width="11.85546875" style="206" customWidth="1"/>
    <col min="11293" max="11293" width="3.28515625" style="206" customWidth="1"/>
    <col min="11294" max="11294" width="11.7109375" style="206" bestFit="1" customWidth="1"/>
    <col min="11295" max="11295" width="3.28515625" style="206" customWidth="1"/>
    <col min="11296" max="11296" width="14" style="206" customWidth="1"/>
    <col min="11297" max="11297" width="2.42578125" style="206" customWidth="1"/>
    <col min="11298" max="11298" width="12.7109375" style="206" customWidth="1"/>
    <col min="11299" max="11299" width="2.42578125" style="206" customWidth="1"/>
    <col min="11300" max="11300" width="12.7109375" style="206" customWidth="1"/>
    <col min="11301" max="11301" width="3.28515625" style="206" customWidth="1"/>
    <col min="11302" max="11302" width="5" style="206" customWidth="1"/>
    <col min="11303" max="11303" width="9.7109375" style="206" customWidth="1"/>
    <col min="11304" max="11520" width="12.7109375" style="206"/>
    <col min="11521" max="11521" width="5.85546875" style="206" customWidth="1"/>
    <col min="11522" max="11522" width="2.42578125" style="206" customWidth="1"/>
    <col min="11523" max="11523" width="19.5703125" style="206" customWidth="1"/>
    <col min="11524" max="11524" width="1.5703125" style="206" customWidth="1"/>
    <col min="11525" max="11525" width="14.42578125" style="206" customWidth="1"/>
    <col min="11526" max="11526" width="2.42578125" style="206" customWidth="1"/>
    <col min="11527" max="11527" width="14.42578125" style="206" customWidth="1"/>
    <col min="11528" max="11528" width="2.42578125" style="206" customWidth="1"/>
    <col min="11529" max="11529" width="14.42578125" style="206" customWidth="1"/>
    <col min="11530" max="11530" width="2.42578125" style="206" customWidth="1"/>
    <col min="11531" max="11531" width="14.42578125" style="206" customWidth="1"/>
    <col min="11532" max="11532" width="2.42578125" style="206" customWidth="1"/>
    <col min="11533" max="11533" width="14.42578125" style="206" customWidth="1"/>
    <col min="11534" max="11534" width="2.42578125" style="206" customWidth="1"/>
    <col min="11535" max="11535" width="14.42578125" style="206" customWidth="1"/>
    <col min="11536" max="11536" width="2.42578125" style="206" customWidth="1"/>
    <col min="11537" max="11537" width="14.42578125" style="206" customWidth="1"/>
    <col min="11538" max="11538" width="2.42578125" style="206" customWidth="1"/>
    <col min="11539" max="11539" width="12.28515625" style="206" customWidth="1"/>
    <col min="11540" max="11540" width="1.85546875" style="206" customWidth="1"/>
    <col min="11541" max="11541" width="12.7109375" style="206" customWidth="1"/>
    <col min="11542" max="11543" width="1.5703125" style="206" customWidth="1"/>
    <col min="11544" max="11544" width="13.7109375" style="206" customWidth="1"/>
    <col min="11545" max="11545" width="2.42578125" style="206" customWidth="1"/>
    <col min="11546" max="11546" width="12.140625" style="206" customWidth="1"/>
    <col min="11547" max="11547" width="3.28515625" style="206" customWidth="1"/>
    <col min="11548" max="11548" width="11.85546875" style="206" customWidth="1"/>
    <col min="11549" max="11549" width="3.28515625" style="206" customWidth="1"/>
    <col min="11550" max="11550" width="11.7109375" style="206" bestFit="1" customWidth="1"/>
    <col min="11551" max="11551" width="3.28515625" style="206" customWidth="1"/>
    <col min="11552" max="11552" width="14" style="206" customWidth="1"/>
    <col min="11553" max="11553" width="2.42578125" style="206" customWidth="1"/>
    <col min="11554" max="11554" width="12.7109375" style="206" customWidth="1"/>
    <col min="11555" max="11555" width="2.42578125" style="206" customWidth="1"/>
    <col min="11556" max="11556" width="12.7109375" style="206" customWidth="1"/>
    <col min="11557" max="11557" width="3.28515625" style="206" customWidth="1"/>
    <col min="11558" max="11558" width="5" style="206" customWidth="1"/>
    <col min="11559" max="11559" width="9.7109375" style="206" customWidth="1"/>
    <col min="11560" max="11776" width="12.7109375" style="206"/>
    <col min="11777" max="11777" width="5.85546875" style="206" customWidth="1"/>
    <col min="11778" max="11778" width="2.42578125" style="206" customWidth="1"/>
    <col min="11779" max="11779" width="19.5703125" style="206" customWidth="1"/>
    <col min="11780" max="11780" width="1.5703125" style="206" customWidth="1"/>
    <col min="11781" max="11781" width="14.42578125" style="206" customWidth="1"/>
    <col min="11782" max="11782" width="2.42578125" style="206" customWidth="1"/>
    <col min="11783" max="11783" width="14.42578125" style="206" customWidth="1"/>
    <col min="11784" max="11784" width="2.42578125" style="206" customWidth="1"/>
    <col min="11785" max="11785" width="14.42578125" style="206" customWidth="1"/>
    <col min="11786" max="11786" width="2.42578125" style="206" customWidth="1"/>
    <col min="11787" max="11787" width="14.42578125" style="206" customWidth="1"/>
    <col min="11788" max="11788" width="2.42578125" style="206" customWidth="1"/>
    <col min="11789" max="11789" width="14.42578125" style="206" customWidth="1"/>
    <col min="11790" max="11790" width="2.42578125" style="206" customWidth="1"/>
    <col min="11791" max="11791" width="14.42578125" style="206" customWidth="1"/>
    <col min="11792" max="11792" width="2.42578125" style="206" customWidth="1"/>
    <col min="11793" max="11793" width="14.42578125" style="206" customWidth="1"/>
    <col min="11794" max="11794" width="2.42578125" style="206" customWidth="1"/>
    <col min="11795" max="11795" width="12.28515625" style="206" customWidth="1"/>
    <col min="11796" max="11796" width="1.85546875" style="206" customWidth="1"/>
    <col min="11797" max="11797" width="12.7109375" style="206" customWidth="1"/>
    <col min="11798" max="11799" width="1.5703125" style="206" customWidth="1"/>
    <col min="11800" max="11800" width="13.7109375" style="206" customWidth="1"/>
    <col min="11801" max="11801" width="2.42578125" style="206" customWidth="1"/>
    <col min="11802" max="11802" width="12.140625" style="206" customWidth="1"/>
    <col min="11803" max="11803" width="3.28515625" style="206" customWidth="1"/>
    <col min="11804" max="11804" width="11.85546875" style="206" customWidth="1"/>
    <col min="11805" max="11805" width="3.28515625" style="206" customWidth="1"/>
    <col min="11806" max="11806" width="11.7109375" style="206" bestFit="1" customWidth="1"/>
    <col min="11807" max="11807" width="3.28515625" style="206" customWidth="1"/>
    <col min="11808" max="11808" width="14" style="206" customWidth="1"/>
    <col min="11809" max="11809" width="2.42578125" style="206" customWidth="1"/>
    <col min="11810" max="11810" width="12.7109375" style="206" customWidth="1"/>
    <col min="11811" max="11811" width="2.42578125" style="206" customWidth="1"/>
    <col min="11812" max="11812" width="12.7109375" style="206" customWidth="1"/>
    <col min="11813" max="11813" width="3.28515625" style="206" customWidth="1"/>
    <col min="11814" max="11814" width="5" style="206" customWidth="1"/>
    <col min="11815" max="11815" width="9.7109375" style="206" customWidth="1"/>
    <col min="11816" max="12032" width="12.7109375" style="206"/>
    <col min="12033" max="12033" width="5.85546875" style="206" customWidth="1"/>
    <col min="12034" max="12034" width="2.42578125" style="206" customWidth="1"/>
    <col min="12035" max="12035" width="19.5703125" style="206" customWidth="1"/>
    <col min="12036" max="12036" width="1.5703125" style="206" customWidth="1"/>
    <col min="12037" max="12037" width="14.42578125" style="206" customWidth="1"/>
    <col min="12038" max="12038" width="2.42578125" style="206" customWidth="1"/>
    <col min="12039" max="12039" width="14.42578125" style="206" customWidth="1"/>
    <col min="12040" max="12040" width="2.42578125" style="206" customWidth="1"/>
    <col min="12041" max="12041" width="14.42578125" style="206" customWidth="1"/>
    <col min="12042" max="12042" width="2.42578125" style="206" customWidth="1"/>
    <col min="12043" max="12043" width="14.42578125" style="206" customWidth="1"/>
    <col min="12044" max="12044" width="2.42578125" style="206" customWidth="1"/>
    <col min="12045" max="12045" width="14.42578125" style="206" customWidth="1"/>
    <col min="12046" max="12046" width="2.42578125" style="206" customWidth="1"/>
    <col min="12047" max="12047" width="14.42578125" style="206" customWidth="1"/>
    <col min="12048" max="12048" width="2.42578125" style="206" customWidth="1"/>
    <col min="12049" max="12049" width="14.42578125" style="206" customWidth="1"/>
    <col min="12050" max="12050" width="2.42578125" style="206" customWidth="1"/>
    <col min="12051" max="12051" width="12.28515625" style="206" customWidth="1"/>
    <col min="12052" max="12052" width="1.85546875" style="206" customWidth="1"/>
    <col min="12053" max="12053" width="12.7109375" style="206" customWidth="1"/>
    <col min="12054" max="12055" width="1.5703125" style="206" customWidth="1"/>
    <col min="12056" max="12056" width="13.7109375" style="206" customWidth="1"/>
    <col min="12057" max="12057" width="2.42578125" style="206" customWidth="1"/>
    <col min="12058" max="12058" width="12.140625" style="206" customWidth="1"/>
    <col min="12059" max="12059" width="3.28515625" style="206" customWidth="1"/>
    <col min="12060" max="12060" width="11.85546875" style="206" customWidth="1"/>
    <col min="12061" max="12061" width="3.28515625" style="206" customWidth="1"/>
    <col min="12062" max="12062" width="11.7109375" style="206" bestFit="1" customWidth="1"/>
    <col min="12063" max="12063" width="3.28515625" style="206" customWidth="1"/>
    <col min="12064" max="12064" width="14" style="206" customWidth="1"/>
    <col min="12065" max="12065" width="2.42578125" style="206" customWidth="1"/>
    <col min="12066" max="12066" width="12.7109375" style="206" customWidth="1"/>
    <col min="12067" max="12067" width="2.42578125" style="206" customWidth="1"/>
    <col min="12068" max="12068" width="12.7109375" style="206" customWidth="1"/>
    <col min="12069" max="12069" width="3.28515625" style="206" customWidth="1"/>
    <col min="12070" max="12070" width="5" style="206" customWidth="1"/>
    <col min="12071" max="12071" width="9.7109375" style="206" customWidth="1"/>
    <col min="12072" max="12288" width="12.7109375" style="206"/>
    <col min="12289" max="12289" width="5.85546875" style="206" customWidth="1"/>
    <col min="12290" max="12290" width="2.42578125" style="206" customWidth="1"/>
    <col min="12291" max="12291" width="19.5703125" style="206" customWidth="1"/>
    <col min="12292" max="12292" width="1.5703125" style="206" customWidth="1"/>
    <col min="12293" max="12293" width="14.42578125" style="206" customWidth="1"/>
    <col min="12294" max="12294" width="2.42578125" style="206" customWidth="1"/>
    <col min="12295" max="12295" width="14.42578125" style="206" customWidth="1"/>
    <col min="12296" max="12296" width="2.42578125" style="206" customWidth="1"/>
    <col min="12297" max="12297" width="14.42578125" style="206" customWidth="1"/>
    <col min="12298" max="12298" width="2.42578125" style="206" customWidth="1"/>
    <col min="12299" max="12299" width="14.42578125" style="206" customWidth="1"/>
    <col min="12300" max="12300" width="2.42578125" style="206" customWidth="1"/>
    <col min="12301" max="12301" width="14.42578125" style="206" customWidth="1"/>
    <col min="12302" max="12302" width="2.42578125" style="206" customWidth="1"/>
    <col min="12303" max="12303" width="14.42578125" style="206" customWidth="1"/>
    <col min="12304" max="12304" width="2.42578125" style="206" customWidth="1"/>
    <col min="12305" max="12305" width="14.42578125" style="206" customWidth="1"/>
    <col min="12306" max="12306" width="2.42578125" style="206" customWidth="1"/>
    <col min="12307" max="12307" width="12.28515625" style="206" customWidth="1"/>
    <col min="12308" max="12308" width="1.85546875" style="206" customWidth="1"/>
    <col min="12309" max="12309" width="12.7109375" style="206" customWidth="1"/>
    <col min="12310" max="12311" width="1.5703125" style="206" customWidth="1"/>
    <col min="12312" max="12312" width="13.7109375" style="206" customWidth="1"/>
    <col min="12313" max="12313" width="2.42578125" style="206" customWidth="1"/>
    <col min="12314" max="12314" width="12.140625" style="206" customWidth="1"/>
    <col min="12315" max="12315" width="3.28515625" style="206" customWidth="1"/>
    <col min="12316" max="12316" width="11.85546875" style="206" customWidth="1"/>
    <col min="12317" max="12317" width="3.28515625" style="206" customWidth="1"/>
    <col min="12318" max="12318" width="11.7109375" style="206" bestFit="1" customWidth="1"/>
    <col min="12319" max="12319" width="3.28515625" style="206" customWidth="1"/>
    <col min="12320" max="12320" width="14" style="206" customWidth="1"/>
    <col min="12321" max="12321" width="2.42578125" style="206" customWidth="1"/>
    <col min="12322" max="12322" width="12.7109375" style="206" customWidth="1"/>
    <col min="12323" max="12323" width="2.42578125" style="206" customWidth="1"/>
    <col min="12324" max="12324" width="12.7109375" style="206" customWidth="1"/>
    <col min="12325" max="12325" width="3.28515625" style="206" customWidth="1"/>
    <col min="12326" max="12326" width="5" style="206" customWidth="1"/>
    <col min="12327" max="12327" width="9.7109375" style="206" customWidth="1"/>
    <col min="12328" max="12544" width="12.7109375" style="206"/>
    <col min="12545" max="12545" width="5.85546875" style="206" customWidth="1"/>
    <col min="12546" max="12546" width="2.42578125" style="206" customWidth="1"/>
    <col min="12547" max="12547" width="19.5703125" style="206" customWidth="1"/>
    <col min="12548" max="12548" width="1.5703125" style="206" customWidth="1"/>
    <col min="12549" max="12549" width="14.42578125" style="206" customWidth="1"/>
    <col min="12550" max="12550" width="2.42578125" style="206" customWidth="1"/>
    <col min="12551" max="12551" width="14.42578125" style="206" customWidth="1"/>
    <col min="12552" max="12552" width="2.42578125" style="206" customWidth="1"/>
    <col min="12553" max="12553" width="14.42578125" style="206" customWidth="1"/>
    <col min="12554" max="12554" width="2.42578125" style="206" customWidth="1"/>
    <col min="12555" max="12555" width="14.42578125" style="206" customWidth="1"/>
    <col min="12556" max="12556" width="2.42578125" style="206" customWidth="1"/>
    <col min="12557" max="12557" width="14.42578125" style="206" customWidth="1"/>
    <col min="12558" max="12558" width="2.42578125" style="206" customWidth="1"/>
    <col min="12559" max="12559" width="14.42578125" style="206" customWidth="1"/>
    <col min="12560" max="12560" width="2.42578125" style="206" customWidth="1"/>
    <col min="12561" max="12561" width="14.42578125" style="206" customWidth="1"/>
    <col min="12562" max="12562" width="2.42578125" style="206" customWidth="1"/>
    <col min="12563" max="12563" width="12.28515625" style="206" customWidth="1"/>
    <col min="12564" max="12564" width="1.85546875" style="206" customWidth="1"/>
    <col min="12565" max="12565" width="12.7109375" style="206" customWidth="1"/>
    <col min="12566" max="12567" width="1.5703125" style="206" customWidth="1"/>
    <col min="12568" max="12568" width="13.7109375" style="206" customWidth="1"/>
    <col min="12569" max="12569" width="2.42578125" style="206" customWidth="1"/>
    <col min="12570" max="12570" width="12.140625" style="206" customWidth="1"/>
    <col min="12571" max="12571" width="3.28515625" style="206" customWidth="1"/>
    <col min="12572" max="12572" width="11.85546875" style="206" customWidth="1"/>
    <col min="12573" max="12573" width="3.28515625" style="206" customWidth="1"/>
    <col min="12574" max="12574" width="11.7109375" style="206" bestFit="1" customWidth="1"/>
    <col min="12575" max="12575" width="3.28515625" style="206" customWidth="1"/>
    <col min="12576" max="12576" width="14" style="206" customWidth="1"/>
    <col min="12577" max="12577" width="2.42578125" style="206" customWidth="1"/>
    <col min="12578" max="12578" width="12.7109375" style="206" customWidth="1"/>
    <col min="12579" max="12579" width="2.42578125" style="206" customWidth="1"/>
    <col min="12580" max="12580" width="12.7109375" style="206" customWidth="1"/>
    <col min="12581" max="12581" width="3.28515625" style="206" customWidth="1"/>
    <col min="12582" max="12582" width="5" style="206" customWidth="1"/>
    <col min="12583" max="12583" width="9.7109375" style="206" customWidth="1"/>
    <col min="12584" max="12800" width="12.7109375" style="206"/>
    <col min="12801" max="12801" width="5.85546875" style="206" customWidth="1"/>
    <col min="12802" max="12802" width="2.42578125" style="206" customWidth="1"/>
    <col min="12803" max="12803" width="19.5703125" style="206" customWidth="1"/>
    <col min="12804" max="12804" width="1.5703125" style="206" customWidth="1"/>
    <col min="12805" max="12805" width="14.42578125" style="206" customWidth="1"/>
    <col min="12806" max="12806" width="2.42578125" style="206" customWidth="1"/>
    <col min="12807" max="12807" width="14.42578125" style="206" customWidth="1"/>
    <col min="12808" max="12808" width="2.42578125" style="206" customWidth="1"/>
    <col min="12809" max="12809" width="14.42578125" style="206" customWidth="1"/>
    <col min="12810" max="12810" width="2.42578125" style="206" customWidth="1"/>
    <col min="12811" max="12811" width="14.42578125" style="206" customWidth="1"/>
    <col min="12812" max="12812" width="2.42578125" style="206" customWidth="1"/>
    <col min="12813" max="12813" width="14.42578125" style="206" customWidth="1"/>
    <col min="12814" max="12814" width="2.42578125" style="206" customWidth="1"/>
    <col min="12815" max="12815" width="14.42578125" style="206" customWidth="1"/>
    <col min="12816" max="12816" width="2.42578125" style="206" customWidth="1"/>
    <col min="12817" max="12817" width="14.42578125" style="206" customWidth="1"/>
    <col min="12818" max="12818" width="2.42578125" style="206" customWidth="1"/>
    <col min="12819" max="12819" width="12.28515625" style="206" customWidth="1"/>
    <col min="12820" max="12820" width="1.85546875" style="206" customWidth="1"/>
    <col min="12821" max="12821" width="12.7109375" style="206" customWidth="1"/>
    <col min="12822" max="12823" width="1.5703125" style="206" customWidth="1"/>
    <col min="12824" max="12824" width="13.7109375" style="206" customWidth="1"/>
    <col min="12825" max="12825" width="2.42578125" style="206" customWidth="1"/>
    <col min="12826" max="12826" width="12.140625" style="206" customWidth="1"/>
    <col min="12827" max="12827" width="3.28515625" style="206" customWidth="1"/>
    <col min="12828" max="12828" width="11.85546875" style="206" customWidth="1"/>
    <col min="12829" max="12829" width="3.28515625" style="206" customWidth="1"/>
    <col min="12830" max="12830" width="11.7109375" style="206" bestFit="1" customWidth="1"/>
    <col min="12831" max="12831" width="3.28515625" style="206" customWidth="1"/>
    <col min="12832" max="12832" width="14" style="206" customWidth="1"/>
    <col min="12833" max="12833" width="2.42578125" style="206" customWidth="1"/>
    <col min="12834" max="12834" width="12.7109375" style="206" customWidth="1"/>
    <col min="12835" max="12835" width="2.42578125" style="206" customWidth="1"/>
    <col min="12836" max="12836" width="12.7109375" style="206" customWidth="1"/>
    <col min="12837" max="12837" width="3.28515625" style="206" customWidth="1"/>
    <col min="12838" max="12838" width="5" style="206" customWidth="1"/>
    <col min="12839" max="12839" width="9.7109375" style="206" customWidth="1"/>
    <col min="12840" max="13056" width="12.7109375" style="206"/>
    <col min="13057" max="13057" width="5.85546875" style="206" customWidth="1"/>
    <col min="13058" max="13058" width="2.42578125" style="206" customWidth="1"/>
    <col min="13059" max="13059" width="19.5703125" style="206" customWidth="1"/>
    <col min="13060" max="13060" width="1.5703125" style="206" customWidth="1"/>
    <col min="13061" max="13061" width="14.42578125" style="206" customWidth="1"/>
    <col min="13062" max="13062" width="2.42578125" style="206" customWidth="1"/>
    <col min="13063" max="13063" width="14.42578125" style="206" customWidth="1"/>
    <col min="13064" max="13064" width="2.42578125" style="206" customWidth="1"/>
    <col min="13065" max="13065" width="14.42578125" style="206" customWidth="1"/>
    <col min="13066" max="13066" width="2.42578125" style="206" customWidth="1"/>
    <col min="13067" max="13067" width="14.42578125" style="206" customWidth="1"/>
    <col min="13068" max="13068" width="2.42578125" style="206" customWidth="1"/>
    <col min="13069" max="13069" width="14.42578125" style="206" customWidth="1"/>
    <col min="13070" max="13070" width="2.42578125" style="206" customWidth="1"/>
    <col min="13071" max="13071" width="14.42578125" style="206" customWidth="1"/>
    <col min="13072" max="13072" width="2.42578125" style="206" customWidth="1"/>
    <col min="13073" max="13073" width="14.42578125" style="206" customWidth="1"/>
    <col min="13074" max="13074" width="2.42578125" style="206" customWidth="1"/>
    <col min="13075" max="13075" width="12.28515625" style="206" customWidth="1"/>
    <col min="13076" max="13076" width="1.85546875" style="206" customWidth="1"/>
    <col min="13077" max="13077" width="12.7109375" style="206" customWidth="1"/>
    <col min="13078" max="13079" width="1.5703125" style="206" customWidth="1"/>
    <col min="13080" max="13080" width="13.7109375" style="206" customWidth="1"/>
    <col min="13081" max="13081" width="2.42578125" style="206" customWidth="1"/>
    <col min="13082" max="13082" width="12.140625" style="206" customWidth="1"/>
    <col min="13083" max="13083" width="3.28515625" style="206" customWidth="1"/>
    <col min="13084" max="13084" width="11.85546875" style="206" customWidth="1"/>
    <col min="13085" max="13085" width="3.28515625" style="206" customWidth="1"/>
    <col min="13086" max="13086" width="11.7109375" style="206" bestFit="1" customWidth="1"/>
    <col min="13087" max="13087" width="3.28515625" style="206" customWidth="1"/>
    <col min="13088" max="13088" width="14" style="206" customWidth="1"/>
    <col min="13089" max="13089" width="2.42578125" style="206" customWidth="1"/>
    <col min="13090" max="13090" width="12.7109375" style="206" customWidth="1"/>
    <col min="13091" max="13091" width="2.42578125" style="206" customWidth="1"/>
    <col min="13092" max="13092" width="12.7109375" style="206" customWidth="1"/>
    <col min="13093" max="13093" width="3.28515625" style="206" customWidth="1"/>
    <col min="13094" max="13094" width="5" style="206" customWidth="1"/>
    <col min="13095" max="13095" width="9.7109375" style="206" customWidth="1"/>
    <col min="13096" max="13312" width="12.7109375" style="206"/>
    <col min="13313" max="13313" width="5.85546875" style="206" customWidth="1"/>
    <col min="13314" max="13314" width="2.42578125" style="206" customWidth="1"/>
    <col min="13315" max="13315" width="19.5703125" style="206" customWidth="1"/>
    <col min="13316" max="13316" width="1.5703125" style="206" customWidth="1"/>
    <col min="13317" max="13317" width="14.42578125" style="206" customWidth="1"/>
    <col min="13318" max="13318" width="2.42578125" style="206" customWidth="1"/>
    <col min="13319" max="13319" width="14.42578125" style="206" customWidth="1"/>
    <col min="13320" max="13320" width="2.42578125" style="206" customWidth="1"/>
    <col min="13321" max="13321" width="14.42578125" style="206" customWidth="1"/>
    <col min="13322" max="13322" width="2.42578125" style="206" customWidth="1"/>
    <col min="13323" max="13323" width="14.42578125" style="206" customWidth="1"/>
    <col min="13324" max="13324" width="2.42578125" style="206" customWidth="1"/>
    <col min="13325" max="13325" width="14.42578125" style="206" customWidth="1"/>
    <col min="13326" max="13326" width="2.42578125" style="206" customWidth="1"/>
    <col min="13327" max="13327" width="14.42578125" style="206" customWidth="1"/>
    <col min="13328" max="13328" width="2.42578125" style="206" customWidth="1"/>
    <col min="13329" max="13329" width="14.42578125" style="206" customWidth="1"/>
    <col min="13330" max="13330" width="2.42578125" style="206" customWidth="1"/>
    <col min="13331" max="13331" width="12.28515625" style="206" customWidth="1"/>
    <col min="13332" max="13332" width="1.85546875" style="206" customWidth="1"/>
    <col min="13333" max="13333" width="12.7109375" style="206" customWidth="1"/>
    <col min="13334" max="13335" width="1.5703125" style="206" customWidth="1"/>
    <col min="13336" max="13336" width="13.7109375" style="206" customWidth="1"/>
    <col min="13337" max="13337" width="2.42578125" style="206" customWidth="1"/>
    <col min="13338" max="13338" width="12.140625" style="206" customWidth="1"/>
    <col min="13339" max="13339" width="3.28515625" style="206" customWidth="1"/>
    <col min="13340" max="13340" width="11.85546875" style="206" customWidth="1"/>
    <col min="13341" max="13341" width="3.28515625" style="206" customWidth="1"/>
    <col min="13342" max="13342" width="11.7109375" style="206" bestFit="1" customWidth="1"/>
    <col min="13343" max="13343" width="3.28515625" style="206" customWidth="1"/>
    <col min="13344" max="13344" width="14" style="206" customWidth="1"/>
    <col min="13345" max="13345" width="2.42578125" style="206" customWidth="1"/>
    <col min="13346" max="13346" width="12.7109375" style="206" customWidth="1"/>
    <col min="13347" max="13347" width="2.42578125" style="206" customWidth="1"/>
    <col min="13348" max="13348" width="12.7109375" style="206" customWidth="1"/>
    <col min="13349" max="13349" width="3.28515625" style="206" customWidth="1"/>
    <col min="13350" max="13350" width="5" style="206" customWidth="1"/>
    <col min="13351" max="13351" width="9.7109375" style="206" customWidth="1"/>
    <col min="13352" max="13568" width="12.7109375" style="206"/>
    <col min="13569" max="13569" width="5.85546875" style="206" customWidth="1"/>
    <col min="13570" max="13570" width="2.42578125" style="206" customWidth="1"/>
    <col min="13571" max="13571" width="19.5703125" style="206" customWidth="1"/>
    <col min="13572" max="13572" width="1.5703125" style="206" customWidth="1"/>
    <col min="13573" max="13573" width="14.42578125" style="206" customWidth="1"/>
    <col min="13574" max="13574" width="2.42578125" style="206" customWidth="1"/>
    <col min="13575" max="13575" width="14.42578125" style="206" customWidth="1"/>
    <col min="13576" max="13576" width="2.42578125" style="206" customWidth="1"/>
    <col min="13577" max="13577" width="14.42578125" style="206" customWidth="1"/>
    <col min="13578" max="13578" width="2.42578125" style="206" customWidth="1"/>
    <col min="13579" max="13579" width="14.42578125" style="206" customWidth="1"/>
    <col min="13580" max="13580" width="2.42578125" style="206" customWidth="1"/>
    <col min="13581" max="13581" width="14.42578125" style="206" customWidth="1"/>
    <col min="13582" max="13582" width="2.42578125" style="206" customWidth="1"/>
    <col min="13583" max="13583" width="14.42578125" style="206" customWidth="1"/>
    <col min="13584" max="13584" width="2.42578125" style="206" customWidth="1"/>
    <col min="13585" max="13585" width="14.42578125" style="206" customWidth="1"/>
    <col min="13586" max="13586" width="2.42578125" style="206" customWidth="1"/>
    <col min="13587" max="13587" width="12.28515625" style="206" customWidth="1"/>
    <col min="13588" max="13588" width="1.85546875" style="206" customWidth="1"/>
    <col min="13589" max="13589" width="12.7109375" style="206" customWidth="1"/>
    <col min="13590" max="13591" width="1.5703125" style="206" customWidth="1"/>
    <col min="13592" max="13592" width="13.7109375" style="206" customWidth="1"/>
    <col min="13593" max="13593" width="2.42578125" style="206" customWidth="1"/>
    <col min="13594" max="13594" width="12.140625" style="206" customWidth="1"/>
    <col min="13595" max="13595" width="3.28515625" style="206" customWidth="1"/>
    <col min="13596" max="13596" width="11.85546875" style="206" customWidth="1"/>
    <col min="13597" max="13597" width="3.28515625" style="206" customWidth="1"/>
    <col min="13598" max="13598" width="11.7109375" style="206" bestFit="1" customWidth="1"/>
    <col min="13599" max="13599" width="3.28515625" style="206" customWidth="1"/>
    <col min="13600" max="13600" width="14" style="206" customWidth="1"/>
    <col min="13601" max="13601" width="2.42578125" style="206" customWidth="1"/>
    <col min="13602" max="13602" width="12.7109375" style="206" customWidth="1"/>
    <col min="13603" max="13603" width="2.42578125" style="206" customWidth="1"/>
    <col min="13604" max="13604" width="12.7109375" style="206" customWidth="1"/>
    <col min="13605" max="13605" width="3.28515625" style="206" customWidth="1"/>
    <col min="13606" max="13606" width="5" style="206" customWidth="1"/>
    <col min="13607" max="13607" width="9.7109375" style="206" customWidth="1"/>
    <col min="13608" max="13824" width="12.7109375" style="206"/>
    <col min="13825" max="13825" width="5.85546875" style="206" customWidth="1"/>
    <col min="13826" max="13826" width="2.42578125" style="206" customWidth="1"/>
    <col min="13827" max="13827" width="19.5703125" style="206" customWidth="1"/>
    <col min="13828" max="13828" width="1.5703125" style="206" customWidth="1"/>
    <col min="13829" max="13829" width="14.42578125" style="206" customWidth="1"/>
    <col min="13830" max="13830" width="2.42578125" style="206" customWidth="1"/>
    <col min="13831" max="13831" width="14.42578125" style="206" customWidth="1"/>
    <col min="13832" max="13832" width="2.42578125" style="206" customWidth="1"/>
    <col min="13833" max="13833" width="14.42578125" style="206" customWidth="1"/>
    <col min="13834" max="13834" width="2.42578125" style="206" customWidth="1"/>
    <col min="13835" max="13835" width="14.42578125" style="206" customWidth="1"/>
    <col min="13836" max="13836" width="2.42578125" style="206" customWidth="1"/>
    <col min="13837" max="13837" width="14.42578125" style="206" customWidth="1"/>
    <col min="13838" max="13838" width="2.42578125" style="206" customWidth="1"/>
    <col min="13839" max="13839" width="14.42578125" style="206" customWidth="1"/>
    <col min="13840" max="13840" width="2.42578125" style="206" customWidth="1"/>
    <col min="13841" max="13841" width="14.42578125" style="206" customWidth="1"/>
    <col min="13842" max="13842" width="2.42578125" style="206" customWidth="1"/>
    <col min="13843" max="13843" width="12.28515625" style="206" customWidth="1"/>
    <col min="13844" max="13844" width="1.85546875" style="206" customWidth="1"/>
    <col min="13845" max="13845" width="12.7109375" style="206" customWidth="1"/>
    <col min="13846" max="13847" width="1.5703125" style="206" customWidth="1"/>
    <col min="13848" max="13848" width="13.7109375" style="206" customWidth="1"/>
    <col min="13849" max="13849" width="2.42578125" style="206" customWidth="1"/>
    <col min="13850" max="13850" width="12.140625" style="206" customWidth="1"/>
    <col min="13851" max="13851" width="3.28515625" style="206" customWidth="1"/>
    <col min="13852" max="13852" width="11.85546875" style="206" customWidth="1"/>
    <col min="13853" max="13853" width="3.28515625" style="206" customWidth="1"/>
    <col min="13854" max="13854" width="11.7109375" style="206" bestFit="1" customWidth="1"/>
    <col min="13855" max="13855" width="3.28515625" style="206" customWidth="1"/>
    <col min="13856" max="13856" width="14" style="206" customWidth="1"/>
    <col min="13857" max="13857" width="2.42578125" style="206" customWidth="1"/>
    <col min="13858" max="13858" width="12.7109375" style="206" customWidth="1"/>
    <col min="13859" max="13859" width="2.42578125" style="206" customWidth="1"/>
    <col min="13860" max="13860" width="12.7109375" style="206" customWidth="1"/>
    <col min="13861" max="13861" width="3.28515625" style="206" customWidth="1"/>
    <col min="13862" max="13862" width="5" style="206" customWidth="1"/>
    <col min="13863" max="13863" width="9.7109375" style="206" customWidth="1"/>
    <col min="13864" max="14080" width="12.7109375" style="206"/>
    <col min="14081" max="14081" width="5.85546875" style="206" customWidth="1"/>
    <col min="14082" max="14082" width="2.42578125" style="206" customWidth="1"/>
    <col min="14083" max="14083" width="19.5703125" style="206" customWidth="1"/>
    <col min="14084" max="14084" width="1.5703125" style="206" customWidth="1"/>
    <col min="14085" max="14085" width="14.42578125" style="206" customWidth="1"/>
    <col min="14086" max="14086" width="2.42578125" style="206" customWidth="1"/>
    <col min="14087" max="14087" width="14.42578125" style="206" customWidth="1"/>
    <col min="14088" max="14088" width="2.42578125" style="206" customWidth="1"/>
    <col min="14089" max="14089" width="14.42578125" style="206" customWidth="1"/>
    <col min="14090" max="14090" width="2.42578125" style="206" customWidth="1"/>
    <col min="14091" max="14091" width="14.42578125" style="206" customWidth="1"/>
    <col min="14092" max="14092" width="2.42578125" style="206" customWidth="1"/>
    <col min="14093" max="14093" width="14.42578125" style="206" customWidth="1"/>
    <col min="14094" max="14094" width="2.42578125" style="206" customWidth="1"/>
    <col min="14095" max="14095" width="14.42578125" style="206" customWidth="1"/>
    <col min="14096" max="14096" width="2.42578125" style="206" customWidth="1"/>
    <col min="14097" max="14097" width="14.42578125" style="206" customWidth="1"/>
    <col min="14098" max="14098" width="2.42578125" style="206" customWidth="1"/>
    <col min="14099" max="14099" width="12.28515625" style="206" customWidth="1"/>
    <col min="14100" max="14100" width="1.85546875" style="206" customWidth="1"/>
    <col min="14101" max="14101" width="12.7109375" style="206" customWidth="1"/>
    <col min="14102" max="14103" width="1.5703125" style="206" customWidth="1"/>
    <col min="14104" max="14104" width="13.7109375" style="206" customWidth="1"/>
    <col min="14105" max="14105" width="2.42578125" style="206" customWidth="1"/>
    <col min="14106" max="14106" width="12.140625" style="206" customWidth="1"/>
    <col min="14107" max="14107" width="3.28515625" style="206" customWidth="1"/>
    <col min="14108" max="14108" width="11.85546875" style="206" customWidth="1"/>
    <col min="14109" max="14109" width="3.28515625" style="206" customWidth="1"/>
    <col min="14110" max="14110" width="11.7109375" style="206" bestFit="1" customWidth="1"/>
    <col min="14111" max="14111" width="3.28515625" style="206" customWidth="1"/>
    <col min="14112" max="14112" width="14" style="206" customWidth="1"/>
    <col min="14113" max="14113" width="2.42578125" style="206" customWidth="1"/>
    <col min="14114" max="14114" width="12.7109375" style="206" customWidth="1"/>
    <col min="14115" max="14115" width="2.42578125" style="206" customWidth="1"/>
    <col min="14116" max="14116" width="12.7109375" style="206" customWidth="1"/>
    <col min="14117" max="14117" width="3.28515625" style="206" customWidth="1"/>
    <col min="14118" max="14118" width="5" style="206" customWidth="1"/>
    <col min="14119" max="14119" width="9.7109375" style="206" customWidth="1"/>
    <col min="14120" max="14336" width="12.7109375" style="206"/>
    <col min="14337" max="14337" width="5.85546875" style="206" customWidth="1"/>
    <col min="14338" max="14338" width="2.42578125" style="206" customWidth="1"/>
    <col min="14339" max="14339" width="19.5703125" style="206" customWidth="1"/>
    <col min="14340" max="14340" width="1.5703125" style="206" customWidth="1"/>
    <col min="14341" max="14341" width="14.42578125" style="206" customWidth="1"/>
    <col min="14342" max="14342" width="2.42578125" style="206" customWidth="1"/>
    <col min="14343" max="14343" width="14.42578125" style="206" customWidth="1"/>
    <col min="14344" max="14344" width="2.42578125" style="206" customWidth="1"/>
    <col min="14345" max="14345" width="14.42578125" style="206" customWidth="1"/>
    <col min="14346" max="14346" width="2.42578125" style="206" customWidth="1"/>
    <col min="14347" max="14347" width="14.42578125" style="206" customWidth="1"/>
    <col min="14348" max="14348" width="2.42578125" style="206" customWidth="1"/>
    <col min="14349" max="14349" width="14.42578125" style="206" customWidth="1"/>
    <col min="14350" max="14350" width="2.42578125" style="206" customWidth="1"/>
    <col min="14351" max="14351" width="14.42578125" style="206" customWidth="1"/>
    <col min="14352" max="14352" width="2.42578125" style="206" customWidth="1"/>
    <col min="14353" max="14353" width="14.42578125" style="206" customWidth="1"/>
    <col min="14354" max="14354" width="2.42578125" style="206" customWidth="1"/>
    <col min="14355" max="14355" width="12.28515625" style="206" customWidth="1"/>
    <col min="14356" max="14356" width="1.85546875" style="206" customWidth="1"/>
    <col min="14357" max="14357" width="12.7109375" style="206" customWidth="1"/>
    <col min="14358" max="14359" width="1.5703125" style="206" customWidth="1"/>
    <col min="14360" max="14360" width="13.7109375" style="206" customWidth="1"/>
    <col min="14361" max="14361" width="2.42578125" style="206" customWidth="1"/>
    <col min="14362" max="14362" width="12.140625" style="206" customWidth="1"/>
    <col min="14363" max="14363" width="3.28515625" style="206" customWidth="1"/>
    <col min="14364" max="14364" width="11.85546875" style="206" customWidth="1"/>
    <col min="14365" max="14365" width="3.28515625" style="206" customWidth="1"/>
    <col min="14366" max="14366" width="11.7109375" style="206" bestFit="1" customWidth="1"/>
    <col min="14367" max="14367" width="3.28515625" style="206" customWidth="1"/>
    <col min="14368" max="14368" width="14" style="206" customWidth="1"/>
    <col min="14369" max="14369" width="2.42578125" style="206" customWidth="1"/>
    <col min="14370" max="14370" width="12.7109375" style="206" customWidth="1"/>
    <col min="14371" max="14371" width="2.42578125" style="206" customWidth="1"/>
    <col min="14372" max="14372" width="12.7109375" style="206" customWidth="1"/>
    <col min="14373" max="14373" width="3.28515625" style="206" customWidth="1"/>
    <col min="14374" max="14374" width="5" style="206" customWidth="1"/>
    <col min="14375" max="14375" width="9.7109375" style="206" customWidth="1"/>
    <col min="14376" max="14592" width="12.7109375" style="206"/>
    <col min="14593" max="14593" width="5.85546875" style="206" customWidth="1"/>
    <col min="14594" max="14594" width="2.42578125" style="206" customWidth="1"/>
    <col min="14595" max="14595" width="19.5703125" style="206" customWidth="1"/>
    <col min="14596" max="14596" width="1.5703125" style="206" customWidth="1"/>
    <col min="14597" max="14597" width="14.42578125" style="206" customWidth="1"/>
    <col min="14598" max="14598" width="2.42578125" style="206" customWidth="1"/>
    <col min="14599" max="14599" width="14.42578125" style="206" customWidth="1"/>
    <col min="14600" max="14600" width="2.42578125" style="206" customWidth="1"/>
    <col min="14601" max="14601" width="14.42578125" style="206" customWidth="1"/>
    <col min="14602" max="14602" width="2.42578125" style="206" customWidth="1"/>
    <col min="14603" max="14603" width="14.42578125" style="206" customWidth="1"/>
    <col min="14604" max="14604" width="2.42578125" style="206" customWidth="1"/>
    <col min="14605" max="14605" width="14.42578125" style="206" customWidth="1"/>
    <col min="14606" max="14606" width="2.42578125" style="206" customWidth="1"/>
    <col min="14607" max="14607" width="14.42578125" style="206" customWidth="1"/>
    <col min="14608" max="14608" width="2.42578125" style="206" customWidth="1"/>
    <col min="14609" max="14609" width="14.42578125" style="206" customWidth="1"/>
    <col min="14610" max="14610" width="2.42578125" style="206" customWidth="1"/>
    <col min="14611" max="14611" width="12.28515625" style="206" customWidth="1"/>
    <col min="14612" max="14612" width="1.85546875" style="206" customWidth="1"/>
    <col min="14613" max="14613" width="12.7109375" style="206" customWidth="1"/>
    <col min="14614" max="14615" width="1.5703125" style="206" customWidth="1"/>
    <col min="14616" max="14616" width="13.7109375" style="206" customWidth="1"/>
    <col min="14617" max="14617" width="2.42578125" style="206" customWidth="1"/>
    <col min="14618" max="14618" width="12.140625" style="206" customWidth="1"/>
    <col min="14619" max="14619" width="3.28515625" style="206" customWidth="1"/>
    <col min="14620" max="14620" width="11.85546875" style="206" customWidth="1"/>
    <col min="14621" max="14621" width="3.28515625" style="206" customWidth="1"/>
    <col min="14622" max="14622" width="11.7109375" style="206" bestFit="1" customWidth="1"/>
    <col min="14623" max="14623" width="3.28515625" style="206" customWidth="1"/>
    <col min="14624" max="14624" width="14" style="206" customWidth="1"/>
    <col min="14625" max="14625" width="2.42578125" style="206" customWidth="1"/>
    <col min="14626" max="14626" width="12.7109375" style="206" customWidth="1"/>
    <col min="14627" max="14627" width="2.42578125" style="206" customWidth="1"/>
    <col min="14628" max="14628" width="12.7109375" style="206" customWidth="1"/>
    <col min="14629" max="14629" width="3.28515625" style="206" customWidth="1"/>
    <col min="14630" max="14630" width="5" style="206" customWidth="1"/>
    <col min="14631" max="14631" width="9.7109375" style="206" customWidth="1"/>
    <col min="14632" max="14848" width="12.7109375" style="206"/>
    <col min="14849" max="14849" width="5.85546875" style="206" customWidth="1"/>
    <col min="14850" max="14850" width="2.42578125" style="206" customWidth="1"/>
    <col min="14851" max="14851" width="19.5703125" style="206" customWidth="1"/>
    <col min="14852" max="14852" width="1.5703125" style="206" customWidth="1"/>
    <col min="14853" max="14853" width="14.42578125" style="206" customWidth="1"/>
    <col min="14854" max="14854" width="2.42578125" style="206" customWidth="1"/>
    <col min="14855" max="14855" width="14.42578125" style="206" customWidth="1"/>
    <col min="14856" max="14856" width="2.42578125" style="206" customWidth="1"/>
    <col min="14857" max="14857" width="14.42578125" style="206" customWidth="1"/>
    <col min="14858" max="14858" width="2.42578125" style="206" customWidth="1"/>
    <col min="14859" max="14859" width="14.42578125" style="206" customWidth="1"/>
    <col min="14860" max="14860" width="2.42578125" style="206" customWidth="1"/>
    <col min="14861" max="14861" width="14.42578125" style="206" customWidth="1"/>
    <col min="14862" max="14862" width="2.42578125" style="206" customWidth="1"/>
    <col min="14863" max="14863" width="14.42578125" style="206" customWidth="1"/>
    <col min="14864" max="14864" width="2.42578125" style="206" customWidth="1"/>
    <col min="14865" max="14865" width="14.42578125" style="206" customWidth="1"/>
    <col min="14866" max="14866" width="2.42578125" style="206" customWidth="1"/>
    <col min="14867" max="14867" width="12.28515625" style="206" customWidth="1"/>
    <col min="14868" max="14868" width="1.85546875" style="206" customWidth="1"/>
    <col min="14869" max="14869" width="12.7109375" style="206" customWidth="1"/>
    <col min="14870" max="14871" width="1.5703125" style="206" customWidth="1"/>
    <col min="14872" max="14872" width="13.7109375" style="206" customWidth="1"/>
    <col min="14873" max="14873" width="2.42578125" style="206" customWidth="1"/>
    <col min="14874" max="14874" width="12.140625" style="206" customWidth="1"/>
    <col min="14875" max="14875" width="3.28515625" style="206" customWidth="1"/>
    <col min="14876" max="14876" width="11.85546875" style="206" customWidth="1"/>
    <col min="14877" max="14877" width="3.28515625" style="206" customWidth="1"/>
    <col min="14878" max="14878" width="11.7109375" style="206" bestFit="1" customWidth="1"/>
    <col min="14879" max="14879" width="3.28515625" style="206" customWidth="1"/>
    <col min="14880" max="14880" width="14" style="206" customWidth="1"/>
    <col min="14881" max="14881" width="2.42578125" style="206" customWidth="1"/>
    <col min="14882" max="14882" width="12.7109375" style="206" customWidth="1"/>
    <col min="14883" max="14883" width="2.42578125" style="206" customWidth="1"/>
    <col min="14884" max="14884" width="12.7109375" style="206" customWidth="1"/>
    <col min="14885" max="14885" width="3.28515625" style="206" customWidth="1"/>
    <col min="14886" max="14886" width="5" style="206" customWidth="1"/>
    <col min="14887" max="14887" width="9.7109375" style="206" customWidth="1"/>
    <col min="14888" max="15104" width="12.7109375" style="206"/>
    <col min="15105" max="15105" width="5.85546875" style="206" customWidth="1"/>
    <col min="15106" max="15106" width="2.42578125" style="206" customWidth="1"/>
    <col min="15107" max="15107" width="19.5703125" style="206" customWidth="1"/>
    <col min="15108" max="15108" width="1.5703125" style="206" customWidth="1"/>
    <col min="15109" max="15109" width="14.42578125" style="206" customWidth="1"/>
    <col min="15110" max="15110" width="2.42578125" style="206" customWidth="1"/>
    <col min="15111" max="15111" width="14.42578125" style="206" customWidth="1"/>
    <col min="15112" max="15112" width="2.42578125" style="206" customWidth="1"/>
    <col min="15113" max="15113" width="14.42578125" style="206" customWidth="1"/>
    <col min="15114" max="15114" width="2.42578125" style="206" customWidth="1"/>
    <col min="15115" max="15115" width="14.42578125" style="206" customWidth="1"/>
    <col min="15116" max="15116" width="2.42578125" style="206" customWidth="1"/>
    <col min="15117" max="15117" width="14.42578125" style="206" customWidth="1"/>
    <col min="15118" max="15118" width="2.42578125" style="206" customWidth="1"/>
    <col min="15119" max="15119" width="14.42578125" style="206" customWidth="1"/>
    <col min="15120" max="15120" width="2.42578125" style="206" customWidth="1"/>
    <col min="15121" max="15121" width="14.42578125" style="206" customWidth="1"/>
    <col min="15122" max="15122" width="2.42578125" style="206" customWidth="1"/>
    <col min="15123" max="15123" width="12.28515625" style="206" customWidth="1"/>
    <col min="15124" max="15124" width="1.85546875" style="206" customWidth="1"/>
    <col min="15125" max="15125" width="12.7109375" style="206" customWidth="1"/>
    <col min="15126" max="15127" width="1.5703125" style="206" customWidth="1"/>
    <col min="15128" max="15128" width="13.7109375" style="206" customWidth="1"/>
    <col min="15129" max="15129" width="2.42578125" style="206" customWidth="1"/>
    <col min="15130" max="15130" width="12.140625" style="206" customWidth="1"/>
    <col min="15131" max="15131" width="3.28515625" style="206" customWidth="1"/>
    <col min="15132" max="15132" width="11.85546875" style="206" customWidth="1"/>
    <col min="15133" max="15133" width="3.28515625" style="206" customWidth="1"/>
    <col min="15134" max="15134" width="11.7109375" style="206" bestFit="1" customWidth="1"/>
    <col min="15135" max="15135" width="3.28515625" style="206" customWidth="1"/>
    <col min="15136" max="15136" width="14" style="206" customWidth="1"/>
    <col min="15137" max="15137" width="2.42578125" style="206" customWidth="1"/>
    <col min="15138" max="15138" width="12.7109375" style="206" customWidth="1"/>
    <col min="15139" max="15139" width="2.42578125" style="206" customWidth="1"/>
    <col min="15140" max="15140" width="12.7109375" style="206" customWidth="1"/>
    <col min="15141" max="15141" width="3.28515625" style="206" customWidth="1"/>
    <col min="15142" max="15142" width="5" style="206" customWidth="1"/>
    <col min="15143" max="15143" width="9.7109375" style="206" customWidth="1"/>
    <col min="15144" max="15360" width="12.7109375" style="206"/>
    <col min="15361" max="15361" width="5.85546875" style="206" customWidth="1"/>
    <col min="15362" max="15362" width="2.42578125" style="206" customWidth="1"/>
    <col min="15363" max="15363" width="19.5703125" style="206" customWidth="1"/>
    <col min="15364" max="15364" width="1.5703125" style="206" customWidth="1"/>
    <col min="15365" max="15365" width="14.42578125" style="206" customWidth="1"/>
    <col min="15366" max="15366" width="2.42578125" style="206" customWidth="1"/>
    <col min="15367" max="15367" width="14.42578125" style="206" customWidth="1"/>
    <col min="15368" max="15368" width="2.42578125" style="206" customWidth="1"/>
    <col min="15369" max="15369" width="14.42578125" style="206" customWidth="1"/>
    <col min="15370" max="15370" width="2.42578125" style="206" customWidth="1"/>
    <col min="15371" max="15371" width="14.42578125" style="206" customWidth="1"/>
    <col min="15372" max="15372" width="2.42578125" style="206" customWidth="1"/>
    <col min="15373" max="15373" width="14.42578125" style="206" customWidth="1"/>
    <col min="15374" max="15374" width="2.42578125" style="206" customWidth="1"/>
    <col min="15375" max="15375" width="14.42578125" style="206" customWidth="1"/>
    <col min="15376" max="15376" width="2.42578125" style="206" customWidth="1"/>
    <col min="15377" max="15377" width="14.42578125" style="206" customWidth="1"/>
    <col min="15378" max="15378" width="2.42578125" style="206" customWidth="1"/>
    <col min="15379" max="15379" width="12.28515625" style="206" customWidth="1"/>
    <col min="15380" max="15380" width="1.85546875" style="206" customWidth="1"/>
    <col min="15381" max="15381" width="12.7109375" style="206" customWidth="1"/>
    <col min="15382" max="15383" width="1.5703125" style="206" customWidth="1"/>
    <col min="15384" max="15384" width="13.7109375" style="206" customWidth="1"/>
    <col min="15385" max="15385" width="2.42578125" style="206" customWidth="1"/>
    <col min="15386" max="15386" width="12.140625" style="206" customWidth="1"/>
    <col min="15387" max="15387" width="3.28515625" style="206" customWidth="1"/>
    <col min="15388" max="15388" width="11.85546875" style="206" customWidth="1"/>
    <col min="15389" max="15389" width="3.28515625" style="206" customWidth="1"/>
    <col min="15390" max="15390" width="11.7109375" style="206" bestFit="1" customWidth="1"/>
    <col min="15391" max="15391" width="3.28515625" style="206" customWidth="1"/>
    <col min="15392" max="15392" width="14" style="206" customWidth="1"/>
    <col min="15393" max="15393" width="2.42578125" style="206" customWidth="1"/>
    <col min="15394" max="15394" width="12.7109375" style="206" customWidth="1"/>
    <col min="15395" max="15395" width="2.42578125" style="206" customWidth="1"/>
    <col min="15396" max="15396" width="12.7109375" style="206" customWidth="1"/>
    <col min="15397" max="15397" width="3.28515625" style="206" customWidth="1"/>
    <col min="15398" max="15398" width="5" style="206" customWidth="1"/>
    <col min="15399" max="15399" width="9.7109375" style="206" customWidth="1"/>
    <col min="15400" max="15616" width="12.7109375" style="206"/>
    <col min="15617" max="15617" width="5.85546875" style="206" customWidth="1"/>
    <col min="15618" max="15618" width="2.42578125" style="206" customWidth="1"/>
    <col min="15619" max="15619" width="19.5703125" style="206" customWidth="1"/>
    <col min="15620" max="15620" width="1.5703125" style="206" customWidth="1"/>
    <col min="15621" max="15621" width="14.42578125" style="206" customWidth="1"/>
    <col min="15622" max="15622" width="2.42578125" style="206" customWidth="1"/>
    <col min="15623" max="15623" width="14.42578125" style="206" customWidth="1"/>
    <col min="15624" max="15624" width="2.42578125" style="206" customWidth="1"/>
    <col min="15625" max="15625" width="14.42578125" style="206" customWidth="1"/>
    <col min="15626" max="15626" width="2.42578125" style="206" customWidth="1"/>
    <col min="15627" max="15627" width="14.42578125" style="206" customWidth="1"/>
    <col min="15628" max="15628" width="2.42578125" style="206" customWidth="1"/>
    <col min="15629" max="15629" width="14.42578125" style="206" customWidth="1"/>
    <col min="15630" max="15630" width="2.42578125" style="206" customWidth="1"/>
    <col min="15631" max="15631" width="14.42578125" style="206" customWidth="1"/>
    <col min="15632" max="15632" width="2.42578125" style="206" customWidth="1"/>
    <col min="15633" max="15633" width="14.42578125" style="206" customWidth="1"/>
    <col min="15634" max="15634" width="2.42578125" style="206" customWidth="1"/>
    <col min="15635" max="15635" width="12.28515625" style="206" customWidth="1"/>
    <col min="15636" max="15636" width="1.85546875" style="206" customWidth="1"/>
    <col min="15637" max="15637" width="12.7109375" style="206" customWidth="1"/>
    <col min="15638" max="15639" width="1.5703125" style="206" customWidth="1"/>
    <col min="15640" max="15640" width="13.7109375" style="206" customWidth="1"/>
    <col min="15641" max="15641" width="2.42578125" style="206" customWidth="1"/>
    <col min="15642" max="15642" width="12.140625" style="206" customWidth="1"/>
    <col min="15643" max="15643" width="3.28515625" style="206" customWidth="1"/>
    <col min="15644" max="15644" width="11.85546875" style="206" customWidth="1"/>
    <col min="15645" max="15645" width="3.28515625" style="206" customWidth="1"/>
    <col min="15646" max="15646" width="11.7109375" style="206" bestFit="1" customWidth="1"/>
    <col min="15647" max="15647" width="3.28515625" style="206" customWidth="1"/>
    <col min="15648" max="15648" width="14" style="206" customWidth="1"/>
    <col min="15649" max="15649" width="2.42578125" style="206" customWidth="1"/>
    <col min="15650" max="15650" width="12.7109375" style="206" customWidth="1"/>
    <col min="15651" max="15651" width="2.42578125" style="206" customWidth="1"/>
    <col min="15652" max="15652" width="12.7109375" style="206" customWidth="1"/>
    <col min="15653" max="15653" width="3.28515625" style="206" customWidth="1"/>
    <col min="15654" max="15654" width="5" style="206" customWidth="1"/>
    <col min="15655" max="15655" width="9.7109375" style="206" customWidth="1"/>
    <col min="15656" max="15872" width="12.7109375" style="206"/>
    <col min="15873" max="15873" width="5.85546875" style="206" customWidth="1"/>
    <col min="15874" max="15874" width="2.42578125" style="206" customWidth="1"/>
    <col min="15875" max="15875" width="19.5703125" style="206" customWidth="1"/>
    <col min="15876" max="15876" width="1.5703125" style="206" customWidth="1"/>
    <col min="15877" max="15877" width="14.42578125" style="206" customWidth="1"/>
    <col min="15878" max="15878" width="2.42578125" style="206" customWidth="1"/>
    <col min="15879" max="15879" width="14.42578125" style="206" customWidth="1"/>
    <col min="15880" max="15880" width="2.42578125" style="206" customWidth="1"/>
    <col min="15881" max="15881" width="14.42578125" style="206" customWidth="1"/>
    <col min="15882" max="15882" width="2.42578125" style="206" customWidth="1"/>
    <col min="15883" max="15883" width="14.42578125" style="206" customWidth="1"/>
    <col min="15884" max="15884" width="2.42578125" style="206" customWidth="1"/>
    <col min="15885" max="15885" width="14.42578125" style="206" customWidth="1"/>
    <col min="15886" max="15886" width="2.42578125" style="206" customWidth="1"/>
    <col min="15887" max="15887" width="14.42578125" style="206" customWidth="1"/>
    <col min="15888" max="15888" width="2.42578125" style="206" customWidth="1"/>
    <col min="15889" max="15889" width="14.42578125" style="206" customWidth="1"/>
    <col min="15890" max="15890" width="2.42578125" style="206" customWidth="1"/>
    <col min="15891" max="15891" width="12.28515625" style="206" customWidth="1"/>
    <col min="15892" max="15892" width="1.85546875" style="206" customWidth="1"/>
    <col min="15893" max="15893" width="12.7109375" style="206" customWidth="1"/>
    <col min="15894" max="15895" width="1.5703125" style="206" customWidth="1"/>
    <col min="15896" max="15896" width="13.7109375" style="206" customWidth="1"/>
    <col min="15897" max="15897" width="2.42578125" style="206" customWidth="1"/>
    <col min="15898" max="15898" width="12.140625" style="206" customWidth="1"/>
    <col min="15899" max="15899" width="3.28515625" style="206" customWidth="1"/>
    <col min="15900" max="15900" width="11.85546875" style="206" customWidth="1"/>
    <col min="15901" max="15901" width="3.28515625" style="206" customWidth="1"/>
    <col min="15902" max="15902" width="11.7109375" style="206" bestFit="1" customWidth="1"/>
    <col min="15903" max="15903" width="3.28515625" style="206" customWidth="1"/>
    <col min="15904" max="15904" width="14" style="206" customWidth="1"/>
    <col min="15905" max="15905" width="2.42578125" style="206" customWidth="1"/>
    <col min="15906" max="15906" width="12.7109375" style="206" customWidth="1"/>
    <col min="15907" max="15907" width="2.42578125" style="206" customWidth="1"/>
    <col min="15908" max="15908" width="12.7109375" style="206" customWidth="1"/>
    <col min="15909" max="15909" width="3.28515625" style="206" customWidth="1"/>
    <col min="15910" max="15910" width="5" style="206" customWidth="1"/>
    <col min="15911" max="15911" width="9.7109375" style="206" customWidth="1"/>
    <col min="15912" max="16128" width="12.7109375" style="206"/>
    <col min="16129" max="16129" width="5.85546875" style="206" customWidth="1"/>
    <col min="16130" max="16130" width="2.42578125" style="206" customWidth="1"/>
    <col min="16131" max="16131" width="19.5703125" style="206" customWidth="1"/>
    <col min="16132" max="16132" width="1.5703125" style="206" customWidth="1"/>
    <col min="16133" max="16133" width="14.42578125" style="206" customWidth="1"/>
    <col min="16134" max="16134" width="2.42578125" style="206" customWidth="1"/>
    <col min="16135" max="16135" width="14.42578125" style="206" customWidth="1"/>
    <col min="16136" max="16136" width="2.42578125" style="206" customWidth="1"/>
    <col min="16137" max="16137" width="14.42578125" style="206" customWidth="1"/>
    <col min="16138" max="16138" width="2.42578125" style="206" customWidth="1"/>
    <col min="16139" max="16139" width="14.42578125" style="206" customWidth="1"/>
    <col min="16140" max="16140" width="2.42578125" style="206" customWidth="1"/>
    <col min="16141" max="16141" width="14.42578125" style="206" customWidth="1"/>
    <col min="16142" max="16142" width="2.42578125" style="206" customWidth="1"/>
    <col min="16143" max="16143" width="14.42578125" style="206" customWidth="1"/>
    <col min="16144" max="16144" width="2.42578125" style="206" customWidth="1"/>
    <col min="16145" max="16145" width="14.42578125" style="206" customWidth="1"/>
    <col min="16146" max="16146" width="2.42578125" style="206" customWidth="1"/>
    <col min="16147" max="16147" width="12.28515625" style="206" customWidth="1"/>
    <col min="16148" max="16148" width="1.85546875" style="206" customWidth="1"/>
    <col min="16149" max="16149" width="12.7109375" style="206" customWidth="1"/>
    <col min="16150" max="16151" width="1.5703125" style="206" customWidth="1"/>
    <col min="16152" max="16152" width="13.7109375" style="206" customWidth="1"/>
    <col min="16153" max="16153" width="2.42578125" style="206" customWidth="1"/>
    <col min="16154" max="16154" width="12.140625" style="206" customWidth="1"/>
    <col min="16155" max="16155" width="3.28515625" style="206" customWidth="1"/>
    <col min="16156" max="16156" width="11.85546875" style="206" customWidth="1"/>
    <col min="16157" max="16157" width="3.28515625" style="206" customWidth="1"/>
    <col min="16158" max="16158" width="11.7109375" style="206" bestFit="1" customWidth="1"/>
    <col min="16159" max="16159" width="3.28515625" style="206" customWidth="1"/>
    <col min="16160" max="16160" width="14" style="206" customWidth="1"/>
    <col min="16161" max="16161" width="2.42578125" style="206" customWidth="1"/>
    <col min="16162" max="16162" width="12.7109375" style="206" customWidth="1"/>
    <col min="16163" max="16163" width="2.42578125" style="206" customWidth="1"/>
    <col min="16164" max="16164" width="12.7109375" style="206" customWidth="1"/>
    <col min="16165" max="16165" width="3.28515625" style="206" customWidth="1"/>
    <col min="16166" max="16166" width="5" style="206" customWidth="1"/>
    <col min="16167" max="16167" width="9.7109375" style="206" customWidth="1"/>
    <col min="16168" max="16384" width="12.7109375" style="206"/>
  </cols>
  <sheetData>
    <row r="1" spans="1:40" ht="10.5" customHeight="1" x14ac:dyDescent="0.25">
      <c r="A1" s="203"/>
      <c r="B1" s="203"/>
      <c r="C1" s="203"/>
      <c r="D1" s="203"/>
      <c r="E1" s="203"/>
      <c r="F1" s="203"/>
      <c r="G1" s="203"/>
      <c r="H1" s="203"/>
      <c r="I1" s="203"/>
      <c r="J1" s="203"/>
      <c r="K1" s="203"/>
      <c r="L1" s="203"/>
      <c r="M1" s="203"/>
      <c r="N1" s="203"/>
      <c r="O1" s="203"/>
      <c r="P1" s="203"/>
      <c r="Q1" s="203"/>
      <c r="R1" s="203"/>
      <c r="S1" s="203"/>
      <c r="T1" s="203"/>
      <c r="U1" s="204" t="s">
        <v>40</v>
      </c>
      <c r="V1" s="203"/>
      <c r="W1" s="203"/>
      <c r="X1" s="205" t="s">
        <v>41</v>
      </c>
      <c r="Y1" s="203"/>
      <c r="AA1" s="205"/>
      <c r="AB1" s="205"/>
      <c r="AC1" s="205"/>
      <c r="AD1" s="229"/>
      <c r="AE1" s="203"/>
      <c r="AF1" s="203"/>
      <c r="AG1" s="203"/>
      <c r="AH1" s="203"/>
      <c r="AI1" s="203"/>
      <c r="AJ1" s="203"/>
      <c r="AK1" s="203"/>
      <c r="AL1" s="204" t="s">
        <v>313</v>
      </c>
      <c r="AM1" s="204"/>
      <c r="AN1" s="203"/>
    </row>
    <row r="2" spans="1:40" ht="10.5" customHeight="1" x14ac:dyDescent="0.25">
      <c r="A2" s="220"/>
      <c r="B2" s="203"/>
      <c r="C2" s="203"/>
      <c r="D2" s="203"/>
      <c r="E2" s="203"/>
      <c r="F2" s="203"/>
      <c r="G2" s="203"/>
      <c r="H2" s="203"/>
      <c r="I2" s="203"/>
      <c r="J2" s="203"/>
      <c r="K2" s="203"/>
      <c r="L2" s="203"/>
      <c r="M2" s="203"/>
      <c r="N2" s="203"/>
      <c r="O2" s="203"/>
      <c r="P2" s="203"/>
      <c r="Q2" s="203"/>
      <c r="R2" s="203"/>
      <c r="S2" s="203"/>
      <c r="T2" s="203"/>
      <c r="U2" s="204" t="s">
        <v>251</v>
      </c>
      <c r="V2" s="203"/>
      <c r="W2" s="203"/>
      <c r="X2" s="205" t="s">
        <v>252</v>
      </c>
      <c r="Y2" s="203"/>
      <c r="AA2" s="205"/>
      <c r="AB2" s="205"/>
      <c r="AC2" s="205"/>
      <c r="AD2" s="229"/>
      <c r="AE2" s="203"/>
      <c r="AF2" s="203"/>
      <c r="AG2" s="203"/>
      <c r="AH2" s="203"/>
      <c r="AI2" s="203"/>
      <c r="AJ2" s="203"/>
      <c r="AK2" s="203"/>
      <c r="AL2" s="204" t="s">
        <v>314</v>
      </c>
      <c r="AM2" s="204"/>
      <c r="AN2" s="203"/>
    </row>
    <row r="3" spans="1:40" ht="10.5" customHeight="1" x14ac:dyDescent="0.25">
      <c r="A3" s="218"/>
      <c r="B3" s="203"/>
      <c r="C3" s="203"/>
      <c r="D3" s="203"/>
      <c r="E3" s="203"/>
      <c r="F3" s="203"/>
      <c r="G3" s="203"/>
      <c r="H3" s="203"/>
      <c r="I3" s="203"/>
      <c r="J3" s="203"/>
      <c r="K3" s="203"/>
      <c r="L3" s="203"/>
      <c r="M3" s="203"/>
      <c r="N3" s="203"/>
      <c r="O3" s="203"/>
      <c r="P3" s="203"/>
      <c r="Q3" s="203"/>
      <c r="R3" s="203"/>
      <c r="S3" s="203"/>
      <c r="T3" s="203"/>
      <c r="U3" s="204" t="s">
        <v>46</v>
      </c>
      <c r="V3" s="203"/>
      <c r="W3" s="203"/>
      <c r="X3" s="207" t="s">
        <v>47</v>
      </c>
      <c r="Y3" s="203"/>
      <c r="AA3" s="205"/>
      <c r="AB3" s="205"/>
      <c r="AC3" s="205"/>
      <c r="AD3" s="229"/>
      <c r="AE3" s="203"/>
      <c r="AG3" s="203"/>
      <c r="AH3" s="203"/>
      <c r="AI3" s="203"/>
      <c r="AJ3" s="203"/>
      <c r="AK3" s="203"/>
      <c r="AL3" s="203"/>
      <c r="AM3" s="203"/>
      <c r="AN3" s="203"/>
    </row>
    <row r="4" spans="1:40" ht="9.6" customHeight="1" x14ac:dyDescent="0.25">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G4" s="203"/>
      <c r="AH4" s="203"/>
      <c r="AI4" s="203"/>
      <c r="AJ4" s="203"/>
      <c r="AK4" s="203"/>
      <c r="AL4" s="203"/>
      <c r="AM4" s="203"/>
      <c r="AN4" s="203"/>
    </row>
    <row r="5" spans="1:40" ht="9.6" customHeight="1" x14ac:dyDescent="0.25">
      <c r="A5" s="20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row>
    <row r="6" spans="1:40" ht="9.6"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row>
    <row r="7" spans="1:40" ht="9.6"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19"/>
      <c r="AE7" s="203"/>
      <c r="AF7" s="203"/>
      <c r="AG7" s="203"/>
      <c r="AH7" s="203"/>
      <c r="AI7" s="203"/>
      <c r="AJ7" s="203"/>
      <c r="AK7" s="203"/>
      <c r="AL7" s="203"/>
      <c r="AM7" s="203"/>
      <c r="AN7" s="203"/>
    </row>
    <row r="8" spans="1:40" ht="9.6" customHeight="1" x14ac:dyDescent="0.25">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8"/>
      <c r="AE8" s="203"/>
      <c r="AF8" s="210" t="s">
        <v>63</v>
      </c>
      <c r="AG8" s="210"/>
      <c r="AH8" s="210"/>
      <c r="AI8" s="210"/>
      <c r="AJ8" s="210"/>
      <c r="AK8" s="203"/>
      <c r="AL8" s="203"/>
      <c r="AM8" s="203"/>
      <c r="AN8" s="203"/>
    </row>
    <row r="9" spans="1:40" ht="9.6" customHeight="1" x14ac:dyDescent="0.25">
      <c r="A9" s="203"/>
      <c r="B9" s="203"/>
      <c r="C9" s="203"/>
      <c r="D9" s="203"/>
      <c r="E9" s="203"/>
      <c r="F9" s="203"/>
      <c r="G9" s="203"/>
      <c r="H9" s="203"/>
      <c r="I9" s="203"/>
      <c r="J9" s="203"/>
      <c r="K9" s="203"/>
      <c r="L9" s="203"/>
      <c r="M9" s="211"/>
      <c r="N9" s="203"/>
      <c r="O9" s="203"/>
      <c r="P9" s="203"/>
      <c r="Q9" s="203"/>
      <c r="R9" s="203"/>
      <c r="S9" s="203"/>
      <c r="T9" s="203"/>
      <c r="U9" s="203"/>
      <c r="V9" s="203"/>
      <c r="W9" s="203"/>
      <c r="X9" s="203"/>
      <c r="Y9" s="203"/>
      <c r="Z9" s="203"/>
      <c r="AA9" s="203"/>
      <c r="AB9" s="203"/>
      <c r="AC9" s="203"/>
      <c r="AD9" s="219"/>
      <c r="AE9" s="203"/>
      <c r="AF9" s="203"/>
      <c r="AG9" s="203"/>
      <c r="AH9" s="203"/>
      <c r="AI9" s="203"/>
      <c r="AJ9" s="211"/>
      <c r="AK9" s="203"/>
      <c r="AL9" s="203"/>
      <c r="AM9" s="203"/>
      <c r="AN9" s="203"/>
    </row>
    <row r="10" spans="1:40" ht="9.6" customHeight="1" x14ac:dyDescent="0.25">
      <c r="A10" s="203"/>
      <c r="B10" s="203"/>
      <c r="C10" s="203"/>
      <c r="D10" s="203"/>
      <c r="E10" s="211" t="s">
        <v>315</v>
      </c>
      <c r="F10" s="203"/>
      <c r="G10" s="211" t="s">
        <v>316</v>
      </c>
      <c r="H10" s="203"/>
      <c r="I10" s="211" t="s">
        <v>317</v>
      </c>
      <c r="J10" s="203"/>
      <c r="K10" s="211" t="s">
        <v>318</v>
      </c>
      <c r="L10" s="203"/>
      <c r="M10" s="211" t="s">
        <v>319</v>
      </c>
      <c r="N10" s="203"/>
      <c r="O10" s="211" t="s">
        <v>320</v>
      </c>
      <c r="P10" s="203"/>
      <c r="Q10" s="211" t="s">
        <v>321</v>
      </c>
      <c r="R10" s="203"/>
      <c r="S10" s="203"/>
      <c r="T10" s="203"/>
      <c r="U10" s="211"/>
      <c r="V10" s="203"/>
      <c r="W10" s="203"/>
      <c r="X10" s="211" t="s">
        <v>322</v>
      </c>
      <c r="Y10" s="203"/>
      <c r="Z10" s="211" t="s">
        <v>323</v>
      </c>
      <c r="AA10" s="211"/>
      <c r="AB10" s="211" t="s">
        <v>324</v>
      </c>
      <c r="AC10" s="211"/>
      <c r="AD10" s="211" t="s">
        <v>325</v>
      </c>
      <c r="AE10" s="203"/>
      <c r="AF10" s="203"/>
      <c r="AG10" s="203"/>
      <c r="AH10" s="211" t="s">
        <v>61</v>
      </c>
      <c r="AI10" s="203"/>
      <c r="AJ10" s="211" t="s">
        <v>62</v>
      </c>
      <c r="AK10" s="203"/>
      <c r="AL10" s="203"/>
      <c r="AM10" s="203"/>
      <c r="AN10" s="203"/>
    </row>
    <row r="11" spans="1:40" ht="9.6" customHeight="1" x14ac:dyDescent="0.25">
      <c r="A11" s="212" t="s">
        <v>69</v>
      </c>
      <c r="B11" s="203"/>
      <c r="C11" s="212" t="s">
        <v>71</v>
      </c>
      <c r="D11" s="203"/>
      <c r="E11" s="212" t="s">
        <v>326</v>
      </c>
      <c r="F11" s="203"/>
      <c r="G11" s="212" t="s">
        <v>327</v>
      </c>
      <c r="H11" s="203"/>
      <c r="I11" s="212" t="s">
        <v>328</v>
      </c>
      <c r="J11" s="203"/>
      <c r="K11" s="212" t="s">
        <v>328</v>
      </c>
      <c r="L11" s="203"/>
      <c r="M11" s="212" t="s">
        <v>328</v>
      </c>
      <c r="N11" s="203"/>
      <c r="O11" s="212" t="s">
        <v>329</v>
      </c>
      <c r="P11" s="203"/>
      <c r="Q11" s="212" t="s">
        <v>330</v>
      </c>
      <c r="R11" s="203"/>
      <c r="S11" s="212" t="s">
        <v>331</v>
      </c>
      <c r="T11" s="203"/>
      <c r="U11" s="212" t="s">
        <v>332</v>
      </c>
      <c r="V11" s="203"/>
      <c r="W11" s="203"/>
      <c r="X11" s="212" t="s">
        <v>333</v>
      </c>
      <c r="Y11" s="203"/>
      <c r="Z11" s="212" t="s">
        <v>334</v>
      </c>
      <c r="AA11" s="213"/>
      <c r="AB11" s="212" t="s">
        <v>335</v>
      </c>
      <c r="AC11" s="213"/>
      <c r="AD11" s="212" t="s">
        <v>336</v>
      </c>
      <c r="AE11" s="203"/>
      <c r="AF11" s="212" t="s">
        <v>72</v>
      </c>
      <c r="AG11" s="203"/>
      <c r="AH11" s="212" t="s">
        <v>73</v>
      </c>
      <c r="AI11" s="203"/>
      <c r="AJ11" s="212" t="s">
        <v>78</v>
      </c>
      <c r="AK11" s="203"/>
      <c r="AL11" s="212" t="s">
        <v>69</v>
      </c>
      <c r="AM11" s="213"/>
      <c r="AN11" s="203"/>
    </row>
    <row r="12" spans="1:40" ht="9.75" customHeight="1" x14ac:dyDescent="0.25">
      <c r="A12" s="203"/>
      <c r="B12" s="10" t="s">
        <v>279</v>
      </c>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23"/>
      <c r="AA12" s="203"/>
      <c r="AB12" s="223"/>
      <c r="AC12" s="203"/>
      <c r="AD12" s="203"/>
      <c r="AE12" s="203"/>
      <c r="AF12" s="203"/>
      <c r="AG12" s="203"/>
      <c r="AH12" s="203"/>
      <c r="AI12" s="203"/>
      <c r="AJ12" s="203"/>
      <c r="AK12" s="203"/>
      <c r="AL12" s="203"/>
      <c r="AM12" s="203"/>
      <c r="AN12" s="203"/>
    </row>
    <row r="13" spans="1:40" ht="9.75" customHeight="1" x14ac:dyDescent="0.25">
      <c r="A13" s="203">
        <v>1</v>
      </c>
      <c r="B13" s="203"/>
      <c r="C13" s="273" t="s">
        <v>82</v>
      </c>
      <c r="D13" s="203"/>
      <c r="E13" s="189">
        <v>33843610</v>
      </c>
      <c r="F13" s="203"/>
      <c r="G13" s="189">
        <v>11264818</v>
      </c>
      <c r="H13" s="203"/>
      <c r="I13" s="189">
        <v>36883865</v>
      </c>
      <c r="J13" s="203"/>
      <c r="K13" s="189">
        <v>0</v>
      </c>
      <c r="L13" s="203"/>
      <c r="M13" s="189">
        <v>3558915</v>
      </c>
      <c r="N13" s="203"/>
      <c r="O13" s="189">
        <v>3932554</v>
      </c>
      <c r="P13" s="203"/>
      <c r="Q13" s="189">
        <v>4495829</v>
      </c>
      <c r="R13" s="203"/>
      <c r="S13" s="189">
        <v>2513138</v>
      </c>
      <c r="T13" s="203"/>
      <c r="U13" s="189">
        <v>574440</v>
      </c>
      <c r="V13" s="203"/>
      <c r="W13" s="203"/>
      <c r="X13" s="189">
        <v>12912839</v>
      </c>
      <c r="Y13" s="203"/>
      <c r="Z13" s="189">
        <v>23999948</v>
      </c>
      <c r="AA13" s="189"/>
      <c r="AB13" s="189">
        <v>0</v>
      </c>
      <c r="AC13" s="189"/>
      <c r="AD13" s="189">
        <v>784348</v>
      </c>
      <c r="AE13" s="203"/>
      <c r="AF13" s="189">
        <f t="shared" ref="AF13:AF50" si="0">SUM(E13:AD13)</f>
        <v>134764304</v>
      </c>
      <c r="AG13" s="204"/>
      <c r="AH13" s="105">
        <f t="shared" ref="AH13:AH28" si="1">AF13/AN13</f>
        <v>836.78549518782984</v>
      </c>
      <c r="AI13" s="203"/>
      <c r="AJ13" s="188">
        <f t="shared" ref="AJ13:AJ50" si="2">IF(AH$52,AH13/AH$52*100,0)</f>
        <v>125.60037080398534</v>
      </c>
      <c r="AK13" s="220"/>
      <c r="AL13" s="203">
        <v>1</v>
      </c>
      <c r="AM13" s="203"/>
      <c r="AN13" s="220">
        <v>161050</v>
      </c>
    </row>
    <row r="14" spans="1:40" ht="9.75" customHeight="1" x14ac:dyDescent="0.25">
      <c r="A14" s="203">
        <v>2</v>
      </c>
      <c r="B14" s="203"/>
      <c r="C14" s="273" t="s">
        <v>83</v>
      </c>
      <c r="D14" s="203"/>
      <c r="E14" s="190">
        <v>4430693</v>
      </c>
      <c r="F14" s="203"/>
      <c r="G14" s="190">
        <v>250806</v>
      </c>
      <c r="H14" s="203"/>
      <c r="I14" s="190">
        <v>1327635</v>
      </c>
      <c r="J14" s="203"/>
      <c r="K14" s="190">
        <v>0</v>
      </c>
      <c r="L14" s="203"/>
      <c r="M14" s="190">
        <v>281256</v>
      </c>
      <c r="N14" s="203"/>
      <c r="O14" s="190">
        <v>401879</v>
      </c>
      <c r="P14" s="203"/>
      <c r="Q14" s="190">
        <v>180814</v>
      </c>
      <c r="R14" s="203"/>
      <c r="S14" s="190">
        <v>512787</v>
      </c>
      <c r="T14" s="203"/>
      <c r="U14" s="190">
        <v>110635</v>
      </c>
      <c r="V14" s="203"/>
      <c r="W14" s="203"/>
      <c r="X14" s="190">
        <v>1417096</v>
      </c>
      <c r="Y14" s="203"/>
      <c r="Z14" s="190">
        <v>6015143</v>
      </c>
      <c r="AA14" s="190"/>
      <c r="AB14" s="190">
        <v>0</v>
      </c>
      <c r="AC14" s="190"/>
      <c r="AD14" s="190">
        <v>0</v>
      </c>
      <c r="AE14" s="203"/>
      <c r="AF14" s="190">
        <f t="shared" si="0"/>
        <v>14928744</v>
      </c>
      <c r="AG14" s="203"/>
      <c r="AH14" s="188">
        <f t="shared" si="1"/>
        <v>884.56147419565093</v>
      </c>
      <c r="AI14" s="203"/>
      <c r="AJ14" s="188">
        <f t="shared" si="2"/>
        <v>132.77148062055645</v>
      </c>
      <c r="AK14" s="220"/>
      <c r="AL14" s="203">
        <v>2</v>
      </c>
      <c r="AM14" s="203"/>
      <c r="AN14" s="220">
        <v>16877</v>
      </c>
    </row>
    <row r="15" spans="1:40" ht="9.75" customHeight="1" x14ac:dyDescent="0.25">
      <c r="A15" s="203">
        <v>3</v>
      </c>
      <c r="B15" s="203"/>
      <c r="C15" s="273" t="s">
        <v>85</v>
      </c>
      <c r="D15" s="203"/>
      <c r="E15" s="190">
        <v>387031</v>
      </c>
      <c r="F15" s="203"/>
      <c r="G15" s="190">
        <v>364564</v>
      </c>
      <c r="H15" s="203"/>
      <c r="I15" s="190">
        <v>189708</v>
      </c>
      <c r="J15" s="203"/>
      <c r="K15" s="190">
        <v>0</v>
      </c>
      <c r="L15" s="203"/>
      <c r="M15" s="190">
        <v>160662</v>
      </c>
      <c r="N15" s="203"/>
      <c r="O15" s="190">
        <v>32698</v>
      </c>
      <c r="P15" s="203"/>
      <c r="Q15" s="190">
        <v>40337</v>
      </c>
      <c r="R15" s="203"/>
      <c r="S15" s="190">
        <v>0</v>
      </c>
      <c r="T15" s="203"/>
      <c r="U15" s="190">
        <v>0</v>
      </c>
      <c r="V15" s="203"/>
      <c r="W15" s="203"/>
      <c r="X15" s="190">
        <v>16587</v>
      </c>
      <c r="Y15" s="203"/>
      <c r="Z15" s="190">
        <v>354913</v>
      </c>
      <c r="AA15" s="190"/>
      <c r="AB15" s="190">
        <v>0</v>
      </c>
      <c r="AC15" s="190"/>
      <c r="AD15" s="190">
        <v>0</v>
      </c>
      <c r="AE15" s="203"/>
      <c r="AF15" s="190">
        <f t="shared" si="0"/>
        <v>1546500</v>
      </c>
      <c r="AG15" s="203"/>
      <c r="AH15" s="188">
        <f t="shared" si="1"/>
        <v>243.5049598488427</v>
      </c>
      <c r="AI15" s="203"/>
      <c r="AJ15" s="188">
        <f t="shared" si="2"/>
        <v>36.549765053897197</v>
      </c>
      <c r="AK15" s="220"/>
      <c r="AL15" s="203">
        <v>3</v>
      </c>
      <c r="AM15" s="203"/>
      <c r="AN15" s="220">
        <v>6351</v>
      </c>
    </row>
    <row r="16" spans="1:40" ht="9.75" customHeight="1" x14ac:dyDescent="0.25">
      <c r="A16" s="203">
        <v>4</v>
      </c>
      <c r="B16" s="203"/>
      <c r="C16" s="273" t="s">
        <v>86</v>
      </c>
      <c r="D16" s="203"/>
      <c r="E16" s="190">
        <v>11876599</v>
      </c>
      <c r="F16" s="203"/>
      <c r="G16" s="190">
        <v>4764420</v>
      </c>
      <c r="H16" s="203"/>
      <c r="I16" s="190">
        <v>8540881</v>
      </c>
      <c r="J16" s="203"/>
      <c r="K16" s="190">
        <v>3500</v>
      </c>
      <c r="L16" s="203"/>
      <c r="M16" s="190">
        <v>902902</v>
      </c>
      <c r="N16" s="203"/>
      <c r="O16" s="190">
        <v>1369883</v>
      </c>
      <c r="P16" s="203"/>
      <c r="Q16" s="190">
        <v>236226</v>
      </c>
      <c r="R16" s="203"/>
      <c r="S16" s="190">
        <v>671562</v>
      </c>
      <c r="T16" s="203"/>
      <c r="U16" s="190">
        <v>0</v>
      </c>
      <c r="V16" s="203"/>
      <c r="W16" s="203"/>
      <c r="X16" s="190">
        <v>5659226</v>
      </c>
      <c r="Y16" s="203"/>
      <c r="Z16" s="190">
        <v>12212802</v>
      </c>
      <c r="AA16" s="190"/>
      <c r="AB16" s="190">
        <v>0</v>
      </c>
      <c r="AC16" s="190"/>
      <c r="AD16" s="190">
        <v>0</v>
      </c>
      <c r="AE16" s="203"/>
      <c r="AF16" s="190">
        <f t="shared" si="0"/>
        <v>46238001</v>
      </c>
      <c r="AG16" s="203"/>
      <c r="AH16" s="188">
        <f t="shared" si="1"/>
        <v>938.25208498204177</v>
      </c>
      <c r="AI16" s="203"/>
      <c r="AJ16" s="188">
        <f t="shared" si="2"/>
        <v>140.83036866563356</v>
      </c>
      <c r="AK16" s="220"/>
      <c r="AL16" s="203">
        <v>4</v>
      </c>
      <c r="AM16" s="203"/>
      <c r="AN16" s="220">
        <v>49281</v>
      </c>
    </row>
    <row r="17" spans="1:40" ht="9.75" customHeight="1" x14ac:dyDescent="0.25">
      <c r="A17" s="203">
        <v>5</v>
      </c>
      <c r="B17" s="203"/>
      <c r="C17" s="273" t="s">
        <v>87</v>
      </c>
      <c r="D17" s="203"/>
      <c r="E17" s="190">
        <v>41660626</v>
      </c>
      <c r="F17" s="203"/>
      <c r="G17" s="190">
        <v>10828586</v>
      </c>
      <c r="H17" s="203"/>
      <c r="I17" s="190">
        <v>28048966</v>
      </c>
      <c r="J17" s="203"/>
      <c r="K17" s="190">
        <v>0</v>
      </c>
      <c r="L17" s="203"/>
      <c r="M17" s="190">
        <v>6679643</v>
      </c>
      <c r="N17" s="203"/>
      <c r="O17" s="190">
        <v>1731069</v>
      </c>
      <c r="P17" s="203"/>
      <c r="Q17" s="190">
        <v>3329708</v>
      </c>
      <c r="R17" s="203"/>
      <c r="S17" s="190">
        <v>5055551</v>
      </c>
      <c r="T17" s="203"/>
      <c r="U17" s="190">
        <v>1051583</v>
      </c>
      <c r="V17" s="203"/>
      <c r="W17" s="203"/>
      <c r="X17" s="190">
        <v>5621555</v>
      </c>
      <c r="Y17" s="203"/>
      <c r="Z17" s="190">
        <v>28008569</v>
      </c>
      <c r="AA17" s="190"/>
      <c r="AB17" s="190">
        <v>0</v>
      </c>
      <c r="AC17" s="190"/>
      <c r="AD17" s="190">
        <v>2673978</v>
      </c>
      <c r="AE17" s="203"/>
      <c r="AF17" s="190">
        <f t="shared" si="0"/>
        <v>134689834</v>
      </c>
      <c r="AG17" s="203"/>
      <c r="AH17" s="193">
        <f t="shared" si="1"/>
        <v>552.30630505027307</v>
      </c>
      <c r="AI17" s="203"/>
      <c r="AJ17" s="193">
        <f t="shared" si="2"/>
        <v>82.900429214684422</v>
      </c>
      <c r="AK17" s="220"/>
      <c r="AL17" s="203">
        <v>5</v>
      </c>
      <c r="AM17" s="203"/>
      <c r="AN17" s="220">
        <v>243868</v>
      </c>
    </row>
    <row r="18" spans="1:40" ht="9.75" customHeight="1" x14ac:dyDescent="0.25">
      <c r="A18" s="203">
        <v>6</v>
      </c>
      <c r="B18" s="203"/>
      <c r="C18" s="273" t="s">
        <v>88</v>
      </c>
      <c r="D18" s="203"/>
      <c r="E18" s="190">
        <v>8171187</v>
      </c>
      <c r="F18" s="203"/>
      <c r="G18" s="190">
        <v>973796</v>
      </c>
      <c r="H18" s="203"/>
      <c r="I18" s="190">
        <v>3148433</v>
      </c>
      <c r="J18" s="203"/>
      <c r="K18" s="190">
        <v>0</v>
      </c>
      <c r="L18" s="203"/>
      <c r="M18" s="190">
        <v>505649</v>
      </c>
      <c r="N18" s="203"/>
      <c r="O18" s="190">
        <v>465094</v>
      </c>
      <c r="P18" s="203"/>
      <c r="Q18" s="190">
        <v>48735</v>
      </c>
      <c r="R18" s="203"/>
      <c r="S18" s="190">
        <v>134345</v>
      </c>
      <c r="T18" s="203"/>
      <c r="U18" s="190">
        <v>0</v>
      </c>
      <c r="V18" s="203"/>
      <c r="W18" s="203"/>
      <c r="X18" s="190">
        <v>1235791</v>
      </c>
      <c r="Y18" s="203"/>
      <c r="Z18" s="190">
        <v>7288705</v>
      </c>
      <c r="AA18" s="190"/>
      <c r="AB18" s="190">
        <v>0</v>
      </c>
      <c r="AC18" s="190"/>
      <c r="AD18" s="190">
        <v>0</v>
      </c>
      <c r="AE18" s="203"/>
      <c r="AF18" s="190">
        <f t="shared" si="0"/>
        <v>21971735</v>
      </c>
      <c r="AG18" s="203"/>
      <c r="AH18" s="193">
        <f t="shared" si="1"/>
        <v>1251.0952624985764</v>
      </c>
      <c r="AI18" s="203"/>
      <c r="AJ18" s="193">
        <f t="shared" si="2"/>
        <v>187.78770638902918</v>
      </c>
      <c r="AK18" s="220"/>
      <c r="AL18" s="203">
        <v>6</v>
      </c>
      <c r="AM18" s="203"/>
      <c r="AN18" s="220">
        <v>17562</v>
      </c>
    </row>
    <row r="19" spans="1:40" ht="9.75" customHeight="1" x14ac:dyDescent="0.25">
      <c r="A19" s="203">
        <v>7</v>
      </c>
      <c r="B19" s="203"/>
      <c r="C19" s="273" t="s">
        <v>89</v>
      </c>
      <c r="D19" s="203"/>
      <c r="E19" s="190">
        <v>1436858</v>
      </c>
      <c r="F19" s="203"/>
      <c r="G19" s="190">
        <v>400909</v>
      </c>
      <c r="H19" s="203"/>
      <c r="I19" s="190">
        <v>551434</v>
      </c>
      <c r="J19" s="203"/>
      <c r="K19" s="190">
        <v>0</v>
      </c>
      <c r="L19" s="203"/>
      <c r="M19" s="190">
        <v>180494</v>
      </c>
      <c r="N19" s="203"/>
      <c r="O19" s="190">
        <v>252732</v>
      </c>
      <c r="P19" s="203"/>
      <c r="Q19" s="190">
        <v>37636</v>
      </c>
      <c r="R19" s="203"/>
      <c r="S19" s="190">
        <v>94495</v>
      </c>
      <c r="T19" s="203"/>
      <c r="U19" s="190">
        <v>0</v>
      </c>
      <c r="V19" s="203"/>
      <c r="W19" s="203"/>
      <c r="X19" s="190">
        <v>29514</v>
      </c>
      <c r="Y19" s="203"/>
      <c r="Z19" s="190">
        <v>1085409</v>
      </c>
      <c r="AA19" s="190"/>
      <c r="AB19" s="190">
        <v>0</v>
      </c>
      <c r="AC19" s="190"/>
      <c r="AD19" s="190">
        <v>24573</v>
      </c>
      <c r="AE19" s="203"/>
      <c r="AF19" s="190">
        <f t="shared" si="0"/>
        <v>4094054</v>
      </c>
      <c r="AG19" s="203"/>
      <c r="AH19" s="193">
        <f t="shared" si="1"/>
        <v>716.24457662701195</v>
      </c>
      <c r="AI19" s="203"/>
      <c r="AJ19" s="193">
        <f t="shared" si="2"/>
        <v>107.50734199868404</v>
      </c>
      <c r="AK19" s="220"/>
      <c r="AL19" s="203">
        <v>7</v>
      </c>
      <c r="AM19" s="203"/>
      <c r="AN19" s="220">
        <v>5716</v>
      </c>
    </row>
    <row r="20" spans="1:40" ht="9.75" customHeight="1" x14ac:dyDescent="0.25">
      <c r="A20" s="203">
        <v>8</v>
      </c>
      <c r="B20" s="203"/>
      <c r="C20" s="273" t="s">
        <v>90</v>
      </c>
      <c r="D20" s="203"/>
      <c r="E20" s="190">
        <v>8929130</v>
      </c>
      <c r="F20" s="203"/>
      <c r="G20" s="190">
        <v>960242</v>
      </c>
      <c r="H20" s="203"/>
      <c r="I20" s="190">
        <v>5242488</v>
      </c>
      <c r="J20" s="203"/>
      <c r="K20" s="190">
        <v>0</v>
      </c>
      <c r="L20" s="203"/>
      <c r="M20" s="190">
        <v>1405391</v>
      </c>
      <c r="N20" s="203"/>
      <c r="O20" s="190">
        <v>904043</v>
      </c>
      <c r="P20" s="203"/>
      <c r="Q20" s="190">
        <v>157855</v>
      </c>
      <c r="R20" s="203"/>
      <c r="S20" s="190">
        <v>0</v>
      </c>
      <c r="T20" s="203"/>
      <c r="U20" s="190">
        <v>0</v>
      </c>
      <c r="V20" s="203"/>
      <c r="W20" s="203"/>
      <c r="X20" s="190">
        <v>1120709</v>
      </c>
      <c r="Y20" s="203"/>
      <c r="Z20" s="190">
        <v>8478457</v>
      </c>
      <c r="AA20" s="190"/>
      <c r="AB20" s="190">
        <v>0</v>
      </c>
      <c r="AC20" s="190"/>
      <c r="AD20" s="190">
        <v>0</v>
      </c>
      <c r="AE20" s="203"/>
      <c r="AF20" s="190">
        <f t="shared" si="0"/>
        <v>27198315</v>
      </c>
      <c r="AG20" s="203"/>
      <c r="AH20" s="193">
        <f t="shared" si="1"/>
        <v>670.07427937915747</v>
      </c>
      <c r="AI20" s="203"/>
      <c r="AJ20" s="193">
        <f t="shared" si="2"/>
        <v>100.57724284207872</v>
      </c>
      <c r="AK20" s="220"/>
      <c r="AL20" s="203">
        <v>8</v>
      </c>
      <c r="AM20" s="203"/>
      <c r="AN20" s="220">
        <v>40590</v>
      </c>
    </row>
    <row r="21" spans="1:40" ht="9.75" customHeight="1" x14ac:dyDescent="0.25">
      <c r="A21" s="203">
        <v>9</v>
      </c>
      <c r="B21" s="203"/>
      <c r="C21" s="273" t="s">
        <v>91</v>
      </c>
      <c r="D21" s="203"/>
      <c r="E21" s="190">
        <v>1673423</v>
      </c>
      <c r="F21" s="203"/>
      <c r="G21" s="190">
        <v>396871</v>
      </c>
      <c r="H21" s="203"/>
      <c r="I21" s="190">
        <v>797123</v>
      </c>
      <c r="J21" s="203"/>
      <c r="K21" s="190">
        <v>0</v>
      </c>
      <c r="L21" s="203"/>
      <c r="M21" s="190">
        <v>115442</v>
      </c>
      <c r="N21" s="203"/>
      <c r="O21" s="190">
        <v>208182</v>
      </c>
      <c r="P21" s="203"/>
      <c r="Q21" s="190">
        <v>58367</v>
      </c>
      <c r="R21" s="203"/>
      <c r="S21" s="190">
        <v>0</v>
      </c>
      <c r="T21" s="203"/>
      <c r="U21" s="190">
        <v>0</v>
      </c>
      <c r="V21" s="203"/>
      <c r="W21" s="203"/>
      <c r="X21" s="190">
        <v>1406633</v>
      </c>
      <c r="Y21" s="203"/>
      <c r="Z21" s="190">
        <v>2081576</v>
      </c>
      <c r="AA21" s="190"/>
      <c r="AB21" s="190">
        <v>0</v>
      </c>
      <c r="AC21" s="190"/>
      <c r="AD21" s="190">
        <v>0</v>
      </c>
      <c r="AE21" s="203"/>
      <c r="AF21" s="190">
        <f t="shared" si="0"/>
        <v>6737617</v>
      </c>
      <c r="AG21" s="203"/>
      <c r="AH21" s="193">
        <f t="shared" si="1"/>
        <v>1218.155306454529</v>
      </c>
      <c r="AI21" s="203"/>
      <c r="AJ21" s="193">
        <f t="shared" si="2"/>
        <v>182.84346354878892</v>
      </c>
      <c r="AK21" s="220"/>
      <c r="AL21" s="203">
        <v>9</v>
      </c>
      <c r="AM21" s="203"/>
      <c r="AN21" s="220">
        <v>5531</v>
      </c>
    </row>
    <row r="22" spans="1:40" ht="9.75" customHeight="1" x14ac:dyDescent="0.25">
      <c r="A22" s="203">
        <v>10</v>
      </c>
      <c r="B22" s="203"/>
      <c r="C22" s="273" t="s">
        <v>92</v>
      </c>
      <c r="D22" s="203"/>
      <c r="E22" s="190">
        <v>11836812</v>
      </c>
      <c r="F22" s="203"/>
      <c r="G22" s="190">
        <v>1577007</v>
      </c>
      <c r="H22" s="203"/>
      <c r="I22" s="190">
        <v>9344777</v>
      </c>
      <c r="J22" s="203"/>
      <c r="K22" s="190">
        <v>0</v>
      </c>
      <c r="L22" s="203"/>
      <c r="M22" s="190">
        <v>722485</v>
      </c>
      <c r="N22" s="203"/>
      <c r="O22" s="190">
        <v>2801820</v>
      </c>
      <c r="P22" s="203"/>
      <c r="Q22" s="190">
        <v>476560</v>
      </c>
      <c r="R22" s="203"/>
      <c r="S22" s="190">
        <v>600325</v>
      </c>
      <c r="T22" s="203"/>
      <c r="U22" s="190">
        <v>0</v>
      </c>
      <c r="V22" s="203"/>
      <c r="W22" s="203"/>
      <c r="X22" s="190">
        <v>592796</v>
      </c>
      <c r="Y22" s="203"/>
      <c r="Z22" s="190">
        <v>6374777</v>
      </c>
      <c r="AA22" s="190"/>
      <c r="AB22" s="190">
        <v>0</v>
      </c>
      <c r="AC22" s="190"/>
      <c r="AD22" s="190">
        <v>101718</v>
      </c>
      <c r="AE22" s="203"/>
      <c r="AF22" s="190">
        <f t="shared" si="0"/>
        <v>34429077</v>
      </c>
      <c r="AG22" s="203"/>
      <c r="AH22" s="193">
        <f t="shared" si="1"/>
        <v>1402.29215542522</v>
      </c>
      <c r="AI22" s="203"/>
      <c r="AJ22" s="193">
        <f t="shared" si="2"/>
        <v>210.48215547449547</v>
      </c>
      <c r="AK22" s="220"/>
      <c r="AL22" s="203">
        <v>10</v>
      </c>
      <c r="AM22" s="203"/>
      <c r="AN22" s="220">
        <v>24552</v>
      </c>
    </row>
    <row r="23" spans="1:40" ht="9.75" customHeight="1" x14ac:dyDescent="0.25">
      <c r="A23" s="203">
        <v>11</v>
      </c>
      <c r="B23" s="203"/>
      <c r="C23" s="273" t="s">
        <v>93</v>
      </c>
      <c r="D23" s="203"/>
      <c r="E23" s="190">
        <v>5172399</v>
      </c>
      <c r="F23" s="203"/>
      <c r="G23" s="190">
        <v>1339573</v>
      </c>
      <c r="H23" s="203"/>
      <c r="I23" s="190">
        <v>4506417</v>
      </c>
      <c r="J23" s="203"/>
      <c r="K23" s="190">
        <v>54398</v>
      </c>
      <c r="L23" s="203"/>
      <c r="M23" s="190">
        <v>350424</v>
      </c>
      <c r="N23" s="203"/>
      <c r="O23" s="190">
        <v>431753</v>
      </c>
      <c r="P23" s="203"/>
      <c r="Q23" s="190">
        <v>531692</v>
      </c>
      <c r="R23" s="203"/>
      <c r="S23" s="190">
        <v>258567</v>
      </c>
      <c r="T23" s="203"/>
      <c r="U23" s="190">
        <v>17107</v>
      </c>
      <c r="V23" s="203"/>
      <c r="W23" s="203"/>
      <c r="X23" s="190">
        <v>568491</v>
      </c>
      <c r="Y23" s="203"/>
      <c r="Z23" s="190">
        <v>3540063</v>
      </c>
      <c r="AA23" s="190"/>
      <c r="AB23" s="190">
        <v>0</v>
      </c>
      <c r="AC23" s="190"/>
      <c r="AD23" s="190">
        <v>7559</v>
      </c>
      <c r="AE23" s="203"/>
      <c r="AF23" s="190">
        <f t="shared" si="0"/>
        <v>16778443</v>
      </c>
      <c r="AG23" s="203"/>
      <c r="AH23" s="193">
        <f t="shared" si="1"/>
        <v>1160.3349239280774</v>
      </c>
      <c r="AI23" s="203"/>
      <c r="AJ23" s="193">
        <f t="shared" si="2"/>
        <v>174.16470235238401</v>
      </c>
      <c r="AK23" s="220"/>
      <c r="AL23" s="203">
        <v>11</v>
      </c>
      <c r="AM23" s="203"/>
      <c r="AN23" s="220">
        <v>14460</v>
      </c>
    </row>
    <row r="24" spans="1:40" ht="9.75" customHeight="1" x14ac:dyDescent="0.25">
      <c r="A24" s="203">
        <v>12</v>
      </c>
      <c r="B24" s="203"/>
      <c r="C24" s="273" t="s">
        <v>94</v>
      </c>
      <c r="D24" s="203"/>
      <c r="E24" s="190">
        <v>1896307</v>
      </c>
      <c r="F24" s="203"/>
      <c r="G24" s="190">
        <v>539420</v>
      </c>
      <c r="H24" s="203"/>
      <c r="I24" s="190">
        <v>959312</v>
      </c>
      <c r="J24" s="203"/>
      <c r="K24" s="190">
        <v>0</v>
      </c>
      <c r="L24" s="203"/>
      <c r="M24" s="190">
        <v>184638</v>
      </c>
      <c r="N24" s="203"/>
      <c r="O24" s="190">
        <v>51751</v>
      </c>
      <c r="P24" s="203"/>
      <c r="Q24" s="190">
        <v>51649</v>
      </c>
      <c r="R24" s="203"/>
      <c r="S24" s="190">
        <v>300133</v>
      </c>
      <c r="T24" s="203"/>
      <c r="U24" s="190">
        <v>0</v>
      </c>
      <c r="V24" s="203"/>
      <c r="W24" s="203"/>
      <c r="X24" s="190">
        <v>148234</v>
      </c>
      <c r="Y24" s="203"/>
      <c r="Z24" s="190">
        <v>1478018</v>
      </c>
      <c r="AA24" s="190"/>
      <c r="AB24" s="190">
        <v>0</v>
      </c>
      <c r="AC24" s="190"/>
      <c r="AD24" s="190">
        <v>31403</v>
      </c>
      <c r="AE24" s="203"/>
      <c r="AF24" s="190">
        <f t="shared" si="0"/>
        <v>5640865</v>
      </c>
      <c r="AG24" s="203"/>
      <c r="AH24" s="193">
        <f t="shared" si="1"/>
        <v>678.96786230139628</v>
      </c>
      <c r="AI24" s="203"/>
      <c r="AJ24" s="193">
        <f t="shared" si="2"/>
        <v>101.91215760725211</v>
      </c>
      <c r="AK24" s="220"/>
      <c r="AL24" s="203">
        <v>12</v>
      </c>
      <c r="AM24" s="203"/>
      <c r="AN24" s="220">
        <v>8308</v>
      </c>
    </row>
    <row r="25" spans="1:40" ht="9.75" customHeight="1" x14ac:dyDescent="0.25">
      <c r="A25" s="203">
        <v>13</v>
      </c>
      <c r="B25" s="203"/>
      <c r="C25" s="273" t="s">
        <v>95</v>
      </c>
      <c r="D25" s="203"/>
      <c r="E25" s="190">
        <v>11925147</v>
      </c>
      <c r="F25" s="203"/>
      <c r="G25" s="190">
        <v>1850089</v>
      </c>
      <c r="H25" s="203"/>
      <c r="I25" s="190">
        <v>6575645</v>
      </c>
      <c r="J25" s="203"/>
      <c r="K25" s="190">
        <v>0</v>
      </c>
      <c r="L25" s="203"/>
      <c r="M25" s="190">
        <v>502675</v>
      </c>
      <c r="N25" s="203"/>
      <c r="O25" s="190">
        <v>944752</v>
      </c>
      <c r="P25" s="203"/>
      <c r="Q25" s="190">
        <v>703388</v>
      </c>
      <c r="R25" s="203"/>
      <c r="S25" s="190">
        <v>474305</v>
      </c>
      <c r="T25" s="203"/>
      <c r="U25" s="190">
        <v>530822</v>
      </c>
      <c r="V25" s="203"/>
      <c r="W25" s="203"/>
      <c r="X25" s="190">
        <v>1547989</v>
      </c>
      <c r="Y25" s="203"/>
      <c r="Z25" s="190">
        <v>11918714</v>
      </c>
      <c r="AA25" s="190"/>
      <c r="AB25" s="190">
        <v>0</v>
      </c>
      <c r="AC25" s="190"/>
      <c r="AD25" s="190">
        <v>120062</v>
      </c>
      <c r="AE25" s="203"/>
      <c r="AF25" s="190">
        <f t="shared" si="0"/>
        <v>37093588</v>
      </c>
      <c r="AG25" s="203"/>
      <c r="AH25" s="193">
        <f t="shared" si="1"/>
        <v>1306.7103956036215</v>
      </c>
      <c r="AI25" s="203"/>
      <c r="AJ25" s="193">
        <f t="shared" si="2"/>
        <v>196.13546263059584</v>
      </c>
      <c r="AK25" s="220"/>
      <c r="AL25" s="203">
        <v>13</v>
      </c>
      <c r="AM25" s="203"/>
      <c r="AN25" s="220">
        <v>28387</v>
      </c>
    </row>
    <row r="26" spans="1:40" ht="9.75" customHeight="1" x14ac:dyDescent="0.25">
      <c r="A26" s="203">
        <v>14</v>
      </c>
      <c r="B26" s="203"/>
      <c r="C26" s="273" t="s">
        <v>96</v>
      </c>
      <c r="D26" s="203"/>
      <c r="E26" s="190">
        <v>2309786</v>
      </c>
      <c r="F26" s="203"/>
      <c r="G26" s="190">
        <v>182582</v>
      </c>
      <c r="H26" s="203"/>
      <c r="I26" s="190">
        <v>1017075</v>
      </c>
      <c r="J26" s="203"/>
      <c r="K26" s="190">
        <v>0</v>
      </c>
      <c r="L26" s="203"/>
      <c r="M26" s="190">
        <v>119992</v>
      </c>
      <c r="N26" s="203"/>
      <c r="O26" s="190">
        <v>207544</v>
      </c>
      <c r="P26" s="203"/>
      <c r="Q26" s="190">
        <v>93</v>
      </c>
      <c r="R26" s="203"/>
      <c r="S26" s="190">
        <v>0</v>
      </c>
      <c r="T26" s="203"/>
      <c r="U26" s="190">
        <v>14317</v>
      </c>
      <c r="V26" s="203"/>
      <c r="W26" s="203"/>
      <c r="X26" s="190">
        <v>173369</v>
      </c>
      <c r="Y26" s="203"/>
      <c r="Z26" s="190">
        <v>2177725</v>
      </c>
      <c r="AA26" s="190"/>
      <c r="AB26" s="190">
        <v>0</v>
      </c>
      <c r="AC26" s="190"/>
      <c r="AD26" s="190">
        <v>44012</v>
      </c>
      <c r="AE26" s="203"/>
      <c r="AF26" s="190">
        <f t="shared" si="0"/>
        <v>6246495</v>
      </c>
      <c r="AG26" s="203"/>
      <c r="AH26" s="193">
        <f t="shared" si="1"/>
        <v>948.3065128282982</v>
      </c>
      <c r="AI26" s="203"/>
      <c r="AJ26" s="193">
        <f t="shared" si="2"/>
        <v>142.33952468348286</v>
      </c>
      <c r="AK26" s="220"/>
      <c r="AL26" s="203">
        <v>14</v>
      </c>
      <c r="AM26" s="203"/>
      <c r="AN26" s="220">
        <v>6587</v>
      </c>
    </row>
    <row r="27" spans="1:40" ht="9.75" customHeight="1" x14ac:dyDescent="0.25">
      <c r="A27" s="203">
        <v>15</v>
      </c>
      <c r="B27" s="203"/>
      <c r="C27" s="273" t="s">
        <v>97</v>
      </c>
      <c r="D27" s="203"/>
      <c r="E27" s="190">
        <v>15740811</v>
      </c>
      <c r="F27" s="203"/>
      <c r="G27" s="190">
        <v>4977080</v>
      </c>
      <c r="H27" s="203"/>
      <c r="I27" s="190">
        <v>14251134</v>
      </c>
      <c r="J27" s="203"/>
      <c r="K27" s="190">
        <v>0</v>
      </c>
      <c r="L27" s="203"/>
      <c r="M27" s="190">
        <v>4496435</v>
      </c>
      <c r="N27" s="203"/>
      <c r="O27" s="190">
        <v>704714</v>
      </c>
      <c r="P27" s="203"/>
      <c r="Q27" s="190">
        <v>765088</v>
      </c>
      <c r="R27" s="203"/>
      <c r="S27" s="190">
        <v>4336342</v>
      </c>
      <c r="T27" s="203"/>
      <c r="U27" s="190">
        <v>1213377</v>
      </c>
      <c r="V27" s="203"/>
      <c r="W27" s="203"/>
      <c r="X27" s="190">
        <v>4075773</v>
      </c>
      <c r="Y27" s="203"/>
      <c r="Z27" s="190">
        <v>22081266</v>
      </c>
      <c r="AA27" s="190"/>
      <c r="AB27" s="190">
        <v>0</v>
      </c>
      <c r="AC27" s="190"/>
      <c r="AD27" s="190">
        <v>109523</v>
      </c>
      <c r="AE27" s="203"/>
      <c r="AF27" s="190">
        <f t="shared" si="0"/>
        <v>72751543</v>
      </c>
      <c r="AG27" s="203"/>
      <c r="AH27" s="193">
        <f t="shared" si="1"/>
        <v>536.40108678822378</v>
      </c>
      <c r="AI27" s="203"/>
      <c r="AJ27" s="193">
        <f t="shared" si="2"/>
        <v>80.513077470515753</v>
      </c>
      <c r="AK27" s="220"/>
      <c r="AL27" s="203">
        <v>15</v>
      </c>
      <c r="AM27" s="203"/>
      <c r="AN27" s="220">
        <v>135629</v>
      </c>
    </row>
    <row r="28" spans="1:40" ht="9.75" customHeight="1" x14ac:dyDescent="0.25">
      <c r="A28" s="203">
        <v>16</v>
      </c>
      <c r="B28" s="203"/>
      <c r="C28" s="273" t="s">
        <v>98</v>
      </c>
      <c r="D28" s="203"/>
      <c r="E28" s="190">
        <v>14336901</v>
      </c>
      <c r="F28" s="203"/>
      <c r="G28" s="190">
        <v>1999498</v>
      </c>
      <c r="H28" s="203"/>
      <c r="I28" s="190">
        <v>7155016</v>
      </c>
      <c r="J28" s="203"/>
      <c r="K28" s="190">
        <v>0</v>
      </c>
      <c r="L28" s="203"/>
      <c r="M28" s="190">
        <v>1283426</v>
      </c>
      <c r="N28" s="203"/>
      <c r="O28" s="190">
        <v>836191</v>
      </c>
      <c r="P28" s="203"/>
      <c r="Q28" s="190">
        <v>492631</v>
      </c>
      <c r="R28" s="203"/>
      <c r="S28" s="190">
        <v>171011</v>
      </c>
      <c r="T28" s="203"/>
      <c r="U28" s="190">
        <v>533382</v>
      </c>
      <c r="V28" s="203"/>
      <c r="W28" s="203"/>
      <c r="X28" s="190">
        <v>3136402</v>
      </c>
      <c r="Y28" s="203"/>
      <c r="Z28" s="190">
        <v>14225678</v>
      </c>
      <c r="AA28" s="190"/>
      <c r="AB28" s="190">
        <v>0</v>
      </c>
      <c r="AC28" s="190"/>
      <c r="AD28" s="190">
        <v>192064</v>
      </c>
      <c r="AE28" s="203"/>
      <c r="AF28" s="190">
        <f t="shared" si="0"/>
        <v>44362200</v>
      </c>
      <c r="AG28" s="203"/>
      <c r="AH28" s="193">
        <f t="shared" si="1"/>
        <v>812.40523019448415</v>
      </c>
      <c r="AI28" s="203"/>
      <c r="AJ28" s="193">
        <f t="shared" si="2"/>
        <v>121.94092601069779</v>
      </c>
      <c r="AK28" s="220"/>
      <c r="AL28" s="203">
        <v>16</v>
      </c>
      <c r="AM28" s="203"/>
      <c r="AN28" s="220">
        <v>54606</v>
      </c>
    </row>
    <row r="29" spans="1:40" ht="9.75" customHeight="1" x14ac:dyDescent="0.25">
      <c r="A29" s="203">
        <v>17</v>
      </c>
      <c r="B29" s="203"/>
      <c r="C29" s="273" t="s">
        <v>99</v>
      </c>
      <c r="D29" s="203"/>
      <c r="E29" s="190">
        <v>0</v>
      </c>
      <c r="F29" s="203"/>
      <c r="G29" s="190">
        <v>0</v>
      </c>
      <c r="H29" s="203"/>
      <c r="I29" s="190">
        <v>0</v>
      </c>
      <c r="J29" s="203"/>
      <c r="K29" s="190">
        <v>0</v>
      </c>
      <c r="L29" s="203"/>
      <c r="M29" s="190">
        <v>0</v>
      </c>
      <c r="N29" s="203"/>
      <c r="O29" s="190">
        <v>0</v>
      </c>
      <c r="P29" s="203"/>
      <c r="Q29" s="190">
        <v>0</v>
      </c>
      <c r="R29" s="203"/>
      <c r="S29" s="190">
        <v>0</v>
      </c>
      <c r="T29" s="203"/>
      <c r="U29" s="190">
        <v>0</v>
      </c>
      <c r="V29" s="203"/>
      <c r="W29" s="203"/>
      <c r="X29" s="190">
        <v>0</v>
      </c>
      <c r="Y29" s="203"/>
      <c r="Z29" s="190">
        <v>0</v>
      </c>
      <c r="AA29" s="190"/>
      <c r="AB29" s="190">
        <v>0</v>
      </c>
      <c r="AC29" s="190"/>
      <c r="AD29" s="190">
        <v>0</v>
      </c>
      <c r="AE29" s="203"/>
      <c r="AF29" s="190">
        <f t="shared" si="0"/>
        <v>0</v>
      </c>
      <c r="AG29" s="203"/>
      <c r="AH29" s="193">
        <v>0</v>
      </c>
      <c r="AI29" s="203"/>
      <c r="AJ29" s="193">
        <f t="shared" si="2"/>
        <v>0</v>
      </c>
      <c r="AK29" s="220"/>
      <c r="AL29" s="203">
        <v>17</v>
      </c>
      <c r="AM29" s="203"/>
      <c r="AN29" s="220">
        <v>0</v>
      </c>
    </row>
    <row r="30" spans="1:40" ht="9.75" customHeight="1" x14ac:dyDescent="0.25">
      <c r="A30" s="203">
        <v>18</v>
      </c>
      <c r="B30" s="203"/>
      <c r="C30" s="273" t="s">
        <v>100</v>
      </c>
      <c r="D30" s="203"/>
      <c r="E30" s="190">
        <v>1066215</v>
      </c>
      <c r="F30" s="203"/>
      <c r="G30" s="190">
        <v>312896</v>
      </c>
      <c r="H30" s="203"/>
      <c r="I30" s="190">
        <v>669096</v>
      </c>
      <c r="J30" s="203"/>
      <c r="K30" s="190">
        <v>0</v>
      </c>
      <c r="L30" s="203"/>
      <c r="M30" s="190">
        <v>0</v>
      </c>
      <c r="N30" s="203"/>
      <c r="O30" s="190">
        <v>178951</v>
      </c>
      <c r="P30" s="203"/>
      <c r="Q30" s="190">
        <v>50037</v>
      </c>
      <c r="R30" s="203"/>
      <c r="S30" s="190">
        <v>0</v>
      </c>
      <c r="T30" s="203"/>
      <c r="U30" s="190">
        <v>0</v>
      </c>
      <c r="V30" s="203"/>
      <c r="W30" s="203"/>
      <c r="X30" s="190">
        <v>556930</v>
      </c>
      <c r="Y30" s="203"/>
      <c r="Z30" s="190">
        <v>1501613</v>
      </c>
      <c r="AA30" s="190"/>
      <c r="AB30" s="190">
        <v>0</v>
      </c>
      <c r="AC30" s="190"/>
      <c r="AD30" s="190">
        <v>26502</v>
      </c>
      <c r="AE30" s="203"/>
      <c r="AF30" s="190">
        <f t="shared" si="0"/>
        <v>4362240</v>
      </c>
      <c r="AG30" s="203"/>
      <c r="AH30" s="193">
        <f t="shared" ref="AH30:AH36" si="3">AF30/AN30</f>
        <v>592.53463732681337</v>
      </c>
      <c r="AI30" s="203"/>
      <c r="AJ30" s="193">
        <f t="shared" si="2"/>
        <v>88.938647467529776</v>
      </c>
      <c r="AK30" s="220"/>
      <c r="AL30" s="203">
        <v>18</v>
      </c>
      <c r="AM30" s="203"/>
      <c r="AN30" s="220">
        <v>7362</v>
      </c>
    </row>
    <row r="31" spans="1:40" ht="9.75" customHeight="1" x14ac:dyDescent="0.25">
      <c r="A31" s="203">
        <v>19</v>
      </c>
      <c r="B31" s="203"/>
      <c r="C31" s="273" t="s">
        <v>101</v>
      </c>
      <c r="D31" s="203"/>
      <c r="E31" s="190">
        <v>15913730</v>
      </c>
      <c r="F31" s="203"/>
      <c r="G31" s="190">
        <v>4673911</v>
      </c>
      <c r="H31" s="203"/>
      <c r="I31" s="190">
        <v>9494336</v>
      </c>
      <c r="J31" s="203"/>
      <c r="K31" s="190">
        <v>0</v>
      </c>
      <c r="L31" s="203"/>
      <c r="M31" s="190">
        <v>1800426</v>
      </c>
      <c r="N31" s="203"/>
      <c r="O31" s="190">
        <v>953307</v>
      </c>
      <c r="P31" s="203"/>
      <c r="Q31" s="190">
        <v>694483</v>
      </c>
      <c r="R31" s="203"/>
      <c r="S31" s="190">
        <v>846122</v>
      </c>
      <c r="T31" s="203"/>
      <c r="U31" s="190">
        <v>823329</v>
      </c>
      <c r="V31" s="203"/>
      <c r="W31" s="203"/>
      <c r="X31" s="190">
        <v>2651271</v>
      </c>
      <c r="Y31" s="203"/>
      <c r="Z31" s="190">
        <v>14965053</v>
      </c>
      <c r="AA31" s="190"/>
      <c r="AB31" s="190">
        <v>0</v>
      </c>
      <c r="AC31" s="190"/>
      <c r="AD31" s="190">
        <v>0</v>
      </c>
      <c r="AE31" s="203"/>
      <c r="AF31" s="190">
        <f t="shared" si="0"/>
        <v>52815968</v>
      </c>
      <c r="AG31" s="203"/>
      <c r="AH31" s="193">
        <f t="shared" si="3"/>
        <v>649.33141543417059</v>
      </c>
      <c r="AI31" s="203"/>
      <c r="AJ31" s="193">
        <f t="shared" si="2"/>
        <v>97.463767025385479</v>
      </c>
      <c r="AK31" s="220"/>
      <c r="AL31" s="203">
        <v>19</v>
      </c>
      <c r="AM31" s="203"/>
      <c r="AN31" s="220">
        <v>81339</v>
      </c>
    </row>
    <row r="32" spans="1:40" ht="9.75" customHeight="1" x14ac:dyDescent="0.25">
      <c r="A32" s="203">
        <v>20</v>
      </c>
      <c r="B32" s="203"/>
      <c r="C32" s="273" t="s">
        <v>102</v>
      </c>
      <c r="D32" s="203"/>
      <c r="E32" s="190">
        <v>8981501</v>
      </c>
      <c r="F32" s="203"/>
      <c r="G32" s="190">
        <v>631847</v>
      </c>
      <c r="H32" s="203"/>
      <c r="I32" s="190">
        <v>4112321</v>
      </c>
      <c r="J32" s="203"/>
      <c r="K32" s="190">
        <v>0</v>
      </c>
      <c r="L32" s="203"/>
      <c r="M32" s="190">
        <v>1001442</v>
      </c>
      <c r="N32" s="203"/>
      <c r="O32" s="190">
        <v>701143</v>
      </c>
      <c r="P32" s="203"/>
      <c r="Q32" s="190">
        <v>746198</v>
      </c>
      <c r="R32" s="203"/>
      <c r="S32" s="190">
        <v>605900</v>
      </c>
      <c r="T32" s="203"/>
      <c r="U32" s="190">
        <v>0</v>
      </c>
      <c r="V32" s="203"/>
      <c r="W32" s="203"/>
      <c r="X32" s="190">
        <v>197688</v>
      </c>
      <c r="Y32" s="203"/>
      <c r="Z32" s="190">
        <v>4421024</v>
      </c>
      <c r="AA32" s="190"/>
      <c r="AB32" s="190">
        <v>0</v>
      </c>
      <c r="AC32" s="190"/>
      <c r="AD32" s="190">
        <v>214874</v>
      </c>
      <c r="AE32" s="203"/>
      <c r="AF32" s="190">
        <f t="shared" si="0"/>
        <v>21613938</v>
      </c>
      <c r="AG32" s="203"/>
      <c r="AH32" s="193">
        <f t="shared" si="3"/>
        <v>513.96899151071273</v>
      </c>
      <c r="AI32" s="203"/>
      <c r="AJ32" s="193">
        <f t="shared" si="2"/>
        <v>77.146050316043755</v>
      </c>
      <c r="AK32" s="220"/>
      <c r="AL32" s="203">
        <v>20</v>
      </c>
      <c r="AM32" s="203"/>
      <c r="AN32" s="220">
        <v>42053</v>
      </c>
    </row>
    <row r="33" spans="1:40" ht="9.75" customHeight="1" x14ac:dyDescent="0.25">
      <c r="A33" s="203">
        <v>21</v>
      </c>
      <c r="B33" s="203"/>
      <c r="C33" s="273" t="s">
        <v>103</v>
      </c>
      <c r="D33" s="203"/>
      <c r="E33" s="190">
        <v>2232707</v>
      </c>
      <c r="F33" s="203"/>
      <c r="G33" s="190">
        <v>822879</v>
      </c>
      <c r="H33" s="203"/>
      <c r="I33" s="190">
        <v>1231582</v>
      </c>
      <c r="J33" s="203"/>
      <c r="K33" s="190">
        <v>22738</v>
      </c>
      <c r="L33" s="203"/>
      <c r="M33" s="190">
        <v>486556</v>
      </c>
      <c r="N33" s="203"/>
      <c r="O33" s="190">
        <v>43978</v>
      </c>
      <c r="P33" s="203"/>
      <c r="Q33" s="190">
        <v>167889</v>
      </c>
      <c r="R33" s="203"/>
      <c r="S33" s="190">
        <v>179952</v>
      </c>
      <c r="T33" s="203"/>
      <c r="U33" s="190">
        <v>0</v>
      </c>
      <c r="V33" s="203"/>
      <c r="W33" s="203"/>
      <c r="X33" s="190">
        <v>0</v>
      </c>
      <c r="Y33" s="203"/>
      <c r="Z33" s="190">
        <v>479379</v>
      </c>
      <c r="AA33" s="190"/>
      <c r="AB33" s="190">
        <v>0</v>
      </c>
      <c r="AC33" s="190"/>
      <c r="AD33" s="190">
        <v>0</v>
      </c>
      <c r="AE33" s="203"/>
      <c r="AF33" s="190">
        <f t="shared" si="0"/>
        <v>5667660</v>
      </c>
      <c r="AG33" s="203"/>
      <c r="AH33" s="193">
        <f t="shared" si="3"/>
        <v>342.91263310745404</v>
      </c>
      <c r="AI33" s="203"/>
      <c r="AJ33" s="193">
        <f t="shared" si="2"/>
        <v>51.470722328903982</v>
      </c>
      <c r="AK33" s="220"/>
      <c r="AL33" s="203">
        <v>21</v>
      </c>
      <c r="AM33" s="203"/>
      <c r="AN33" s="220">
        <v>16528</v>
      </c>
    </row>
    <row r="34" spans="1:40" ht="9.75" customHeight="1" x14ac:dyDescent="0.25">
      <c r="A34" s="203">
        <v>22</v>
      </c>
      <c r="B34" s="203"/>
      <c r="C34" s="273" t="s">
        <v>104</v>
      </c>
      <c r="D34" s="203"/>
      <c r="E34" s="190">
        <v>2039498</v>
      </c>
      <c r="F34" s="203"/>
      <c r="G34" s="190">
        <v>606852</v>
      </c>
      <c r="H34" s="203"/>
      <c r="I34" s="190">
        <v>1957688</v>
      </c>
      <c r="J34" s="203"/>
      <c r="K34" s="190">
        <v>20000</v>
      </c>
      <c r="L34" s="203"/>
      <c r="M34" s="190">
        <v>333153</v>
      </c>
      <c r="N34" s="203"/>
      <c r="O34" s="190">
        <v>441099</v>
      </c>
      <c r="P34" s="203"/>
      <c r="Q34" s="190">
        <v>67597</v>
      </c>
      <c r="R34" s="203"/>
      <c r="S34" s="190">
        <v>164769</v>
      </c>
      <c r="T34" s="203"/>
      <c r="U34" s="190">
        <v>0</v>
      </c>
      <c r="V34" s="203"/>
      <c r="W34" s="203"/>
      <c r="X34" s="190">
        <v>14424</v>
      </c>
      <c r="Y34" s="203"/>
      <c r="Z34" s="190">
        <v>1909213</v>
      </c>
      <c r="AA34" s="190"/>
      <c r="AB34" s="190">
        <v>0</v>
      </c>
      <c r="AC34" s="190"/>
      <c r="AD34" s="190">
        <v>223</v>
      </c>
      <c r="AE34" s="203"/>
      <c r="AF34" s="190">
        <f t="shared" si="0"/>
        <v>7554516</v>
      </c>
      <c r="AG34" s="203"/>
      <c r="AH34" s="193">
        <f t="shared" si="3"/>
        <v>575.84541504687854</v>
      </c>
      <c r="AI34" s="203"/>
      <c r="AJ34" s="193">
        <f t="shared" si="2"/>
        <v>86.433617780896128</v>
      </c>
      <c r="AK34" s="220"/>
      <c r="AL34" s="203">
        <v>22</v>
      </c>
      <c r="AM34" s="203"/>
      <c r="AN34" s="220">
        <v>13119</v>
      </c>
    </row>
    <row r="35" spans="1:40" ht="9.75" customHeight="1" x14ac:dyDescent="0.25">
      <c r="A35" s="203">
        <v>23</v>
      </c>
      <c r="B35" s="203"/>
      <c r="C35" s="273" t="s">
        <v>105</v>
      </c>
      <c r="D35" s="203"/>
      <c r="E35" s="190">
        <v>26197558</v>
      </c>
      <c r="F35" s="203"/>
      <c r="G35" s="190">
        <v>7131597</v>
      </c>
      <c r="H35" s="203"/>
      <c r="I35" s="190">
        <v>17505114</v>
      </c>
      <c r="J35" s="203"/>
      <c r="K35" s="190">
        <v>510271</v>
      </c>
      <c r="L35" s="203"/>
      <c r="M35" s="190">
        <v>4286075</v>
      </c>
      <c r="N35" s="203"/>
      <c r="O35" s="190">
        <v>1140972</v>
      </c>
      <c r="P35" s="203"/>
      <c r="Q35" s="190">
        <v>1389607</v>
      </c>
      <c r="R35" s="203"/>
      <c r="S35" s="190">
        <v>4761217</v>
      </c>
      <c r="T35" s="203"/>
      <c r="U35" s="190">
        <v>961140</v>
      </c>
      <c r="V35" s="203"/>
      <c r="W35" s="203"/>
      <c r="X35" s="190">
        <v>4634839</v>
      </c>
      <c r="Y35" s="203"/>
      <c r="Z35" s="190">
        <v>27364800</v>
      </c>
      <c r="AA35" s="190"/>
      <c r="AB35" s="190">
        <v>0</v>
      </c>
      <c r="AC35" s="190"/>
      <c r="AD35" s="190">
        <v>741514</v>
      </c>
      <c r="AE35" s="203"/>
      <c r="AF35" s="190">
        <f t="shared" si="0"/>
        <v>96624704</v>
      </c>
      <c r="AG35" s="203"/>
      <c r="AH35" s="193">
        <f t="shared" si="3"/>
        <v>533.48739778819447</v>
      </c>
      <c r="AI35" s="203"/>
      <c r="AJ35" s="193">
        <f t="shared" si="2"/>
        <v>80.075736693320479</v>
      </c>
      <c r="AK35" s="220"/>
      <c r="AL35" s="203">
        <v>23</v>
      </c>
      <c r="AM35" s="203"/>
      <c r="AN35" s="220">
        <v>181119</v>
      </c>
    </row>
    <row r="36" spans="1:40" ht="9.75" customHeight="1" x14ac:dyDescent="0.25">
      <c r="A36" s="203">
        <v>24</v>
      </c>
      <c r="B36" s="203"/>
      <c r="C36" s="273" t="s">
        <v>106</v>
      </c>
      <c r="D36" s="203"/>
      <c r="E36" s="190">
        <v>33390526</v>
      </c>
      <c r="F36" s="203"/>
      <c r="G36" s="190">
        <v>21232285</v>
      </c>
      <c r="H36" s="203"/>
      <c r="I36" s="190">
        <v>29929232</v>
      </c>
      <c r="J36" s="203"/>
      <c r="K36" s="190">
        <v>375777</v>
      </c>
      <c r="L36" s="203"/>
      <c r="M36" s="190">
        <v>4989665</v>
      </c>
      <c r="N36" s="203"/>
      <c r="O36" s="190">
        <v>2782247</v>
      </c>
      <c r="P36" s="203"/>
      <c r="Q36" s="190">
        <v>2568816</v>
      </c>
      <c r="R36" s="203"/>
      <c r="S36" s="190">
        <v>7889222</v>
      </c>
      <c r="T36" s="203"/>
      <c r="U36" s="190">
        <v>4368982</v>
      </c>
      <c r="V36" s="203"/>
      <c r="W36" s="203"/>
      <c r="X36" s="190">
        <v>11803419</v>
      </c>
      <c r="Y36" s="203"/>
      <c r="Z36" s="190">
        <v>39209550</v>
      </c>
      <c r="AA36" s="190"/>
      <c r="AB36" s="190">
        <v>0</v>
      </c>
      <c r="AC36" s="190"/>
      <c r="AD36" s="190">
        <v>150335</v>
      </c>
      <c r="AE36" s="203"/>
      <c r="AF36" s="190">
        <f t="shared" si="0"/>
        <v>158690056</v>
      </c>
      <c r="AG36" s="203"/>
      <c r="AH36" s="193">
        <f t="shared" si="3"/>
        <v>645.76141547401528</v>
      </c>
      <c r="AI36" s="203"/>
      <c r="AJ36" s="193">
        <f t="shared" si="2"/>
        <v>96.92791486094869</v>
      </c>
      <c r="AK36" s="220"/>
      <c r="AL36" s="203">
        <v>24</v>
      </c>
      <c r="AM36" s="203"/>
      <c r="AN36" s="220">
        <v>245741</v>
      </c>
    </row>
    <row r="37" spans="1:40" ht="9.75" customHeight="1" x14ac:dyDescent="0.25">
      <c r="A37" s="203">
        <v>25</v>
      </c>
      <c r="B37" s="203"/>
      <c r="C37" s="273" t="s">
        <v>107</v>
      </c>
      <c r="D37" s="203"/>
      <c r="E37" s="190">
        <v>0</v>
      </c>
      <c r="F37" s="203"/>
      <c r="G37" s="190">
        <v>0</v>
      </c>
      <c r="H37" s="203"/>
      <c r="I37" s="190">
        <v>0</v>
      </c>
      <c r="J37" s="203"/>
      <c r="K37" s="190">
        <v>0</v>
      </c>
      <c r="L37" s="203"/>
      <c r="M37" s="190">
        <v>0</v>
      </c>
      <c r="N37" s="203"/>
      <c r="O37" s="190">
        <v>0</v>
      </c>
      <c r="P37" s="203"/>
      <c r="Q37" s="190">
        <v>0</v>
      </c>
      <c r="R37" s="203"/>
      <c r="S37" s="190">
        <v>0</v>
      </c>
      <c r="T37" s="203"/>
      <c r="U37" s="190">
        <v>0</v>
      </c>
      <c r="V37" s="203"/>
      <c r="W37" s="203"/>
      <c r="X37" s="190">
        <v>0</v>
      </c>
      <c r="Y37" s="203"/>
      <c r="Z37" s="190">
        <v>0</v>
      </c>
      <c r="AA37" s="190"/>
      <c r="AB37" s="190">
        <v>0</v>
      </c>
      <c r="AC37" s="190"/>
      <c r="AD37" s="190">
        <v>0</v>
      </c>
      <c r="AE37" s="203"/>
      <c r="AF37" s="190">
        <f t="shared" si="0"/>
        <v>0</v>
      </c>
      <c r="AG37" s="203"/>
      <c r="AH37" s="193">
        <v>0</v>
      </c>
      <c r="AI37" s="203"/>
      <c r="AJ37" s="193">
        <f t="shared" si="2"/>
        <v>0</v>
      </c>
      <c r="AK37" s="220"/>
      <c r="AL37" s="203">
        <v>25</v>
      </c>
      <c r="AM37" s="203"/>
      <c r="AN37" s="220">
        <v>0</v>
      </c>
    </row>
    <row r="38" spans="1:40" ht="9.75" customHeight="1" x14ac:dyDescent="0.25">
      <c r="A38" s="203">
        <v>26</v>
      </c>
      <c r="B38" s="203"/>
      <c r="C38" s="273" t="s">
        <v>108</v>
      </c>
      <c r="D38" s="203"/>
      <c r="E38" s="190">
        <v>0</v>
      </c>
      <c r="F38" s="203"/>
      <c r="G38" s="190">
        <v>0</v>
      </c>
      <c r="H38" s="203"/>
      <c r="I38" s="190">
        <v>0</v>
      </c>
      <c r="J38" s="203"/>
      <c r="K38" s="190">
        <v>0</v>
      </c>
      <c r="L38" s="203"/>
      <c r="M38" s="190">
        <v>0</v>
      </c>
      <c r="N38" s="203"/>
      <c r="O38" s="190">
        <v>0</v>
      </c>
      <c r="P38" s="203"/>
      <c r="Q38" s="190">
        <v>0</v>
      </c>
      <c r="R38" s="203"/>
      <c r="S38" s="190">
        <v>0</v>
      </c>
      <c r="T38" s="203"/>
      <c r="U38" s="190">
        <v>0</v>
      </c>
      <c r="V38" s="203"/>
      <c r="W38" s="203"/>
      <c r="X38" s="190">
        <v>0</v>
      </c>
      <c r="Y38" s="203"/>
      <c r="Z38" s="190">
        <v>0</v>
      </c>
      <c r="AA38" s="190"/>
      <c r="AB38" s="190">
        <v>0</v>
      </c>
      <c r="AC38" s="190"/>
      <c r="AD38" s="190">
        <v>0</v>
      </c>
      <c r="AE38" s="203"/>
      <c r="AF38" s="190">
        <f t="shared" si="0"/>
        <v>0</v>
      </c>
      <c r="AG38" s="203"/>
      <c r="AH38" s="193">
        <v>0</v>
      </c>
      <c r="AI38" s="203"/>
      <c r="AJ38" s="193">
        <f t="shared" si="2"/>
        <v>0</v>
      </c>
      <c r="AK38" s="220"/>
      <c r="AL38" s="203">
        <v>26</v>
      </c>
      <c r="AM38" s="203"/>
      <c r="AN38" s="220">
        <v>0</v>
      </c>
    </row>
    <row r="39" spans="1:40" ht="9.75" customHeight="1" x14ac:dyDescent="0.25">
      <c r="A39" s="203">
        <v>27</v>
      </c>
      <c r="B39" s="203"/>
      <c r="C39" s="273" t="s">
        <v>109</v>
      </c>
      <c r="D39" s="203"/>
      <c r="E39" s="190">
        <v>665682</v>
      </c>
      <c r="F39" s="203"/>
      <c r="G39" s="190">
        <v>295918</v>
      </c>
      <c r="H39" s="203"/>
      <c r="I39" s="190">
        <v>393729</v>
      </c>
      <c r="J39" s="203"/>
      <c r="K39" s="190">
        <v>1332</v>
      </c>
      <c r="L39" s="203"/>
      <c r="M39" s="190">
        <v>0</v>
      </c>
      <c r="N39" s="203"/>
      <c r="O39" s="190">
        <v>55212</v>
      </c>
      <c r="P39" s="203"/>
      <c r="Q39" s="190">
        <v>191869</v>
      </c>
      <c r="R39" s="203"/>
      <c r="S39" s="190">
        <v>82704</v>
      </c>
      <c r="T39" s="203"/>
      <c r="U39" s="190">
        <v>0</v>
      </c>
      <c r="V39" s="203"/>
      <c r="W39" s="203"/>
      <c r="X39" s="190">
        <v>0</v>
      </c>
      <c r="Y39" s="203"/>
      <c r="Z39" s="190">
        <v>747136</v>
      </c>
      <c r="AA39" s="190"/>
      <c r="AB39" s="190">
        <v>0</v>
      </c>
      <c r="AC39" s="190"/>
      <c r="AD39" s="190">
        <v>81583</v>
      </c>
      <c r="AE39" s="203"/>
      <c r="AF39" s="190">
        <f t="shared" si="0"/>
        <v>2515165</v>
      </c>
      <c r="AG39" s="203"/>
      <c r="AH39" s="193">
        <f t="shared" ref="AH39:AH50" si="4">AF39/AN39</f>
        <v>204.15300324675326</v>
      </c>
      <c r="AI39" s="203"/>
      <c r="AJ39" s="193">
        <f t="shared" si="2"/>
        <v>30.643089604204654</v>
      </c>
      <c r="AK39" s="220"/>
      <c r="AL39" s="203">
        <v>27</v>
      </c>
      <c r="AM39" s="203"/>
      <c r="AN39" s="220">
        <v>12320</v>
      </c>
    </row>
    <row r="40" spans="1:40" ht="9.75" customHeight="1" x14ac:dyDescent="0.25">
      <c r="A40" s="203">
        <v>28</v>
      </c>
      <c r="B40" s="203"/>
      <c r="C40" s="273" t="s">
        <v>110</v>
      </c>
      <c r="D40" s="203"/>
      <c r="E40" s="190">
        <v>7683294</v>
      </c>
      <c r="F40" s="203"/>
      <c r="G40" s="190">
        <v>8328133</v>
      </c>
      <c r="H40" s="203"/>
      <c r="I40" s="190">
        <v>6645332</v>
      </c>
      <c r="J40" s="203"/>
      <c r="K40" s="190">
        <v>0</v>
      </c>
      <c r="L40" s="203"/>
      <c r="M40" s="190">
        <v>2655495</v>
      </c>
      <c r="N40" s="203"/>
      <c r="O40" s="190">
        <v>589662</v>
      </c>
      <c r="P40" s="203"/>
      <c r="Q40" s="190">
        <v>1073338</v>
      </c>
      <c r="R40" s="203"/>
      <c r="S40" s="190">
        <v>4244258</v>
      </c>
      <c r="T40" s="203"/>
      <c r="U40" s="190">
        <v>128865</v>
      </c>
      <c r="V40" s="203"/>
      <c r="W40" s="203"/>
      <c r="X40" s="190">
        <v>710649</v>
      </c>
      <c r="Y40" s="203"/>
      <c r="Z40" s="190">
        <v>8363087</v>
      </c>
      <c r="AA40" s="190"/>
      <c r="AB40" s="190">
        <v>0</v>
      </c>
      <c r="AC40" s="190"/>
      <c r="AD40" s="190">
        <v>18541</v>
      </c>
      <c r="AE40" s="203"/>
      <c r="AF40" s="190">
        <f t="shared" si="0"/>
        <v>40440654</v>
      </c>
      <c r="AG40" s="203"/>
      <c r="AH40" s="193">
        <f t="shared" si="4"/>
        <v>425.90180405042497</v>
      </c>
      <c r="AI40" s="203"/>
      <c r="AJ40" s="193">
        <f t="shared" si="2"/>
        <v>63.927284617681181</v>
      </c>
      <c r="AK40" s="220"/>
      <c r="AL40" s="203">
        <v>28</v>
      </c>
      <c r="AM40" s="203"/>
      <c r="AN40" s="220">
        <v>94953</v>
      </c>
    </row>
    <row r="41" spans="1:40" ht="9.75" customHeight="1" x14ac:dyDescent="0.25">
      <c r="A41" s="203">
        <v>29</v>
      </c>
      <c r="B41" s="203"/>
      <c r="C41" s="273" t="s">
        <v>111</v>
      </c>
      <c r="D41" s="203"/>
      <c r="E41" s="190">
        <v>1037269</v>
      </c>
      <c r="F41" s="203"/>
      <c r="G41" s="190">
        <v>564577</v>
      </c>
      <c r="H41" s="203"/>
      <c r="I41" s="190">
        <v>442934</v>
      </c>
      <c r="J41" s="203"/>
      <c r="K41" s="190">
        <v>29443</v>
      </c>
      <c r="L41" s="203"/>
      <c r="M41" s="190">
        <v>202397</v>
      </c>
      <c r="N41" s="203"/>
      <c r="O41" s="190">
        <v>250807</v>
      </c>
      <c r="P41" s="203"/>
      <c r="Q41" s="190">
        <v>82487</v>
      </c>
      <c r="R41" s="203"/>
      <c r="S41" s="190">
        <v>52886</v>
      </c>
      <c r="T41" s="203"/>
      <c r="U41" s="190">
        <v>0</v>
      </c>
      <c r="V41" s="203"/>
      <c r="W41" s="203"/>
      <c r="X41" s="190">
        <v>176896</v>
      </c>
      <c r="Y41" s="203"/>
      <c r="Z41" s="190">
        <v>1104604</v>
      </c>
      <c r="AA41" s="190"/>
      <c r="AB41" s="190">
        <v>0</v>
      </c>
      <c r="AC41" s="190"/>
      <c r="AD41" s="190">
        <v>0</v>
      </c>
      <c r="AE41" s="203"/>
      <c r="AF41" s="190">
        <f t="shared" si="0"/>
        <v>3944300</v>
      </c>
      <c r="AG41" s="203"/>
      <c r="AH41" s="193">
        <f t="shared" si="4"/>
        <v>218.62978770578127</v>
      </c>
      <c r="AI41" s="203"/>
      <c r="AJ41" s="193">
        <f t="shared" si="2"/>
        <v>32.816035366959717</v>
      </c>
      <c r="AK41" s="220"/>
      <c r="AL41" s="203">
        <v>29</v>
      </c>
      <c r="AM41" s="203"/>
      <c r="AN41" s="220">
        <v>18041</v>
      </c>
    </row>
    <row r="42" spans="1:40" ht="9.75" customHeight="1" x14ac:dyDescent="0.25">
      <c r="A42" s="203">
        <v>30</v>
      </c>
      <c r="B42" s="203"/>
      <c r="C42" s="273" t="s">
        <v>112</v>
      </c>
      <c r="D42" s="203"/>
      <c r="E42" s="190">
        <v>36953797</v>
      </c>
      <c r="F42" s="203"/>
      <c r="G42" s="190">
        <v>18893320</v>
      </c>
      <c r="H42" s="203"/>
      <c r="I42" s="190">
        <v>35710130</v>
      </c>
      <c r="J42" s="203"/>
      <c r="K42" s="190">
        <v>0</v>
      </c>
      <c r="L42" s="203"/>
      <c r="M42" s="190">
        <v>6302483</v>
      </c>
      <c r="N42" s="203"/>
      <c r="O42" s="190">
        <v>8812736</v>
      </c>
      <c r="P42" s="203"/>
      <c r="Q42" s="190">
        <v>1058973</v>
      </c>
      <c r="R42" s="203"/>
      <c r="S42" s="190">
        <v>0</v>
      </c>
      <c r="T42" s="203"/>
      <c r="U42" s="190">
        <v>2848979</v>
      </c>
      <c r="V42" s="203"/>
      <c r="W42" s="203"/>
      <c r="X42" s="190">
        <v>9009423</v>
      </c>
      <c r="Y42" s="203"/>
      <c r="Z42" s="190">
        <v>45740072</v>
      </c>
      <c r="AA42" s="190"/>
      <c r="AB42" s="190">
        <v>0</v>
      </c>
      <c r="AC42" s="190"/>
      <c r="AD42" s="190">
        <v>539339</v>
      </c>
      <c r="AE42" s="203"/>
      <c r="AF42" s="190">
        <f t="shared" si="0"/>
        <v>165869252</v>
      </c>
      <c r="AG42" s="203"/>
      <c r="AH42" s="193">
        <f t="shared" si="4"/>
        <v>730.96237864612488</v>
      </c>
      <c r="AI42" s="203"/>
      <c r="AJ42" s="193">
        <f t="shared" si="2"/>
        <v>109.71646417115343</v>
      </c>
      <c r="AK42" s="220"/>
      <c r="AL42" s="203">
        <v>30</v>
      </c>
      <c r="AM42" s="203"/>
      <c r="AN42" s="220">
        <v>226919</v>
      </c>
    </row>
    <row r="43" spans="1:40" ht="9.75" customHeight="1" x14ac:dyDescent="0.25">
      <c r="A43" s="203">
        <v>31</v>
      </c>
      <c r="B43" s="203"/>
      <c r="C43" s="273" t="s">
        <v>113</v>
      </c>
      <c r="D43" s="203"/>
      <c r="E43" s="190">
        <v>22389378</v>
      </c>
      <c r="F43" s="203"/>
      <c r="G43" s="190">
        <v>9579846</v>
      </c>
      <c r="H43" s="203"/>
      <c r="I43" s="190">
        <v>14374602</v>
      </c>
      <c r="J43" s="203"/>
      <c r="K43" s="190">
        <v>403332</v>
      </c>
      <c r="L43" s="203"/>
      <c r="M43" s="190">
        <v>2914811</v>
      </c>
      <c r="N43" s="203"/>
      <c r="O43" s="190">
        <v>1677904</v>
      </c>
      <c r="P43" s="203"/>
      <c r="Q43" s="190">
        <v>1122549</v>
      </c>
      <c r="R43" s="203"/>
      <c r="S43" s="190">
        <v>2108127</v>
      </c>
      <c r="T43" s="203"/>
      <c r="U43" s="190">
        <v>972422</v>
      </c>
      <c r="V43" s="203"/>
      <c r="W43" s="203"/>
      <c r="X43" s="190">
        <v>4784182</v>
      </c>
      <c r="Y43" s="203"/>
      <c r="Z43" s="190">
        <v>17335630</v>
      </c>
      <c r="AA43" s="190"/>
      <c r="AB43" s="190">
        <v>0</v>
      </c>
      <c r="AC43" s="190"/>
      <c r="AD43" s="190">
        <v>800501</v>
      </c>
      <c r="AE43" s="203"/>
      <c r="AF43" s="190">
        <f t="shared" si="0"/>
        <v>78463284</v>
      </c>
      <c r="AG43" s="203"/>
      <c r="AH43" s="193">
        <f t="shared" si="4"/>
        <v>784.37399658112827</v>
      </c>
      <c r="AI43" s="203"/>
      <c r="AJ43" s="193">
        <f t="shared" si="2"/>
        <v>117.73347576666559</v>
      </c>
      <c r="AK43" s="220"/>
      <c r="AL43" s="203">
        <v>31</v>
      </c>
      <c r="AM43" s="203"/>
      <c r="AN43" s="220">
        <v>100033</v>
      </c>
    </row>
    <row r="44" spans="1:40" ht="9.75" customHeight="1" x14ac:dyDescent="0.25">
      <c r="A44" s="203">
        <v>32</v>
      </c>
      <c r="B44" s="203"/>
      <c r="C44" s="273" t="s">
        <v>114</v>
      </c>
      <c r="D44" s="203"/>
      <c r="E44" s="190">
        <v>7296272</v>
      </c>
      <c r="F44" s="203"/>
      <c r="G44" s="190">
        <v>1203020</v>
      </c>
      <c r="H44" s="203"/>
      <c r="I44" s="190">
        <v>5615337</v>
      </c>
      <c r="J44" s="203"/>
      <c r="K44" s="190">
        <v>157898</v>
      </c>
      <c r="L44" s="203"/>
      <c r="M44" s="190">
        <v>638087</v>
      </c>
      <c r="N44" s="203"/>
      <c r="O44" s="190">
        <v>459981</v>
      </c>
      <c r="P44" s="203"/>
      <c r="Q44" s="190">
        <v>262701</v>
      </c>
      <c r="R44" s="203"/>
      <c r="S44" s="190">
        <v>715522</v>
      </c>
      <c r="T44" s="203"/>
      <c r="U44" s="190">
        <v>311833</v>
      </c>
      <c r="V44" s="203"/>
      <c r="W44" s="203"/>
      <c r="X44" s="190">
        <v>1328739</v>
      </c>
      <c r="Y44" s="203"/>
      <c r="Z44" s="190">
        <v>5085168</v>
      </c>
      <c r="AA44" s="190"/>
      <c r="AB44" s="190">
        <v>0</v>
      </c>
      <c r="AC44" s="190"/>
      <c r="AD44" s="190">
        <v>167713</v>
      </c>
      <c r="AE44" s="203"/>
      <c r="AF44" s="190">
        <f t="shared" si="0"/>
        <v>23242271</v>
      </c>
      <c r="AG44" s="203"/>
      <c r="AH44" s="193">
        <f t="shared" si="4"/>
        <v>904.22778555866796</v>
      </c>
      <c r="AI44" s="203"/>
      <c r="AJ44" s="193">
        <f t="shared" si="2"/>
        <v>135.7233673510824</v>
      </c>
      <c r="AK44" s="220"/>
      <c r="AL44" s="203">
        <v>32</v>
      </c>
      <c r="AM44" s="203"/>
      <c r="AN44" s="220">
        <v>25704</v>
      </c>
    </row>
    <row r="45" spans="1:40" ht="9.75" customHeight="1" x14ac:dyDescent="0.25">
      <c r="A45" s="203">
        <v>33</v>
      </c>
      <c r="B45" s="203"/>
      <c r="C45" s="273" t="s">
        <v>115</v>
      </c>
      <c r="D45" s="203"/>
      <c r="E45" s="190">
        <v>4434974</v>
      </c>
      <c r="F45" s="203"/>
      <c r="G45" s="190">
        <v>1172913</v>
      </c>
      <c r="H45" s="203"/>
      <c r="I45" s="190">
        <v>2353732</v>
      </c>
      <c r="J45" s="203"/>
      <c r="K45" s="190">
        <v>0</v>
      </c>
      <c r="L45" s="203"/>
      <c r="M45" s="190">
        <v>0</v>
      </c>
      <c r="N45" s="203"/>
      <c r="O45" s="190">
        <v>525685</v>
      </c>
      <c r="P45" s="203"/>
      <c r="Q45" s="190">
        <v>235078</v>
      </c>
      <c r="R45" s="203"/>
      <c r="S45" s="190">
        <v>423200</v>
      </c>
      <c r="T45" s="203"/>
      <c r="U45" s="190">
        <v>0</v>
      </c>
      <c r="V45" s="203"/>
      <c r="W45" s="203"/>
      <c r="X45" s="190">
        <v>874948</v>
      </c>
      <c r="Y45" s="203"/>
      <c r="Z45" s="190">
        <v>4727323</v>
      </c>
      <c r="AA45" s="190"/>
      <c r="AB45" s="190">
        <v>0</v>
      </c>
      <c r="AC45" s="190"/>
      <c r="AD45" s="190">
        <v>26236</v>
      </c>
      <c r="AE45" s="203"/>
      <c r="AF45" s="190">
        <f t="shared" si="0"/>
        <v>14774089</v>
      </c>
      <c r="AG45" s="203"/>
      <c r="AH45" s="193">
        <f t="shared" si="4"/>
        <v>591.62618132308182</v>
      </c>
      <c r="AI45" s="203"/>
      <c r="AJ45" s="193">
        <f t="shared" si="2"/>
        <v>88.802289450350983</v>
      </c>
      <c r="AK45" s="220"/>
      <c r="AL45" s="203">
        <v>33</v>
      </c>
      <c r="AM45" s="203"/>
      <c r="AN45" s="220">
        <v>24972</v>
      </c>
    </row>
    <row r="46" spans="1:40" ht="9.75" customHeight="1" x14ac:dyDescent="0.25">
      <c r="A46" s="203">
        <v>34</v>
      </c>
      <c r="B46" s="203"/>
      <c r="C46" s="273" t="s">
        <v>116</v>
      </c>
      <c r="D46" s="203"/>
      <c r="E46" s="190">
        <v>10421185</v>
      </c>
      <c r="F46" s="203"/>
      <c r="G46" s="190">
        <v>4799814</v>
      </c>
      <c r="H46" s="203"/>
      <c r="I46" s="190">
        <v>8095262</v>
      </c>
      <c r="J46" s="203"/>
      <c r="K46" s="190">
        <v>0</v>
      </c>
      <c r="L46" s="203"/>
      <c r="M46" s="190">
        <v>2472521</v>
      </c>
      <c r="N46" s="203"/>
      <c r="O46" s="190">
        <v>691626</v>
      </c>
      <c r="P46" s="203"/>
      <c r="Q46" s="190">
        <v>1697180</v>
      </c>
      <c r="R46" s="203"/>
      <c r="S46" s="190">
        <v>1955756</v>
      </c>
      <c r="T46" s="203"/>
      <c r="U46" s="190">
        <v>366992</v>
      </c>
      <c r="V46" s="203"/>
      <c r="W46" s="203"/>
      <c r="X46" s="190">
        <v>1762778</v>
      </c>
      <c r="Y46" s="203"/>
      <c r="Z46" s="190">
        <v>10996829</v>
      </c>
      <c r="AA46" s="190"/>
      <c r="AB46" s="190">
        <v>0</v>
      </c>
      <c r="AC46" s="190"/>
      <c r="AD46" s="190">
        <v>93011</v>
      </c>
      <c r="AE46" s="203"/>
      <c r="AF46" s="190">
        <f t="shared" si="0"/>
        <v>43352954</v>
      </c>
      <c r="AG46" s="203"/>
      <c r="AH46" s="193">
        <f t="shared" si="4"/>
        <v>467.59878766960759</v>
      </c>
      <c r="AI46" s="203"/>
      <c r="AJ46" s="193">
        <f t="shared" si="2"/>
        <v>70.185945450230008</v>
      </c>
      <c r="AK46" s="220"/>
      <c r="AL46" s="203">
        <v>34</v>
      </c>
      <c r="AM46" s="203"/>
      <c r="AN46" s="220">
        <v>92714</v>
      </c>
    </row>
    <row r="47" spans="1:40" ht="9.75" customHeight="1" x14ac:dyDescent="0.25">
      <c r="A47" s="203">
        <v>35</v>
      </c>
      <c r="B47" s="203"/>
      <c r="C47" s="273" t="s">
        <v>117</v>
      </c>
      <c r="D47" s="203"/>
      <c r="E47" s="190">
        <v>65851817</v>
      </c>
      <c r="F47" s="203"/>
      <c r="G47" s="190">
        <v>25421826</v>
      </c>
      <c r="H47" s="203"/>
      <c r="I47" s="190">
        <v>49146113</v>
      </c>
      <c r="J47" s="203"/>
      <c r="K47" s="190">
        <v>0</v>
      </c>
      <c r="L47" s="203"/>
      <c r="M47" s="190">
        <v>11260550</v>
      </c>
      <c r="N47" s="203"/>
      <c r="O47" s="190">
        <v>3607656</v>
      </c>
      <c r="P47" s="203"/>
      <c r="Q47" s="190">
        <v>100070</v>
      </c>
      <c r="R47" s="203"/>
      <c r="S47" s="190">
        <v>10568721</v>
      </c>
      <c r="T47" s="203"/>
      <c r="U47" s="190">
        <v>6762346</v>
      </c>
      <c r="V47" s="203"/>
      <c r="W47" s="203"/>
      <c r="X47" s="190">
        <v>37127570</v>
      </c>
      <c r="Y47" s="203"/>
      <c r="Z47" s="190">
        <v>69278652</v>
      </c>
      <c r="AA47" s="190"/>
      <c r="AB47" s="190">
        <v>0</v>
      </c>
      <c r="AC47" s="190"/>
      <c r="AD47" s="190">
        <v>1543821</v>
      </c>
      <c r="AE47" s="203"/>
      <c r="AF47" s="190">
        <f t="shared" si="0"/>
        <v>280669142</v>
      </c>
      <c r="AG47" s="203"/>
      <c r="AH47" s="193">
        <f t="shared" si="4"/>
        <v>619.01842041419468</v>
      </c>
      <c r="AI47" s="203"/>
      <c r="AJ47" s="193">
        <f t="shared" si="2"/>
        <v>92.913827481041793</v>
      </c>
      <c r="AK47" s="220"/>
      <c r="AL47" s="203">
        <v>35</v>
      </c>
      <c r="AM47" s="203"/>
      <c r="AN47" s="220">
        <v>453410</v>
      </c>
    </row>
    <row r="48" spans="1:40" ht="9.75" customHeight="1" x14ac:dyDescent="0.25">
      <c r="A48" s="203">
        <v>36</v>
      </c>
      <c r="B48" s="203"/>
      <c r="C48" s="273" t="s">
        <v>118</v>
      </c>
      <c r="D48" s="203"/>
      <c r="E48" s="190">
        <v>5391887</v>
      </c>
      <c r="F48" s="203"/>
      <c r="G48" s="190">
        <v>1037799</v>
      </c>
      <c r="H48" s="203"/>
      <c r="I48" s="190">
        <v>2081665</v>
      </c>
      <c r="J48" s="203"/>
      <c r="K48" s="190">
        <v>0</v>
      </c>
      <c r="L48" s="203"/>
      <c r="M48" s="190">
        <v>477410</v>
      </c>
      <c r="N48" s="203"/>
      <c r="O48" s="190">
        <v>385434</v>
      </c>
      <c r="P48" s="203"/>
      <c r="Q48" s="190">
        <v>222303</v>
      </c>
      <c r="R48" s="203"/>
      <c r="S48" s="190">
        <v>491704</v>
      </c>
      <c r="T48" s="203"/>
      <c r="U48" s="190">
        <v>0</v>
      </c>
      <c r="V48" s="203"/>
      <c r="W48" s="203"/>
      <c r="X48" s="190">
        <v>813416</v>
      </c>
      <c r="Y48" s="203"/>
      <c r="Z48" s="190">
        <v>5103783</v>
      </c>
      <c r="AA48" s="190"/>
      <c r="AB48" s="190">
        <v>0</v>
      </c>
      <c r="AC48" s="190"/>
      <c r="AD48" s="190">
        <v>29777</v>
      </c>
      <c r="AE48" s="203"/>
      <c r="AF48" s="190">
        <f t="shared" si="0"/>
        <v>16035178</v>
      </c>
      <c r="AG48" s="203"/>
      <c r="AH48" s="193">
        <f t="shared" si="4"/>
        <v>719.550280457707</v>
      </c>
      <c r="AI48" s="203"/>
      <c r="AJ48" s="193">
        <f t="shared" si="2"/>
        <v>108.00352367163507</v>
      </c>
      <c r="AK48" s="220"/>
      <c r="AL48" s="203">
        <v>36</v>
      </c>
      <c r="AM48" s="203"/>
      <c r="AN48" s="220">
        <v>22285</v>
      </c>
    </row>
    <row r="49" spans="1:40" ht="9.75" customHeight="1" x14ac:dyDescent="0.25">
      <c r="A49" s="203">
        <v>37</v>
      </c>
      <c r="B49" s="203"/>
      <c r="C49" s="273" t="s">
        <v>119</v>
      </c>
      <c r="D49" s="203"/>
      <c r="E49" s="190">
        <v>6841762</v>
      </c>
      <c r="F49" s="203"/>
      <c r="G49" s="190">
        <v>294232</v>
      </c>
      <c r="H49" s="203"/>
      <c r="I49" s="190">
        <v>2330418</v>
      </c>
      <c r="J49" s="203"/>
      <c r="K49" s="190">
        <v>120660</v>
      </c>
      <c r="L49" s="203"/>
      <c r="M49" s="190">
        <v>0</v>
      </c>
      <c r="N49" s="203"/>
      <c r="O49" s="190">
        <v>415100</v>
      </c>
      <c r="P49" s="203"/>
      <c r="Q49" s="190">
        <v>228641</v>
      </c>
      <c r="R49" s="203"/>
      <c r="S49" s="190">
        <v>140211</v>
      </c>
      <c r="T49" s="203"/>
      <c r="U49" s="190">
        <v>0</v>
      </c>
      <c r="V49" s="203"/>
      <c r="W49" s="203"/>
      <c r="X49" s="190">
        <v>4388031</v>
      </c>
      <c r="Y49" s="203"/>
      <c r="Z49" s="190">
        <v>7308479</v>
      </c>
      <c r="AA49" s="190"/>
      <c r="AB49" s="190">
        <v>0</v>
      </c>
      <c r="AC49" s="190"/>
      <c r="AD49" s="190">
        <v>55309</v>
      </c>
      <c r="AE49" s="203"/>
      <c r="AF49" s="190">
        <f t="shared" si="0"/>
        <v>22122843</v>
      </c>
      <c r="AG49" s="203"/>
      <c r="AH49" s="193">
        <f t="shared" si="4"/>
        <v>1457.0798261213199</v>
      </c>
      <c r="AI49" s="203"/>
      <c r="AJ49" s="193">
        <f t="shared" si="2"/>
        <v>218.70571072789068</v>
      </c>
      <c r="AK49" s="220"/>
      <c r="AL49" s="203">
        <v>37</v>
      </c>
      <c r="AM49" s="203"/>
      <c r="AN49" s="220">
        <v>15183</v>
      </c>
    </row>
    <row r="50" spans="1:40" ht="9.75" customHeight="1" x14ac:dyDescent="0.25">
      <c r="A50" s="221">
        <v>38</v>
      </c>
      <c r="B50" s="203"/>
      <c r="C50" s="10" t="s">
        <v>120</v>
      </c>
      <c r="D50" s="203"/>
      <c r="E50" s="191">
        <v>10008106</v>
      </c>
      <c r="F50" s="203"/>
      <c r="G50" s="191">
        <v>2013325</v>
      </c>
      <c r="H50" s="203"/>
      <c r="I50" s="191">
        <v>7172509</v>
      </c>
      <c r="J50" s="203"/>
      <c r="K50" s="191">
        <v>573212</v>
      </c>
      <c r="L50" s="203"/>
      <c r="M50" s="191">
        <v>79293</v>
      </c>
      <c r="N50" s="203"/>
      <c r="O50" s="191">
        <v>936466</v>
      </c>
      <c r="P50" s="203"/>
      <c r="Q50" s="191">
        <v>306321</v>
      </c>
      <c r="R50" s="203"/>
      <c r="S50" s="191">
        <v>582738</v>
      </c>
      <c r="T50" s="203"/>
      <c r="U50" s="191">
        <v>140882</v>
      </c>
      <c r="V50" s="203"/>
      <c r="W50" s="203"/>
      <c r="X50" s="191">
        <v>1003812</v>
      </c>
      <c r="Y50" s="203"/>
      <c r="Z50" s="191">
        <v>8803724</v>
      </c>
      <c r="AA50" s="190"/>
      <c r="AB50" s="191">
        <v>0</v>
      </c>
      <c r="AC50" s="190"/>
      <c r="AD50" s="191">
        <v>0</v>
      </c>
      <c r="AE50" s="203"/>
      <c r="AF50" s="191">
        <f t="shared" si="0"/>
        <v>31620388</v>
      </c>
      <c r="AG50" s="203"/>
      <c r="AH50" s="193">
        <f t="shared" si="4"/>
        <v>1118.0393182943214</v>
      </c>
      <c r="AI50" s="219"/>
      <c r="AJ50" s="193">
        <f t="shared" si="2"/>
        <v>167.8161891652781</v>
      </c>
      <c r="AK50" s="220"/>
      <c r="AL50" s="221">
        <v>38</v>
      </c>
      <c r="AM50" s="219"/>
      <c r="AN50" s="222">
        <v>28282</v>
      </c>
    </row>
    <row r="51" spans="1:40" ht="8.85" customHeight="1" x14ac:dyDescent="0.25">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19"/>
      <c r="AI51" s="219"/>
      <c r="AJ51" s="219"/>
      <c r="AK51" s="203"/>
      <c r="AL51" s="203"/>
      <c r="AM51" s="203"/>
      <c r="AN51" s="203"/>
    </row>
    <row r="52" spans="1:40" ht="8.85" customHeight="1" x14ac:dyDescent="0.25">
      <c r="A52" s="221">
        <f>A50</f>
        <v>38</v>
      </c>
      <c r="B52" s="203"/>
      <c r="C52" s="211" t="s">
        <v>63</v>
      </c>
      <c r="D52" s="203"/>
      <c r="E52" s="192">
        <f>SUM(E13:E51)</f>
        <v>444424478</v>
      </c>
      <c r="F52" s="203"/>
      <c r="G52" s="192">
        <f>SUM(G13:G51)</f>
        <v>151687251</v>
      </c>
      <c r="H52" s="203"/>
      <c r="I52" s="192">
        <f>SUM(I13:I51)</f>
        <v>327801041</v>
      </c>
      <c r="J52" s="203"/>
      <c r="K52" s="192">
        <f>SUM(K13:K51)</f>
        <v>2272561</v>
      </c>
      <c r="L52" s="203"/>
      <c r="M52" s="192">
        <f>SUM(M13:M51)</f>
        <v>61350793</v>
      </c>
      <c r="N52" s="220"/>
      <c r="O52" s="192">
        <f>SUM(O13:O51)</f>
        <v>39926625</v>
      </c>
      <c r="P52" s="220"/>
      <c r="Q52" s="192">
        <f>SUM(Q13:Q51)</f>
        <v>23872745</v>
      </c>
      <c r="R52" s="203"/>
      <c r="S52" s="192">
        <f>SUM(S13:S51)</f>
        <v>50935570</v>
      </c>
      <c r="T52" s="203"/>
      <c r="U52" s="192">
        <f>SUM(U13:U51)</f>
        <v>21731433</v>
      </c>
      <c r="V52" s="203"/>
      <c r="W52" s="203"/>
      <c r="X52" s="192">
        <f>SUM(X13:X51)</f>
        <v>121502019</v>
      </c>
      <c r="Y52" s="203"/>
      <c r="Z52" s="192">
        <f>SUM(Z13:Z51)</f>
        <v>425766882</v>
      </c>
      <c r="AA52" s="199"/>
      <c r="AB52" s="192">
        <f>SUM(AB13:AB51)</f>
        <v>0</v>
      </c>
      <c r="AC52" s="199"/>
      <c r="AD52" s="192">
        <f>SUM(AD13:AD51)</f>
        <v>8578519</v>
      </c>
      <c r="AE52" s="203"/>
      <c r="AF52" s="192">
        <f>SUM(AF13:AF51)</f>
        <v>1679849917</v>
      </c>
      <c r="AG52" s="204"/>
      <c r="AH52" s="128">
        <f>AF52/AN52</f>
        <v>666.22852291872243</v>
      </c>
      <c r="AI52" s="219"/>
      <c r="AJ52" s="193">
        <f>IF(AH$52,AH52/AH$52*100,0)</f>
        <v>100</v>
      </c>
      <c r="AK52" s="220"/>
      <c r="AL52" s="221">
        <f>AL50</f>
        <v>38</v>
      </c>
      <c r="AM52" s="219"/>
      <c r="AN52" s="230">
        <f>SUM(AN13:AN51)</f>
        <v>2521432</v>
      </c>
    </row>
    <row r="53" spans="1:40" ht="8.85" customHeight="1" x14ac:dyDescent="0.25">
      <c r="A53" s="203"/>
      <c r="B53" s="203"/>
      <c r="C53" s="203"/>
      <c r="D53" s="203"/>
      <c r="E53" s="220"/>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row>
    <row r="54" spans="1:40" ht="8.85" customHeight="1" x14ac:dyDescent="0.25">
      <c r="A54" s="203"/>
      <c r="B54" s="203"/>
      <c r="C54" s="203"/>
      <c r="D54" s="203"/>
      <c r="E54" s="220"/>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row>
    <row r="55" spans="1:40" ht="8.85" customHeight="1" x14ac:dyDescent="0.25">
      <c r="A55" s="203"/>
      <c r="B55" s="203"/>
      <c r="C55" s="203"/>
      <c r="D55" s="203"/>
      <c r="E55" s="220"/>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row>
    <row r="56" spans="1:40" ht="8.85" customHeight="1" x14ac:dyDescent="0.25">
      <c r="A56" s="203"/>
      <c r="B56" s="203"/>
      <c r="C56" s="203"/>
      <c r="D56" s="203"/>
      <c r="E56" s="220"/>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row>
    <row r="57" spans="1:40" ht="8.85" customHeight="1" x14ac:dyDescent="0.25">
      <c r="A57" s="203"/>
      <c r="B57" s="203"/>
      <c r="C57" s="203"/>
      <c r="D57" s="203"/>
      <c r="E57" s="220"/>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row>
    <row r="58" spans="1:40" ht="8.85" customHeight="1" x14ac:dyDescent="0.25">
      <c r="A58" s="203"/>
      <c r="B58" s="203"/>
      <c r="C58" s="203"/>
      <c r="D58" s="203"/>
      <c r="E58" s="220"/>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row>
    <row r="59" spans="1:40" ht="8.85" customHeight="1" x14ac:dyDescent="0.25">
      <c r="A59" s="203"/>
      <c r="B59" s="203"/>
      <c r="C59" s="203"/>
      <c r="D59" s="203"/>
      <c r="E59" s="220"/>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row>
    <row r="60" spans="1:40" ht="8.85" customHeight="1" x14ac:dyDescent="0.25">
      <c r="A60" s="203"/>
      <c r="B60" s="203"/>
      <c r="C60" s="203"/>
      <c r="D60" s="203"/>
      <c r="E60" s="220"/>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row>
    <row r="61" spans="1:40" ht="8.85" customHeight="1" x14ac:dyDescent="0.25">
      <c r="A61" s="203"/>
      <c r="B61" s="203"/>
      <c r="C61" s="203"/>
      <c r="D61" s="203"/>
      <c r="E61" s="220"/>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row>
    <row r="62" spans="1:40" ht="8.85" customHeight="1" x14ac:dyDescent="0.25">
      <c r="A62" s="203"/>
      <c r="B62" s="203"/>
      <c r="C62" s="203"/>
      <c r="D62" s="203"/>
      <c r="E62" s="220"/>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row>
    <row r="63" spans="1:40" ht="8.85" customHeight="1" x14ac:dyDescent="0.25">
      <c r="A63" s="203"/>
      <c r="B63" s="203"/>
      <c r="C63" s="203"/>
      <c r="D63" s="203"/>
      <c r="E63" s="220"/>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row>
    <row r="64" spans="1:40" ht="8.85" customHeight="1" x14ac:dyDescent="0.25">
      <c r="A64" s="203"/>
      <c r="B64" s="203"/>
      <c r="C64" s="203"/>
      <c r="D64" s="203"/>
      <c r="E64" s="220"/>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row>
    <row r="65" spans="1:40" ht="8.85" customHeight="1" x14ac:dyDescent="0.25">
      <c r="A65" s="203"/>
      <c r="B65" s="203"/>
      <c r="C65" s="203"/>
      <c r="D65" s="203"/>
      <c r="E65" s="220"/>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row>
    <row r="66" spans="1:40" ht="8.85" customHeight="1" x14ac:dyDescent="0.25">
      <c r="A66" s="203"/>
      <c r="B66" s="203"/>
      <c r="C66" s="203"/>
      <c r="D66" s="203"/>
      <c r="E66" s="220"/>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row>
    <row r="67" spans="1:40" ht="10.5" customHeight="1" x14ac:dyDescent="0.25">
      <c r="A67" s="223" t="s">
        <v>337</v>
      </c>
      <c r="B67" s="203"/>
      <c r="C67" s="203"/>
      <c r="D67" s="203"/>
      <c r="E67" s="220"/>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24" t="s">
        <v>338</v>
      </c>
      <c r="AN67" s="203"/>
    </row>
    <row r="68" spans="1:40" ht="10.5" customHeight="1" x14ac:dyDescent="0.25">
      <c r="A68" s="203"/>
      <c r="B68" s="203"/>
      <c r="C68" s="203"/>
      <c r="D68" s="203"/>
      <c r="E68" s="203"/>
      <c r="F68" s="203"/>
      <c r="G68" s="203"/>
      <c r="H68" s="203"/>
      <c r="I68" s="203"/>
      <c r="J68" s="203"/>
      <c r="K68" s="203"/>
      <c r="L68" s="203"/>
      <c r="M68" s="203"/>
      <c r="N68" s="203"/>
      <c r="O68" s="203"/>
      <c r="P68" s="203"/>
      <c r="Q68" s="203"/>
      <c r="R68" s="203"/>
      <c r="S68" s="203"/>
      <c r="T68" s="203"/>
      <c r="U68" s="204" t="s">
        <v>40</v>
      </c>
      <c r="V68" s="203"/>
      <c r="W68" s="203"/>
      <c r="X68" s="205" t="s">
        <v>41</v>
      </c>
      <c r="Y68" s="203"/>
      <c r="Z68" s="205"/>
      <c r="AA68" s="205"/>
      <c r="AB68" s="205"/>
      <c r="AC68" s="205"/>
      <c r="AD68" s="229"/>
      <c r="AE68" s="203"/>
      <c r="AF68" s="203"/>
      <c r="AG68" s="203"/>
      <c r="AH68" s="203"/>
      <c r="AI68" s="203"/>
      <c r="AJ68" s="203"/>
      <c r="AK68" s="203"/>
      <c r="AL68" s="204" t="s">
        <v>313</v>
      </c>
      <c r="AM68" s="204"/>
      <c r="AN68" s="203"/>
    </row>
    <row r="69" spans="1:40" ht="10.5" customHeight="1" x14ac:dyDescent="0.25">
      <c r="A69" s="220"/>
      <c r="B69" s="203"/>
      <c r="C69" s="203"/>
      <c r="D69" s="203"/>
      <c r="E69" s="203"/>
      <c r="F69" s="203"/>
      <c r="G69" s="203"/>
      <c r="H69" s="203"/>
      <c r="I69" s="203"/>
      <c r="J69" s="203"/>
      <c r="K69" s="203"/>
      <c r="L69" s="203"/>
      <c r="M69" s="203"/>
      <c r="N69" s="203"/>
      <c r="O69" s="203"/>
      <c r="P69" s="203"/>
      <c r="Q69" s="203"/>
      <c r="R69" s="203"/>
      <c r="S69" s="203"/>
      <c r="T69" s="203"/>
      <c r="U69" s="204" t="s">
        <v>251</v>
      </c>
      <c r="V69" s="203"/>
      <c r="W69" s="203"/>
      <c r="X69" s="205" t="s">
        <v>252</v>
      </c>
      <c r="Y69" s="203"/>
      <c r="Z69" s="205"/>
      <c r="AA69" s="205"/>
      <c r="AB69" s="205"/>
      <c r="AC69" s="205"/>
      <c r="AD69" s="229"/>
      <c r="AE69" s="203"/>
      <c r="AF69" s="203"/>
      <c r="AG69" s="203"/>
      <c r="AH69" s="203"/>
      <c r="AI69" s="203"/>
      <c r="AJ69" s="203"/>
      <c r="AK69" s="203"/>
      <c r="AL69" s="204" t="s">
        <v>339</v>
      </c>
      <c r="AM69" s="204"/>
      <c r="AN69" s="203"/>
    </row>
    <row r="70" spans="1:40" ht="10.5" customHeight="1" x14ac:dyDescent="0.25">
      <c r="A70" s="218"/>
      <c r="B70" s="203"/>
      <c r="C70" s="203"/>
      <c r="D70" s="203"/>
      <c r="E70" s="203"/>
      <c r="F70" s="203"/>
      <c r="G70" s="203"/>
      <c r="H70" s="203"/>
      <c r="I70" s="203"/>
      <c r="J70" s="203"/>
      <c r="K70" s="203"/>
      <c r="L70" s="203"/>
      <c r="M70" s="203"/>
      <c r="N70" s="203"/>
      <c r="O70" s="203"/>
      <c r="P70" s="203"/>
      <c r="Q70" s="203"/>
      <c r="R70" s="203"/>
      <c r="S70" s="203"/>
      <c r="T70" s="203"/>
      <c r="U70" s="204" t="s">
        <v>46</v>
      </c>
      <c r="V70" s="203"/>
      <c r="W70" s="203"/>
      <c r="X70" s="207" t="s">
        <v>47</v>
      </c>
      <c r="Y70" s="203"/>
      <c r="Z70" s="205"/>
      <c r="AA70" s="205"/>
      <c r="AB70" s="205"/>
      <c r="AC70" s="205"/>
      <c r="AD70" s="229"/>
      <c r="AE70" s="203"/>
      <c r="AF70" s="203"/>
      <c r="AG70" s="203"/>
      <c r="AH70" s="203"/>
      <c r="AI70" s="203"/>
      <c r="AJ70" s="203"/>
      <c r="AK70" s="203"/>
      <c r="AL70" s="203"/>
      <c r="AM70" s="203"/>
      <c r="AN70" s="203"/>
    </row>
    <row r="71" spans="1:40" ht="9.6" customHeight="1" x14ac:dyDescent="0.25">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row>
    <row r="72" spans="1:40" ht="9.6" customHeight="1" x14ac:dyDescent="0.25">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row>
    <row r="73" spans="1:40" ht="9.6" customHeight="1" x14ac:dyDescent="0.25">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row>
    <row r="74" spans="1:40" ht="9.6" customHeight="1" x14ac:dyDescent="0.25">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row>
    <row r="75" spans="1:40" ht="9.6" customHeight="1" x14ac:dyDescent="0.25">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8"/>
      <c r="AE75" s="203"/>
      <c r="AF75" s="210" t="s">
        <v>63</v>
      </c>
      <c r="AG75" s="210"/>
      <c r="AH75" s="210"/>
      <c r="AI75" s="210"/>
      <c r="AJ75" s="210"/>
      <c r="AK75" s="203"/>
      <c r="AL75" s="203"/>
      <c r="AM75" s="203"/>
      <c r="AN75" s="203"/>
    </row>
    <row r="76" spans="1:40" ht="9.6" customHeight="1" x14ac:dyDescent="0.25">
      <c r="A76" s="203"/>
      <c r="B76" s="203"/>
      <c r="C76" s="203"/>
      <c r="D76" s="203"/>
      <c r="E76" s="203"/>
      <c r="F76" s="203"/>
      <c r="G76" s="203"/>
      <c r="H76" s="203"/>
      <c r="I76" s="203"/>
      <c r="J76" s="203"/>
      <c r="K76" s="203"/>
      <c r="L76" s="203"/>
      <c r="M76" s="211"/>
      <c r="N76" s="203"/>
      <c r="O76" s="203"/>
      <c r="P76" s="203"/>
      <c r="Q76" s="203"/>
      <c r="R76" s="203"/>
      <c r="S76" s="203"/>
      <c r="T76" s="203"/>
      <c r="U76" s="203"/>
      <c r="V76" s="203"/>
      <c r="W76" s="203"/>
      <c r="X76" s="203"/>
      <c r="Y76" s="203"/>
      <c r="Z76" s="203"/>
      <c r="AA76" s="203"/>
      <c r="AB76" s="203"/>
      <c r="AC76" s="203"/>
      <c r="AD76" s="219"/>
      <c r="AE76" s="203"/>
      <c r="AF76" s="203"/>
      <c r="AG76" s="203"/>
      <c r="AH76" s="203"/>
      <c r="AI76" s="203"/>
      <c r="AJ76" s="211"/>
      <c r="AK76" s="203"/>
      <c r="AL76" s="203"/>
      <c r="AM76" s="203"/>
      <c r="AN76" s="203"/>
    </row>
    <row r="77" spans="1:40" ht="9.6" customHeight="1" x14ac:dyDescent="0.25">
      <c r="A77" s="203"/>
      <c r="B77" s="203"/>
      <c r="C77" s="203"/>
      <c r="D77" s="203"/>
      <c r="E77" s="211" t="s">
        <v>315</v>
      </c>
      <c r="F77" s="203"/>
      <c r="G77" s="211" t="s">
        <v>316</v>
      </c>
      <c r="H77" s="203"/>
      <c r="I77" s="211" t="s">
        <v>317</v>
      </c>
      <c r="J77" s="203"/>
      <c r="K77" s="211" t="s">
        <v>318</v>
      </c>
      <c r="L77" s="203"/>
      <c r="M77" s="211" t="s">
        <v>319</v>
      </c>
      <c r="N77" s="203"/>
      <c r="O77" s="211" t="s">
        <v>320</v>
      </c>
      <c r="P77" s="203"/>
      <c r="Q77" s="211" t="s">
        <v>321</v>
      </c>
      <c r="R77" s="203"/>
      <c r="S77" s="203"/>
      <c r="T77" s="203"/>
      <c r="U77" s="211"/>
      <c r="V77" s="203"/>
      <c r="W77" s="203"/>
      <c r="X77" s="211" t="s">
        <v>322</v>
      </c>
      <c r="Y77" s="203"/>
      <c r="Z77" s="211" t="s">
        <v>323</v>
      </c>
      <c r="AA77" s="211"/>
      <c r="AB77" s="211" t="s">
        <v>324</v>
      </c>
      <c r="AC77" s="211"/>
      <c r="AD77" s="211" t="s">
        <v>325</v>
      </c>
      <c r="AE77" s="203"/>
      <c r="AF77" s="203"/>
      <c r="AG77" s="203"/>
      <c r="AH77" s="211" t="s">
        <v>61</v>
      </c>
      <c r="AI77" s="203"/>
      <c r="AJ77" s="211" t="s">
        <v>62</v>
      </c>
      <c r="AK77" s="203"/>
      <c r="AL77" s="203"/>
      <c r="AM77" s="203"/>
      <c r="AN77" s="203"/>
    </row>
    <row r="78" spans="1:40" ht="9.6" customHeight="1" x14ac:dyDescent="0.25">
      <c r="A78" s="212" t="s">
        <v>69</v>
      </c>
      <c r="B78" s="203"/>
      <c r="C78" s="212" t="s">
        <v>71</v>
      </c>
      <c r="D78" s="203"/>
      <c r="E78" s="212" t="s">
        <v>326</v>
      </c>
      <c r="F78" s="203"/>
      <c r="G78" s="212" t="s">
        <v>327</v>
      </c>
      <c r="H78" s="203"/>
      <c r="I78" s="212" t="s">
        <v>328</v>
      </c>
      <c r="J78" s="203"/>
      <c r="K78" s="212" t="s">
        <v>328</v>
      </c>
      <c r="L78" s="203"/>
      <c r="M78" s="212" t="s">
        <v>328</v>
      </c>
      <c r="N78" s="203"/>
      <c r="O78" s="212" t="s">
        <v>329</v>
      </c>
      <c r="P78" s="203"/>
      <c r="Q78" s="212" t="s">
        <v>330</v>
      </c>
      <c r="R78" s="203"/>
      <c r="S78" s="212" t="s">
        <v>331</v>
      </c>
      <c r="T78" s="203"/>
      <c r="U78" s="212" t="s">
        <v>332</v>
      </c>
      <c r="V78" s="203"/>
      <c r="W78" s="203"/>
      <c r="X78" s="212" t="s">
        <v>333</v>
      </c>
      <c r="Y78" s="203"/>
      <c r="Z78" s="212" t="s">
        <v>334</v>
      </c>
      <c r="AA78" s="213"/>
      <c r="AB78" s="212" t="s">
        <v>335</v>
      </c>
      <c r="AC78" s="213"/>
      <c r="AD78" s="212" t="s">
        <v>336</v>
      </c>
      <c r="AE78" s="203"/>
      <c r="AF78" s="212" t="s">
        <v>72</v>
      </c>
      <c r="AG78" s="203"/>
      <c r="AH78" s="212" t="s">
        <v>73</v>
      </c>
      <c r="AI78" s="203"/>
      <c r="AJ78" s="212" t="s">
        <v>78</v>
      </c>
      <c r="AK78" s="203"/>
      <c r="AL78" s="212" t="s">
        <v>69</v>
      </c>
      <c r="AM78" s="213"/>
      <c r="AN78" s="203"/>
    </row>
    <row r="79" spans="1:40" ht="9.75" customHeight="1" x14ac:dyDescent="0.25">
      <c r="A79" s="203"/>
      <c r="B79" s="10" t="s">
        <v>282</v>
      </c>
      <c r="C79" s="203"/>
      <c r="D79" s="203"/>
      <c r="E79" s="220"/>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row>
    <row r="80" spans="1:40" ht="9.75" customHeight="1" x14ac:dyDescent="0.25">
      <c r="A80" s="203">
        <v>1</v>
      </c>
      <c r="B80" s="211"/>
      <c r="C80" s="10" t="s">
        <v>123</v>
      </c>
      <c r="D80" s="203"/>
      <c r="E80" s="189">
        <v>4273866</v>
      </c>
      <c r="F80" s="203"/>
      <c r="G80" s="189">
        <v>1042562</v>
      </c>
      <c r="H80" s="203"/>
      <c r="I80" s="189">
        <v>59285</v>
      </c>
      <c r="J80" s="203"/>
      <c r="K80" s="189">
        <v>168457</v>
      </c>
      <c r="L80" s="203"/>
      <c r="M80" s="189">
        <v>748995</v>
      </c>
      <c r="N80" s="203"/>
      <c r="O80" s="189">
        <v>14238</v>
      </c>
      <c r="P80" s="203"/>
      <c r="Q80" s="189">
        <v>389591</v>
      </c>
      <c r="R80" s="203"/>
      <c r="S80" s="189">
        <v>0</v>
      </c>
      <c r="T80" s="203"/>
      <c r="U80" s="189">
        <v>0</v>
      </c>
      <c r="V80" s="203"/>
      <c r="W80" s="203"/>
      <c r="X80" s="189">
        <v>620765</v>
      </c>
      <c r="Y80" s="203"/>
      <c r="Z80" s="189">
        <v>0</v>
      </c>
      <c r="AA80" s="189"/>
      <c r="AB80" s="189">
        <v>0</v>
      </c>
      <c r="AC80" s="189"/>
      <c r="AD80" s="189">
        <v>25238</v>
      </c>
      <c r="AE80" s="203"/>
      <c r="AF80" s="189">
        <f t="shared" ref="AF80:AF111" si="5">SUM(E80:AD80)</f>
        <v>7342997</v>
      </c>
      <c r="AG80" s="204"/>
      <c r="AH80" s="105">
        <f>AF80/AN80</f>
        <v>224.08364612896335</v>
      </c>
      <c r="AI80" s="203"/>
      <c r="AJ80" s="188">
        <f t="shared" ref="AJ80:AJ111" si="6">IF(AH$192,AH80/AH$192*100,0)</f>
        <v>61.73344899284087</v>
      </c>
      <c r="AK80" s="220"/>
      <c r="AL80" s="203">
        <v>1</v>
      </c>
      <c r="AM80" s="203"/>
      <c r="AN80" s="220">
        <v>32769</v>
      </c>
    </row>
    <row r="81" spans="1:40" ht="9.75" customHeight="1" x14ac:dyDescent="0.25">
      <c r="A81" s="203">
        <v>2</v>
      </c>
      <c r="B81" s="211"/>
      <c r="C81" s="10" t="s">
        <v>124</v>
      </c>
      <c r="D81" s="203"/>
      <c r="E81" s="190">
        <v>16996773</v>
      </c>
      <c r="F81" s="203"/>
      <c r="G81" s="190">
        <v>4570646</v>
      </c>
      <c r="H81" s="203"/>
      <c r="I81" s="190">
        <v>13036060</v>
      </c>
      <c r="J81" s="203"/>
      <c r="K81" s="190">
        <v>239466</v>
      </c>
      <c r="L81" s="203"/>
      <c r="M81" s="190">
        <v>4224340</v>
      </c>
      <c r="N81" s="203"/>
      <c r="O81" s="190">
        <v>1321351</v>
      </c>
      <c r="P81" s="203"/>
      <c r="Q81" s="190">
        <v>1944382</v>
      </c>
      <c r="R81" s="203"/>
      <c r="S81" s="190">
        <v>0</v>
      </c>
      <c r="T81" s="203"/>
      <c r="U81" s="190">
        <v>205111</v>
      </c>
      <c r="V81" s="203"/>
      <c r="W81" s="203"/>
      <c r="X81" s="190">
        <v>2524718</v>
      </c>
      <c r="Y81" s="203"/>
      <c r="Z81" s="190">
        <v>8849721</v>
      </c>
      <c r="AA81" s="190"/>
      <c r="AB81" s="190">
        <v>0</v>
      </c>
      <c r="AC81" s="190"/>
      <c r="AD81" s="190">
        <v>836288</v>
      </c>
      <c r="AE81" s="203"/>
      <c r="AF81" s="190">
        <f t="shared" si="5"/>
        <v>54748856</v>
      </c>
      <c r="AG81" s="203"/>
      <c r="AH81" s="188">
        <f>AF81/AN81</f>
        <v>503.95213505278952</v>
      </c>
      <c r="AI81" s="203"/>
      <c r="AJ81" s="188">
        <f t="shared" si="6"/>
        <v>138.83522497759597</v>
      </c>
      <c r="AK81" s="220"/>
      <c r="AL81" s="203">
        <v>2</v>
      </c>
      <c r="AM81" s="203"/>
      <c r="AN81" s="220">
        <v>108639</v>
      </c>
    </row>
    <row r="82" spans="1:40" ht="9.75" customHeight="1" x14ac:dyDescent="0.25">
      <c r="A82" s="203">
        <v>3</v>
      </c>
      <c r="B82" s="211"/>
      <c r="C82" s="10" t="s">
        <v>125</v>
      </c>
      <c r="D82" s="203"/>
      <c r="E82" s="190">
        <v>838510</v>
      </c>
      <c r="F82" s="203"/>
      <c r="G82" s="190">
        <v>520900</v>
      </c>
      <c r="H82" s="203"/>
      <c r="I82" s="190">
        <v>410006</v>
      </c>
      <c r="J82" s="203"/>
      <c r="K82" s="190">
        <v>0</v>
      </c>
      <c r="L82" s="203"/>
      <c r="M82" s="190">
        <v>402101</v>
      </c>
      <c r="N82" s="203"/>
      <c r="O82" s="190">
        <v>0</v>
      </c>
      <c r="P82" s="203"/>
      <c r="Q82" s="190">
        <v>56957</v>
      </c>
      <c r="R82" s="203"/>
      <c r="S82" s="190">
        <v>0</v>
      </c>
      <c r="T82" s="203"/>
      <c r="U82" s="190">
        <v>0</v>
      </c>
      <c r="V82" s="203"/>
      <c r="W82" s="203"/>
      <c r="X82" s="190">
        <v>230432</v>
      </c>
      <c r="Y82" s="203"/>
      <c r="Z82" s="190">
        <v>421310</v>
      </c>
      <c r="AA82" s="190"/>
      <c r="AB82" s="190">
        <v>0</v>
      </c>
      <c r="AC82" s="190"/>
      <c r="AD82" s="190">
        <v>4672</v>
      </c>
      <c r="AE82" s="203"/>
      <c r="AF82" s="190">
        <f t="shared" si="5"/>
        <v>2884888</v>
      </c>
      <c r="AG82" s="203"/>
      <c r="AH82" s="188">
        <f t="shared" ref="AH82:AH95" si="7">AF82/AN82</f>
        <v>190.49709455890121</v>
      </c>
      <c r="AI82" s="203"/>
      <c r="AJ82" s="188">
        <f t="shared" si="6"/>
        <v>52.480593177550482</v>
      </c>
      <c r="AK82" s="220"/>
      <c r="AL82" s="203">
        <v>3</v>
      </c>
      <c r="AM82" s="203"/>
      <c r="AN82" s="220">
        <v>15144</v>
      </c>
    </row>
    <row r="83" spans="1:40" ht="9.75" customHeight="1" x14ac:dyDescent="0.25">
      <c r="A83" s="203">
        <v>4</v>
      </c>
      <c r="B83" s="211"/>
      <c r="C83" s="10" t="s">
        <v>126</v>
      </c>
      <c r="D83" s="203"/>
      <c r="E83" s="190">
        <v>823627</v>
      </c>
      <c r="F83" s="203"/>
      <c r="G83" s="190">
        <v>226698</v>
      </c>
      <c r="H83" s="203"/>
      <c r="I83" s="190">
        <v>302547</v>
      </c>
      <c r="J83" s="203"/>
      <c r="K83" s="190">
        <v>0</v>
      </c>
      <c r="L83" s="203"/>
      <c r="M83" s="190">
        <v>378987</v>
      </c>
      <c r="N83" s="203"/>
      <c r="O83" s="190">
        <v>66510</v>
      </c>
      <c r="P83" s="203"/>
      <c r="Q83" s="190">
        <v>140299</v>
      </c>
      <c r="R83" s="203"/>
      <c r="S83" s="190">
        <v>0</v>
      </c>
      <c r="T83" s="203"/>
      <c r="U83" s="190">
        <v>0</v>
      </c>
      <c r="V83" s="203"/>
      <c r="W83" s="203"/>
      <c r="X83" s="190">
        <v>0</v>
      </c>
      <c r="Y83" s="203"/>
      <c r="Z83" s="190">
        <v>0</v>
      </c>
      <c r="AA83" s="190"/>
      <c r="AB83" s="190">
        <v>0</v>
      </c>
      <c r="AC83" s="190"/>
      <c r="AD83" s="190">
        <v>41730</v>
      </c>
      <c r="AE83" s="203"/>
      <c r="AF83" s="190">
        <f t="shared" si="5"/>
        <v>1980398</v>
      </c>
      <c r="AG83" s="203"/>
      <c r="AH83" s="188">
        <f t="shared" si="7"/>
        <v>152.3969218930358</v>
      </c>
      <c r="AI83" s="203"/>
      <c r="AJ83" s="188">
        <f t="shared" si="6"/>
        <v>41.984266888156782</v>
      </c>
      <c r="AK83" s="220"/>
      <c r="AL83" s="203">
        <v>4</v>
      </c>
      <c r="AM83" s="203"/>
      <c r="AN83" s="220">
        <v>12995</v>
      </c>
    </row>
    <row r="84" spans="1:40" ht="9.75" customHeight="1" x14ac:dyDescent="0.25">
      <c r="A84" s="203">
        <v>5</v>
      </c>
      <c r="B84" s="211"/>
      <c r="C84" s="10" t="s">
        <v>127</v>
      </c>
      <c r="D84" s="203"/>
      <c r="E84" s="190">
        <v>2783437</v>
      </c>
      <c r="F84" s="203"/>
      <c r="G84" s="190">
        <v>918884</v>
      </c>
      <c r="H84" s="203"/>
      <c r="I84" s="190">
        <v>378768</v>
      </c>
      <c r="J84" s="203"/>
      <c r="K84" s="190">
        <v>0</v>
      </c>
      <c r="L84" s="203"/>
      <c r="M84" s="190">
        <v>789418</v>
      </c>
      <c r="N84" s="203"/>
      <c r="O84" s="190">
        <v>123790</v>
      </c>
      <c r="P84" s="203"/>
      <c r="Q84" s="190">
        <v>226758</v>
      </c>
      <c r="R84" s="203"/>
      <c r="S84" s="190">
        <v>0</v>
      </c>
      <c r="T84" s="203"/>
      <c r="U84" s="190">
        <v>0</v>
      </c>
      <c r="V84" s="203"/>
      <c r="W84" s="203"/>
      <c r="X84" s="190">
        <v>60412</v>
      </c>
      <c r="Y84" s="203"/>
      <c r="Z84" s="190">
        <v>1016301</v>
      </c>
      <c r="AA84" s="190"/>
      <c r="AB84" s="190">
        <v>0</v>
      </c>
      <c r="AC84" s="190"/>
      <c r="AD84" s="190">
        <v>0</v>
      </c>
      <c r="AE84" s="203"/>
      <c r="AF84" s="190">
        <f t="shared" si="5"/>
        <v>6297768</v>
      </c>
      <c r="AG84" s="203"/>
      <c r="AH84" s="193">
        <f t="shared" si="7"/>
        <v>197.62663570464744</v>
      </c>
      <c r="AI84" s="203"/>
      <c r="AJ84" s="193">
        <f t="shared" si="6"/>
        <v>54.44473099959388</v>
      </c>
      <c r="AK84" s="220"/>
      <c r="AL84" s="203">
        <v>5</v>
      </c>
      <c r="AM84" s="203"/>
      <c r="AN84" s="220">
        <v>31867</v>
      </c>
    </row>
    <row r="85" spans="1:40" ht="9.75" customHeight="1" x14ac:dyDescent="0.25">
      <c r="A85" s="203">
        <v>6</v>
      </c>
      <c r="B85" s="211"/>
      <c r="C85" s="10" t="s">
        <v>128</v>
      </c>
      <c r="D85" s="203"/>
      <c r="E85" s="190">
        <v>1301430</v>
      </c>
      <c r="F85" s="203"/>
      <c r="G85" s="190">
        <v>405540</v>
      </c>
      <c r="H85" s="203"/>
      <c r="I85" s="190">
        <v>0</v>
      </c>
      <c r="J85" s="203"/>
      <c r="K85" s="190">
        <v>15038</v>
      </c>
      <c r="L85" s="203"/>
      <c r="M85" s="190">
        <v>493935</v>
      </c>
      <c r="N85" s="203"/>
      <c r="O85" s="190">
        <v>0</v>
      </c>
      <c r="P85" s="203"/>
      <c r="Q85" s="190">
        <v>94206</v>
      </c>
      <c r="R85" s="203"/>
      <c r="S85" s="190">
        <v>0</v>
      </c>
      <c r="T85" s="203"/>
      <c r="U85" s="190">
        <v>0</v>
      </c>
      <c r="V85" s="203"/>
      <c r="W85" s="203"/>
      <c r="X85" s="190">
        <v>6589</v>
      </c>
      <c r="Y85" s="203"/>
      <c r="Z85" s="190">
        <v>0</v>
      </c>
      <c r="AA85" s="190"/>
      <c r="AB85" s="190">
        <v>0</v>
      </c>
      <c r="AC85" s="190"/>
      <c r="AD85" s="190">
        <v>40532</v>
      </c>
      <c r="AE85" s="203"/>
      <c r="AF85" s="190">
        <f t="shared" si="5"/>
        <v>2357270</v>
      </c>
      <c r="AG85" s="203"/>
      <c r="AH85" s="193">
        <f t="shared" si="7"/>
        <v>150.34568531156324</v>
      </c>
      <c r="AI85" s="203"/>
      <c r="AJ85" s="193">
        <f t="shared" si="6"/>
        <v>41.419165815132885</v>
      </c>
      <c r="AK85" s="220"/>
      <c r="AL85" s="203">
        <v>6</v>
      </c>
      <c r="AM85" s="203"/>
      <c r="AN85" s="220">
        <v>15679</v>
      </c>
    </row>
    <row r="86" spans="1:40" ht="9.75" customHeight="1" x14ac:dyDescent="0.25">
      <c r="A86" s="203">
        <v>7</v>
      </c>
      <c r="B86" s="211"/>
      <c r="C86" s="10" t="s">
        <v>129</v>
      </c>
      <c r="D86" s="203"/>
      <c r="E86" s="190">
        <v>44047335</v>
      </c>
      <c r="F86" s="203"/>
      <c r="G86" s="190">
        <v>17251203</v>
      </c>
      <c r="H86" s="203"/>
      <c r="I86" s="190">
        <v>69913867</v>
      </c>
      <c r="J86" s="203"/>
      <c r="K86" s="190">
        <v>0</v>
      </c>
      <c r="L86" s="203"/>
      <c r="M86" s="190">
        <v>4904937</v>
      </c>
      <c r="N86" s="203"/>
      <c r="O86" s="190">
        <v>4125274</v>
      </c>
      <c r="P86" s="203"/>
      <c r="Q86" s="190">
        <v>5750294</v>
      </c>
      <c r="R86" s="203"/>
      <c r="S86" s="190">
        <v>2115530</v>
      </c>
      <c r="T86" s="203"/>
      <c r="U86" s="190">
        <v>0</v>
      </c>
      <c r="V86" s="203"/>
      <c r="W86" s="203"/>
      <c r="X86" s="190">
        <v>24623589</v>
      </c>
      <c r="Y86" s="203"/>
      <c r="Z86" s="190">
        <v>40168158</v>
      </c>
      <c r="AA86" s="190"/>
      <c r="AB86" s="190">
        <v>0</v>
      </c>
      <c r="AC86" s="190"/>
      <c r="AD86" s="190">
        <v>29270559</v>
      </c>
      <c r="AE86" s="203"/>
      <c r="AF86" s="190">
        <f t="shared" si="5"/>
        <v>242170746</v>
      </c>
      <c r="AG86" s="203"/>
      <c r="AH86" s="193">
        <f t="shared" si="7"/>
        <v>1004.7286282677331</v>
      </c>
      <c r="AI86" s="203"/>
      <c r="AJ86" s="193">
        <f t="shared" si="6"/>
        <v>276.79558324000396</v>
      </c>
      <c r="AK86" s="220"/>
      <c r="AL86" s="203">
        <v>7</v>
      </c>
      <c r="AM86" s="203"/>
      <c r="AN86" s="220">
        <v>241031</v>
      </c>
    </row>
    <row r="87" spans="1:40" ht="9.75" customHeight="1" x14ac:dyDescent="0.25">
      <c r="A87" s="203">
        <v>8</v>
      </c>
      <c r="B87" s="211"/>
      <c r="C87" s="10" t="s">
        <v>130</v>
      </c>
      <c r="D87" s="203"/>
      <c r="E87" s="190">
        <v>6240415</v>
      </c>
      <c r="F87" s="203"/>
      <c r="G87" s="190">
        <v>1804213</v>
      </c>
      <c r="H87" s="203"/>
      <c r="I87" s="190">
        <v>4065916</v>
      </c>
      <c r="J87" s="203"/>
      <c r="K87" s="190">
        <v>287771</v>
      </c>
      <c r="L87" s="203"/>
      <c r="M87" s="190">
        <v>0</v>
      </c>
      <c r="N87" s="203"/>
      <c r="O87" s="190">
        <v>364144</v>
      </c>
      <c r="P87" s="203"/>
      <c r="Q87" s="190">
        <v>820414</v>
      </c>
      <c r="R87" s="203"/>
      <c r="S87" s="190">
        <v>0</v>
      </c>
      <c r="T87" s="203"/>
      <c r="U87" s="190">
        <v>0</v>
      </c>
      <c r="V87" s="203"/>
      <c r="W87" s="203"/>
      <c r="X87" s="190">
        <v>601590</v>
      </c>
      <c r="Y87" s="203"/>
      <c r="Z87" s="190">
        <v>2558254</v>
      </c>
      <c r="AA87" s="190"/>
      <c r="AB87" s="190">
        <v>0</v>
      </c>
      <c r="AC87" s="190"/>
      <c r="AD87" s="190">
        <v>97780</v>
      </c>
      <c r="AE87" s="203"/>
      <c r="AF87" s="190">
        <f t="shared" si="5"/>
        <v>16840497</v>
      </c>
      <c r="AG87" s="203"/>
      <c r="AH87" s="193">
        <f t="shared" si="7"/>
        <v>223.78208467323995</v>
      </c>
      <c r="AI87" s="203"/>
      <c r="AJ87" s="193">
        <f t="shared" si="6"/>
        <v>61.650370958960629</v>
      </c>
      <c r="AK87" s="220"/>
      <c r="AL87" s="203">
        <v>8</v>
      </c>
      <c r="AM87" s="203"/>
      <c r="AN87" s="220">
        <v>75254</v>
      </c>
    </row>
    <row r="88" spans="1:40" ht="9.75" customHeight="1" x14ac:dyDescent="0.25">
      <c r="A88" s="203">
        <v>9</v>
      </c>
      <c r="B88" s="211"/>
      <c r="C88" s="10" t="s">
        <v>131</v>
      </c>
      <c r="D88" s="203"/>
      <c r="E88" s="190">
        <v>827700</v>
      </c>
      <c r="F88" s="203"/>
      <c r="G88" s="190">
        <v>19705</v>
      </c>
      <c r="H88" s="203"/>
      <c r="I88" s="190">
        <v>0</v>
      </c>
      <c r="J88" s="203"/>
      <c r="K88" s="190">
        <v>0</v>
      </c>
      <c r="L88" s="203"/>
      <c r="M88" s="190">
        <v>77603</v>
      </c>
      <c r="N88" s="203"/>
      <c r="O88" s="190">
        <v>48833</v>
      </c>
      <c r="P88" s="203"/>
      <c r="Q88" s="190">
        <v>44840</v>
      </c>
      <c r="R88" s="203"/>
      <c r="S88" s="190">
        <v>0</v>
      </c>
      <c r="T88" s="203"/>
      <c r="U88" s="190">
        <v>0</v>
      </c>
      <c r="V88" s="203"/>
      <c r="W88" s="203"/>
      <c r="X88" s="190">
        <v>1762955</v>
      </c>
      <c r="Y88" s="203"/>
      <c r="Z88" s="190">
        <v>828554</v>
      </c>
      <c r="AA88" s="190"/>
      <c r="AB88" s="190">
        <v>0</v>
      </c>
      <c r="AC88" s="190"/>
      <c r="AD88" s="190">
        <v>1855</v>
      </c>
      <c r="AE88" s="203"/>
      <c r="AF88" s="190">
        <f t="shared" si="5"/>
        <v>3612045</v>
      </c>
      <c r="AG88" s="203"/>
      <c r="AH88" s="193">
        <f t="shared" si="7"/>
        <v>815.54414088959129</v>
      </c>
      <c r="AI88" s="203"/>
      <c r="AJ88" s="193">
        <f t="shared" si="6"/>
        <v>224.67660399475454</v>
      </c>
      <c r="AK88" s="220"/>
      <c r="AL88" s="203">
        <v>9</v>
      </c>
      <c r="AM88" s="203"/>
      <c r="AN88" s="220">
        <v>4429</v>
      </c>
    </row>
    <row r="89" spans="1:40" ht="9.75" customHeight="1" x14ac:dyDescent="0.25">
      <c r="A89" s="203">
        <v>10</v>
      </c>
      <c r="B89" s="211"/>
      <c r="C89" s="10" t="s">
        <v>132</v>
      </c>
      <c r="D89" s="203"/>
      <c r="E89" s="190">
        <v>6242222</v>
      </c>
      <c r="F89" s="203"/>
      <c r="G89" s="190">
        <v>952784</v>
      </c>
      <c r="H89" s="203"/>
      <c r="I89" s="190">
        <v>0</v>
      </c>
      <c r="J89" s="203"/>
      <c r="K89" s="190">
        <v>390507</v>
      </c>
      <c r="L89" s="203"/>
      <c r="M89" s="190">
        <v>0</v>
      </c>
      <c r="N89" s="203"/>
      <c r="O89" s="190">
        <v>461579</v>
      </c>
      <c r="P89" s="203"/>
      <c r="Q89" s="190">
        <v>1079907</v>
      </c>
      <c r="R89" s="203"/>
      <c r="S89" s="190">
        <v>0</v>
      </c>
      <c r="T89" s="203"/>
      <c r="U89" s="190">
        <v>0</v>
      </c>
      <c r="V89" s="203"/>
      <c r="W89" s="203"/>
      <c r="X89" s="190">
        <v>896004</v>
      </c>
      <c r="Y89" s="203"/>
      <c r="Z89" s="190">
        <v>1816513</v>
      </c>
      <c r="AA89" s="190"/>
      <c r="AB89" s="190">
        <v>0</v>
      </c>
      <c r="AC89" s="190"/>
      <c r="AD89" s="190">
        <v>0</v>
      </c>
      <c r="AE89" s="203"/>
      <c r="AF89" s="190">
        <f t="shared" si="5"/>
        <v>11839516</v>
      </c>
      <c r="AG89" s="203"/>
      <c r="AH89" s="193">
        <f t="shared" si="7"/>
        <v>151.15111899807223</v>
      </c>
      <c r="AI89" s="203"/>
      <c r="AJ89" s="193">
        <f t="shared" si="6"/>
        <v>41.641057060934031</v>
      </c>
      <c r="AK89" s="220"/>
      <c r="AL89" s="203">
        <v>10</v>
      </c>
      <c r="AM89" s="203"/>
      <c r="AN89" s="220">
        <v>78329</v>
      </c>
    </row>
    <row r="90" spans="1:40" ht="9.75" customHeight="1" x14ac:dyDescent="0.25">
      <c r="A90" s="203">
        <v>11</v>
      </c>
      <c r="B90" s="211"/>
      <c r="C90" s="10" t="s">
        <v>133</v>
      </c>
      <c r="D90" s="203"/>
      <c r="E90" s="190">
        <v>377103</v>
      </c>
      <c r="F90" s="203"/>
      <c r="G90" s="190">
        <v>163032</v>
      </c>
      <c r="H90" s="203"/>
      <c r="I90" s="190">
        <v>0</v>
      </c>
      <c r="J90" s="203"/>
      <c r="K90" s="190">
        <v>29163</v>
      </c>
      <c r="L90" s="203"/>
      <c r="M90" s="190">
        <v>112745</v>
      </c>
      <c r="N90" s="203"/>
      <c r="O90" s="190">
        <v>0</v>
      </c>
      <c r="P90" s="203"/>
      <c r="Q90" s="190">
        <v>29707</v>
      </c>
      <c r="R90" s="203"/>
      <c r="S90" s="190">
        <v>0</v>
      </c>
      <c r="T90" s="203"/>
      <c r="U90" s="190">
        <v>0</v>
      </c>
      <c r="V90" s="203"/>
      <c r="W90" s="203"/>
      <c r="X90" s="190">
        <v>15085</v>
      </c>
      <c r="Y90" s="203"/>
      <c r="Z90" s="190">
        <v>178417</v>
      </c>
      <c r="AA90" s="190"/>
      <c r="AB90" s="190">
        <v>0</v>
      </c>
      <c r="AC90" s="190"/>
      <c r="AD90" s="190">
        <v>27049</v>
      </c>
      <c r="AE90" s="203"/>
      <c r="AF90" s="190">
        <f t="shared" si="5"/>
        <v>932301</v>
      </c>
      <c r="AG90" s="203"/>
      <c r="AH90" s="193">
        <f t="shared" si="7"/>
        <v>144.94729477611941</v>
      </c>
      <c r="AI90" s="203"/>
      <c r="AJ90" s="193">
        <f t="shared" si="6"/>
        <v>39.931947660125445</v>
      </c>
      <c r="AK90" s="220"/>
      <c r="AL90" s="203">
        <v>11</v>
      </c>
      <c r="AM90" s="203"/>
      <c r="AN90" s="220">
        <v>6432</v>
      </c>
    </row>
    <row r="91" spans="1:40" ht="9.75" customHeight="1" x14ac:dyDescent="0.25">
      <c r="A91" s="203">
        <v>12</v>
      </c>
      <c r="B91" s="211"/>
      <c r="C91" s="10" t="s">
        <v>134</v>
      </c>
      <c r="D91" s="203"/>
      <c r="E91" s="190">
        <v>3034992</v>
      </c>
      <c r="F91" s="203"/>
      <c r="G91" s="190">
        <v>574527</v>
      </c>
      <c r="H91" s="203"/>
      <c r="I91" s="190">
        <v>947815</v>
      </c>
      <c r="J91" s="203"/>
      <c r="K91" s="190">
        <v>57994</v>
      </c>
      <c r="L91" s="203"/>
      <c r="M91" s="190">
        <v>674493</v>
      </c>
      <c r="N91" s="203"/>
      <c r="O91" s="190">
        <v>199207</v>
      </c>
      <c r="P91" s="203"/>
      <c r="Q91" s="190">
        <v>397587</v>
      </c>
      <c r="R91" s="203"/>
      <c r="S91" s="190">
        <v>0</v>
      </c>
      <c r="T91" s="203"/>
      <c r="U91" s="190">
        <v>0</v>
      </c>
      <c r="V91" s="203"/>
      <c r="W91" s="203"/>
      <c r="X91" s="190">
        <v>529265</v>
      </c>
      <c r="Y91" s="203"/>
      <c r="Z91" s="190">
        <v>1529324</v>
      </c>
      <c r="AA91" s="190"/>
      <c r="AB91" s="190">
        <v>0</v>
      </c>
      <c r="AC91" s="190"/>
      <c r="AD91" s="190">
        <v>153970</v>
      </c>
      <c r="AE91" s="203"/>
      <c r="AF91" s="190">
        <f t="shared" si="5"/>
        <v>8099174</v>
      </c>
      <c r="AG91" s="203"/>
      <c r="AH91" s="193">
        <f t="shared" si="7"/>
        <v>243.30611631819275</v>
      </c>
      <c r="AI91" s="203"/>
      <c r="AJ91" s="193">
        <f t="shared" si="6"/>
        <v>67.029102662543522</v>
      </c>
      <c r="AK91" s="220"/>
      <c r="AL91" s="203">
        <v>12</v>
      </c>
      <c r="AM91" s="203"/>
      <c r="AN91" s="220">
        <v>33288</v>
      </c>
    </row>
    <row r="92" spans="1:40" ht="9.75" customHeight="1" x14ac:dyDescent="0.25">
      <c r="A92" s="203">
        <v>13</v>
      </c>
      <c r="B92" s="211"/>
      <c r="C92" s="10" t="s">
        <v>135</v>
      </c>
      <c r="D92" s="203"/>
      <c r="E92" s="190">
        <v>442467</v>
      </c>
      <c r="F92" s="203"/>
      <c r="G92" s="190">
        <v>302519</v>
      </c>
      <c r="H92" s="203"/>
      <c r="I92" s="190">
        <v>0</v>
      </c>
      <c r="J92" s="203"/>
      <c r="K92" s="190">
        <v>20268</v>
      </c>
      <c r="L92" s="203"/>
      <c r="M92" s="190">
        <v>375412</v>
      </c>
      <c r="N92" s="203"/>
      <c r="O92" s="190">
        <v>12820</v>
      </c>
      <c r="P92" s="203"/>
      <c r="Q92" s="190">
        <v>75081</v>
      </c>
      <c r="R92" s="203"/>
      <c r="S92" s="190">
        <v>0</v>
      </c>
      <c r="T92" s="203"/>
      <c r="U92" s="190">
        <v>0</v>
      </c>
      <c r="V92" s="203"/>
      <c r="W92" s="203"/>
      <c r="X92" s="190">
        <v>3093</v>
      </c>
      <c r="Y92" s="203"/>
      <c r="Z92" s="190">
        <v>0</v>
      </c>
      <c r="AA92" s="190"/>
      <c r="AB92" s="190">
        <v>0</v>
      </c>
      <c r="AC92" s="190"/>
      <c r="AD92" s="190">
        <v>0</v>
      </c>
      <c r="AE92" s="203"/>
      <c r="AF92" s="190">
        <f t="shared" si="5"/>
        <v>1231660</v>
      </c>
      <c r="AG92" s="203"/>
      <c r="AH92" s="193">
        <f t="shared" si="7"/>
        <v>74.732115769674166</v>
      </c>
      <c r="AI92" s="203"/>
      <c r="AJ92" s="193">
        <f t="shared" si="6"/>
        <v>20.588165788498191</v>
      </c>
      <c r="AK92" s="220"/>
      <c r="AL92" s="203">
        <v>13</v>
      </c>
      <c r="AM92" s="203"/>
      <c r="AN92" s="220">
        <v>16481</v>
      </c>
    </row>
    <row r="93" spans="1:40" ht="9.75" customHeight="1" x14ac:dyDescent="0.25">
      <c r="A93" s="203">
        <v>14</v>
      </c>
      <c r="B93" s="211"/>
      <c r="C93" s="10" t="s">
        <v>136</v>
      </c>
      <c r="D93" s="203"/>
      <c r="E93" s="190">
        <v>1641476</v>
      </c>
      <c r="F93" s="203"/>
      <c r="G93" s="190">
        <v>576675</v>
      </c>
      <c r="H93" s="203"/>
      <c r="I93" s="190">
        <v>0</v>
      </c>
      <c r="J93" s="203"/>
      <c r="K93" s="190">
        <v>29949</v>
      </c>
      <c r="L93" s="203"/>
      <c r="M93" s="190">
        <v>0</v>
      </c>
      <c r="N93" s="203"/>
      <c r="O93" s="190">
        <v>111448</v>
      </c>
      <c r="P93" s="203"/>
      <c r="Q93" s="190">
        <v>9319</v>
      </c>
      <c r="R93" s="203"/>
      <c r="S93" s="190">
        <v>62677</v>
      </c>
      <c r="T93" s="203"/>
      <c r="U93" s="190">
        <v>0</v>
      </c>
      <c r="V93" s="203"/>
      <c r="W93" s="203"/>
      <c r="X93" s="190">
        <v>33293</v>
      </c>
      <c r="Y93" s="203"/>
      <c r="Z93" s="190">
        <v>0</v>
      </c>
      <c r="AA93" s="190"/>
      <c r="AB93" s="190">
        <v>16749482</v>
      </c>
      <c r="AC93" s="190"/>
      <c r="AD93" s="190">
        <v>667740</v>
      </c>
      <c r="AE93" s="203"/>
      <c r="AF93" s="190">
        <f t="shared" si="5"/>
        <v>19882059</v>
      </c>
      <c r="AG93" s="203"/>
      <c r="AH93" s="193">
        <f t="shared" si="7"/>
        <v>921.48957174638485</v>
      </c>
      <c r="AI93" s="203"/>
      <c r="AJ93" s="193">
        <f t="shared" si="6"/>
        <v>253.86381584536113</v>
      </c>
      <c r="AK93" s="220"/>
      <c r="AL93" s="203">
        <v>14</v>
      </c>
      <c r="AM93" s="203"/>
      <c r="AN93" s="220">
        <v>21576</v>
      </c>
    </row>
    <row r="94" spans="1:40" ht="9.75" customHeight="1" x14ac:dyDescent="0.25">
      <c r="A94" s="203">
        <v>15</v>
      </c>
      <c r="B94" s="211"/>
      <c r="C94" s="10" t="s">
        <v>137</v>
      </c>
      <c r="D94" s="203"/>
      <c r="E94" s="190">
        <v>920811</v>
      </c>
      <c r="F94" s="203"/>
      <c r="G94" s="190">
        <v>358463</v>
      </c>
      <c r="H94" s="203"/>
      <c r="I94" s="190">
        <v>0</v>
      </c>
      <c r="J94" s="203"/>
      <c r="K94" s="190">
        <v>48827</v>
      </c>
      <c r="L94" s="203"/>
      <c r="M94" s="190">
        <v>343810</v>
      </c>
      <c r="N94" s="203"/>
      <c r="O94" s="190">
        <v>58334</v>
      </c>
      <c r="P94" s="203"/>
      <c r="Q94" s="190">
        <v>78984</v>
      </c>
      <c r="R94" s="203"/>
      <c r="S94" s="190">
        <v>0</v>
      </c>
      <c r="T94" s="203"/>
      <c r="U94" s="190">
        <v>0</v>
      </c>
      <c r="V94" s="203"/>
      <c r="W94" s="203"/>
      <c r="X94" s="190">
        <v>3758</v>
      </c>
      <c r="Y94" s="203"/>
      <c r="Z94" s="190">
        <v>0</v>
      </c>
      <c r="AA94" s="190"/>
      <c r="AB94" s="190">
        <v>0</v>
      </c>
      <c r="AC94" s="190"/>
      <c r="AD94" s="190">
        <v>0</v>
      </c>
      <c r="AE94" s="203"/>
      <c r="AF94" s="190">
        <f t="shared" si="5"/>
        <v>1812987</v>
      </c>
      <c r="AG94" s="203"/>
      <c r="AH94" s="193">
        <f t="shared" si="7"/>
        <v>106.94826569136386</v>
      </c>
      <c r="AI94" s="203"/>
      <c r="AJ94" s="193">
        <f t="shared" si="6"/>
        <v>29.463485707167102</v>
      </c>
      <c r="AK94" s="220"/>
      <c r="AL94" s="203">
        <v>15</v>
      </c>
      <c r="AM94" s="203"/>
      <c r="AN94" s="220">
        <v>16952</v>
      </c>
    </row>
    <row r="95" spans="1:40" ht="9.75" customHeight="1" x14ac:dyDescent="0.25">
      <c r="A95" s="203">
        <v>16</v>
      </c>
      <c r="B95" s="211"/>
      <c r="C95" s="10" t="s">
        <v>138</v>
      </c>
      <c r="D95" s="203"/>
      <c r="E95" s="190">
        <v>5468392</v>
      </c>
      <c r="F95" s="203"/>
      <c r="G95" s="190">
        <v>1087374</v>
      </c>
      <c r="H95" s="203"/>
      <c r="I95" s="190">
        <v>2311506</v>
      </c>
      <c r="J95" s="203"/>
      <c r="K95" s="190">
        <v>0</v>
      </c>
      <c r="L95" s="203"/>
      <c r="M95" s="190">
        <v>1646416</v>
      </c>
      <c r="N95" s="203"/>
      <c r="O95" s="190">
        <v>280291</v>
      </c>
      <c r="P95" s="203"/>
      <c r="Q95" s="190">
        <v>457238</v>
      </c>
      <c r="R95" s="203"/>
      <c r="S95" s="190">
        <v>0</v>
      </c>
      <c r="T95" s="203"/>
      <c r="U95" s="190">
        <v>0</v>
      </c>
      <c r="V95" s="203"/>
      <c r="W95" s="203"/>
      <c r="X95" s="190">
        <v>180307</v>
      </c>
      <c r="Y95" s="203"/>
      <c r="Z95" s="190">
        <v>157495</v>
      </c>
      <c r="AA95" s="190"/>
      <c r="AB95" s="190">
        <v>0</v>
      </c>
      <c r="AC95" s="190"/>
      <c r="AD95" s="190">
        <v>0</v>
      </c>
      <c r="AE95" s="203"/>
      <c r="AF95" s="190">
        <f t="shared" si="5"/>
        <v>11589019</v>
      </c>
      <c r="AG95" s="203"/>
      <c r="AH95" s="193">
        <f t="shared" si="7"/>
        <v>209.09371222372576</v>
      </c>
      <c r="AI95" s="203"/>
      <c r="AJ95" s="193">
        <f t="shared" si="6"/>
        <v>57.603828932961655</v>
      </c>
      <c r="AK95" s="220"/>
      <c r="AL95" s="203">
        <v>16</v>
      </c>
      <c r="AM95" s="203"/>
      <c r="AN95" s="220">
        <v>55425</v>
      </c>
    </row>
    <row r="96" spans="1:40" ht="9.75" customHeight="1" x14ac:dyDescent="0.25">
      <c r="A96" s="203">
        <v>17</v>
      </c>
      <c r="B96" s="211"/>
      <c r="C96" s="10" t="s">
        <v>139</v>
      </c>
      <c r="D96" s="203"/>
      <c r="E96" s="190">
        <v>2233473</v>
      </c>
      <c r="F96" s="203"/>
      <c r="G96" s="190">
        <v>633668</v>
      </c>
      <c r="H96" s="203"/>
      <c r="I96" s="190">
        <v>905098</v>
      </c>
      <c r="J96" s="203"/>
      <c r="K96" s="190">
        <v>0</v>
      </c>
      <c r="L96" s="203"/>
      <c r="M96" s="190">
        <v>1155454</v>
      </c>
      <c r="N96" s="203"/>
      <c r="O96" s="190">
        <v>92961</v>
      </c>
      <c r="P96" s="203"/>
      <c r="Q96" s="190">
        <v>296994</v>
      </c>
      <c r="R96" s="203"/>
      <c r="S96" s="190">
        <v>0</v>
      </c>
      <c r="T96" s="203"/>
      <c r="U96" s="190">
        <v>0</v>
      </c>
      <c r="V96" s="203"/>
      <c r="W96" s="203"/>
      <c r="X96" s="190">
        <v>164406</v>
      </c>
      <c r="Y96" s="203"/>
      <c r="Z96" s="190">
        <v>1279634</v>
      </c>
      <c r="AA96" s="190"/>
      <c r="AB96" s="190">
        <v>0</v>
      </c>
      <c r="AC96" s="190"/>
      <c r="AD96" s="190">
        <v>0</v>
      </c>
      <c r="AE96" s="203"/>
      <c r="AF96" s="190">
        <f t="shared" si="5"/>
        <v>6761688</v>
      </c>
      <c r="AG96" s="203"/>
      <c r="AH96" s="193">
        <f>AF96/AN96</f>
        <v>223.21695497160965</v>
      </c>
      <c r="AI96" s="203"/>
      <c r="AJ96" s="193">
        <f t="shared" si="6"/>
        <v>61.494681749986157</v>
      </c>
      <c r="AK96" s="220"/>
      <c r="AL96" s="203">
        <v>17</v>
      </c>
      <c r="AM96" s="203"/>
      <c r="AN96" s="220">
        <v>30292</v>
      </c>
    </row>
    <row r="97" spans="1:40" ht="9.75" customHeight="1" x14ac:dyDescent="0.25">
      <c r="A97" s="203">
        <v>18</v>
      </c>
      <c r="B97" s="211"/>
      <c r="C97" s="10" t="s">
        <v>140</v>
      </c>
      <c r="D97" s="203"/>
      <c r="E97" s="190">
        <v>1890750</v>
      </c>
      <c r="F97" s="203"/>
      <c r="G97" s="190">
        <v>723890</v>
      </c>
      <c r="H97" s="203"/>
      <c r="I97" s="190">
        <v>0</v>
      </c>
      <c r="J97" s="203"/>
      <c r="K97" s="190">
        <v>0</v>
      </c>
      <c r="L97" s="203"/>
      <c r="M97" s="190">
        <v>677298</v>
      </c>
      <c r="N97" s="203"/>
      <c r="O97" s="190">
        <v>15536</v>
      </c>
      <c r="P97" s="203"/>
      <c r="Q97" s="190">
        <v>147653</v>
      </c>
      <c r="R97" s="203"/>
      <c r="S97" s="190">
        <v>0</v>
      </c>
      <c r="T97" s="203"/>
      <c r="U97" s="190">
        <v>0</v>
      </c>
      <c r="V97" s="203"/>
      <c r="W97" s="203"/>
      <c r="X97" s="190">
        <v>331329</v>
      </c>
      <c r="Y97" s="203"/>
      <c r="Z97" s="190">
        <v>557173</v>
      </c>
      <c r="AA97" s="190"/>
      <c r="AB97" s="190">
        <v>0</v>
      </c>
      <c r="AC97" s="190"/>
      <c r="AD97" s="190">
        <v>103078</v>
      </c>
      <c r="AE97" s="203"/>
      <c r="AF97" s="190">
        <f t="shared" si="5"/>
        <v>4446707</v>
      </c>
      <c r="AG97" s="203"/>
      <c r="AH97" s="193">
        <f>AF97/AN97</f>
        <v>152.59280738478432</v>
      </c>
      <c r="AI97" s="203"/>
      <c r="AJ97" s="193">
        <f t="shared" si="6"/>
        <v>42.038231946393722</v>
      </c>
      <c r="AK97" s="220"/>
      <c r="AL97" s="203">
        <v>18</v>
      </c>
      <c r="AM97" s="203"/>
      <c r="AN97" s="220">
        <v>29141</v>
      </c>
    </row>
    <row r="98" spans="1:40" ht="9.75" customHeight="1" x14ac:dyDescent="0.25">
      <c r="A98" s="203">
        <v>19</v>
      </c>
      <c r="B98" s="211"/>
      <c r="C98" s="10" t="s">
        <v>141</v>
      </c>
      <c r="D98" s="203"/>
      <c r="E98" s="190">
        <v>851629</v>
      </c>
      <c r="F98" s="203"/>
      <c r="G98" s="190">
        <v>155933</v>
      </c>
      <c r="H98" s="203"/>
      <c r="I98" s="190">
        <v>0</v>
      </c>
      <c r="J98" s="203"/>
      <c r="K98" s="190">
        <v>14560</v>
      </c>
      <c r="L98" s="203"/>
      <c r="M98" s="190">
        <v>45</v>
      </c>
      <c r="N98" s="203"/>
      <c r="O98" s="190">
        <v>0</v>
      </c>
      <c r="P98" s="203"/>
      <c r="Q98" s="190">
        <v>68127</v>
      </c>
      <c r="R98" s="203"/>
      <c r="S98" s="190">
        <v>0</v>
      </c>
      <c r="T98" s="203"/>
      <c r="U98" s="190">
        <v>0</v>
      </c>
      <c r="V98" s="203"/>
      <c r="W98" s="203"/>
      <c r="X98" s="190">
        <v>2510</v>
      </c>
      <c r="Y98" s="203"/>
      <c r="Z98" s="190">
        <v>0</v>
      </c>
      <c r="AA98" s="190"/>
      <c r="AB98" s="190">
        <v>0</v>
      </c>
      <c r="AC98" s="190"/>
      <c r="AD98" s="190">
        <v>37710</v>
      </c>
      <c r="AE98" s="203"/>
      <c r="AF98" s="190">
        <f t="shared" si="5"/>
        <v>1130514</v>
      </c>
      <c r="AG98" s="203"/>
      <c r="AH98" s="193">
        <f>AF98/AN98</f>
        <v>161.11073108165883</v>
      </c>
      <c r="AI98" s="203"/>
      <c r="AJ98" s="193">
        <f t="shared" si="6"/>
        <v>44.384859275740567</v>
      </c>
      <c r="AK98" s="220"/>
      <c r="AL98" s="203">
        <v>19</v>
      </c>
      <c r="AM98" s="203"/>
      <c r="AN98" s="220">
        <v>7017</v>
      </c>
    </row>
    <row r="99" spans="1:40" ht="9.75" customHeight="1" x14ac:dyDescent="0.25">
      <c r="A99" s="203">
        <v>20</v>
      </c>
      <c r="B99" s="211"/>
      <c r="C99" s="10" t="s">
        <v>142</v>
      </c>
      <c r="D99" s="203"/>
      <c r="E99" s="190">
        <v>665109</v>
      </c>
      <c r="F99" s="203"/>
      <c r="G99" s="190">
        <v>218978</v>
      </c>
      <c r="H99" s="203"/>
      <c r="I99" s="190">
        <v>0</v>
      </c>
      <c r="J99" s="203"/>
      <c r="K99" s="190">
        <v>0</v>
      </c>
      <c r="L99" s="203"/>
      <c r="M99" s="190">
        <v>326969</v>
      </c>
      <c r="N99" s="203"/>
      <c r="O99" s="190">
        <v>0</v>
      </c>
      <c r="P99" s="203"/>
      <c r="Q99" s="190">
        <v>55844</v>
      </c>
      <c r="R99" s="203"/>
      <c r="S99" s="190">
        <v>0</v>
      </c>
      <c r="T99" s="203"/>
      <c r="U99" s="190">
        <v>0</v>
      </c>
      <c r="V99" s="203"/>
      <c r="W99" s="203"/>
      <c r="X99" s="190">
        <v>0</v>
      </c>
      <c r="Y99" s="203"/>
      <c r="Z99" s="190">
        <v>0</v>
      </c>
      <c r="AA99" s="190"/>
      <c r="AB99" s="190">
        <v>0</v>
      </c>
      <c r="AC99" s="190"/>
      <c r="AD99" s="190">
        <v>29351</v>
      </c>
      <c r="AE99" s="203"/>
      <c r="AF99" s="190">
        <f t="shared" si="5"/>
        <v>1296251</v>
      </c>
      <c r="AG99" s="203"/>
      <c r="AH99" s="193">
        <f>AF99/AN99</f>
        <v>107.83221029864404</v>
      </c>
      <c r="AI99" s="203"/>
      <c r="AJ99" s="193">
        <f t="shared" si="6"/>
        <v>29.7070061526289</v>
      </c>
      <c r="AK99" s="220"/>
      <c r="AL99" s="203">
        <v>20</v>
      </c>
      <c r="AM99" s="203"/>
      <c r="AN99" s="220">
        <v>12021</v>
      </c>
    </row>
    <row r="100" spans="1:40" ht="9.75" customHeight="1" x14ac:dyDescent="0.25">
      <c r="A100" s="203">
        <v>21</v>
      </c>
      <c r="B100" s="211"/>
      <c r="C100" s="10" t="s">
        <v>143</v>
      </c>
      <c r="D100" s="203"/>
      <c r="E100" s="190">
        <v>52482114</v>
      </c>
      <c r="F100" s="203"/>
      <c r="G100" s="190">
        <v>8329669</v>
      </c>
      <c r="H100" s="203"/>
      <c r="I100" s="190">
        <v>22538092</v>
      </c>
      <c r="J100" s="203"/>
      <c r="K100" s="190">
        <v>0</v>
      </c>
      <c r="L100" s="203"/>
      <c r="M100" s="190">
        <v>15240626</v>
      </c>
      <c r="N100" s="203"/>
      <c r="O100" s="190">
        <v>2669092</v>
      </c>
      <c r="P100" s="203"/>
      <c r="Q100" s="190">
        <v>5274569</v>
      </c>
      <c r="R100" s="203"/>
      <c r="S100" s="190">
        <v>0</v>
      </c>
      <c r="T100" s="203"/>
      <c r="U100" s="190">
        <v>0</v>
      </c>
      <c r="V100" s="203"/>
      <c r="W100" s="203"/>
      <c r="X100" s="190">
        <v>5746917</v>
      </c>
      <c r="Y100" s="203"/>
      <c r="Z100" s="190">
        <v>0</v>
      </c>
      <c r="AA100" s="190"/>
      <c r="AB100" s="190">
        <v>0</v>
      </c>
      <c r="AC100" s="190"/>
      <c r="AD100" s="190">
        <v>591856</v>
      </c>
      <c r="AE100" s="203"/>
      <c r="AF100" s="190">
        <f t="shared" si="5"/>
        <v>112872935</v>
      </c>
      <c r="AG100" s="203"/>
      <c r="AH100" s="193">
        <f t="shared" ref="AH100:AH113" si="8">AF100/AN100</f>
        <v>325.8861088414555</v>
      </c>
      <c r="AI100" s="203"/>
      <c r="AJ100" s="193">
        <f t="shared" si="6"/>
        <v>89.77930261836751</v>
      </c>
      <c r="AK100" s="220"/>
      <c r="AL100" s="203">
        <v>21</v>
      </c>
      <c r="AM100" s="203"/>
      <c r="AN100" s="220">
        <v>346357</v>
      </c>
    </row>
    <row r="101" spans="1:40" ht="9.75" customHeight="1" x14ac:dyDescent="0.25">
      <c r="A101" s="203">
        <v>22</v>
      </c>
      <c r="B101" s="211"/>
      <c r="C101" s="10" t="s">
        <v>144</v>
      </c>
      <c r="D101" s="203"/>
      <c r="E101" s="190">
        <v>957003</v>
      </c>
      <c r="F101" s="203"/>
      <c r="G101" s="190">
        <v>390840</v>
      </c>
      <c r="H101" s="203"/>
      <c r="I101" s="190">
        <v>22010</v>
      </c>
      <c r="J101" s="203"/>
      <c r="K101" s="190">
        <v>0</v>
      </c>
      <c r="L101" s="203"/>
      <c r="M101" s="190">
        <v>321283</v>
      </c>
      <c r="N101" s="203"/>
      <c r="O101" s="190">
        <v>0</v>
      </c>
      <c r="P101" s="203"/>
      <c r="Q101" s="190">
        <v>288834</v>
      </c>
      <c r="R101" s="203"/>
      <c r="S101" s="190">
        <v>0</v>
      </c>
      <c r="T101" s="203"/>
      <c r="U101" s="190">
        <v>0</v>
      </c>
      <c r="V101" s="203"/>
      <c r="W101" s="203"/>
      <c r="X101" s="190">
        <v>25298</v>
      </c>
      <c r="Y101" s="203"/>
      <c r="Z101" s="190">
        <v>0</v>
      </c>
      <c r="AA101" s="190"/>
      <c r="AB101" s="190">
        <v>0</v>
      </c>
      <c r="AC101" s="190"/>
      <c r="AD101" s="190">
        <v>0</v>
      </c>
      <c r="AE101" s="203"/>
      <c r="AF101" s="190">
        <f t="shared" si="5"/>
        <v>2005268</v>
      </c>
      <c r="AG101" s="203"/>
      <c r="AH101" s="193">
        <f t="shared" si="8"/>
        <v>139.25472222222223</v>
      </c>
      <c r="AI101" s="203"/>
      <c r="AJ101" s="193">
        <f t="shared" si="6"/>
        <v>38.363684453662763</v>
      </c>
      <c r="AK101" s="220"/>
      <c r="AL101" s="203">
        <v>22</v>
      </c>
      <c r="AM101" s="203"/>
      <c r="AN101" s="220">
        <v>14400</v>
      </c>
    </row>
    <row r="102" spans="1:40" ht="9.75" customHeight="1" x14ac:dyDescent="0.25">
      <c r="A102" s="203">
        <v>23</v>
      </c>
      <c r="B102" s="211"/>
      <c r="C102" s="10" t="s">
        <v>145</v>
      </c>
      <c r="D102" s="203"/>
      <c r="E102" s="190">
        <v>176912</v>
      </c>
      <c r="F102" s="203"/>
      <c r="G102" s="190">
        <v>118571</v>
      </c>
      <c r="H102" s="203"/>
      <c r="I102" s="190">
        <v>0</v>
      </c>
      <c r="J102" s="203"/>
      <c r="K102" s="190">
        <v>4300</v>
      </c>
      <c r="L102" s="203"/>
      <c r="M102" s="190">
        <v>0</v>
      </c>
      <c r="N102" s="203"/>
      <c r="O102" s="190">
        <v>0</v>
      </c>
      <c r="P102" s="203"/>
      <c r="Q102" s="190">
        <v>35287</v>
      </c>
      <c r="R102" s="203"/>
      <c r="S102" s="190">
        <v>0</v>
      </c>
      <c r="T102" s="203"/>
      <c r="U102" s="190">
        <v>0</v>
      </c>
      <c r="V102" s="203"/>
      <c r="W102" s="203"/>
      <c r="X102" s="190">
        <v>20301</v>
      </c>
      <c r="Y102" s="203"/>
      <c r="Z102" s="190">
        <v>81833</v>
      </c>
      <c r="AA102" s="190"/>
      <c r="AB102" s="190">
        <v>0</v>
      </c>
      <c r="AC102" s="190"/>
      <c r="AD102" s="190">
        <v>13047</v>
      </c>
      <c r="AE102" s="203"/>
      <c r="AF102" s="190">
        <f t="shared" si="5"/>
        <v>450251</v>
      </c>
      <c r="AG102" s="203"/>
      <c r="AH102" s="193">
        <f t="shared" si="8"/>
        <v>88.388496270121706</v>
      </c>
      <c r="AI102" s="203"/>
      <c r="AJ102" s="193">
        <f t="shared" si="6"/>
        <v>24.350401380496788</v>
      </c>
      <c r="AK102" s="220"/>
      <c r="AL102" s="203">
        <v>23</v>
      </c>
      <c r="AM102" s="203"/>
      <c r="AN102" s="220">
        <v>5094</v>
      </c>
    </row>
    <row r="103" spans="1:40" ht="9.75" customHeight="1" x14ac:dyDescent="0.25">
      <c r="A103" s="203">
        <v>24</v>
      </c>
      <c r="B103" s="211"/>
      <c r="C103" s="10" t="s">
        <v>146</v>
      </c>
      <c r="D103" s="203"/>
      <c r="E103" s="190">
        <v>6535334</v>
      </c>
      <c r="F103" s="203"/>
      <c r="G103" s="190">
        <v>853940</v>
      </c>
      <c r="H103" s="203"/>
      <c r="I103" s="190">
        <v>0</v>
      </c>
      <c r="J103" s="203"/>
      <c r="K103" s="190">
        <v>0</v>
      </c>
      <c r="L103" s="203"/>
      <c r="M103" s="190">
        <v>813619</v>
      </c>
      <c r="N103" s="203"/>
      <c r="O103" s="190">
        <v>0</v>
      </c>
      <c r="P103" s="203"/>
      <c r="Q103" s="190">
        <v>849730</v>
      </c>
      <c r="R103" s="203"/>
      <c r="S103" s="190">
        <v>0</v>
      </c>
      <c r="T103" s="203"/>
      <c r="U103" s="190">
        <v>0</v>
      </c>
      <c r="V103" s="203"/>
      <c r="W103" s="203"/>
      <c r="X103" s="190">
        <v>18755</v>
      </c>
      <c r="Y103" s="203"/>
      <c r="Z103" s="190">
        <v>0</v>
      </c>
      <c r="AA103" s="190"/>
      <c r="AB103" s="190">
        <v>0</v>
      </c>
      <c r="AC103" s="190"/>
      <c r="AD103" s="190">
        <v>0</v>
      </c>
      <c r="AE103" s="203"/>
      <c r="AF103" s="190">
        <f t="shared" si="5"/>
        <v>9071378</v>
      </c>
      <c r="AG103" s="203"/>
      <c r="AH103" s="193">
        <f t="shared" si="8"/>
        <v>176.89204789204788</v>
      </c>
      <c r="AI103" s="203"/>
      <c r="AJ103" s="193">
        <f t="shared" si="6"/>
        <v>48.732499691201006</v>
      </c>
      <c r="AK103" s="220"/>
      <c r="AL103" s="203">
        <v>24</v>
      </c>
      <c r="AM103" s="203"/>
      <c r="AN103" s="220">
        <v>51282</v>
      </c>
    </row>
    <row r="104" spans="1:40" ht="9.75" customHeight="1" x14ac:dyDescent="0.25">
      <c r="A104" s="203">
        <v>25</v>
      </c>
      <c r="B104" s="211"/>
      <c r="C104" s="10" t="s">
        <v>147</v>
      </c>
      <c r="D104" s="203"/>
      <c r="E104" s="190">
        <v>558321</v>
      </c>
      <c r="F104" s="203"/>
      <c r="G104" s="190">
        <v>175912</v>
      </c>
      <c r="H104" s="203"/>
      <c r="I104" s="190">
        <v>122524</v>
      </c>
      <c r="J104" s="203"/>
      <c r="K104" s="190">
        <v>0</v>
      </c>
      <c r="L104" s="203"/>
      <c r="M104" s="190">
        <v>239154</v>
      </c>
      <c r="N104" s="203"/>
      <c r="O104" s="190">
        <v>17133</v>
      </c>
      <c r="P104" s="203"/>
      <c r="Q104" s="190">
        <v>88806</v>
      </c>
      <c r="R104" s="203"/>
      <c r="S104" s="190">
        <v>0</v>
      </c>
      <c r="T104" s="203"/>
      <c r="U104" s="190">
        <v>0</v>
      </c>
      <c r="V104" s="203"/>
      <c r="W104" s="203"/>
      <c r="X104" s="190">
        <v>0</v>
      </c>
      <c r="Y104" s="203"/>
      <c r="Z104" s="190">
        <v>0</v>
      </c>
      <c r="AA104" s="190"/>
      <c r="AB104" s="190">
        <v>0</v>
      </c>
      <c r="AC104" s="190"/>
      <c r="AD104" s="190">
        <v>0</v>
      </c>
      <c r="AE104" s="203"/>
      <c r="AF104" s="190">
        <f t="shared" si="5"/>
        <v>1201850</v>
      </c>
      <c r="AG104" s="203"/>
      <c r="AH104" s="193">
        <f t="shared" si="8"/>
        <v>122.38798370672097</v>
      </c>
      <c r="AI104" s="203"/>
      <c r="AJ104" s="193">
        <f t="shared" si="6"/>
        <v>33.717018086840831</v>
      </c>
      <c r="AK104" s="220"/>
      <c r="AL104" s="203">
        <v>25</v>
      </c>
      <c r="AM104" s="203"/>
      <c r="AN104" s="220">
        <v>9820</v>
      </c>
    </row>
    <row r="105" spans="1:40" ht="9.75" customHeight="1" x14ac:dyDescent="0.25">
      <c r="A105" s="203">
        <v>26</v>
      </c>
      <c r="B105" s="211"/>
      <c r="C105" s="10" t="s">
        <v>148</v>
      </c>
      <c r="D105" s="203"/>
      <c r="E105" s="190">
        <v>704786</v>
      </c>
      <c r="F105" s="203"/>
      <c r="G105" s="190">
        <v>309954</v>
      </c>
      <c r="H105" s="203"/>
      <c r="I105" s="190">
        <v>0</v>
      </c>
      <c r="J105" s="203"/>
      <c r="K105" s="190">
        <v>55184</v>
      </c>
      <c r="L105" s="203"/>
      <c r="M105" s="190">
        <v>0</v>
      </c>
      <c r="N105" s="203"/>
      <c r="O105" s="190">
        <v>0</v>
      </c>
      <c r="P105" s="203"/>
      <c r="Q105" s="190">
        <v>23757</v>
      </c>
      <c r="R105" s="203"/>
      <c r="S105" s="190">
        <v>0</v>
      </c>
      <c r="T105" s="203"/>
      <c r="U105" s="190">
        <v>0</v>
      </c>
      <c r="V105" s="203"/>
      <c r="W105" s="203"/>
      <c r="X105" s="190">
        <v>33595</v>
      </c>
      <c r="Y105" s="203"/>
      <c r="Z105" s="190">
        <v>0</v>
      </c>
      <c r="AA105" s="190"/>
      <c r="AB105" s="190">
        <v>8598301</v>
      </c>
      <c r="AC105" s="190"/>
      <c r="AD105" s="190">
        <v>24867</v>
      </c>
      <c r="AE105" s="203"/>
      <c r="AF105" s="190">
        <f t="shared" si="5"/>
        <v>9750444</v>
      </c>
      <c r="AG105" s="203"/>
      <c r="AH105" s="193">
        <f t="shared" si="8"/>
        <v>671.70322402865804</v>
      </c>
      <c r="AI105" s="203"/>
      <c r="AJ105" s="193">
        <f t="shared" si="6"/>
        <v>185.04945557265398</v>
      </c>
      <c r="AK105" s="220"/>
      <c r="AL105" s="203">
        <v>26</v>
      </c>
      <c r="AM105" s="203"/>
      <c r="AN105" s="220">
        <v>14516</v>
      </c>
    </row>
    <row r="106" spans="1:40" ht="9.75" customHeight="1" x14ac:dyDescent="0.25">
      <c r="A106" s="203">
        <v>27</v>
      </c>
      <c r="B106" s="211"/>
      <c r="C106" s="10" t="s">
        <v>149</v>
      </c>
      <c r="D106" s="203"/>
      <c r="E106" s="190">
        <v>1888552</v>
      </c>
      <c r="F106" s="203"/>
      <c r="G106" s="190">
        <v>525290</v>
      </c>
      <c r="H106" s="203"/>
      <c r="I106" s="190">
        <v>1058339</v>
      </c>
      <c r="J106" s="203"/>
      <c r="K106" s="190">
        <v>0</v>
      </c>
      <c r="L106" s="203"/>
      <c r="M106" s="190">
        <v>560780</v>
      </c>
      <c r="N106" s="203"/>
      <c r="O106" s="190">
        <v>199495</v>
      </c>
      <c r="P106" s="203"/>
      <c r="Q106" s="190">
        <v>207421</v>
      </c>
      <c r="R106" s="203"/>
      <c r="S106" s="190">
        <v>0</v>
      </c>
      <c r="T106" s="203"/>
      <c r="U106" s="190">
        <v>82397</v>
      </c>
      <c r="V106" s="203"/>
      <c r="W106" s="203"/>
      <c r="X106" s="190">
        <v>105601</v>
      </c>
      <c r="Y106" s="203"/>
      <c r="Z106" s="190">
        <v>902126</v>
      </c>
      <c r="AA106" s="190"/>
      <c r="AB106" s="190">
        <v>0</v>
      </c>
      <c r="AC106" s="190"/>
      <c r="AD106" s="190">
        <v>250902</v>
      </c>
      <c r="AE106" s="203"/>
      <c r="AF106" s="190">
        <f t="shared" si="5"/>
        <v>5780903</v>
      </c>
      <c r="AG106" s="203"/>
      <c r="AH106" s="193">
        <f t="shared" si="8"/>
        <v>202.82446845835381</v>
      </c>
      <c r="AI106" s="203"/>
      <c r="AJ106" s="193">
        <f t="shared" si="6"/>
        <v>55.876696913739963</v>
      </c>
      <c r="AK106" s="220"/>
      <c r="AL106" s="203">
        <v>27</v>
      </c>
      <c r="AM106" s="203"/>
      <c r="AN106" s="220">
        <v>28502</v>
      </c>
    </row>
    <row r="107" spans="1:40" ht="9.75" customHeight="1" x14ac:dyDescent="0.25">
      <c r="A107" s="203">
        <v>28</v>
      </c>
      <c r="B107" s="211"/>
      <c r="C107" s="10" t="s">
        <v>150</v>
      </c>
      <c r="D107" s="203"/>
      <c r="E107" s="190">
        <v>1795784</v>
      </c>
      <c r="F107" s="203"/>
      <c r="G107" s="190">
        <v>233913</v>
      </c>
      <c r="H107" s="203"/>
      <c r="I107" s="190">
        <v>0</v>
      </c>
      <c r="J107" s="203"/>
      <c r="K107" s="190">
        <v>0</v>
      </c>
      <c r="L107" s="203"/>
      <c r="M107" s="190">
        <v>392998</v>
      </c>
      <c r="N107" s="203"/>
      <c r="O107" s="190">
        <v>0</v>
      </c>
      <c r="P107" s="203"/>
      <c r="Q107" s="190">
        <v>31182</v>
      </c>
      <c r="R107" s="203"/>
      <c r="S107" s="190">
        <v>0</v>
      </c>
      <c r="T107" s="203"/>
      <c r="U107" s="190">
        <v>0</v>
      </c>
      <c r="V107" s="203"/>
      <c r="W107" s="203"/>
      <c r="X107" s="190">
        <v>0</v>
      </c>
      <c r="Y107" s="203"/>
      <c r="Z107" s="190">
        <v>0</v>
      </c>
      <c r="AA107" s="190"/>
      <c r="AB107" s="190">
        <v>0</v>
      </c>
      <c r="AC107" s="190"/>
      <c r="AD107" s="190">
        <v>0</v>
      </c>
      <c r="AE107" s="203"/>
      <c r="AF107" s="190">
        <f t="shared" si="5"/>
        <v>2453877</v>
      </c>
      <c r="AG107" s="203"/>
      <c r="AH107" s="193">
        <f t="shared" si="8"/>
        <v>227.63237476808905</v>
      </c>
      <c r="AI107" s="203"/>
      <c r="AJ107" s="193">
        <f t="shared" si="6"/>
        <v>62.71109846533659</v>
      </c>
      <c r="AK107" s="220"/>
      <c r="AL107" s="203">
        <v>28</v>
      </c>
      <c r="AM107" s="203"/>
      <c r="AN107" s="220">
        <v>10780</v>
      </c>
    </row>
    <row r="108" spans="1:40" ht="9.75" customHeight="1" x14ac:dyDescent="0.25">
      <c r="A108" s="203">
        <v>29</v>
      </c>
      <c r="B108" s="211"/>
      <c r="C108" s="10" t="s">
        <v>92</v>
      </c>
      <c r="D108" s="203"/>
      <c r="E108" s="190">
        <v>190285956</v>
      </c>
      <c r="F108" s="203"/>
      <c r="G108" s="190">
        <v>45838072</v>
      </c>
      <c r="H108" s="203"/>
      <c r="I108" s="190">
        <v>167546806</v>
      </c>
      <c r="J108" s="203"/>
      <c r="K108" s="190">
        <v>2884004</v>
      </c>
      <c r="L108" s="203"/>
      <c r="M108" s="190">
        <v>27427152</v>
      </c>
      <c r="N108" s="203"/>
      <c r="O108" s="190">
        <v>23699652</v>
      </c>
      <c r="P108" s="203"/>
      <c r="Q108" s="190">
        <v>27157993</v>
      </c>
      <c r="R108" s="203"/>
      <c r="S108" s="190">
        <v>5787235</v>
      </c>
      <c r="T108" s="203"/>
      <c r="U108" s="190">
        <v>0</v>
      </c>
      <c r="V108" s="203"/>
      <c r="W108" s="203"/>
      <c r="X108" s="190">
        <v>22918266</v>
      </c>
      <c r="Y108" s="203"/>
      <c r="Z108" s="190">
        <v>0</v>
      </c>
      <c r="AA108" s="190"/>
      <c r="AB108" s="190">
        <v>0</v>
      </c>
      <c r="AC108" s="190"/>
      <c r="AD108" s="190">
        <v>4192614</v>
      </c>
      <c r="AE108" s="203"/>
      <c r="AF108" s="190">
        <f t="shared" si="5"/>
        <v>517737750</v>
      </c>
      <c r="AG108" s="203"/>
      <c r="AH108" s="193">
        <f t="shared" si="8"/>
        <v>451.7868144065593</v>
      </c>
      <c r="AI108" s="203"/>
      <c r="AJ108" s="193">
        <f t="shared" si="6"/>
        <v>124.46405056598412</v>
      </c>
      <c r="AK108" s="220"/>
      <c r="AL108" s="203">
        <v>29</v>
      </c>
      <c r="AM108" s="203"/>
      <c r="AN108" s="220">
        <v>1145978</v>
      </c>
    </row>
    <row r="109" spans="1:40" ht="9.75" customHeight="1" x14ac:dyDescent="0.25">
      <c r="A109" s="203">
        <v>30</v>
      </c>
      <c r="B109" s="211"/>
      <c r="C109" s="10" t="s">
        <v>151</v>
      </c>
      <c r="D109" s="203"/>
      <c r="E109" s="190">
        <v>9571159</v>
      </c>
      <c r="F109" s="203"/>
      <c r="G109" s="190">
        <v>1742954</v>
      </c>
      <c r="H109" s="203"/>
      <c r="I109" s="190">
        <v>1760438</v>
      </c>
      <c r="J109" s="203"/>
      <c r="K109" s="190">
        <v>0</v>
      </c>
      <c r="L109" s="203"/>
      <c r="M109" s="190">
        <v>2018892</v>
      </c>
      <c r="N109" s="203"/>
      <c r="O109" s="190">
        <v>205169</v>
      </c>
      <c r="P109" s="203"/>
      <c r="Q109" s="190">
        <v>1746669</v>
      </c>
      <c r="R109" s="203"/>
      <c r="S109" s="190">
        <v>0</v>
      </c>
      <c r="T109" s="203"/>
      <c r="U109" s="190">
        <v>0</v>
      </c>
      <c r="V109" s="203"/>
      <c r="W109" s="203"/>
      <c r="X109" s="190">
        <v>104733</v>
      </c>
      <c r="Y109" s="203"/>
      <c r="Z109" s="190">
        <v>0</v>
      </c>
      <c r="AA109" s="190"/>
      <c r="AB109" s="190">
        <v>0</v>
      </c>
      <c r="AC109" s="190"/>
      <c r="AD109" s="190">
        <v>0</v>
      </c>
      <c r="AE109" s="203"/>
      <c r="AF109" s="190">
        <f t="shared" si="5"/>
        <v>17150014</v>
      </c>
      <c r="AG109" s="203"/>
      <c r="AH109" s="193">
        <f t="shared" si="8"/>
        <v>244.47632216678545</v>
      </c>
      <c r="AI109" s="203"/>
      <c r="AJ109" s="193">
        <f t="shared" si="6"/>
        <v>67.351486041755621</v>
      </c>
      <c r="AK109" s="220"/>
      <c r="AL109" s="203">
        <v>30</v>
      </c>
      <c r="AM109" s="203"/>
      <c r="AN109" s="220">
        <v>70150</v>
      </c>
    </row>
    <row r="110" spans="1:40" ht="9.75" customHeight="1" x14ac:dyDescent="0.25">
      <c r="A110" s="203">
        <v>31</v>
      </c>
      <c r="B110" s="211"/>
      <c r="C110" s="10" t="s">
        <v>152</v>
      </c>
      <c r="D110" s="203"/>
      <c r="E110" s="190">
        <v>961822</v>
      </c>
      <c r="F110" s="203"/>
      <c r="G110" s="190">
        <v>412520</v>
      </c>
      <c r="H110" s="203"/>
      <c r="I110" s="190">
        <v>0</v>
      </c>
      <c r="J110" s="203"/>
      <c r="K110" s="190">
        <v>30838</v>
      </c>
      <c r="L110" s="203"/>
      <c r="M110" s="190">
        <v>406395</v>
      </c>
      <c r="N110" s="203"/>
      <c r="O110" s="190">
        <v>0</v>
      </c>
      <c r="P110" s="203"/>
      <c r="Q110" s="190">
        <v>3920</v>
      </c>
      <c r="R110" s="203"/>
      <c r="S110" s="190">
        <v>0</v>
      </c>
      <c r="T110" s="203"/>
      <c r="U110" s="190">
        <v>0</v>
      </c>
      <c r="V110" s="203"/>
      <c r="W110" s="203"/>
      <c r="X110" s="190">
        <v>60141</v>
      </c>
      <c r="Y110" s="203"/>
      <c r="Z110" s="190">
        <v>207673</v>
      </c>
      <c r="AA110" s="190"/>
      <c r="AB110" s="190">
        <v>0</v>
      </c>
      <c r="AC110" s="190"/>
      <c r="AD110" s="190">
        <v>16589</v>
      </c>
      <c r="AE110" s="203"/>
      <c r="AF110" s="190">
        <f t="shared" si="5"/>
        <v>2099898</v>
      </c>
      <c r="AG110" s="203"/>
      <c r="AH110" s="193">
        <f t="shared" si="8"/>
        <v>134.23882886914274</v>
      </c>
      <c r="AI110" s="203"/>
      <c r="AJ110" s="193">
        <f t="shared" si="6"/>
        <v>36.98184154894826</v>
      </c>
      <c r="AK110" s="220"/>
      <c r="AL110" s="203">
        <v>31</v>
      </c>
      <c r="AM110" s="203"/>
      <c r="AN110" s="220">
        <v>15643</v>
      </c>
    </row>
    <row r="111" spans="1:40" ht="9.75" customHeight="1" x14ac:dyDescent="0.25">
      <c r="A111" s="203">
        <v>32</v>
      </c>
      <c r="B111" s="211"/>
      <c r="C111" s="10" t="s">
        <v>153</v>
      </c>
      <c r="D111" s="203"/>
      <c r="E111" s="190">
        <v>1826331</v>
      </c>
      <c r="F111" s="203"/>
      <c r="G111" s="190">
        <v>565364</v>
      </c>
      <c r="H111" s="203"/>
      <c r="I111" s="190">
        <v>0</v>
      </c>
      <c r="J111" s="203"/>
      <c r="K111" s="190">
        <v>0</v>
      </c>
      <c r="L111" s="203"/>
      <c r="M111" s="190">
        <v>895510</v>
      </c>
      <c r="N111" s="203"/>
      <c r="O111" s="190">
        <v>96888</v>
      </c>
      <c r="P111" s="203"/>
      <c r="Q111" s="190">
        <v>345832</v>
      </c>
      <c r="R111" s="203"/>
      <c r="S111" s="190">
        <v>0</v>
      </c>
      <c r="T111" s="203"/>
      <c r="U111" s="190">
        <v>0</v>
      </c>
      <c r="V111" s="203"/>
      <c r="W111" s="203"/>
      <c r="X111" s="190">
        <v>0</v>
      </c>
      <c r="Y111" s="203"/>
      <c r="Z111" s="190">
        <v>0</v>
      </c>
      <c r="AA111" s="190"/>
      <c r="AB111" s="190">
        <v>0</v>
      </c>
      <c r="AC111" s="190"/>
      <c r="AD111" s="190">
        <v>0</v>
      </c>
      <c r="AE111" s="203"/>
      <c r="AF111" s="190">
        <f t="shared" si="5"/>
        <v>3729925</v>
      </c>
      <c r="AG111" s="203"/>
      <c r="AH111" s="193">
        <f t="shared" si="8"/>
        <v>139.73943503671512</v>
      </c>
      <c r="AI111" s="203"/>
      <c r="AJ111" s="193">
        <f t="shared" si="6"/>
        <v>38.497219382813512</v>
      </c>
      <c r="AK111" s="220"/>
      <c r="AL111" s="203">
        <v>32</v>
      </c>
      <c r="AM111" s="203"/>
      <c r="AN111" s="220">
        <v>26692</v>
      </c>
    </row>
    <row r="112" spans="1:40" ht="9.75" customHeight="1" x14ac:dyDescent="0.25">
      <c r="A112" s="203">
        <v>33</v>
      </c>
      <c r="B112" s="211"/>
      <c r="C112" s="10" t="s">
        <v>94</v>
      </c>
      <c r="D112" s="203"/>
      <c r="E112" s="190">
        <v>5544968</v>
      </c>
      <c r="F112" s="203"/>
      <c r="G112" s="190">
        <v>996808</v>
      </c>
      <c r="H112" s="203"/>
      <c r="I112" s="190">
        <v>3659</v>
      </c>
      <c r="J112" s="203"/>
      <c r="K112" s="190">
        <v>244986</v>
      </c>
      <c r="L112" s="203"/>
      <c r="M112" s="190">
        <v>2058850</v>
      </c>
      <c r="N112" s="203"/>
      <c r="O112" s="190">
        <v>252918</v>
      </c>
      <c r="P112" s="203"/>
      <c r="Q112" s="190">
        <v>533816</v>
      </c>
      <c r="R112" s="203"/>
      <c r="S112" s="190">
        <v>0</v>
      </c>
      <c r="T112" s="203"/>
      <c r="U112" s="190">
        <v>0</v>
      </c>
      <c r="V112" s="203"/>
      <c r="W112" s="203"/>
      <c r="X112" s="190">
        <v>120111</v>
      </c>
      <c r="Y112" s="203"/>
      <c r="Z112" s="190">
        <v>1215742</v>
      </c>
      <c r="AA112" s="190"/>
      <c r="AB112" s="190">
        <v>0</v>
      </c>
      <c r="AC112" s="190"/>
      <c r="AD112" s="190">
        <v>0</v>
      </c>
      <c r="AE112" s="203"/>
      <c r="AF112" s="190">
        <f t="shared" ref="AF112:AF129" si="9">SUM(E112:AD112)</f>
        <v>10971858</v>
      </c>
      <c r="AG112" s="203"/>
      <c r="AH112" s="193">
        <f t="shared" si="8"/>
        <v>195.48270885669999</v>
      </c>
      <c r="AI112" s="203"/>
      <c r="AJ112" s="193">
        <f t="shared" ref="AJ112:AJ129" si="10">IF(AH$192,AH112/AH$192*100,0)</f>
        <v>53.854094418127438</v>
      </c>
      <c r="AK112" s="220"/>
      <c r="AL112" s="203">
        <v>33</v>
      </c>
      <c r="AM112" s="203"/>
      <c r="AN112" s="220">
        <v>56127</v>
      </c>
    </row>
    <row r="113" spans="1:40" ht="9.75" customHeight="1" x14ac:dyDescent="0.25">
      <c r="A113" s="203">
        <v>34</v>
      </c>
      <c r="B113" s="211"/>
      <c r="C113" s="10" t="s">
        <v>154</v>
      </c>
      <c r="D113" s="203"/>
      <c r="E113" s="190">
        <v>14344226</v>
      </c>
      <c r="F113" s="203"/>
      <c r="G113" s="190">
        <v>3739978</v>
      </c>
      <c r="H113" s="203"/>
      <c r="I113" s="190">
        <v>7563051</v>
      </c>
      <c r="J113" s="203"/>
      <c r="K113" s="190">
        <v>0</v>
      </c>
      <c r="L113" s="203"/>
      <c r="M113" s="190">
        <v>2600084</v>
      </c>
      <c r="N113" s="203"/>
      <c r="O113" s="190">
        <v>476944</v>
      </c>
      <c r="P113" s="203"/>
      <c r="Q113" s="190">
        <v>1782444</v>
      </c>
      <c r="R113" s="203"/>
      <c r="S113" s="190">
        <v>0</v>
      </c>
      <c r="T113" s="203"/>
      <c r="U113" s="190">
        <v>0</v>
      </c>
      <c r="V113" s="203"/>
      <c r="W113" s="203"/>
      <c r="X113" s="190">
        <v>696929</v>
      </c>
      <c r="Y113" s="203"/>
      <c r="Z113" s="190">
        <v>5397931</v>
      </c>
      <c r="AA113" s="190"/>
      <c r="AB113" s="190">
        <v>0</v>
      </c>
      <c r="AC113" s="190"/>
      <c r="AD113" s="190">
        <v>32789</v>
      </c>
      <c r="AE113" s="203"/>
      <c r="AF113" s="190">
        <f t="shared" si="9"/>
        <v>36634376</v>
      </c>
      <c r="AG113" s="203"/>
      <c r="AH113" s="193">
        <f t="shared" si="8"/>
        <v>417.36210353627416</v>
      </c>
      <c r="AI113" s="203"/>
      <c r="AJ113" s="193">
        <f t="shared" si="10"/>
        <v>114.98028783132663</v>
      </c>
      <c r="AK113" s="220"/>
      <c r="AL113" s="203">
        <v>34</v>
      </c>
      <c r="AM113" s="203"/>
      <c r="AN113" s="220">
        <v>87776</v>
      </c>
    </row>
    <row r="114" spans="1:40" ht="9.75" customHeight="1" x14ac:dyDescent="0.25">
      <c r="A114" s="203">
        <v>35</v>
      </c>
      <c r="B114" s="211"/>
      <c r="C114" s="10" t="s">
        <v>155</v>
      </c>
      <c r="D114" s="203"/>
      <c r="E114" s="190">
        <v>1646485</v>
      </c>
      <c r="F114" s="203"/>
      <c r="G114" s="190">
        <v>243561</v>
      </c>
      <c r="H114" s="203"/>
      <c r="I114" s="190">
        <v>0</v>
      </c>
      <c r="J114" s="203"/>
      <c r="K114" s="190">
        <v>5423</v>
      </c>
      <c r="L114" s="203"/>
      <c r="M114" s="190">
        <v>201137</v>
      </c>
      <c r="N114" s="203"/>
      <c r="O114" s="190">
        <v>0</v>
      </c>
      <c r="P114" s="203"/>
      <c r="Q114" s="190">
        <v>73386</v>
      </c>
      <c r="R114" s="203"/>
      <c r="S114" s="190">
        <v>0</v>
      </c>
      <c r="T114" s="203"/>
      <c r="U114" s="190">
        <v>0</v>
      </c>
      <c r="V114" s="203"/>
      <c r="W114" s="203"/>
      <c r="X114" s="190">
        <v>123669</v>
      </c>
      <c r="Y114" s="203"/>
      <c r="Z114" s="190">
        <v>0</v>
      </c>
      <c r="AA114" s="190"/>
      <c r="AB114" s="190">
        <v>0</v>
      </c>
      <c r="AC114" s="190"/>
      <c r="AD114" s="190">
        <v>50598</v>
      </c>
      <c r="AE114" s="203"/>
      <c r="AF114" s="190">
        <f t="shared" si="9"/>
        <v>2344259</v>
      </c>
      <c r="AG114" s="203"/>
      <c r="AH114" s="193">
        <f>AF114/AN114</f>
        <v>138.45957120075602</v>
      </c>
      <c r="AI114" s="203"/>
      <c r="AJ114" s="193">
        <f t="shared" si="10"/>
        <v>38.144626008866481</v>
      </c>
      <c r="AK114" s="220"/>
      <c r="AL114" s="203">
        <v>35</v>
      </c>
      <c r="AM114" s="203"/>
      <c r="AN114" s="220">
        <v>16931</v>
      </c>
    </row>
    <row r="115" spans="1:40" ht="9.75" customHeight="1" x14ac:dyDescent="0.25">
      <c r="A115" s="203">
        <v>36</v>
      </c>
      <c r="B115" s="211"/>
      <c r="C115" s="10" t="s">
        <v>156</v>
      </c>
      <c r="D115" s="203"/>
      <c r="E115" s="190">
        <v>4868752</v>
      </c>
      <c r="F115" s="203"/>
      <c r="G115" s="190">
        <v>877027</v>
      </c>
      <c r="H115" s="203"/>
      <c r="I115" s="190">
        <v>1931649</v>
      </c>
      <c r="J115" s="203"/>
      <c r="K115" s="190">
        <v>0</v>
      </c>
      <c r="L115" s="203"/>
      <c r="M115" s="190">
        <v>0</v>
      </c>
      <c r="N115" s="203"/>
      <c r="O115" s="190">
        <v>348377</v>
      </c>
      <c r="P115" s="203"/>
      <c r="Q115" s="190">
        <v>484800</v>
      </c>
      <c r="R115" s="203"/>
      <c r="S115" s="190">
        <v>0</v>
      </c>
      <c r="T115" s="203"/>
      <c r="U115" s="190">
        <v>0</v>
      </c>
      <c r="V115" s="203"/>
      <c r="W115" s="203"/>
      <c r="X115" s="190">
        <v>225940</v>
      </c>
      <c r="Y115" s="203"/>
      <c r="Z115" s="190">
        <v>2377951</v>
      </c>
      <c r="AA115" s="190"/>
      <c r="AB115" s="190">
        <v>0</v>
      </c>
      <c r="AC115" s="190"/>
      <c r="AD115" s="190">
        <v>0</v>
      </c>
      <c r="AE115" s="203"/>
      <c r="AF115" s="190">
        <f t="shared" si="9"/>
        <v>11114496</v>
      </c>
      <c r="AG115" s="203"/>
      <c r="AH115" s="193">
        <f t="shared" ref="AH115:AH128" si="11">AF115/AN115</f>
        <v>298.82497176964029</v>
      </c>
      <c r="AI115" s="203"/>
      <c r="AJ115" s="193">
        <f t="shared" si="10"/>
        <v>82.324152035224387</v>
      </c>
      <c r="AK115" s="220"/>
      <c r="AL115" s="203">
        <v>36</v>
      </c>
      <c r="AM115" s="203"/>
      <c r="AN115" s="220">
        <v>37194</v>
      </c>
    </row>
    <row r="116" spans="1:40" ht="9.75" customHeight="1" x14ac:dyDescent="0.25">
      <c r="A116" s="203">
        <v>37</v>
      </c>
      <c r="B116" s="211"/>
      <c r="C116" s="10" t="s">
        <v>157</v>
      </c>
      <c r="D116" s="203"/>
      <c r="E116" s="190">
        <v>3263319</v>
      </c>
      <c r="F116" s="203"/>
      <c r="G116" s="190">
        <v>484220</v>
      </c>
      <c r="H116" s="203"/>
      <c r="I116" s="190">
        <v>951138</v>
      </c>
      <c r="J116" s="203"/>
      <c r="K116" s="190">
        <v>0</v>
      </c>
      <c r="L116" s="203"/>
      <c r="M116" s="190">
        <v>117532</v>
      </c>
      <c r="N116" s="203"/>
      <c r="O116" s="190">
        <v>799367</v>
      </c>
      <c r="P116" s="203"/>
      <c r="Q116" s="190">
        <v>659757</v>
      </c>
      <c r="R116" s="203"/>
      <c r="S116" s="190">
        <v>0</v>
      </c>
      <c r="T116" s="203"/>
      <c r="U116" s="190">
        <v>0</v>
      </c>
      <c r="V116" s="203"/>
      <c r="W116" s="203"/>
      <c r="X116" s="190">
        <v>143660</v>
      </c>
      <c r="Y116" s="203"/>
      <c r="Z116" s="190">
        <v>0</v>
      </c>
      <c r="AA116" s="190"/>
      <c r="AB116" s="190">
        <v>0</v>
      </c>
      <c r="AC116" s="190"/>
      <c r="AD116" s="190">
        <v>105587</v>
      </c>
      <c r="AE116" s="203"/>
      <c r="AF116" s="190">
        <f t="shared" si="9"/>
        <v>6524580</v>
      </c>
      <c r="AG116" s="203"/>
      <c r="AH116" s="193">
        <f t="shared" si="11"/>
        <v>281.52312737314463</v>
      </c>
      <c r="AI116" s="203"/>
      <c r="AJ116" s="193">
        <f t="shared" si="10"/>
        <v>77.557617096220284</v>
      </c>
      <c r="AK116" s="220"/>
      <c r="AL116" s="203">
        <v>37</v>
      </c>
      <c r="AM116" s="203"/>
      <c r="AN116" s="220">
        <v>23176</v>
      </c>
    </row>
    <row r="117" spans="1:40" ht="9.75" customHeight="1" x14ac:dyDescent="0.25">
      <c r="A117" s="203">
        <v>38</v>
      </c>
      <c r="B117" s="211"/>
      <c r="C117" s="10" t="s">
        <v>158</v>
      </c>
      <c r="D117" s="203"/>
      <c r="E117" s="190">
        <v>474923</v>
      </c>
      <c r="F117" s="203"/>
      <c r="G117" s="190">
        <v>344112</v>
      </c>
      <c r="H117" s="203"/>
      <c r="I117" s="190">
        <v>0</v>
      </c>
      <c r="J117" s="203"/>
      <c r="K117" s="190">
        <v>0</v>
      </c>
      <c r="L117" s="203"/>
      <c r="M117" s="190">
        <v>244336</v>
      </c>
      <c r="N117" s="203"/>
      <c r="O117" s="190">
        <v>14292</v>
      </c>
      <c r="P117" s="203"/>
      <c r="Q117" s="190">
        <v>128601</v>
      </c>
      <c r="R117" s="203"/>
      <c r="S117" s="190">
        <v>0</v>
      </c>
      <c r="T117" s="203"/>
      <c r="U117" s="190">
        <v>0</v>
      </c>
      <c r="V117" s="203"/>
      <c r="W117" s="203"/>
      <c r="X117" s="190">
        <v>29699</v>
      </c>
      <c r="Y117" s="203"/>
      <c r="Z117" s="190">
        <v>0</v>
      </c>
      <c r="AA117" s="190"/>
      <c r="AB117" s="190">
        <v>0</v>
      </c>
      <c r="AC117" s="190"/>
      <c r="AD117" s="190">
        <v>36984</v>
      </c>
      <c r="AE117" s="203"/>
      <c r="AF117" s="190">
        <f t="shared" si="9"/>
        <v>1272947</v>
      </c>
      <c r="AG117" s="203"/>
      <c r="AH117" s="193">
        <f t="shared" si="11"/>
        <v>83.036333985649051</v>
      </c>
      <c r="AI117" s="203"/>
      <c r="AJ117" s="193">
        <f t="shared" si="10"/>
        <v>22.875918779478486</v>
      </c>
      <c r="AK117" s="220"/>
      <c r="AL117" s="203">
        <v>38</v>
      </c>
      <c r="AM117" s="203"/>
      <c r="AN117" s="220">
        <v>15330</v>
      </c>
    </row>
    <row r="118" spans="1:40" ht="9.75" customHeight="1" x14ac:dyDescent="0.25">
      <c r="A118" s="203">
        <v>39</v>
      </c>
      <c r="B118" s="211"/>
      <c r="C118" s="10" t="s">
        <v>159</v>
      </c>
      <c r="D118" s="203"/>
      <c r="E118" s="190">
        <v>2125077</v>
      </c>
      <c r="F118" s="203"/>
      <c r="G118" s="190">
        <v>430447</v>
      </c>
      <c r="H118" s="203"/>
      <c r="I118" s="190">
        <v>693149</v>
      </c>
      <c r="J118" s="203"/>
      <c r="K118" s="190">
        <v>0</v>
      </c>
      <c r="L118" s="203"/>
      <c r="M118" s="190">
        <v>469023</v>
      </c>
      <c r="N118" s="203"/>
      <c r="O118" s="190">
        <v>74011</v>
      </c>
      <c r="P118" s="203"/>
      <c r="Q118" s="190">
        <v>310088</v>
      </c>
      <c r="R118" s="203"/>
      <c r="S118" s="190">
        <v>0</v>
      </c>
      <c r="T118" s="203"/>
      <c r="U118" s="190">
        <v>0</v>
      </c>
      <c r="V118" s="203"/>
      <c r="W118" s="203"/>
      <c r="X118" s="190">
        <v>305331</v>
      </c>
      <c r="Y118" s="203"/>
      <c r="Z118" s="190">
        <v>735403</v>
      </c>
      <c r="AA118" s="190"/>
      <c r="AB118" s="190">
        <v>0</v>
      </c>
      <c r="AC118" s="190"/>
      <c r="AD118" s="190">
        <v>0</v>
      </c>
      <c r="AE118" s="203"/>
      <c r="AF118" s="190">
        <f t="shared" si="9"/>
        <v>5142529</v>
      </c>
      <c r="AG118" s="203"/>
      <c r="AH118" s="193">
        <f t="shared" si="11"/>
        <v>257.6546420161331</v>
      </c>
      <c r="AI118" s="203"/>
      <c r="AJ118" s="193">
        <f t="shared" si="10"/>
        <v>70.982019328253628</v>
      </c>
      <c r="AK118" s="220"/>
      <c r="AL118" s="203">
        <v>39</v>
      </c>
      <c r="AM118" s="203"/>
      <c r="AN118" s="220">
        <v>19959</v>
      </c>
    </row>
    <row r="119" spans="1:40" ht="9.75" customHeight="1" x14ac:dyDescent="0.25">
      <c r="A119" s="219">
        <v>40</v>
      </c>
      <c r="B119" s="213"/>
      <c r="C119" s="12" t="s">
        <v>160</v>
      </c>
      <c r="D119" s="219"/>
      <c r="E119" s="196">
        <v>1264228</v>
      </c>
      <c r="F119" s="219"/>
      <c r="G119" s="196">
        <v>294469</v>
      </c>
      <c r="H119" s="219"/>
      <c r="I119" s="196">
        <v>459666</v>
      </c>
      <c r="J119" s="219"/>
      <c r="K119" s="196">
        <v>48641</v>
      </c>
      <c r="L119" s="219"/>
      <c r="M119" s="196">
        <v>202185</v>
      </c>
      <c r="N119" s="219"/>
      <c r="O119" s="196">
        <v>0</v>
      </c>
      <c r="P119" s="219"/>
      <c r="Q119" s="196">
        <v>38168</v>
      </c>
      <c r="R119" s="219"/>
      <c r="S119" s="196">
        <v>0</v>
      </c>
      <c r="T119" s="219"/>
      <c r="U119" s="196">
        <v>0</v>
      </c>
      <c r="V119" s="219"/>
      <c r="W119" s="219"/>
      <c r="X119" s="196">
        <v>64300</v>
      </c>
      <c r="Y119" s="219"/>
      <c r="Z119" s="196">
        <v>292539</v>
      </c>
      <c r="AA119" s="196"/>
      <c r="AB119" s="196">
        <v>0</v>
      </c>
      <c r="AC119" s="196"/>
      <c r="AD119" s="196">
        <v>41230</v>
      </c>
      <c r="AE119" s="219"/>
      <c r="AF119" s="196">
        <f t="shared" si="9"/>
        <v>2705426</v>
      </c>
      <c r="AG119" s="219"/>
      <c r="AH119" s="193">
        <f t="shared" si="11"/>
        <v>235.80807112350737</v>
      </c>
      <c r="AI119" s="219"/>
      <c r="AJ119" s="193">
        <f t="shared" si="10"/>
        <v>64.963444598832211</v>
      </c>
      <c r="AK119" s="231"/>
      <c r="AL119" s="219">
        <v>40</v>
      </c>
      <c r="AM119" s="219"/>
      <c r="AN119" s="231">
        <v>11473</v>
      </c>
    </row>
    <row r="120" spans="1:40" ht="9.75" customHeight="1" x14ac:dyDescent="0.25">
      <c r="A120" s="203">
        <v>41</v>
      </c>
      <c r="B120" s="211"/>
      <c r="C120" s="10" t="s">
        <v>161</v>
      </c>
      <c r="D120" s="203"/>
      <c r="E120" s="190">
        <v>3254495</v>
      </c>
      <c r="F120" s="203"/>
      <c r="G120" s="190">
        <v>1083873</v>
      </c>
      <c r="H120" s="203"/>
      <c r="I120" s="190">
        <v>393609</v>
      </c>
      <c r="J120" s="203"/>
      <c r="K120" s="190">
        <v>39908</v>
      </c>
      <c r="L120" s="203"/>
      <c r="M120" s="190">
        <v>1148063</v>
      </c>
      <c r="N120" s="203"/>
      <c r="O120" s="190">
        <v>0</v>
      </c>
      <c r="P120" s="203"/>
      <c r="Q120" s="190">
        <v>169978</v>
      </c>
      <c r="R120" s="203"/>
      <c r="S120" s="190">
        <v>0</v>
      </c>
      <c r="T120" s="203"/>
      <c r="U120" s="190">
        <v>0</v>
      </c>
      <c r="V120" s="203"/>
      <c r="W120" s="203"/>
      <c r="X120" s="190">
        <v>248530</v>
      </c>
      <c r="Y120" s="203"/>
      <c r="Z120" s="190">
        <v>280507</v>
      </c>
      <c r="AA120" s="190"/>
      <c r="AB120" s="190">
        <v>0</v>
      </c>
      <c r="AC120" s="190"/>
      <c r="AD120" s="190">
        <v>922772</v>
      </c>
      <c r="AE120" s="203"/>
      <c r="AF120" s="190">
        <f t="shared" si="9"/>
        <v>7541735</v>
      </c>
      <c r="AG120" s="203"/>
      <c r="AH120" s="193">
        <f t="shared" si="11"/>
        <v>217.67353594827836</v>
      </c>
      <c r="AI120" s="203"/>
      <c r="AJ120" s="193">
        <f t="shared" si="10"/>
        <v>59.96750927919453</v>
      </c>
      <c r="AK120" s="220"/>
      <c r="AL120" s="203">
        <v>41</v>
      </c>
      <c r="AM120" s="203"/>
      <c r="AN120" s="220">
        <v>34647</v>
      </c>
    </row>
    <row r="121" spans="1:40" ht="9.75" customHeight="1" x14ac:dyDescent="0.25">
      <c r="A121" s="203">
        <v>42</v>
      </c>
      <c r="B121" s="211"/>
      <c r="C121" s="10" t="s">
        <v>162</v>
      </c>
      <c r="D121" s="203"/>
      <c r="E121" s="190">
        <v>22863888</v>
      </c>
      <c r="F121" s="203"/>
      <c r="G121" s="190">
        <v>1933884</v>
      </c>
      <c r="H121" s="203"/>
      <c r="I121" s="190">
        <v>750250</v>
      </c>
      <c r="J121" s="203"/>
      <c r="K121" s="190">
        <v>591708</v>
      </c>
      <c r="L121" s="203"/>
      <c r="M121" s="190">
        <v>0</v>
      </c>
      <c r="N121" s="203"/>
      <c r="O121" s="190">
        <v>1022062</v>
      </c>
      <c r="P121" s="203"/>
      <c r="Q121" s="190">
        <v>2526252</v>
      </c>
      <c r="R121" s="203"/>
      <c r="S121" s="190">
        <v>0</v>
      </c>
      <c r="T121" s="203"/>
      <c r="U121" s="190">
        <v>0</v>
      </c>
      <c r="V121" s="203"/>
      <c r="W121" s="203"/>
      <c r="X121" s="190">
        <v>1212370</v>
      </c>
      <c r="Y121" s="203"/>
      <c r="Z121" s="190">
        <v>0</v>
      </c>
      <c r="AA121" s="190"/>
      <c r="AB121" s="190">
        <v>0</v>
      </c>
      <c r="AC121" s="190"/>
      <c r="AD121" s="190">
        <v>0</v>
      </c>
      <c r="AE121" s="203"/>
      <c r="AF121" s="190">
        <f t="shared" si="9"/>
        <v>30900414</v>
      </c>
      <c r="AG121" s="203"/>
      <c r="AH121" s="193">
        <f t="shared" si="11"/>
        <v>287.82859059027356</v>
      </c>
      <c r="AI121" s="203"/>
      <c r="AJ121" s="193">
        <f t="shared" si="10"/>
        <v>79.294727316512052</v>
      </c>
      <c r="AK121" s="220"/>
      <c r="AL121" s="203">
        <v>42</v>
      </c>
      <c r="AM121" s="203"/>
      <c r="AN121" s="220">
        <v>107357</v>
      </c>
    </row>
    <row r="122" spans="1:40" ht="9.75" customHeight="1" x14ac:dyDescent="0.25">
      <c r="A122" s="203">
        <v>43</v>
      </c>
      <c r="B122" s="211"/>
      <c r="C122" s="10" t="s">
        <v>163</v>
      </c>
      <c r="D122" s="203"/>
      <c r="E122" s="190">
        <v>68774566</v>
      </c>
      <c r="F122" s="203"/>
      <c r="G122" s="190">
        <v>2826207</v>
      </c>
      <c r="H122" s="203"/>
      <c r="I122" s="190">
        <v>38307817</v>
      </c>
      <c r="J122" s="203"/>
      <c r="K122" s="190">
        <v>0</v>
      </c>
      <c r="L122" s="203"/>
      <c r="M122" s="190">
        <v>7387991</v>
      </c>
      <c r="N122" s="203"/>
      <c r="O122" s="190">
        <v>18241405</v>
      </c>
      <c r="P122" s="203"/>
      <c r="Q122" s="190">
        <v>4438247</v>
      </c>
      <c r="R122" s="203"/>
      <c r="S122" s="190">
        <v>0</v>
      </c>
      <c r="T122" s="203"/>
      <c r="U122" s="190">
        <v>0</v>
      </c>
      <c r="V122" s="203"/>
      <c r="W122" s="203"/>
      <c r="X122" s="190">
        <v>14044854</v>
      </c>
      <c r="Y122" s="203"/>
      <c r="Z122" s="190">
        <v>30243193</v>
      </c>
      <c r="AA122" s="190"/>
      <c r="AB122" s="190">
        <v>0</v>
      </c>
      <c r="AC122" s="190"/>
      <c r="AD122" s="190">
        <v>1921838</v>
      </c>
      <c r="AE122" s="203"/>
      <c r="AF122" s="190">
        <f t="shared" si="9"/>
        <v>186186118</v>
      </c>
      <c r="AG122" s="203"/>
      <c r="AH122" s="193">
        <f t="shared" si="11"/>
        <v>569.38869639411246</v>
      </c>
      <c r="AI122" s="203"/>
      <c r="AJ122" s="193">
        <f t="shared" si="10"/>
        <v>156.86253170709554</v>
      </c>
      <c r="AK122" s="220"/>
      <c r="AL122" s="203">
        <v>43</v>
      </c>
      <c r="AM122" s="203"/>
      <c r="AN122" s="220">
        <v>326993</v>
      </c>
    </row>
    <row r="123" spans="1:40" ht="9.75" customHeight="1" x14ac:dyDescent="0.25">
      <c r="A123" s="203">
        <v>44</v>
      </c>
      <c r="B123" s="211"/>
      <c r="C123" s="10" t="s">
        <v>164</v>
      </c>
      <c r="D123" s="203"/>
      <c r="E123" s="190">
        <v>4655032</v>
      </c>
      <c r="F123" s="203"/>
      <c r="G123" s="190">
        <v>2990216</v>
      </c>
      <c r="H123" s="203"/>
      <c r="I123" s="190">
        <v>1767598</v>
      </c>
      <c r="J123" s="203"/>
      <c r="K123" s="190">
        <v>0</v>
      </c>
      <c r="L123" s="203"/>
      <c r="M123" s="190">
        <v>911221</v>
      </c>
      <c r="N123" s="203"/>
      <c r="O123" s="190">
        <v>333656</v>
      </c>
      <c r="P123" s="203"/>
      <c r="Q123" s="190">
        <v>205910</v>
      </c>
      <c r="R123" s="203"/>
      <c r="S123" s="190">
        <v>0</v>
      </c>
      <c r="T123" s="203"/>
      <c r="U123" s="190">
        <v>0</v>
      </c>
      <c r="V123" s="203"/>
      <c r="W123" s="203"/>
      <c r="X123" s="190">
        <v>132648</v>
      </c>
      <c r="Y123" s="203"/>
      <c r="Z123" s="190">
        <v>2400818</v>
      </c>
      <c r="AA123" s="190"/>
      <c r="AB123" s="190">
        <v>0</v>
      </c>
      <c r="AC123" s="190"/>
      <c r="AD123" s="190">
        <v>0</v>
      </c>
      <c r="AE123" s="203"/>
      <c r="AF123" s="190">
        <f t="shared" si="9"/>
        <v>13397099</v>
      </c>
      <c r="AG123" s="203"/>
      <c r="AH123" s="193">
        <f t="shared" si="11"/>
        <v>260.45139779929235</v>
      </c>
      <c r="AI123" s="203"/>
      <c r="AJ123" s="193">
        <f t="shared" si="10"/>
        <v>71.752505633111994</v>
      </c>
      <c r="AK123" s="220"/>
      <c r="AL123" s="203">
        <v>44</v>
      </c>
      <c r="AM123" s="203"/>
      <c r="AN123" s="220">
        <v>51438</v>
      </c>
    </row>
    <row r="124" spans="1:40" ht="9.75" customHeight="1" x14ac:dyDescent="0.25">
      <c r="A124" s="203">
        <v>45</v>
      </c>
      <c r="B124" s="211"/>
      <c r="C124" s="10" t="s">
        <v>165</v>
      </c>
      <c r="D124" s="203"/>
      <c r="E124" s="190">
        <v>124764</v>
      </c>
      <c r="F124" s="203"/>
      <c r="G124" s="190">
        <v>136043</v>
      </c>
      <c r="H124" s="203"/>
      <c r="I124" s="190">
        <v>0</v>
      </c>
      <c r="J124" s="203"/>
      <c r="K124" s="190">
        <v>0</v>
      </c>
      <c r="L124" s="203"/>
      <c r="M124" s="190">
        <v>58333</v>
      </c>
      <c r="N124" s="203"/>
      <c r="O124" s="190">
        <v>13003</v>
      </c>
      <c r="P124" s="203"/>
      <c r="Q124" s="190">
        <v>4245</v>
      </c>
      <c r="R124" s="203"/>
      <c r="S124" s="190">
        <v>0</v>
      </c>
      <c r="T124" s="203"/>
      <c r="U124" s="190">
        <v>0</v>
      </c>
      <c r="V124" s="203"/>
      <c r="W124" s="203"/>
      <c r="X124" s="190">
        <v>13065</v>
      </c>
      <c r="Y124" s="203"/>
      <c r="Z124" s="190">
        <v>0</v>
      </c>
      <c r="AA124" s="190"/>
      <c r="AB124" s="190">
        <v>0</v>
      </c>
      <c r="AC124" s="190"/>
      <c r="AD124" s="190">
        <v>0</v>
      </c>
      <c r="AE124" s="203"/>
      <c r="AF124" s="190">
        <f t="shared" si="9"/>
        <v>349453</v>
      </c>
      <c r="AG124" s="203"/>
      <c r="AH124" s="193">
        <f t="shared" si="11"/>
        <v>154.28388520971302</v>
      </c>
      <c r="AI124" s="203"/>
      <c r="AJ124" s="193">
        <f t="shared" si="10"/>
        <v>42.504111846384632</v>
      </c>
      <c r="AK124" s="220"/>
      <c r="AL124" s="203">
        <v>45</v>
      </c>
      <c r="AM124" s="203"/>
      <c r="AN124" s="220">
        <v>2265</v>
      </c>
    </row>
    <row r="125" spans="1:40" ht="9.75" customHeight="1" x14ac:dyDescent="0.25">
      <c r="A125" s="203">
        <v>46</v>
      </c>
      <c r="B125" s="211"/>
      <c r="C125" s="10" t="s">
        <v>166</v>
      </c>
      <c r="D125" s="203"/>
      <c r="E125" s="190">
        <v>2733047</v>
      </c>
      <c r="F125" s="203"/>
      <c r="G125" s="190">
        <v>958690</v>
      </c>
      <c r="H125" s="203"/>
      <c r="I125" s="190">
        <v>810219</v>
      </c>
      <c r="J125" s="203"/>
      <c r="K125" s="190">
        <v>0</v>
      </c>
      <c r="L125" s="203"/>
      <c r="M125" s="190">
        <v>1141998</v>
      </c>
      <c r="N125" s="203"/>
      <c r="O125" s="190">
        <v>11045</v>
      </c>
      <c r="P125" s="203"/>
      <c r="Q125" s="190">
        <v>455211</v>
      </c>
      <c r="R125" s="203"/>
      <c r="S125" s="190">
        <v>0</v>
      </c>
      <c r="T125" s="203"/>
      <c r="U125" s="190">
        <v>0</v>
      </c>
      <c r="V125" s="203"/>
      <c r="W125" s="203"/>
      <c r="X125" s="190">
        <v>61808</v>
      </c>
      <c r="Y125" s="203"/>
      <c r="Z125" s="190">
        <v>494132</v>
      </c>
      <c r="AA125" s="190"/>
      <c r="AB125" s="190">
        <v>0</v>
      </c>
      <c r="AC125" s="190"/>
      <c r="AD125" s="190">
        <v>133893</v>
      </c>
      <c r="AE125" s="203"/>
      <c r="AF125" s="190">
        <f t="shared" si="9"/>
        <v>6800043</v>
      </c>
      <c r="AG125" s="203"/>
      <c r="AH125" s="193">
        <f t="shared" si="11"/>
        <v>181.37317294356129</v>
      </c>
      <c r="AI125" s="203"/>
      <c r="AJ125" s="193">
        <f t="shared" si="10"/>
        <v>49.967017736480116</v>
      </c>
      <c r="AK125" s="220"/>
      <c r="AL125" s="203">
        <v>46</v>
      </c>
      <c r="AM125" s="203"/>
      <c r="AN125" s="220">
        <v>37492</v>
      </c>
    </row>
    <row r="126" spans="1:40" ht="9.75" customHeight="1" x14ac:dyDescent="0.25">
      <c r="A126" s="203">
        <v>47</v>
      </c>
      <c r="B126" s="211"/>
      <c r="C126" s="10" t="s">
        <v>167</v>
      </c>
      <c r="D126" s="203"/>
      <c r="E126" s="190">
        <v>15757412</v>
      </c>
      <c r="F126" s="203"/>
      <c r="G126" s="190">
        <v>0</v>
      </c>
      <c r="H126" s="203"/>
      <c r="I126" s="190">
        <v>7658776</v>
      </c>
      <c r="J126" s="203"/>
      <c r="K126" s="190">
        <v>783685</v>
      </c>
      <c r="L126" s="203"/>
      <c r="M126" s="190">
        <v>220060</v>
      </c>
      <c r="N126" s="203"/>
      <c r="O126" s="190">
        <v>0</v>
      </c>
      <c r="P126" s="203"/>
      <c r="Q126" s="190">
        <v>1141226</v>
      </c>
      <c r="R126" s="203"/>
      <c r="S126" s="190">
        <v>0</v>
      </c>
      <c r="T126" s="203"/>
      <c r="U126" s="190">
        <v>0</v>
      </c>
      <c r="V126" s="203"/>
      <c r="W126" s="203"/>
      <c r="X126" s="190">
        <v>3715256</v>
      </c>
      <c r="Y126" s="203"/>
      <c r="Z126" s="190">
        <v>7509825</v>
      </c>
      <c r="AA126" s="190"/>
      <c r="AB126" s="190">
        <v>0</v>
      </c>
      <c r="AC126" s="190"/>
      <c r="AD126" s="190">
        <v>416645</v>
      </c>
      <c r="AE126" s="203"/>
      <c r="AF126" s="190">
        <f t="shared" si="9"/>
        <v>37202885</v>
      </c>
      <c r="AG126" s="203"/>
      <c r="AH126" s="193">
        <f t="shared" si="11"/>
        <v>490.56377493835464</v>
      </c>
      <c r="AI126" s="203"/>
      <c r="AJ126" s="193">
        <f t="shared" si="10"/>
        <v>135.14682709359073</v>
      </c>
      <c r="AK126" s="220"/>
      <c r="AL126" s="203">
        <v>47</v>
      </c>
      <c r="AM126" s="203"/>
      <c r="AN126" s="220">
        <v>75837</v>
      </c>
    </row>
    <row r="127" spans="1:40" ht="9.75" customHeight="1" x14ac:dyDescent="0.25">
      <c r="A127" s="203">
        <v>48</v>
      </c>
      <c r="B127" s="211"/>
      <c r="C127" s="10" t="s">
        <v>168</v>
      </c>
      <c r="D127" s="203"/>
      <c r="E127" s="190">
        <v>227848</v>
      </c>
      <c r="F127" s="203"/>
      <c r="G127" s="190">
        <v>185773</v>
      </c>
      <c r="H127" s="203"/>
      <c r="I127" s="190">
        <v>33936</v>
      </c>
      <c r="J127" s="203"/>
      <c r="K127" s="190">
        <v>0</v>
      </c>
      <c r="L127" s="203"/>
      <c r="M127" s="190">
        <v>217106</v>
      </c>
      <c r="N127" s="203"/>
      <c r="O127" s="190">
        <v>8644</v>
      </c>
      <c r="P127" s="203"/>
      <c r="Q127" s="190">
        <v>42114</v>
      </c>
      <c r="R127" s="203"/>
      <c r="S127" s="190">
        <v>0</v>
      </c>
      <c r="T127" s="203"/>
      <c r="U127" s="190">
        <v>0</v>
      </c>
      <c r="V127" s="203"/>
      <c r="W127" s="203"/>
      <c r="X127" s="190">
        <v>0</v>
      </c>
      <c r="Y127" s="203"/>
      <c r="Z127" s="190">
        <v>0</v>
      </c>
      <c r="AA127" s="190"/>
      <c r="AB127" s="190">
        <v>0</v>
      </c>
      <c r="AC127" s="190"/>
      <c r="AD127" s="190">
        <v>0</v>
      </c>
      <c r="AE127" s="203"/>
      <c r="AF127" s="190">
        <f t="shared" si="9"/>
        <v>715421</v>
      </c>
      <c r="AG127" s="203"/>
      <c r="AH127" s="193">
        <f t="shared" si="11"/>
        <v>103.08659942363113</v>
      </c>
      <c r="AI127" s="203"/>
      <c r="AJ127" s="193">
        <f t="shared" si="10"/>
        <v>28.3996241461621</v>
      </c>
      <c r="AK127" s="220"/>
      <c r="AL127" s="203">
        <v>48</v>
      </c>
      <c r="AM127" s="203"/>
      <c r="AN127" s="220">
        <v>6940</v>
      </c>
    </row>
    <row r="128" spans="1:40" ht="9.75" customHeight="1" x14ac:dyDescent="0.25">
      <c r="A128" s="203">
        <v>49</v>
      </c>
      <c r="B128" s="211"/>
      <c r="C128" s="10" t="s">
        <v>169</v>
      </c>
      <c r="D128" s="203"/>
      <c r="E128" s="190">
        <v>2626403</v>
      </c>
      <c r="F128" s="203"/>
      <c r="G128" s="190">
        <v>256543</v>
      </c>
      <c r="H128" s="203"/>
      <c r="I128" s="190">
        <v>1470097</v>
      </c>
      <c r="J128" s="203"/>
      <c r="K128" s="190">
        <v>0</v>
      </c>
      <c r="L128" s="203"/>
      <c r="M128" s="190">
        <v>676208</v>
      </c>
      <c r="N128" s="203"/>
      <c r="O128" s="190">
        <v>172137</v>
      </c>
      <c r="P128" s="203"/>
      <c r="Q128" s="190">
        <v>289029</v>
      </c>
      <c r="R128" s="203"/>
      <c r="S128" s="190">
        <v>0</v>
      </c>
      <c r="T128" s="203"/>
      <c r="U128" s="190">
        <v>0</v>
      </c>
      <c r="V128" s="203"/>
      <c r="W128" s="203"/>
      <c r="X128" s="190">
        <v>303936</v>
      </c>
      <c r="Y128" s="203"/>
      <c r="Z128" s="190">
        <v>1347408</v>
      </c>
      <c r="AA128" s="190"/>
      <c r="AB128" s="190">
        <v>0</v>
      </c>
      <c r="AC128" s="190"/>
      <c r="AD128" s="190">
        <v>736000</v>
      </c>
      <c r="AE128" s="203"/>
      <c r="AF128" s="190">
        <f t="shared" si="9"/>
        <v>7877761</v>
      </c>
      <c r="AG128" s="203"/>
      <c r="AH128" s="193">
        <f t="shared" si="11"/>
        <v>304.59579321811083</v>
      </c>
      <c r="AI128" s="203"/>
      <c r="AJ128" s="193">
        <f t="shared" si="10"/>
        <v>83.913972254995883</v>
      </c>
      <c r="AK128" s="220"/>
      <c r="AL128" s="203">
        <v>49</v>
      </c>
      <c r="AM128" s="203"/>
      <c r="AN128" s="220">
        <v>25863</v>
      </c>
    </row>
    <row r="129" spans="1:40" ht="9.75" customHeight="1" x14ac:dyDescent="0.25">
      <c r="A129" s="203">
        <v>50</v>
      </c>
      <c r="B129" s="211"/>
      <c r="C129" s="10" t="s">
        <v>170</v>
      </c>
      <c r="D129" s="203"/>
      <c r="E129" s="196">
        <v>1084457</v>
      </c>
      <c r="F129" s="219"/>
      <c r="G129" s="196">
        <v>255977</v>
      </c>
      <c r="H129" s="219"/>
      <c r="I129" s="196">
        <v>501619</v>
      </c>
      <c r="J129" s="219"/>
      <c r="K129" s="196">
        <v>0</v>
      </c>
      <c r="L129" s="219"/>
      <c r="M129" s="196">
        <v>438264</v>
      </c>
      <c r="N129" s="219"/>
      <c r="O129" s="196">
        <v>119162</v>
      </c>
      <c r="P129" s="219"/>
      <c r="Q129" s="196">
        <v>226000</v>
      </c>
      <c r="R129" s="219"/>
      <c r="S129" s="196">
        <v>0</v>
      </c>
      <c r="T129" s="219"/>
      <c r="U129" s="196">
        <v>0</v>
      </c>
      <c r="V129" s="219"/>
      <c r="W129" s="219"/>
      <c r="X129" s="196">
        <v>0</v>
      </c>
      <c r="Y129" s="219"/>
      <c r="Z129" s="196">
        <v>400794</v>
      </c>
      <c r="AA129" s="196"/>
      <c r="AB129" s="196">
        <v>0</v>
      </c>
      <c r="AC129" s="196"/>
      <c r="AD129" s="196">
        <v>0</v>
      </c>
      <c r="AE129" s="203"/>
      <c r="AF129" s="190">
        <f t="shared" si="9"/>
        <v>3026273</v>
      </c>
      <c r="AG129" s="203"/>
      <c r="AH129" s="193">
        <f>AF129/AN129</f>
        <v>178.90003546937811</v>
      </c>
      <c r="AI129" s="203"/>
      <c r="AJ129" s="193">
        <f t="shared" si="10"/>
        <v>49.285685971524344</v>
      </c>
      <c r="AK129" s="220"/>
      <c r="AL129" s="203">
        <v>50</v>
      </c>
      <c r="AM129" s="203"/>
      <c r="AN129" s="220">
        <v>16916</v>
      </c>
    </row>
    <row r="130" spans="1:40" ht="8.85" customHeight="1" x14ac:dyDescent="0.25">
      <c r="A130" s="203"/>
      <c r="B130" s="203"/>
      <c r="C130" s="203"/>
      <c r="D130" s="203"/>
      <c r="E130" s="220"/>
      <c r="F130" s="203"/>
      <c r="G130" s="220"/>
      <c r="H130" s="203"/>
      <c r="I130" s="220"/>
      <c r="J130" s="203"/>
      <c r="K130" s="220"/>
      <c r="L130" s="203"/>
      <c r="M130" s="220"/>
      <c r="N130" s="203"/>
      <c r="O130" s="220"/>
      <c r="P130" s="203"/>
      <c r="Q130" s="220"/>
      <c r="R130" s="203"/>
      <c r="S130" s="220"/>
      <c r="T130" s="203"/>
      <c r="U130" s="220"/>
      <c r="V130" s="203"/>
      <c r="W130" s="203"/>
      <c r="X130" s="220"/>
      <c r="Y130" s="203"/>
      <c r="Z130" s="203"/>
      <c r="AA130" s="203"/>
      <c r="AB130" s="203"/>
      <c r="AC130" s="203"/>
      <c r="AD130" s="203"/>
      <c r="AE130" s="203"/>
      <c r="AF130" s="203"/>
      <c r="AG130" s="203"/>
      <c r="AH130" s="203"/>
      <c r="AI130" s="203"/>
      <c r="AJ130" s="203"/>
      <c r="AK130" s="203"/>
      <c r="AL130" s="203"/>
      <c r="AM130" s="203"/>
      <c r="AN130" s="203"/>
    </row>
    <row r="131" spans="1:40" ht="7.7" customHeight="1" x14ac:dyDescent="0.25">
      <c r="A131" s="203"/>
      <c r="B131" s="203"/>
      <c r="C131" s="203"/>
      <c r="D131" s="203"/>
      <c r="E131" s="220"/>
      <c r="F131" s="203"/>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row>
    <row r="132" spans="1:40" ht="8.85" hidden="1" customHeight="1" x14ac:dyDescent="0.25">
      <c r="A132" s="203"/>
      <c r="B132" s="203"/>
      <c r="C132" s="203"/>
      <c r="D132" s="203"/>
      <c r="E132" s="220"/>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row>
    <row r="133" spans="1:40" ht="10.5" customHeight="1" x14ac:dyDescent="0.25">
      <c r="A133" s="223" t="s">
        <v>340</v>
      </c>
      <c r="B133" s="203"/>
      <c r="C133" s="203"/>
      <c r="D133" s="203"/>
      <c r="E133" s="220"/>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24" t="s">
        <v>341</v>
      </c>
      <c r="AN133" s="203"/>
    </row>
    <row r="134" spans="1:40" ht="10.5" customHeight="1" x14ac:dyDescent="0.25">
      <c r="A134" s="203"/>
      <c r="B134" s="203"/>
      <c r="C134" s="203"/>
      <c r="D134" s="203"/>
      <c r="E134" s="203"/>
      <c r="F134" s="203"/>
      <c r="G134" s="203"/>
      <c r="H134" s="203"/>
      <c r="I134" s="203"/>
      <c r="J134" s="203"/>
      <c r="K134" s="203"/>
      <c r="L134" s="203"/>
      <c r="M134" s="203"/>
      <c r="N134" s="203"/>
      <c r="O134" s="203"/>
      <c r="P134" s="203"/>
      <c r="Q134" s="203"/>
      <c r="R134" s="203"/>
      <c r="S134" s="203"/>
      <c r="T134" s="203"/>
      <c r="U134" s="204" t="s">
        <v>40</v>
      </c>
      <c r="V134" s="203"/>
      <c r="W134" s="203"/>
      <c r="X134" s="205" t="s">
        <v>41</v>
      </c>
      <c r="Y134" s="203"/>
      <c r="Z134" s="205"/>
      <c r="AA134" s="205"/>
      <c r="AB134" s="205"/>
      <c r="AC134" s="205"/>
      <c r="AD134" s="229"/>
      <c r="AE134" s="203"/>
      <c r="AF134" s="203"/>
      <c r="AG134" s="203"/>
      <c r="AH134" s="203"/>
      <c r="AI134" s="203"/>
      <c r="AJ134" s="203"/>
      <c r="AK134" s="203"/>
      <c r="AL134" s="204" t="s">
        <v>313</v>
      </c>
      <c r="AM134" s="204"/>
      <c r="AN134" s="203"/>
    </row>
    <row r="135" spans="1:40" ht="10.5" customHeight="1" x14ac:dyDescent="0.25">
      <c r="A135" s="220"/>
      <c r="B135" s="203"/>
      <c r="C135" s="203"/>
      <c r="D135" s="203"/>
      <c r="E135" s="203"/>
      <c r="F135" s="203"/>
      <c r="G135" s="203"/>
      <c r="H135" s="203"/>
      <c r="I135" s="203"/>
      <c r="J135" s="203"/>
      <c r="K135" s="203"/>
      <c r="L135" s="203"/>
      <c r="M135" s="203"/>
      <c r="N135" s="203"/>
      <c r="O135" s="203"/>
      <c r="P135" s="203"/>
      <c r="Q135" s="203"/>
      <c r="R135" s="203"/>
      <c r="S135" s="203"/>
      <c r="T135" s="203"/>
      <c r="U135" s="204" t="s">
        <v>251</v>
      </c>
      <c r="V135" s="203"/>
      <c r="W135" s="203"/>
      <c r="X135" s="205" t="s">
        <v>252</v>
      </c>
      <c r="Y135" s="203"/>
      <c r="Z135" s="205"/>
      <c r="AA135" s="205"/>
      <c r="AB135" s="205"/>
      <c r="AC135" s="205"/>
      <c r="AD135" s="229"/>
      <c r="AE135" s="203"/>
      <c r="AF135" s="203"/>
      <c r="AG135" s="203"/>
      <c r="AH135" s="203"/>
      <c r="AI135" s="203"/>
      <c r="AJ135" s="203"/>
      <c r="AK135" s="203"/>
      <c r="AL135" s="204" t="s">
        <v>342</v>
      </c>
      <c r="AM135" s="204"/>
      <c r="AN135" s="203"/>
    </row>
    <row r="136" spans="1:40" ht="10.5" customHeight="1" x14ac:dyDescent="0.25">
      <c r="A136" s="218"/>
      <c r="B136" s="203"/>
      <c r="C136" s="203"/>
      <c r="D136" s="203"/>
      <c r="E136" s="203"/>
      <c r="F136" s="203"/>
      <c r="G136" s="203"/>
      <c r="H136" s="203"/>
      <c r="I136" s="203"/>
      <c r="J136" s="203"/>
      <c r="K136" s="203"/>
      <c r="L136" s="203"/>
      <c r="M136" s="203"/>
      <c r="N136" s="203"/>
      <c r="O136" s="203"/>
      <c r="P136" s="203"/>
      <c r="Q136" s="203"/>
      <c r="R136" s="203"/>
      <c r="S136" s="203"/>
      <c r="T136" s="203"/>
      <c r="U136" s="204" t="s">
        <v>46</v>
      </c>
      <c r="V136" s="203"/>
      <c r="W136" s="203"/>
      <c r="X136" s="207" t="s">
        <v>47</v>
      </c>
      <c r="Y136" s="203"/>
      <c r="Z136" s="205"/>
      <c r="AA136" s="205"/>
      <c r="AB136" s="205"/>
      <c r="AC136" s="205"/>
      <c r="AD136" s="229"/>
      <c r="AE136" s="203"/>
      <c r="AF136" s="203"/>
      <c r="AG136" s="203"/>
      <c r="AH136" s="203"/>
      <c r="AI136" s="203"/>
      <c r="AJ136" s="203"/>
      <c r="AK136" s="203"/>
      <c r="AL136" s="203"/>
      <c r="AM136" s="203"/>
      <c r="AN136" s="203"/>
    </row>
    <row r="137" spans="1:40" ht="9.6" customHeight="1" x14ac:dyDescent="0.25">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row>
    <row r="138" spans="1:40" ht="9.6" customHeight="1" x14ac:dyDescent="0.25">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row>
    <row r="139" spans="1:40" ht="9.6" customHeight="1" x14ac:dyDescent="0.25">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row>
    <row r="140" spans="1:40" ht="9.6" customHeight="1" x14ac:dyDescent="0.25">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row>
    <row r="141" spans="1:40" ht="9.6" customHeight="1" x14ac:dyDescent="0.25">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8"/>
      <c r="AE141" s="203"/>
      <c r="AF141" s="210" t="s">
        <v>63</v>
      </c>
      <c r="AG141" s="210"/>
      <c r="AH141" s="210"/>
      <c r="AI141" s="210"/>
      <c r="AJ141" s="210"/>
      <c r="AK141" s="203"/>
      <c r="AL141" s="203"/>
      <c r="AM141" s="203"/>
      <c r="AN141" s="203"/>
    </row>
    <row r="142" spans="1:40" ht="9.6" customHeight="1" x14ac:dyDescent="0.25">
      <c r="A142" s="203"/>
      <c r="B142" s="203"/>
      <c r="C142" s="203"/>
      <c r="D142" s="203"/>
      <c r="E142" s="203"/>
      <c r="F142" s="203"/>
      <c r="G142" s="203"/>
      <c r="H142" s="203"/>
      <c r="I142" s="203"/>
      <c r="J142" s="203"/>
      <c r="K142" s="203"/>
      <c r="L142" s="203"/>
      <c r="M142" s="211"/>
      <c r="N142" s="203"/>
      <c r="O142" s="203"/>
      <c r="P142" s="203"/>
      <c r="Q142" s="203"/>
      <c r="R142" s="203"/>
      <c r="S142" s="203"/>
      <c r="T142" s="203"/>
      <c r="U142" s="203"/>
      <c r="V142" s="203"/>
      <c r="W142" s="203"/>
      <c r="X142" s="203"/>
      <c r="Y142" s="203"/>
      <c r="Z142" s="203"/>
      <c r="AA142" s="203"/>
      <c r="AB142" s="203"/>
      <c r="AC142" s="203"/>
      <c r="AD142" s="219"/>
      <c r="AE142" s="203"/>
      <c r="AF142" s="203"/>
      <c r="AG142" s="203"/>
      <c r="AH142" s="203"/>
      <c r="AI142" s="203"/>
      <c r="AJ142" s="211"/>
      <c r="AK142" s="203"/>
      <c r="AL142" s="203"/>
      <c r="AM142" s="203"/>
      <c r="AN142" s="203"/>
    </row>
    <row r="143" spans="1:40" ht="9.6" customHeight="1" x14ac:dyDescent="0.25">
      <c r="A143" s="203"/>
      <c r="B143" s="203"/>
      <c r="C143" s="203"/>
      <c r="D143" s="203"/>
      <c r="E143" s="211" t="s">
        <v>315</v>
      </c>
      <c r="F143" s="203"/>
      <c r="G143" s="211" t="s">
        <v>316</v>
      </c>
      <c r="H143" s="203"/>
      <c r="I143" s="211" t="s">
        <v>317</v>
      </c>
      <c r="J143" s="203"/>
      <c r="K143" s="211" t="s">
        <v>318</v>
      </c>
      <c r="L143" s="203"/>
      <c r="M143" s="211" t="s">
        <v>319</v>
      </c>
      <c r="N143" s="203"/>
      <c r="O143" s="211" t="s">
        <v>320</v>
      </c>
      <c r="P143" s="203"/>
      <c r="Q143" s="211" t="s">
        <v>321</v>
      </c>
      <c r="R143" s="203"/>
      <c r="S143" s="203"/>
      <c r="T143" s="203"/>
      <c r="U143" s="211"/>
      <c r="V143" s="203"/>
      <c r="W143" s="203"/>
      <c r="X143" s="211" t="s">
        <v>322</v>
      </c>
      <c r="Y143" s="203"/>
      <c r="Z143" s="211" t="s">
        <v>323</v>
      </c>
      <c r="AA143" s="211"/>
      <c r="AB143" s="211" t="s">
        <v>324</v>
      </c>
      <c r="AC143" s="211"/>
      <c r="AD143" s="211" t="s">
        <v>325</v>
      </c>
      <c r="AE143" s="203"/>
      <c r="AF143" s="203"/>
      <c r="AG143" s="203"/>
      <c r="AH143" s="211" t="s">
        <v>61</v>
      </c>
      <c r="AI143" s="203"/>
      <c r="AJ143" s="211" t="s">
        <v>62</v>
      </c>
      <c r="AK143" s="203"/>
      <c r="AL143" s="203"/>
      <c r="AM143" s="203"/>
      <c r="AN143" s="203"/>
    </row>
    <row r="144" spans="1:40" ht="9.6" customHeight="1" x14ac:dyDescent="0.25">
      <c r="A144" s="212" t="s">
        <v>69</v>
      </c>
      <c r="B144" s="203"/>
      <c r="C144" s="212" t="s">
        <v>71</v>
      </c>
      <c r="D144" s="203"/>
      <c r="E144" s="212" t="s">
        <v>326</v>
      </c>
      <c r="F144" s="203"/>
      <c r="G144" s="212" t="s">
        <v>327</v>
      </c>
      <c r="H144" s="203"/>
      <c r="I144" s="212" t="s">
        <v>328</v>
      </c>
      <c r="J144" s="203"/>
      <c r="K144" s="212" t="s">
        <v>328</v>
      </c>
      <c r="L144" s="203"/>
      <c r="M144" s="212" t="s">
        <v>328</v>
      </c>
      <c r="N144" s="203"/>
      <c r="O144" s="212" t="s">
        <v>329</v>
      </c>
      <c r="P144" s="203"/>
      <c r="Q144" s="212" t="s">
        <v>330</v>
      </c>
      <c r="R144" s="203"/>
      <c r="S144" s="212" t="s">
        <v>331</v>
      </c>
      <c r="T144" s="203"/>
      <c r="U144" s="212" t="s">
        <v>332</v>
      </c>
      <c r="V144" s="203"/>
      <c r="W144" s="203"/>
      <c r="X144" s="212" t="s">
        <v>333</v>
      </c>
      <c r="Y144" s="203"/>
      <c r="Z144" s="212" t="s">
        <v>334</v>
      </c>
      <c r="AA144" s="213"/>
      <c r="AB144" s="212" t="s">
        <v>335</v>
      </c>
      <c r="AC144" s="213"/>
      <c r="AD144" s="212" t="s">
        <v>336</v>
      </c>
      <c r="AE144" s="203"/>
      <c r="AF144" s="212" t="s">
        <v>72</v>
      </c>
      <c r="AG144" s="203"/>
      <c r="AH144" s="212" t="s">
        <v>73</v>
      </c>
      <c r="AI144" s="203"/>
      <c r="AJ144" s="212" t="s">
        <v>78</v>
      </c>
      <c r="AK144" s="203"/>
      <c r="AL144" s="212" t="s">
        <v>69</v>
      </c>
      <c r="AM144" s="213"/>
      <c r="AN144" s="203"/>
    </row>
    <row r="145" spans="1:40" ht="9.75" customHeight="1" x14ac:dyDescent="0.25">
      <c r="A145" s="203"/>
      <c r="B145" s="10" t="s">
        <v>282</v>
      </c>
      <c r="C145" s="10"/>
      <c r="D145" s="203"/>
      <c r="E145" s="220"/>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row>
    <row r="146" spans="1:40" ht="9.75" customHeight="1" x14ac:dyDescent="0.25">
      <c r="A146" s="203">
        <v>51</v>
      </c>
      <c r="B146" s="211"/>
      <c r="C146" s="10" t="s">
        <v>172</v>
      </c>
      <c r="D146" s="203"/>
      <c r="E146" s="189">
        <v>1652781</v>
      </c>
      <c r="F146" s="203"/>
      <c r="G146" s="189">
        <v>0</v>
      </c>
      <c r="H146" s="203"/>
      <c r="I146" s="189">
        <v>0</v>
      </c>
      <c r="J146" s="203"/>
      <c r="K146" s="189">
        <v>0</v>
      </c>
      <c r="L146" s="203"/>
      <c r="M146" s="189">
        <v>201036</v>
      </c>
      <c r="N146" s="203"/>
      <c r="O146" s="189">
        <v>32901</v>
      </c>
      <c r="P146" s="203"/>
      <c r="Q146" s="189">
        <v>158424</v>
      </c>
      <c r="R146" s="203"/>
      <c r="S146" s="189">
        <v>0</v>
      </c>
      <c r="T146" s="203"/>
      <c r="U146" s="189">
        <v>0</v>
      </c>
      <c r="V146" s="203"/>
      <c r="W146" s="203"/>
      <c r="X146" s="189">
        <v>0</v>
      </c>
      <c r="Y146" s="203"/>
      <c r="Z146" s="189">
        <v>0</v>
      </c>
      <c r="AA146" s="189"/>
      <c r="AB146" s="189">
        <v>0</v>
      </c>
      <c r="AC146" s="189"/>
      <c r="AD146" s="189">
        <v>44838</v>
      </c>
      <c r="AE146" s="203"/>
      <c r="AF146" s="189">
        <f t="shared" ref="AF146:AF190" si="12">SUM(E146:AD146)</f>
        <v>2089980</v>
      </c>
      <c r="AG146" s="204"/>
      <c r="AH146" s="105">
        <f>AF146/AN146</f>
        <v>190.36159941706896</v>
      </c>
      <c r="AI146" s="203"/>
      <c r="AJ146" s="188">
        <f t="shared" ref="AJ146:AJ190" si="13">IF(AH$192,AH146/AH$192*100,0)</f>
        <v>52.443265230725366</v>
      </c>
      <c r="AK146" s="220"/>
      <c r="AL146" s="203">
        <v>51</v>
      </c>
      <c r="AM146" s="203"/>
      <c r="AN146" s="220">
        <v>10979</v>
      </c>
    </row>
    <row r="147" spans="1:40" ht="9.75" customHeight="1" x14ac:dyDescent="0.25">
      <c r="A147" s="203">
        <v>52</v>
      </c>
      <c r="B147" s="211"/>
      <c r="C147" s="10" t="s">
        <v>173</v>
      </c>
      <c r="D147" s="203"/>
      <c r="E147" s="190">
        <v>0</v>
      </c>
      <c r="F147" s="203"/>
      <c r="G147" s="190">
        <v>0</v>
      </c>
      <c r="H147" s="203"/>
      <c r="I147" s="190">
        <v>0</v>
      </c>
      <c r="J147" s="203"/>
      <c r="K147" s="190">
        <v>0</v>
      </c>
      <c r="L147" s="203"/>
      <c r="M147" s="190">
        <v>0</v>
      </c>
      <c r="N147" s="203"/>
      <c r="O147" s="190">
        <v>0</v>
      </c>
      <c r="P147" s="203"/>
      <c r="Q147" s="190">
        <v>0</v>
      </c>
      <c r="R147" s="203"/>
      <c r="S147" s="190">
        <v>0</v>
      </c>
      <c r="T147" s="203"/>
      <c r="U147" s="190">
        <v>0</v>
      </c>
      <c r="V147" s="203"/>
      <c r="W147" s="203"/>
      <c r="X147" s="190">
        <v>0</v>
      </c>
      <c r="Y147" s="203"/>
      <c r="Z147" s="190">
        <v>0</v>
      </c>
      <c r="AA147" s="190"/>
      <c r="AB147" s="190">
        <v>0</v>
      </c>
      <c r="AC147" s="190"/>
      <c r="AD147" s="190">
        <v>0</v>
      </c>
      <c r="AE147" s="203"/>
      <c r="AF147" s="190">
        <f t="shared" si="12"/>
        <v>0</v>
      </c>
      <c r="AG147" s="203"/>
      <c r="AH147" s="188">
        <v>0</v>
      </c>
      <c r="AI147" s="203"/>
      <c r="AJ147" s="188">
        <f t="shared" si="13"/>
        <v>0</v>
      </c>
      <c r="AK147" s="220"/>
      <c r="AL147" s="203">
        <v>52</v>
      </c>
      <c r="AM147" s="203"/>
      <c r="AN147" s="220">
        <v>0</v>
      </c>
    </row>
    <row r="148" spans="1:40" ht="9.75" customHeight="1" x14ac:dyDescent="0.25">
      <c r="A148" s="203">
        <v>53</v>
      </c>
      <c r="B148" s="211"/>
      <c r="C148" s="10" t="s">
        <v>174</v>
      </c>
      <c r="D148" s="203"/>
      <c r="E148" s="190">
        <v>77782399</v>
      </c>
      <c r="F148" s="203"/>
      <c r="G148" s="190">
        <v>11192327</v>
      </c>
      <c r="H148" s="203"/>
      <c r="I148" s="190">
        <v>40070878</v>
      </c>
      <c r="J148" s="203"/>
      <c r="K148" s="190">
        <v>0</v>
      </c>
      <c r="L148" s="203"/>
      <c r="M148" s="190">
        <v>7081843</v>
      </c>
      <c r="N148" s="203"/>
      <c r="O148" s="190">
        <v>4012088</v>
      </c>
      <c r="P148" s="203"/>
      <c r="Q148" s="190">
        <v>10289868</v>
      </c>
      <c r="R148" s="203"/>
      <c r="S148" s="190">
        <v>0</v>
      </c>
      <c r="T148" s="203"/>
      <c r="U148" s="190">
        <v>0</v>
      </c>
      <c r="V148" s="203"/>
      <c r="W148" s="203"/>
      <c r="X148" s="190">
        <v>6493249</v>
      </c>
      <c r="Y148" s="203"/>
      <c r="Z148" s="190">
        <v>0</v>
      </c>
      <c r="AA148" s="190"/>
      <c r="AB148" s="190">
        <v>0</v>
      </c>
      <c r="AC148" s="190"/>
      <c r="AD148" s="190">
        <v>17997096</v>
      </c>
      <c r="AE148" s="203"/>
      <c r="AF148" s="190">
        <f t="shared" si="12"/>
        <v>174919748</v>
      </c>
      <c r="AG148" s="203"/>
      <c r="AH148" s="188">
        <f t="shared" ref="AH148:AH160" si="14">AF148/AN148</f>
        <v>430.46042991965152</v>
      </c>
      <c r="AI148" s="203"/>
      <c r="AJ148" s="188">
        <f t="shared" si="13"/>
        <v>118.58878348751765</v>
      </c>
      <c r="AK148" s="220"/>
      <c r="AL148" s="203">
        <v>53</v>
      </c>
      <c r="AM148" s="203"/>
      <c r="AN148" s="220">
        <v>406355</v>
      </c>
    </row>
    <row r="149" spans="1:40" ht="9.75" customHeight="1" x14ac:dyDescent="0.25">
      <c r="A149" s="203">
        <v>54</v>
      </c>
      <c r="B149" s="211"/>
      <c r="C149" s="10" t="s">
        <v>175</v>
      </c>
      <c r="D149" s="203"/>
      <c r="E149" s="190">
        <v>3859107</v>
      </c>
      <c r="F149" s="203"/>
      <c r="G149" s="190">
        <v>652128</v>
      </c>
      <c r="H149" s="203"/>
      <c r="I149" s="190">
        <v>206832</v>
      </c>
      <c r="J149" s="203"/>
      <c r="K149" s="190">
        <v>18244</v>
      </c>
      <c r="L149" s="203"/>
      <c r="M149" s="190">
        <v>1439736</v>
      </c>
      <c r="N149" s="203"/>
      <c r="O149" s="190">
        <v>0</v>
      </c>
      <c r="P149" s="203"/>
      <c r="Q149" s="190">
        <v>667383</v>
      </c>
      <c r="R149" s="203"/>
      <c r="S149" s="190">
        <v>0</v>
      </c>
      <c r="T149" s="203"/>
      <c r="U149" s="190">
        <v>0</v>
      </c>
      <c r="V149" s="203"/>
      <c r="W149" s="203"/>
      <c r="X149" s="190">
        <v>189649</v>
      </c>
      <c r="Y149" s="203"/>
      <c r="Z149" s="190">
        <v>1225806</v>
      </c>
      <c r="AA149" s="190"/>
      <c r="AB149" s="190">
        <v>0</v>
      </c>
      <c r="AC149" s="190"/>
      <c r="AD149" s="190">
        <v>0</v>
      </c>
      <c r="AE149" s="203"/>
      <c r="AF149" s="190">
        <f t="shared" si="12"/>
        <v>8258885</v>
      </c>
      <c r="AG149" s="203"/>
      <c r="AH149" s="188">
        <f t="shared" si="14"/>
        <v>229.2797257155548</v>
      </c>
      <c r="AI149" s="203"/>
      <c r="AJ149" s="188">
        <f t="shared" si="13"/>
        <v>63.164931921929657</v>
      </c>
      <c r="AK149" s="220"/>
      <c r="AL149" s="203">
        <v>54</v>
      </c>
      <c r="AM149" s="203"/>
      <c r="AN149" s="220">
        <v>36021</v>
      </c>
    </row>
    <row r="150" spans="1:40" ht="9.75" customHeight="1" x14ac:dyDescent="0.25">
      <c r="A150" s="203">
        <v>55</v>
      </c>
      <c r="B150" s="211"/>
      <c r="C150" s="10" t="s">
        <v>176</v>
      </c>
      <c r="D150" s="203"/>
      <c r="E150" s="190">
        <v>449132</v>
      </c>
      <c r="F150" s="203"/>
      <c r="G150" s="190">
        <v>184421</v>
      </c>
      <c r="H150" s="203"/>
      <c r="I150" s="190">
        <v>0</v>
      </c>
      <c r="J150" s="203"/>
      <c r="K150" s="190">
        <v>0</v>
      </c>
      <c r="L150" s="203"/>
      <c r="M150" s="190">
        <v>239000</v>
      </c>
      <c r="N150" s="203"/>
      <c r="O150" s="190">
        <v>0</v>
      </c>
      <c r="P150" s="203"/>
      <c r="Q150" s="190">
        <v>58773</v>
      </c>
      <c r="R150" s="203"/>
      <c r="S150" s="190">
        <v>0</v>
      </c>
      <c r="T150" s="203"/>
      <c r="U150" s="190">
        <v>0</v>
      </c>
      <c r="V150" s="203"/>
      <c r="W150" s="203"/>
      <c r="X150" s="190">
        <v>0</v>
      </c>
      <c r="Y150" s="203"/>
      <c r="Z150" s="190">
        <v>0</v>
      </c>
      <c r="AA150" s="190"/>
      <c r="AB150" s="190">
        <v>0</v>
      </c>
      <c r="AC150" s="190"/>
      <c r="AD150" s="190">
        <v>24641</v>
      </c>
      <c r="AE150" s="203"/>
      <c r="AF150" s="190">
        <f t="shared" si="12"/>
        <v>955967</v>
      </c>
      <c r="AG150" s="203"/>
      <c r="AH150" s="193">
        <f t="shared" si="14"/>
        <v>78.127410918600845</v>
      </c>
      <c r="AI150" s="203"/>
      <c r="AJ150" s="193">
        <f t="shared" si="13"/>
        <v>21.523545426918016</v>
      </c>
      <c r="AK150" s="220"/>
      <c r="AL150" s="203">
        <v>55</v>
      </c>
      <c r="AM150" s="203"/>
      <c r="AN150" s="220">
        <v>12236</v>
      </c>
    </row>
    <row r="151" spans="1:40" ht="9.75" customHeight="1" x14ac:dyDescent="0.25">
      <c r="A151" s="203">
        <v>56</v>
      </c>
      <c r="B151" s="211"/>
      <c r="C151" s="10" t="s">
        <v>177</v>
      </c>
      <c r="D151" s="203"/>
      <c r="E151" s="190">
        <v>1074001</v>
      </c>
      <c r="F151" s="203"/>
      <c r="G151" s="190">
        <v>397192</v>
      </c>
      <c r="H151" s="203"/>
      <c r="I151" s="190">
        <v>0</v>
      </c>
      <c r="J151" s="203"/>
      <c r="K151" s="190">
        <v>16324</v>
      </c>
      <c r="L151" s="203"/>
      <c r="M151" s="190">
        <v>468604</v>
      </c>
      <c r="N151" s="203"/>
      <c r="O151" s="190">
        <v>133442</v>
      </c>
      <c r="P151" s="203"/>
      <c r="Q151" s="190">
        <v>162549</v>
      </c>
      <c r="R151" s="203"/>
      <c r="S151" s="190">
        <v>0</v>
      </c>
      <c r="T151" s="203"/>
      <c r="U151" s="190">
        <v>0</v>
      </c>
      <c r="V151" s="203"/>
      <c r="W151" s="203"/>
      <c r="X151" s="190">
        <v>154340</v>
      </c>
      <c r="Y151" s="203"/>
      <c r="Z151" s="190">
        <v>502163</v>
      </c>
      <c r="AA151" s="190"/>
      <c r="AB151" s="190">
        <v>0</v>
      </c>
      <c r="AC151" s="190"/>
      <c r="AD151" s="190">
        <v>0</v>
      </c>
      <c r="AE151" s="203"/>
      <c r="AF151" s="190">
        <f t="shared" si="12"/>
        <v>2908615</v>
      </c>
      <c r="AG151" s="203"/>
      <c r="AH151" s="193">
        <f t="shared" si="14"/>
        <v>219.05520409700256</v>
      </c>
      <c r="AI151" s="203"/>
      <c r="AJ151" s="193">
        <f t="shared" si="13"/>
        <v>60.348149016443408</v>
      </c>
      <c r="AK151" s="220"/>
      <c r="AL151" s="203">
        <v>56</v>
      </c>
      <c r="AM151" s="203"/>
      <c r="AN151" s="220">
        <v>13278</v>
      </c>
    </row>
    <row r="152" spans="1:40" ht="9.75" customHeight="1" x14ac:dyDescent="0.25">
      <c r="A152" s="203">
        <v>57</v>
      </c>
      <c r="B152" s="211"/>
      <c r="C152" s="10" t="s">
        <v>178</v>
      </c>
      <c r="D152" s="203"/>
      <c r="E152" s="190">
        <v>508533</v>
      </c>
      <c r="F152" s="203"/>
      <c r="G152" s="190">
        <v>152448</v>
      </c>
      <c r="H152" s="203"/>
      <c r="I152" s="190">
        <v>184942</v>
      </c>
      <c r="J152" s="203"/>
      <c r="K152" s="190">
        <v>0</v>
      </c>
      <c r="L152" s="203"/>
      <c r="M152" s="190">
        <v>300405</v>
      </c>
      <c r="N152" s="203"/>
      <c r="O152" s="190">
        <v>99325</v>
      </c>
      <c r="P152" s="203"/>
      <c r="Q152" s="190">
        <v>90022</v>
      </c>
      <c r="R152" s="203"/>
      <c r="S152" s="190">
        <v>0</v>
      </c>
      <c r="T152" s="203"/>
      <c r="U152" s="190">
        <v>0</v>
      </c>
      <c r="V152" s="203"/>
      <c r="W152" s="203"/>
      <c r="X152" s="190">
        <v>0</v>
      </c>
      <c r="Y152" s="203"/>
      <c r="Z152" s="190">
        <v>285984</v>
      </c>
      <c r="AA152" s="190"/>
      <c r="AB152" s="190">
        <v>0</v>
      </c>
      <c r="AC152" s="190"/>
      <c r="AD152" s="190">
        <v>37202</v>
      </c>
      <c r="AE152" s="203"/>
      <c r="AF152" s="190">
        <f t="shared" si="12"/>
        <v>1658861</v>
      </c>
      <c r="AG152" s="203"/>
      <c r="AH152" s="193">
        <f t="shared" si="14"/>
        <v>190.58605238970588</v>
      </c>
      <c r="AI152" s="203"/>
      <c r="AJ152" s="193">
        <f t="shared" si="13"/>
        <v>52.505100426541482</v>
      </c>
      <c r="AK152" s="220"/>
      <c r="AL152" s="203">
        <v>57</v>
      </c>
      <c r="AM152" s="203"/>
      <c r="AN152" s="220">
        <v>8704</v>
      </c>
    </row>
    <row r="153" spans="1:40" ht="9.75" customHeight="1" x14ac:dyDescent="0.25">
      <c r="A153" s="203">
        <v>58</v>
      </c>
      <c r="B153" s="211"/>
      <c r="C153" s="10" t="s">
        <v>179</v>
      </c>
      <c r="D153" s="203"/>
      <c r="E153" s="190">
        <v>4726635</v>
      </c>
      <c r="F153" s="203"/>
      <c r="G153" s="190">
        <v>532924</v>
      </c>
      <c r="H153" s="203"/>
      <c r="I153" s="190">
        <v>1750</v>
      </c>
      <c r="J153" s="203"/>
      <c r="K153" s="190">
        <v>6930</v>
      </c>
      <c r="L153" s="203"/>
      <c r="M153" s="190">
        <v>633548</v>
      </c>
      <c r="N153" s="203"/>
      <c r="O153" s="190">
        <v>0</v>
      </c>
      <c r="P153" s="203"/>
      <c r="Q153" s="190">
        <v>332581</v>
      </c>
      <c r="R153" s="203"/>
      <c r="S153" s="190">
        <v>0</v>
      </c>
      <c r="T153" s="203"/>
      <c r="U153" s="190">
        <v>0</v>
      </c>
      <c r="V153" s="203"/>
      <c r="W153" s="203"/>
      <c r="X153" s="190">
        <v>83540</v>
      </c>
      <c r="Y153" s="203"/>
      <c r="Z153" s="190">
        <v>0</v>
      </c>
      <c r="AA153" s="190"/>
      <c r="AB153" s="190">
        <v>0</v>
      </c>
      <c r="AC153" s="190"/>
      <c r="AD153" s="190">
        <v>72519</v>
      </c>
      <c r="AE153" s="203"/>
      <c r="AF153" s="190">
        <f t="shared" si="12"/>
        <v>6390427</v>
      </c>
      <c r="AG153" s="203"/>
      <c r="AH153" s="193">
        <f t="shared" si="14"/>
        <v>206.24260125867355</v>
      </c>
      <c r="AI153" s="203"/>
      <c r="AJ153" s="193">
        <f t="shared" si="13"/>
        <v>56.81836816251041</v>
      </c>
      <c r="AK153" s="220"/>
      <c r="AL153" s="203">
        <v>58</v>
      </c>
      <c r="AM153" s="203"/>
      <c r="AN153" s="220">
        <v>30985</v>
      </c>
    </row>
    <row r="154" spans="1:40" ht="9.75" customHeight="1" x14ac:dyDescent="0.25">
      <c r="A154" s="203">
        <v>59</v>
      </c>
      <c r="B154" s="211"/>
      <c r="C154" s="10" t="s">
        <v>180</v>
      </c>
      <c r="D154" s="203"/>
      <c r="E154" s="190">
        <v>1143220</v>
      </c>
      <c r="F154" s="203"/>
      <c r="G154" s="190">
        <v>233684</v>
      </c>
      <c r="H154" s="203"/>
      <c r="I154" s="190">
        <v>390067</v>
      </c>
      <c r="J154" s="203"/>
      <c r="K154" s="190">
        <v>0</v>
      </c>
      <c r="L154" s="203"/>
      <c r="M154" s="190">
        <v>282339</v>
      </c>
      <c r="N154" s="203"/>
      <c r="O154" s="190">
        <v>130310</v>
      </c>
      <c r="P154" s="203"/>
      <c r="Q154" s="190">
        <v>146552</v>
      </c>
      <c r="R154" s="203"/>
      <c r="S154" s="190">
        <v>0</v>
      </c>
      <c r="T154" s="203"/>
      <c r="U154" s="190">
        <v>0</v>
      </c>
      <c r="V154" s="203"/>
      <c r="W154" s="203"/>
      <c r="X154" s="190">
        <v>48177</v>
      </c>
      <c r="Y154" s="203"/>
      <c r="Z154" s="190">
        <v>401497</v>
      </c>
      <c r="AA154" s="190"/>
      <c r="AB154" s="190">
        <v>0</v>
      </c>
      <c r="AC154" s="190"/>
      <c r="AD154" s="190">
        <v>47189</v>
      </c>
      <c r="AE154" s="203"/>
      <c r="AF154" s="190">
        <f t="shared" si="12"/>
        <v>2823035</v>
      </c>
      <c r="AG154" s="203"/>
      <c r="AH154" s="193">
        <f t="shared" si="14"/>
        <v>259.25567086050143</v>
      </c>
      <c r="AI154" s="203"/>
      <c r="AJ154" s="193">
        <f t="shared" si="13"/>
        <v>71.423091375265031</v>
      </c>
      <c r="AK154" s="220"/>
      <c r="AL154" s="203">
        <v>59</v>
      </c>
      <c r="AM154" s="203"/>
      <c r="AN154" s="220">
        <v>10889</v>
      </c>
    </row>
    <row r="155" spans="1:40" ht="9.75" customHeight="1" x14ac:dyDescent="0.25">
      <c r="A155" s="203">
        <v>60</v>
      </c>
      <c r="B155" s="211"/>
      <c r="C155" s="10" t="s">
        <v>181</v>
      </c>
      <c r="D155" s="203"/>
      <c r="E155" s="190">
        <v>9781761</v>
      </c>
      <c r="F155" s="203"/>
      <c r="G155" s="190">
        <v>824535</v>
      </c>
      <c r="H155" s="203"/>
      <c r="I155" s="190">
        <v>0</v>
      </c>
      <c r="J155" s="203"/>
      <c r="K155" s="190">
        <v>0</v>
      </c>
      <c r="L155" s="203"/>
      <c r="M155" s="190">
        <v>781522</v>
      </c>
      <c r="N155" s="203"/>
      <c r="O155" s="190">
        <v>42740</v>
      </c>
      <c r="P155" s="203"/>
      <c r="Q155" s="190">
        <v>849449</v>
      </c>
      <c r="R155" s="203"/>
      <c r="S155" s="190">
        <v>0</v>
      </c>
      <c r="T155" s="203"/>
      <c r="U155" s="190">
        <v>0</v>
      </c>
      <c r="V155" s="203"/>
      <c r="W155" s="203"/>
      <c r="X155" s="190">
        <v>40707</v>
      </c>
      <c r="Y155" s="203"/>
      <c r="Z155" s="190">
        <v>270926</v>
      </c>
      <c r="AA155" s="190"/>
      <c r="AB155" s="190">
        <v>0</v>
      </c>
      <c r="AC155" s="190"/>
      <c r="AD155" s="190">
        <v>0</v>
      </c>
      <c r="AE155" s="203"/>
      <c r="AF155" s="190">
        <f t="shared" si="12"/>
        <v>12591640</v>
      </c>
      <c r="AG155" s="203"/>
      <c r="AH155" s="193">
        <f t="shared" si="14"/>
        <v>126.63441714521336</v>
      </c>
      <c r="AI155" s="203"/>
      <c r="AJ155" s="193">
        <f t="shared" si="13"/>
        <v>34.88688026377897</v>
      </c>
      <c r="AK155" s="220"/>
      <c r="AL155" s="203">
        <v>60</v>
      </c>
      <c r="AM155" s="203"/>
      <c r="AN155" s="220">
        <v>99433</v>
      </c>
    </row>
    <row r="156" spans="1:40" ht="9.75" customHeight="1" x14ac:dyDescent="0.25">
      <c r="A156" s="203">
        <v>61</v>
      </c>
      <c r="B156" s="211"/>
      <c r="C156" s="10" t="s">
        <v>182</v>
      </c>
      <c r="D156" s="203"/>
      <c r="E156" s="190">
        <v>1307940</v>
      </c>
      <c r="F156" s="203"/>
      <c r="G156" s="190">
        <v>490333</v>
      </c>
      <c r="H156" s="203"/>
      <c r="I156" s="190">
        <v>38168</v>
      </c>
      <c r="J156" s="203"/>
      <c r="K156" s="190">
        <v>89855</v>
      </c>
      <c r="L156" s="203"/>
      <c r="M156" s="190">
        <v>727732</v>
      </c>
      <c r="N156" s="203"/>
      <c r="O156" s="190">
        <v>109836</v>
      </c>
      <c r="P156" s="203"/>
      <c r="Q156" s="190">
        <v>229347</v>
      </c>
      <c r="R156" s="203"/>
      <c r="S156" s="190">
        <v>0</v>
      </c>
      <c r="T156" s="203"/>
      <c r="U156" s="190">
        <v>0</v>
      </c>
      <c r="V156" s="203"/>
      <c r="W156" s="203"/>
      <c r="X156" s="190">
        <v>603144</v>
      </c>
      <c r="Y156" s="203"/>
      <c r="Z156" s="190">
        <v>1127613</v>
      </c>
      <c r="AA156" s="190"/>
      <c r="AB156" s="190">
        <v>0</v>
      </c>
      <c r="AC156" s="190"/>
      <c r="AD156" s="190">
        <v>0</v>
      </c>
      <c r="AE156" s="203"/>
      <c r="AF156" s="190">
        <f t="shared" si="12"/>
        <v>4723968</v>
      </c>
      <c r="AG156" s="203"/>
      <c r="AH156" s="193">
        <f t="shared" si="14"/>
        <v>318.41251011054192</v>
      </c>
      <c r="AI156" s="203"/>
      <c r="AJ156" s="193">
        <f t="shared" si="13"/>
        <v>87.720379381362136</v>
      </c>
      <c r="AK156" s="220"/>
      <c r="AL156" s="203">
        <v>61</v>
      </c>
      <c r="AM156" s="203"/>
      <c r="AN156" s="220">
        <v>14836</v>
      </c>
    </row>
    <row r="157" spans="1:40" ht="9.75" customHeight="1" x14ac:dyDescent="0.25">
      <c r="A157" s="203">
        <v>62</v>
      </c>
      <c r="B157" s="211"/>
      <c r="C157" s="10" t="s">
        <v>183</v>
      </c>
      <c r="D157" s="203"/>
      <c r="E157" s="190">
        <v>1934551</v>
      </c>
      <c r="F157" s="203"/>
      <c r="G157" s="190">
        <v>322425</v>
      </c>
      <c r="H157" s="203"/>
      <c r="I157" s="190">
        <v>1045788</v>
      </c>
      <c r="J157" s="203"/>
      <c r="K157" s="190">
        <v>7764</v>
      </c>
      <c r="L157" s="203"/>
      <c r="M157" s="190">
        <v>606581</v>
      </c>
      <c r="N157" s="203"/>
      <c r="O157" s="190">
        <v>99543</v>
      </c>
      <c r="P157" s="203"/>
      <c r="Q157" s="190">
        <v>442058</v>
      </c>
      <c r="R157" s="203"/>
      <c r="S157" s="190">
        <v>0</v>
      </c>
      <c r="T157" s="203"/>
      <c r="U157" s="190">
        <v>900</v>
      </c>
      <c r="V157" s="203"/>
      <c r="W157" s="203"/>
      <c r="X157" s="190">
        <v>27636</v>
      </c>
      <c r="Y157" s="203"/>
      <c r="Z157" s="190">
        <v>1004151</v>
      </c>
      <c r="AA157" s="190"/>
      <c r="AB157" s="190">
        <v>0</v>
      </c>
      <c r="AC157" s="190"/>
      <c r="AD157" s="190">
        <v>0</v>
      </c>
      <c r="AE157" s="203"/>
      <c r="AF157" s="190">
        <f t="shared" si="12"/>
        <v>5491397</v>
      </c>
      <c r="AG157" s="203"/>
      <c r="AH157" s="193">
        <f t="shared" si="14"/>
        <v>244.47497996616508</v>
      </c>
      <c r="AI157" s="203"/>
      <c r="AJ157" s="193">
        <f t="shared" si="13"/>
        <v>67.351116275041406</v>
      </c>
      <c r="AK157" s="220"/>
      <c r="AL157" s="203">
        <v>62</v>
      </c>
      <c r="AM157" s="203"/>
      <c r="AN157" s="220">
        <v>22462</v>
      </c>
    </row>
    <row r="158" spans="1:40" ht="9.75" customHeight="1" x14ac:dyDescent="0.25">
      <c r="A158" s="203">
        <v>63</v>
      </c>
      <c r="B158" s="211"/>
      <c r="C158" s="10" t="s">
        <v>184</v>
      </c>
      <c r="D158" s="203"/>
      <c r="E158" s="190">
        <v>1347759</v>
      </c>
      <c r="F158" s="203"/>
      <c r="G158" s="190">
        <v>328478</v>
      </c>
      <c r="H158" s="203"/>
      <c r="I158" s="190">
        <v>38126</v>
      </c>
      <c r="J158" s="203"/>
      <c r="K158" s="190">
        <v>0</v>
      </c>
      <c r="L158" s="203"/>
      <c r="M158" s="190">
        <v>351828</v>
      </c>
      <c r="N158" s="203"/>
      <c r="O158" s="190">
        <v>32055</v>
      </c>
      <c r="P158" s="203"/>
      <c r="Q158" s="190">
        <v>191341</v>
      </c>
      <c r="R158" s="203"/>
      <c r="S158" s="190">
        <v>0</v>
      </c>
      <c r="T158" s="203"/>
      <c r="U158" s="190">
        <v>0</v>
      </c>
      <c r="V158" s="203"/>
      <c r="W158" s="203"/>
      <c r="X158" s="190">
        <v>468790</v>
      </c>
      <c r="Y158" s="203"/>
      <c r="Z158" s="190">
        <v>375222</v>
      </c>
      <c r="AA158" s="190"/>
      <c r="AB158" s="190">
        <v>0</v>
      </c>
      <c r="AC158" s="190"/>
      <c r="AD158" s="190">
        <v>0</v>
      </c>
      <c r="AE158" s="203"/>
      <c r="AF158" s="190">
        <f t="shared" si="12"/>
        <v>3133599</v>
      </c>
      <c r="AG158" s="203"/>
      <c r="AH158" s="193">
        <f t="shared" si="14"/>
        <v>264.17121901871525</v>
      </c>
      <c r="AI158" s="203"/>
      <c r="AJ158" s="193">
        <f t="shared" si="13"/>
        <v>72.777289893269796</v>
      </c>
      <c r="AK158" s="220"/>
      <c r="AL158" s="203">
        <v>63</v>
      </c>
      <c r="AM158" s="203"/>
      <c r="AN158" s="220">
        <v>11862</v>
      </c>
    </row>
    <row r="159" spans="1:40" ht="9.75" customHeight="1" x14ac:dyDescent="0.25">
      <c r="A159" s="203">
        <v>64</v>
      </c>
      <c r="B159" s="211"/>
      <c r="C159" s="10" t="s">
        <v>185</v>
      </c>
      <c r="D159" s="203"/>
      <c r="E159" s="190">
        <v>762085</v>
      </c>
      <c r="F159" s="203"/>
      <c r="G159" s="190">
        <v>337821</v>
      </c>
      <c r="H159" s="203"/>
      <c r="I159" s="190">
        <v>0</v>
      </c>
      <c r="J159" s="203"/>
      <c r="K159" s="190">
        <v>0</v>
      </c>
      <c r="L159" s="203"/>
      <c r="M159" s="190">
        <v>373827</v>
      </c>
      <c r="N159" s="203"/>
      <c r="O159" s="190">
        <v>260643</v>
      </c>
      <c r="P159" s="203"/>
      <c r="Q159" s="190">
        <v>158791</v>
      </c>
      <c r="R159" s="203"/>
      <c r="S159" s="190">
        <v>0</v>
      </c>
      <c r="T159" s="203"/>
      <c r="U159" s="190">
        <v>0</v>
      </c>
      <c r="V159" s="203"/>
      <c r="W159" s="203"/>
      <c r="X159" s="190">
        <v>0</v>
      </c>
      <c r="Y159" s="203"/>
      <c r="Z159" s="190">
        <v>0</v>
      </c>
      <c r="AA159" s="190"/>
      <c r="AB159" s="190">
        <v>0</v>
      </c>
      <c r="AC159" s="190"/>
      <c r="AD159" s="190">
        <v>56250</v>
      </c>
      <c r="AE159" s="203"/>
      <c r="AF159" s="190">
        <f t="shared" si="12"/>
        <v>1949417</v>
      </c>
      <c r="AG159" s="203"/>
      <c r="AH159" s="193">
        <f t="shared" si="14"/>
        <v>161.4424016563147</v>
      </c>
      <c r="AI159" s="203"/>
      <c r="AJ159" s="193">
        <f t="shared" si="13"/>
        <v>44.476232157504377</v>
      </c>
      <c r="AK159" s="220"/>
      <c r="AL159" s="203">
        <v>64</v>
      </c>
      <c r="AM159" s="203"/>
      <c r="AN159" s="220">
        <v>12075</v>
      </c>
    </row>
    <row r="160" spans="1:40" ht="9.75" customHeight="1" x14ac:dyDescent="0.25">
      <c r="A160" s="203">
        <v>65</v>
      </c>
      <c r="B160" s="211"/>
      <c r="C160" s="10" t="s">
        <v>186</v>
      </c>
      <c r="D160" s="203"/>
      <c r="E160" s="190">
        <v>1337785</v>
      </c>
      <c r="F160" s="203"/>
      <c r="G160" s="190">
        <v>150544</v>
      </c>
      <c r="H160" s="203"/>
      <c r="I160" s="190">
        <v>201139</v>
      </c>
      <c r="J160" s="203"/>
      <c r="K160" s="190">
        <v>0</v>
      </c>
      <c r="L160" s="203"/>
      <c r="M160" s="190">
        <v>145851</v>
      </c>
      <c r="N160" s="203"/>
      <c r="O160" s="190">
        <v>0</v>
      </c>
      <c r="P160" s="203"/>
      <c r="Q160" s="190">
        <v>82291</v>
      </c>
      <c r="R160" s="203"/>
      <c r="S160" s="190">
        <v>0</v>
      </c>
      <c r="T160" s="203"/>
      <c r="U160" s="190">
        <v>0</v>
      </c>
      <c r="V160" s="203"/>
      <c r="W160" s="203"/>
      <c r="X160" s="190">
        <v>515</v>
      </c>
      <c r="Y160" s="203"/>
      <c r="Z160" s="190">
        <v>0</v>
      </c>
      <c r="AA160" s="190"/>
      <c r="AB160" s="190">
        <v>0</v>
      </c>
      <c r="AC160" s="190"/>
      <c r="AD160" s="190">
        <v>28019</v>
      </c>
      <c r="AE160" s="203"/>
      <c r="AF160" s="190">
        <f t="shared" si="12"/>
        <v>1946144</v>
      </c>
      <c r="AG160" s="203"/>
      <c r="AH160" s="193">
        <f t="shared" si="14"/>
        <v>124.28277667794879</v>
      </c>
      <c r="AI160" s="203"/>
      <c r="AJ160" s="193">
        <f t="shared" si="13"/>
        <v>34.239020059148828</v>
      </c>
      <c r="AK160" s="220"/>
      <c r="AL160" s="203">
        <v>65</v>
      </c>
      <c r="AM160" s="203"/>
      <c r="AN160" s="220">
        <v>15659</v>
      </c>
    </row>
    <row r="161" spans="1:40" ht="9.75" customHeight="1" x14ac:dyDescent="0.25">
      <c r="A161" s="203">
        <v>66</v>
      </c>
      <c r="B161" s="211"/>
      <c r="C161" s="10" t="s">
        <v>187</v>
      </c>
      <c r="D161" s="203"/>
      <c r="E161" s="190">
        <v>3437449</v>
      </c>
      <c r="F161" s="203"/>
      <c r="G161" s="190">
        <v>768540</v>
      </c>
      <c r="H161" s="203"/>
      <c r="I161" s="190">
        <v>0</v>
      </c>
      <c r="J161" s="203"/>
      <c r="K161" s="190">
        <v>17440</v>
      </c>
      <c r="L161" s="203"/>
      <c r="M161" s="190">
        <v>1053306</v>
      </c>
      <c r="N161" s="203"/>
      <c r="O161" s="190">
        <v>100897</v>
      </c>
      <c r="P161" s="203"/>
      <c r="Q161" s="190">
        <v>542503</v>
      </c>
      <c r="R161" s="203"/>
      <c r="S161" s="190">
        <v>0</v>
      </c>
      <c r="T161" s="203"/>
      <c r="U161" s="190">
        <v>0</v>
      </c>
      <c r="V161" s="203"/>
      <c r="W161" s="203"/>
      <c r="X161" s="190">
        <v>44495</v>
      </c>
      <c r="Y161" s="203"/>
      <c r="Z161" s="190">
        <v>789063</v>
      </c>
      <c r="AA161" s="190"/>
      <c r="AB161" s="190">
        <v>0</v>
      </c>
      <c r="AC161" s="190"/>
      <c r="AD161" s="190">
        <v>0</v>
      </c>
      <c r="AE161" s="203"/>
      <c r="AF161" s="190">
        <f t="shared" si="12"/>
        <v>6753693</v>
      </c>
      <c r="AG161" s="203"/>
      <c r="AH161" s="193">
        <f>AF161/AN161</f>
        <v>189.80644707998425</v>
      </c>
      <c r="AI161" s="203"/>
      <c r="AJ161" s="193">
        <f t="shared" si="13"/>
        <v>52.290324714642587</v>
      </c>
      <c r="AK161" s="220"/>
      <c r="AL161" s="203">
        <v>66</v>
      </c>
      <c r="AM161" s="203"/>
      <c r="AN161" s="220">
        <v>35582</v>
      </c>
    </row>
    <row r="162" spans="1:40" ht="9.75" customHeight="1" x14ac:dyDescent="0.25">
      <c r="A162" s="203">
        <v>67</v>
      </c>
      <c r="B162" s="211"/>
      <c r="C162" s="10" t="s">
        <v>188</v>
      </c>
      <c r="D162" s="203"/>
      <c r="E162" s="190">
        <v>1747457</v>
      </c>
      <c r="F162" s="203"/>
      <c r="G162" s="190">
        <v>59768</v>
      </c>
      <c r="H162" s="203"/>
      <c r="I162" s="190">
        <v>175424</v>
      </c>
      <c r="J162" s="203"/>
      <c r="K162" s="190">
        <v>0</v>
      </c>
      <c r="L162" s="203"/>
      <c r="M162" s="190">
        <v>504913</v>
      </c>
      <c r="N162" s="203"/>
      <c r="O162" s="190">
        <v>0</v>
      </c>
      <c r="P162" s="203"/>
      <c r="Q162" s="190">
        <v>171588</v>
      </c>
      <c r="R162" s="203"/>
      <c r="S162" s="190">
        <v>0</v>
      </c>
      <c r="T162" s="203"/>
      <c r="U162" s="190">
        <v>0</v>
      </c>
      <c r="V162" s="203"/>
      <c r="W162" s="203"/>
      <c r="X162" s="190">
        <v>1013668</v>
      </c>
      <c r="Y162" s="203"/>
      <c r="Z162" s="190">
        <v>354730</v>
      </c>
      <c r="AA162" s="190"/>
      <c r="AB162" s="190">
        <v>0</v>
      </c>
      <c r="AC162" s="190"/>
      <c r="AD162" s="190">
        <v>0</v>
      </c>
      <c r="AE162" s="203"/>
      <c r="AF162" s="190">
        <f t="shared" si="12"/>
        <v>4027548</v>
      </c>
      <c r="AG162" s="203"/>
      <c r="AH162" s="193">
        <f>AF162/AN162</f>
        <v>168.99039147400663</v>
      </c>
      <c r="AI162" s="203"/>
      <c r="AJ162" s="193">
        <f t="shared" si="13"/>
        <v>46.555649609239332</v>
      </c>
      <c r="AK162" s="220"/>
      <c r="AL162" s="203">
        <v>67</v>
      </c>
      <c r="AM162" s="203"/>
      <c r="AN162" s="220">
        <v>23833</v>
      </c>
    </row>
    <row r="163" spans="1:40" ht="9.75" customHeight="1" x14ac:dyDescent="0.25">
      <c r="A163" s="203">
        <v>68</v>
      </c>
      <c r="B163" s="211"/>
      <c r="C163" s="10" t="s">
        <v>189</v>
      </c>
      <c r="D163" s="203"/>
      <c r="E163" s="190">
        <v>1182111</v>
      </c>
      <c r="F163" s="203"/>
      <c r="G163" s="190">
        <v>408760</v>
      </c>
      <c r="H163" s="203"/>
      <c r="I163" s="190">
        <v>0</v>
      </c>
      <c r="J163" s="203"/>
      <c r="K163" s="190">
        <v>4970</v>
      </c>
      <c r="L163" s="203"/>
      <c r="M163" s="190">
        <v>457281</v>
      </c>
      <c r="N163" s="203"/>
      <c r="O163" s="190">
        <v>24902</v>
      </c>
      <c r="P163" s="203"/>
      <c r="Q163" s="190">
        <v>92004</v>
      </c>
      <c r="R163" s="203"/>
      <c r="S163" s="190">
        <v>0</v>
      </c>
      <c r="T163" s="203"/>
      <c r="U163" s="190">
        <v>0</v>
      </c>
      <c r="V163" s="203"/>
      <c r="W163" s="203"/>
      <c r="X163" s="190">
        <v>403892</v>
      </c>
      <c r="Y163" s="203"/>
      <c r="Z163" s="190">
        <v>0</v>
      </c>
      <c r="AA163" s="190"/>
      <c r="AB163" s="190">
        <v>0</v>
      </c>
      <c r="AC163" s="190"/>
      <c r="AD163" s="190">
        <v>57039</v>
      </c>
      <c r="AE163" s="203"/>
      <c r="AF163" s="190">
        <f t="shared" si="12"/>
        <v>2630959</v>
      </c>
      <c r="AG163" s="203"/>
      <c r="AH163" s="193">
        <f>AF163/AN163</f>
        <v>147.88976953344576</v>
      </c>
      <c r="AI163" s="203"/>
      <c r="AJ163" s="193">
        <f t="shared" si="13"/>
        <v>40.742578504821651</v>
      </c>
      <c r="AK163" s="220"/>
      <c r="AL163" s="203">
        <v>68</v>
      </c>
      <c r="AM163" s="203"/>
      <c r="AN163" s="220">
        <v>17790</v>
      </c>
    </row>
    <row r="164" spans="1:40" ht="9.75" customHeight="1" x14ac:dyDescent="0.25">
      <c r="A164" s="203">
        <v>69</v>
      </c>
      <c r="B164" s="211"/>
      <c r="C164" s="10" t="s">
        <v>190</v>
      </c>
      <c r="D164" s="203"/>
      <c r="E164" s="190">
        <v>2633244</v>
      </c>
      <c r="F164" s="203"/>
      <c r="G164" s="190">
        <v>1299471</v>
      </c>
      <c r="H164" s="203"/>
      <c r="I164" s="190">
        <v>700</v>
      </c>
      <c r="J164" s="203"/>
      <c r="K164" s="190">
        <v>33710</v>
      </c>
      <c r="L164" s="203"/>
      <c r="M164" s="190">
        <v>2347943</v>
      </c>
      <c r="N164" s="203"/>
      <c r="O164" s="190">
        <v>85746</v>
      </c>
      <c r="P164" s="203"/>
      <c r="Q164" s="190">
        <v>349399</v>
      </c>
      <c r="R164" s="203"/>
      <c r="S164" s="190">
        <v>0</v>
      </c>
      <c r="T164" s="203"/>
      <c r="U164" s="190">
        <v>0</v>
      </c>
      <c r="V164" s="203"/>
      <c r="W164" s="203"/>
      <c r="X164" s="190">
        <v>0</v>
      </c>
      <c r="Y164" s="203"/>
      <c r="Z164" s="190">
        <v>773714</v>
      </c>
      <c r="AA164" s="190"/>
      <c r="AB164" s="190">
        <v>0</v>
      </c>
      <c r="AC164" s="190"/>
      <c r="AD164" s="190">
        <v>204994</v>
      </c>
      <c r="AE164" s="203"/>
      <c r="AF164" s="190">
        <f t="shared" si="12"/>
        <v>7728921</v>
      </c>
      <c r="AG164" s="203"/>
      <c r="AH164" s="193">
        <f>AF164/AN164</f>
        <v>125.38807592472421</v>
      </c>
      <c r="AI164" s="203"/>
      <c r="AJ164" s="193">
        <f t="shared" si="13"/>
        <v>34.543522131706879</v>
      </c>
      <c r="AK164" s="220"/>
      <c r="AL164" s="203">
        <v>69</v>
      </c>
      <c r="AM164" s="203"/>
      <c r="AN164" s="220">
        <v>61640</v>
      </c>
    </row>
    <row r="165" spans="1:40" ht="9.75" customHeight="1" x14ac:dyDescent="0.25">
      <c r="A165" s="203">
        <v>70</v>
      </c>
      <c r="B165" s="211"/>
      <c r="C165" s="10" t="s">
        <v>191</v>
      </c>
      <c r="D165" s="203"/>
      <c r="E165" s="190">
        <v>3268169</v>
      </c>
      <c r="F165" s="203"/>
      <c r="G165" s="190">
        <v>705408</v>
      </c>
      <c r="H165" s="203"/>
      <c r="I165" s="190">
        <v>101315</v>
      </c>
      <c r="J165" s="203"/>
      <c r="K165" s="190">
        <v>273405</v>
      </c>
      <c r="L165" s="203"/>
      <c r="M165" s="190">
        <v>1094043</v>
      </c>
      <c r="N165" s="203"/>
      <c r="O165" s="190">
        <v>0</v>
      </c>
      <c r="P165" s="203"/>
      <c r="Q165" s="190">
        <v>431471</v>
      </c>
      <c r="R165" s="203"/>
      <c r="S165" s="190">
        <v>0</v>
      </c>
      <c r="T165" s="203"/>
      <c r="U165" s="190">
        <v>0</v>
      </c>
      <c r="V165" s="203"/>
      <c r="W165" s="203"/>
      <c r="X165" s="190">
        <v>39515</v>
      </c>
      <c r="Y165" s="203"/>
      <c r="Z165" s="190">
        <v>0</v>
      </c>
      <c r="AA165" s="190"/>
      <c r="AB165" s="190">
        <v>0</v>
      </c>
      <c r="AC165" s="190"/>
      <c r="AD165" s="190">
        <v>35093</v>
      </c>
      <c r="AE165" s="203"/>
      <c r="AF165" s="190">
        <f t="shared" si="12"/>
        <v>5948419</v>
      </c>
      <c r="AG165" s="203"/>
      <c r="AH165" s="193">
        <f>AF165/AN165</f>
        <v>201.4774082102696</v>
      </c>
      <c r="AI165" s="203"/>
      <c r="AJ165" s="193">
        <f t="shared" si="13"/>
        <v>55.505591406702962</v>
      </c>
      <c r="AK165" s="220"/>
      <c r="AL165" s="203">
        <v>70</v>
      </c>
      <c r="AM165" s="203"/>
      <c r="AN165" s="220">
        <v>29524</v>
      </c>
    </row>
    <row r="166" spans="1:40" ht="9.75" customHeight="1" x14ac:dyDescent="0.25">
      <c r="A166" s="203">
        <v>71</v>
      </c>
      <c r="B166" s="211"/>
      <c r="C166" s="10" t="s">
        <v>192</v>
      </c>
      <c r="D166" s="203"/>
      <c r="E166" s="190">
        <v>0</v>
      </c>
      <c r="F166" s="203"/>
      <c r="G166" s="190">
        <v>0</v>
      </c>
      <c r="H166" s="203"/>
      <c r="I166" s="190">
        <v>0</v>
      </c>
      <c r="J166" s="203"/>
      <c r="K166" s="190">
        <v>0</v>
      </c>
      <c r="L166" s="203"/>
      <c r="M166" s="190">
        <v>0</v>
      </c>
      <c r="N166" s="203"/>
      <c r="O166" s="190">
        <v>0</v>
      </c>
      <c r="P166" s="203"/>
      <c r="Q166" s="190">
        <v>0</v>
      </c>
      <c r="R166" s="203"/>
      <c r="S166" s="190">
        <v>0</v>
      </c>
      <c r="T166" s="203"/>
      <c r="U166" s="190">
        <v>0</v>
      </c>
      <c r="V166" s="203"/>
      <c r="W166" s="203"/>
      <c r="X166" s="190">
        <v>0</v>
      </c>
      <c r="Y166" s="203"/>
      <c r="Z166" s="190">
        <v>0</v>
      </c>
      <c r="AA166" s="190"/>
      <c r="AB166" s="190">
        <v>0</v>
      </c>
      <c r="AC166" s="190"/>
      <c r="AD166" s="190">
        <v>0</v>
      </c>
      <c r="AE166" s="203"/>
      <c r="AF166" s="190">
        <f t="shared" si="12"/>
        <v>0</v>
      </c>
      <c r="AG166" s="203"/>
      <c r="AH166" s="193">
        <v>0</v>
      </c>
      <c r="AI166" s="203"/>
      <c r="AJ166" s="193">
        <f t="shared" si="13"/>
        <v>0</v>
      </c>
      <c r="AK166" s="220"/>
      <c r="AL166" s="203">
        <v>71</v>
      </c>
      <c r="AM166" s="203"/>
      <c r="AN166" s="220">
        <v>0</v>
      </c>
    </row>
    <row r="167" spans="1:40" ht="9.75" customHeight="1" x14ac:dyDescent="0.25">
      <c r="A167" s="203">
        <v>72</v>
      </c>
      <c r="B167" s="211"/>
      <c r="C167" s="10" t="s">
        <v>193</v>
      </c>
      <c r="D167" s="203"/>
      <c r="E167" s="190">
        <v>2719468</v>
      </c>
      <c r="F167" s="203"/>
      <c r="G167" s="190">
        <v>871175</v>
      </c>
      <c r="H167" s="203"/>
      <c r="I167" s="190">
        <v>1719426</v>
      </c>
      <c r="J167" s="203"/>
      <c r="K167" s="190">
        <v>0</v>
      </c>
      <c r="L167" s="203"/>
      <c r="M167" s="190">
        <v>1104815</v>
      </c>
      <c r="N167" s="203"/>
      <c r="O167" s="190">
        <v>139945</v>
      </c>
      <c r="P167" s="203"/>
      <c r="Q167" s="190">
        <v>397765</v>
      </c>
      <c r="R167" s="203"/>
      <c r="S167" s="190">
        <v>0</v>
      </c>
      <c r="T167" s="203"/>
      <c r="U167" s="190">
        <v>0</v>
      </c>
      <c r="V167" s="203"/>
      <c r="W167" s="203"/>
      <c r="X167" s="190">
        <v>715524</v>
      </c>
      <c r="Y167" s="203"/>
      <c r="Z167" s="190">
        <v>1216561</v>
      </c>
      <c r="AA167" s="190"/>
      <c r="AB167" s="190">
        <v>0</v>
      </c>
      <c r="AC167" s="190"/>
      <c r="AD167" s="190">
        <v>0</v>
      </c>
      <c r="AE167" s="203"/>
      <c r="AF167" s="190">
        <f t="shared" si="12"/>
        <v>8884679</v>
      </c>
      <c r="AG167" s="203"/>
      <c r="AH167" s="193">
        <f t="shared" ref="AH167:AH179" si="15">AF167/AN167</f>
        <v>238.75843813823496</v>
      </c>
      <c r="AI167" s="203"/>
      <c r="AJ167" s="193">
        <f t="shared" si="13"/>
        <v>65.776249704248187</v>
      </c>
      <c r="AK167" s="220"/>
      <c r="AL167" s="203">
        <v>72</v>
      </c>
      <c r="AM167" s="203"/>
      <c r="AN167" s="220">
        <v>37212</v>
      </c>
    </row>
    <row r="168" spans="1:40" ht="9.75" customHeight="1" x14ac:dyDescent="0.25">
      <c r="A168" s="203">
        <v>73</v>
      </c>
      <c r="B168" s="211"/>
      <c r="C168" s="10" t="s">
        <v>194</v>
      </c>
      <c r="D168" s="203"/>
      <c r="E168" s="190">
        <v>68710000</v>
      </c>
      <c r="F168" s="203"/>
      <c r="G168" s="190">
        <v>14443000</v>
      </c>
      <c r="H168" s="203"/>
      <c r="I168" s="190">
        <v>26945000</v>
      </c>
      <c r="J168" s="203"/>
      <c r="K168" s="190">
        <v>1602000</v>
      </c>
      <c r="L168" s="203"/>
      <c r="M168" s="190">
        <v>8987000</v>
      </c>
      <c r="N168" s="203"/>
      <c r="O168" s="190">
        <v>2307000</v>
      </c>
      <c r="P168" s="203"/>
      <c r="Q168" s="190">
        <v>8318000</v>
      </c>
      <c r="R168" s="203"/>
      <c r="S168" s="190">
        <v>0</v>
      </c>
      <c r="T168" s="203"/>
      <c r="U168" s="190">
        <v>0</v>
      </c>
      <c r="V168" s="203"/>
      <c r="W168" s="203"/>
      <c r="X168" s="190">
        <v>5943000</v>
      </c>
      <c r="Y168" s="203"/>
      <c r="Z168" s="190">
        <v>0</v>
      </c>
      <c r="AA168" s="190"/>
      <c r="AB168" s="190">
        <v>0</v>
      </c>
      <c r="AC168" s="190"/>
      <c r="AD168" s="190">
        <v>7793000</v>
      </c>
      <c r="AE168" s="203"/>
      <c r="AF168" s="190">
        <f t="shared" si="12"/>
        <v>145048000</v>
      </c>
      <c r="AG168" s="203"/>
      <c r="AH168" s="193">
        <f t="shared" si="15"/>
        <v>313.24749592913014</v>
      </c>
      <c r="AI168" s="203"/>
      <c r="AJ168" s="193">
        <f t="shared" si="13"/>
        <v>86.297454750209084</v>
      </c>
      <c r="AK168" s="220"/>
      <c r="AL168" s="203">
        <v>73</v>
      </c>
      <c r="AM168" s="203"/>
      <c r="AN168" s="220">
        <v>463046</v>
      </c>
    </row>
    <row r="169" spans="1:40" ht="9.75" customHeight="1" x14ac:dyDescent="0.25">
      <c r="A169" s="203">
        <v>74</v>
      </c>
      <c r="B169" s="211"/>
      <c r="C169" s="10" t="s">
        <v>195</v>
      </c>
      <c r="D169" s="203"/>
      <c r="E169" s="190">
        <v>3543264</v>
      </c>
      <c r="F169" s="203"/>
      <c r="G169" s="190">
        <v>657497</v>
      </c>
      <c r="H169" s="203"/>
      <c r="I169" s="190">
        <v>894443</v>
      </c>
      <c r="J169" s="203"/>
      <c r="K169" s="190">
        <v>0</v>
      </c>
      <c r="L169" s="203"/>
      <c r="M169" s="190">
        <v>576367</v>
      </c>
      <c r="N169" s="203"/>
      <c r="O169" s="190">
        <v>21402</v>
      </c>
      <c r="P169" s="203"/>
      <c r="Q169" s="190">
        <v>126195</v>
      </c>
      <c r="R169" s="203"/>
      <c r="S169" s="190">
        <v>0</v>
      </c>
      <c r="T169" s="203"/>
      <c r="U169" s="190">
        <v>0</v>
      </c>
      <c r="V169" s="203"/>
      <c r="W169" s="203"/>
      <c r="X169" s="190">
        <v>365125</v>
      </c>
      <c r="Y169" s="203"/>
      <c r="Z169" s="190">
        <v>1562132</v>
      </c>
      <c r="AA169" s="190"/>
      <c r="AB169" s="190">
        <v>0</v>
      </c>
      <c r="AC169" s="190"/>
      <c r="AD169" s="190">
        <v>103268</v>
      </c>
      <c r="AE169" s="203"/>
      <c r="AF169" s="190">
        <f t="shared" si="12"/>
        <v>7849693</v>
      </c>
      <c r="AG169" s="203"/>
      <c r="AH169" s="193">
        <f t="shared" si="15"/>
        <v>229.63733434748266</v>
      </c>
      <c r="AI169" s="203"/>
      <c r="AJ169" s="193">
        <f t="shared" si="13"/>
        <v>63.263450553788282</v>
      </c>
      <c r="AK169" s="220"/>
      <c r="AL169" s="203">
        <v>74</v>
      </c>
      <c r="AM169" s="203"/>
      <c r="AN169" s="220">
        <v>34183</v>
      </c>
    </row>
    <row r="170" spans="1:40" ht="9.75" customHeight="1" x14ac:dyDescent="0.25">
      <c r="A170" s="203">
        <v>75</v>
      </c>
      <c r="B170" s="211"/>
      <c r="C170" s="10" t="s">
        <v>196</v>
      </c>
      <c r="D170" s="203"/>
      <c r="E170" s="190">
        <v>596506</v>
      </c>
      <c r="F170" s="203"/>
      <c r="G170" s="190">
        <v>173943</v>
      </c>
      <c r="H170" s="203"/>
      <c r="I170" s="190">
        <v>0</v>
      </c>
      <c r="J170" s="203"/>
      <c r="K170" s="190">
        <v>30988</v>
      </c>
      <c r="L170" s="203"/>
      <c r="M170" s="190">
        <v>211542</v>
      </c>
      <c r="N170" s="203"/>
      <c r="O170" s="190">
        <v>101357</v>
      </c>
      <c r="P170" s="203"/>
      <c r="Q170" s="190">
        <v>144931</v>
      </c>
      <c r="R170" s="203"/>
      <c r="S170" s="190">
        <v>0</v>
      </c>
      <c r="T170" s="203"/>
      <c r="U170" s="190">
        <v>0</v>
      </c>
      <c r="V170" s="203"/>
      <c r="W170" s="203"/>
      <c r="X170" s="190">
        <v>59428</v>
      </c>
      <c r="Y170" s="203"/>
      <c r="Z170" s="190">
        <v>237711</v>
      </c>
      <c r="AA170" s="190"/>
      <c r="AB170" s="190">
        <v>0</v>
      </c>
      <c r="AC170" s="190"/>
      <c r="AD170" s="190">
        <v>0</v>
      </c>
      <c r="AE170" s="203"/>
      <c r="AF170" s="190">
        <f t="shared" si="12"/>
        <v>1556406</v>
      </c>
      <c r="AG170" s="203"/>
      <c r="AH170" s="193">
        <f t="shared" si="15"/>
        <v>215.5985593572517</v>
      </c>
      <c r="AI170" s="203"/>
      <c r="AJ170" s="193">
        <f t="shared" si="13"/>
        <v>59.395868002571596</v>
      </c>
      <c r="AK170" s="220"/>
      <c r="AL170" s="203">
        <v>75</v>
      </c>
      <c r="AM170" s="203"/>
      <c r="AN170" s="220">
        <v>7219</v>
      </c>
    </row>
    <row r="171" spans="1:40" ht="9.75" customHeight="1" x14ac:dyDescent="0.25">
      <c r="A171" s="203">
        <v>76</v>
      </c>
      <c r="B171" s="211"/>
      <c r="C171" s="10" t="s">
        <v>112</v>
      </c>
      <c r="D171" s="203"/>
      <c r="E171" s="190">
        <v>1490760</v>
      </c>
      <c r="F171" s="203"/>
      <c r="G171" s="190">
        <v>123100</v>
      </c>
      <c r="H171" s="203"/>
      <c r="I171" s="190">
        <v>0</v>
      </c>
      <c r="J171" s="203"/>
      <c r="K171" s="190">
        <v>0</v>
      </c>
      <c r="L171" s="203"/>
      <c r="M171" s="190">
        <v>252417</v>
      </c>
      <c r="N171" s="203"/>
      <c r="O171" s="190">
        <v>0</v>
      </c>
      <c r="P171" s="203"/>
      <c r="Q171" s="190">
        <v>77607</v>
      </c>
      <c r="R171" s="203"/>
      <c r="S171" s="190">
        <v>0</v>
      </c>
      <c r="T171" s="203"/>
      <c r="U171" s="190">
        <v>0</v>
      </c>
      <c r="V171" s="203"/>
      <c r="W171" s="203"/>
      <c r="X171" s="190">
        <v>0</v>
      </c>
      <c r="Y171" s="203"/>
      <c r="Z171" s="190">
        <v>0</v>
      </c>
      <c r="AA171" s="190"/>
      <c r="AB171" s="190">
        <v>0</v>
      </c>
      <c r="AC171" s="190"/>
      <c r="AD171" s="190">
        <v>21373</v>
      </c>
      <c r="AE171" s="203"/>
      <c r="AF171" s="190">
        <f t="shared" si="12"/>
        <v>1965257</v>
      </c>
      <c r="AG171" s="203"/>
      <c r="AH171" s="193">
        <f t="shared" si="15"/>
        <v>214.89961727720066</v>
      </c>
      <c r="AI171" s="203"/>
      <c r="AJ171" s="193">
        <f t="shared" si="13"/>
        <v>59.203314436110311</v>
      </c>
      <c r="AK171" s="220"/>
      <c r="AL171" s="203">
        <v>76</v>
      </c>
      <c r="AM171" s="203"/>
      <c r="AN171" s="220">
        <v>9145</v>
      </c>
    </row>
    <row r="172" spans="1:40" ht="9.75" customHeight="1" x14ac:dyDescent="0.25">
      <c r="A172" s="203">
        <v>77</v>
      </c>
      <c r="B172" s="211"/>
      <c r="C172" s="10" t="s">
        <v>113</v>
      </c>
      <c r="D172" s="203"/>
      <c r="E172" s="190">
        <v>11029879</v>
      </c>
      <c r="F172" s="203"/>
      <c r="G172" s="190">
        <v>3738985</v>
      </c>
      <c r="H172" s="203"/>
      <c r="I172" s="190">
        <v>7126903</v>
      </c>
      <c r="J172" s="203"/>
      <c r="K172" s="190">
        <v>673020</v>
      </c>
      <c r="L172" s="203"/>
      <c r="M172" s="190">
        <v>2401262</v>
      </c>
      <c r="N172" s="203"/>
      <c r="O172" s="190">
        <v>803331</v>
      </c>
      <c r="P172" s="203"/>
      <c r="Q172" s="190">
        <v>1329610</v>
      </c>
      <c r="R172" s="203"/>
      <c r="S172" s="190">
        <v>0</v>
      </c>
      <c r="T172" s="203"/>
      <c r="U172" s="190">
        <v>86512</v>
      </c>
      <c r="V172" s="203"/>
      <c r="W172" s="203"/>
      <c r="X172" s="190">
        <v>1506236</v>
      </c>
      <c r="Y172" s="203"/>
      <c r="Z172" s="190">
        <v>4517454</v>
      </c>
      <c r="AA172" s="190"/>
      <c r="AB172" s="190">
        <v>0</v>
      </c>
      <c r="AC172" s="190"/>
      <c r="AD172" s="190">
        <v>0</v>
      </c>
      <c r="AE172" s="203"/>
      <c r="AF172" s="190">
        <f t="shared" si="12"/>
        <v>33213192</v>
      </c>
      <c r="AG172" s="203"/>
      <c r="AH172" s="193">
        <f t="shared" si="15"/>
        <v>354.56904944914169</v>
      </c>
      <c r="AI172" s="203"/>
      <c r="AJ172" s="193">
        <f t="shared" si="13"/>
        <v>97.681248528111482</v>
      </c>
      <c r="AK172" s="220"/>
      <c r="AL172" s="203">
        <v>77</v>
      </c>
      <c r="AM172" s="203"/>
      <c r="AN172" s="220">
        <v>93672</v>
      </c>
    </row>
    <row r="173" spans="1:40" ht="9.75" customHeight="1" x14ac:dyDescent="0.25">
      <c r="A173" s="203">
        <v>78</v>
      </c>
      <c r="B173" s="211"/>
      <c r="C173" s="10" t="s">
        <v>197</v>
      </c>
      <c r="D173" s="203"/>
      <c r="E173" s="190">
        <v>2849016</v>
      </c>
      <c r="F173" s="203"/>
      <c r="G173" s="190">
        <v>584509</v>
      </c>
      <c r="H173" s="203"/>
      <c r="I173" s="190">
        <v>959186</v>
      </c>
      <c r="J173" s="203"/>
      <c r="K173" s="190">
        <v>0</v>
      </c>
      <c r="L173" s="203"/>
      <c r="M173" s="190">
        <v>531572</v>
      </c>
      <c r="N173" s="203"/>
      <c r="O173" s="190">
        <v>215957</v>
      </c>
      <c r="P173" s="203"/>
      <c r="Q173" s="190">
        <v>202609</v>
      </c>
      <c r="R173" s="203"/>
      <c r="S173" s="190">
        <v>0</v>
      </c>
      <c r="T173" s="203"/>
      <c r="U173" s="190">
        <v>0</v>
      </c>
      <c r="V173" s="203"/>
      <c r="W173" s="203"/>
      <c r="X173" s="190">
        <v>1657136</v>
      </c>
      <c r="Y173" s="203"/>
      <c r="Z173" s="190">
        <v>1554996</v>
      </c>
      <c r="AA173" s="190"/>
      <c r="AB173" s="190">
        <v>0</v>
      </c>
      <c r="AC173" s="190"/>
      <c r="AD173" s="190">
        <v>0</v>
      </c>
      <c r="AE173" s="203"/>
      <c r="AF173" s="190">
        <f t="shared" si="12"/>
        <v>8554981</v>
      </c>
      <c r="AG173" s="203"/>
      <c r="AH173" s="193">
        <f t="shared" si="15"/>
        <v>379.56346776698166</v>
      </c>
      <c r="AI173" s="203"/>
      <c r="AJ173" s="193">
        <f t="shared" si="13"/>
        <v>104.56703280994206</v>
      </c>
      <c r="AK173" s="220"/>
      <c r="AL173" s="203">
        <v>78</v>
      </c>
      <c r="AM173" s="203"/>
      <c r="AN173" s="220">
        <v>22539</v>
      </c>
    </row>
    <row r="174" spans="1:40" ht="9.75" customHeight="1" x14ac:dyDescent="0.25">
      <c r="A174" s="203">
        <v>79</v>
      </c>
      <c r="B174" s="211"/>
      <c r="C174" s="10" t="s">
        <v>198</v>
      </c>
      <c r="D174" s="203"/>
      <c r="E174" s="190">
        <v>6665270</v>
      </c>
      <c r="F174" s="203"/>
      <c r="G174" s="190">
        <v>1114925</v>
      </c>
      <c r="H174" s="203"/>
      <c r="I174" s="190">
        <v>335876</v>
      </c>
      <c r="J174" s="203"/>
      <c r="K174" s="190">
        <v>0</v>
      </c>
      <c r="L174" s="203"/>
      <c r="M174" s="190">
        <v>1350626</v>
      </c>
      <c r="N174" s="203"/>
      <c r="O174" s="190">
        <v>151654</v>
      </c>
      <c r="P174" s="203"/>
      <c r="Q174" s="190">
        <v>1040173</v>
      </c>
      <c r="R174" s="203"/>
      <c r="S174" s="190">
        <v>0</v>
      </c>
      <c r="T174" s="203"/>
      <c r="U174" s="190">
        <v>0</v>
      </c>
      <c r="V174" s="203"/>
      <c r="W174" s="203"/>
      <c r="X174" s="190">
        <v>612543</v>
      </c>
      <c r="Y174" s="203"/>
      <c r="Z174" s="190">
        <v>1275618</v>
      </c>
      <c r="AA174" s="190"/>
      <c r="AB174" s="190">
        <v>0</v>
      </c>
      <c r="AC174" s="190"/>
      <c r="AD174" s="190">
        <v>0</v>
      </c>
      <c r="AE174" s="203"/>
      <c r="AF174" s="190">
        <f t="shared" si="12"/>
        <v>12546685</v>
      </c>
      <c r="AG174" s="203"/>
      <c r="AH174" s="193">
        <f t="shared" si="15"/>
        <v>154.09453219031712</v>
      </c>
      <c r="AI174" s="203"/>
      <c r="AJ174" s="193">
        <f t="shared" si="13"/>
        <v>42.45194643776847</v>
      </c>
      <c r="AK174" s="220"/>
      <c r="AL174" s="203">
        <v>79</v>
      </c>
      <c r="AM174" s="203"/>
      <c r="AN174" s="220">
        <v>81422</v>
      </c>
    </row>
    <row r="175" spans="1:40" ht="9.75" customHeight="1" x14ac:dyDescent="0.25">
      <c r="A175" s="203">
        <v>80</v>
      </c>
      <c r="B175" s="211"/>
      <c r="C175" s="10" t="s">
        <v>199</v>
      </c>
      <c r="D175" s="203"/>
      <c r="E175" s="190">
        <v>1794619</v>
      </c>
      <c r="F175" s="203"/>
      <c r="G175" s="190">
        <v>532700</v>
      </c>
      <c r="H175" s="203"/>
      <c r="I175" s="190">
        <v>0</v>
      </c>
      <c r="J175" s="203"/>
      <c r="K175" s="190">
        <v>0</v>
      </c>
      <c r="L175" s="203"/>
      <c r="M175" s="190">
        <v>9684</v>
      </c>
      <c r="N175" s="203"/>
      <c r="O175" s="190">
        <v>16838</v>
      </c>
      <c r="P175" s="203"/>
      <c r="Q175" s="190">
        <v>24274</v>
      </c>
      <c r="R175" s="203"/>
      <c r="S175" s="190">
        <v>0</v>
      </c>
      <c r="T175" s="203"/>
      <c r="U175" s="190">
        <v>0</v>
      </c>
      <c r="V175" s="203"/>
      <c r="W175" s="203"/>
      <c r="X175" s="190">
        <v>0</v>
      </c>
      <c r="Y175" s="203"/>
      <c r="Z175" s="190">
        <v>0</v>
      </c>
      <c r="AA175" s="190"/>
      <c r="AB175" s="190">
        <v>720869</v>
      </c>
      <c r="AC175" s="190"/>
      <c r="AD175" s="190">
        <v>151512</v>
      </c>
      <c r="AE175" s="203"/>
      <c r="AF175" s="190">
        <f t="shared" si="12"/>
        <v>3250496</v>
      </c>
      <c r="AG175" s="203"/>
      <c r="AH175" s="193">
        <f>AF175/AN175</f>
        <v>120.13512214953616</v>
      </c>
      <c r="AI175" s="203"/>
      <c r="AJ175" s="193">
        <f t="shared" si="13"/>
        <v>33.096370768614136</v>
      </c>
      <c r="AK175" s="220"/>
      <c r="AL175" s="203">
        <v>80</v>
      </c>
      <c r="AM175" s="203"/>
      <c r="AN175" s="220">
        <v>27057</v>
      </c>
    </row>
    <row r="176" spans="1:40" ht="9.75" customHeight="1" x14ac:dyDescent="0.25">
      <c r="A176" s="203">
        <v>81</v>
      </c>
      <c r="B176" s="211"/>
      <c r="C176" s="10" t="s">
        <v>200</v>
      </c>
      <c r="D176" s="203"/>
      <c r="E176" s="190">
        <v>1589210</v>
      </c>
      <c r="F176" s="203"/>
      <c r="G176" s="190">
        <v>397733</v>
      </c>
      <c r="H176" s="203"/>
      <c r="I176" s="190">
        <v>0</v>
      </c>
      <c r="J176" s="203"/>
      <c r="K176" s="190">
        <v>68819</v>
      </c>
      <c r="L176" s="203"/>
      <c r="M176" s="190">
        <v>458320</v>
      </c>
      <c r="N176" s="203"/>
      <c r="O176" s="190">
        <v>21143</v>
      </c>
      <c r="P176" s="203"/>
      <c r="Q176" s="190">
        <v>87577</v>
      </c>
      <c r="R176" s="203"/>
      <c r="S176" s="190">
        <v>0</v>
      </c>
      <c r="T176" s="203"/>
      <c r="U176" s="190">
        <v>0</v>
      </c>
      <c r="V176" s="203"/>
      <c r="W176" s="203"/>
      <c r="X176" s="190">
        <v>1983</v>
      </c>
      <c r="Y176" s="203"/>
      <c r="Z176" s="190">
        <v>0</v>
      </c>
      <c r="AA176" s="190"/>
      <c r="AB176" s="190">
        <v>5039</v>
      </c>
      <c r="AC176" s="190"/>
      <c r="AD176" s="190">
        <v>0</v>
      </c>
      <c r="AE176" s="203"/>
      <c r="AF176" s="190">
        <f t="shared" si="12"/>
        <v>2629824</v>
      </c>
      <c r="AG176" s="203"/>
      <c r="AH176" s="193">
        <f t="shared" si="15"/>
        <v>118.88359477419647</v>
      </c>
      <c r="AI176" s="203"/>
      <c r="AJ176" s="193">
        <f t="shared" si="13"/>
        <v>32.751583887807087</v>
      </c>
      <c r="AK176" s="220"/>
      <c r="AL176" s="203">
        <v>81</v>
      </c>
      <c r="AM176" s="203"/>
      <c r="AN176" s="220">
        <v>22121</v>
      </c>
    </row>
    <row r="177" spans="1:40" ht="9.75" customHeight="1" x14ac:dyDescent="0.25">
      <c r="A177" s="203">
        <v>82</v>
      </c>
      <c r="B177" s="211"/>
      <c r="C177" s="10" t="s">
        <v>201</v>
      </c>
      <c r="D177" s="203"/>
      <c r="E177" s="190">
        <v>3756891</v>
      </c>
      <c r="F177" s="203"/>
      <c r="G177" s="190">
        <v>785236</v>
      </c>
      <c r="H177" s="203"/>
      <c r="I177" s="190">
        <v>0</v>
      </c>
      <c r="J177" s="203"/>
      <c r="K177" s="190">
        <v>26439</v>
      </c>
      <c r="L177" s="203"/>
      <c r="M177" s="190">
        <v>916167</v>
      </c>
      <c r="N177" s="203"/>
      <c r="O177" s="190">
        <v>0</v>
      </c>
      <c r="P177" s="203"/>
      <c r="Q177" s="190">
        <v>404259</v>
      </c>
      <c r="R177" s="203"/>
      <c r="S177" s="190">
        <v>0</v>
      </c>
      <c r="T177" s="203"/>
      <c r="U177" s="190">
        <v>0</v>
      </c>
      <c r="V177" s="203"/>
      <c r="W177" s="203"/>
      <c r="X177" s="190">
        <v>166242</v>
      </c>
      <c r="Y177" s="203"/>
      <c r="Z177" s="190">
        <v>0</v>
      </c>
      <c r="AA177" s="190"/>
      <c r="AB177" s="190">
        <v>0</v>
      </c>
      <c r="AC177" s="190"/>
      <c r="AD177" s="190">
        <v>0</v>
      </c>
      <c r="AE177" s="203"/>
      <c r="AF177" s="190">
        <f t="shared" si="12"/>
        <v>6055234</v>
      </c>
      <c r="AG177" s="203"/>
      <c r="AH177" s="193">
        <f t="shared" si="15"/>
        <v>141.01616208663251</v>
      </c>
      <c r="AI177" s="203"/>
      <c r="AJ177" s="193">
        <f t="shared" si="13"/>
        <v>38.848948594540531</v>
      </c>
      <c r="AK177" s="220"/>
      <c r="AL177" s="203">
        <v>82</v>
      </c>
      <c r="AM177" s="203"/>
      <c r="AN177" s="220">
        <v>42940</v>
      </c>
    </row>
    <row r="178" spans="1:40" ht="9.75" customHeight="1" x14ac:dyDescent="0.25">
      <c r="A178" s="203">
        <v>83</v>
      </c>
      <c r="B178" s="211"/>
      <c r="C178" s="10" t="s">
        <v>202</v>
      </c>
      <c r="D178" s="203"/>
      <c r="E178" s="190">
        <v>2200129</v>
      </c>
      <c r="F178" s="203"/>
      <c r="G178" s="190">
        <v>566863</v>
      </c>
      <c r="H178" s="203"/>
      <c r="I178" s="190">
        <v>0</v>
      </c>
      <c r="J178" s="203"/>
      <c r="K178" s="190">
        <v>0</v>
      </c>
      <c r="L178" s="203"/>
      <c r="M178" s="190">
        <v>494971</v>
      </c>
      <c r="N178" s="203"/>
      <c r="O178" s="190">
        <v>0</v>
      </c>
      <c r="P178" s="203"/>
      <c r="Q178" s="190">
        <v>107380</v>
      </c>
      <c r="R178" s="203"/>
      <c r="S178" s="190">
        <v>0</v>
      </c>
      <c r="T178" s="203"/>
      <c r="U178" s="190">
        <v>0</v>
      </c>
      <c r="V178" s="203"/>
      <c r="W178" s="203"/>
      <c r="X178" s="190">
        <v>52176</v>
      </c>
      <c r="Y178" s="203"/>
      <c r="Z178" s="190">
        <v>0</v>
      </c>
      <c r="AA178" s="190"/>
      <c r="AB178" s="190">
        <v>0</v>
      </c>
      <c r="AC178" s="190"/>
      <c r="AD178" s="190">
        <v>118836</v>
      </c>
      <c r="AE178" s="203"/>
      <c r="AF178" s="190">
        <f t="shared" si="12"/>
        <v>3540355</v>
      </c>
      <c r="AG178" s="203"/>
      <c r="AH178" s="193">
        <f t="shared" si="15"/>
        <v>116.17243642329778</v>
      </c>
      <c r="AI178" s="203"/>
      <c r="AJ178" s="193">
        <f t="shared" si="13"/>
        <v>32.00467906606746</v>
      </c>
      <c r="AK178" s="220"/>
      <c r="AL178" s="203">
        <v>83</v>
      </c>
      <c r="AM178" s="203"/>
      <c r="AN178" s="220">
        <v>30475</v>
      </c>
    </row>
    <row r="179" spans="1:40" ht="9.75" customHeight="1" x14ac:dyDescent="0.25">
      <c r="A179" s="203">
        <v>84</v>
      </c>
      <c r="B179" s="211"/>
      <c r="C179" s="10" t="s">
        <v>203</v>
      </c>
      <c r="D179" s="203"/>
      <c r="E179" s="190">
        <v>662947</v>
      </c>
      <c r="F179" s="203"/>
      <c r="G179" s="190">
        <v>531760</v>
      </c>
      <c r="H179" s="203"/>
      <c r="I179" s="190">
        <v>189766</v>
      </c>
      <c r="J179" s="203"/>
      <c r="K179" s="190">
        <v>0</v>
      </c>
      <c r="L179" s="203"/>
      <c r="M179" s="190">
        <v>539363</v>
      </c>
      <c r="N179" s="203"/>
      <c r="O179" s="190">
        <v>38387</v>
      </c>
      <c r="P179" s="203"/>
      <c r="Q179" s="190">
        <v>125279</v>
      </c>
      <c r="R179" s="203"/>
      <c r="S179" s="190">
        <v>0</v>
      </c>
      <c r="T179" s="203"/>
      <c r="U179" s="190">
        <v>0</v>
      </c>
      <c r="V179" s="203"/>
      <c r="W179" s="203"/>
      <c r="X179" s="190">
        <v>10908</v>
      </c>
      <c r="Y179" s="203"/>
      <c r="Z179" s="190">
        <v>176644</v>
      </c>
      <c r="AA179" s="190"/>
      <c r="AB179" s="190">
        <v>0</v>
      </c>
      <c r="AC179" s="190"/>
      <c r="AD179" s="190">
        <v>71019</v>
      </c>
      <c r="AE179" s="203"/>
      <c r="AF179" s="190">
        <f t="shared" si="12"/>
        <v>2346073</v>
      </c>
      <c r="AG179" s="203"/>
      <c r="AH179" s="193">
        <f t="shared" si="15"/>
        <v>131.42529830261611</v>
      </c>
      <c r="AI179" s="203"/>
      <c r="AJ179" s="193">
        <f t="shared" si="13"/>
        <v>36.206733910711648</v>
      </c>
      <c r="AK179" s="220"/>
      <c r="AL179" s="203">
        <v>84</v>
      </c>
      <c r="AM179" s="203"/>
      <c r="AN179" s="220">
        <v>17851</v>
      </c>
    </row>
    <row r="180" spans="1:40" ht="9.75" customHeight="1" x14ac:dyDescent="0.25">
      <c r="A180" s="203">
        <v>85</v>
      </c>
      <c r="B180" s="211"/>
      <c r="C180" s="10" t="s">
        <v>204</v>
      </c>
      <c r="D180" s="203"/>
      <c r="E180" s="190">
        <v>18933735</v>
      </c>
      <c r="F180" s="203"/>
      <c r="G180" s="190">
        <v>2731219</v>
      </c>
      <c r="H180" s="203"/>
      <c r="I180" s="190">
        <v>4821876</v>
      </c>
      <c r="J180" s="203"/>
      <c r="K180" s="190">
        <v>640113</v>
      </c>
      <c r="L180" s="203"/>
      <c r="M180" s="190">
        <v>3142254</v>
      </c>
      <c r="N180" s="203"/>
      <c r="O180" s="190">
        <v>971355</v>
      </c>
      <c r="P180" s="203"/>
      <c r="Q180" s="190">
        <v>2020186</v>
      </c>
      <c r="R180" s="203"/>
      <c r="S180" s="190">
        <v>0</v>
      </c>
      <c r="T180" s="203"/>
      <c r="U180" s="190">
        <v>0</v>
      </c>
      <c r="V180" s="203"/>
      <c r="W180" s="203"/>
      <c r="X180" s="190">
        <v>1462612</v>
      </c>
      <c r="Y180" s="203"/>
      <c r="Z180" s="190">
        <v>9469342</v>
      </c>
      <c r="AA180" s="190"/>
      <c r="AB180" s="190">
        <v>0</v>
      </c>
      <c r="AC180" s="190"/>
      <c r="AD180" s="190">
        <v>5539193</v>
      </c>
      <c r="AE180" s="203"/>
      <c r="AF180" s="190">
        <f t="shared" si="12"/>
        <v>49731885</v>
      </c>
      <c r="AG180" s="203"/>
      <c r="AH180" s="193">
        <f>AF180/AN180</f>
        <v>372.68819178513348</v>
      </c>
      <c r="AI180" s="203"/>
      <c r="AJ180" s="193">
        <f t="shared" si="13"/>
        <v>102.6729432301391</v>
      </c>
      <c r="AK180" s="220"/>
      <c r="AL180" s="203">
        <v>85</v>
      </c>
      <c r="AM180" s="203"/>
      <c r="AN180" s="220">
        <v>133441</v>
      </c>
    </row>
    <row r="181" spans="1:40" ht="9.75" customHeight="1" x14ac:dyDescent="0.25">
      <c r="A181" s="203">
        <v>86</v>
      </c>
      <c r="B181" s="211"/>
      <c r="C181" s="10" t="s">
        <v>205</v>
      </c>
      <c r="D181" s="203"/>
      <c r="E181" s="190">
        <v>14958972</v>
      </c>
      <c r="F181" s="203"/>
      <c r="G181" s="190">
        <v>6970652</v>
      </c>
      <c r="H181" s="203"/>
      <c r="I181" s="190">
        <v>0</v>
      </c>
      <c r="J181" s="203"/>
      <c r="K181" s="190">
        <v>295671</v>
      </c>
      <c r="L181" s="203"/>
      <c r="M181" s="190">
        <v>2752636</v>
      </c>
      <c r="N181" s="203"/>
      <c r="O181" s="190">
        <v>620560</v>
      </c>
      <c r="P181" s="203"/>
      <c r="Q181" s="190">
        <v>2718176</v>
      </c>
      <c r="R181" s="203"/>
      <c r="S181" s="190">
        <v>0</v>
      </c>
      <c r="T181" s="203"/>
      <c r="U181" s="190">
        <v>0</v>
      </c>
      <c r="V181" s="203"/>
      <c r="W181" s="203"/>
      <c r="X181" s="190">
        <v>2004852</v>
      </c>
      <c r="Y181" s="203"/>
      <c r="Z181" s="190">
        <v>9103132</v>
      </c>
      <c r="AA181" s="190"/>
      <c r="AB181" s="190">
        <v>0</v>
      </c>
      <c r="AC181" s="190"/>
      <c r="AD181" s="190">
        <v>7926312</v>
      </c>
      <c r="AE181" s="203"/>
      <c r="AF181" s="190">
        <f t="shared" si="12"/>
        <v>47350963</v>
      </c>
      <c r="AG181" s="203"/>
      <c r="AH181" s="193">
        <f t="shared" ref="AH181:AH192" si="16">AF181/AN181</f>
        <v>317.55725974113074</v>
      </c>
      <c r="AI181" s="203"/>
      <c r="AJ181" s="193">
        <f t="shared" si="13"/>
        <v>87.484763994125132</v>
      </c>
      <c r="AK181" s="220"/>
      <c r="AL181" s="203">
        <v>86</v>
      </c>
      <c r="AM181" s="203"/>
      <c r="AN181" s="220">
        <v>149110</v>
      </c>
    </row>
    <row r="182" spans="1:40" ht="9.75" customHeight="1" x14ac:dyDescent="0.25">
      <c r="A182" s="203">
        <v>87</v>
      </c>
      <c r="B182" s="211"/>
      <c r="C182" s="10" t="s">
        <v>206</v>
      </c>
      <c r="D182" s="203"/>
      <c r="E182" s="190">
        <v>502909</v>
      </c>
      <c r="F182" s="203"/>
      <c r="G182" s="190">
        <v>0</v>
      </c>
      <c r="H182" s="203"/>
      <c r="I182" s="190">
        <v>395780</v>
      </c>
      <c r="J182" s="203"/>
      <c r="K182" s="190">
        <v>0</v>
      </c>
      <c r="L182" s="203"/>
      <c r="M182" s="190">
        <v>135484</v>
      </c>
      <c r="N182" s="203"/>
      <c r="O182" s="190">
        <v>0</v>
      </c>
      <c r="P182" s="203"/>
      <c r="Q182" s="190">
        <v>71986</v>
      </c>
      <c r="R182" s="203"/>
      <c r="S182" s="190">
        <v>0</v>
      </c>
      <c r="T182" s="203"/>
      <c r="U182" s="190">
        <v>0</v>
      </c>
      <c r="V182" s="203"/>
      <c r="W182" s="203"/>
      <c r="X182" s="190">
        <v>0</v>
      </c>
      <c r="Y182" s="203"/>
      <c r="Z182" s="190">
        <v>0</v>
      </c>
      <c r="AA182" s="190"/>
      <c r="AB182" s="190">
        <v>0</v>
      </c>
      <c r="AC182" s="190"/>
      <c r="AD182" s="190">
        <v>20041</v>
      </c>
      <c r="AE182" s="203"/>
      <c r="AF182" s="190">
        <f t="shared" si="12"/>
        <v>1126200</v>
      </c>
      <c r="AG182" s="203"/>
      <c r="AH182" s="193">
        <f t="shared" si="16"/>
        <v>171.05103280680439</v>
      </c>
      <c r="AI182" s="203"/>
      <c r="AJ182" s="193">
        <f t="shared" si="13"/>
        <v>47.123341624289807</v>
      </c>
      <c r="AK182" s="220"/>
      <c r="AL182" s="203">
        <v>87</v>
      </c>
      <c r="AM182" s="203"/>
      <c r="AN182" s="220">
        <v>6584</v>
      </c>
    </row>
    <row r="183" spans="1:40" ht="9.75" customHeight="1" x14ac:dyDescent="0.25">
      <c r="A183" s="203">
        <v>88</v>
      </c>
      <c r="B183" s="211"/>
      <c r="C183" s="10" t="s">
        <v>207</v>
      </c>
      <c r="D183" s="203"/>
      <c r="E183" s="190">
        <v>885439</v>
      </c>
      <c r="F183" s="203"/>
      <c r="G183" s="190">
        <v>92558</v>
      </c>
      <c r="H183" s="203"/>
      <c r="I183" s="190">
        <v>33082</v>
      </c>
      <c r="J183" s="203"/>
      <c r="K183" s="190">
        <v>0</v>
      </c>
      <c r="L183" s="203"/>
      <c r="M183" s="190">
        <v>231840</v>
      </c>
      <c r="N183" s="203"/>
      <c r="O183" s="190">
        <v>13016</v>
      </c>
      <c r="P183" s="203"/>
      <c r="Q183" s="190">
        <v>0</v>
      </c>
      <c r="R183" s="203"/>
      <c r="S183" s="190">
        <v>0</v>
      </c>
      <c r="T183" s="203"/>
      <c r="U183" s="190">
        <v>0</v>
      </c>
      <c r="V183" s="203"/>
      <c r="W183" s="203"/>
      <c r="X183" s="190">
        <v>63354</v>
      </c>
      <c r="Y183" s="203"/>
      <c r="Z183" s="190">
        <v>0</v>
      </c>
      <c r="AA183" s="190"/>
      <c r="AB183" s="190">
        <v>0</v>
      </c>
      <c r="AC183" s="190"/>
      <c r="AD183" s="190">
        <v>37435</v>
      </c>
      <c r="AE183" s="203"/>
      <c r="AF183" s="190">
        <f t="shared" si="12"/>
        <v>1356724</v>
      </c>
      <c r="AG183" s="203"/>
      <c r="AH183" s="193">
        <f t="shared" si="16"/>
        <v>118.25363897847119</v>
      </c>
      <c r="AI183" s="203"/>
      <c r="AJ183" s="193">
        <f t="shared" si="13"/>
        <v>32.578035551482841</v>
      </c>
      <c r="AK183" s="220"/>
      <c r="AL183" s="203">
        <v>88</v>
      </c>
      <c r="AM183" s="203"/>
      <c r="AN183" s="220">
        <v>11473</v>
      </c>
    </row>
    <row r="184" spans="1:40" ht="9.75" customHeight="1" x14ac:dyDescent="0.25">
      <c r="A184" s="203">
        <v>89</v>
      </c>
      <c r="B184" s="211"/>
      <c r="C184" s="10" t="s">
        <v>208</v>
      </c>
      <c r="D184" s="203"/>
      <c r="E184" s="190">
        <v>4713962</v>
      </c>
      <c r="F184" s="203"/>
      <c r="G184" s="190">
        <v>845507</v>
      </c>
      <c r="H184" s="203"/>
      <c r="I184" s="190">
        <v>0</v>
      </c>
      <c r="J184" s="203"/>
      <c r="K184" s="190">
        <v>22061</v>
      </c>
      <c r="L184" s="203"/>
      <c r="M184" s="190">
        <v>3160</v>
      </c>
      <c r="N184" s="203"/>
      <c r="O184" s="190">
        <v>61364</v>
      </c>
      <c r="P184" s="203"/>
      <c r="Q184" s="190">
        <v>208966</v>
      </c>
      <c r="R184" s="203"/>
      <c r="S184" s="190">
        <v>0</v>
      </c>
      <c r="T184" s="203"/>
      <c r="U184" s="190">
        <v>0</v>
      </c>
      <c r="V184" s="203"/>
      <c r="W184" s="203"/>
      <c r="X184" s="190">
        <v>180730</v>
      </c>
      <c r="Y184" s="203"/>
      <c r="Z184" s="190">
        <v>0</v>
      </c>
      <c r="AA184" s="190"/>
      <c r="AB184" s="190">
        <v>1659129</v>
      </c>
      <c r="AC184" s="190"/>
      <c r="AD184" s="190">
        <v>6993</v>
      </c>
      <c r="AE184" s="203"/>
      <c r="AF184" s="190">
        <f t="shared" si="12"/>
        <v>7701872</v>
      </c>
      <c r="AG184" s="203"/>
      <c r="AH184" s="193">
        <f t="shared" si="16"/>
        <v>183.49586639029852</v>
      </c>
      <c r="AI184" s="203"/>
      <c r="AJ184" s="193">
        <f t="shared" si="13"/>
        <v>50.551804667098757</v>
      </c>
      <c r="AK184" s="220"/>
      <c r="AL184" s="203">
        <v>89</v>
      </c>
      <c r="AM184" s="203"/>
      <c r="AN184" s="220">
        <v>41973</v>
      </c>
    </row>
    <row r="185" spans="1:40" ht="9.75" customHeight="1" x14ac:dyDescent="0.25">
      <c r="A185" s="203">
        <v>90</v>
      </c>
      <c r="B185" s="211"/>
      <c r="C185" s="10" t="s">
        <v>209</v>
      </c>
      <c r="D185" s="203"/>
      <c r="E185" s="196">
        <v>3925330</v>
      </c>
      <c r="F185" s="219"/>
      <c r="G185" s="196">
        <v>735999</v>
      </c>
      <c r="H185" s="219"/>
      <c r="I185" s="196">
        <v>831320</v>
      </c>
      <c r="J185" s="219"/>
      <c r="K185" s="196">
        <v>0</v>
      </c>
      <c r="L185" s="219"/>
      <c r="M185" s="196">
        <v>895786</v>
      </c>
      <c r="N185" s="219"/>
      <c r="O185" s="196">
        <v>0</v>
      </c>
      <c r="P185" s="219"/>
      <c r="Q185" s="196">
        <v>595099</v>
      </c>
      <c r="R185" s="219"/>
      <c r="S185" s="196">
        <v>0</v>
      </c>
      <c r="T185" s="219"/>
      <c r="U185" s="196">
        <v>0</v>
      </c>
      <c r="V185" s="219"/>
      <c r="W185" s="219"/>
      <c r="X185" s="196">
        <v>193895</v>
      </c>
      <c r="Y185" s="219"/>
      <c r="Z185" s="196">
        <v>1015726</v>
      </c>
      <c r="AA185" s="196"/>
      <c r="AB185" s="196">
        <v>0</v>
      </c>
      <c r="AC185" s="196"/>
      <c r="AD185" s="196">
        <v>0</v>
      </c>
      <c r="AE185" s="203"/>
      <c r="AF185" s="190">
        <f t="shared" si="12"/>
        <v>8193155</v>
      </c>
      <c r="AG185" s="203"/>
      <c r="AH185" s="193">
        <f>AF185/AN185</f>
        <v>206.74123139036084</v>
      </c>
      <c r="AI185" s="203"/>
      <c r="AJ185" s="193">
        <f t="shared" si="13"/>
        <v>56.955737213454427</v>
      </c>
      <c r="AK185" s="220"/>
      <c r="AL185" s="203">
        <v>90</v>
      </c>
      <c r="AM185" s="203"/>
      <c r="AN185" s="220">
        <v>39630</v>
      </c>
    </row>
    <row r="186" spans="1:40" ht="9.75" customHeight="1" x14ac:dyDescent="0.25">
      <c r="A186" s="203">
        <v>91</v>
      </c>
      <c r="B186" s="211"/>
      <c r="C186" s="10" t="s">
        <v>210</v>
      </c>
      <c r="D186" s="203"/>
      <c r="E186" s="190">
        <v>6957945</v>
      </c>
      <c r="F186" s="203"/>
      <c r="G186" s="190">
        <v>1136652</v>
      </c>
      <c r="H186" s="203"/>
      <c r="I186" s="190">
        <v>0</v>
      </c>
      <c r="J186" s="203"/>
      <c r="K186" s="190">
        <v>152236</v>
      </c>
      <c r="L186" s="203"/>
      <c r="M186" s="190">
        <v>1128996</v>
      </c>
      <c r="N186" s="203"/>
      <c r="O186" s="190">
        <v>45846</v>
      </c>
      <c r="P186" s="203"/>
      <c r="Q186" s="190">
        <v>474567</v>
      </c>
      <c r="R186" s="203"/>
      <c r="S186" s="190">
        <v>0</v>
      </c>
      <c r="T186" s="203"/>
      <c r="U186" s="190">
        <v>0</v>
      </c>
      <c r="V186" s="203"/>
      <c r="W186" s="203"/>
      <c r="X186" s="190">
        <v>152105</v>
      </c>
      <c r="Y186" s="203"/>
      <c r="Z186" s="190">
        <v>0</v>
      </c>
      <c r="AA186" s="190"/>
      <c r="AB186" s="190">
        <v>0</v>
      </c>
      <c r="AC186" s="190"/>
      <c r="AD186" s="190">
        <v>0</v>
      </c>
      <c r="AE186" s="203"/>
      <c r="AF186" s="190">
        <f t="shared" si="12"/>
        <v>10048347</v>
      </c>
      <c r="AG186" s="203"/>
      <c r="AH186" s="193">
        <f t="shared" si="16"/>
        <v>186.10807156615795</v>
      </c>
      <c r="AI186" s="203"/>
      <c r="AJ186" s="193">
        <f t="shared" si="13"/>
        <v>51.271448593679395</v>
      </c>
      <c r="AK186" s="220"/>
      <c r="AL186" s="203">
        <v>91</v>
      </c>
      <c r="AM186" s="203"/>
      <c r="AN186" s="220">
        <v>53992</v>
      </c>
    </row>
    <row r="187" spans="1:40" ht="9.75" customHeight="1" x14ac:dyDescent="0.25">
      <c r="A187" s="203">
        <v>92</v>
      </c>
      <c r="B187" s="211"/>
      <c r="C187" s="10" t="s">
        <v>211</v>
      </c>
      <c r="D187" s="203"/>
      <c r="E187" s="190">
        <v>830126</v>
      </c>
      <c r="F187" s="203"/>
      <c r="G187" s="190">
        <v>340214</v>
      </c>
      <c r="H187" s="203"/>
      <c r="I187" s="190">
        <v>0</v>
      </c>
      <c r="J187" s="203"/>
      <c r="K187" s="190">
        <v>67249</v>
      </c>
      <c r="L187" s="203"/>
      <c r="M187" s="190">
        <v>819444</v>
      </c>
      <c r="N187" s="203"/>
      <c r="O187" s="190">
        <v>0</v>
      </c>
      <c r="P187" s="203"/>
      <c r="Q187" s="190">
        <v>206819</v>
      </c>
      <c r="R187" s="203"/>
      <c r="S187" s="190">
        <v>0</v>
      </c>
      <c r="T187" s="203"/>
      <c r="U187" s="190">
        <v>0</v>
      </c>
      <c r="V187" s="203"/>
      <c r="W187" s="203"/>
      <c r="X187" s="190">
        <v>0</v>
      </c>
      <c r="Y187" s="203"/>
      <c r="Z187" s="190">
        <v>0</v>
      </c>
      <c r="AA187" s="190"/>
      <c r="AB187" s="190">
        <v>0</v>
      </c>
      <c r="AC187" s="190"/>
      <c r="AD187" s="190">
        <v>4215</v>
      </c>
      <c r="AE187" s="203"/>
      <c r="AF187" s="190">
        <f t="shared" si="12"/>
        <v>2268067</v>
      </c>
      <c r="AG187" s="203"/>
      <c r="AH187" s="193">
        <f t="shared" si="16"/>
        <v>126.62983641337725</v>
      </c>
      <c r="AI187" s="203"/>
      <c r="AJ187" s="193">
        <f t="shared" si="13"/>
        <v>34.885618304773743</v>
      </c>
      <c r="AK187" s="220"/>
      <c r="AL187" s="203">
        <v>92</v>
      </c>
      <c r="AM187" s="203"/>
      <c r="AN187" s="220">
        <v>17911</v>
      </c>
    </row>
    <row r="188" spans="1:40" ht="9.75" customHeight="1" x14ac:dyDescent="0.25">
      <c r="A188" s="203">
        <v>93</v>
      </c>
      <c r="B188" s="211"/>
      <c r="C188" s="10" t="s">
        <v>212</v>
      </c>
      <c r="D188" s="203"/>
      <c r="E188" s="190">
        <v>0</v>
      </c>
      <c r="F188" s="203"/>
      <c r="G188" s="190">
        <v>0</v>
      </c>
      <c r="H188" s="203"/>
      <c r="I188" s="190">
        <v>0</v>
      </c>
      <c r="J188" s="203"/>
      <c r="K188" s="190">
        <v>0</v>
      </c>
      <c r="L188" s="203"/>
      <c r="M188" s="190">
        <v>0</v>
      </c>
      <c r="N188" s="203"/>
      <c r="O188" s="190">
        <v>0</v>
      </c>
      <c r="P188" s="203"/>
      <c r="Q188" s="190">
        <v>0</v>
      </c>
      <c r="R188" s="203"/>
      <c r="S188" s="190">
        <v>0</v>
      </c>
      <c r="T188" s="203"/>
      <c r="U188" s="190">
        <v>0</v>
      </c>
      <c r="V188" s="203"/>
      <c r="W188" s="203"/>
      <c r="X188" s="190">
        <v>0</v>
      </c>
      <c r="Y188" s="203"/>
      <c r="Z188" s="190">
        <v>0</v>
      </c>
      <c r="AA188" s="190"/>
      <c r="AB188" s="190">
        <v>0</v>
      </c>
      <c r="AC188" s="190"/>
      <c r="AD188" s="190">
        <v>0</v>
      </c>
      <c r="AE188" s="203"/>
      <c r="AF188" s="190">
        <f t="shared" si="12"/>
        <v>0</v>
      </c>
      <c r="AG188" s="203"/>
      <c r="AH188" s="193">
        <v>0</v>
      </c>
      <c r="AI188" s="203"/>
      <c r="AJ188" s="193">
        <f t="shared" si="13"/>
        <v>0</v>
      </c>
      <c r="AK188" s="220"/>
      <c r="AL188" s="203">
        <v>93</v>
      </c>
      <c r="AM188" s="203"/>
      <c r="AN188" s="220">
        <v>0</v>
      </c>
    </row>
    <row r="189" spans="1:40" ht="9.75" customHeight="1" x14ac:dyDescent="0.25">
      <c r="A189" s="203">
        <v>94</v>
      </c>
      <c r="B189" s="211"/>
      <c r="C189" s="10" t="s">
        <v>213</v>
      </c>
      <c r="D189" s="203"/>
      <c r="E189" s="190">
        <v>3959231</v>
      </c>
      <c r="F189" s="203"/>
      <c r="G189" s="190">
        <v>732185</v>
      </c>
      <c r="H189" s="203"/>
      <c r="I189" s="190">
        <v>0</v>
      </c>
      <c r="J189" s="203"/>
      <c r="K189" s="190">
        <v>0</v>
      </c>
      <c r="L189" s="203"/>
      <c r="M189" s="190">
        <v>445334</v>
      </c>
      <c r="N189" s="203"/>
      <c r="O189" s="190">
        <v>38350</v>
      </c>
      <c r="P189" s="203"/>
      <c r="Q189" s="190">
        <v>147384</v>
      </c>
      <c r="R189" s="203"/>
      <c r="S189" s="190">
        <v>0</v>
      </c>
      <c r="T189" s="203"/>
      <c r="U189" s="190">
        <v>16550</v>
      </c>
      <c r="V189" s="203"/>
      <c r="W189" s="203"/>
      <c r="X189" s="190">
        <v>191010</v>
      </c>
      <c r="Y189" s="203"/>
      <c r="Z189" s="190">
        <v>793923</v>
      </c>
      <c r="AA189" s="190"/>
      <c r="AB189" s="190">
        <v>0</v>
      </c>
      <c r="AC189" s="190"/>
      <c r="AD189" s="190">
        <v>0</v>
      </c>
      <c r="AE189" s="203"/>
      <c r="AF189" s="190">
        <f t="shared" si="12"/>
        <v>6323967</v>
      </c>
      <c r="AG189" s="203"/>
      <c r="AH189" s="193">
        <f t="shared" si="16"/>
        <v>220.73183246073299</v>
      </c>
      <c r="AI189" s="203"/>
      <c r="AJ189" s="193">
        <f t="shared" si="13"/>
        <v>60.810048192756952</v>
      </c>
      <c r="AK189" s="220"/>
      <c r="AL189" s="203">
        <v>94</v>
      </c>
      <c r="AM189" s="203"/>
      <c r="AN189" s="220">
        <v>28650</v>
      </c>
    </row>
    <row r="190" spans="1:40" ht="9.75" customHeight="1" x14ac:dyDescent="0.25">
      <c r="A190" s="221">
        <v>95</v>
      </c>
      <c r="B190" s="203"/>
      <c r="C190" s="10" t="s">
        <v>214</v>
      </c>
      <c r="D190" s="203"/>
      <c r="E190" s="191">
        <v>14197978</v>
      </c>
      <c r="F190" s="203"/>
      <c r="G190" s="191">
        <v>232768</v>
      </c>
      <c r="H190" s="203"/>
      <c r="I190" s="191">
        <v>7226009</v>
      </c>
      <c r="J190" s="203"/>
      <c r="K190" s="191">
        <v>4403</v>
      </c>
      <c r="L190" s="203"/>
      <c r="M190" s="191">
        <v>1621817</v>
      </c>
      <c r="N190" s="203"/>
      <c r="O190" s="191">
        <v>348604</v>
      </c>
      <c r="P190" s="203"/>
      <c r="Q190" s="191">
        <v>1282266</v>
      </c>
      <c r="R190" s="203"/>
      <c r="S190" s="191">
        <v>0</v>
      </c>
      <c r="T190" s="203"/>
      <c r="U190" s="191">
        <v>0</v>
      </c>
      <c r="V190" s="203"/>
      <c r="W190" s="203"/>
      <c r="X190" s="191">
        <v>5241150</v>
      </c>
      <c r="Y190" s="221"/>
      <c r="Z190" s="191">
        <v>3360564</v>
      </c>
      <c r="AA190" s="190"/>
      <c r="AB190" s="191">
        <v>0</v>
      </c>
      <c r="AC190" s="190"/>
      <c r="AD190" s="191">
        <v>8172</v>
      </c>
      <c r="AE190" s="203"/>
      <c r="AF190" s="191">
        <f t="shared" si="12"/>
        <v>33523731</v>
      </c>
      <c r="AG190" s="203"/>
      <c r="AH190" s="193">
        <f t="shared" si="16"/>
        <v>487.79528555838488</v>
      </c>
      <c r="AI190" s="219"/>
      <c r="AJ190" s="193">
        <f t="shared" si="13"/>
        <v>134.38412798154923</v>
      </c>
      <c r="AK190" s="220"/>
      <c r="AL190" s="221">
        <v>95</v>
      </c>
      <c r="AM190" s="219"/>
      <c r="AN190" s="222">
        <v>68725</v>
      </c>
    </row>
    <row r="191" spans="1:40" ht="9.75" customHeight="1" x14ac:dyDescent="0.25">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19"/>
      <c r="AI191" s="219"/>
      <c r="AJ191" s="219"/>
      <c r="AK191" s="203"/>
      <c r="AL191" s="203"/>
      <c r="AM191" s="203"/>
      <c r="AN191" s="203"/>
    </row>
    <row r="192" spans="1:40" ht="10.5" customHeight="1" x14ac:dyDescent="0.25">
      <c r="A192" s="221">
        <v>95</v>
      </c>
      <c r="B192" s="203"/>
      <c r="C192" s="211" t="s">
        <v>63</v>
      </c>
      <c r="D192" s="203"/>
      <c r="E192" s="192">
        <f>SUM(E80:E191)</f>
        <v>822689186</v>
      </c>
      <c r="F192" s="203"/>
      <c r="G192" s="192">
        <f>SUM(G80:G191)</f>
        <v>167423408</v>
      </c>
      <c r="H192" s="203"/>
      <c r="I192" s="192">
        <f>SUM(I80:I191)</f>
        <v>442609106</v>
      </c>
      <c r="J192" s="203"/>
      <c r="K192" s="192">
        <f>SUM(K80:K191)</f>
        <v>10042318</v>
      </c>
      <c r="L192" s="203"/>
      <c r="M192" s="192">
        <f>SUM(M80:M191)</f>
        <v>131843953</v>
      </c>
      <c r="N192" s="220"/>
      <c r="O192" s="192">
        <f>SUM(O80:O191)</f>
        <v>67151305</v>
      </c>
      <c r="P192" s="220"/>
      <c r="Q192" s="192">
        <f>SUM(Q80:Q191)</f>
        <v>97284956</v>
      </c>
      <c r="R192" s="203"/>
      <c r="S192" s="192">
        <f>SUM(S80:S191)</f>
        <v>7965442</v>
      </c>
      <c r="T192" s="203"/>
      <c r="U192" s="192">
        <f>SUM(U80:U191)</f>
        <v>391470</v>
      </c>
      <c r="V192" s="203"/>
      <c r="W192" s="203"/>
      <c r="X192" s="192">
        <f>SUM(X80:X191)</f>
        <v>113257139</v>
      </c>
      <c r="Y192" s="203"/>
      <c r="Z192" s="192">
        <f>SUM(Z80:Z191)</f>
        <v>154643401</v>
      </c>
      <c r="AA192" s="199"/>
      <c r="AB192" s="192">
        <f>SUM(AB80:AB191)</f>
        <v>27732820</v>
      </c>
      <c r="AC192" s="199"/>
      <c r="AD192" s="192">
        <f>SUM(AD80:AD190)</f>
        <v>81232012</v>
      </c>
      <c r="AE192" s="203"/>
      <c r="AF192" s="192">
        <f>SUM(AF80:AF191)</f>
        <v>2124266516</v>
      </c>
      <c r="AG192" s="204"/>
      <c r="AH192" s="128">
        <f t="shared" si="16"/>
        <v>362.98578774523031</v>
      </c>
      <c r="AI192" s="219"/>
      <c r="AJ192" s="193">
        <f>IF(AH$192,AH192/AH$192*100,0)</f>
        <v>100</v>
      </c>
      <c r="AK192" s="220"/>
      <c r="AL192" s="221">
        <v>95</v>
      </c>
      <c r="AM192" s="219"/>
      <c r="AN192" s="230">
        <f>SUM(AN80:AN190)</f>
        <v>5852203</v>
      </c>
    </row>
    <row r="193" spans="1:40" ht="8.85" customHeight="1" x14ac:dyDescent="0.25">
      <c r="A193" s="203"/>
      <c r="B193" s="203"/>
      <c r="C193" s="203"/>
      <c r="D193" s="203"/>
      <c r="E193" s="220"/>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row>
    <row r="194" spans="1:40" ht="8.85" customHeight="1" x14ac:dyDescent="0.25">
      <c r="A194" s="203"/>
      <c r="B194" s="203"/>
      <c r="C194" s="203"/>
      <c r="D194" s="203"/>
      <c r="E194" s="220"/>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row>
    <row r="195" spans="1:40" ht="5.45" customHeight="1" x14ac:dyDescent="0.25">
      <c r="A195" s="203"/>
      <c r="B195" s="203"/>
      <c r="C195" s="203"/>
      <c r="D195" s="203"/>
      <c r="E195" s="220"/>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row>
    <row r="196" spans="1:40" ht="8.85" customHeight="1" x14ac:dyDescent="0.25">
      <c r="A196" s="203"/>
      <c r="B196" s="203"/>
      <c r="C196" s="203"/>
      <c r="D196" s="203"/>
      <c r="E196" s="220"/>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row>
    <row r="197" spans="1:40" ht="7.7" customHeight="1" x14ac:dyDescent="0.25">
      <c r="A197" s="203"/>
      <c r="B197" s="203"/>
      <c r="C197" s="203"/>
      <c r="D197" s="203"/>
      <c r="E197" s="220"/>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row>
    <row r="198" spans="1:40" ht="8.85" hidden="1" customHeight="1" x14ac:dyDescent="0.25">
      <c r="A198" s="203"/>
      <c r="B198" s="203"/>
      <c r="C198" s="203"/>
      <c r="D198" s="203"/>
      <c r="E198" s="220"/>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row>
    <row r="199" spans="1:40" ht="8.85" customHeight="1" x14ac:dyDescent="0.25">
      <c r="A199" s="203"/>
      <c r="B199" s="203"/>
      <c r="C199" s="203"/>
      <c r="D199" s="203"/>
      <c r="E199" s="220"/>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row>
    <row r="200" spans="1:40" ht="10.5" customHeight="1" x14ac:dyDescent="0.25">
      <c r="A200" s="223" t="s">
        <v>343</v>
      </c>
      <c r="B200" s="203"/>
      <c r="C200" s="203"/>
      <c r="D200" s="203"/>
      <c r="E200" s="220"/>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24" t="s">
        <v>344</v>
      </c>
      <c r="AN200" s="203"/>
    </row>
    <row r="201" spans="1:40" ht="10.5" customHeight="1" x14ac:dyDescent="0.25">
      <c r="A201" s="203"/>
      <c r="B201" s="203"/>
      <c r="C201" s="203"/>
      <c r="D201" s="203"/>
      <c r="E201" s="203"/>
      <c r="F201" s="203"/>
      <c r="G201" s="203"/>
      <c r="H201" s="203"/>
      <c r="I201" s="203"/>
      <c r="J201" s="203"/>
      <c r="K201" s="203"/>
      <c r="L201" s="203"/>
      <c r="M201" s="203"/>
      <c r="N201" s="203"/>
      <c r="O201" s="203"/>
      <c r="P201" s="203"/>
      <c r="Q201" s="203"/>
      <c r="R201" s="203"/>
      <c r="S201" s="203"/>
      <c r="T201" s="203"/>
      <c r="U201" s="204" t="s">
        <v>40</v>
      </c>
      <c r="V201" s="203"/>
      <c r="W201" s="203"/>
      <c r="X201" s="205" t="s">
        <v>41</v>
      </c>
      <c r="Y201" s="203"/>
      <c r="Z201" s="205"/>
      <c r="AA201" s="205"/>
      <c r="AB201" s="205"/>
      <c r="AC201" s="205"/>
      <c r="AD201" s="229"/>
      <c r="AE201" s="203"/>
      <c r="AF201" s="203"/>
      <c r="AG201" s="203"/>
      <c r="AH201" s="203"/>
      <c r="AI201" s="203"/>
      <c r="AJ201" s="203"/>
      <c r="AK201" s="203"/>
      <c r="AL201" s="204" t="s">
        <v>313</v>
      </c>
      <c r="AM201" s="204"/>
      <c r="AN201" s="203"/>
    </row>
    <row r="202" spans="1:40" ht="10.5" customHeight="1" x14ac:dyDescent="0.25">
      <c r="A202" s="220"/>
      <c r="B202" s="203"/>
      <c r="C202" s="203"/>
      <c r="D202" s="203"/>
      <c r="E202" s="203"/>
      <c r="F202" s="203"/>
      <c r="G202" s="203"/>
      <c r="H202" s="203"/>
      <c r="I202" s="203"/>
      <c r="J202" s="203"/>
      <c r="K202" s="203"/>
      <c r="L202" s="203"/>
      <c r="M202" s="203"/>
      <c r="N202" s="203"/>
      <c r="O202" s="203"/>
      <c r="P202" s="203"/>
      <c r="Q202" s="203"/>
      <c r="R202" s="203"/>
      <c r="S202" s="203"/>
      <c r="T202" s="203"/>
      <c r="U202" s="204" t="s">
        <v>251</v>
      </c>
      <c r="V202" s="203"/>
      <c r="W202" s="203"/>
      <c r="X202" s="205" t="s">
        <v>252</v>
      </c>
      <c r="Y202" s="203"/>
      <c r="Z202" s="205"/>
      <c r="AA202" s="205"/>
      <c r="AB202" s="205"/>
      <c r="AC202" s="205"/>
      <c r="AD202" s="229"/>
      <c r="AE202" s="203"/>
      <c r="AF202" s="203"/>
      <c r="AG202" s="203"/>
      <c r="AH202" s="203"/>
      <c r="AI202" s="203"/>
      <c r="AJ202" s="203"/>
      <c r="AK202" s="203"/>
      <c r="AL202" s="204" t="s">
        <v>345</v>
      </c>
      <c r="AM202" s="204"/>
      <c r="AN202" s="203"/>
    </row>
    <row r="203" spans="1:40" ht="10.5" customHeight="1" x14ac:dyDescent="0.25">
      <c r="A203" s="218"/>
      <c r="B203" s="203"/>
      <c r="C203" s="203"/>
      <c r="D203" s="203"/>
      <c r="E203" s="203"/>
      <c r="F203" s="203"/>
      <c r="G203" s="203"/>
      <c r="H203" s="203"/>
      <c r="I203" s="203"/>
      <c r="J203" s="203"/>
      <c r="K203" s="203"/>
      <c r="L203" s="203"/>
      <c r="M203" s="203"/>
      <c r="N203" s="203"/>
      <c r="O203" s="203"/>
      <c r="P203" s="203"/>
      <c r="Q203" s="203"/>
      <c r="R203" s="203"/>
      <c r="S203" s="203"/>
      <c r="T203" s="203"/>
      <c r="U203" s="204" t="s">
        <v>46</v>
      </c>
      <c r="V203" s="203"/>
      <c r="W203" s="203"/>
      <c r="X203" s="207" t="s">
        <v>47</v>
      </c>
      <c r="Y203" s="203"/>
      <c r="Z203" s="205"/>
      <c r="AA203" s="205"/>
      <c r="AB203" s="205"/>
      <c r="AC203" s="205"/>
      <c r="AD203" s="229"/>
      <c r="AE203" s="203"/>
      <c r="AF203" s="203"/>
      <c r="AG203" s="203"/>
      <c r="AH203" s="203"/>
      <c r="AI203" s="203"/>
      <c r="AJ203" s="203"/>
      <c r="AK203" s="203"/>
      <c r="AL203" s="203"/>
      <c r="AM203" s="203"/>
      <c r="AN203" s="203"/>
    </row>
    <row r="204" spans="1:40" ht="9.6" customHeight="1" x14ac:dyDescent="0.25">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row>
    <row r="205" spans="1:40" ht="9.6" customHeight="1" x14ac:dyDescent="0.25">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row>
    <row r="206" spans="1:40" ht="9.6" customHeight="1" x14ac:dyDescent="0.25">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row>
    <row r="207" spans="1:40" ht="9.6" customHeight="1" x14ac:dyDescent="0.25">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row>
    <row r="208" spans="1:40" ht="9.6" customHeight="1" x14ac:dyDescent="0.25">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8"/>
      <c r="AE208" s="203"/>
      <c r="AF208" s="210" t="s">
        <v>63</v>
      </c>
      <c r="AG208" s="210"/>
      <c r="AH208" s="210"/>
      <c r="AI208" s="210"/>
      <c r="AJ208" s="210"/>
      <c r="AK208" s="203"/>
      <c r="AL208" s="203"/>
      <c r="AM208" s="203"/>
      <c r="AN208" s="203"/>
    </row>
    <row r="209" spans="1:40" ht="9.6" customHeight="1" x14ac:dyDescent="0.25">
      <c r="A209" s="203"/>
      <c r="B209" s="203"/>
      <c r="C209" s="203"/>
      <c r="D209" s="203"/>
      <c r="E209" s="203"/>
      <c r="F209" s="203"/>
      <c r="G209" s="203"/>
      <c r="H209" s="203"/>
      <c r="I209" s="203"/>
      <c r="J209" s="203"/>
      <c r="K209" s="203"/>
      <c r="L209" s="203"/>
      <c r="M209" s="211"/>
      <c r="N209" s="203"/>
      <c r="O209" s="203"/>
      <c r="P209" s="203"/>
      <c r="Q209" s="203"/>
      <c r="R209" s="203"/>
      <c r="S209" s="203"/>
      <c r="T209" s="203"/>
      <c r="U209" s="203"/>
      <c r="V209" s="203"/>
      <c r="W209" s="203"/>
      <c r="X209" s="203"/>
      <c r="Y209" s="203"/>
      <c r="Z209" s="203"/>
      <c r="AA209" s="203"/>
      <c r="AB209" s="203"/>
      <c r="AC209" s="203"/>
      <c r="AD209" s="219"/>
      <c r="AE209" s="203"/>
      <c r="AF209" s="203"/>
      <c r="AG209" s="203"/>
      <c r="AH209" s="203"/>
      <c r="AI209" s="203"/>
      <c r="AJ209" s="211"/>
      <c r="AK209" s="203"/>
      <c r="AL209" s="203"/>
      <c r="AM209" s="203"/>
      <c r="AN209" s="203"/>
    </row>
    <row r="210" spans="1:40" ht="9.6" customHeight="1" x14ac:dyDescent="0.25">
      <c r="A210" s="203"/>
      <c r="B210" s="203"/>
      <c r="C210" s="203"/>
      <c r="D210" s="203"/>
      <c r="E210" s="211" t="s">
        <v>315</v>
      </c>
      <c r="F210" s="203"/>
      <c r="G210" s="211" t="s">
        <v>316</v>
      </c>
      <c r="H210" s="203"/>
      <c r="I210" s="211" t="s">
        <v>317</v>
      </c>
      <c r="J210" s="203"/>
      <c r="K210" s="211" t="s">
        <v>318</v>
      </c>
      <c r="L210" s="203"/>
      <c r="M210" s="211" t="s">
        <v>319</v>
      </c>
      <c r="N210" s="203"/>
      <c r="O210" s="211" t="s">
        <v>320</v>
      </c>
      <c r="P210" s="203"/>
      <c r="Q210" s="211" t="s">
        <v>321</v>
      </c>
      <c r="R210" s="203"/>
      <c r="S210" s="203"/>
      <c r="T210" s="203"/>
      <c r="U210" s="211"/>
      <c r="V210" s="203"/>
      <c r="W210" s="203"/>
      <c r="X210" s="211" t="s">
        <v>322</v>
      </c>
      <c r="Y210" s="203"/>
      <c r="Z210" s="211" t="s">
        <v>323</v>
      </c>
      <c r="AA210" s="211"/>
      <c r="AB210" s="211" t="s">
        <v>324</v>
      </c>
      <c r="AC210" s="211"/>
      <c r="AD210" s="211" t="s">
        <v>325</v>
      </c>
      <c r="AE210" s="203"/>
      <c r="AF210" s="203"/>
      <c r="AG210" s="203"/>
      <c r="AH210" s="211" t="s">
        <v>61</v>
      </c>
      <c r="AI210" s="203"/>
      <c r="AJ210" s="211" t="s">
        <v>62</v>
      </c>
      <c r="AK210" s="203"/>
      <c r="AL210" s="203"/>
      <c r="AM210" s="203"/>
      <c r="AN210" s="203"/>
    </row>
    <row r="211" spans="1:40" ht="9.6" customHeight="1" x14ac:dyDescent="0.25">
      <c r="A211" s="212" t="s">
        <v>69</v>
      </c>
      <c r="B211" s="203"/>
      <c r="C211" s="212" t="s">
        <v>71</v>
      </c>
      <c r="D211" s="203"/>
      <c r="E211" s="212" t="s">
        <v>326</v>
      </c>
      <c r="F211" s="203"/>
      <c r="G211" s="212" t="s">
        <v>327</v>
      </c>
      <c r="H211" s="203"/>
      <c r="I211" s="212" t="s">
        <v>328</v>
      </c>
      <c r="J211" s="203"/>
      <c r="K211" s="212" t="s">
        <v>328</v>
      </c>
      <c r="L211" s="203"/>
      <c r="M211" s="212" t="s">
        <v>328</v>
      </c>
      <c r="N211" s="203"/>
      <c r="O211" s="212" t="s">
        <v>329</v>
      </c>
      <c r="P211" s="203"/>
      <c r="Q211" s="212" t="s">
        <v>330</v>
      </c>
      <c r="R211" s="203"/>
      <c r="S211" s="212" t="s">
        <v>331</v>
      </c>
      <c r="T211" s="203"/>
      <c r="U211" s="212" t="s">
        <v>332</v>
      </c>
      <c r="V211" s="203"/>
      <c r="W211" s="203"/>
      <c r="X211" s="212" t="s">
        <v>333</v>
      </c>
      <c r="Y211" s="203"/>
      <c r="Z211" s="212" t="s">
        <v>334</v>
      </c>
      <c r="AA211" s="213"/>
      <c r="AB211" s="212" t="s">
        <v>335</v>
      </c>
      <c r="AC211" s="213"/>
      <c r="AD211" s="212" t="s">
        <v>336</v>
      </c>
      <c r="AE211" s="203"/>
      <c r="AF211" s="212" t="s">
        <v>72</v>
      </c>
      <c r="AG211" s="203"/>
      <c r="AH211" s="212" t="s">
        <v>73</v>
      </c>
      <c r="AI211" s="203"/>
      <c r="AJ211" s="212" t="s">
        <v>78</v>
      </c>
      <c r="AK211" s="203"/>
      <c r="AL211" s="212" t="s">
        <v>69</v>
      </c>
      <c r="AM211" s="213"/>
      <c r="AN211" s="203"/>
    </row>
    <row r="212" spans="1:40" ht="9.75" customHeight="1" x14ac:dyDescent="0.25">
      <c r="A212" s="203"/>
      <c r="B212" s="10" t="s">
        <v>287</v>
      </c>
      <c r="C212" s="203"/>
      <c r="D212" s="203"/>
      <c r="E212" s="220"/>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row>
    <row r="213" spans="1:40" ht="9.75" customHeight="1" x14ac:dyDescent="0.25">
      <c r="A213" s="215">
        <v>1</v>
      </c>
      <c r="B213" s="226"/>
      <c r="C213" s="273" t="s">
        <v>216</v>
      </c>
      <c r="D213" s="203"/>
      <c r="E213" s="189">
        <v>488092</v>
      </c>
      <c r="F213" s="203"/>
      <c r="G213" s="189">
        <v>84167</v>
      </c>
      <c r="H213" s="203"/>
      <c r="I213" s="189">
        <v>838602</v>
      </c>
      <c r="J213" s="203"/>
      <c r="K213" s="189">
        <v>60555</v>
      </c>
      <c r="L213" s="203"/>
      <c r="M213" s="189">
        <v>158944</v>
      </c>
      <c r="N213" s="203"/>
      <c r="O213" s="189">
        <v>618639</v>
      </c>
      <c r="P213" s="203"/>
      <c r="Q213" s="189">
        <v>0</v>
      </c>
      <c r="R213" s="203"/>
      <c r="S213" s="189">
        <v>256458</v>
      </c>
      <c r="T213" s="203"/>
      <c r="U213" s="189">
        <v>0</v>
      </c>
      <c r="V213" s="203"/>
      <c r="W213" s="203"/>
      <c r="X213" s="189">
        <v>3038690</v>
      </c>
      <c r="Y213" s="203"/>
      <c r="Z213" s="189">
        <v>896562</v>
      </c>
      <c r="AA213" s="189"/>
      <c r="AB213" s="189">
        <v>0</v>
      </c>
      <c r="AC213" s="189"/>
      <c r="AD213" s="189">
        <v>0</v>
      </c>
      <c r="AE213" s="203"/>
      <c r="AF213" s="189">
        <f t="shared" ref="AF213:AF232" si="17">SUM(E213:AD213)</f>
        <v>6440709</v>
      </c>
      <c r="AG213" s="204"/>
      <c r="AH213" s="105">
        <f t="shared" ref="AH213:AH228" si="18">AF213/AN213</f>
        <v>786.31534611158588</v>
      </c>
      <c r="AI213" s="203"/>
      <c r="AJ213" s="188">
        <f t="shared" ref="AJ213:AJ250" si="19">IF(AH$252,AH213/AH$252*100,0)</f>
        <v>150.20318921594651</v>
      </c>
      <c r="AK213" s="220"/>
      <c r="AL213" s="203">
        <v>1</v>
      </c>
      <c r="AM213" s="203"/>
      <c r="AN213" s="220">
        <v>8191</v>
      </c>
    </row>
    <row r="214" spans="1:40" ht="9.75" customHeight="1" x14ac:dyDescent="0.25">
      <c r="A214" s="215">
        <v>2</v>
      </c>
      <c r="B214" s="226"/>
      <c r="C214" s="273" t="s">
        <v>217</v>
      </c>
      <c r="D214" s="203"/>
      <c r="E214" s="190">
        <v>576532</v>
      </c>
      <c r="F214" s="203"/>
      <c r="G214" s="190">
        <v>161034</v>
      </c>
      <c r="H214" s="203"/>
      <c r="I214" s="190">
        <v>527836</v>
      </c>
      <c r="J214" s="203"/>
      <c r="K214" s="190">
        <v>0</v>
      </c>
      <c r="L214" s="203"/>
      <c r="M214" s="190">
        <v>118455</v>
      </c>
      <c r="N214" s="203"/>
      <c r="O214" s="190">
        <v>407590</v>
      </c>
      <c r="P214" s="203"/>
      <c r="Q214" s="190">
        <v>0</v>
      </c>
      <c r="R214" s="203"/>
      <c r="S214" s="190">
        <v>249339</v>
      </c>
      <c r="T214" s="203"/>
      <c r="U214" s="190">
        <v>0</v>
      </c>
      <c r="V214" s="203"/>
      <c r="W214" s="203"/>
      <c r="X214" s="190">
        <v>787839</v>
      </c>
      <c r="Y214" s="203"/>
      <c r="Z214" s="190">
        <v>2805264</v>
      </c>
      <c r="AA214" s="190"/>
      <c r="AB214" s="190">
        <v>0</v>
      </c>
      <c r="AC214" s="190"/>
      <c r="AD214" s="190">
        <v>47200</v>
      </c>
      <c r="AE214" s="203"/>
      <c r="AF214" s="190">
        <f t="shared" si="17"/>
        <v>5681089</v>
      </c>
      <c r="AG214" s="203"/>
      <c r="AH214" s="188">
        <f t="shared" si="18"/>
        <v>786.30989619377158</v>
      </c>
      <c r="AI214" s="203"/>
      <c r="AJ214" s="188">
        <f t="shared" si="19"/>
        <v>150.20214816410805</v>
      </c>
      <c r="AK214" s="220"/>
      <c r="AL214" s="203">
        <v>2</v>
      </c>
      <c r="AM214" s="203"/>
      <c r="AN214" s="220">
        <v>7225</v>
      </c>
    </row>
    <row r="215" spans="1:40" ht="9.75" customHeight="1" x14ac:dyDescent="0.25">
      <c r="A215" s="215">
        <v>3</v>
      </c>
      <c r="B215" s="226"/>
      <c r="C215" s="11" t="s">
        <v>132</v>
      </c>
      <c r="D215" s="203"/>
      <c r="E215" s="190">
        <v>220334</v>
      </c>
      <c r="F215" s="203"/>
      <c r="G215" s="190">
        <v>0</v>
      </c>
      <c r="H215" s="203"/>
      <c r="I215" s="190">
        <v>20730</v>
      </c>
      <c r="J215" s="203"/>
      <c r="K215" s="190">
        <v>0</v>
      </c>
      <c r="L215" s="203"/>
      <c r="M215" s="190">
        <v>0</v>
      </c>
      <c r="N215" s="203"/>
      <c r="O215" s="190">
        <v>318173</v>
      </c>
      <c r="P215" s="203"/>
      <c r="Q215" s="190">
        <v>0</v>
      </c>
      <c r="R215" s="203"/>
      <c r="S215" s="190">
        <v>244260</v>
      </c>
      <c r="T215" s="203"/>
      <c r="U215" s="190">
        <v>0</v>
      </c>
      <c r="V215" s="203"/>
      <c r="W215" s="203"/>
      <c r="X215" s="190">
        <v>55657</v>
      </c>
      <c r="Y215" s="203"/>
      <c r="Z215" s="190">
        <v>1428102</v>
      </c>
      <c r="AA215" s="190"/>
      <c r="AB215" s="190">
        <v>0</v>
      </c>
      <c r="AC215" s="190"/>
      <c r="AD215" s="190">
        <v>0</v>
      </c>
      <c r="AE215" s="203"/>
      <c r="AF215" s="190">
        <f t="shared" si="17"/>
        <v>2287256</v>
      </c>
      <c r="AG215" s="203"/>
      <c r="AH215" s="188">
        <f t="shared" si="18"/>
        <v>370.5858716785483</v>
      </c>
      <c r="AI215" s="203"/>
      <c r="AJ215" s="188">
        <f t="shared" si="19"/>
        <v>70.78989374905359</v>
      </c>
      <c r="AK215" s="220"/>
      <c r="AL215" s="203">
        <v>3</v>
      </c>
      <c r="AM215" s="203"/>
      <c r="AN215" s="220">
        <v>6172</v>
      </c>
    </row>
    <row r="216" spans="1:40" ht="9.75" customHeight="1" x14ac:dyDescent="0.25">
      <c r="A216" s="215">
        <v>4</v>
      </c>
      <c r="B216" s="226"/>
      <c r="C216" s="11" t="s">
        <v>218</v>
      </c>
      <c r="D216" s="203"/>
      <c r="E216" s="190">
        <v>199882</v>
      </c>
      <c r="F216" s="203"/>
      <c r="G216" s="190">
        <v>100035</v>
      </c>
      <c r="H216" s="203"/>
      <c r="I216" s="190">
        <v>247092</v>
      </c>
      <c r="J216" s="203"/>
      <c r="K216" s="190">
        <v>0</v>
      </c>
      <c r="L216" s="203"/>
      <c r="M216" s="190">
        <v>102664</v>
      </c>
      <c r="N216" s="203"/>
      <c r="O216" s="190">
        <v>141414</v>
      </c>
      <c r="P216" s="203"/>
      <c r="Q216" s="190">
        <v>0</v>
      </c>
      <c r="R216" s="203"/>
      <c r="S216" s="190">
        <v>40761</v>
      </c>
      <c r="T216" s="203"/>
      <c r="U216" s="190">
        <v>0</v>
      </c>
      <c r="V216" s="203"/>
      <c r="W216" s="203"/>
      <c r="X216" s="190">
        <v>7963</v>
      </c>
      <c r="Y216" s="203"/>
      <c r="Z216" s="190">
        <v>235481</v>
      </c>
      <c r="AA216" s="190"/>
      <c r="AB216" s="190">
        <v>0</v>
      </c>
      <c r="AC216" s="190"/>
      <c r="AD216" s="190">
        <v>0</v>
      </c>
      <c r="AE216" s="203"/>
      <c r="AF216" s="190">
        <f t="shared" si="17"/>
        <v>1075292</v>
      </c>
      <c r="AG216" s="203"/>
      <c r="AH216" s="188">
        <f t="shared" si="18"/>
        <v>256.93954599761054</v>
      </c>
      <c r="AI216" s="203"/>
      <c r="AJ216" s="188">
        <f t="shared" si="19"/>
        <v>49.080994584915224</v>
      </c>
      <c r="AK216" s="220"/>
      <c r="AL216" s="203">
        <v>4</v>
      </c>
      <c r="AM216" s="203"/>
      <c r="AN216" s="220">
        <v>4185</v>
      </c>
    </row>
    <row r="217" spans="1:40" ht="9.75" customHeight="1" x14ac:dyDescent="0.25">
      <c r="A217" s="215">
        <v>5</v>
      </c>
      <c r="B217" s="226"/>
      <c r="C217" s="273" t="s">
        <v>219</v>
      </c>
      <c r="D217" s="203"/>
      <c r="E217" s="190">
        <v>201422</v>
      </c>
      <c r="F217" s="203"/>
      <c r="G217" s="190">
        <v>113187</v>
      </c>
      <c r="H217" s="203"/>
      <c r="I217" s="190">
        <v>293453</v>
      </c>
      <c r="J217" s="203"/>
      <c r="K217" s="190">
        <v>0</v>
      </c>
      <c r="L217" s="203"/>
      <c r="M217" s="190">
        <v>65634</v>
      </c>
      <c r="N217" s="203"/>
      <c r="O217" s="190">
        <v>95600</v>
      </c>
      <c r="P217" s="203"/>
      <c r="Q217" s="190">
        <v>0</v>
      </c>
      <c r="R217" s="203"/>
      <c r="S217" s="190">
        <v>50888</v>
      </c>
      <c r="T217" s="203"/>
      <c r="U217" s="190">
        <v>0</v>
      </c>
      <c r="V217" s="203"/>
      <c r="W217" s="203"/>
      <c r="X217" s="190">
        <v>4789</v>
      </c>
      <c r="Y217" s="203"/>
      <c r="Z217" s="190">
        <v>749410</v>
      </c>
      <c r="AA217" s="190"/>
      <c r="AB217" s="190">
        <v>38286</v>
      </c>
      <c r="AC217" s="190"/>
      <c r="AD217" s="190">
        <v>0</v>
      </c>
      <c r="AE217" s="203"/>
      <c r="AF217" s="190">
        <f t="shared" si="17"/>
        <v>1612669</v>
      </c>
      <c r="AG217" s="203"/>
      <c r="AH217" s="193">
        <f t="shared" si="18"/>
        <v>287.2584609903812</v>
      </c>
      <c r="AI217" s="203"/>
      <c r="AJ217" s="193">
        <f t="shared" si="19"/>
        <v>54.872561222907656</v>
      </c>
      <c r="AK217" s="220"/>
      <c r="AL217" s="203">
        <v>5</v>
      </c>
      <c r="AM217" s="203"/>
      <c r="AN217" s="220">
        <v>5614</v>
      </c>
    </row>
    <row r="218" spans="1:40" ht="9.75" customHeight="1" x14ac:dyDescent="0.25">
      <c r="A218" s="215">
        <v>6</v>
      </c>
      <c r="B218" s="226"/>
      <c r="C218" s="273" t="s">
        <v>220</v>
      </c>
      <c r="D218" s="203"/>
      <c r="E218" s="190">
        <v>1538871</v>
      </c>
      <c r="F218" s="203"/>
      <c r="G218" s="190">
        <v>890441</v>
      </c>
      <c r="H218" s="203"/>
      <c r="I218" s="190">
        <v>2664578</v>
      </c>
      <c r="J218" s="203"/>
      <c r="K218" s="190">
        <v>505537</v>
      </c>
      <c r="L218" s="203"/>
      <c r="M218" s="190">
        <v>278377</v>
      </c>
      <c r="N218" s="203"/>
      <c r="O218" s="190">
        <v>717686</v>
      </c>
      <c r="P218" s="203"/>
      <c r="Q218" s="190">
        <v>0</v>
      </c>
      <c r="R218" s="203"/>
      <c r="S218" s="190">
        <v>173368</v>
      </c>
      <c r="T218" s="203"/>
      <c r="U218" s="190">
        <v>0</v>
      </c>
      <c r="V218" s="203"/>
      <c r="W218" s="203"/>
      <c r="X218" s="190">
        <v>1545612</v>
      </c>
      <c r="Y218" s="203"/>
      <c r="Z218" s="190">
        <v>5919740</v>
      </c>
      <c r="AA218" s="190"/>
      <c r="AB218" s="190">
        <v>0</v>
      </c>
      <c r="AC218" s="190"/>
      <c r="AD218" s="190">
        <v>0</v>
      </c>
      <c r="AE218" s="203"/>
      <c r="AF218" s="190">
        <f t="shared" si="17"/>
        <v>14234210</v>
      </c>
      <c r="AG218" s="203"/>
      <c r="AH218" s="193">
        <f t="shared" si="18"/>
        <v>333.97958704833411</v>
      </c>
      <c r="AI218" s="203"/>
      <c r="AJ218" s="193">
        <f t="shared" si="19"/>
        <v>63.797303913442548</v>
      </c>
      <c r="AK218" s="220"/>
      <c r="AL218" s="203">
        <v>6</v>
      </c>
      <c r="AM218" s="203"/>
      <c r="AN218" s="220">
        <v>42620</v>
      </c>
    </row>
    <row r="219" spans="1:40" ht="9.75" customHeight="1" x14ac:dyDescent="0.25">
      <c r="A219" s="215">
        <v>7</v>
      </c>
      <c r="B219" s="226"/>
      <c r="C219" s="273" t="s">
        <v>221</v>
      </c>
      <c r="D219" s="203"/>
      <c r="E219" s="190">
        <v>209198</v>
      </c>
      <c r="F219" s="203"/>
      <c r="G219" s="190">
        <v>15619</v>
      </c>
      <c r="H219" s="203"/>
      <c r="I219" s="190">
        <v>189018</v>
      </c>
      <c r="J219" s="203"/>
      <c r="K219" s="190">
        <v>0</v>
      </c>
      <c r="L219" s="203"/>
      <c r="M219" s="190">
        <v>57932</v>
      </c>
      <c r="N219" s="203"/>
      <c r="O219" s="190">
        <v>142867</v>
      </c>
      <c r="P219" s="203"/>
      <c r="Q219" s="190">
        <v>0</v>
      </c>
      <c r="R219" s="203"/>
      <c r="S219" s="190">
        <v>87303</v>
      </c>
      <c r="T219" s="203"/>
      <c r="U219" s="190">
        <v>0</v>
      </c>
      <c r="V219" s="203"/>
      <c r="W219" s="203"/>
      <c r="X219" s="190">
        <v>29608</v>
      </c>
      <c r="Y219" s="203"/>
      <c r="Z219" s="190">
        <v>675820</v>
      </c>
      <c r="AA219" s="190"/>
      <c r="AB219" s="190">
        <v>0</v>
      </c>
      <c r="AC219" s="190"/>
      <c r="AD219" s="190">
        <v>0</v>
      </c>
      <c r="AE219" s="203"/>
      <c r="AF219" s="190">
        <f t="shared" si="17"/>
        <v>1407365</v>
      </c>
      <c r="AG219" s="203"/>
      <c r="AH219" s="193">
        <f t="shared" si="18"/>
        <v>388.66749516708092</v>
      </c>
      <c r="AI219" s="203"/>
      <c r="AJ219" s="193">
        <f t="shared" si="19"/>
        <v>74.243873793586715</v>
      </c>
      <c r="AK219" s="220"/>
      <c r="AL219" s="203">
        <v>7</v>
      </c>
      <c r="AM219" s="203"/>
      <c r="AN219" s="220">
        <v>3621</v>
      </c>
    </row>
    <row r="220" spans="1:40" ht="9.75" customHeight="1" x14ac:dyDescent="0.25">
      <c r="A220" s="215">
        <v>8</v>
      </c>
      <c r="B220" s="226"/>
      <c r="C220" s="273" t="s">
        <v>222</v>
      </c>
      <c r="D220" s="203"/>
      <c r="E220" s="190">
        <v>353613</v>
      </c>
      <c r="F220" s="203"/>
      <c r="G220" s="190">
        <v>121427</v>
      </c>
      <c r="H220" s="203"/>
      <c r="I220" s="190">
        <v>597659</v>
      </c>
      <c r="J220" s="203"/>
      <c r="K220" s="190">
        <v>7458</v>
      </c>
      <c r="L220" s="203"/>
      <c r="M220" s="190">
        <v>32441</v>
      </c>
      <c r="N220" s="203"/>
      <c r="O220" s="190">
        <v>231111</v>
      </c>
      <c r="P220" s="203"/>
      <c r="Q220" s="190">
        <v>0</v>
      </c>
      <c r="R220" s="203"/>
      <c r="S220" s="190">
        <v>290745</v>
      </c>
      <c r="T220" s="203"/>
      <c r="U220" s="190">
        <v>0</v>
      </c>
      <c r="V220" s="203"/>
      <c r="W220" s="203"/>
      <c r="X220" s="190">
        <v>0</v>
      </c>
      <c r="Y220" s="203"/>
      <c r="Z220" s="190">
        <v>1599634</v>
      </c>
      <c r="AA220" s="190"/>
      <c r="AB220" s="190">
        <v>0</v>
      </c>
      <c r="AC220" s="190"/>
      <c r="AD220" s="190">
        <v>26635</v>
      </c>
      <c r="AE220" s="203"/>
      <c r="AF220" s="190">
        <f t="shared" si="17"/>
        <v>3260723</v>
      </c>
      <c r="AG220" s="203"/>
      <c r="AH220" s="193">
        <f t="shared" si="18"/>
        <v>598.95720058780307</v>
      </c>
      <c r="AI220" s="203"/>
      <c r="AJ220" s="193">
        <f t="shared" si="19"/>
        <v>114.4137427522322</v>
      </c>
      <c r="AK220" s="220"/>
      <c r="AL220" s="203">
        <v>8</v>
      </c>
      <c r="AM220" s="203"/>
      <c r="AN220" s="220">
        <v>5444</v>
      </c>
    </row>
    <row r="221" spans="1:40" ht="9.75" customHeight="1" x14ac:dyDescent="0.25">
      <c r="A221" s="215">
        <v>9</v>
      </c>
      <c r="B221" s="226"/>
      <c r="C221" s="273" t="s">
        <v>223</v>
      </c>
      <c r="D221" s="203"/>
      <c r="E221" s="190">
        <v>206402</v>
      </c>
      <c r="F221" s="203"/>
      <c r="G221" s="190">
        <v>541858</v>
      </c>
      <c r="H221" s="203"/>
      <c r="I221" s="190">
        <v>222382</v>
      </c>
      <c r="J221" s="203"/>
      <c r="K221" s="190">
        <v>0</v>
      </c>
      <c r="L221" s="203"/>
      <c r="M221" s="190">
        <v>87762</v>
      </c>
      <c r="N221" s="203"/>
      <c r="O221" s="190">
        <v>185621</v>
      </c>
      <c r="P221" s="203"/>
      <c r="Q221" s="190">
        <v>0</v>
      </c>
      <c r="R221" s="203"/>
      <c r="S221" s="190">
        <v>17599</v>
      </c>
      <c r="T221" s="203"/>
      <c r="U221" s="190">
        <v>0</v>
      </c>
      <c r="V221" s="203"/>
      <c r="W221" s="203"/>
      <c r="X221" s="190">
        <v>0</v>
      </c>
      <c r="Y221" s="203"/>
      <c r="Z221" s="190">
        <v>646425</v>
      </c>
      <c r="AA221" s="190"/>
      <c r="AB221" s="190">
        <v>0</v>
      </c>
      <c r="AC221" s="190"/>
      <c r="AD221" s="190">
        <v>34500</v>
      </c>
      <c r="AE221" s="203"/>
      <c r="AF221" s="190">
        <f t="shared" si="17"/>
        <v>1942549</v>
      </c>
      <c r="AG221" s="203"/>
      <c r="AH221" s="193">
        <f t="shared" si="18"/>
        <v>344.17948263642808</v>
      </c>
      <c r="AI221" s="203"/>
      <c r="AJ221" s="193">
        <f t="shared" si="19"/>
        <v>65.745703947318972</v>
      </c>
      <c r="AK221" s="220"/>
      <c r="AL221" s="203">
        <v>9</v>
      </c>
      <c r="AM221" s="203"/>
      <c r="AN221" s="220">
        <v>5644</v>
      </c>
    </row>
    <row r="222" spans="1:40" ht="9.75" customHeight="1" x14ac:dyDescent="0.25">
      <c r="A222" s="215">
        <v>10</v>
      </c>
      <c r="B222" s="226"/>
      <c r="C222" s="273" t="s">
        <v>224</v>
      </c>
      <c r="D222" s="203"/>
      <c r="E222" s="190">
        <v>195207</v>
      </c>
      <c r="F222" s="203"/>
      <c r="G222" s="190">
        <v>71514</v>
      </c>
      <c r="H222" s="203"/>
      <c r="I222" s="190">
        <v>75383</v>
      </c>
      <c r="J222" s="203"/>
      <c r="K222" s="190">
        <v>0</v>
      </c>
      <c r="L222" s="203"/>
      <c r="M222" s="190">
        <v>77132</v>
      </c>
      <c r="N222" s="203"/>
      <c r="O222" s="190">
        <v>113524</v>
      </c>
      <c r="P222" s="203"/>
      <c r="Q222" s="190">
        <v>0</v>
      </c>
      <c r="R222" s="203"/>
      <c r="S222" s="190">
        <v>54003</v>
      </c>
      <c r="T222" s="203"/>
      <c r="U222" s="190">
        <v>0</v>
      </c>
      <c r="V222" s="203"/>
      <c r="W222" s="203"/>
      <c r="X222" s="190">
        <v>0</v>
      </c>
      <c r="Y222" s="203"/>
      <c r="Z222" s="190">
        <v>181382</v>
      </c>
      <c r="AA222" s="190"/>
      <c r="AB222" s="190">
        <v>0</v>
      </c>
      <c r="AC222" s="190"/>
      <c r="AD222" s="190">
        <v>0</v>
      </c>
      <c r="AE222" s="203"/>
      <c r="AF222" s="190">
        <f t="shared" si="17"/>
        <v>768145</v>
      </c>
      <c r="AG222" s="203"/>
      <c r="AH222" s="193">
        <f t="shared" si="18"/>
        <v>208.11297751286915</v>
      </c>
      <c r="AI222" s="203"/>
      <c r="AJ222" s="193">
        <f t="shared" si="19"/>
        <v>39.75406698373596</v>
      </c>
      <c r="AK222" s="220"/>
      <c r="AL222" s="203">
        <v>10</v>
      </c>
      <c r="AM222" s="203"/>
      <c r="AN222" s="220">
        <v>3691</v>
      </c>
    </row>
    <row r="223" spans="1:40" ht="9.75" customHeight="1" x14ac:dyDescent="0.25">
      <c r="A223" s="215">
        <v>11</v>
      </c>
      <c r="B223" s="226"/>
      <c r="C223" s="273" t="s">
        <v>225</v>
      </c>
      <c r="D223" s="203"/>
      <c r="E223" s="190">
        <v>2076594</v>
      </c>
      <c r="F223" s="203"/>
      <c r="G223" s="190">
        <v>604614</v>
      </c>
      <c r="H223" s="203"/>
      <c r="I223" s="190">
        <v>2603996</v>
      </c>
      <c r="J223" s="203"/>
      <c r="K223" s="190">
        <v>128788</v>
      </c>
      <c r="L223" s="203"/>
      <c r="M223" s="190">
        <v>603805</v>
      </c>
      <c r="N223" s="203"/>
      <c r="O223" s="190">
        <v>934793</v>
      </c>
      <c r="P223" s="203"/>
      <c r="Q223" s="190">
        <v>0</v>
      </c>
      <c r="R223" s="203"/>
      <c r="S223" s="190">
        <v>465833</v>
      </c>
      <c r="T223" s="203"/>
      <c r="U223" s="190">
        <v>0</v>
      </c>
      <c r="V223" s="203"/>
      <c r="W223" s="203"/>
      <c r="X223" s="190">
        <v>1600581</v>
      </c>
      <c r="Y223" s="203"/>
      <c r="Z223" s="190">
        <v>7283251</v>
      </c>
      <c r="AA223" s="190"/>
      <c r="AB223" s="190">
        <v>0</v>
      </c>
      <c r="AC223" s="190"/>
      <c r="AD223" s="190">
        <v>0</v>
      </c>
      <c r="AE223" s="203"/>
      <c r="AF223" s="190">
        <f t="shared" si="17"/>
        <v>16302255</v>
      </c>
      <c r="AG223" s="203"/>
      <c r="AH223" s="193">
        <f t="shared" si="18"/>
        <v>774.78518131267526</v>
      </c>
      <c r="AI223" s="203"/>
      <c r="AJ223" s="193">
        <f t="shared" si="19"/>
        <v>148.00067907348767</v>
      </c>
      <c r="AK223" s="220"/>
      <c r="AL223" s="203">
        <v>11</v>
      </c>
      <c r="AM223" s="203"/>
      <c r="AN223" s="220">
        <v>21041</v>
      </c>
    </row>
    <row r="224" spans="1:40" ht="9.75" customHeight="1" x14ac:dyDescent="0.25">
      <c r="A224" s="215">
        <v>12</v>
      </c>
      <c r="B224" s="226"/>
      <c r="C224" s="11" t="s">
        <v>226</v>
      </c>
      <c r="D224" s="203"/>
      <c r="E224" s="190">
        <v>117540</v>
      </c>
      <c r="F224" s="203"/>
      <c r="G224" s="190">
        <v>163115</v>
      </c>
      <c r="H224" s="203"/>
      <c r="I224" s="190">
        <v>219656</v>
      </c>
      <c r="J224" s="203"/>
      <c r="K224" s="190">
        <v>0</v>
      </c>
      <c r="L224" s="203"/>
      <c r="M224" s="190">
        <v>50886</v>
      </c>
      <c r="N224" s="203"/>
      <c r="O224" s="190">
        <v>76641</v>
      </c>
      <c r="P224" s="203"/>
      <c r="Q224" s="190">
        <v>0</v>
      </c>
      <c r="R224" s="203"/>
      <c r="S224" s="190">
        <v>12997</v>
      </c>
      <c r="T224" s="203"/>
      <c r="U224" s="190">
        <v>0</v>
      </c>
      <c r="V224" s="203"/>
      <c r="W224" s="203"/>
      <c r="X224" s="190">
        <v>9118</v>
      </c>
      <c r="Y224" s="203"/>
      <c r="Z224" s="190">
        <v>427740</v>
      </c>
      <c r="AA224" s="190"/>
      <c r="AB224" s="190">
        <v>0</v>
      </c>
      <c r="AC224" s="190"/>
      <c r="AD224" s="190">
        <v>0</v>
      </c>
      <c r="AE224" s="203"/>
      <c r="AF224" s="190">
        <f t="shared" si="17"/>
        <v>1077693</v>
      </c>
      <c r="AG224" s="203"/>
      <c r="AH224" s="193">
        <f t="shared" si="18"/>
        <v>277.46987641606592</v>
      </c>
      <c r="AI224" s="203"/>
      <c r="AJ224" s="193">
        <f t="shared" si="19"/>
        <v>53.002730463222179</v>
      </c>
      <c r="AK224" s="220"/>
      <c r="AL224" s="203">
        <v>12</v>
      </c>
      <c r="AM224" s="203"/>
      <c r="AN224" s="220">
        <v>3884</v>
      </c>
    </row>
    <row r="225" spans="1:40" ht="9.75" customHeight="1" x14ac:dyDescent="0.25">
      <c r="A225" s="215">
        <v>13</v>
      </c>
      <c r="B225" s="226"/>
      <c r="C225" s="273" t="s">
        <v>227</v>
      </c>
      <c r="D225" s="203"/>
      <c r="E225" s="190">
        <v>239060</v>
      </c>
      <c r="F225" s="203"/>
      <c r="G225" s="190">
        <v>105262</v>
      </c>
      <c r="H225" s="203"/>
      <c r="I225" s="190">
        <v>126808</v>
      </c>
      <c r="J225" s="203"/>
      <c r="K225" s="190">
        <v>0</v>
      </c>
      <c r="L225" s="203"/>
      <c r="M225" s="190">
        <v>71086</v>
      </c>
      <c r="N225" s="203"/>
      <c r="O225" s="190">
        <v>71397</v>
      </c>
      <c r="P225" s="203"/>
      <c r="Q225" s="190">
        <v>0</v>
      </c>
      <c r="R225" s="203"/>
      <c r="S225" s="190">
        <v>83171</v>
      </c>
      <c r="T225" s="203"/>
      <c r="U225" s="190">
        <v>0</v>
      </c>
      <c r="V225" s="203"/>
      <c r="W225" s="203"/>
      <c r="X225" s="190">
        <v>63348</v>
      </c>
      <c r="Y225" s="203"/>
      <c r="Z225" s="190">
        <v>491018</v>
      </c>
      <c r="AA225" s="190"/>
      <c r="AB225" s="190">
        <v>0</v>
      </c>
      <c r="AC225" s="190"/>
      <c r="AD225" s="190">
        <v>0</v>
      </c>
      <c r="AE225" s="203"/>
      <c r="AF225" s="190">
        <f t="shared" si="17"/>
        <v>1251150</v>
      </c>
      <c r="AG225" s="203"/>
      <c r="AH225" s="193">
        <f t="shared" si="18"/>
        <v>353.23263692828908</v>
      </c>
      <c r="AI225" s="203"/>
      <c r="AJ225" s="193">
        <f t="shared" si="19"/>
        <v>67.47505166236229</v>
      </c>
      <c r="AK225" s="220"/>
      <c r="AL225" s="203">
        <v>13</v>
      </c>
      <c r="AM225" s="203"/>
      <c r="AN225" s="220">
        <v>3542</v>
      </c>
    </row>
    <row r="226" spans="1:40" ht="9.75" customHeight="1" x14ac:dyDescent="0.25">
      <c r="A226" s="215">
        <v>14</v>
      </c>
      <c r="B226" s="226"/>
      <c r="C226" s="273" t="s">
        <v>146</v>
      </c>
      <c r="D226" s="203"/>
      <c r="E226" s="190">
        <v>1587561</v>
      </c>
      <c r="F226" s="203"/>
      <c r="G226" s="190">
        <v>65117</v>
      </c>
      <c r="H226" s="203"/>
      <c r="I226" s="190">
        <v>966873</v>
      </c>
      <c r="J226" s="203"/>
      <c r="K226" s="190">
        <v>0</v>
      </c>
      <c r="L226" s="203"/>
      <c r="M226" s="190">
        <v>0</v>
      </c>
      <c r="N226" s="203"/>
      <c r="O226" s="190">
        <v>483997</v>
      </c>
      <c r="P226" s="203"/>
      <c r="Q226" s="190">
        <v>0</v>
      </c>
      <c r="R226" s="203"/>
      <c r="S226" s="190">
        <v>247326</v>
      </c>
      <c r="T226" s="203"/>
      <c r="U226" s="190">
        <v>43569</v>
      </c>
      <c r="V226" s="203"/>
      <c r="W226" s="203"/>
      <c r="X226" s="190">
        <v>448369</v>
      </c>
      <c r="Y226" s="203"/>
      <c r="Z226" s="190">
        <v>4332531</v>
      </c>
      <c r="AA226" s="190"/>
      <c r="AB226" s="190">
        <v>0</v>
      </c>
      <c r="AC226" s="190"/>
      <c r="AD226" s="190">
        <v>0</v>
      </c>
      <c r="AE226" s="203"/>
      <c r="AF226" s="190">
        <f t="shared" si="17"/>
        <v>8175343</v>
      </c>
      <c r="AG226" s="203"/>
      <c r="AH226" s="193">
        <f t="shared" si="18"/>
        <v>499.13566151779719</v>
      </c>
      <c r="AI226" s="203"/>
      <c r="AJ226" s="193">
        <f t="shared" si="19"/>
        <v>95.345675983723069</v>
      </c>
      <c r="AK226" s="220"/>
      <c r="AL226" s="203">
        <v>14</v>
      </c>
      <c r="AM226" s="203"/>
      <c r="AN226" s="220">
        <v>16379</v>
      </c>
    </row>
    <row r="227" spans="1:40" ht="9.75" customHeight="1" x14ac:dyDescent="0.25">
      <c r="A227" s="215">
        <v>15</v>
      </c>
      <c r="B227" s="226"/>
      <c r="C227" s="273" t="s">
        <v>228</v>
      </c>
      <c r="D227" s="203"/>
      <c r="E227" s="190">
        <v>403763</v>
      </c>
      <c r="F227" s="203"/>
      <c r="G227" s="190">
        <v>195047</v>
      </c>
      <c r="H227" s="203"/>
      <c r="I227" s="190">
        <v>391997</v>
      </c>
      <c r="J227" s="203"/>
      <c r="K227" s="190">
        <v>121125</v>
      </c>
      <c r="L227" s="203"/>
      <c r="M227" s="190">
        <v>3759</v>
      </c>
      <c r="N227" s="203"/>
      <c r="O227" s="190">
        <v>42456</v>
      </c>
      <c r="P227" s="203"/>
      <c r="Q227" s="190">
        <v>0</v>
      </c>
      <c r="R227" s="203"/>
      <c r="S227" s="190">
        <v>191957</v>
      </c>
      <c r="T227" s="203"/>
      <c r="U227" s="190">
        <v>0</v>
      </c>
      <c r="V227" s="203"/>
      <c r="W227" s="203"/>
      <c r="X227" s="190">
        <v>176358</v>
      </c>
      <c r="Y227" s="203"/>
      <c r="Z227" s="190">
        <v>691409</v>
      </c>
      <c r="AA227" s="190"/>
      <c r="AB227" s="190">
        <v>0</v>
      </c>
      <c r="AC227" s="190"/>
      <c r="AD227" s="190">
        <v>39995</v>
      </c>
      <c r="AE227" s="203"/>
      <c r="AF227" s="190">
        <f t="shared" si="17"/>
        <v>2257866</v>
      </c>
      <c r="AG227" s="203"/>
      <c r="AH227" s="193">
        <f t="shared" si="18"/>
        <v>455.12316065309415</v>
      </c>
      <c r="AI227" s="203"/>
      <c r="AJ227" s="193">
        <f t="shared" si="19"/>
        <v>86.938339120797508</v>
      </c>
      <c r="AK227" s="220"/>
      <c r="AL227" s="203">
        <v>15</v>
      </c>
      <c r="AM227" s="203"/>
      <c r="AN227" s="220">
        <v>4961</v>
      </c>
    </row>
    <row r="228" spans="1:40" ht="9.75" customHeight="1" x14ac:dyDescent="0.25">
      <c r="A228" s="215">
        <v>16</v>
      </c>
      <c r="B228" s="226"/>
      <c r="C228" s="273" t="s">
        <v>229</v>
      </c>
      <c r="D228" s="203"/>
      <c r="E228" s="190">
        <v>392110</v>
      </c>
      <c r="F228" s="203"/>
      <c r="G228" s="190">
        <v>380347</v>
      </c>
      <c r="H228" s="203"/>
      <c r="I228" s="190">
        <v>1499673</v>
      </c>
      <c r="J228" s="203"/>
      <c r="K228" s="190">
        <v>23048</v>
      </c>
      <c r="L228" s="203"/>
      <c r="M228" s="190">
        <v>101383</v>
      </c>
      <c r="N228" s="203"/>
      <c r="O228" s="190">
        <v>256119</v>
      </c>
      <c r="P228" s="203"/>
      <c r="Q228" s="190">
        <v>0</v>
      </c>
      <c r="R228" s="203"/>
      <c r="S228" s="190">
        <v>196232</v>
      </c>
      <c r="T228" s="203"/>
      <c r="U228" s="190">
        <v>0</v>
      </c>
      <c r="V228" s="203"/>
      <c r="W228" s="203"/>
      <c r="X228" s="190">
        <v>639815</v>
      </c>
      <c r="Y228" s="203"/>
      <c r="Z228" s="190">
        <v>2936957</v>
      </c>
      <c r="AA228" s="190"/>
      <c r="AB228" s="190">
        <v>0</v>
      </c>
      <c r="AC228" s="190"/>
      <c r="AD228" s="190">
        <v>27267</v>
      </c>
      <c r="AE228" s="203"/>
      <c r="AF228" s="190">
        <f t="shared" si="17"/>
        <v>6452951</v>
      </c>
      <c r="AG228" s="203"/>
      <c r="AH228" s="193">
        <f t="shared" si="18"/>
        <v>785.41273125608564</v>
      </c>
      <c r="AI228" s="203"/>
      <c r="AJ228" s="193">
        <f t="shared" si="19"/>
        <v>150.03077031225826</v>
      </c>
      <c r="AK228" s="220"/>
      <c r="AL228" s="203">
        <v>16</v>
      </c>
      <c r="AM228" s="203"/>
      <c r="AN228" s="220">
        <v>8216</v>
      </c>
    </row>
    <row r="229" spans="1:40" ht="9.75" customHeight="1" x14ac:dyDescent="0.25">
      <c r="A229" s="215">
        <v>17</v>
      </c>
      <c r="B229" s="226"/>
      <c r="C229" s="273" t="s">
        <v>230</v>
      </c>
      <c r="D229" s="203"/>
      <c r="E229" s="190">
        <v>951020</v>
      </c>
      <c r="F229" s="203"/>
      <c r="G229" s="190">
        <v>232517</v>
      </c>
      <c r="H229" s="203"/>
      <c r="I229" s="190">
        <v>763876</v>
      </c>
      <c r="J229" s="203"/>
      <c r="K229" s="190">
        <v>49029</v>
      </c>
      <c r="L229" s="203"/>
      <c r="M229" s="190">
        <v>377554</v>
      </c>
      <c r="N229" s="203"/>
      <c r="O229" s="190">
        <v>319706</v>
      </c>
      <c r="P229" s="203"/>
      <c r="Q229" s="190">
        <v>0</v>
      </c>
      <c r="R229" s="203"/>
      <c r="S229" s="190">
        <v>0</v>
      </c>
      <c r="T229" s="203"/>
      <c r="U229" s="190">
        <v>0</v>
      </c>
      <c r="V229" s="203"/>
      <c r="W229" s="203"/>
      <c r="X229" s="190">
        <v>316171</v>
      </c>
      <c r="Y229" s="203"/>
      <c r="Z229" s="190">
        <v>1755650</v>
      </c>
      <c r="AA229" s="190"/>
      <c r="AB229" s="190">
        <v>0</v>
      </c>
      <c r="AC229" s="190"/>
      <c r="AD229" s="190">
        <v>0</v>
      </c>
      <c r="AE229" s="203"/>
      <c r="AF229" s="190">
        <f t="shared" si="17"/>
        <v>4765523</v>
      </c>
      <c r="AG229" s="203"/>
      <c r="AH229" s="193">
        <f t="shared" ref="AH229:AH243" si="20">AF229/AN229</f>
        <v>330.02236842105265</v>
      </c>
      <c r="AI229" s="203"/>
      <c r="AJ229" s="193">
        <f t="shared" si="19"/>
        <v>63.041389812081391</v>
      </c>
      <c r="AK229" s="220"/>
      <c r="AL229" s="203">
        <v>17</v>
      </c>
      <c r="AM229" s="203"/>
      <c r="AN229" s="220">
        <v>14440</v>
      </c>
    </row>
    <row r="230" spans="1:40" ht="9.75" customHeight="1" x14ac:dyDescent="0.25">
      <c r="A230" s="215">
        <v>18</v>
      </c>
      <c r="B230" s="226"/>
      <c r="C230" s="273" t="s">
        <v>231</v>
      </c>
      <c r="D230" s="203"/>
      <c r="E230" s="190">
        <v>1871909</v>
      </c>
      <c r="F230" s="203"/>
      <c r="G230" s="190">
        <v>798265</v>
      </c>
      <c r="H230" s="203"/>
      <c r="I230" s="190">
        <v>4930755</v>
      </c>
      <c r="J230" s="203"/>
      <c r="K230" s="190">
        <v>0</v>
      </c>
      <c r="L230" s="203"/>
      <c r="M230" s="190">
        <v>461004</v>
      </c>
      <c r="N230" s="203"/>
      <c r="O230" s="190">
        <v>386039</v>
      </c>
      <c r="P230" s="203"/>
      <c r="Q230" s="190">
        <v>0</v>
      </c>
      <c r="R230" s="203"/>
      <c r="S230" s="190">
        <v>254081</v>
      </c>
      <c r="T230" s="203"/>
      <c r="U230" s="190">
        <v>0</v>
      </c>
      <c r="V230" s="203"/>
      <c r="W230" s="203"/>
      <c r="X230" s="190">
        <v>2345943</v>
      </c>
      <c r="Y230" s="203"/>
      <c r="Z230" s="190">
        <v>2308551</v>
      </c>
      <c r="AA230" s="190"/>
      <c r="AB230" s="190">
        <v>0</v>
      </c>
      <c r="AC230" s="190"/>
      <c r="AD230" s="190">
        <v>414510</v>
      </c>
      <c r="AE230" s="203"/>
      <c r="AF230" s="190">
        <f t="shared" si="17"/>
        <v>13771057</v>
      </c>
      <c r="AG230" s="203"/>
      <c r="AH230" s="193">
        <f t="shared" si="20"/>
        <v>591.23548857976982</v>
      </c>
      <c r="AI230" s="203"/>
      <c r="AJ230" s="193">
        <f t="shared" si="19"/>
        <v>112.93872922801557</v>
      </c>
      <c r="AK230" s="220"/>
      <c r="AL230" s="203">
        <v>18</v>
      </c>
      <c r="AM230" s="203"/>
      <c r="AN230" s="220">
        <v>23292</v>
      </c>
    </row>
    <row r="231" spans="1:40" ht="9.75" customHeight="1" x14ac:dyDescent="0.25">
      <c r="A231" s="215">
        <v>19</v>
      </c>
      <c r="B231" s="226"/>
      <c r="C231" s="273" t="s">
        <v>232</v>
      </c>
      <c r="D231" s="203"/>
      <c r="E231" s="190">
        <v>5693638</v>
      </c>
      <c r="F231" s="203"/>
      <c r="G231" s="190">
        <v>1383235</v>
      </c>
      <c r="H231" s="203"/>
      <c r="I231" s="190">
        <v>3840451</v>
      </c>
      <c r="J231" s="203"/>
      <c r="K231" s="190">
        <v>255908</v>
      </c>
      <c r="L231" s="203"/>
      <c r="M231" s="190">
        <v>1086694</v>
      </c>
      <c r="N231" s="203"/>
      <c r="O231" s="190">
        <v>1330907</v>
      </c>
      <c r="P231" s="203"/>
      <c r="Q231" s="190">
        <v>0</v>
      </c>
      <c r="R231" s="203"/>
      <c r="S231" s="190">
        <v>726665</v>
      </c>
      <c r="T231" s="203"/>
      <c r="U231" s="190">
        <v>0</v>
      </c>
      <c r="V231" s="203"/>
      <c r="W231" s="203"/>
      <c r="X231" s="190">
        <v>862456</v>
      </c>
      <c r="Y231" s="203"/>
      <c r="Z231" s="190">
        <v>5827426</v>
      </c>
      <c r="AA231" s="190"/>
      <c r="AB231" s="190">
        <v>0</v>
      </c>
      <c r="AC231" s="190"/>
      <c r="AD231" s="190">
        <v>361704</v>
      </c>
      <c r="AE231" s="203"/>
      <c r="AF231" s="190">
        <f t="shared" si="17"/>
        <v>21369084</v>
      </c>
      <c r="AG231" s="203"/>
      <c r="AH231" s="193">
        <f t="shared" si="20"/>
        <v>501.43335836305613</v>
      </c>
      <c r="AI231" s="203"/>
      <c r="AJ231" s="193">
        <f t="shared" si="19"/>
        <v>95.784585634559676</v>
      </c>
      <c r="AK231" s="220"/>
      <c r="AL231" s="203">
        <v>19</v>
      </c>
      <c r="AM231" s="203"/>
      <c r="AN231" s="220">
        <v>42616</v>
      </c>
    </row>
    <row r="232" spans="1:40" ht="9.75" customHeight="1" x14ac:dyDescent="0.25">
      <c r="A232" s="215">
        <v>20</v>
      </c>
      <c r="B232" s="226"/>
      <c r="C232" s="273" t="s">
        <v>233</v>
      </c>
      <c r="D232" s="203"/>
      <c r="E232" s="190">
        <v>195600</v>
      </c>
      <c r="F232" s="203"/>
      <c r="G232" s="190">
        <v>70113</v>
      </c>
      <c r="H232" s="203"/>
      <c r="I232" s="190">
        <v>330098</v>
      </c>
      <c r="J232" s="203"/>
      <c r="K232" s="190">
        <v>35112</v>
      </c>
      <c r="L232" s="203"/>
      <c r="M232" s="190">
        <v>57654</v>
      </c>
      <c r="N232" s="203"/>
      <c r="O232" s="190">
        <v>263527</v>
      </c>
      <c r="P232" s="203"/>
      <c r="Q232" s="190">
        <v>0</v>
      </c>
      <c r="R232" s="203"/>
      <c r="S232" s="190">
        <v>134664</v>
      </c>
      <c r="T232" s="203"/>
      <c r="U232" s="190">
        <v>0</v>
      </c>
      <c r="V232" s="203"/>
      <c r="W232" s="203"/>
      <c r="X232" s="190">
        <v>204916</v>
      </c>
      <c r="Y232" s="203"/>
      <c r="Z232" s="190">
        <v>681755</v>
      </c>
      <c r="AA232" s="190"/>
      <c r="AB232" s="190">
        <v>0</v>
      </c>
      <c r="AC232" s="190"/>
      <c r="AD232" s="190">
        <v>18591</v>
      </c>
      <c r="AE232" s="203"/>
      <c r="AF232" s="190">
        <f t="shared" si="17"/>
        <v>1992030</v>
      </c>
      <c r="AG232" s="203"/>
      <c r="AH232" s="193">
        <f t="shared" si="20"/>
        <v>406.95199182839633</v>
      </c>
      <c r="AI232" s="203"/>
      <c r="AJ232" s="193">
        <f t="shared" si="19"/>
        <v>77.736606989395611</v>
      </c>
      <c r="AK232" s="220"/>
      <c r="AL232" s="203">
        <v>20</v>
      </c>
      <c r="AM232" s="203"/>
      <c r="AN232" s="220">
        <v>4895</v>
      </c>
    </row>
    <row r="233" spans="1:40" ht="9.75" customHeight="1" x14ac:dyDescent="0.25">
      <c r="A233" s="215">
        <v>21</v>
      </c>
      <c r="B233" s="226"/>
      <c r="C233" s="273" t="s">
        <v>234</v>
      </c>
      <c r="D233" s="203"/>
      <c r="E233" s="190">
        <v>207433</v>
      </c>
      <c r="F233" s="203"/>
      <c r="G233" s="190">
        <v>111331</v>
      </c>
      <c r="H233" s="203"/>
      <c r="I233" s="190">
        <v>625016</v>
      </c>
      <c r="J233" s="203"/>
      <c r="K233" s="190">
        <v>6363</v>
      </c>
      <c r="L233" s="203"/>
      <c r="M233" s="190">
        <v>82481</v>
      </c>
      <c r="N233" s="203"/>
      <c r="O233" s="190">
        <v>181215</v>
      </c>
      <c r="P233" s="203"/>
      <c r="Q233" s="190">
        <v>0</v>
      </c>
      <c r="R233" s="203"/>
      <c r="S233" s="190">
        <v>96140</v>
      </c>
      <c r="T233" s="203"/>
      <c r="U233" s="190">
        <v>0</v>
      </c>
      <c r="V233" s="203"/>
      <c r="W233" s="203"/>
      <c r="X233" s="190">
        <v>128529</v>
      </c>
      <c r="Y233" s="203"/>
      <c r="Z233" s="190">
        <v>1358010</v>
      </c>
      <c r="AA233" s="190"/>
      <c r="AB233" s="190">
        <v>0</v>
      </c>
      <c r="AC233" s="190"/>
      <c r="AD233" s="190">
        <v>0</v>
      </c>
      <c r="AE233" s="203"/>
      <c r="AF233" s="190">
        <f t="shared" ref="AF233:AF243" si="21">SUM(E233:AD233)</f>
        <v>2796518</v>
      </c>
      <c r="AG233" s="203"/>
      <c r="AH233" s="193">
        <f t="shared" si="20"/>
        <v>468.58545576407505</v>
      </c>
      <c r="AI233" s="203"/>
      <c r="AJ233" s="193">
        <f t="shared" si="19"/>
        <v>89.509927822245317</v>
      </c>
      <c r="AK233" s="220"/>
      <c r="AL233" s="203">
        <v>21</v>
      </c>
      <c r="AM233" s="203"/>
      <c r="AN233" s="220">
        <v>5968</v>
      </c>
    </row>
    <row r="234" spans="1:40" ht="9.75" customHeight="1" x14ac:dyDescent="0.25">
      <c r="A234" s="215">
        <v>22</v>
      </c>
      <c r="B234" s="226"/>
      <c r="C234" s="11" t="s">
        <v>187</v>
      </c>
      <c r="D234" s="203"/>
      <c r="E234" s="190">
        <v>231072</v>
      </c>
      <c r="F234" s="203"/>
      <c r="G234" s="190">
        <v>257938</v>
      </c>
      <c r="H234" s="203"/>
      <c r="I234" s="190">
        <v>206</v>
      </c>
      <c r="J234" s="203"/>
      <c r="K234" s="190">
        <v>0</v>
      </c>
      <c r="L234" s="203"/>
      <c r="M234" s="190">
        <v>89060</v>
      </c>
      <c r="N234" s="203"/>
      <c r="O234" s="190">
        <v>178975</v>
      </c>
      <c r="P234" s="203"/>
      <c r="Q234" s="190">
        <v>0</v>
      </c>
      <c r="R234" s="203"/>
      <c r="S234" s="190">
        <v>77520</v>
      </c>
      <c r="T234" s="203"/>
      <c r="U234" s="190">
        <v>0</v>
      </c>
      <c r="V234" s="203"/>
      <c r="W234" s="203"/>
      <c r="X234" s="190">
        <v>149260</v>
      </c>
      <c r="Y234" s="203"/>
      <c r="Z234" s="190">
        <v>1289772</v>
      </c>
      <c r="AA234" s="190"/>
      <c r="AB234" s="190">
        <v>0</v>
      </c>
      <c r="AC234" s="190"/>
      <c r="AD234" s="190">
        <v>0</v>
      </c>
      <c r="AE234" s="203"/>
      <c r="AF234" s="190">
        <f t="shared" si="21"/>
        <v>2273803</v>
      </c>
      <c r="AG234" s="203"/>
      <c r="AH234" s="193">
        <f t="shared" si="20"/>
        <v>481.63588222834147</v>
      </c>
      <c r="AI234" s="203"/>
      <c r="AJ234" s="193">
        <f t="shared" si="19"/>
        <v>92.002840729585216</v>
      </c>
      <c r="AK234" s="220"/>
      <c r="AL234" s="203">
        <v>22</v>
      </c>
      <c r="AM234" s="203"/>
      <c r="AN234" s="220">
        <v>4721</v>
      </c>
    </row>
    <row r="235" spans="1:40" ht="9.75" customHeight="1" x14ac:dyDescent="0.25">
      <c r="A235" s="215">
        <v>23</v>
      </c>
      <c r="B235" s="226"/>
      <c r="C235" s="273" t="s">
        <v>195</v>
      </c>
      <c r="D235" s="203"/>
      <c r="E235" s="190">
        <v>603917</v>
      </c>
      <c r="F235" s="203"/>
      <c r="G235" s="190">
        <v>228402</v>
      </c>
      <c r="H235" s="203"/>
      <c r="I235" s="190">
        <v>443782</v>
      </c>
      <c r="J235" s="203"/>
      <c r="K235" s="190">
        <v>0</v>
      </c>
      <c r="L235" s="203"/>
      <c r="M235" s="190">
        <v>113181</v>
      </c>
      <c r="N235" s="203"/>
      <c r="O235" s="190">
        <v>176780</v>
      </c>
      <c r="P235" s="203"/>
      <c r="Q235" s="190">
        <v>0</v>
      </c>
      <c r="R235" s="203"/>
      <c r="S235" s="190">
        <v>148785</v>
      </c>
      <c r="T235" s="203"/>
      <c r="U235" s="190">
        <v>0</v>
      </c>
      <c r="V235" s="203"/>
      <c r="W235" s="203"/>
      <c r="X235" s="190">
        <v>33538</v>
      </c>
      <c r="Y235" s="203"/>
      <c r="Z235" s="190">
        <v>998008</v>
      </c>
      <c r="AA235" s="190"/>
      <c r="AB235" s="190">
        <v>0</v>
      </c>
      <c r="AC235" s="190"/>
      <c r="AD235" s="190">
        <v>51755</v>
      </c>
      <c r="AE235" s="203"/>
      <c r="AF235" s="190">
        <f t="shared" si="21"/>
        <v>2798148</v>
      </c>
      <c r="AG235" s="203"/>
      <c r="AH235" s="193">
        <f t="shared" si="20"/>
        <v>307.96257979308825</v>
      </c>
      <c r="AI235" s="203"/>
      <c r="AJ235" s="193">
        <f t="shared" si="19"/>
        <v>58.82749443062243</v>
      </c>
      <c r="AK235" s="220"/>
      <c r="AL235" s="203">
        <v>23</v>
      </c>
      <c r="AM235" s="203"/>
      <c r="AN235" s="220">
        <v>9086</v>
      </c>
    </row>
    <row r="236" spans="1:40" ht="9.75" customHeight="1" x14ac:dyDescent="0.25">
      <c r="A236" s="215">
        <v>24</v>
      </c>
      <c r="B236" s="226"/>
      <c r="C236" s="274" t="s">
        <v>235</v>
      </c>
      <c r="D236" s="203"/>
      <c r="E236" s="190">
        <v>1225507</v>
      </c>
      <c r="F236" s="203"/>
      <c r="G236" s="190">
        <v>222898</v>
      </c>
      <c r="H236" s="203"/>
      <c r="I236" s="190">
        <v>888875</v>
      </c>
      <c r="J236" s="203"/>
      <c r="K236" s="190">
        <v>12743</v>
      </c>
      <c r="L236" s="203"/>
      <c r="M236" s="190">
        <v>181409</v>
      </c>
      <c r="N236" s="203"/>
      <c r="O236" s="190">
        <v>356412</v>
      </c>
      <c r="P236" s="203"/>
      <c r="Q236" s="190">
        <v>0</v>
      </c>
      <c r="R236" s="203"/>
      <c r="S236" s="190">
        <v>209943</v>
      </c>
      <c r="T236" s="203"/>
      <c r="U236" s="190">
        <v>0</v>
      </c>
      <c r="V236" s="203"/>
      <c r="W236" s="203"/>
      <c r="X236" s="190">
        <v>0</v>
      </c>
      <c r="Y236" s="203"/>
      <c r="Z236" s="190">
        <v>2206283</v>
      </c>
      <c r="AA236" s="190"/>
      <c r="AB236" s="190">
        <v>0</v>
      </c>
      <c r="AC236" s="190"/>
      <c r="AD236" s="190">
        <v>0</v>
      </c>
      <c r="AE236" s="203"/>
      <c r="AF236" s="190">
        <f t="shared" si="21"/>
        <v>5304070</v>
      </c>
      <c r="AG236" s="203"/>
      <c r="AH236" s="193">
        <f t="shared" si="20"/>
        <v>686.43328588067811</v>
      </c>
      <c r="AI236" s="203"/>
      <c r="AJ236" s="193">
        <f t="shared" si="19"/>
        <v>131.12356160047253</v>
      </c>
      <c r="AK236" s="220"/>
      <c r="AL236" s="203">
        <v>24</v>
      </c>
      <c r="AM236" s="203"/>
      <c r="AN236" s="220">
        <v>7727</v>
      </c>
    </row>
    <row r="237" spans="1:40" ht="9.75" customHeight="1" x14ac:dyDescent="0.25">
      <c r="A237" s="215">
        <v>25</v>
      </c>
      <c r="B237" s="226"/>
      <c r="C237" s="273" t="s">
        <v>236</v>
      </c>
      <c r="D237" s="203"/>
      <c r="E237" s="190">
        <v>384909</v>
      </c>
      <c r="F237" s="203"/>
      <c r="G237" s="190">
        <v>254836</v>
      </c>
      <c r="H237" s="203"/>
      <c r="I237" s="190">
        <v>460171</v>
      </c>
      <c r="J237" s="203"/>
      <c r="K237" s="190">
        <v>0</v>
      </c>
      <c r="L237" s="203"/>
      <c r="M237" s="190">
        <v>34130</v>
      </c>
      <c r="N237" s="203"/>
      <c r="O237" s="190">
        <v>207839</v>
      </c>
      <c r="P237" s="203"/>
      <c r="Q237" s="190">
        <v>0</v>
      </c>
      <c r="R237" s="203"/>
      <c r="S237" s="190">
        <v>90308</v>
      </c>
      <c r="T237" s="203"/>
      <c r="U237" s="190">
        <v>0</v>
      </c>
      <c r="V237" s="203"/>
      <c r="W237" s="203"/>
      <c r="X237" s="190">
        <v>0</v>
      </c>
      <c r="Y237" s="203"/>
      <c r="Z237" s="190">
        <v>775145</v>
      </c>
      <c r="AA237" s="190"/>
      <c r="AB237" s="190">
        <v>0</v>
      </c>
      <c r="AC237" s="190"/>
      <c r="AD237" s="190">
        <v>0</v>
      </c>
      <c r="AE237" s="203"/>
      <c r="AF237" s="190">
        <f t="shared" si="21"/>
        <v>2207338</v>
      </c>
      <c r="AG237" s="203"/>
      <c r="AH237" s="193">
        <f t="shared" si="20"/>
        <v>379.07229950197495</v>
      </c>
      <c r="AI237" s="203"/>
      <c r="AJ237" s="193">
        <f t="shared" si="19"/>
        <v>72.410984486291653</v>
      </c>
      <c r="AK237" s="220"/>
      <c r="AL237" s="203">
        <v>25</v>
      </c>
      <c r="AM237" s="203"/>
      <c r="AN237" s="220">
        <v>5823</v>
      </c>
    </row>
    <row r="238" spans="1:40" ht="9.75" customHeight="1" x14ac:dyDescent="0.25">
      <c r="A238" s="215">
        <v>26</v>
      </c>
      <c r="B238" s="226"/>
      <c r="C238" s="273" t="s">
        <v>237</v>
      </c>
      <c r="D238" s="203"/>
      <c r="E238" s="190">
        <v>219461</v>
      </c>
      <c r="F238" s="203"/>
      <c r="G238" s="190">
        <v>323155</v>
      </c>
      <c r="H238" s="203"/>
      <c r="I238" s="190">
        <v>703410</v>
      </c>
      <c r="J238" s="203"/>
      <c r="K238" s="190">
        <v>0</v>
      </c>
      <c r="L238" s="203"/>
      <c r="M238" s="190">
        <v>0</v>
      </c>
      <c r="N238" s="203"/>
      <c r="O238" s="190">
        <v>319352</v>
      </c>
      <c r="P238" s="203"/>
      <c r="Q238" s="190">
        <v>0</v>
      </c>
      <c r="R238" s="203"/>
      <c r="S238" s="190">
        <v>87225</v>
      </c>
      <c r="T238" s="203"/>
      <c r="U238" s="190">
        <v>0</v>
      </c>
      <c r="V238" s="203"/>
      <c r="W238" s="203"/>
      <c r="X238" s="190">
        <v>212306</v>
      </c>
      <c r="Y238" s="203"/>
      <c r="Z238" s="190">
        <v>1564903</v>
      </c>
      <c r="AA238" s="190"/>
      <c r="AB238" s="190">
        <v>0</v>
      </c>
      <c r="AC238" s="190"/>
      <c r="AD238" s="190">
        <v>0</v>
      </c>
      <c r="AE238" s="203"/>
      <c r="AF238" s="190">
        <f t="shared" si="21"/>
        <v>3429812</v>
      </c>
      <c r="AG238" s="203"/>
      <c r="AH238" s="193">
        <f t="shared" si="20"/>
        <v>714.69306105438636</v>
      </c>
      <c r="AI238" s="203"/>
      <c r="AJ238" s="193">
        <f t="shared" si="19"/>
        <v>136.52178812448372</v>
      </c>
      <c r="AK238" s="220"/>
      <c r="AL238" s="203">
        <v>26</v>
      </c>
      <c r="AM238" s="203"/>
      <c r="AN238" s="220">
        <v>4799</v>
      </c>
    </row>
    <row r="239" spans="1:40" ht="9.75" customHeight="1" x14ac:dyDescent="0.25">
      <c r="A239" s="215">
        <v>27</v>
      </c>
      <c r="B239" s="226"/>
      <c r="C239" s="273" t="s">
        <v>238</v>
      </c>
      <c r="D239" s="203"/>
      <c r="E239" s="190">
        <v>357250</v>
      </c>
      <c r="F239" s="203"/>
      <c r="G239" s="190">
        <v>192386</v>
      </c>
      <c r="H239" s="203"/>
      <c r="I239" s="190">
        <v>403131</v>
      </c>
      <c r="J239" s="203"/>
      <c r="K239" s="190">
        <v>0</v>
      </c>
      <c r="L239" s="203"/>
      <c r="M239" s="190">
        <v>254331</v>
      </c>
      <c r="N239" s="203"/>
      <c r="O239" s="190">
        <v>157713</v>
      </c>
      <c r="P239" s="203"/>
      <c r="Q239" s="190">
        <v>0</v>
      </c>
      <c r="R239" s="203"/>
      <c r="S239" s="190">
        <v>161289</v>
      </c>
      <c r="T239" s="203"/>
      <c r="U239" s="190">
        <v>0</v>
      </c>
      <c r="V239" s="203"/>
      <c r="W239" s="203"/>
      <c r="X239" s="190">
        <v>221906</v>
      </c>
      <c r="Y239" s="203"/>
      <c r="Z239" s="190">
        <v>1810845</v>
      </c>
      <c r="AA239" s="190"/>
      <c r="AB239" s="190">
        <v>0</v>
      </c>
      <c r="AC239" s="190"/>
      <c r="AD239" s="190">
        <v>48946</v>
      </c>
      <c r="AE239" s="203"/>
      <c r="AF239" s="190">
        <f t="shared" si="21"/>
        <v>3607797</v>
      </c>
      <c r="AG239" s="203"/>
      <c r="AH239" s="193">
        <f t="shared" si="20"/>
        <v>446.01273334157497</v>
      </c>
      <c r="AI239" s="203"/>
      <c r="AJ239" s="193">
        <f t="shared" si="19"/>
        <v>85.198051023818095</v>
      </c>
      <c r="AK239" s="220"/>
      <c r="AL239" s="203">
        <v>27</v>
      </c>
      <c r="AM239" s="203"/>
      <c r="AN239" s="220">
        <v>8089</v>
      </c>
    </row>
    <row r="240" spans="1:40" ht="9.75" customHeight="1" x14ac:dyDescent="0.25">
      <c r="A240" s="215">
        <v>28</v>
      </c>
      <c r="B240" s="226"/>
      <c r="C240" s="273" t="s">
        <v>239</v>
      </c>
      <c r="D240" s="203"/>
      <c r="E240" s="190">
        <v>443828</v>
      </c>
      <c r="F240" s="203"/>
      <c r="G240" s="190">
        <v>412782</v>
      </c>
      <c r="H240" s="203"/>
      <c r="I240" s="190">
        <v>600042</v>
      </c>
      <c r="J240" s="203"/>
      <c r="K240" s="190">
        <v>13040</v>
      </c>
      <c r="L240" s="203"/>
      <c r="M240" s="190">
        <v>136856</v>
      </c>
      <c r="N240" s="203"/>
      <c r="O240" s="190">
        <v>321059</v>
      </c>
      <c r="P240" s="203"/>
      <c r="Q240" s="190">
        <v>0</v>
      </c>
      <c r="R240" s="203"/>
      <c r="S240" s="190">
        <v>92001</v>
      </c>
      <c r="T240" s="203"/>
      <c r="U240" s="190">
        <v>0</v>
      </c>
      <c r="V240" s="203"/>
      <c r="W240" s="203"/>
      <c r="X240" s="190">
        <v>237017</v>
      </c>
      <c r="Y240" s="203"/>
      <c r="Z240" s="190">
        <v>2058523</v>
      </c>
      <c r="AA240" s="190"/>
      <c r="AB240" s="190">
        <v>0</v>
      </c>
      <c r="AC240" s="190"/>
      <c r="AD240" s="190">
        <v>99848</v>
      </c>
      <c r="AE240" s="203"/>
      <c r="AF240" s="190">
        <f t="shared" si="21"/>
        <v>4414996</v>
      </c>
      <c r="AG240" s="203"/>
      <c r="AH240" s="193">
        <f t="shared" si="20"/>
        <v>542.24957013018911</v>
      </c>
      <c r="AI240" s="203"/>
      <c r="AJ240" s="193">
        <f t="shared" si="19"/>
        <v>103.58136234692314</v>
      </c>
      <c r="AK240" s="220"/>
      <c r="AL240" s="203">
        <v>28</v>
      </c>
      <c r="AM240" s="203"/>
      <c r="AN240" s="220">
        <v>8142</v>
      </c>
    </row>
    <row r="241" spans="1:40" ht="9.75" customHeight="1" x14ac:dyDescent="0.25">
      <c r="A241" s="215">
        <v>29</v>
      </c>
      <c r="B241" s="226"/>
      <c r="C241" s="273" t="s">
        <v>240</v>
      </c>
      <c r="D241" s="203"/>
      <c r="E241" s="190">
        <v>517773</v>
      </c>
      <c r="F241" s="203"/>
      <c r="G241" s="190">
        <v>193783</v>
      </c>
      <c r="H241" s="203"/>
      <c r="I241" s="190">
        <v>852522</v>
      </c>
      <c r="J241" s="203"/>
      <c r="K241" s="190">
        <v>0</v>
      </c>
      <c r="L241" s="203"/>
      <c r="M241" s="190">
        <v>41323</v>
      </c>
      <c r="N241" s="203"/>
      <c r="O241" s="190">
        <v>252417</v>
      </c>
      <c r="P241" s="203"/>
      <c r="Q241" s="190">
        <v>0</v>
      </c>
      <c r="R241" s="203"/>
      <c r="S241" s="190">
        <v>0</v>
      </c>
      <c r="T241" s="203"/>
      <c r="U241" s="190">
        <v>0</v>
      </c>
      <c r="V241" s="203"/>
      <c r="W241" s="203"/>
      <c r="X241" s="190">
        <v>502969</v>
      </c>
      <c r="Y241" s="203"/>
      <c r="Z241" s="190">
        <v>1985463</v>
      </c>
      <c r="AA241" s="190"/>
      <c r="AB241" s="190">
        <v>0</v>
      </c>
      <c r="AC241" s="190"/>
      <c r="AD241" s="190">
        <v>342510</v>
      </c>
      <c r="AE241" s="203"/>
      <c r="AF241" s="190">
        <f t="shared" si="21"/>
        <v>4688760</v>
      </c>
      <c r="AG241" s="203"/>
      <c r="AH241" s="193">
        <f t="shared" si="20"/>
        <v>1008.3354838709678</v>
      </c>
      <c r="AI241" s="203"/>
      <c r="AJ241" s="193">
        <f t="shared" si="19"/>
        <v>192.61382373622271</v>
      </c>
      <c r="AK241" s="220"/>
      <c r="AL241" s="203">
        <v>29</v>
      </c>
      <c r="AM241" s="203"/>
      <c r="AN241" s="220">
        <v>4650</v>
      </c>
    </row>
    <row r="242" spans="1:40" ht="9.75" customHeight="1" x14ac:dyDescent="0.25">
      <c r="A242" s="215">
        <v>30</v>
      </c>
      <c r="B242" s="226"/>
      <c r="C242" s="273" t="s">
        <v>241</v>
      </c>
      <c r="D242" s="203"/>
      <c r="E242" s="190">
        <v>394025</v>
      </c>
      <c r="F242" s="203"/>
      <c r="G242" s="190">
        <v>155648</v>
      </c>
      <c r="H242" s="203"/>
      <c r="I242" s="190">
        <v>137475</v>
      </c>
      <c r="J242" s="203"/>
      <c r="K242" s="190">
        <v>12440</v>
      </c>
      <c r="L242" s="203"/>
      <c r="M242" s="190">
        <v>176152</v>
      </c>
      <c r="N242" s="203"/>
      <c r="O242" s="190">
        <v>111316</v>
      </c>
      <c r="P242" s="203"/>
      <c r="Q242" s="190">
        <v>0</v>
      </c>
      <c r="R242" s="203"/>
      <c r="S242" s="190">
        <v>121020</v>
      </c>
      <c r="T242" s="203"/>
      <c r="U242" s="190">
        <v>0</v>
      </c>
      <c r="V242" s="203"/>
      <c r="W242" s="203"/>
      <c r="X242" s="190">
        <v>182577</v>
      </c>
      <c r="Y242" s="203"/>
      <c r="Z242" s="190">
        <v>803566</v>
      </c>
      <c r="AA242" s="190"/>
      <c r="AB242" s="190">
        <v>0</v>
      </c>
      <c r="AC242" s="190"/>
      <c r="AD242" s="190">
        <v>0</v>
      </c>
      <c r="AE242" s="203"/>
      <c r="AF242" s="190">
        <f t="shared" si="21"/>
        <v>2094219</v>
      </c>
      <c r="AG242" s="203"/>
      <c r="AH242" s="193">
        <f t="shared" si="20"/>
        <v>327.3240075023445</v>
      </c>
      <c r="AI242" s="203"/>
      <c r="AJ242" s="193">
        <f t="shared" si="19"/>
        <v>62.525944682274506</v>
      </c>
      <c r="AK242" s="220"/>
      <c r="AL242" s="203">
        <v>30</v>
      </c>
      <c r="AM242" s="203"/>
      <c r="AN242" s="220">
        <v>6398</v>
      </c>
    </row>
    <row r="243" spans="1:40" ht="9.75" customHeight="1" x14ac:dyDescent="0.25">
      <c r="A243" s="215">
        <v>31</v>
      </c>
      <c r="B243" s="226"/>
      <c r="C243" s="273" t="s">
        <v>208</v>
      </c>
      <c r="D243" s="203"/>
      <c r="E243" s="190">
        <v>297171</v>
      </c>
      <c r="F243" s="203"/>
      <c r="G243" s="190">
        <v>17666</v>
      </c>
      <c r="H243" s="203"/>
      <c r="I243" s="190">
        <v>244020</v>
      </c>
      <c r="J243" s="203"/>
      <c r="K243" s="190">
        <v>0</v>
      </c>
      <c r="L243" s="203"/>
      <c r="M243" s="190">
        <v>36897</v>
      </c>
      <c r="N243" s="203"/>
      <c r="O243" s="190">
        <v>204058</v>
      </c>
      <c r="P243" s="203"/>
      <c r="Q243" s="190">
        <v>0</v>
      </c>
      <c r="R243" s="203"/>
      <c r="S243" s="190">
        <v>107677</v>
      </c>
      <c r="T243" s="203"/>
      <c r="U243" s="190">
        <v>0</v>
      </c>
      <c r="V243" s="203"/>
      <c r="W243" s="203"/>
      <c r="X243" s="190">
        <v>8393</v>
      </c>
      <c r="Y243" s="203"/>
      <c r="Z243" s="190">
        <v>821109</v>
      </c>
      <c r="AA243" s="190"/>
      <c r="AB243" s="190">
        <v>0</v>
      </c>
      <c r="AC243" s="190"/>
      <c r="AD243" s="190">
        <v>0</v>
      </c>
      <c r="AE243" s="203"/>
      <c r="AF243" s="190">
        <f t="shared" si="21"/>
        <v>1736991</v>
      </c>
      <c r="AG243" s="203"/>
      <c r="AH243" s="193">
        <f t="shared" si="20"/>
        <v>375.40328506591743</v>
      </c>
      <c r="AI243" s="203"/>
      <c r="AJ243" s="193">
        <f t="shared" si="19"/>
        <v>71.710123601024151</v>
      </c>
      <c r="AK243" s="220"/>
      <c r="AL243" s="203">
        <v>31</v>
      </c>
      <c r="AM243" s="203"/>
      <c r="AN243" s="220">
        <v>4627</v>
      </c>
    </row>
    <row r="244" spans="1:40" ht="9.75" customHeight="1" x14ac:dyDescent="0.25">
      <c r="A244" s="215">
        <v>32</v>
      </c>
      <c r="B244" s="226"/>
      <c r="C244" s="273" t="s">
        <v>242</v>
      </c>
      <c r="D244" s="203"/>
      <c r="E244" s="190">
        <v>1493524</v>
      </c>
      <c r="F244" s="203"/>
      <c r="G244" s="190">
        <v>684098</v>
      </c>
      <c r="H244" s="203"/>
      <c r="I244" s="190">
        <v>2389726</v>
      </c>
      <c r="J244" s="203"/>
      <c r="K244" s="190">
        <v>455031</v>
      </c>
      <c r="L244" s="203"/>
      <c r="M244" s="190">
        <v>395429</v>
      </c>
      <c r="N244" s="203"/>
      <c r="O244" s="190">
        <v>1114289</v>
      </c>
      <c r="P244" s="203"/>
      <c r="Q244" s="190">
        <v>0</v>
      </c>
      <c r="R244" s="203"/>
      <c r="S244" s="190">
        <v>206304</v>
      </c>
      <c r="T244" s="203"/>
      <c r="U244" s="190">
        <v>0</v>
      </c>
      <c r="V244" s="203"/>
      <c r="W244" s="203"/>
      <c r="X244" s="190">
        <v>0</v>
      </c>
      <c r="Y244" s="203"/>
      <c r="Z244" s="190">
        <v>2829794</v>
      </c>
      <c r="AA244" s="190"/>
      <c r="AB244" s="190">
        <v>0</v>
      </c>
      <c r="AC244" s="190"/>
      <c r="AD244" s="190">
        <v>964480</v>
      </c>
      <c r="AE244" s="203"/>
      <c r="AF244" s="190">
        <f t="shared" ref="AF244:AF250" si="22">SUM(E244:AD244)</f>
        <v>10532675</v>
      </c>
      <c r="AG244" s="203"/>
      <c r="AH244" s="193">
        <f t="shared" ref="AH244:AH250" si="23">AF244/AN244</f>
        <v>671.42697775227896</v>
      </c>
      <c r="AI244" s="203"/>
      <c r="AJ244" s="193">
        <f t="shared" si="19"/>
        <v>128.25703311366505</v>
      </c>
      <c r="AK244" s="220"/>
      <c r="AL244" s="203">
        <v>32</v>
      </c>
      <c r="AM244" s="203"/>
      <c r="AN244" s="220">
        <v>15687</v>
      </c>
    </row>
    <row r="245" spans="1:40" ht="9.75" customHeight="1" x14ac:dyDescent="0.25">
      <c r="A245" s="215">
        <v>33</v>
      </c>
      <c r="B245" s="226"/>
      <c r="C245" s="273" t="s">
        <v>243</v>
      </c>
      <c r="D245" s="203"/>
      <c r="E245" s="190">
        <v>1468511</v>
      </c>
      <c r="F245" s="203"/>
      <c r="G245" s="190">
        <v>412186</v>
      </c>
      <c r="H245" s="203"/>
      <c r="I245" s="190">
        <v>586740</v>
      </c>
      <c r="J245" s="203"/>
      <c r="K245" s="190">
        <v>61165</v>
      </c>
      <c r="L245" s="203"/>
      <c r="M245" s="190">
        <v>167873</v>
      </c>
      <c r="N245" s="203"/>
      <c r="O245" s="190">
        <v>230859</v>
      </c>
      <c r="P245" s="203"/>
      <c r="Q245" s="190">
        <v>0</v>
      </c>
      <c r="R245" s="203"/>
      <c r="S245" s="190">
        <v>153104</v>
      </c>
      <c r="T245" s="203"/>
      <c r="U245" s="190">
        <v>2324</v>
      </c>
      <c r="V245" s="203"/>
      <c r="W245" s="203"/>
      <c r="X245" s="190">
        <v>2940</v>
      </c>
      <c r="Y245" s="203"/>
      <c r="Z245" s="190">
        <v>1078908</v>
      </c>
      <c r="AA245" s="190"/>
      <c r="AB245" s="190">
        <v>0</v>
      </c>
      <c r="AC245" s="190"/>
      <c r="AD245" s="190">
        <v>88889</v>
      </c>
      <c r="AE245" s="203"/>
      <c r="AF245" s="190">
        <f t="shared" si="22"/>
        <v>4253499</v>
      </c>
      <c r="AG245" s="203"/>
      <c r="AH245" s="193">
        <f t="shared" si="23"/>
        <v>525.25302543837984</v>
      </c>
      <c r="AI245" s="203"/>
      <c r="AJ245" s="193">
        <f t="shared" si="19"/>
        <v>100.33465575396949</v>
      </c>
      <c r="AK245" s="220"/>
      <c r="AL245" s="203">
        <v>33</v>
      </c>
      <c r="AM245" s="203"/>
      <c r="AN245" s="220">
        <v>8098</v>
      </c>
    </row>
    <row r="246" spans="1:40" ht="9.75" customHeight="1" x14ac:dyDescent="0.25">
      <c r="A246" s="215">
        <v>34</v>
      </c>
      <c r="B246" s="226"/>
      <c r="C246" s="273" t="s">
        <v>244</v>
      </c>
      <c r="D246" s="203"/>
      <c r="E246" s="190">
        <v>709173</v>
      </c>
      <c r="F246" s="203"/>
      <c r="G246" s="190">
        <v>498267</v>
      </c>
      <c r="H246" s="203"/>
      <c r="I246" s="190">
        <v>1998815</v>
      </c>
      <c r="J246" s="203"/>
      <c r="K246" s="190">
        <v>22450</v>
      </c>
      <c r="L246" s="203"/>
      <c r="M246" s="190">
        <v>216600</v>
      </c>
      <c r="N246" s="203"/>
      <c r="O246" s="190">
        <v>932498</v>
      </c>
      <c r="P246" s="203"/>
      <c r="Q246" s="190">
        <v>0</v>
      </c>
      <c r="R246" s="203"/>
      <c r="S246" s="190">
        <v>184943</v>
      </c>
      <c r="T246" s="203"/>
      <c r="U246" s="190">
        <v>0</v>
      </c>
      <c r="V246" s="203"/>
      <c r="W246" s="203"/>
      <c r="X246" s="190">
        <v>220994</v>
      </c>
      <c r="Y246" s="203"/>
      <c r="Z246" s="190">
        <v>2659254</v>
      </c>
      <c r="AA246" s="190"/>
      <c r="AB246" s="190">
        <v>0</v>
      </c>
      <c r="AC246" s="190"/>
      <c r="AD246" s="190">
        <v>47762</v>
      </c>
      <c r="AE246" s="203"/>
      <c r="AF246" s="190">
        <f t="shared" si="22"/>
        <v>7490756</v>
      </c>
      <c r="AG246" s="203"/>
      <c r="AH246" s="193">
        <f t="shared" si="23"/>
        <v>779.39402767662057</v>
      </c>
      <c r="AI246" s="203"/>
      <c r="AJ246" s="193">
        <f t="shared" si="19"/>
        <v>148.88106812591329</v>
      </c>
      <c r="AK246" s="220"/>
      <c r="AL246" s="203">
        <v>34</v>
      </c>
      <c r="AM246" s="203"/>
      <c r="AN246" s="220">
        <v>9611</v>
      </c>
    </row>
    <row r="247" spans="1:40" ht="9.75" customHeight="1" x14ac:dyDescent="0.25">
      <c r="A247" s="215">
        <v>35</v>
      </c>
      <c r="B247" s="226"/>
      <c r="C247" s="273" t="s">
        <v>245</v>
      </c>
      <c r="D247" s="203"/>
      <c r="E247" s="190">
        <v>332346</v>
      </c>
      <c r="F247" s="203"/>
      <c r="G247" s="190">
        <v>114466</v>
      </c>
      <c r="H247" s="203"/>
      <c r="I247" s="190">
        <v>226418</v>
      </c>
      <c r="J247" s="203"/>
      <c r="K247" s="190">
        <v>0</v>
      </c>
      <c r="L247" s="203"/>
      <c r="M247" s="190">
        <v>53848</v>
      </c>
      <c r="N247" s="203"/>
      <c r="O247" s="190">
        <v>70250</v>
      </c>
      <c r="P247" s="203"/>
      <c r="Q247" s="190">
        <v>0</v>
      </c>
      <c r="R247" s="203"/>
      <c r="S247" s="190">
        <v>0</v>
      </c>
      <c r="T247" s="203"/>
      <c r="U247" s="190">
        <v>0</v>
      </c>
      <c r="V247" s="203"/>
      <c r="W247" s="203"/>
      <c r="X247" s="190">
        <v>0</v>
      </c>
      <c r="Y247" s="203"/>
      <c r="Z247" s="190">
        <v>320366</v>
      </c>
      <c r="AA247" s="190"/>
      <c r="AB247" s="190">
        <v>0</v>
      </c>
      <c r="AC247" s="190"/>
      <c r="AD247" s="190">
        <v>44465</v>
      </c>
      <c r="AE247" s="203"/>
      <c r="AF247" s="190">
        <f t="shared" si="22"/>
        <v>1162159</v>
      </c>
      <c r="AG247" s="203"/>
      <c r="AH247" s="193">
        <f t="shared" si="23"/>
        <v>351.5302480338778</v>
      </c>
      <c r="AI247" s="203"/>
      <c r="AJ247" s="193">
        <f t="shared" si="19"/>
        <v>67.149858668875808</v>
      </c>
      <c r="AK247" s="220"/>
      <c r="AL247" s="203">
        <v>35</v>
      </c>
      <c r="AM247" s="203"/>
      <c r="AN247" s="220">
        <v>3306</v>
      </c>
    </row>
    <row r="248" spans="1:40" ht="9.75" customHeight="1" x14ac:dyDescent="0.25">
      <c r="A248" s="215">
        <v>36</v>
      </c>
      <c r="B248" s="226"/>
      <c r="C248" s="273" t="s">
        <v>212</v>
      </c>
      <c r="D248" s="203"/>
      <c r="E248" s="190">
        <v>114549</v>
      </c>
      <c r="F248" s="203"/>
      <c r="G248" s="190">
        <v>105702</v>
      </c>
      <c r="H248" s="203"/>
      <c r="I248" s="190">
        <v>407875</v>
      </c>
      <c r="J248" s="203"/>
      <c r="K248" s="190">
        <v>4604</v>
      </c>
      <c r="L248" s="203"/>
      <c r="M248" s="190">
        <v>0</v>
      </c>
      <c r="N248" s="203"/>
      <c r="O248" s="190">
        <v>188546</v>
      </c>
      <c r="P248" s="203"/>
      <c r="Q248" s="190">
        <v>0</v>
      </c>
      <c r="R248" s="203"/>
      <c r="S248" s="190">
        <v>47940</v>
      </c>
      <c r="T248" s="203"/>
      <c r="U248" s="190">
        <v>0</v>
      </c>
      <c r="V248" s="203"/>
      <c r="W248" s="203"/>
      <c r="X248" s="190">
        <v>105724</v>
      </c>
      <c r="Y248" s="203"/>
      <c r="Z248" s="190">
        <v>1239007</v>
      </c>
      <c r="AA248" s="190"/>
      <c r="AB248" s="190">
        <v>36240</v>
      </c>
      <c r="AC248" s="190"/>
      <c r="AD248" s="190">
        <v>0</v>
      </c>
      <c r="AE248" s="203"/>
      <c r="AF248" s="190">
        <f t="shared" si="22"/>
        <v>2250187</v>
      </c>
      <c r="AG248" s="203"/>
      <c r="AH248" s="193">
        <f t="shared" si="23"/>
        <v>684.77997565429098</v>
      </c>
      <c r="AI248" s="203"/>
      <c r="AJ248" s="193">
        <f t="shared" si="19"/>
        <v>130.80774369103617</v>
      </c>
      <c r="AK248" s="220"/>
      <c r="AL248" s="203">
        <v>36</v>
      </c>
      <c r="AM248" s="203"/>
      <c r="AN248" s="220">
        <v>3286</v>
      </c>
    </row>
    <row r="249" spans="1:40" ht="9.75" customHeight="1" x14ac:dyDescent="0.25">
      <c r="A249" s="215">
        <v>37</v>
      </c>
      <c r="B249" s="226"/>
      <c r="C249" s="273" t="s">
        <v>246</v>
      </c>
      <c r="D249" s="203"/>
      <c r="E249" s="190">
        <v>264256</v>
      </c>
      <c r="F249" s="203"/>
      <c r="G249" s="190">
        <v>92364</v>
      </c>
      <c r="H249" s="203"/>
      <c r="I249" s="190">
        <v>408278</v>
      </c>
      <c r="J249" s="203"/>
      <c r="K249" s="190">
        <v>0</v>
      </c>
      <c r="L249" s="203"/>
      <c r="M249" s="190">
        <v>108012</v>
      </c>
      <c r="N249" s="203"/>
      <c r="O249" s="190">
        <v>224417</v>
      </c>
      <c r="P249" s="203"/>
      <c r="Q249" s="190">
        <v>0</v>
      </c>
      <c r="R249" s="203"/>
      <c r="S249" s="190">
        <v>188589</v>
      </c>
      <c r="T249" s="203"/>
      <c r="U249" s="190">
        <v>440</v>
      </c>
      <c r="V249" s="203"/>
      <c r="W249" s="203"/>
      <c r="X249" s="190">
        <v>292863</v>
      </c>
      <c r="Y249" s="203"/>
      <c r="Z249" s="190">
        <v>1512305</v>
      </c>
      <c r="AA249" s="190"/>
      <c r="AB249" s="190">
        <v>0</v>
      </c>
      <c r="AC249" s="190"/>
      <c r="AD249" s="190">
        <v>22875</v>
      </c>
      <c r="AE249" s="203"/>
      <c r="AF249" s="190">
        <f t="shared" si="22"/>
        <v>3114399</v>
      </c>
      <c r="AG249" s="203"/>
      <c r="AH249" s="193">
        <f t="shared" si="23"/>
        <v>611.02589758681574</v>
      </c>
      <c r="AI249" s="203"/>
      <c r="AJ249" s="193">
        <f t="shared" si="19"/>
        <v>116.71912415919176</v>
      </c>
      <c r="AK249" s="220"/>
      <c r="AL249" s="203">
        <v>37</v>
      </c>
      <c r="AM249" s="203"/>
      <c r="AN249" s="220">
        <v>5097</v>
      </c>
    </row>
    <row r="250" spans="1:40" ht="9.75" customHeight="1" x14ac:dyDescent="0.25">
      <c r="A250" s="227">
        <v>38</v>
      </c>
      <c r="B250" s="226"/>
      <c r="C250" s="11" t="s">
        <v>247</v>
      </c>
      <c r="D250" s="203"/>
      <c r="E250" s="191">
        <v>608917</v>
      </c>
      <c r="F250" s="203"/>
      <c r="G250" s="191">
        <v>238097</v>
      </c>
      <c r="H250" s="203"/>
      <c r="I250" s="191">
        <v>1361813</v>
      </c>
      <c r="J250" s="203"/>
      <c r="K250" s="191">
        <v>0</v>
      </c>
      <c r="L250" s="203"/>
      <c r="M250" s="191">
        <v>97375</v>
      </c>
      <c r="N250" s="203"/>
      <c r="O250" s="191">
        <v>425218</v>
      </c>
      <c r="P250" s="203"/>
      <c r="Q250" s="191">
        <v>0</v>
      </c>
      <c r="R250" s="203"/>
      <c r="S250" s="191">
        <v>189853</v>
      </c>
      <c r="T250" s="203"/>
      <c r="U250" s="191">
        <v>0</v>
      </c>
      <c r="V250" s="203"/>
      <c r="W250" s="203"/>
      <c r="X250" s="191">
        <v>1502331</v>
      </c>
      <c r="Y250" s="203"/>
      <c r="Z250" s="191">
        <v>3157233</v>
      </c>
      <c r="AA250" s="190"/>
      <c r="AB250" s="191">
        <v>0</v>
      </c>
      <c r="AC250" s="190"/>
      <c r="AD250" s="191">
        <v>74448</v>
      </c>
      <c r="AE250" s="203"/>
      <c r="AF250" s="191">
        <f t="shared" si="22"/>
        <v>7655285</v>
      </c>
      <c r="AG250" s="203"/>
      <c r="AH250" s="193">
        <f t="shared" si="23"/>
        <v>932.32066739739378</v>
      </c>
      <c r="AI250" s="219"/>
      <c r="AJ250" s="193">
        <f t="shared" si="19"/>
        <v>178.09335441248729</v>
      </c>
      <c r="AK250" s="220"/>
      <c r="AL250" s="221">
        <v>38</v>
      </c>
      <c r="AM250" s="219"/>
      <c r="AN250" s="220">
        <v>8211</v>
      </c>
    </row>
    <row r="251" spans="1:40" ht="8.85" customHeight="1" x14ac:dyDescent="0.25">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20"/>
      <c r="AE251" s="203"/>
      <c r="AF251" s="203"/>
      <c r="AG251" s="203"/>
      <c r="AH251" s="219"/>
      <c r="AI251" s="219"/>
      <c r="AJ251" s="219"/>
      <c r="AK251" s="203"/>
      <c r="AL251" s="203"/>
      <c r="AM251" s="203"/>
      <c r="AN251" s="203"/>
    </row>
    <row r="252" spans="1:40" ht="8.85" customHeight="1" x14ac:dyDescent="0.25">
      <c r="A252" s="221">
        <f>A250</f>
        <v>38</v>
      </c>
      <c r="B252" s="203"/>
      <c r="C252" s="211" t="s">
        <v>63</v>
      </c>
      <c r="D252" s="203"/>
      <c r="E252" s="192">
        <f>SUM(E213:E250)</f>
        <v>27591970</v>
      </c>
      <c r="F252" s="203"/>
      <c r="G252" s="192">
        <f>SUM(G213:G250)</f>
        <v>10612919</v>
      </c>
      <c r="H252" s="203"/>
      <c r="I252" s="192">
        <f>SUM(I213:I250)</f>
        <v>34089231</v>
      </c>
      <c r="J252" s="203"/>
      <c r="K252" s="192">
        <f>SUM(K213:K250)</f>
        <v>1774396</v>
      </c>
      <c r="L252" s="203"/>
      <c r="M252" s="192">
        <f>SUM(M213:M250)</f>
        <v>5978123</v>
      </c>
      <c r="N252" s="220"/>
      <c r="O252" s="192">
        <f>SUM(O213:O250)</f>
        <v>12791020</v>
      </c>
      <c r="P252" s="220"/>
      <c r="Q252" s="192">
        <f>SUM(Q213:Q250)</f>
        <v>0</v>
      </c>
      <c r="R252" s="203"/>
      <c r="S252" s="192">
        <f>SUM(S213:S250)</f>
        <v>5940291</v>
      </c>
      <c r="T252" s="203"/>
      <c r="U252" s="192">
        <f>SUM(U213:U250)</f>
        <v>46333</v>
      </c>
      <c r="V252" s="203"/>
      <c r="W252" s="203"/>
      <c r="X252" s="192">
        <f>SUM(X213:X250)</f>
        <v>15938580</v>
      </c>
      <c r="Y252" s="203"/>
      <c r="Z252" s="192">
        <f>SUM(Z213:Z250)</f>
        <v>70342602</v>
      </c>
      <c r="AA252" s="199"/>
      <c r="AB252" s="192">
        <f>SUM(AB213:AB250)</f>
        <v>74526</v>
      </c>
      <c r="AC252" s="199"/>
      <c r="AD252" s="192">
        <f>SUM(AD213:AD250)</f>
        <v>2756380</v>
      </c>
      <c r="AE252" s="203"/>
      <c r="AF252" s="192">
        <f>SUM(AF213:AF250)</f>
        <v>187936371</v>
      </c>
      <c r="AG252" s="204"/>
      <c r="AH252" s="128">
        <f>AF252/AN252</f>
        <v>523.50109888885481</v>
      </c>
      <c r="AI252" s="219"/>
      <c r="AJ252" s="193">
        <f>IF(AH$252,AH252/AH$252*100,0)</f>
        <v>100</v>
      </c>
      <c r="AK252" s="220"/>
      <c r="AL252" s="221">
        <f>AL250</f>
        <v>38</v>
      </c>
      <c r="AM252" s="219"/>
      <c r="AN252" s="230">
        <f>SUM(AN213:AN250)</f>
        <v>358999</v>
      </c>
    </row>
    <row r="253" spans="1:40" ht="8.85" customHeight="1" x14ac:dyDescent="0.25">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row>
    <row r="254" spans="1:40" ht="13.5" thickBot="1" x14ac:dyDescent="0.3">
      <c r="A254" s="228">
        <f>A52+A192+A252</f>
        <v>171</v>
      </c>
      <c r="B254" s="203"/>
      <c r="C254" s="211" t="s">
        <v>248</v>
      </c>
      <c r="D254" s="203"/>
      <c r="E254" s="197">
        <f>E52+E192+E252</f>
        <v>1294705634</v>
      </c>
      <c r="F254" s="203"/>
      <c r="G254" s="197">
        <f>G52+G192+G252</f>
        <v>329723578</v>
      </c>
      <c r="H254" s="203"/>
      <c r="I254" s="197">
        <f>I52+I192+I252</f>
        <v>804499378</v>
      </c>
      <c r="J254" s="203"/>
      <c r="K254" s="197">
        <f>K52+K192+K252</f>
        <v>14089275</v>
      </c>
      <c r="L254" s="203"/>
      <c r="M254" s="197">
        <f>M52+M192+M252</f>
        <v>199172869</v>
      </c>
      <c r="N254" s="220"/>
      <c r="O254" s="197">
        <f>O52+O192+O252</f>
        <v>119868950</v>
      </c>
      <c r="P254" s="220"/>
      <c r="Q254" s="197">
        <f>Q52+Q192+Q252</f>
        <v>121157701</v>
      </c>
      <c r="R254" s="203"/>
      <c r="S254" s="197">
        <f>S52+S192+S252</f>
        <v>64841303</v>
      </c>
      <c r="T254" s="203"/>
      <c r="U254" s="197">
        <f>U52+U192+U252</f>
        <v>22169236</v>
      </c>
      <c r="V254" s="203"/>
      <c r="W254" s="203"/>
      <c r="X254" s="197">
        <f>X52+X192+X252</f>
        <v>250697738</v>
      </c>
      <c r="Y254" s="203"/>
      <c r="Z254" s="197">
        <f>Z52+Z192+Z252</f>
        <v>650752885</v>
      </c>
      <c r="AA254" s="199"/>
      <c r="AB254" s="197">
        <f>AB52+AB192+AB252</f>
        <v>27807346</v>
      </c>
      <c r="AC254" s="199"/>
      <c r="AD254" s="197">
        <f>(AD52+AD192+AD252)</f>
        <v>92566911</v>
      </c>
      <c r="AE254" s="203"/>
      <c r="AF254" s="197">
        <f>AF52+AF192+AF252</f>
        <v>3992052804</v>
      </c>
      <c r="AG254" s="204"/>
      <c r="AH254" s="128">
        <f>AF254/AN254</f>
        <v>457.14188914822262</v>
      </c>
      <c r="AI254" s="203"/>
      <c r="AJ254" s="193"/>
      <c r="AK254" s="220"/>
      <c r="AL254" s="228">
        <f>AL52+AL192+AL252</f>
        <v>171</v>
      </c>
      <c r="AM254" s="219"/>
      <c r="AN254" s="230">
        <f>AN52+AN192+AN252</f>
        <v>8732634</v>
      </c>
    </row>
    <row r="255" spans="1:40" ht="8.85" customHeight="1" thickTop="1" x14ac:dyDescent="0.25">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row>
    <row r="256" spans="1:40" ht="8.85" customHeight="1" x14ac:dyDescent="0.25">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row>
    <row r="257" spans="1:40" ht="11.1" customHeight="1" x14ac:dyDescent="0.25">
      <c r="A257" s="203"/>
      <c r="B257" s="203"/>
      <c r="C257" s="215" t="s">
        <v>249</v>
      </c>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row>
    <row r="258" spans="1:40" ht="5.65" customHeight="1" x14ac:dyDescent="0.25">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row>
    <row r="259" spans="1:40" ht="8.85" customHeight="1" x14ac:dyDescent="0.25">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row>
    <row r="260" spans="1:40" ht="8.85" customHeight="1" x14ac:dyDescent="0.25">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row>
    <row r="261" spans="1:40" ht="8.85" customHeight="1" x14ac:dyDescent="0.25">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row>
    <row r="262" spans="1:40" ht="8.85" customHeight="1" x14ac:dyDescent="0.25">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row>
    <row r="263" spans="1:40" ht="8.85" customHeight="1" x14ac:dyDescent="0.25">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row>
    <row r="264" spans="1:40" ht="8.85" customHeight="1" x14ac:dyDescent="0.25">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row>
    <row r="265" spans="1:40" ht="8.85" hidden="1" customHeight="1" x14ac:dyDescent="0.25">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row>
    <row r="266" spans="1:40" ht="8.85" hidden="1" customHeight="1" x14ac:dyDescent="0.25">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row>
    <row r="267" spans="1:40" ht="8.85" customHeight="1" x14ac:dyDescent="0.25">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row>
    <row r="268" spans="1:40" ht="8.85" customHeight="1" x14ac:dyDescent="0.25">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row>
    <row r="269" spans="1:40" ht="10.5" customHeight="1" x14ac:dyDescent="0.25">
      <c r="A269" s="223" t="s">
        <v>346</v>
      </c>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24" t="s">
        <v>347</v>
      </c>
      <c r="AN269" s="203"/>
    </row>
  </sheetData>
  <printOptions gridLinesSet="0"/>
  <pageMargins left="3.75" right="0.25" top="0.5" bottom="0.3" header="0.5" footer="0.5"/>
  <pageSetup paperSize="17" pageOrder="overThenDown" orientation="landscape" r:id="rId1"/>
  <headerFooter alignWithMargins="0"/>
  <rowBreaks count="3" manualBreakCount="3">
    <brk id="67" max="44" man="1"/>
    <brk id="133" max="44" man="1"/>
    <brk id="200" max="44" man="1"/>
  </rowBreaks>
  <colBreaks count="1" manualBreakCount="1">
    <brk id="22" max="303" man="1"/>
  </colBreaks>
  <ignoredErrors>
    <ignoredError sqref="A67 AM67 A133 AM133 A200 AM200 A269 AM26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CD269"/>
  <sheetViews>
    <sheetView showGridLines="0" zoomScaleNormal="10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5703125" style="206" bestFit="1" customWidth="1"/>
    <col min="2" max="2" width="1.5703125" style="206" customWidth="1"/>
    <col min="3" max="3" width="14.42578125" style="206" customWidth="1"/>
    <col min="4" max="4" width="1.28515625" style="206" customWidth="1"/>
    <col min="5" max="5" width="14.5703125" style="206" bestFit="1" customWidth="1"/>
    <col min="6" max="6" width="1.5703125" style="206" customWidth="1"/>
    <col min="7" max="7" width="8.5703125" style="206" bestFit="1" customWidth="1"/>
    <col min="8" max="8" width="1.5703125" style="206" customWidth="1"/>
    <col min="9" max="9" width="7.5703125" style="206" customWidth="1"/>
    <col min="10" max="10" width="1.85546875" style="206" customWidth="1"/>
    <col min="11" max="11" width="13.140625" style="206" bestFit="1" customWidth="1"/>
    <col min="12" max="12" width="0.85546875" style="206" customWidth="1"/>
    <col min="13" max="13" width="8.5703125" style="206" bestFit="1" customWidth="1"/>
    <col min="14" max="14" width="2.140625" style="206" customWidth="1"/>
    <col min="15" max="15" width="7.5703125" style="206" bestFit="1" customWidth="1"/>
    <col min="16" max="16" width="1.28515625" style="206" customWidth="1"/>
    <col min="17" max="17" width="14.5703125" style="206" bestFit="1" customWidth="1"/>
    <col min="18" max="18" width="1.5703125" style="206" customWidth="1"/>
    <col min="19" max="19" width="9" style="206" bestFit="1" customWidth="1"/>
    <col min="20" max="20" width="1.5703125" style="206" customWidth="1"/>
    <col min="21" max="21" width="7.5703125" style="206" bestFit="1" customWidth="1"/>
    <col min="22" max="22" width="1.28515625" style="206" customWidth="1"/>
    <col min="23" max="23" width="14.5703125" style="206" bestFit="1" customWidth="1"/>
    <col min="24" max="24" width="1.28515625" style="206" customWidth="1"/>
    <col min="25" max="25" width="9" style="206" bestFit="1" customWidth="1"/>
    <col min="26" max="26" width="1.5703125" style="206" customWidth="1"/>
    <col min="27" max="27" width="16.28515625" style="206" customWidth="1"/>
    <col min="28" max="28" width="1.28515625" style="206" customWidth="1"/>
    <col min="29" max="29" width="14.5703125" style="206" bestFit="1" customWidth="1"/>
    <col min="30" max="30" width="0.85546875" style="206" customWidth="1"/>
    <col min="31" max="31" width="9" style="206" bestFit="1" customWidth="1"/>
    <col min="32" max="32" width="1.7109375" style="206" customWidth="1"/>
    <col min="33" max="33" width="8.42578125" style="206" customWidth="1"/>
    <col min="34" max="35" width="1.5703125" style="206" customWidth="1"/>
    <col min="36" max="36" width="17.7109375" style="206" customWidth="1"/>
    <col min="37" max="37" width="1.5703125" style="206" customWidth="1"/>
    <col min="38" max="38" width="10" style="206" bestFit="1" customWidth="1"/>
    <col min="39" max="39" width="1.85546875" style="206" bestFit="1" customWidth="1"/>
    <col min="40" max="40" width="8.42578125" style="206" customWidth="1"/>
    <col min="41" max="41" width="1.5703125" style="206" customWidth="1"/>
    <col min="42" max="42" width="14.42578125" style="206" customWidth="1"/>
    <col min="43" max="43" width="1.5703125" style="206" customWidth="1"/>
    <col min="44" max="44" width="9.28515625" style="206" customWidth="1"/>
    <col min="45" max="45" width="1.5703125" style="206" customWidth="1"/>
    <col min="46" max="46" width="9.28515625" style="206" customWidth="1"/>
    <col min="47" max="47" width="1.5703125" style="206" customWidth="1"/>
    <col min="48" max="48" width="14.42578125" style="206" customWidth="1"/>
    <col min="49" max="49" width="1.5703125" style="206" customWidth="1"/>
    <col min="50" max="50" width="9.28515625" style="206" customWidth="1"/>
    <col min="51" max="51" width="1.5703125" style="206" customWidth="1"/>
    <col min="52" max="52" width="9.28515625" style="206" customWidth="1"/>
    <col min="53" max="53" width="1.5703125" style="206" customWidth="1"/>
    <col min="54" max="54" width="12.7109375" style="206" customWidth="1"/>
    <col min="55" max="55" width="1.5703125" style="206" customWidth="1"/>
    <col min="56" max="56" width="9.28515625" style="206" customWidth="1"/>
    <col min="57" max="57" width="1.85546875" style="206" bestFit="1" customWidth="1"/>
    <col min="58" max="58" width="9.28515625" style="206" customWidth="1"/>
    <col min="59" max="59" width="1.5703125" style="206" customWidth="1"/>
    <col min="60" max="60" width="15.5703125" style="206" bestFit="1" customWidth="1"/>
    <col min="61" max="61" width="1.5703125" style="206" customWidth="1"/>
    <col min="62" max="62" width="5" style="206" customWidth="1"/>
    <col min="63" max="63" width="3" style="206" bestFit="1" customWidth="1"/>
    <col min="64" max="64" width="9.28515625" style="206" hidden="1" customWidth="1"/>
    <col min="65" max="65" width="1.5703125" style="206" hidden="1" customWidth="1"/>
    <col min="66" max="66" width="12.7109375" style="206" hidden="1" customWidth="1"/>
    <col min="67" max="67" width="9.42578125" style="206" hidden="1" customWidth="1"/>
    <col min="68" max="68" width="12.7109375" style="206" hidden="1" customWidth="1"/>
    <col min="69" max="69" width="1.5703125" style="206" hidden="1" customWidth="1"/>
    <col min="70" max="70" width="12.7109375" style="206" hidden="1" customWidth="1"/>
    <col min="71" max="71" width="1.5703125" style="206" hidden="1" customWidth="1"/>
    <col min="72" max="72" width="12.7109375" style="206" hidden="1" customWidth="1"/>
    <col min="73" max="73" width="1.5703125" style="206" hidden="1" customWidth="1"/>
    <col min="74" max="74" width="12.7109375" style="206" hidden="1" customWidth="1"/>
    <col min="75" max="75" width="1.5703125" style="206" hidden="1" customWidth="1"/>
    <col min="76" max="76" width="12.7109375" style="206" hidden="1" customWidth="1"/>
    <col min="77" max="77" width="1.5703125" style="206" hidden="1" customWidth="1"/>
    <col min="78" max="78" width="12.7109375" style="206" hidden="1" customWidth="1"/>
    <col min="79" max="79" width="1.5703125" style="206" hidden="1" customWidth="1"/>
    <col min="80" max="80" width="12.7109375" style="206" hidden="1" customWidth="1"/>
    <col min="81" max="81" width="1.5703125" style="206" hidden="1" customWidth="1"/>
    <col min="82" max="82" width="12.7109375" style="206" hidden="1" customWidth="1"/>
    <col min="83" max="256" width="12.7109375" style="206"/>
    <col min="257" max="257" width="4.140625" style="206" customWidth="1"/>
    <col min="258" max="258" width="1.5703125" style="206" customWidth="1"/>
    <col min="259" max="259" width="14.42578125" style="206" customWidth="1"/>
    <col min="260" max="260" width="1.28515625" style="206" customWidth="1"/>
    <col min="261" max="261" width="12.7109375" style="206" customWidth="1"/>
    <col min="262" max="262" width="1.5703125" style="206" customWidth="1"/>
    <col min="263" max="263" width="7.5703125" style="206" customWidth="1"/>
    <col min="264" max="264" width="1.5703125" style="206" customWidth="1"/>
    <col min="265" max="265" width="7.5703125" style="206" customWidth="1"/>
    <col min="266" max="266" width="1.85546875" style="206" customWidth="1"/>
    <col min="267" max="267" width="11.85546875" style="206" customWidth="1"/>
    <col min="268" max="268" width="0.85546875" style="206" customWidth="1"/>
    <col min="269" max="269" width="7.42578125" style="206" customWidth="1"/>
    <col min="270" max="270" width="2.140625" style="206" customWidth="1"/>
    <col min="271" max="271" width="6.7109375" style="206" customWidth="1"/>
    <col min="272" max="272" width="1.28515625" style="206" customWidth="1"/>
    <col min="273" max="273" width="12.7109375" style="206" customWidth="1"/>
    <col min="274" max="274" width="1.5703125" style="206" customWidth="1"/>
    <col min="275" max="275" width="8.140625" style="206" customWidth="1"/>
    <col min="276" max="276" width="1.5703125" style="206" customWidth="1"/>
    <col min="277" max="277" width="6.7109375" style="206" customWidth="1"/>
    <col min="278" max="278" width="1.28515625" style="206" customWidth="1"/>
    <col min="279" max="279" width="12.7109375" style="206" customWidth="1"/>
    <col min="280" max="280" width="1.28515625" style="206" customWidth="1"/>
    <col min="281" max="281" width="8.140625" style="206" customWidth="1"/>
    <col min="282" max="282" width="1.5703125" style="206" customWidth="1"/>
    <col min="283" max="283" width="6.7109375" style="206" customWidth="1"/>
    <col min="284" max="284" width="1.28515625" style="206" customWidth="1"/>
    <col min="285" max="285" width="12.7109375" style="206" customWidth="1"/>
    <col min="286" max="286" width="0.85546875" style="206" customWidth="1"/>
    <col min="287" max="287" width="8.140625" style="206" customWidth="1"/>
    <col min="288" max="288" width="1.7109375" style="206" customWidth="1"/>
    <col min="289" max="289" width="8.42578125" style="206" customWidth="1"/>
    <col min="290" max="291" width="1.5703125" style="206" customWidth="1"/>
    <col min="292" max="292" width="14.42578125" style="206" customWidth="1"/>
    <col min="293" max="293" width="1.5703125" style="206" customWidth="1"/>
    <col min="294" max="294" width="9.28515625" style="206" customWidth="1"/>
    <col min="295" max="295" width="1.5703125" style="206" customWidth="1"/>
    <col min="296" max="296" width="8.42578125" style="206" customWidth="1"/>
    <col min="297" max="297" width="1.5703125" style="206" customWidth="1"/>
    <col min="298" max="298" width="14.42578125" style="206" customWidth="1"/>
    <col min="299" max="299" width="1.5703125" style="206" customWidth="1"/>
    <col min="300" max="300" width="9.28515625" style="206" customWidth="1"/>
    <col min="301" max="301" width="1.5703125" style="206" customWidth="1"/>
    <col min="302" max="302" width="9.28515625" style="206" customWidth="1"/>
    <col min="303" max="303" width="1.5703125" style="206" customWidth="1"/>
    <col min="304" max="304" width="14.42578125" style="206" customWidth="1"/>
    <col min="305" max="305" width="1.5703125" style="206" customWidth="1"/>
    <col min="306" max="306" width="9.28515625" style="206" customWidth="1"/>
    <col min="307" max="307" width="1.5703125" style="206" customWidth="1"/>
    <col min="308" max="308" width="9.28515625" style="206" customWidth="1"/>
    <col min="309" max="309" width="1.5703125" style="206" customWidth="1"/>
    <col min="310" max="310" width="12.7109375" style="206" customWidth="1"/>
    <col min="311" max="311" width="1.5703125" style="206" customWidth="1"/>
    <col min="312" max="312" width="9.28515625" style="206" customWidth="1"/>
    <col min="313" max="313" width="1.5703125" style="206" customWidth="1"/>
    <col min="314" max="314" width="9.28515625" style="206" customWidth="1"/>
    <col min="315" max="315" width="1.5703125" style="206" customWidth="1"/>
    <col min="316" max="316" width="14.42578125" style="206" customWidth="1"/>
    <col min="317" max="317" width="1.5703125" style="206" customWidth="1"/>
    <col min="318" max="318" width="5" style="206" customWidth="1"/>
    <col min="319" max="319" width="5.42578125" style="206" customWidth="1"/>
    <col min="320" max="320" width="9.28515625" style="206" customWidth="1"/>
    <col min="321" max="321" width="1.5703125" style="206" customWidth="1"/>
    <col min="322" max="322" width="12.7109375" style="206" customWidth="1"/>
    <col min="323" max="323" width="1.5703125" style="206" customWidth="1"/>
    <col min="324" max="324" width="12.7109375" style="206" customWidth="1"/>
    <col min="325" max="325" width="1.5703125" style="206" customWidth="1"/>
    <col min="326" max="326" width="12.7109375" style="206" customWidth="1"/>
    <col min="327" max="327" width="1.5703125" style="206" customWidth="1"/>
    <col min="328" max="328" width="12.7109375" style="206" customWidth="1"/>
    <col min="329" max="329" width="1.5703125" style="206" customWidth="1"/>
    <col min="330" max="330" width="12.7109375" style="206" customWidth="1"/>
    <col min="331" max="331" width="1.5703125" style="206" customWidth="1"/>
    <col min="332" max="332" width="12.7109375" style="206" customWidth="1"/>
    <col min="333" max="333" width="1.5703125" style="206" customWidth="1"/>
    <col min="334" max="334" width="12.7109375" style="206" customWidth="1"/>
    <col min="335" max="335" width="1.5703125" style="206" customWidth="1"/>
    <col min="336" max="336" width="12.7109375" style="206" customWidth="1"/>
    <col min="337" max="337" width="1.5703125" style="206" customWidth="1"/>
    <col min="338" max="338" width="12.7109375" style="206" customWidth="1"/>
    <col min="339" max="512" width="12.7109375" style="206"/>
    <col min="513" max="513" width="4.140625" style="206" customWidth="1"/>
    <col min="514" max="514" width="1.5703125" style="206" customWidth="1"/>
    <col min="515" max="515" width="14.42578125" style="206" customWidth="1"/>
    <col min="516" max="516" width="1.28515625" style="206" customWidth="1"/>
    <col min="517" max="517" width="12.7109375" style="206" customWidth="1"/>
    <col min="518" max="518" width="1.5703125" style="206" customWidth="1"/>
    <col min="519" max="519" width="7.5703125" style="206" customWidth="1"/>
    <col min="520" max="520" width="1.5703125" style="206" customWidth="1"/>
    <col min="521" max="521" width="7.5703125" style="206" customWidth="1"/>
    <col min="522" max="522" width="1.85546875" style="206" customWidth="1"/>
    <col min="523" max="523" width="11.85546875" style="206" customWidth="1"/>
    <col min="524" max="524" width="0.85546875" style="206" customWidth="1"/>
    <col min="525" max="525" width="7.42578125" style="206" customWidth="1"/>
    <col min="526" max="526" width="2.140625" style="206" customWidth="1"/>
    <col min="527" max="527" width="6.7109375" style="206" customWidth="1"/>
    <col min="528" max="528" width="1.28515625" style="206" customWidth="1"/>
    <col min="529" max="529" width="12.7109375" style="206" customWidth="1"/>
    <col min="530" max="530" width="1.5703125" style="206" customWidth="1"/>
    <col min="531" max="531" width="8.140625" style="206" customWidth="1"/>
    <col min="532" max="532" width="1.5703125" style="206" customWidth="1"/>
    <col min="533" max="533" width="6.7109375" style="206" customWidth="1"/>
    <col min="534" max="534" width="1.28515625" style="206" customWidth="1"/>
    <col min="535" max="535" width="12.7109375" style="206" customWidth="1"/>
    <col min="536" max="536" width="1.28515625" style="206" customWidth="1"/>
    <col min="537" max="537" width="8.140625" style="206" customWidth="1"/>
    <col min="538" max="538" width="1.5703125" style="206" customWidth="1"/>
    <col min="539" max="539" width="6.7109375" style="206" customWidth="1"/>
    <col min="540" max="540" width="1.28515625" style="206" customWidth="1"/>
    <col min="541" max="541" width="12.7109375" style="206" customWidth="1"/>
    <col min="542" max="542" width="0.85546875" style="206" customWidth="1"/>
    <col min="543" max="543" width="8.140625" style="206" customWidth="1"/>
    <col min="544" max="544" width="1.7109375" style="206" customWidth="1"/>
    <col min="545" max="545" width="8.42578125" style="206" customWidth="1"/>
    <col min="546" max="547" width="1.5703125" style="206" customWidth="1"/>
    <col min="548" max="548" width="14.42578125" style="206" customWidth="1"/>
    <col min="549" max="549" width="1.5703125" style="206" customWidth="1"/>
    <col min="550" max="550" width="9.28515625" style="206" customWidth="1"/>
    <col min="551" max="551" width="1.5703125" style="206" customWidth="1"/>
    <col min="552" max="552" width="8.42578125" style="206" customWidth="1"/>
    <col min="553" max="553" width="1.5703125" style="206" customWidth="1"/>
    <col min="554" max="554" width="14.42578125" style="206" customWidth="1"/>
    <col min="555" max="555" width="1.5703125" style="206" customWidth="1"/>
    <col min="556" max="556" width="9.28515625" style="206" customWidth="1"/>
    <col min="557" max="557" width="1.5703125" style="206" customWidth="1"/>
    <col min="558" max="558" width="9.28515625" style="206" customWidth="1"/>
    <col min="559" max="559" width="1.5703125" style="206" customWidth="1"/>
    <col min="560" max="560" width="14.42578125" style="206" customWidth="1"/>
    <col min="561" max="561" width="1.5703125" style="206" customWidth="1"/>
    <col min="562" max="562" width="9.28515625" style="206" customWidth="1"/>
    <col min="563" max="563" width="1.5703125" style="206" customWidth="1"/>
    <col min="564" max="564" width="9.28515625" style="206" customWidth="1"/>
    <col min="565" max="565" width="1.5703125" style="206" customWidth="1"/>
    <col min="566" max="566" width="12.7109375" style="206" customWidth="1"/>
    <col min="567" max="567" width="1.5703125" style="206" customWidth="1"/>
    <col min="568" max="568" width="9.28515625" style="206" customWidth="1"/>
    <col min="569" max="569" width="1.5703125" style="206" customWidth="1"/>
    <col min="570" max="570" width="9.28515625" style="206" customWidth="1"/>
    <col min="571" max="571" width="1.5703125" style="206" customWidth="1"/>
    <col min="572" max="572" width="14.42578125" style="206" customWidth="1"/>
    <col min="573" max="573" width="1.5703125" style="206" customWidth="1"/>
    <col min="574" max="574" width="5" style="206" customWidth="1"/>
    <col min="575" max="575" width="5.42578125" style="206" customWidth="1"/>
    <col min="576" max="576" width="9.28515625" style="206" customWidth="1"/>
    <col min="577" max="577" width="1.5703125" style="206" customWidth="1"/>
    <col min="578" max="578" width="12.7109375" style="206" customWidth="1"/>
    <col min="579" max="579" width="1.5703125" style="206" customWidth="1"/>
    <col min="580" max="580" width="12.7109375" style="206" customWidth="1"/>
    <col min="581" max="581" width="1.5703125" style="206" customWidth="1"/>
    <col min="582" max="582" width="12.7109375" style="206" customWidth="1"/>
    <col min="583" max="583" width="1.5703125" style="206" customWidth="1"/>
    <col min="584" max="584" width="12.7109375" style="206" customWidth="1"/>
    <col min="585" max="585" width="1.5703125" style="206" customWidth="1"/>
    <col min="586" max="586" width="12.7109375" style="206" customWidth="1"/>
    <col min="587" max="587" width="1.5703125" style="206" customWidth="1"/>
    <col min="588" max="588" width="12.7109375" style="206" customWidth="1"/>
    <col min="589" max="589" width="1.5703125" style="206" customWidth="1"/>
    <col min="590" max="590" width="12.7109375" style="206" customWidth="1"/>
    <col min="591" max="591" width="1.5703125" style="206" customWidth="1"/>
    <col min="592" max="592" width="12.7109375" style="206" customWidth="1"/>
    <col min="593" max="593" width="1.5703125" style="206" customWidth="1"/>
    <col min="594" max="594" width="12.7109375" style="206" customWidth="1"/>
    <col min="595" max="768" width="12.7109375" style="206"/>
    <col min="769" max="769" width="4.140625" style="206" customWidth="1"/>
    <col min="770" max="770" width="1.5703125" style="206" customWidth="1"/>
    <col min="771" max="771" width="14.42578125" style="206" customWidth="1"/>
    <col min="772" max="772" width="1.28515625" style="206" customWidth="1"/>
    <col min="773" max="773" width="12.7109375" style="206" customWidth="1"/>
    <col min="774" max="774" width="1.5703125" style="206" customWidth="1"/>
    <col min="775" max="775" width="7.5703125" style="206" customWidth="1"/>
    <col min="776" max="776" width="1.5703125" style="206" customWidth="1"/>
    <col min="777" max="777" width="7.5703125" style="206" customWidth="1"/>
    <col min="778" max="778" width="1.85546875" style="206" customWidth="1"/>
    <col min="779" max="779" width="11.85546875" style="206" customWidth="1"/>
    <col min="780" max="780" width="0.85546875" style="206" customWidth="1"/>
    <col min="781" max="781" width="7.42578125" style="206" customWidth="1"/>
    <col min="782" max="782" width="2.140625" style="206" customWidth="1"/>
    <col min="783" max="783" width="6.7109375" style="206" customWidth="1"/>
    <col min="784" max="784" width="1.28515625" style="206" customWidth="1"/>
    <col min="785" max="785" width="12.7109375" style="206" customWidth="1"/>
    <col min="786" max="786" width="1.5703125" style="206" customWidth="1"/>
    <col min="787" max="787" width="8.140625" style="206" customWidth="1"/>
    <col min="788" max="788" width="1.5703125" style="206" customWidth="1"/>
    <col min="789" max="789" width="6.7109375" style="206" customWidth="1"/>
    <col min="790" max="790" width="1.28515625" style="206" customWidth="1"/>
    <col min="791" max="791" width="12.7109375" style="206" customWidth="1"/>
    <col min="792" max="792" width="1.28515625" style="206" customWidth="1"/>
    <col min="793" max="793" width="8.140625" style="206" customWidth="1"/>
    <col min="794" max="794" width="1.5703125" style="206" customWidth="1"/>
    <col min="795" max="795" width="6.7109375" style="206" customWidth="1"/>
    <col min="796" max="796" width="1.28515625" style="206" customWidth="1"/>
    <col min="797" max="797" width="12.7109375" style="206" customWidth="1"/>
    <col min="798" max="798" width="0.85546875" style="206" customWidth="1"/>
    <col min="799" max="799" width="8.140625" style="206" customWidth="1"/>
    <col min="800" max="800" width="1.7109375" style="206" customWidth="1"/>
    <col min="801" max="801" width="8.42578125" style="206" customWidth="1"/>
    <col min="802" max="803" width="1.5703125" style="206" customWidth="1"/>
    <col min="804" max="804" width="14.42578125" style="206" customWidth="1"/>
    <col min="805" max="805" width="1.5703125" style="206" customWidth="1"/>
    <col min="806" max="806" width="9.28515625" style="206" customWidth="1"/>
    <col min="807" max="807" width="1.5703125" style="206" customWidth="1"/>
    <col min="808" max="808" width="8.42578125" style="206" customWidth="1"/>
    <col min="809" max="809" width="1.5703125" style="206" customWidth="1"/>
    <col min="810" max="810" width="14.42578125" style="206" customWidth="1"/>
    <col min="811" max="811" width="1.5703125" style="206" customWidth="1"/>
    <col min="812" max="812" width="9.28515625" style="206" customWidth="1"/>
    <col min="813" max="813" width="1.5703125" style="206" customWidth="1"/>
    <col min="814" max="814" width="9.28515625" style="206" customWidth="1"/>
    <col min="815" max="815" width="1.5703125" style="206" customWidth="1"/>
    <col min="816" max="816" width="14.42578125" style="206" customWidth="1"/>
    <col min="817" max="817" width="1.5703125" style="206" customWidth="1"/>
    <col min="818" max="818" width="9.28515625" style="206" customWidth="1"/>
    <col min="819" max="819" width="1.5703125" style="206" customWidth="1"/>
    <col min="820" max="820" width="9.28515625" style="206" customWidth="1"/>
    <col min="821" max="821" width="1.5703125" style="206" customWidth="1"/>
    <col min="822" max="822" width="12.7109375" style="206" customWidth="1"/>
    <col min="823" max="823" width="1.5703125" style="206" customWidth="1"/>
    <col min="824" max="824" width="9.28515625" style="206" customWidth="1"/>
    <col min="825" max="825" width="1.5703125" style="206" customWidth="1"/>
    <col min="826" max="826" width="9.28515625" style="206" customWidth="1"/>
    <col min="827" max="827" width="1.5703125" style="206" customWidth="1"/>
    <col min="828" max="828" width="14.42578125" style="206" customWidth="1"/>
    <col min="829" max="829" width="1.5703125" style="206" customWidth="1"/>
    <col min="830" max="830" width="5" style="206" customWidth="1"/>
    <col min="831" max="831" width="5.42578125" style="206" customWidth="1"/>
    <col min="832" max="832" width="9.28515625" style="206" customWidth="1"/>
    <col min="833" max="833" width="1.5703125" style="206" customWidth="1"/>
    <col min="834" max="834" width="12.7109375" style="206" customWidth="1"/>
    <col min="835" max="835" width="1.5703125" style="206" customWidth="1"/>
    <col min="836" max="836" width="12.7109375" style="206" customWidth="1"/>
    <col min="837" max="837" width="1.5703125" style="206" customWidth="1"/>
    <col min="838" max="838" width="12.7109375" style="206" customWidth="1"/>
    <col min="839" max="839" width="1.5703125" style="206" customWidth="1"/>
    <col min="840" max="840" width="12.7109375" style="206" customWidth="1"/>
    <col min="841" max="841" width="1.5703125" style="206" customWidth="1"/>
    <col min="842" max="842" width="12.7109375" style="206" customWidth="1"/>
    <col min="843" max="843" width="1.5703125" style="206" customWidth="1"/>
    <col min="844" max="844" width="12.7109375" style="206" customWidth="1"/>
    <col min="845" max="845" width="1.5703125" style="206" customWidth="1"/>
    <col min="846" max="846" width="12.7109375" style="206" customWidth="1"/>
    <col min="847" max="847" width="1.5703125" style="206" customWidth="1"/>
    <col min="848" max="848" width="12.7109375" style="206" customWidth="1"/>
    <col min="849" max="849" width="1.5703125" style="206" customWidth="1"/>
    <col min="850" max="850" width="12.7109375" style="206" customWidth="1"/>
    <col min="851" max="1024" width="12.7109375" style="206"/>
    <col min="1025" max="1025" width="4.140625" style="206" customWidth="1"/>
    <col min="1026" max="1026" width="1.5703125" style="206" customWidth="1"/>
    <col min="1027" max="1027" width="14.42578125" style="206" customWidth="1"/>
    <col min="1028" max="1028" width="1.28515625" style="206" customWidth="1"/>
    <col min="1029" max="1029" width="12.7109375" style="206" customWidth="1"/>
    <col min="1030" max="1030" width="1.5703125" style="206" customWidth="1"/>
    <col min="1031" max="1031" width="7.5703125" style="206" customWidth="1"/>
    <col min="1032" max="1032" width="1.5703125" style="206" customWidth="1"/>
    <col min="1033" max="1033" width="7.5703125" style="206" customWidth="1"/>
    <col min="1034" max="1034" width="1.85546875" style="206" customWidth="1"/>
    <col min="1035" max="1035" width="11.85546875" style="206" customWidth="1"/>
    <col min="1036" max="1036" width="0.85546875" style="206" customWidth="1"/>
    <col min="1037" max="1037" width="7.42578125" style="206" customWidth="1"/>
    <col min="1038" max="1038" width="2.140625" style="206" customWidth="1"/>
    <col min="1039" max="1039" width="6.7109375" style="206" customWidth="1"/>
    <col min="1040" max="1040" width="1.28515625" style="206" customWidth="1"/>
    <col min="1041" max="1041" width="12.7109375" style="206" customWidth="1"/>
    <col min="1042" max="1042" width="1.5703125" style="206" customWidth="1"/>
    <col min="1043" max="1043" width="8.140625" style="206" customWidth="1"/>
    <col min="1044" max="1044" width="1.5703125" style="206" customWidth="1"/>
    <col min="1045" max="1045" width="6.7109375" style="206" customWidth="1"/>
    <col min="1046" max="1046" width="1.28515625" style="206" customWidth="1"/>
    <col min="1047" max="1047" width="12.7109375" style="206" customWidth="1"/>
    <col min="1048" max="1048" width="1.28515625" style="206" customWidth="1"/>
    <col min="1049" max="1049" width="8.140625" style="206" customWidth="1"/>
    <col min="1050" max="1050" width="1.5703125" style="206" customWidth="1"/>
    <col min="1051" max="1051" width="6.7109375" style="206" customWidth="1"/>
    <col min="1052" max="1052" width="1.28515625" style="206" customWidth="1"/>
    <col min="1053" max="1053" width="12.7109375" style="206" customWidth="1"/>
    <col min="1054" max="1054" width="0.85546875" style="206" customWidth="1"/>
    <col min="1055" max="1055" width="8.140625" style="206" customWidth="1"/>
    <col min="1056" max="1056" width="1.7109375" style="206" customWidth="1"/>
    <col min="1057" max="1057" width="8.42578125" style="206" customWidth="1"/>
    <col min="1058" max="1059" width="1.5703125" style="206" customWidth="1"/>
    <col min="1060" max="1060" width="14.42578125" style="206" customWidth="1"/>
    <col min="1061" max="1061" width="1.5703125" style="206" customWidth="1"/>
    <col min="1062" max="1062" width="9.28515625" style="206" customWidth="1"/>
    <col min="1063" max="1063" width="1.5703125" style="206" customWidth="1"/>
    <col min="1064" max="1064" width="8.42578125" style="206" customWidth="1"/>
    <col min="1065" max="1065" width="1.5703125" style="206" customWidth="1"/>
    <col min="1066" max="1066" width="14.42578125" style="206" customWidth="1"/>
    <col min="1067" max="1067" width="1.5703125" style="206" customWidth="1"/>
    <col min="1068" max="1068" width="9.28515625" style="206" customWidth="1"/>
    <col min="1069" max="1069" width="1.5703125" style="206" customWidth="1"/>
    <col min="1070" max="1070" width="9.28515625" style="206" customWidth="1"/>
    <col min="1071" max="1071" width="1.5703125" style="206" customWidth="1"/>
    <col min="1072" max="1072" width="14.42578125" style="206" customWidth="1"/>
    <col min="1073" max="1073" width="1.5703125" style="206" customWidth="1"/>
    <col min="1074" max="1074" width="9.28515625" style="206" customWidth="1"/>
    <col min="1075" max="1075" width="1.5703125" style="206" customWidth="1"/>
    <col min="1076" max="1076" width="9.28515625" style="206" customWidth="1"/>
    <col min="1077" max="1077" width="1.5703125" style="206" customWidth="1"/>
    <col min="1078" max="1078" width="12.7109375" style="206" customWidth="1"/>
    <col min="1079" max="1079" width="1.5703125" style="206" customWidth="1"/>
    <col min="1080" max="1080" width="9.28515625" style="206" customWidth="1"/>
    <col min="1081" max="1081" width="1.5703125" style="206" customWidth="1"/>
    <col min="1082" max="1082" width="9.28515625" style="206" customWidth="1"/>
    <col min="1083" max="1083" width="1.5703125" style="206" customWidth="1"/>
    <col min="1084" max="1084" width="14.42578125" style="206" customWidth="1"/>
    <col min="1085" max="1085" width="1.5703125" style="206" customWidth="1"/>
    <col min="1086" max="1086" width="5" style="206" customWidth="1"/>
    <col min="1087" max="1087" width="5.42578125" style="206" customWidth="1"/>
    <col min="1088" max="1088" width="9.28515625" style="206" customWidth="1"/>
    <col min="1089" max="1089" width="1.5703125" style="206" customWidth="1"/>
    <col min="1090" max="1090" width="12.7109375" style="206" customWidth="1"/>
    <col min="1091" max="1091" width="1.5703125" style="206" customWidth="1"/>
    <col min="1092" max="1092" width="12.7109375" style="206" customWidth="1"/>
    <col min="1093" max="1093" width="1.5703125" style="206" customWidth="1"/>
    <col min="1094" max="1094" width="12.7109375" style="206" customWidth="1"/>
    <col min="1095" max="1095" width="1.5703125" style="206" customWidth="1"/>
    <col min="1096" max="1096" width="12.7109375" style="206" customWidth="1"/>
    <col min="1097" max="1097" width="1.5703125" style="206" customWidth="1"/>
    <col min="1098" max="1098" width="12.7109375" style="206" customWidth="1"/>
    <col min="1099" max="1099" width="1.5703125" style="206" customWidth="1"/>
    <col min="1100" max="1100" width="12.7109375" style="206" customWidth="1"/>
    <col min="1101" max="1101" width="1.5703125" style="206" customWidth="1"/>
    <col min="1102" max="1102" width="12.7109375" style="206" customWidth="1"/>
    <col min="1103" max="1103" width="1.5703125" style="206" customWidth="1"/>
    <col min="1104" max="1104" width="12.7109375" style="206" customWidth="1"/>
    <col min="1105" max="1105" width="1.5703125" style="206" customWidth="1"/>
    <col min="1106" max="1106" width="12.7109375" style="206" customWidth="1"/>
    <col min="1107" max="1280" width="12.7109375" style="206"/>
    <col min="1281" max="1281" width="4.140625" style="206" customWidth="1"/>
    <col min="1282" max="1282" width="1.5703125" style="206" customWidth="1"/>
    <col min="1283" max="1283" width="14.42578125" style="206" customWidth="1"/>
    <col min="1284" max="1284" width="1.28515625" style="206" customWidth="1"/>
    <col min="1285" max="1285" width="12.7109375" style="206" customWidth="1"/>
    <col min="1286" max="1286" width="1.5703125" style="206" customWidth="1"/>
    <col min="1287" max="1287" width="7.5703125" style="206" customWidth="1"/>
    <col min="1288" max="1288" width="1.5703125" style="206" customWidth="1"/>
    <col min="1289" max="1289" width="7.5703125" style="206" customWidth="1"/>
    <col min="1290" max="1290" width="1.85546875" style="206" customWidth="1"/>
    <col min="1291" max="1291" width="11.85546875" style="206" customWidth="1"/>
    <col min="1292" max="1292" width="0.85546875" style="206" customWidth="1"/>
    <col min="1293" max="1293" width="7.42578125" style="206" customWidth="1"/>
    <col min="1294" max="1294" width="2.140625" style="206" customWidth="1"/>
    <col min="1295" max="1295" width="6.7109375" style="206" customWidth="1"/>
    <col min="1296" max="1296" width="1.28515625" style="206" customWidth="1"/>
    <col min="1297" max="1297" width="12.7109375" style="206" customWidth="1"/>
    <col min="1298" max="1298" width="1.5703125" style="206" customWidth="1"/>
    <col min="1299" max="1299" width="8.140625" style="206" customWidth="1"/>
    <col min="1300" max="1300" width="1.5703125" style="206" customWidth="1"/>
    <col min="1301" max="1301" width="6.7109375" style="206" customWidth="1"/>
    <col min="1302" max="1302" width="1.28515625" style="206" customWidth="1"/>
    <col min="1303" max="1303" width="12.7109375" style="206" customWidth="1"/>
    <col min="1304" max="1304" width="1.28515625" style="206" customWidth="1"/>
    <col min="1305" max="1305" width="8.140625" style="206" customWidth="1"/>
    <col min="1306" max="1306" width="1.5703125" style="206" customWidth="1"/>
    <col min="1307" max="1307" width="6.7109375" style="206" customWidth="1"/>
    <col min="1308" max="1308" width="1.28515625" style="206" customWidth="1"/>
    <col min="1309" max="1309" width="12.7109375" style="206" customWidth="1"/>
    <col min="1310" max="1310" width="0.85546875" style="206" customWidth="1"/>
    <col min="1311" max="1311" width="8.140625" style="206" customWidth="1"/>
    <col min="1312" max="1312" width="1.7109375" style="206" customWidth="1"/>
    <col min="1313" max="1313" width="8.42578125" style="206" customWidth="1"/>
    <col min="1314" max="1315" width="1.5703125" style="206" customWidth="1"/>
    <col min="1316" max="1316" width="14.42578125" style="206" customWidth="1"/>
    <col min="1317" max="1317" width="1.5703125" style="206" customWidth="1"/>
    <col min="1318" max="1318" width="9.28515625" style="206" customWidth="1"/>
    <col min="1319" max="1319" width="1.5703125" style="206" customWidth="1"/>
    <col min="1320" max="1320" width="8.42578125" style="206" customWidth="1"/>
    <col min="1321" max="1321" width="1.5703125" style="206" customWidth="1"/>
    <col min="1322" max="1322" width="14.42578125" style="206" customWidth="1"/>
    <col min="1323" max="1323" width="1.5703125" style="206" customWidth="1"/>
    <col min="1324" max="1324" width="9.28515625" style="206" customWidth="1"/>
    <col min="1325" max="1325" width="1.5703125" style="206" customWidth="1"/>
    <col min="1326" max="1326" width="9.28515625" style="206" customWidth="1"/>
    <col min="1327" max="1327" width="1.5703125" style="206" customWidth="1"/>
    <col min="1328" max="1328" width="14.42578125" style="206" customWidth="1"/>
    <col min="1329" max="1329" width="1.5703125" style="206" customWidth="1"/>
    <col min="1330" max="1330" width="9.28515625" style="206" customWidth="1"/>
    <col min="1331" max="1331" width="1.5703125" style="206" customWidth="1"/>
    <col min="1332" max="1332" width="9.28515625" style="206" customWidth="1"/>
    <col min="1333" max="1333" width="1.5703125" style="206" customWidth="1"/>
    <col min="1334" max="1334" width="12.7109375" style="206" customWidth="1"/>
    <col min="1335" max="1335" width="1.5703125" style="206" customWidth="1"/>
    <col min="1336" max="1336" width="9.28515625" style="206" customWidth="1"/>
    <col min="1337" max="1337" width="1.5703125" style="206" customWidth="1"/>
    <col min="1338" max="1338" width="9.28515625" style="206" customWidth="1"/>
    <col min="1339" max="1339" width="1.5703125" style="206" customWidth="1"/>
    <col min="1340" max="1340" width="14.42578125" style="206" customWidth="1"/>
    <col min="1341" max="1341" width="1.5703125" style="206" customWidth="1"/>
    <col min="1342" max="1342" width="5" style="206" customWidth="1"/>
    <col min="1343" max="1343" width="5.42578125" style="206" customWidth="1"/>
    <col min="1344" max="1344" width="9.28515625" style="206" customWidth="1"/>
    <col min="1345" max="1345" width="1.5703125" style="206" customWidth="1"/>
    <col min="1346" max="1346" width="12.7109375" style="206" customWidth="1"/>
    <col min="1347" max="1347" width="1.5703125" style="206" customWidth="1"/>
    <col min="1348" max="1348" width="12.7109375" style="206" customWidth="1"/>
    <col min="1349" max="1349" width="1.5703125" style="206" customWidth="1"/>
    <col min="1350" max="1350" width="12.7109375" style="206" customWidth="1"/>
    <col min="1351" max="1351" width="1.5703125" style="206" customWidth="1"/>
    <col min="1352" max="1352" width="12.7109375" style="206" customWidth="1"/>
    <col min="1353" max="1353" width="1.5703125" style="206" customWidth="1"/>
    <col min="1354" max="1354" width="12.7109375" style="206" customWidth="1"/>
    <col min="1355" max="1355" width="1.5703125" style="206" customWidth="1"/>
    <col min="1356" max="1356" width="12.7109375" style="206" customWidth="1"/>
    <col min="1357" max="1357" width="1.5703125" style="206" customWidth="1"/>
    <col min="1358" max="1358" width="12.7109375" style="206" customWidth="1"/>
    <col min="1359" max="1359" width="1.5703125" style="206" customWidth="1"/>
    <col min="1360" max="1360" width="12.7109375" style="206" customWidth="1"/>
    <col min="1361" max="1361" width="1.5703125" style="206" customWidth="1"/>
    <col min="1362" max="1362" width="12.7109375" style="206" customWidth="1"/>
    <col min="1363" max="1536" width="12.7109375" style="206"/>
    <col min="1537" max="1537" width="4.140625" style="206" customWidth="1"/>
    <col min="1538" max="1538" width="1.5703125" style="206" customWidth="1"/>
    <col min="1539" max="1539" width="14.42578125" style="206" customWidth="1"/>
    <col min="1540" max="1540" width="1.28515625" style="206" customWidth="1"/>
    <col min="1541" max="1541" width="12.7109375" style="206" customWidth="1"/>
    <col min="1542" max="1542" width="1.5703125" style="206" customWidth="1"/>
    <col min="1543" max="1543" width="7.5703125" style="206" customWidth="1"/>
    <col min="1544" max="1544" width="1.5703125" style="206" customWidth="1"/>
    <col min="1545" max="1545" width="7.5703125" style="206" customWidth="1"/>
    <col min="1546" max="1546" width="1.85546875" style="206" customWidth="1"/>
    <col min="1547" max="1547" width="11.85546875" style="206" customWidth="1"/>
    <col min="1548" max="1548" width="0.85546875" style="206" customWidth="1"/>
    <col min="1549" max="1549" width="7.42578125" style="206" customWidth="1"/>
    <col min="1550" max="1550" width="2.140625" style="206" customWidth="1"/>
    <col min="1551" max="1551" width="6.7109375" style="206" customWidth="1"/>
    <col min="1552" max="1552" width="1.28515625" style="206" customWidth="1"/>
    <col min="1553" max="1553" width="12.7109375" style="206" customWidth="1"/>
    <col min="1554" max="1554" width="1.5703125" style="206" customWidth="1"/>
    <col min="1555" max="1555" width="8.140625" style="206" customWidth="1"/>
    <col min="1556" max="1556" width="1.5703125" style="206" customWidth="1"/>
    <col min="1557" max="1557" width="6.7109375" style="206" customWidth="1"/>
    <col min="1558" max="1558" width="1.28515625" style="206" customWidth="1"/>
    <col min="1559" max="1559" width="12.7109375" style="206" customWidth="1"/>
    <col min="1560" max="1560" width="1.28515625" style="206" customWidth="1"/>
    <col min="1561" max="1561" width="8.140625" style="206" customWidth="1"/>
    <col min="1562" max="1562" width="1.5703125" style="206" customWidth="1"/>
    <col min="1563" max="1563" width="6.7109375" style="206" customWidth="1"/>
    <col min="1564" max="1564" width="1.28515625" style="206" customWidth="1"/>
    <col min="1565" max="1565" width="12.7109375" style="206" customWidth="1"/>
    <col min="1566" max="1566" width="0.85546875" style="206" customWidth="1"/>
    <col min="1567" max="1567" width="8.140625" style="206" customWidth="1"/>
    <col min="1568" max="1568" width="1.7109375" style="206" customWidth="1"/>
    <col min="1569" max="1569" width="8.42578125" style="206" customWidth="1"/>
    <col min="1570" max="1571" width="1.5703125" style="206" customWidth="1"/>
    <col min="1572" max="1572" width="14.42578125" style="206" customWidth="1"/>
    <col min="1573" max="1573" width="1.5703125" style="206" customWidth="1"/>
    <col min="1574" max="1574" width="9.28515625" style="206" customWidth="1"/>
    <col min="1575" max="1575" width="1.5703125" style="206" customWidth="1"/>
    <col min="1576" max="1576" width="8.42578125" style="206" customWidth="1"/>
    <col min="1577" max="1577" width="1.5703125" style="206" customWidth="1"/>
    <col min="1578" max="1578" width="14.42578125" style="206" customWidth="1"/>
    <col min="1579" max="1579" width="1.5703125" style="206" customWidth="1"/>
    <col min="1580" max="1580" width="9.28515625" style="206" customWidth="1"/>
    <col min="1581" max="1581" width="1.5703125" style="206" customWidth="1"/>
    <col min="1582" max="1582" width="9.28515625" style="206" customWidth="1"/>
    <col min="1583" max="1583" width="1.5703125" style="206" customWidth="1"/>
    <col min="1584" max="1584" width="14.42578125" style="206" customWidth="1"/>
    <col min="1585" max="1585" width="1.5703125" style="206" customWidth="1"/>
    <col min="1586" max="1586" width="9.28515625" style="206" customWidth="1"/>
    <col min="1587" max="1587" width="1.5703125" style="206" customWidth="1"/>
    <col min="1588" max="1588" width="9.28515625" style="206" customWidth="1"/>
    <col min="1589" max="1589" width="1.5703125" style="206" customWidth="1"/>
    <col min="1590" max="1590" width="12.7109375" style="206" customWidth="1"/>
    <col min="1591" max="1591" width="1.5703125" style="206" customWidth="1"/>
    <col min="1592" max="1592" width="9.28515625" style="206" customWidth="1"/>
    <col min="1593" max="1593" width="1.5703125" style="206" customWidth="1"/>
    <col min="1594" max="1594" width="9.28515625" style="206" customWidth="1"/>
    <col min="1595" max="1595" width="1.5703125" style="206" customWidth="1"/>
    <col min="1596" max="1596" width="14.42578125" style="206" customWidth="1"/>
    <col min="1597" max="1597" width="1.5703125" style="206" customWidth="1"/>
    <col min="1598" max="1598" width="5" style="206" customWidth="1"/>
    <col min="1599" max="1599" width="5.42578125" style="206" customWidth="1"/>
    <col min="1600" max="1600" width="9.28515625" style="206" customWidth="1"/>
    <col min="1601" max="1601" width="1.5703125" style="206" customWidth="1"/>
    <col min="1602" max="1602" width="12.7109375" style="206" customWidth="1"/>
    <col min="1603" max="1603" width="1.5703125" style="206" customWidth="1"/>
    <col min="1604" max="1604" width="12.7109375" style="206" customWidth="1"/>
    <col min="1605" max="1605" width="1.5703125" style="206" customWidth="1"/>
    <col min="1606" max="1606" width="12.7109375" style="206" customWidth="1"/>
    <col min="1607" max="1607" width="1.5703125" style="206" customWidth="1"/>
    <col min="1608" max="1608" width="12.7109375" style="206" customWidth="1"/>
    <col min="1609" max="1609" width="1.5703125" style="206" customWidth="1"/>
    <col min="1610" max="1610" width="12.7109375" style="206" customWidth="1"/>
    <col min="1611" max="1611" width="1.5703125" style="206" customWidth="1"/>
    <col min="1612" max="1612" width="12.7109375" style="206" customWidth="1"/>
    <col min="1613" max="1613" width="1.5703125" style="206" customWidth="1"/>
    <col min="1614" max="1614" width="12.7109375" style="206" customWidth="1"/>
    <col min="1615" max="1615" width="1.5703125" style="206" customWidth="1"/>
    <col min="1616" max="1616" width="12.7109375" style="206" customWidth="1"/>
    <col min="1617" max="1617" width="1.5703125" style="206" customWidth="1"/>
    <col min="1618" max="1618" width="12.7109375" style="206" customWidth="1"/>
    <col min="1619" max="1792" width="12.7109375" style="206"/>
    <col min="1793" max="1793" width="4.140625" style="206" customWidth="1"/>
    <col min="1794" max="1794" width="1.5703125" style="206" customWidth="1"/>
    <col min="1795" max="1795" width="14.42578125" style="206" customWidth="1"/>
    <col min="1796" max="1796" width="1.28515625" style="206" customWidth="1"/>
    <col min="1797" max="1797" width="12.7109375" style="206" customWidth="1"/>
    <col min="1798" max="1798" width="1.5703125" style="206" customWidth="1"/>
    <col min="1799" max="1799" width="7.5703125" style="206" customWidth="1"/>
    <col min="1800" max="1800" width="1.5703125" style="206" customWidth="1"/>
    <col min="1801" max="1801" width="7.5703125" style="206" customWidth="1"/>
    <col min="1802" max="1802" width="1.85546875" style="206" customWidth="1"/>
    <col min="1803" max="1803" width="11.85546875" style="206" customWidth="1"/>
    <col min="1804" max="1804" width="0.85546875" style="206" customWidth="1"/>
    <col min="1805" max="1805" width="7.42578125" style="206" customWidth="1"/>
    <col min="1806" max="1806" width="2.140625" style="206" customWidth="1"/>
    <col min="1807" max="1807" width="6.7109375" style="206" customWidth="1"/>
    <col min="1808" max="1808" width="1.28515625" style="206" customWidth="1"/>
    <col min="1809" max="1809" width="12.7109375" style="206" customWidth="1"/>
    <col min="1810" max="1810" width="1.5703125" style="206" customWidth="1"/>
    <col min="1811" max="1811" width="8.140625" style="206" customWidth="1"/>
    <col min="1812" max="1812" width="1.5703125" style="206" customWidth="1"/>
    <col min="1813" max="1813" width="6.7109375" style="206" customWidth="1"/>
    <col min="1814" max="1814" width="1.28515625" style="206" customWidth="1"/>
    <col min="1815" max="1815" width="12.7109375" style="206" customWidth="1"/>
    <col min="1816" max="1816" width="1.28515625" style="206" customWidth="1"/>
    <col min="1817" max="1817" width="8.140625" style="206" customWidth="1"/>
    <col min="1818" max="1818" width="1.5703125" style="206" customWidth="1"/>
    <col min="1819" max="1819" width="6.7109375" style="206" customWidth="1"/>
    <col min="1820" max="1820" width="1.28515625" style="206" customWidth="1"/>
    <col min="1821" max="1821" width="12.7109375" style="206" customWidth="1"/>
    <col min="1822" max="1822" width="0.85546875" style="206" customWidth="1"/>
    <col min="1823" max="1823" width="8.140625" style="206" customWidth="1"/>
    <col min="1824" max="1824" width="1.7109375" style="206" customWidth="1"/>
    <col min="1825" max="1825" width="8.42578125" style="206" customWidth="1"/>
    <col min="1826" max="1827" width="1.5703125" style="206" customWidth="1"/>
    <col min="1828" max="1828" width="14.42578125" style="206" customWidth="1"/>
    <col min="1829" max="1829" width="1.5703125" style="206" customWidth="1"/>
    <col min="1830" max="1830" width="9.28515625" style="206" customWidth="1"/>
    <col min="1831" max="1831" width="1.5703125" style="206" customWidth="1"/>
    <col min="1832" max="1832" width="8.42578125" style="206" customWidth="1"/>
    <col min="1833" max="1833" width="1.5703125" style="206" customWidth="1"/>
    <col min="1834" max="1834" width="14.42578125" style="206" customWidth="1"/>
    <col min="1835" max="1835" width="1.5703125" style="206" customWidth="1"/>
    <col min="1836" max="1836" width="9.28515625" style="206" customWidth="1"/>
    <col min="1837" max="1837" width="1.5703125" style="206" customWidth="1"/>
    <col min="1838" max="1838" width="9.28515625" style="206" customWidth="1"/>
    <col min="1839" max="1839" width="1.5703125" style="206" customWidth="1"/>
    <col min="1840" max="1840" width="14.42578125" style="206" customWidth="1"/>
    <col min="1841" max="1841" width="1.5703125" style="206" customWidth="1"/>
    <col min="1842" max="1842" width="9.28515625" style="206" customWidth="1"/>
    <col min="1843" max="1843" width="1.5703125" style="206" customWidth="1"/>
    <col min="1844" max="1844" width="9.28515625" style="206" customWidth="1"/>
    <col min="1845" max="1845" width="1.5703125" style="206" customWidth="1"/>
    <col min="1846" max="1846" width="12.7109375" style="206" customWidth="1"/>
    <col min="1847" max="1847" width="1.5703125" style="206" customWidth="1"/>
    <col min="1848" max="1848" width="9.28515625" style="206" customWidth="1"/>
    <col min="1849" max="1849" width="1.5703125" style="206" customWidth="1"/>
    <col min="1850" max="1850" width="9.28515625" style="206" customWidth="1"/>
    <col min="1851" max="1851" width="1.5703125" style="206" customWidth="1"/>
    <col min="1852" max="1852" width="14.42578125" style="206" customWidth="1"/>
    <col min="1853" max="1853" width="1.5703125" style="206" customWidth="1"/>
    <col min="1854" max="1854" width="5" style="206" customWidth="1"/>
    <col min="1855" max="1855" width="5.42578125" style="206" customWidth="1"/>
    <col min="1856" max="1856" width="9.28515625" style="206" customWidth="1"/>
    <col min="1857" max="1857" width="1.5703125" style="206" customWidth="1"/>
    <col min="1858" max="1858" width="12.7109375" style="206" customWidth="1"/>
    <col min="1859" max="1859" width="1.5703125" style="206" customWidth="1"/>
    <col min="1860" max="1860" width="12.7109375" style="206" customWidth="1"/>
    <col min="1861" max="1861" width="1.5703125" style="206" customWidth="1"/>
    <col min="1862" max="1862" width="12.7109375" style="206" customWidth="1"/>
    <col min="1863" max="1863" width="1.5703125" style="206" customWidth="1"/>
    <col min="1864" max="1864" width="12.7109375" style="206" customWidth="1"/>
    <col min="1865" max="1865" width="1.5703125" style="206" customWidth="1"/>
    <col min="1866" max="1866" width="12.7109375" style="206" customWidth="1"/>
    <col min="1867" max="1867" width="1.5703125" style="206" customWidth="1"/>
    <col min="1868" max="1868" width="12.7109375" style="206" customWidth="1"/>
    <col min="1869" max="1869" width="1.5703125" style="206" customWidth="1"/>
    <col min="1870" max="1870" width="12.7109375" style="206" customWidth="1"/>
    <col min="1871" max="1871" width="1.5703125" style="206" customWidth="1"/>
    <col min="1872" max="1872" width="12.7109375" style="206" customWidth="1"/>
    <col min="1873" max="1873" width="1.5703125" style="206" customWidth="1"/>
    <col min="1874" max="1874" width="12.7109375" style="206" customWidth="1"/>
    <col min="1875" max="2048" width="12.7109375" style="206"/>
    <col min="2049" max="2049" width="4.140625" style="206" customWidth="1"/>
    <col min="2050" max="2050" width="1.5703125" style="206" customWidth="1"/>
    <col min="2051" max="2051" width="14.42578125" style="206" customWidth="1"/>
    <col min="2052" max="2052" width="1.28515625" style="206" customWidth="1"/>
    <col min="2053" max="2053" width="12.7109375" style="206" customWidth="1"/>
    <col min="2054" max="2054" width="1.5703125" style="206" customWidth="1"/>
    <col min="2055" max="2055" width="7.5703125" style="206" customWidth="1"/>
    <col min="2056" max="2056" width="1.5703125" style="206" customWidth="1"/>
    <col min="2057" max="2057" width="7.5703125" style="206" customWidth="1"/>
    <col min="2058" max="2058" width="1.85546875" style="206" customWidth="1"/>
    <col min="2059" max="2059" width="11.85546875" style="206" customWidth="1"/>
    <col min="2060" max="2060" width="0.85546875" style="206" customWidth="1"/>
    <col min="2061" max="2061" width="7.42578125" style="206" customWidth="1"/>
    <col min="2062" max="2062" width="2.140625" style="206" customWidth="1"/>
    <col min="2063" max="2063" width="6.7109375" style="206" customWidth="1"/>
    <col min="2064" max="2064" width="1.28515625" style="206" customWidth="1"/>
    <col min="2065" max="2065" width="12.7109375" style="206" customWidth="1"/>
    <col min="2066" max="2066" width="1.5703125" style="206" customWidth="1"/>
    <col min="2067" max="2067" width="8.140625" style="206" customWidth="1"/>
    <col min="2068" max="2068" width="1.5703125" style="206" customWidth="1"/>
    <col min="2069" max="2069" width="6.7109375" style="206" customWidth="1"/>
    <col min="2070" max="2070" width="1.28515625" style="206" customWidth="1"/>
    <col min="2071" max="2071" width="12.7109375" style="206" customWidth="1"/>
    <col min="2072" max="2072" width="1.28515625" style="206" customWidth="1"/>
    <col min="2073" max="2073" width="8.140625" style="206" customWidth="1"/>
    <col min="2074" max="2074" width="1.5703125" style="206" customWidth="1"/>
    <col min="2075" max="2075" width="6.7109375" style="206" customWidth="1"/>
    <col min="2076" max="2076" width="1.28515625" style="206" customWidth="1"/>
    <col min="2077" max="2077" width="12.7109375" style="206" customWidth="1"/>
    <col min="2078" max="2078" width="0.85546875" style="206" customWidth="1"/>
    <col min="2079" max="2079" width="8.140625" style="206" customWidth="1"/>
    <col min="2080" max="2080" width="1.7109375" style="206" customWidth="1"/>
    <col min="2081" max="2081" width="8.42578125" style="206" customWidth="1"/>
    <col min="2082" max="2083" width="1.5703125" style="206" customWidth="1"/>
    <col min="2084" max="2084" width="14.42578125" style="206" customWidth="1"/>
    <col min="2085" max="2085" width="1.5703125" style="206" customWidth="1"/>
    <col min="2086" max="2086" width="9.28515625" style="206" customWidth="1"/>
    <col min="2087" max="2087" width="1.5703125" style="206" customWidth="1"/>
    <col min="2088" max="2088" width="8.42578125" style="206" customWidth="1"/>
    <col min="2089" max="2089" width="1.5703125" style="206" customWidth="1"/>
    <col min="2090" max="2090" width="14.42578125" style="206" customWidth="1"/>
    <col min="2091" max="2091" width="1.5703125" style="206" customWidth="1"/>
    <col min="2092" max="2092" width="9.28515625" style="206" customWidth="1"/>
    <col min="2093" max="2093" width="1.5703125" style="206" customWidth="1"/>
    <col min="2094" max="2094" width="9.28515625" style="206" customWidth="1"/>
    <col min="2095" max="2095" width="1.5703125" style="206" customWidth="1"/>
    <col min="2096" max="2096" width="14.42578125" style="206" customWidth="1"/>
    <col min="2097" max="2097" width="1.5703125" style="206" customWidth="1"/>
    <col min="2098" max="2098" width="9.28515625" style="206" customWidth="1"/>
    <col min="2099" max="2099" width="1.5703125" style="206" customWidth="1"/>
    <col min="2100" max="2100" width="9.28515625" style="206" customWidth="1"/>
    <col min="2101" max="2101" width="1.5703125" style="206" customWidth="1"/>
    <col min="2102" max="2102" width="12.7109375" style="206" customWidth="1"/>
    <col min="2103" max="2103" width="1.5703125" style="206" customWidth="1"/>
    <col min="2104" max="2104" width="9.28515625" style="206" customWidth="1"/>
    <col min="2105" max="2105" width="1.5703125" style="206" customWidth="1"/>
    <col min="2106" max="2106" width="9.28515625" style="206" customWidth="1"/>
    <col min="2107" max="2107" width="1.5703125" style="206" customWidth="1"/>
    <col min="2108" max="2108" width="14.42578125" style="206" customWidth="1"/>
    <col min="2109" max="2109" width="1.5703125" style="206" customWidth="1"/>
    <col min="2110" max="2110" width="5" style="206" customWidth="1"/>
    <col min="2111" max="2111" width="5.42578125" style="206" customWidth="1"/>
    <col min="2112" max="2112" width="9.28515625" style="206" customWidth="1"/>
    <col min="2113" max="2113" width="1.5703125" style="206" customWidth="1"/>
    <col min="2114" max="2114" width="12.7109375" style="206" customWidth="1"/>
    <col min="2115" max="2115" width="1.5703125" style="206" customWidth="1"/>
    <col min="2116" max="2116" width="12.7109375" style="206" customWidth="1"/>
    <col min="2117" max="2117" width="1.5703125" style="206" customWidth="1"/>
    <col min="2118" max="2118" width="12.7109375" style="206" customWidth="1"/>
    <col min="2119" max="2119" width="1.5703125" style="206" customWidth="1"/>
    <col min="2120" max="2120" width="12.7109375" style="206" customWidth="1"/>
    <col min="2121" max="2121" width="1.5703125" style="206" customWidth="1"/>
    <col min="2122" max="2122" width="12.7109375" style="206" customWidth="1"/>
    <col min="2123" max="2123" width="1.5703125" style="206" customWidth="1"/>
    <col min="2124" max="2124" width="12.7109375" style="206" customWidth="1"/>
    <col min="2125" max="2125" width="1.5703125" style="206" customWidth="1"/>
    <col min="2126" max="2126" width="12.7109375" style="206" customWidth="1"/>
    <col min="2127" max="2127" width="1.5703125" style="206" customWidth="1"/>
    <col min="2128" max="2128" width="12.7109375" style="206" customWidth="1"/>
    <col min="2129" max="2129" width="1.5703125" style="206" customWidth="1"/>
    <col min="2130" max="2130" width="12.7109375" style="206" customWidth="1"/>
    <col min="2131" max="2304" width="12.7109375" style="206"/>
    <col min="2305" max="2305" width="4.140625" style="206" customWidth="1"/>
    <col min="2306" max="2306" width="1.5703125" style="206" customWidth="1"/>
    <col min="2307" max="2307" width="14.42578125" style="206" customWidth="1"/>
    <col min="2308" max="2308" width="1.28515625" style="206" customWidth="1"/>
    <col min="2309" max="2309" width="12.7109375" style="206" customWidth="1"/>
    <col min="2310" max="2310" width="1.5703125" style="206" customWidth="1"/>
    <col min="2311" max="2311" width="7.5703125" style="206" customWidth="1"/>
    <col min="2312" max="2312" width="1.5703125" style="206" customWidth="1"/>
    <col min="2313" max="2313" width="7.5703125" style="206" customWidth="1"/>
    <col min="2314" max="2314" width="1.85546875" style="206" customWidth="1"/>
    <col min="2315" max="2315" width="11.85546875" style="206" customWidth="1"/>
    <col min="2316" max="2316" width="0.85546875" style="206" customWidth="1"/>
    <col min="2317" max="2317" width="7.42578125" style="206" customWidth="1"/>
    <col min="2318" max="2318" width="2.140625" style="206" customWidth="1"/>
    <col min="2319" max="2319" width="6.7109375" style="206" customWidth="1"/>
    <col min="2320" max="2320" width="1.28515625" style="206" customWidth="1"/>
    <col min="2321" max="2321" width="12.7109375" style="206" customWidth="1"/>
    <col min="2322" max="2322" width="1.5703125" style="206" customWidth="1"/>
    <col min="2323" max="2323" width="8.140625" style="206" customWidth="1"/>
    <col min="2324" max="2324" width="1.5703125" style="206" customWidth="1"/>
    <col min="2325" max="2325" width="6.7109375" style="206" customWidth="1"/>
    <col min="2326" max="2326" width="1.28515625" style="206" customWidth="1"/>
    <col min="2327" max="2327" width="12.7109375" style="206" customWidth="1"/>
    <col min="2328" max="2328" width="1.28515625" style="206" customWidth="1"/>
    <col min="2329" max="2329" width="8.140625" style="206" customWidth="1"/>
    <col min="2330" max="2330" width="1.5703125" style="206" customWidth="1"/>
    <col min="2331" max="2331" width="6.7109375" style="206" customWidth="1"/>
    <col min="2332" max="2332" width="1.28515625" style="206" customWidth="1"/>
    <col min="2333" max="2333" width="12.7109375" style="206" customWidth="1"/>
    <col min="2334" max="2334" width="0.85546875" style="206" customWidth="1"/>
    <col min="2335" max="2335" width="8.140625" style="206" customWidth="1"/>
    <col min="2336" max="2336" width="1.7109375" style="206" customWidth="1"/>
    <col min="2337" max="2337" width="8.42578125" style="206" customWidth="1"/>
    <col min="2338" max="2339" width="1.5703125" style="206" customWidth="1"/>
    <col min="2340" max="2340" width="14.42578125" style="206" customWidth="1"/>
    <col min="2341" max="2341" width="1.5703125" style="206" customWidth="1"/>
    <col min="2342" max="2342" width="9.28515625" style="206" customWidth="1"/>
    <col min="2343" max="2343" width="1.5703125" style="206" customWidth="1"/>
    <col min="2344" max="2344" width="8.42578125" style="206" customWidth="1"/>
    <col min="2345" max="2345" width="1.5703125" style="206" customWidth="1"/>
    <col min="2346" max="2346" width="14.42578125" style="206" customWidth="1"/>
    <col min="2347" max="2347" width="1.5703125" style="206" customWidth="1"/>
    <col min="2348" max="2348" width="9.28515625" style="206" customWidth="1"/>
    <col min="2349" max="2349" width="1.5703125" style="206" customWidth="1"/>
    <col min="2350" max="2350" width="9.28515625" style="206" customWidth="1"/>
    <col min="2351" max="2351" width="1.5703125" style="206" customWidth="1"/>
    <col min="2352" max="2352" width="14.42578125" style="206" customWidth="1"/>
    <col min="2353" max="2353" width="1.5703125" style="206" customWidth="1"/>
    <col min="2354" max="2354" width="9.28515625" style="206" customWidth="1"/>
    <col min="2355" max="2355" width="1.5703125" style="206" customWidth="1"/>
    <col min="2356" max="2356" width="9.28515625" style="206" customWidth="1"/>
    <col min="2357" max="2357" width="1.5703125" style="206" customWidth="1"/>
    <col min="2358" max="2358" width="12.7109375" style="206" customWidth="1"/>
    <col min="2359" max="2359" width="1.5703125" style="206" customWidth="1"/>
    <col min="2360" max="2360" width="9.28515625" style="206" customWidth="1"/>
    <col min="2361" max="2361" width="1.5703125" style="206" customWidth="1"/>
    <col min="2362" max="2362" width="9.28515625" style="206" customWidth="1"/>
    <col min="2363" max="2363" width="1.5703125" style="206" customWidth="1"/>
    <col min="2364" max="2364" width="14.42578125" style="206" customWidth="1"/>
    <col min="2365" max="2365" width="1.5703125" style="206" customWidth="1"/>
    <col min="2366" max="2366" width="5" style="206" customWidth="1"/>
    <col min="2367" max="2367" width="5.42578125" style="206" customWidth="1"/>
    <col min="2368" max="2368" width="9.28515625" style="206" customWidth="1"/>
    <col min="2369" max="2369" width="1.5703125" style="206" customWidth="1"/>
    <col min="2370" max="2370" width="12.7109375" style="206" customWidth="1"/>
    <col min="2371" max="2371" width="1.5703125" style="206" customWidth="1"/>
    <col min="2372" max="2372" width="12.7109375" style="206" customWidth="1"/>
    <col min="2373" max="2373" width="1.5703125" style="206" customWidth="1"/>
    <col min="2374" max="2374" width="12.7109375" style="206" customWidth="1"/>
    <col min="2375" max="2375" width="1.5703125" style="206" customWidth="1"/>
    <col min="2376" max="2376" width="12.7109375" style="206" customWidth="1"/>
    <col min="2377" max="2377" width="1.5703125" style="206" customWidth="1"/>
    <col min="2378" max="2378" width="12.7109375" style="206" customWidth="1"/>
    <col min="2379" max="2379" width="1.5703125" style="206" customWidth="1"/>
    <col min="2380" max="2380" width="12.7109375" style="206" customWidth="1"/>
    <col min="2381" max="2381" width="1.5703125" style="206" customWidth="1"/>
    <col min="2382" max="2382" width="12.7109375" style="206" customWidth="1"/>
    <col min="2383" max="2383" width="1.5703125" style="206" customWidth="1"/>
    <col min="2384" max="2384" width="12.7109375" style="206" customWidth="1"/>
    <col min="2385" max="2385" width="1.5703125" style="206" customWidth="1"/>
    <col min="2386" max="2386" width="12.7109375" style="206" customWidth="1"/>
    <col min="2387" max="2560" width="12.7109375" style="206"/>
    <col min="2561" max="2561" width="4.140625" style="206" customWidth="1"/>
    <col min="2562" max="2562" width="1.5703125" style="206" customWidth="1"/>
    <col min="2563" max="2563" width="14.42578125" style="206" customWidth="1"/>
    <col min="2564" max="2564" width="1.28515625" style="206" customWidth="1"/>
    <col min="2565" max="2565" width="12.7109375" style="206" customWidth="1"/>
    <col min="2566" max="2566" width="1.5703125" style="206" customWidth="1"/>
    <col min="2567" max="2567" width="7.5703125" style="206" customWidth="1"/>
    <col min="2568" max="2568" width="1.5703125" style="206" customWidth="1"/>
    <col min="2569" max="2569" width="7.5703125" style="206" customWidth="1"/>
    <col min="2570" max="2570" width="1.85546875" style="206" customWidth="1"/>
    <col min="2571" max="2571" width="11.85546875" style="206" customWidth="1"/>
    <col min="2572" max="2572" width="0.85546875" style="206" customWidth="1"/>
    <col min="2573" max="2573" width="7.42578125" style="206" customWidth="1"/>
    <col min="2574" max="2574" width="2.140625" style="206" customWidth="1"/>
    <col min="2575" max="2575" width="6.7109375" style="206" customWidth="1"/>
    <col min="2576" max="2576" width="1.28515625" style="206" customWidth="1"/>
    <col min="2577" max="2577" width="12.7109375" style="206" customWidth="1"/>
    <col min="2578" max="2578" width="1.5703125" style="206" customWidth="1"/>
    <col min="2579" max="2579" width="8.140625" style="206" customWidth="1"/>
    <col min="2580" max="2580" width="1.5703125" style="206" customWidth="1"/>
    <col min="2581" max="2581" width="6.7109375" style="206" customWidth="1"/>
    <col min="2582" max="2582" width="1.28515625" style="206" customWidth="1"/>
    <col min="2583" max="2583" width="12.7109375" style="206" customWidth="1"/>
    <col min="2584" max="2584" width="1.28515625" style="206" customWidth="1"/>
    <col min="2585" max="2585" width="8.140625" style="206" customWidth="1"/>
    <col min="2586" max="2586" width="1.5703125" style="206" customWidth="1"/>
    <col min="2587" max="2587" width="6.7109375" style="206" customWidth="1"/>
    <col min="2588" max="2588" width="1.28515625" style="206" customWidth="1"/>
    <col min="2589" max="2589" width="12.7109375" style="206" customWidth="1"/>
    <col min="2590" max="2590" width="0.85546875" style="206" customWidth="1"/>
    <col min="2591" max="2591" width="8.140625" style="206" customWidth="1"/>
    <col min="2592" max="2592" width="1.7109375" style="206" customWidth="1"/>
    <col min="2593" max="2593" width="8.42578125" style="206" customWidth="1"/>
    <col min="2594" max="2595" width="1.5703125" style="206" customWidth="1"/>
    <col min="2596" max="2596" width="14.42578125" style="206" customWidth="1"/>
    <col min="2597" max="2597" width="1.5703125" style="206" customWidth="1"/>
    <col min="2598" max="2598" width="9.28515625" style="206" customWidth="1"/>
    <col min="2599" max="2599" width="1.5703125" style="206" customWidth="1"/>
    <col min="2600" max="2600" width="8.42578125" style="206" customWidth="1"/>
    <col min="2601" max="2601" width="1.5703125" style="206" customWidth="1"/>
    <col min="2602" max="2602" width="14.42578125" style="206" customWidth="1"/>
    <col min="2603" max="2603" width="1.5703125" style="206" customWidth="1"/>
    <col min="2604" max="2604" width="9.28515625" style="206" customWidth="1"/>
    <col min="2605" max="2605" width="1.5703125" style="206" customWidth="1"/>
    <col min="2606" max="2606" width="9.28515625" style="206" customWidth="1"/>
    <col min="2607" max="2607" width="1.5703125" style="206" customWidth="1"/>
    <col min="2608" max="2608" width="14.42578125" style="206" customWidth="1"/>
    <col min="2609" max="2609" width="1.5703125" style="206" customWidth="1"/>
    <col min="2610" max="2610" width="9.28515625" style="206" customWidth="1"/>
    <col min="2611" max="2611" width="1.5703125" style="206" customWidth="1"/>
    <col min="2612" max="2612" width="9.28515625" style="206" customWidth="1"/>
    <col min="2613" max="2613" width="1.5703125" style="206" customWidth="1"/>
    <col min="2614" max="2614" width="12.7109375" style="206" customWidth="1"/>
    <col min="2615" max="2615" width="1.5703125" style="206" customWidth="1"/>
    <col min="2616" max="2616" width="9.28515625" style="206" customWidth="1"/>
    <col min="2617" max="2617" width="1.5703125" style="206" customWidth="1"/>
    <col min="2618" max="2618" width="9.28515625" style="206" customWidth="1"/>
    <col min="2619" max="2619" width="1.5703125" style="206" customWidth="1"/>
    <col min="2620" max="2620" width="14.42578125" style="206" customWidth="1"/>
    <col min="2621" max="2621" width="1.5703125" style="206" customWidth="1"/>
    <col min="2622" max="2622" width="5" style="206" customWidth="1"/>
    <col min="2623" max="2623" width="5.42578125" style="206" customWidth="1"/>
    <col min="2624" max="2624" width="9.28515625" style="206" customWidth="1"/>
    <col min="2625" max="2625" width="1.5703125" style="206" customWidth="1"/>
    <col min="2626" max="2626" width="12.7109375" style="206" customWidth="1"/>
    <col min="2627" max="2627" width="1.5703125" style="206" customWidth="1"/>
    <col min="2628" max="2628" width="12.7109375" style="206" customWidth="1"/>
    <col min="2629" max="2629" width="1.5703125" style="206" customWidth="1"/>
    <col min="2630" max="2630" width="12.7109375" style="206" customWidth="1"/>
    <col min="2631" max="2631" width="1.5703125" style="206" customWidth="1"/>
    <col min="2632" max="2632" width="12.7109375" style="206" customWidth="1"/>
    <col min="2633" max="2633" width="1.5703125" style="206" customWidth="1"/>
    <col min="2634" max="2634" width="12.7109375" style="206" customWidth="1"/>
    <col min="2635" max="2635" width="1.5703125" style="206" customWidth="1"/>
    <col min="2636" max="2636" width="12.7109375" style="206" customWidth="1"/>
    <col min="2637" max="2637" width="1.5703125" style="206" customWidth="1"/>
    <col min="2638" max="2638" width="12.7109375" style="206" customWidth="1"/>
    <col min="2639" max="2639" width="1.5703125" style="206" customWidth="1"/>
    <col min="2640" max="2640" width="12.7109375" style="206" customWidth="1"/>
    <col min="2641" max="2641" width="1.5703125" style="206" customWidth="1"/>
    <col min="2642" max="2642" width="12.7109375" style="206" customWidth="1"/>
    <col min="2643" max="2816" width="12.7109375" style="206"/>
    <col min="2817" max="2817" width="4.140625" style="206" customWidth="1"/>
    <col min="2818" max="2818" width="1.5703125" style="206" customWidth="1"/>
    <col min="2819" max="2819" width="14.42578125" style="206" customWidth="1"/>
    <col min="2820" max="2820" width="1.28515625" style="206" customWidth="1"/>
    <col min="2821" max="2821" width="12.7109375" style="206" customWidth="1"/>
    <col min="2822" max="2822" width="1.5703125" style="206" customWidth="1"/>
    <col min="2823" max="2823" width="7.5703125" style="206" customWidth="1"/>
    <col min="2824" max="2824" width="1.5703125" style="206" customWidth="1"/>
    <col min="2825" max="2825" width="7.5703125" style="206" customWidth="1"/>
    <col min="2826" max="2826" width="1.85546875" style="206" customWidth="1"/>
    <col min="2827" max="2827" width="11.85546875" style="206" customWidth="1"/>
    <col min="2828" max="2828" width="0.85546875" style="206" customWidth="1"/>
    <col min="2829" max="2829" width="7.42578125" style="206" customWidth="1"/>
    <col min="2830" max="2830" width="2.140625" style="206" customWidth="1"/>
    <col min="2831" max="2831" width="6.7109375" style="206" customWidth="1"/>
    <col min="2832" max="2832" width="1.28515625" style="206" customWidth="1"/>
    <col min="2833" max="2833" width="12.7109375" style="206" customWidth="1"/>
    <col min="2834" max="2834" width="1.5703125" style="206" customWidth="1"/>
    <col min="2835" max="2835" width="8.140625" style="206" customWidth="1"/>
    <col min="2836" max="2836" width="1.5703125" style="206" customWidth="1"/>
    <col min="2837" max="2837" width="6.7109375" style="206" customWidth="1"/>
    <col min="2838" max="2838" width="1.28515625" style="206" customWidth="1"/>
    <col min="2839" max="2839" width="12.7109375" style="206" customWidth="1"/>
    <col min="2840" max="2840" width="1.28515625" style="206" customWidth="1"/>
    <col min="2841" max="2841" width="8.140625" style="206" customWidth="1"/>
    <col min="2842" max="2842" width="1.5703125" style="206" customWidth="1"/>
    <col min="2843" max="2843" width="6.7109375" style="206" customWidth="1"/>
    <col min="2844" max="2844" width="1.28515625" style="206" customWidth="1"/>
    <col min="2845" max="2845" width="12.7109375" style="206" customWidth="1"/>
    <col min="2846" max="2846" width="0.85546875" style="206" customWidth="1"/>
    <col min="2847" max="2847" width="8.140625" style="206" customWidth="1"/>
    <col min="2848" max="2848" width="1.7109375" style="206" customWidth="1"/>
    <col min="2849" max="2849" width="8.42578125" style="206" customWidth="1"/>
    <col min="2850" max="2851" width="1.5703125" style="206" customWidth="1"/>
    <col min="2852" max="2852" width="14.42578125" style="206" customWidth="1"/>
    <col min="2853" max="2853" width="1.5703125" style="206" customWidth="1"/>
    <col min="2854" max="2854" width="9.28515625" style="206" customWidth="1"/>
    <col min="2855" max="2855" width="1.5703125" style="206" customWidth="1"/>
    <col min="2856" max="2856" width="8.42578125" style="206" customWidth="1"/>
    <col min="2857" max="2857" width="1.5703125" style="206" customWidth="1"/>
    <col min="2858" max="2858" width="14.42578125" style="206" customWidth="1"/>
    <col min="2859" max="2859" width="1.5703125" style="206" customWidth="1"/>
    <col min="2860" max="2860" width="9.28515625" style="206" customWidth="1"/>
    <col min="2861" max="2861" width="1.5703125" style="206" customWidth="1"/>
    <col min="2862" max="2862" width="9.28515625" style="206" customWidth="1"/>
    <col min="2863" max="2863" width="1.5703125" style="206" customWidth="1"/>
    <col min="2864" max="2864" width="14.42578125" style="206" customWidth="1"/>
    <col min="2865" max="2865" width="1.5703125" style="206" customWidth="1"/>
    <col min="2866" max="2866" width="9.28515625" style="206" customWidth="1"/>
    <col min="2867" max="2867" width="1.5703125" style="206" customWidth="1"/>
    <col min="2868" max="2868" width="9.28515625" style="206" customWidth="1"/>
    <col min="2869" max="2869" width="1.5703125" style="206" customWidth="1"/>
    <col min="2870" max="2870" width="12.7109375" style="206" customWidth="1"/>
    <col min="2871" max="2871" width="1.5703125" style="206" customWidth="1"/>
    <col min="2872" max="2872" width="9.28515625" style="206" customWidth="1"/>
    <col min="2873" max="2873" width="1.5703125" style="206" customWidth="1"/>
    <col min="2874" max="2874" width="9.28515625" style="206" customWidth="1"/>
    <col min="2875" max="2875" width="1.5703125" style="206" customWidth="1"/>
    <col min="2876" max="2876" width="14.42578125" style="206" customWidth="1"/>
    <col min="2877" max="2877" width="1.5703125" style="206" customWidth="1"/>
    <col min="2878" max="2878" width="5" style="206" customWidth="1"/>
    <col min="2879" max="2879" width="5.42578125" style="206" customWidth="1"/>
    <col min="2880" max="2880" width="9.28515625" style="206" customWidth="1"/>
    <col min="2881" max="2881" width="1.5703125" style="206" customWidth="1"/>
    <col min="2882" max="2882" width="12.7109375" style="206" customWidth="1"/>
    <col min="2883" max="2883" width="1.5703125" style="206" customWidth="1"/>
    <col min="2884" max="2884" width="12.7109375" style="206" customWidth="1"/>
    <col min="2885" max="2885" width="1.5703125" style="206" customWidth="1"/>
    <col min="2886" max="2886" width="12.7109375" style="206" customWidth="1"/>
    <col min="2887" max="2887" width="1.5703125" style="206" customWidth="1"/>
    <col min="2888" max="2888" width="12.7109375" style="206" customWidth="1"/>
    <col min="2889" max="2889" width="1.5703125" style="206" customWidth="1"/>
    <col min="2890" max="2890" width="12.7109375" style="206" customWidth="1"/>
    <col min="2891" max="2891" width="1.5703125" style="206" customWidth="1"/>
    <col min="2892" max="2892" width="12.7109375" style="206" customWidth="1"/>
    <col min="2893" max="2893" width="1.5703125" style="206" customWidth="1"/>
    <col min="2894" max="2894" width="12.7109375" style="206" customWidth="1"/>
    <col min="2895" max="2895" width="1.5703125" style="206" customWidth="1"/>
    <col min="2896" max="2896" width="12.7109375" style="206" customWidth="1"/>
    <col min="2897" max="2897" width="1.5703125" style="206" customWidth="1"/>
    <col min="2898" max="2898" width="12.7109375" style="206" customWidth="1"/>
    <col min="2899" max="3072" width="12.7109375" style="206"/>
    <col min="3073" max="3073" width="4.140625" style="206" customWidth="1"/>
    <col min="3074" max="3074" width="1.5703125" style="206" customWidth="1"/>
    <col min="3075" max="3075" width="14.42578125" style="206" customWidth="1"/>
    <col min="3076" max="3076" width="1.28515625" style="206" customWidth="1"/>
    <col min="3077" max="3077" width="12.7109375" style="206" customWidth="1"/>
    <col min="3078" max="3078" width="1.5703125" style="206" customWidth="1"/>
    <col min="3079" max="3079" width="7.5703125" style="206" customWidth="1"/>
    <col min="3080" max="3080" width="1.5703125" style="206" customWidth="1"/>
    <col min="3081" max="3081" width="7.5703125" style="206" customWidth="1"/>
    <col min="3082" max="3082" width="1.85546875" style="206" customWidth="1"/>
    <col min="3083" max="3083" width="11.85546875" style="206" customWidth="1"/>
    <col min="3084" max="3084" width="0.85546875" style="206" customWidth="1"/>
    <col min="3085" max="3085" width="7.42578125" style="206" customWidth="1"/>
    <col min="3086" max="3086" width="2.140625" style="206" customWidth="1"/>
    <col min="3087" max="3087" width="6.7109375" style="206" customWidth="1"/>
    <col min="3088" max="3088" width="1.28515625" style="206" customWidth="1"/>
    <col min="3089" max="3089" width="12.7109375" style="206" customWidth="1"/>
    <col min="3090" max="3090" width="1.5703125" style="206" customWidth="1"/>
    <col min="3091" max="3091" width="8.140625" style="206" customWidth="1"/>
    <col min="3092" max="3092" width="1.5703125" style="206" customWidth="1"/>
    <col min="3093" max="3093" width="6.7109375" style="206" customWidth="1"/>
    <col min="3094" max="3094" width="1.28515625" style="206" customWidth="1"/>
    <col min="3095" max="3095" width="12.7109375" style="206" customWidth="1"/>
    <col min="3096" max="3096" width="1.28515625" style="206" customWidth="1"/>
    <col min="3097" max="3097" width="8.140625" style="206" customWidth="1"/>
    <col min="3098" max="3098" width="1.5703125" style="206" customWidth="1"/>
    <col min="3099" max="3099" width="6.7109375" style="206" customWidth="1"/>
    <col min="3100" max="3100" width="1.28515625" style="206" customWidth="1"/>
    <col min="3101" max="3101" width="12.7109375" style="206" customWidth="1"/>
    <col min="3102" max="3102" width="0.85546875" style="206" customWidth="1"/>
    <col min="3103" max="3103" width="8.140625" style="206" customWidth="1"/>
    <col min="3104" max="3104" width="1.7109375" style="206" customWidth="1"/>
    <col min="3105" max="3105" width="8.42578125" style="206" customWidth="1"/>
    <col min="3106" max="3107" width="1.5703125" style="206" customWidth="1"/>
    <col min="3108" max="3108" width="14.42578125" style="206" customWidth="1"/>
    <col min="3109" max="3109" width="1.5703125" style="206" customWidth="1"/>
    <col min="3110" max="3110" width="9.28515625" style="206" customWidth="1"/>
    <col min="3111" max="3111" width="1.5703125" style="206" customWidth="1"/>
    <col min="3112" max="3112" width="8.42578125" style="206" customWidth="1"/>
    <col min="3113" max="3113" width="1.5703125" style="206" customWidth="1"/>
    <col min="3114" max="3114" width="14.42578125" style="206" customWidth="1"/>
    <col min="3115" max="3115" width="1.5703125" style="206" customWidth="1"/>
    <col min="3116" max="3116" width="9.28515625" style="206" customWidth="1"/>
    <col min="3117" max="3117" width="1.5703125" style="206" customWidth="1"/>
    <col min="3118" max="3118" width="9.28515625" style="206" customWidth="1"/>
    <col min="3119" max="3119" width="1.5703125" style="206" customWidth="1"/>
    <col min="3120" max="3120" width="14.42578125" style="206" customWidth="1"/>
    <col min="3121" max="3121" width="1.5703125" style="206" customWidth="1"/>
    <col min="3122" max="3122" width="9.28515625" style="206" customWidth="1"/>
    <col min="3123" max="3123" width="1.5703125" style="206" customWidth="1"/>
    <col min="3124" max="3124" width="9.28515625" style="206" customWidth="1"/>
    <col min="3125" max="3125" width="1.5703125" style="206" customWidth="1"/>
    <col min="3126" max="3126" width="12.7109375" style="206" customWidth="1"/>
    <col min="3127" max="3127" width="1.5703125" style="206" customWidth="1"/>
    <col min="3128" max="3128" width="9.28515625" style="206" customWidth="1"/>
    <col min="3129" max="3129" width="1.5703125" style="206" customWidth="1"/>
    <col min="3130" max="3130" width="9.28515625" style="206" customWidth="1"/>
    <col min="3131" max="3131" width="1.5703125" style="206" customWidth="1"/>
    <col min="3132" max="3132" width="14.42578125" style="206" customWidth="1"/>
    <col min="3133" max="3133" width="1.5703125" style="206" customWidth="1"/>
    <col min="3134" max="3134" width="5" style="206" customWidth="1"/>
    <col min="3135" max="3135" width="5.42578125" style="206" customWidth="1"/>
    <col min="3136" max="3136" width="9.28515625" style="206" customWidth="1"/>
    <col min="3137" max="3137" width="1.5703125" style="206" customWidth="1"/>
    <col min="3138" max="3138" width="12.7109375" style="206" customWidth="1"/>
    <col min="3139" max="3139" width="1.5703125" style="206" customWidth="1"/>
    <col min="3140" max="3140" width="12.7109375" style="206" customWidth="1"/>
    <col min="3141" max="3141" width="1.5703125" style="206" customWidth="1"/>
    <col min="3142" max="3142" width="12.7109375" style="206" customWidth="1"/>
    <col min="3143" max="3143" width="1.5703125" style="206" customWidth="1"/>
    <col min="3144" max="3144" width="12.7109375" style="206" customWidth="1"/>
    <col min="3145" max="3145" width="1.5703125" style="206" customWidth="1"/>
    <col min="3146" max="3146" width="12.7109375" style="206" customWidth="1"/>
    <col min="3147" max="3147" width="1.5703125" style="206" customWidth="1"/>
    <col min="3148" max="3148" width="12.7109375" style="206" customWidth="1"/>
    <col min="3149" max="3149" width="1.5703125" style="206" customWidth="1"/>
    <col min="3150" max="3150" width="12.7109375" style="206" customWidth="1"/>
    <col min="3151" max="3151" width="1.5703125" style="206" customWidth="1"/>
    <col min="3152" max="3152" width="12.7109375" style="206" customWidth="1"/>
    <col min="3153" max="3153" width="1.5703125" style="206" customWidth="1"/>
    <col min="3154" max="3154" width="12.7109375" style="206" customWidth="1"/>
    <col min="3155" max="3328" width="12.7109375" style="206"/>
    <col min="3329" max="3329" width="4.140625" style="206" customWidth="1"/>
    <col min="3330" max="3330" width="1.5703125" style="206" customWidth="1"/>
    <col min="3331" max="3331" width="14.42578125" style="206" customWidth="1"/>
    <col min="3332" max="3332" width="1.28515625" style="206" customWidth="1"/>
    <col min="3333" max="3333" width="12.7109375" style="206" customWidth="1"/>
    <col min="3334" max="3334" width="1.5703125" style="206" customWidth="1"/>
    <col min="3335" max="3335" width="7.5703125" style="206" customWidth="1"/>
    <col min="3336" max="3336" width="1.5703125" style="206" customWidth="1"/>
    <col min="3337" max="3337" width="7.5703125" style="206" customWidth="1"/>
    <col min="3338" max="3338" width="1.85546875" style="206" customWidth="1"/>
    <col min="3339" max="3339" width="11.85546875" style="206" customWidth="1"/>
    <col min="3340" max="3340" width="0.85546875" style="206" customWidth="1"/>
    <col min="3341" max="3341" width="7.42578125" style="206" customWidth="1"/>
    <col min="3342" max="3342" width="2.140625" style="206" customWidth="1"/>
    <col min="3343" max="3343" width="6.7109375" style="206" customWidth="1"/>
    <col min="3344" max="3344" width="1.28515625" style="206" customWidth="1"/>
    <col min="3345" max="3345" width="12.7109375" style="206" customWidth="1"/>
    <col min="3346" max="3346" width="1.5703125" style="206" customWidth="1"/>
    <col min="3347" max="3347" width="8.140625" style="206" customWidth="1"/>
    <col min="3348" max="3348" width="1.5703125" style="206" customWidth="1"/>
    <col min="3349" max="3349" width="6.7109375" style="206" customWidth="1"/>
    <col min="3350" max="3350" width="1.28515625" style="206" customWidth="1"/>
    <col min="3351" max="3351" width="12.7109375" style="206" customWidth="1"/>
    <col min="3352" max="3352" width="1.28515625" style="206" customWidth="1"/>
    <col min="3353" max="3353" width="8.140625" style="206" customWidth="1"/>
    <col min="3354" max="3354" width="1.5703125" style="206" customWidth="1"/>
    <col min="3355" max="3355" width="6.7109375" style="206" customWidth="1"/>
    <col min="3356" max="3356" width="1.28515625" style="206" customWidth="1"/>
    <col min="3357" max="3357" width="12.7109375" style="206" customWidth="1"/>
    <col min="3358" max="3358" width="0.85546875" style="206" customWidth="1"/>
    <col min="3359" max="3359" width="8.140625" style="206" customWidth="1"/>
    <col min="3360" max="3360" width="1.7109375" style="206" customWidth="1"/>
    <col min="3361" max="3361" width="8.42578125" style="206" customWidth="1"/>
    <col min="3362" max="3363" width="1.5703125" style="206" customWidth="1"/>
    <col min="3364" max="3364" width="14.42578125" style="206" customWidth="1"/>
    <col min="3365" max="3365" width="1.5703125" style="206" customWidth="1"/>
    <col min="3366" max="3366" width="9.28515625" style="206" customWidth="1"/>
    <col min="3367" max="3367" width="1.5703125" style="206" customWidth="1"/>
    <col min="3368" max="3368" width="8.42578125" style="206" customWidth="1"/>
    <col min="3369" max="3369" width="1.5703125" style="206" customWidth="1"/>
    <col min="3370" max="3370" width="14.42578125" style="206" customWidth="1"/>
    <col min="3371" max="3371" width="1.5703125" style="206" customWidth="1"/>
    <col min="3372" max="3372" width="9.28515625" style="206" customWidth="1"/>
    <col min="3373" max="3373" width="1.5703125" style="206" customWidth="1"/>
    <col min="3374" max="3374" width="9.28515625" style="206" customWidth="1"/>
    <col min="3375" max="3375" width="1.5703125" style="206" customWidth="1"/>
    <col min="3376" max="3376" width="14.42578125" style="206" customWidth="1"/>
    <col min="3377" max="3377" width="1.5703125" style="206" customWidth="1"/>
    <col min="3378" max="3378" width="9.28515625" style="206" customWidth="1"/>
    <col min="3379" max="3379" width="1.5703125" style="206" customWidth="1"/>
    <col min="3380" max="3380" width="9.28515625" style="206" customWidth="1"/>
    <col min="3381" max="3381" width="1.5703125" style="206" customWidth="1"/>
    <col min="3382" max="3382" width="12.7109375" style="206" customWidth="1"/>
    <col min="3383" max="3383" width="1.5703125" style="206" customWidth="1"/>
    <col min="3384" max="3384" width="9.28515625" style="206" customWidth="1"/>
    <col min="3385" max="3385" width="1.5703125" style="206" customWidth="1"/>
    <col min="3386" max="3386" width="9.28515625" style="206" customWidth="1"/>
    <col min="3387" max="3387" width="1.5703125" style="206" customWidth="1"/>
    <col min="3388" max="3388" width="14.42578125" style="206" customWidth="1"/>
    <col min="3389" max="3389" width="1.5703125" style="206" customWidth="1"/>
    <col min="3390" max="3390" width="5" style="206" customWidth="1"/>
    <col min="3391" max="3391" width="5.42578125" style="206" customWidth="1"/>
    <col min="3392" max="3392" width="9.28515625" style="206" customWidth="1"/>
    <col min="3393" max="3393" width="1.5703125" style="206" customWidth="1"/>
    <col min="3394" max="3394" width="12.7109375" style="206" customWidth="1"/>
    <col min="3395" max="3395" width="1.5703125" style="206" customWidth="1"/>
    <col min="3396" max="3396" width="12.7109375" style="206" customWidth="1"/>
    <col min="3397" max="3397" width="1.5703125" style="206" customWidth="1"/>
    <col min="3398" max="3398" width="12.7109375" style="206" customWidth="1"/>
    <col min="3399" max="3399" width="1.5703125" style="206" customWidth="1"/>
    <col min="3400" max="3400" width="12.7109375" style="206" customWidth="1"/>
    <col min="3401" max="3401" width="1.5703125" style="206" customWidth="1"/>
    <col min="3402" max="3402" width="12.7109375" style="206" customWidth="1"/>
    <col min="3403" max="3403" width="1.5703125" style="206" customWidth="1"/>
    <col min="3404" max="3404" width="12.7109375" style="206" customWidth="1"/>
    <col min="3405" max="3405" width="1.5703125" style="206" customWidth="1"/>
    <col min="3406" max="3406" width="12.7109375" style="206" customWidth="1"/>
    <col min="3407" max="3407" width="1.5703125" style="206" customWidth="1"/>
    <col min="3408" max="3408" width="12.7109375" style="206" customWidth="1"/>
    <col min="3409" max="3409" width="1.5703125" style="206" customWidth="1"/>
    <col min="3410" max="3410" width="12.7109375" style="206" customWidth="1"/>
    <col min="3411" max="3584" width="12.7109375" style="206"/>
    <col min="3585" max="3585" width="4.140625" style="206" customWidth="1"/>
    <col min="3586" max="3586" width="1.5703125" style="206" customWidth="1"/>
    <col min="3587" max="3587" width="14.42578125" style="206" customWidth="1"/>
    <col min="3588" max="3588" width="1.28515625" style="206" customWidth="1"/>
    <col min="3589" max="3589" width="12.7109375" style="206" customWidth="1"/>
    <col min="3590" max="3590" width="1.5703125" style="206" customWidth="1"/>
    <col min="3591" max="3591" width="7.5703125" style="206" customWidth="1"/>
    <col min="3592" max="3592" width="1.5703125" style="206" customWidth="1"/>
    <col min="3593" max="3593" width="7.5703125" style="206" customWidth="1"/>
    <col min="3594" max="3594" width="1.85546875" style="206" customWidth="1"/>
    <col min="3595" max="3595" width="11.85546875" style="206" customWidth="1"/>
    <col min="3596" max="3596" width="0.85546875" style="206" customWidth="1"/>
    <col min="3597" max="3597" width="7.42578125" style="206" customWidth="1"/>
    <col min="3598" max="3598" width="2.140625" style="206" customWidth="1"/>
    <col min="3599" max="3599" width="6.7109375" style="206" customWidth="1"/>
    <col min="3600" max="3600" width="1.28515625" style="206" customWidth="1"/>
    <col min="3601" max="3601" width="12.7109375" style="206" customWidth="1"/>
    <col min="3602" max="3602" width="1.5703125" style="206" customWidth="1"/>
    <col min="3603" max="3603" width="8.140625" style="206" customWidth="1"/>
    <col min="3604" max="3604" width="1.5703125" style="206" customWidth="1"/>
    <col min="3605" max="3605" width="6.7109375" style="206" customWidth="1"/>
    <col min="3606" max="3606" width="1.28515625" style="206" customWidth="1"/>
    <col min="3607" max="3607" width="12.7109375" style="206" customWidth="1"/>
    <col min="3608" max="3608" width="1.28515625" style="206" customWidth="1"/>
    <col min="3609" max="3609" width="8.140625" style="206" customWidth="1"/>
    <col min="3610" max="3610" width="1.5703125" style="206" customWidth="1"/>
    <col min="3611" max="3611" width="6.7109375" style="206" customWidth="1"/>
    <col min="3612" max="3612" width="1.28515625" style="206" customWidth="1"/>
    <col min="3613" max="3613" width="12.7109375" style="206" customWidth="1"/>
    <col min="3614" max="3614" width="0.85546875" style="206" customWidth="1"/>
    <col min="3615" max="3615" width="8.140625" style="206" customWidth="1"/>
    <col min="3616" max="3616" width="1.7109375" style="206" customWidth="1"/>
    <col min="3617" max="3617" width="8.42578125" style="206" customWidth="1"/>
    <col min="3618" max="3619" width="1.5703125" style="206" customWidth="1"/>
    <col min="3620" max="3620" width="14.42578125" style="206" customWidth="1"/>
    <col min="3621" max="3621" width="1.5703125" style="206" customWidth="1"/>
    <col min="3622" max="3622" width="9.28515625" style="206" customWidth="1"/>
    <col min="3623" max="3623" width="1.5703125" style="206" customWidth="1"/>
    <col min="3624" max="3624" width="8.42578125" style="206" customWidth="1"/>
    <col min="3625" max="3625" width="1.5703125" style="206" customWidth="1"/>
    <col min="3626" max="3626" width="14.42578125" style="206" customWidth="1"/>
    <col min="3627" max="3627" width="1.5703125" style="206" customWidth="1"/>
    <col min="3628" max="3628" width="9.28515625" style="206" customWidth="1"/>
    <col min="3629" max="3629" width="1.5703125" style="206" customWidth="1"/>
    <col min="3630" max="3630" width="9.28515625" style="206" customWidth="1"/>
    <col min="3631" max="3631" width="1.5703125" style="206" customWidth="1"/>
    <col min="3632" max="3632" width="14.42578125" style="206" customWidth="1"/>
    <col min="3633" max="3633" width="1.5703125" style="206" customWidth="1"/>
    <col min="3634" max="3634" width="9.28515625" style="206" customWidth="1"/>
    <col min="3635" max="3635" width="1.5703125" style="206" customWidth="1"/>
    <col min="3636" max="3636" width="9.28515625" style="206" customWidth="1"/>
    <col min="3637" max="3637" width="1.5703125" style="206" customWidth="1"/>
    <col min="3638" max="3638" width="12.7109375" style="206" customWidth="1"/>
    <col min="3639" max="3639" width="1.5703125" style="206" customWidth="1"/>
    <col min="3640" max="3640" width="9.28515625" style="206" customWidth="1"/>
    <col min="3641" max="3641" width="1.5703125" style="206" customWidth="1"/>
    <col min="3642" max="3642" width="9.28515625" style="206" customWidth="1"/>
    <col min="3643" max="3643" width="1.5703125" style="206" customWidth="1"/>
    <col min="3644" max="3644" width="14.42578125" style="206" customWidth="1"/>
    <col min="3645" max="3645" width="1.5703125" style="206" customWidth="1"/>
    <col min="3646" max="3646" width="5" style="206" customWidth="1"/>
    <col min="3647" max="3647" width="5.42578125" style="206" customWidth="1"/>
    <col min="3648" max="3648" width="9.28515625" style="206" customWidth="1"/>
    <col min="3649" max="3649" width="1.5703125" style="206" customWidth="1"/>
    <col min="3650" max="3650" width="12.7109375" style="206" customWidth="1"/>
    <col min="3651" max="3651" width="1.5703125" style="206" customWidth="1"/>
    <col min="3652" max="3652" width="12.7109375" style="206" customWidth="1"/>
    <col min="3653" max="3653" width="1.5703125" style="206" customWidth="1"/>
    <col min="3654" max="3654" width="12.7109375" style="206" customWidth="1"/>
    <col min="3655" max="3655" width="1.5703125" style="206" customWidth="1"/>
    <col min="3656" max="3656" width="12.7109375" style="206" customWidth="1"/>
    <col min="3657" max="3657" width="1.5703125" style="206" customWidth="1"/>
    <col min="3658" max="3658" width="12.7109375" style="206" customWidth="1"/>
    <col min="3659" max="3659" width="1.5703125" style="206" customWidth="1"/>
    <col min="3660" max="3660" width="12.7109375" style="206" customWidth="1"/>
    <col min="3661" max="3661" width="1.5703125" style="206" customWidth="1"/>
    <col min="3662" max="3662" width="12.7109375" style="206" customWidth="1"/>
    <col min="3663" max="3663" width="1.5703125" style="206" customWidth="1"/>
    <col min="3664" max="3664" width="12.7109375" style="206" customWidth="1"/>
    <col min="3665" max="3665" width="1.5703125" style="206" customWidth="1"/>
    <col min="3666" max="3666" width="12.7109375" style="206" customWidth="1"/>
    <col min="3667" max="3840" width="12.7109375" style="206"/>
    <col min="3841" max="3841" width="4.140625" style="206" customWidth="1"/>
    <col min="3842" max="3842" width="1.5703125" style="206" customWidth="1"/>
    <col min="3843" max="3843" width="14.42578125" style="206" customWidth="1"/>
    <col min="3844" max="3844" width="1.28515625" style="206" customWidth="1"/>
    <col min="3845" max="3845" width="12.7109375" style="206" customWidth="1"/>
    <col min="3846" max="3846" width="1.5703125" style="206" customWidth="1"/>
    <col min="3847" max="3847" width="7.5703125" style="206" customWidth="1"/>
    <col min="3848" max="3848" width="1.5703125" style="206" customWidth="1"/>
    <col min="3849" max="3849" width="7.5703125" style="206" customWidth="1"/>
    <col min="3850" max="3850" width="1.85546875" style="206" customWidth="1"/>
    <col min="3851" max="3851" width="11.85546875" style="206" customWidth="1"/>
    <col min="3852" max="3852" width="0.85546875" style="206" customWidth="1"/>
    <col min="3853" max="3853" width="7.42578125" style="206" customWidth="1"/>
    <col min="3854" max="3854" width="2.140625" style="206" customWidth="1"/>
    <col min="3855" max="3855" width="6.7109375" style="206" customWidth="1"/>
    <col min="3856" max="3856" width="1.28515625" style="206" customWidth="1"/>
    <col min="3857" max="3857" width="12.7109375" style="206" customWidth="1"/>
    <col min="3858" max="3858" width="1.5703125" style="206" customWidth="1"/>
    <col min="3859" max="3859" width="8.140625" style="206" customWidth="1"/>
    <col min="3860" max="3860" width="1.5703125" style="206" customWidth="1"/>
    <col min="3861" max="3861" width="6.7109375" style="206" customWidth="1"/>
    <col min="3862" max="3862" width="1.28515625" style="206" customWidth="1"/>
    <col min="3863" max="3863" width="12.7109375" style="206" customWidth="1"/>
    <col min="3864" max="3864" width="1.28515625" style="206" customWidth="1"/>
    <col min="3865" max="3865" width="8.140625" style="206" customWidth="1"/>
    <col min="3866" max="3866" width="1.5703125" style="206" customWidth="1"/>
    <col min="3867" max="3867" width="6.7109375" style="206" customWidth="1"/>
    <col min="3868" max="3868" width="1.28515625" style="206" customWidth="1"/>
    <col min="3869" max="3869" width="12.7109375" style="206" customWidth="1"/>
    <col min="3870" max="3870" width="0.85546875" style="206" customWidth="1"/>
    <col min="3871" max="3871" width="8.140625" style="206" customWidth="1"/>
    <col min="3872" max="3872" width="1.7109375" style="206" customWidth="1"/>
    <col min="3873" max="3873" width="8.42578125" style="206" customWidth="1"/>
    <col min="3874" max="3875" width="1.5703125" style="206" customWidth="1"/>
    <col min="3876" max="3876" width="14.42578125" style="206" customWidth="1"/>
    <col min="3877" max="3877" width="1.5703125" style="206" customWidth="1"/>
    <col min="3878" max="3878" width="9.28515625" style="206" customWidth="1"/>
    <col min="3879" max="3879" width="1.5703125" style="206" customWidth="1"/>
    <col min="3880" max="3880" width="8.42578125" style="206" customWidth="1"/>
    <col min="3881" max="3881" width="1.5703125" style="206" customWidth="1"/>
    <col min="3882" max="3882" width="14.42578125" style="206" customWidth="1"/>
    <col min="3883" max="3883" width="1.5703125" style="206" customWidth="1"/>
    <col min="3884" max="3884" width="9.28515625" style="206" customWidth="1"/>
    <col min="3885" max="3885" width="1.5703125" style="206" customWidth="1"/>
    <col min="3886" max="3886" width="9.28515625" style="206" customWidth="1"/>
    <col min="3887" max="3887" width="1.5703125" style="206" customWidth="1"/>
    <col min="3888" max="3888" width="14.42578125" style="206" customWidth="1"/>
    <col min="3889" max="3889" width="1.5703125" style="206" customWidth="1"/>
    <col min="3890" max="3890" width="9.28515625" style="206" customWidth="1"/>
    <col min="3891" max="3891" width="1.5703125" style="206" customWidth="1"/>
    <col min="3892" max="3892" width="9.28515625" style="206" customWidth="1"/>
    <col min="3893" max="3893" width="1.5703125" style="206" customWidth="1"/>
    <col min="3894" max="3894" width="12.7109375" style="206" customWidth="1"/>
    <col min="3895" max="3895" width="1.5703125" style="206" customWidth="1"/>
    <col min="3896" max="3896" width="9.28515625" style="206" customWidth="1"/>
    <col min="3897" max="3897" width="1.5703125" style="206" customWidth="1"/>
    <col min="3898" max="3898" width="9.28515625" style="206" customWidth="1"/>
    <col min="3899" max="3899" width="1.5703125" style="206" customWidth="1"/>
    <col min="3900" max="3900" width="14.42578125" style="206" customWidth="1"/>
    <col min="3901" max="3901" width="1.5703125" style="206" customWidth="1"/>
    <col min="3902" max="3902" width="5" style="206" customWidth="1"/>
    <col min="3903" max="3903" width="5.42578125" style="206" customWidth="1"/>
    <col min="3904" max="3904" width="9.28515625" style="206" customWidth="1"/>
    <col min="3905" max="3905" width="1.5703125" style="206" customWidth="1"/>
    <col min="3906" max="3906" width="12.7109375" style="206" customWidth="1"/>
    <col min="3907" max="3907" width="1.5703125" style="206" customWidth="1"/>
    <col min="3908" max="3908" width="12.7109375" style="206" customWidth="1"/>
    <col min="3909" max="3909" width="1.5703125" style="206" customWidth="1"/>
    <col min="3910" max="3910" width="12.7109375" style="206" customWidth="1"/>
    <col min="3911" max="3911" width="1.5703125" style="206" customWidth="1"/>
    <col min="3912" max="3912" width="12.7109375" style="206" customWidth="1"/>
    <col min="3913" max="3913" width="1.5703125" style="206" customWidth="1"/>
    <col min="3914" max="3914" width="12.7109375" style="206" customWidth="1"/>
    <col min="3915" max="3915" width="1.5703125" style="206" customWidth="1"/>
    <col min="3916" max="3916" width="12.7109375" style="206" customWidth="1"/>
    <col min="3917" max="3917" width="1.5703125" style="206" customWidth="1"/>
    <col min="3918" max="3918" width="12.7109375" style="206" customWidth="1"/>
    <col min="3919" max="3919" width="1.5703125" style="206" customWidth="1"/>
    <col min="3920" max="3920" width="12.7109375" style="206" customWidth="1"/>
    <col min="3921" max="3921" width="1.5703125" style="206" customWidth="1"/>
    <col min="3922" max="3922" width="12.7109375" style="206" customWidth="1"/>
    <col min="3923" max="4096" width="12.7109375" style="206"/>
    <col min="4097" max="4097" width="4.140625" style="206" customWidth="1"/>
    <col min="4098" max="4098" width="1.5703125" style="206" customWidth="1"/>
    <col min="4099" max="4099" width="14.42578125" style="206" customWidth="1"/>
    <col min="4100" max="4100" width="1.28515625" style="206" customWidth="1"/>
    <col min="4101" max="4101" width="12.7109375" style="206" customWidth="1"/>
    <col min="4102" max="4102" width="1.5703125" style="206" customWidth="1"/>
    <col min="4103" max="4103" width="7.5703125" style="206" customWidth="1"/>
    <col min="4104" max="4104" width="1.5703125" style="206" customWidth="1"/>
    <col min="4105" max="4105" width="7.5703125" style="206" customWidth="1"/>
    <col min="4106" max="4106" width="1.85546875" style="206" customWidth="1"/>
    <col min="4107" max="4107" width="11.85546875" style="206" customWidth="1"/>
    <col min="4108" max="4108" width="0.85546875" style="206" customWidth="1"/>
    <col min="4109" max="4109" width="7.42578125" style="206" customWidth="1"/>
    <col min="4110" max="4110" width="2.140625" style="206" customWidth="1"/>
    <col min="4111" max="4111" width="6.7109375" style="206" customWidth="1"/>
    <col min="4112" max="4112" width="1.28515625" style="206" customWidth="1"/>
    <col min="4113" max="4113" width="12.7109375" style="206" customWidth="1"/>
    <col min="4114" max="4114" width="1.5703125" style="206" customWidth="1"/>
    <col min="4115" max="4115" width="8.140625" style="206" customWidth="1"/>
    <col min="4116" max="4116" width="1.5703125" style="206" customWidth="1"/>
    <col min="4117" max="4117" width="6.7109375" style="206" customWidth="1"/>
    <col min="4118" max="4118" width="1.28515625" style="206" customWidth="1"/>
    <col min="4119" max="4119" width="12.7109375" style="206" customWidth="1"/>
    <col min="4120" max="4120" width="1.28515625" style="206" customWidth="1"/>
    <col min="4121" max="4121" width="8.140625" style="206" customWidth="1"/>
    <col min="4122" max="4122" width="1.5703125" style="206" customWidth="1"/>
    <col min="4123" max="4123" width="6.7109375" style="206" customWidth="1"/>
    <col min="4124" max="4124" width="1.28515625" style="206" customWidth="1"/>
    <col min="4125" max="4125" width="12.7109375" style="206" customWidth="1"/>
    <col min="4126" max="4126" width="0.85546875" style="206" customWidth="1"/>
    <col min="4127" max="4127" width="8.140625" style="206" customWidth="1"/>
    <col min="4128" max="4128" width="1.7109375" style="206" customWidth="1"/>
    <col min="4129" max="4129" width="8.42578125" style="206" customWidth="1"/>
    <col min="4130" max="4131" width="1.5703125" style="206" customWidth="1"/>
    <col min="4132" max="4132" width="14.42578125" style="206" customWidth="1"/>
    <col min="4133" max="4133" width="1.5703125" style="206" customWidth="1"/>
    <col min="4134" max="4134" width="9.28515625" style="206" customWidth="1"/>
    <col min="4135" max="4135" width="1.5703125" style="206" customWidth="1"/>
    <col min="4136" max="4136" width="8.42578125" style="206" customWidth="1"/>
    <col min="4137" max="4137" width="1.5703125" style="206" customWidth="1"/>
    <col min="4138" max="4138" width="14.42578125" style="206" customWidth="1"/>
    <col min="4139" max="4139" width="1.5703125" style="206" customWidth="1"/>
    <col min="4140" max="4140" width="9.28515625" style="206" customWidth="1"/>
    <col min="4141" max="4141" width="1.5703125" style="206" customWidth="1"/>
    <col min="4142" max="4142" width="9.28515625" style="206" customWidth="1"/>
    <col min="4143" max="4143" width="1.5703125" style="206" customWidth="1"/>
    <col min="4144" max="4144" width="14.42578125" style="206" customWidth="1"/>
    <col min="4145" max="4145" width="1.5703125" style="206" customWidth="1"/>
    <col min="4146" max="4146" width="9.28515625" style="206" customWidth="1"/>
    <col min="4147" max="4147" width="1.5703125" style="206" customWidth="1"/>
    <col min="4148" max="4148" width="9.28515625" style="206" customWidth="1"/>
    <col min="4149" max="4149" width="1.5703125" style="206" customWidth="1"/>
    <col min="4150" max="4150" width="12.7109375" style="206" customWidth="1"/>
    <col min="4151" max="4151" width="1.5703125" style="206" customWidth="1"/>
    <col min="4152" max="4152" width="9.28515625" style="206" customWidth="1"/>
    <col min="4153" max="4153" width="1.5703125" style="206" customWidth="1"/>
    <col min="4154" max="4154" width="9.28515625" style="206" customWidth="1"/>
    <col min="4155" max="4155" width="1.5703125" style="206" customWidth="1"/>
    <col min="4156" max="4156" width="14.42578125" style="206" customWidth="1"/>
    <col min="4157" max="4157" width="1.5703125" style="206" customWidth="1"/>
    <col min="4158" max="4158" width="5" style="206" customWidth="1"/>
    <col min="4159" max="4159" width="5.42578125" style="206" customWidth="1"/>
    <col min="4160" max="4160" width="9.28515625" style="206" customWidth="1"/>
    <col min="4161" max="4161" width="1.5703125" style="206" customWidth="1"/>
    <col min="4162" max="4162" width="12.7109375" style="206" customWidth="1"/>
    <col min="4163" max="4163" width="1.5703125" style="206" customWidth="1"/>
    <col min="4164" max="4164" width="12.7109375" style="206" customWidth="1"/>
    <col min="4165" max="4165" width="1.5703125" style="206" customWidth="1"/>
    <col min="4166" max="4166" width="12.7109375" style="206" customWidth="1"/>
    <col min="4167" max="4167" width="1.5703125" style="206" customWidth="1"/>
    <col min="4168" max="4168" width="12.7109375" style="206" customWidth="1"/>
    <col min="4169" max="4169" width="1.5703125" style="206" customWidth="1"/>
    <col min="4170" max="4170" width="12.7109375" style="206" customWidth="1"/>
    <col min="4171" max="4171" width="1.5703125" style="206" customWidth="1"/>
    <col min="4172" max="4172" width="12.7109375" style="206" customWidth="1"/>
    <col min="4173" max="4173" width="1.5703125" style="206" customWidth="1"/>
    <col min="4174" max="4174" width="12.7109375" style="206" customWidth="1"/>
    <col min="4175" max="4175" width="1.5703125" style="206" customWidth="1"/>
    <col min="4176" max="4176" width="12.7109375" style="206" customWidth="1"/>
    <col min="4177" max="4177" width="1.5703125" style="206" customWidth="1"/>
    <col min="4178" max="4178" width="12.7109375" style="206" customWidth="1"/>
    <col min="4179" max="4352" width="12.7109375" style="206"/>
    <col min="4353" max="4353" width="4.140625" style="206" customWidth="1"/>
    <col min="4354" max="4354" width="1.5703125" style="206" customWidth="1"/>
    <col min="4355" max="4355" width="14.42578125" style="206" customWidth="1"/>
    <col min="4356" max="4356" width="1.28515625" style="206" customWidth="1"/>
    <col min="4357" max="4357" width="12.7109375" style="206" customWidth="1"/>
    <col min="4358" max="4358" width="1.5703125" style="206" customWidth="1"/>
    <col min="4359" max="4359" width="7.5703125" style="206" customWidth="1"/>
    <col min="4360" max="4360" width="1.5703125" style="206" customWidth="1"/>
    <col min="4361" max="4361" width="7.5703125" style="206" customWidth="1"/>
    <col min="4362" max="4362" width="1.85546875" style="206" customWidth="1"/>
    <col min="4363" max="4363" width="11.85546875" style="206" customWidth="1"/>
    <col min="4364" max="4364" width="0.85546875" style="206" customWidth="1"/>
    <col min="4365" max="4365" width="7.42578125" style="206" customWidth="1"/>
    <col min="4366" max="4366" width="2.140625" style="206" customWidth="1"/>
    <col min="4367" max="4367" width="6.7109375" style="206" customWidth="1"/>
    <col min="4368" max="4368" width="1.28515625" style="206" customWidth="1"/>
    <col min="4369" max="4369" width="12.7109375" style="206" customWidth="1"/>
    <col min="4370" max="4370" width="1.5703125" style="206" customWidth="1"/>
    <col min="4371" max="4371" width="8.140625" style="206" customWidth="1"/>
    <col min="4372" max="4372" width="1.5703125" style="206" customWidth="1"/>
    <col min="4373" max="4373" width="6.7109375" style="206" customWidth="1"/>
    <col min="4374" max="4374" width="1.28515625" style="206" customWidth="1"/>
    <col min="4375" max="4375" width="12.7109375" style="206" customWidth="1"/>
    <col min="4376" max="4376" width="1.28515625" style="206" customWidth="1"/>
    <col min="4377" max="4377" width="8.140625" style="206" customWidth="1"/>
    <col min="4378" max="4378" width="1.5703125" style="206" customWidth="1"/>
    <col min="4379" max="4379" width="6.7109375" style="206" customWidth="1"/>
    <col min="4380" max="4380" width="1.28515625" style="206" customWidth="1"/>
    <col min="4381" max="4381" width="12.7109375" style="206" customWidth="1"/>
    <col min="4382" max="4382" width="0.85546875" style="206" customWidth="1"/>
    <col min="4383" max="4383" width="8.140625" style="206" customWidth="1"/>
    <col min="4384" max="4384" width="1.7109375" style="206" customWidth="1"/>
    <col min="4385" max="4385" width="8.42578125" style="206" customWidth="1"/>
    <col min="4386" max="4387" width="1.5703125" style="206" customWidth="1"/>
    <col min="4388" max="4388" width="14.42578125" style="206" customWidth="1"/>
    <col min="4389" max="4389" width="1.5703125" style="206" customWidth="1"/>
    <col min="4390" max="4390" width="9.28515625" style="206" customWidth="1"/>
    <col min="4391" max="4391" width="1.5703125" style="206" customWidth="1"/>
    <col min="4392" max="4392" width="8.42578125" style="206" customWidth="1"/>
    <col min="4393" max="4393" width="1.5703125" style="206" customWidth="1"/>
    <col min="4394" max="4394" width="14.42578125" style="206" customWidth="1"/>
    <col min="4395" max="4395" width="1.5703125" style="206" customWidth="1"/>
    <col min="4396" max="4396" width="9.28515625" style="206" customWidth="1"/>
    <col min="4397" max="4397" width="1.5703125" style="206" customWidth="1"/>
    <col min="4398" max="4398" width="9.28515625" style="206" customWidth="1"/>
    <col min="4399" max="4399" width="1.5703125" style="206" customWidth="1"/>
    <col min="4400" max="4400" width="14.42578125" style="206" customWidth="1"/>
    <col min="4401" max="4401" width="1.5703125" style="206" customWidth="1"/>
    <col min="4402" max="4402" width="9.28515625" style="206" customWidth="1"/>
    <col min="4403" max="4403" width="1.5703125" style="206" customWidth="1"/>
    <col min="4404" max="4404" width="9.28515625" style="206" customWidth="1"/>
    <col min="4405" max="4405" width="1.5703125" style="206" customWidth="1"/>
    <col min="4406" max="4406" width="12.7109375" style="206" customWidth="1"/>
    <col min="4407" max="4407" width="1.5703125" style="206" customWidth="1"/>
    <col min="4408" max="4408" width="9.28515625" style="206" customWidth="1"/>
    <col min="4409" max="4409" width="1.5703125" style="206" customWidth="1"/>
    <col min="4410" max="4410" width="9.28515625" style="206" customWidth="1"/>
    <col min="4411" max="4411" width="1.5703125" style="206" customWidth="1"/>
    <col min="4412" max="4412" width="14.42578125" style="206" customWidth="1"/>
    <col min="4413" max="4413" width="1.5703125" style="206" customWidth="1"/>
    <col min="4414" max="4414" width="5" style="206" customWidth="1"/>
    <col min="4415" max="4415" width="5.42578125" style="206" customWidth="1"/>
    <col min="4416" max="4416" width="9.28515625" style="206" customWidth="1"/>
    <col min="4417" max="4417" width="1.5703125" style="206" customWidth="1"/>
    <col min="4418" max="4418" width="12.7109375" style="206" customWidth="1"/>
    <col min="4419" max="4419" width="1.5703125" style="206" customWidth="1"/>
    <col min="4420" max="4420" width="12.7109375" style="206" customWidth="1"/>
    <col min="4421" max="4421" width="1.5703125" style="206" customWidth="1"/>
    <col min="4422" max="4422" width="12.7109375" style="206" customWidth="1"/>
    <col min="4423" max="4423" width="1.5703125" style="206" customWidth="1"/>
    <col min="4424" max="4424" width="12.7109375" style="206" customWidth="1"/>
    <col min="4425" max="4425" width="1.5703125" style="206" customWidth="1"/>
    <col min="4426" max="4426" width="12.7109375" style="206" customWidth="1"/>
    <col min="4427" max="4427" width="1.5703125" style="206" customWidth="1"/>
    <col min="4428" max="4428" width="12.7109375" style="206" customWidth="1"/>
    <col min="4429" max="4429" width="1.5703125" style="206" customWidth="1"/>
    <col min="4430" max="4430" width="12.7109375" style="206" customWidth="1"/>
    <col min="4431" max="4431" width="1.5703125" style="206" customWidth="1"/>
    <col min="4432" max="4432" width="12.7109375" style="206" customWidth="1"/>
    <col min="4433" max="4433" width="1.5703125" style="206" customWidth="1"/>
    <col min="4434" max="4434" width="12.7109375" style="206" customWidth="1"/>
    <col min="4435" max="4608" width="12.7109375" style="206"/>
    <col min="4609" max="4609" width="4.140625" style="206" customWidth="1"/>
    <col min="4610" max="4610" width="1.5703125" style="206" customWidth="1"/>
    <col min="4611" max="4611" width="14.42578125" style="206" customWidth="1"/>
    <col min="4612" max="4612" width="1.28515625" style="206" customWidth="1"/>
    <col min="4613" max="4613" width="12.7109375" style="206" customWidth="1"/>
    <col min="4614" max="4614" width="1.5703125" style="206" customWidth="1"/>
    <col min="4615" max="4615" width="7.5703125" style="206" customWidth="1"/>
    <col min="4616" max="4616" width="1.5703125" style="206" customWidth="1"/>
    <col min="4617" max="4617" width="7.5703125" style="206" customWidth="1"/>
    <col min="4618" max="4618" width="1.85546875" style="206" customWidth="1"/>
    <col min="4619" max="4619" width="11.85546875" style="206" customWidth="1"/>
    <col min="4620" max="4620" width="0.85546875" style="206" customWidth="1"/>
    <col min="4621" max="4621" width="7.42578125" style="206" customWidth="1"/>
    <col min="4622" max="4622" width="2.140625" style="206" customWidth="1"/>
    <col min="4623" max="4623" width="6.7109375" style="206" customWidth="1"/>
    <col min="4624" max="4624" width="1.28515625" style="206" customWidth="1"/>
    <col min="4625" max="4625" width="12.7109375" style="206" customWidth="1"/>
    <col min="4626" max="4626" width="1.5703125" style="206" customWidth="1"/>
    <col min="4627" max="4627" width="8.140625" style="206" customWidth="1"/>
    <col min="4628" max="4628" width="1.5703125" style="206" customWidth="1"/>
    <col min="4629" max="4629" width="6.7109375" style="206" customWidth="1"/>
    <col min="4630" max="4630" width="1.28515625" style="206" customWidth="1"/>
    <col min="4631" max="4631" width="12.7109375" style="206" customWidth="1"/>
    <col min="4632" max="4632" width="1.28515625" style="206" customWidth="1"/>
    <col min="4633" max="4633" width="8.140625" style="206" customWidth="1"/>
    <col min="4634" max="4634" width="1.5703125" style="206" customWidth="1"/>
    <col min="4635" max="4635" width="6.7109375" style="206" customWidth="1"/>
    <col min="4636" max="4636" width="1.28515625" style="206" customWidth="1"/>
    <col min="4637" max="4637" width="12.7109375" style="206" customWidth="1"/>
    <col min="4638" max="4638" width="0.85546875" style="206" customWidth="1"/>
    <col min="4639" max="4639" width="8.140625" style="206" customWidth="1"/>
    <col min="4640" max="4640" width="1.7109375" style="206" customWidth="1"/>
    <col min="4641" max="4641" width="8.42578125" style="206" customWidth="1"/>
    <col min="4642" max="4643" width="1.5703125" style="206" customWidth="1"/>
    <col min="4644" max="4644" width="14.42578125" style="206" customWidth="1"/>
    <col min="4645" max="4645" width="1.5703125" style="206" customWidth="1"/>
    <col min="4646" max="4646" width="9.28515625" style="206" customWidth="1"/>
    <col min="4647" max="4647" width="1.5703125" style="206" customWidth="1"/>
    <col min="4648" max="4648" width="8.42578125" style="206" customWidth="1"/>
    <col min="4649" max="4649" width="1.5703125" style="206" customWidth="1"/>
    <col min="4650" max="4650" width="14.42578125" style="206" customWidth="1"/>
    <col min="4651" max="4651" width="1.5703125" style="206" customWidth="1"/>
    <col min="4652" max="4652" width="9.28515625" style="206" customWidth="1"/>
    <col min="4653" max="4653" width="1.5703125" style="206" customWidth="1"/>
    <col min="4654" max="4654" width="9.28515625" style="206" customWidth="1"/>
    <col min="4655" max="4655" width="1.5703125" style="206" customWidth="1"/>
    <col min="4656" max="4656" width="14.42578125" style="206" customWidth="1"/>
    <col min="4657" max="4657" width="1.5703125" style="206" customWidth="1"/>
    <col min="4658" max="4658" width="9.28515625" style="206" customWidth="1"/>
    <col min="4659" max="4659" width="1.5703125" style="206" customWidth="1"/>
    <col min="4660" max="4660" width="9.28515625" style="206" customWidth="1"/>
    <col min="4661" max="4661" width="1.5703125" style="206" customWidth="1"/>
    <col min="4662" max="4662" width="12.7109375" style="206" customWidth="1"/>
    <col min="4663" max="4663" width="1.5703125" style="206" customWidth="1"/>
    <col min="4664" max="4664" width="9.28515625" style="206" customWidth="1"/>
    <col min="4665" max="4665" width="1.5703125" style="206" customWidth="1"/>
    <col min="4666" max="4666" width="9.28515625" style="206" customWidth="1"/>
    <col min="4667" max="4667" width="1.5703125" style="206" customWidth="1"/>
    <col min="4668" max="4668" width="14.42578125" style="206" customWidth="1"/>
    <col min="4669" max="4669" width="1.5703125" style="206" customWidth="1"/>
    <col min="4670" max="4670" width="5" style="206" customWidth="1"/>
    <col min="4671" max="4671" width="5.42578125" style="206" customWidth="1"/>
    <col min="4672" max="4672" width="9.28515625" style="206" customWidth="1"/>
    <col min="4673" max="4673" width="1.5703125" style="206" customWidth="1"/>
    <col min="4674" max="4674" width="12.7109375" style="206" customWidth="1"/>
    <col min="4675" max="4675" width="1.5703125" style="206" customWidth="1"/>
    <col min="4676" max="4676" width="12.7109375" style="206" customWidth="1"/>
    <col min="4677" max="4677" width="1.5703125" style="206" customWidth="1"/>
    <col min="4678" max="4678" width="12.7109375" style="206" customWidth="1"/>
    <col min="4679" max="4679" width="1.5703125" style="206" customWidth="1"/>
    <col min="4680" max="4680" width="12.7109375" style="206" customWidth="1"/>
    <col min="4681" max="4681" width="1.5703125" style="206" customWidth="1"/>
    <col min="4682" max="4682" width="12.7109375" style="206" customWidth="1"/>
    <col min="4683" max="4683" width="1.5703125" style="206" customWidth="1"/>
    <col min="4684" max="4684" width="12.7109375" style="206" customWidth="1"/>
    <col min="4685" max="4685" width="1.5703125" style="206" customWidth="1"/>
    <col min="4686" max="4686" width="12.7109375" style="206" customWidth="1"/>
    <col min="4687" max="4687" width="1.5703125" style="206" customWidth="1"/>
    <col min="4688" max="4688" width="12.7109375" style="206" customWidth="1"/>
    <col min="4689" max="4689" width="1.5703125" style="206" customWidth="1"/>
    <col min="4690" max="4690" width="12.7109375" style="206" customWidth="1"/>
    <col min="4691" max="4864" width="12.7109375" style="206"/>
    <col min="4865" max="4865" width="4.140625" style="206" customWidth="1"/>
    <col min="4866" max="4866" width="1.5703125" style="206" customWidth="1"/>
    <col min="4867" max="4867" width="14.42578125" style="206" customWidth="1"/>
    <col min="4868" max="4868" width="1.28515625" style="206" customWidth="1"/>
    <col min="4869" max="4869" width="12.7109375" style="206" customWidth="1"/>
    <col min="4870" max="4870" width="1.5703125" style="206" customWidth="1"/>
    <col min="4871" max="4871" width="7.5703125" style="206" customWidth="1"/>
    <col min="4872" max="4872" width="1.5703125" style="206" customWidth="1"/>
    <col min="4873" max="4873" width="7.5703125" style="206" customWidth="1"/>
    <col min="4874" max="4874" width="1.85546875" style="206" customWidth="1"/>
    <col min="4875" max="4875" width="11.85546875" style="206" customWidth="1"/>
    <col min="4876" max="4876" width="0.85546875" style="206" customWidth="1"/>
    <col min="4877" max="4877" width="7.42578125" style="206" customWidth="1"/>
    <col min="4878" max="4878" width="2.140625" style="206" customWidth="1"/>
    <col min="4879" max="4879" width="6.7109375" style="206" customWidth="1"/>
    <col min="4880" max="4880" width="1.28515625" style="206" customWidth="1"/>
    <col min="4881" max="4881" width="12.7109375" style="206" customWidth="1"/>
    <col min="4882" max="4882" width="1.5703125" style="206" customWidth="1"/>
    <col min="4883" max="4883" width="8.140625" style="206" customWidth="1"/>
    <col min="4884" max="4884" width="1.5703125" style="206" customWidth="1"/>
    <col min="4885" max="4885" width="6.7109375" style="206" customWidth="1"/>
    <col min="4886" max="4886" width="1.28515625" style="206" customWidth="1"/>
    <col min="4887" max="4887" width="12.7109375" style="206" customWidth="1"/>
    <col min="4888" max="4888" width="1.28515625" style="206" customWidth="1"/>
    <col min="4889" max="4889" width="8.140625" style="206" customWidth="1"/>
    <col min="4890" max="4890" width="1.5703125" style="206" customWidth="1"/>
    <col min="4891" max="4891" width="6.7109375" style="206" customWidth="1"/>
    <col min="4892" max="4892" width="1.28515625" style="206" customWidth="1"/>
    <col min="4893" max="4893" width="12.7109375" style="206" customWidth="1"/>
    <col min="4894" max="4894" width="0.85546875" style="206" customWidth="1"/>
    <col min="4895" max="4895" width="8.140625" style="206" customWidth="1"/>
    <col min="4896" max="4896" width="1.7109375" style="206" customWidth="1"/>
    <col min="4897" max="4897" width="8.42578125" style="206" customWidth="1"/>
    <col min="4898" max="4899" width="1.5703125" style="206" customWidth="1"/>
    <col min="4900" max="4900" width="14.42578125" style="206" customWidth="1"/>
    <col min="4901" max="4901" width="1.5703125" style="206" customWidth="1"/>
    <col min="4902" max="4902" width="9.28515625" style="206" customWidth="1"/>
    <col min="4903" max="4903" width="1.5703125" style="206" customWidth="1"/>
    <col min="4904" max="4904" width="8.42578125" style="206" customWidth="1"/>
    <col min="4905" max="4905" width="1.5703125" style="206" customWidth="1"/>
    <col min="4906" max="4906" width="14.42578125" style="206" customWidth="1"/>
    <col min="4907" max="4907" width="1.5703125" style="206" customWidth="1"/>
    <col min="4908" max="4908" width="9.28515625" style="206" customWidth="1"/>
    <col min="4909" max="4909" width="1.5703125" style="206" customWidth="1"/>
    <col min="4910" max="4910" width="9.28515625" style="206" customWidth="1"/>
    <col min="4911" max="4911" width="1.5703125" style="206" customWidth="1"/>
    <col min="4912" max="4912" width="14.42578125" style="206" customWidth="1"/>
    <col min="4913" max="4913" width="1.5703125" style="206" customWidth="1"/>
    <col min="4914" max="4914" width="9.28515625" style="206" customWidth="1"/>
    <col min="4915" max="4915" width="1.5703125" style="206" customWidth="1"/>
    <col min="4916" max="4916" width="9.28515625" style="206" customWidth="1"/>
    <col min="4917" max="4917" width="1.5703125" style="206" customWidth="1"/>
    <col min="4918" max="4918" width="12.7109375" style="206" customWidth="1"/>
    <col min="4919" max="4919" width="1.5703125" style="206" customWidth="1"/>
    <col min="4920" max="4920" width="9.28515625" style="206" customWidth="1"/>
    <col min="4921" max="4921" width="1.5703125" style="206" customWidth="1"/>
    <col min="4922" max="4922" width="9.28515625" style="206" customWidth="1"/>
    <col min="4923" max="4923" width="1.5703125" style="206" customWidth="1"/>
    <col min="4924" max="4924" width="14.42578125" style="206" customWidth="1"/>
    <col min="4925" max="4925" width="1.5703125" style="206" customWidth="1"/>
    <col min="4926" max="4926" width="5" style="206" customWidth="1"/>
    <col min="4927" max="4927" width="5.42578125" style="206" customWidth="1"/>
    <col min="4928" max="4928" width="9.28515625" style="206" customWidth="1"/>
    <col min="4929" max="4929" width="1.5703125" style="206" customWidth="1"/>
    <col min="4930" max="4930" width="12.7109375" style="206" customWidth="1"/>
    <col min="4931" max="4931" width="1.5703125" style="206" customWidth="1"/>
    <col min="4932" max="4932" width="12.7109375" style="206" customWidth="1"/>
    <col min="4933" max="4933" width="1.5703125" style="206" customWidth="1"/>
    <col min="4934" max="4934" width="12.7109375" style="206" customWidth="1"/>
    <col min="4935" max="4935" width="1.5703125" style="206" customWidth="1"/>
    <col min="4936" max="4936" width="12.7109375" style="206" customWidth="1"/>
    <col min="4937" max="4937" width="1.5703125" style="206" customWidth="1"/>
    <col min="4938" max="4938" width="12.7109375" style="206" customWidth="1"/>
    <col min="4939" max="4939" width="1.5703125" style="206" customWidth="1"/>
    <col min="4940" max="4940" width="12.7109375" style="206" customWidth="1"/>
    <col min="4941" max="4941" width="1.5703125" style="206" customWidth="1"/>
    <col min="4942" max="4942" width="12.7109375" style="206" customWidth="1"/>
    <col min="4943" max="4943" width="1.5703125" style="206" customWidth="1"/>
    <col min="4944" max="4944" width="12.7109375" style="206" customWidth="1"/>
    <col min="4945" max="4945" width="1.5703125" style="206" customWidth="1"/>
    <col min="4946" max="4946" width="12.7109375" style="206" customWidth="1"/>
    <col min="4947" max="5120" width="12.7109375" style="206"/>
    <col min="5121" max="5121" width="4.140625" style="206" customWidth="1"/>
    <col min="5122" max="5122" width="1.5703125" style="206" customWidth="1"/>
    <col min="5123" max="5123" width="14.42578125" style="206" customWidth="1"/>
    <col min="5124" max="5124" width="1.28515625" style="206" customWidth="1"/>
    <col min="5125" max="5125" width="12.7109375" style="206" customWidth="1"/>
    <col min="5126" max="5126" width="1.5703125" style="206" customWidth="1"/>
    <col min="5127" max="5127" width="7.5703125" style="206" customWidth="1"/>
    <col min="5128" max="5128" width="1.5703125" style="206" customWidth="1"/>
    <col min="5129" max="5129" width="7.5703125" style="206" customWidth="1"/>
    <col min="5130" max="5130" width="1.85546875" style="206" customWidth="1"/>
    <col min="5131" max="5131" width="11.85546875" style="206" customWidth="1"/>
    <col min="5132" max="5132" width="0.85546875" style="206" customWidth="1"/>
    <col min="5133" max="5133" width="7.42578125" style="206" customWidth="1"/>
    <col min="5134" max="5134" width="2.140625" style="206" customWidth="1"/>
    <col min="5135" max="5135" width="6.7109375" style="206" customWidth="1"/>
    <col min="5136" max="5136" width="1.28515625" style="206" customWidth="1"/>
    <col min="5137" max="5137" width="12.7109375" style="206" customWidth="1"/>
    <col min="5138" max="5138" width="1.5703125" style="206" customWidth="1"/>
    <col min="5139" max="5139" width="8.140625" style="206" customWidth="1"/>
    <col min="5140" max="5140" width="1.5703125" style="206" customWidth="1"/>
    <col min="5141" max="5141" width="6.7109375" style="206" customWidth="1"/>
    <col min="5142" max="5142" width="1.28515625" style="206" customWidth="1"/>
    <col min="5143" max="5143" width="12.7109375" style="206" customWidth="1"/>
    <col min="5144" max="5144" width="1.28515625" style="206" customWidth="1"/>
    <col min="5145" max="5145" width="8.140625" style="206" customWidth="1"/>
    <col min="5146" max="5146" width="1.5703125" style="206" customWidth="1"/>
    <col min="5147" max="5147" width="6.7109375" style="206" customWidth="1"/>
    <col min="5148" max="5148" width="1.28515625" style="206" customWidth="1"/>
    <col min="5149" max="5149" width="12.7109375" style="206" customWidth="1"/>
    <col min="5150" max="5150" width="0.85546875" style="206" customWidth="1"/>
    <col min="5151" max="5151" width="8.140625" style="206" customWidth="1"/>
    <col min="5152" max="5152" width="1.7109375" style="206" customWidth="1"/>
    <col min="5153" max="5153" width="8.42578125" style="206" customWidth="1"/>
    <col min="5154" max="5155" width="1.5703125" style="206" customWidth="1"/>
    <col min="5156" max="5156" width="14.42578125" style="206" customWidth="1"/>
    <col min="5157" max="5157" width="1.5703125" style="206" customWidth="1"/>
    <col min="5158" max="5158" width="9.28515625" style="206" customWidth="1"/>
    <col min="5159" max="5159" width="1.5703125" style="206" customWidth="1"/>
    <col min="5160" max="5160" width="8.42578125" style="206" customWidth="1"/>
    <col min="5161" max="5161" width="1.5703125" style="206" customWidth="1"/>
    <col min="5162" max="5162" width="14.42578125" style="206" customWidth="1"/>
    <col min="5163" max="5163" width="1.5703125" style="206" customWidth="1"/>
    <col min="5164" max="5164" width="9.28515625" style="206" customWidth="1"/>
    <col min="5165" max="5165" width="1.5703125" style="206" customWidth="1"/>
    <col min="5166" max="5166" width="9.28515625" style="206" customWidth="1"/>
    <col min="5167" max="5167" width="1.5703125" style="206" customWidth="1"/>
    <col min="5168" max="5168" width="14.42578125" style="206" customWidth="1"/>
    <col min="5169" max="5169" width="1.5703125" style="206" customWidth="1"/>
    <col min="5170" max="5170" width="9.28515625" style="206" customWidth="1"/>
    <col min="5171" max="5171" width="1.5703125" style="206" customWidth="1"/>
    <col min="5172" max="5172" width="9.28515625" style="206" customWidth="1"/>
    <col min="5173" max="5173" width="1.5703125" style="206" customWidth="1"/>
    <col min="5174" max="5174" width="12.7109375" style="206" customWidth="1"/>
    <col min="5175" max="5175" width="1.5703125" style="206" customWidth="1"/>
    <col min="5176" max="5176" width="9.28515625" style="206" customWidth="1"/>
    <col min="5177" max="5177" width="1.5703125" style="206" customWidth="1"/>
    <col min="5178" max="5178" width="9.28515625" style="206" customWidth="1"/>
    <col min="5179" max="5179" width="1.5703125" style="206" customWidth="1"/>
    <col min="5180" max="5180" width="14.42578125" style="206" customWidth="1"/>
    <col min="5181" max="5181" width="1.5703125" style="206" customWidth="1"/>
    <col min="5182" max="5182" width="5" style="206" customWidth="1"/>
    <col min="5183" max="5183" width="5.42578125" style="206" customWidth="1"/>
    <col min="5184" max="5184" width="9.28515625" style="206" customWidth="1"/>
    <col min="5185" max="5185" width="1.5703125" style="206" customWidth="1"/>
    <col min="5186" max="5186" width="12.7109375" style="206" customWidth="1"/>
    <col min="5187" max="5187" width="1.5703125" style="206" customWidth="1"/>
    <col min="5188" max="5188" width="12.7109375" style="206" customWidth="1"/>
    <col min="5189" max="5189" width="1.5703125" style="206" customWidth="1"/>
    <col min="5190" max="5190" width="12.7109375" style="206" customWidth="1"/>
    <col min="5191" max="5191" width="1.5703125" style="206" customWidth="1"/>
    <col min="5192" max="5192" width="12.7109375" style="206" customWidth="1"/>
    <col min="5193" max="5193" width="1.5703125" style="206" customWidth="1"/>
    <col min="5194" max="5194" width="12.7109375" style="206" customWidth="1"/>
    <col min="5195" max="5195" width="1.5703125" style="206" customWidth="1"/>
    <col min="5196" max="5196" width="12.7109375" style="206" customWidth="1"/>
    <col min="5197" max="5197" width="1.5703125" style="206" customWidth="1"/>
    <col min="5198" max="5198" width="12.7109375" style="206" customWidth="1"/>
    <col min="5199" max="5199" width="1.5703125" style="206" customWidth="1"/>
    <col min="5200" max="5200" width="12.7109375" style="206" customWidth="1"/>
    <col min="5201" max="5201" width="1.5703125" style="206" customWidth="1"/>
    <col min="5202" max="5202" width="12.7109375" style="206" customWidth="1"/>
    <col min="5203" max="5376" width="12.7109375" style="206"/>
    <col min="5377" max="5377" width="4.140625" style="206" customWidth="1"/>
    <col min="5378" max="5378" width="1.5703125" style="206" customWidth="1"/>
    <col min="5379" max="5379" width="14.42578125" style="206" customWidth="1"/>
    <col min="5380" max="5380" width="1.28515625" style="206" customWidth="1"/>
    <col min="5381" max="5381" width="12.7109375" style="206" customWidth="1"/>
    <col min="5382" max="5382" width="1.5703125" style="206" customWidth="1"/>
    <col min="5383" max="5383" width="7.5703125" style="206" customWidth="1"/>
    <col min="5384" max="5384" width="1.5703125" style="206" customWidth="1"/>
    <col min="5385" max="5385" width="7.5703125" style="206" customWidth="1"/>
    <col min="5386" max="5386" width="1.85546875" style="206" customWidth="1"/>
    <col min="5387" max="5387" width="11.85546875" style="206" customWidth="1"/>
    <col min="5388" max="5388" width="0.85546875" style="206" customWidth="1"/>
    <col min="5389" max="5389" width="7.42578125" style="206" customWidth="1"/>
    <col min="5390" max="5390" width="2.140625" style="206" customWidth="1"/>
    <col min="5391" max="5391" width="6.7109375" style="206" customWidth="1"/>
    <col min="5392" max="5392" width="1.28515625" style="206" customWidth="1"/>
    <col min="5393" max="5393" width="12.7109375" style="206" customWidth="1"/>
    <col min="5394" max="5394" width="1.5703125" style="206" customWidth="1"/>
    <col min="5395" max="5395" width="8.140625" style="206" customWidth="1"/>
    <col min="5396" max="5396" width="1.5703125" style="206" customWidth="1"/>
    <col min="5397" max="5397" width="6.7109375" style="206" customWidth="1"/>
    <col min="5398" max="5398" width="1.28515625" style="206" customWidth="1"/>
    <col min="5399" max="5399" width="12.7109375" style="206" customWidth="1"/>
    <col min="5400" max="5400" width="1.28515625" style="206" customWidth="1"/>
    <col min="5401" max="5401" width="8.140625" style="206" customWidth="1"/>
    <col min="5402" max="5402" width="1.5703125" style="206" customWidth="1"/>
    <col min="5403" max="5403" width="6.7109375" style="206" customWidth="1"/>
    <col min="5404" max="5404" width="1.28515625" style="206" customWidth="1"/>
    <col min="5405" max="5405" width="12.7109375" style="206" customWidth="1"/>
    <col min="5406" max="5406" width="0.85546875" style="206" customWidth="1"/>
    <col min="5407" max="5407" width="8.140625" style="206" customWidth="1"/>
    <col min="5408" max="5408" width="1.7109375" style="206" customWidth="1"/>
    <col min="5409" max="5409" width="8.42578125" style="206" customWidth="1"/>
    <col min="5410" max="5411" width="1.5703125" style="206" customWidth="1"/>
    <col min="5412" max="5412" width="14.42578125" style="206" customWidth="1"/>
    <col min="5413" max="5413" width="1.5703125" style="206" customWidth="1"/>
    <col min="5414" max="5414" width="9.28515625" style="206" customWidth="1"/>
    <col min="5415" max="5415" width="1.5703125" style="206" customWidth="1"/>
    <col min="5416" max="5416" width="8.42578125" style="206" customWidth="1"/>
    <col min="5417" max="5417" width="1.5703125" style="206" customWidth="1"/>
    <col min="5418" max="5418" width="14.42578125" style="206" customWidth="1"/>
    <col min="5419" max="5419" width="1.5703125" style="206" customWidth="1"/>
    <col min="5420" max="5420" width="9.28515625" style="206" customWidth="1"/>
    <col min="5421" max="5421" width="1.5703125" style="206" customWidth="1"/>
    <col min="5422" max="5422" width="9.28515625" style="206" customWidth="1"/>
    <col min="5423" max="5423" width="1.5703125" style="206" customWidth="1"/>
    <col min="5424" max="5424" width="14.42578125" style="206" customWidth="1"/>
    <col min="5425" max="5425" width="1.5703125" style="206" customWidth="1"/>
    <col min="5426" max="5426" width="9.28515625" style="206" customWidth="1"/>
    <col min="5427" max="5427" width="1.5703125" style="206" customWidth="1"/>
    <col min="5428" max="5428" width="9.28515625" style="206" customWidth="1"/>
    <col min="5429" max="5429" width="1.5703125" style="206" customWidth="1"/>
    <col min="5430" max="5430" width="12.7109375" style="206" customWidth="1"/>
    <col min="5431" max="5431" width="1.5703125" style="206" customWidth="1"/>
    <col min="5432" max="5432" width="9.28515625" style="206" customWidth="1"/>
    <col min="5433" max="5433" width="1.5703125" style="206" customWidth="1"/>
    <col min="5434" max="5434" width="9.28515625" style="206" customWidth="1"/>
    <col min="5435" max="5435" width="1.5703125" style="206" customWidth="1"/>
    <col min="5436" max="5436" width="14.42578125" style="206" customWidth="1"/>
    <col min="5437" max="5437" width="1.5703125" style="206" customWidth="1"/>
    <col min="5438" max="5438" width="5" style="206" customWidth="1"/>
    <col min="5439" max="5439" width="5.42578125" style="206" customWidth="1"/>
    <col min="5440" max="5440" width="9.28515625" style="206" customWidth="1"/>
    <col min="5441" max="5441" width="1.5703125" style="206" customWidth="1"/>
    <col min="5442" max="5442" width="12.7109375" style="206" customWidth="1"/>
    <col min="5443" max="5443" width="1.5703125" style="206" customWidth="1"/>
    <col min="5444" max="5444" width="12.7109375" style="206" customWidth="1"/>
    <col min="5445" max="5445" width="1.5703125" style="206" customWidth="1"/>
    <col min="5446" max="5446" width="12.7109375" style="206" customWidth="1"/>
    <col min="5447" max="5447" width="1.5703125" style="206" customWidth="1"/>
    <col min="5448" max="5448" width="12.7109375" style="206" customWidth="1"/>
    <col min="5449" max="5449" width="1.5703125" style="206" customWidth="1"/>
    <col min="5450" max="5450" width="12.7109375" style="206" customWidth="1"/>
    <col min="5451" max="5451" width="1.5703125" style="206" customWidth="1"/>
    <col min="5452" max="5452" width="12.7109375" style="206" customWidth="1"/>
    <col min="5453" max="5453" width="1.5703125" style="206" customWidth="1"/>
    <col min="5454" max="5454" width="12.7109375" style="206" customWidth="1"/>
    <col min="5455" max="5455" width="1.5703125" style="206" customWidth="1"/>
    <col min="5456" max="5456" width="12.7109375" style="206" customWidth="1"/>
    <col min="5457" max="5457" width="1.5703125" style="206" customWidth="1"/>
    <col min="5458" max="5458" width="12.7109375" style="206" customWidth="1"/>
    <col min="5459" max="5632" width="12.7109375" style="206"/>
    <col min="5633" max="5633" width="4.140625" style="206" customWidth="1"/>
    <col min="5634" max="5634" width="1.5703125" style="206" customWidth="1"/>
    <col min="5635" max="5635" width="14.42578125" style="206" customWidth="1"/>
    <col min="5636" max="5636" width="1.28515625" style="206" customWidth="1"/>
    <col min="5637" max="5637" width="12.7109375" style="206" customWidth="1"/>
    <col min="5638" max="5638" width="1.5703125" style="206" customWidth="1"/>
    <col min="5639" max="5639" width="7.5703125" style="206" customWidth="1"/>
    <col min="5640" max="5640" width="1.5703125" style="206" customWidth="1"/>
    <col min="5641" max="5641" width="7.5703125" style="206" customWidth="1"/>
    <col min="5642" max="5642" width="1.85546875" style="206" customWidth="1"/>
    <col min="5643" max="5643" width="11.85546875" style="206" customWidth="1"/>
    <col min="5644" max="5644" width="0.85546875" style="206" customWidth="1"/>
    <col min="5645" max="5645" width="7.42578125" style="206" customWidth="1"/>
    <col min="5646" max="5646" width="2.140625" style="206" customWidth="1"/>
    <col min="5647" max="5647" width="6.7109375" style="206" customWidth="1"/>
    <col min="5648" max="5648" width="1.28515625" style="206" customWidth="1"/>
    <col min="5649" max="5649" width="12.7109375" style="206" customWidth="1"/>
    <col min="5650" max="5650" width="1.5703125" style="206" customWidth="1"/>
    <col min="5651" max="5651" width="8.140625" style="206" customWidth="1"/>
    <col min="5652" max="5652" width="1.5703125" style="206" customWidth="1"/>
    <col min="5653" max="5653" width="6.7109375" style="206" customWidth="1"/>
    <col min="5654" max="5654" width="1.28515625" style="206" customWidth="1"/>
    <col min="5655" max="5655" width="12.7109375" style="206" customWidth="1"/>
    <col min="5656" max="5656" width="1.28515625" style="206" customWidth="1"/>
    <col min="5657" max="5657" width="8.140625" style="206" customWidth="1"/>
    <col min="5658" max="5658" width="1.5703125" style="206" customWidth="1"/>
    <col min="5659" max="5659" width="6.7109375" style="206" customWidth="1"/>
    <col min="5660" max="5660" width="1.28515625" style="206" customWidth="1"/>
    <col min="5661" max="5661" width="12.7109375" style="206" customWidth="1"/>
    <col min="5662" max="5662" width="0.85546875" style="206" customWidth="1"/>
    <col min="5663" max="5663" width="8.140625" style="206" customWidth="1"/>
    <col min="5664" max="5664" width="1.7109375" style="206" customWidth="1"/>
    <col min="5665" max="5665" width="8.42578125" style="206" customWidth="1"/>
    <col min="5666" max="5667" width="1.5703125" style="206" customWidth="1"/>
    <col min="5668" max="5668" width="14.42578125" style="206" customWidth="1"/>
    <col min="5669" max="5669" width="1.5703125" style="206" customWidth="1"/>
    <col min="5670" max="5670" width="9.28515625" style="206" customWidth="1"/>
    <col min="5671" max="5671" width="1.5703125" style="206" customWidth="1"/>
    <col min="5672" max="5672" width="8.42578125" style="206" customWidth="1"/>
    <col min="5673" max="5673" width="1.5703125" style="206" customWidth="1"/>
    <col min="5674" max="5674" width="14.42578125" style="206" customWidth="1"/>
    <col min="5675" max="5675" width="1.5703125" style="206" customWidth="1"/>
    <col min="5676" max="5676" width="9.28515625" style="206" customWidth="1"/>
    <col min="5677" max="5677" width="1.5703125" style="206" customWidth="1"/>
    <col min="5678" max="5678" width="9.28515625" style="206" customWidth="1"/>
    <col min="5679" max="5679" width="1.5703125" style="206" customWidth="1"/>
    <col min="5680" max="5680" width="14.42578125" style="206" customWidth="1"/>
    <col min="5681" max="5681" width="1.5703125" style="206" customWidth="1"/>
    <col min="5682" max="5682" width="9.28515625" style="206" customWidth="1"/>
    <col min="5683" max="5683" width="1.5703125" style="206" customWidth="1"/>
    <col min="5684" max="5684" width="9.28515625" style="206" customWidth="1"/>
    <col min="5685" max="5685" width="1.5703125" style="206" customWidth="1"/>
    <col min="5686" max="5686" width="12.7109375" style="206" customWidth="1"/>
    <col min="5687" max="5687" width="1.5703125" style="206" customWidth="1"/>
    <col min="5688" max="5688" width="9.28515625" style="206" customWidth="1"/>
    <col min="5689" max="5689" width="1.5703125" style="206" customWidth="1"/>
    <col min="5690" max="5690" width="9.28515625" style="206" customWidth="1"/>
    <col min="5691" max="5691" width="1.5703125" style="206" customWidth="1"/>
    <col min="5692" max="5692" width="14.42578125" style="206" customWidth="1"/>
    <col min="5693" max="5693" width="1.5703125" style="206" customWidth="1"/>
    <col min="5694" max="5694" width="5" style="206" customWidth="1"/>
    <col min="5695" max="5695" width="5.42578125" style="206" customWidth="1"/>
    <col min="5696" max="5696" width="9.28515625" style="206" customWidth="1"/>
    <col min="5697" max="5697" width="1.5703125" style="206" customWidth="1"/>
    <col min="5698" max="5698" width="12.7109375" style="206" customWidth="1"/>
    <col min="5699" max="5699" width="1.5703125" style="206" customWidth="1"/>
    <col min="5700" max="5700" width="12.7109375" style="206" customWidth="1"/>
    <col min="5701" max="5701" width="1.5703125" style="206" customWidth="1"/>
    <col min="5702" max="5702" width="12.7109375" style="206" customWidth="1"/>
    <col min="5703" max="5703" width="1.5703125" style="206" customWidth="1"/>
    <col min="5704" max="5704" width="12.7109375" style="206" customWidth="1"/>
    <col min="5705" max="5705" width="1.5703125" style="206" customWidth="1"/>
    <col min="5706" max="5706" width="12.7109375" style="206" customWidth="1"/>
    <col min="5707" max="5707" width="1.5703125" style="206" customWidth="1"/>
    <col min="5708" max="5708" width="12.7109375" style="206" customWidth="1"/>
    <col min="5709" max="5709" width="1.5703125" style="206" customWidth="1"/>
    <col min="5710" max="5710" width="12.7109375" style="206" customWidth="1"/>
    <col min="5711" max="5711" width="1.5703125" style="206" customWidth="1"/>
    <col min="5712" max="5712" width="12.7109375" style="206" customWidth="1"/>
    <col min="5713" max="5713" width="1.5703125" style="206" customWidth="1"/>
    <col min="5714" max="5714" width="12.7109375" style="206" customWidth="1"/>
    <col min="5715" max="5888" width="12.7109375" style="206"/>
    <col min="5889" max="5889" width="4.140625" style="206" customWidth="1"/>
    <col min="5890" max="5890" width="1.5703125" style="206" customWidth="1"/>
    <col min="5891" max="5891" width="14.42578125" style="206" customWidth="1"/>
    <col min="5892" max="5892" width="1.28515625" style="206" customWidth="1"/>
    <col min="5893" max="5893" width="12.7109375" style="206" customWidth="1"/>
    <col min="5894" max="5894" width="1.5703125" style="206" customWidth="1"/>
    <col min="5895" max="5895" width="7.5703125" style="206" customWidth="1"/>
    <col min="5896" max="5896" width="1.5703125" style="206" customWidth="1"/>
    <col min="5897" max="5897" width="7.5703125" style="206" customWidth="1"/>
    <col min="5898" max="5898" width="1.85546875" style="206" customWidth="1"/>
    <col min="5899" max="5899" width="11.85546875" style="206" customWidth="1"/>
    <col min="5900" max="5900" width="0.85546875" style="206" customWidth="1"/>
    <col min="5901" max="5901" width="7.42578125" style="206" customWidth="1"/>
    <col min="5902" max="5902" width="2.140625" style="206" customWidth="1"/>
    <col min="5903" max="5903" width="6.7109375" style="206" customWidth="1"/>
    <col min="5904" max="5904" width="1.28515625" style="206" customWidth="1"/>
    <col min="5905" max="5905" width="12.7109375" style="206" customWidth="1"/>
    <col min="5906" max="5906" width="1.5703125" style="206" customWidth="1"/>
    <col min="5907" max="5907" width="8.140625" style="206" customWidth="1"/>
    <col min="5908" max="5908" width="1.5703125" style="206" customWidth="1"/>
    <col min="5909" max="5909" width="6.7109375" style="206" customWidth="1"/>
    <col min="5910" max="5910" width="1.28515625" style="206" customWidth="1"/>
    <col min="5911" max="5911" width="12.7109375" style="206" customWidth="1"/>
    <col min="5912" max="5912" width="1.28515625" style="206" customWidth="1"/>
    <col min="5913" max="5913" width="8.140625" style="206" customWidth="1"/>
    <col min="5914" max="5914" width="1.5703125" style="206" customWidth="1"/>
    <col min="5915" max="5915" width="6.7109375" style="206" customWidth="1"/>
    <col min="5916" max="5916" width="1.28515625" style="206" customWidth="1"/>
    <col min="5917" max="5917" width="12.7109375" style="206" customWidth="1"/>
    <col min="5918" max="5918" width="0.85546875" style="206" customWidth="1"/>
    <col min="5919" max="5919" width="8.140625" style="206" customWidth="1"/>
    <col min="5920" max="5920" width="1.7109375" style="206" customWidth="1"/>
    <col min="5921" max="5921" width="8.42578125" style="206" customWidth="1"/>
    <col min="5922" max="5923" width="1.5703125" style="206" customWidth="1"/>
    <col min="5924" max="5924" width="14.42578125" style="206" customWidth="1"/>
    <col min="5925" max="5925" width="1.5703125" style="206" customWidth="1"/>
    <col min="5926" max="5926" width="9.28515625" style="206" customWidth="1"/>
    <col min="5927" max="5927" width="1.5703125" style="206" customWidth="1"/>
    <col min="5928" max="5928" width="8.42578125" style="206" customWidth="1"/>
    <col min="5929" max="5929" width="1.5703125" style="206" customWidth="1"/>
    <col min="5930" max="5930" width="14.42578125" style="206" customWidth="1"/>
    <col min="5931" max="5931" width="1.5703125" style="206" customWidth="1"/>
    <col min="5932" max="5932" width="9.28515625" style="206" customWidth="1"/>
    <col min="5933" max="5933" width="1.5703125" style="206" customWidth="1"/>
    <col min="5934" max="5934" width="9.28515625" style="206" customWidth="1"/>
    <col min="5935" max="5935" width="1.5703125" style="206" customWidth="1"/>
    <col min="5936" max="5936" width="14.42578125" style="206" customWidth="1"/>
    <col min="5937" max="5937" width="1.5703125" style="206" customWidth="1"/>
    <col min="5938" max="5938" width="9.28515625" style="206" customWidth="1"/>
    <col min="5939" max="5939" width="1.5703125" style="206" customWidth="1"/>
    <col min="5940" max="5940" width="9.28515625" style="206" customWidth="1"/>
    <col min="5941" max="5941" width="1.5703125" style="206" customWidth="1"/>
    <col min="5942" max="5942" width="12.7109375" style="206" customWidth="1"/>
    <col min="5943" max="5943" width="1.5703125" style="206" customWidth="1"/>
    <col min="5944" max="5944" width="9.28515625" style="206" customWidth="1"/>
    <col min="5945" max="5945" width="1.5703125" style="206" customWidth="1"/>
    <col min="5946" max="5946" width="9.28515625" style="206" customWidth="1"/>
    <col min="5947" max="5947" width="1.5703125" style="206" customWidth="1"/>
    <col min="5948" max="5948" width="14.42578125" style="206" customWidth="1"/>
    <col min="5949" max="5949" width="1.5703125" style="206" customWidth="1"/>
    <col min="5950" max="5950" width="5" style="206" customWidth="1"/>
    <col min="5951" max="5951" width="5.42578125" style="206" customWidth="1"/>
    <col min="5952" max="5952" width="9.28515625" style="206" customWidth="1"/>
    <col min="5953" max="5953" width="1.5703125" style="206" customWidth="1"/>
    <col min="5954" max="5954" width="12.7109375" style="206" customWidth="1"/>
    <col min="5955" max="5955" width="1.5703125" style="206" customWidth="1"/>
    <col min="5956" max="5956" width="12.7109375" style="206" customWidth="1"/>
    <col min="5957" max="5957" width="1.5703125" style="206" customWidth="1"/>
    <col min="5958" max="5958" width="12.7109375" style="206" customWidth="1"/>
    <col min="5959" max="5959" width="1.5703125" style="206" customWidth="1"/>
    <col min="5960" max="5960" width="12.7109375" style="206" customWidth="1"/>
    <col min="5961" max="5961" width="1.5703125" style="206" customWidth="1"/>
    <col min="5962" max="5962" width="12.7109375" style="206" customWidth="1"/>
    <col min="5963" max="5963" width="1.5703125" style="206" customWidth="1"/>
    <col min="5964" max="5964" width="12.7109375" style="206" customWidth="1"/>
    <col min="5965" max="5965" width="1.5703125" style="206" customWidth="1"/>
    <col min="5966" max="5966" width="12.7109375" style="206" customWidth="1"/>
    <col min="5967" max="5967" width="1.5703125" style="206" customWidth="1"/>
    <col min="5968" max="5968" width="12.7109375" style="206" customWidth="1"/>
    <col min="5969" max="5969" width="1.5703125" style="206" customWidth="1"/>
    <col min="5970" max="5970" width="12.7109375" style="206" customWidth="1"/>
    <col min="5971" max="6144" width="12.7109375" style="206"/>
    <col min="6145" max="6145" width="4.140625" style="206" customWidth="1"/>
    <col min="6146" max="6146" width="1.5703125" style="206" customWidth="1"/>
    <col min="6147" max="6147" width="14.42578125" style="206" customWidth="1"/>
    <col min="6148" max="6148" width="1.28515625" style="206" customWidth="1"/>
    <col min="6149" max="6149" width="12.7109375" style="206" customWidth="1"/>
    <col min="6150" max="6150" width="1.5703125" style="206" customWidth="1"/>
    <col min="6151" max="6151" width="7.5703125" style="206" customWidth="1"/>
    <col min="6152" max="6152" width="1.5703125" style="206" customWidth="1"/>
    <col min="6153" max="6153" width="7.5703125" style="206" customWidth="1"/>
    <col min="6154" max="6154" width="1.85546875" style="206" customWidth="1"/>
    <col min="6155" max="6155" width="11.85546875" style="206" customWidth="1"/>
    <col min="6156" max="6156" width="0.85546875" style="206" customWidth="1"/>
    <col min="6157" max="6157" width="7.42578125" style="206" customWidth="1"/>
    <col min="6158" max="6158" width="2.140625" style="206" customWidth="1"/>
    <col min="6159" max="6159" width="6.7109375" style="206" customWidth="1"/>
    <col min="6160" max="6160" width="1.28515625" style="206" customWidth="1"/>
    <col min="6161" max="6161" width="12.7109375" style="206" customWidth="1"/>
    <col min="6162" max="6162" width="1.5703125" style="206" customWidth="1"/>
    <col min="6163" max="6163" width="8.140625" style="206" customWidth="1"/>
    <col min="6164" max="6164" width="1.5703125" style="206" customWidth="1"/>
    <col min="6165" max="6165" width="6.7109375" style="206" customWidth="1"/>
    <col min="6166" max="6166" width="1.28515625" style="206" customWidth="1"/>
    <col min="6167" max="6167" width="12.7109375" style="206" customWidth="1"/>
    <col min="6168" max="6168" width="1.28515625" style="206" customWidth="1"/>
    <col min="6169" max="6169" width="8.140625" style="206" customWidth="1"/>
    <col min="6170" max="6170" width="1.5703125" style="206" customWidth="1"/>
    <col min="6171" max="6171" width="6.7109375" style="206" customWidth="1"/>
    <col min="6172" max="6172" width="1.28515625" style="206" customWidth="1"/>
    <col min="6173" max="6173" width="12.7109375" style="206" customWidth="1"/>
    <col min="6174" max="6174" width="0.85546875" style="206" customWidth="1"/>
    <col min="6175" max="6175" width="8.140625" style="206" customWidth="1"/>
    <col min="6176" max="6176" width="1.7109375" style="206" customWidth="1"/>
    <col min="6177" max="6177" width="8.42578125" style="206" customWidth="1"/>
    <col min="6178" max="6179" width="1.5703125" style="206" customWidth="1"/>
    <col min="6180" max="6180" width="14.42578125" style="206" customWidth="1"/>
    <col min="6181" max="6181" width="1.5703125" style="206" customWidth="1"/>
    <col min="6182" max="6182" width="9.28515625" style="206" customWidth="1"/>
    <col min="6183" max="6183" width="1.5703125" style="206" customWidth="1"/>
    <col min="6184" max="6184" width="8.42578125" style="206" customWidth="1"/>
    <col min="6185" max="6185" width="1.5703125" style="206" customWidth="1"/>
    <col min="6186" max="6186" width="14.42578125" style="206" customWidth="1"/>
    <col min="6187" max="6187" width="1.5703125" style="206" customWidth="1"/>
    <col min="6188" max="6188" width="9.28515625" style="206" customWidth="1"/>
    <col min="6189" max="6189" width="1.5703125" style="206" customWidth="1"/>
    <col min="6190" max="6190" width="9.28515625" style="206" customWidth="1"/>
    <col min="6191" max="6191" width="1.5703125" style="206" customWidth="1"/>
    <col min="6192" max="6192" width="14.42578125" style="206" customWidth="1"/>
    <col min="6193" max="6193" width="1.5703125" style="206" customWidth="1"/>
    <col min="6194" max="6194" width="9.28515625" style="206" customWidth="1"/>
    <col min="6195" max="6195" width="1.5703125" style="206" customWidth="1"/>
    <col min="6196" max="6196" width="9.28515625" style="206" customWidth="1"/>
    <col min="6197" max="6197" width="1.5703125" style="206" customWidth="1"/>
    <col min="6198" max="6198" width="12.7109375" style="206" customWidth="1"/>
    <col min="6199" max="6199" width="1.5703125" style="206" customWidth="1"/>
    <col min="6200" max="6200" width="9.28515625" style="206" customWidth="1"/>
    <col min="6201" max="6201" width="1.5703125" style="206" customWidth="1"/>
    <col min="6202" max="6202" width="9.28515625" style="206" customWidth="1"/>
    <col min="6203" max="6203" width="1.5703125" style="206" customWidth="1"/>
    <col min="6204" max="6204" width="14.42578125" style="206" customWidth="1"/>
    <col min="6205" max="6205" width="1.5703125" style="206" customWidth="1"/>
    <col min="6206" max="6206" width="5" style="206" customWidth="1"/>
    <col min="6207" max="6207" width="5.42578125" style="206" customWidth="1"/>
    <col min="6208" max="6208" width="9.28515625" style="206" customWidth="1"/>
    <col min="6209" max="6209" width="1.5703125" style="206" customWidth="1"/>
    <col min="6210" max="6210" width="12.7109375" style="206" customWidth="1"/>
    <col min="6211" max="6211" width="1.5703125" style="206" customWidth="1"/>
    <col min="6212" max="6212" width="12.7109375" style="206" customWidth="1"/>
    <col min="6213" max="6213" width="1.5703125" style="206" customWidth="1"/>
    <col min="6214" max="6214" width="12.7109375" style="206" customWidth="1"/>
    <col min="6215" max="6215" width="1.5703125" style="206" customWidth="1"/>
    <col min="6216" max="6216" width="12.7109375" style="206" customWidth="1"/>
    <col min="6217" max="6217" width="1.5703125" style="206" customWidth="1"/>
    <col min="6218" max="6218" width="12.7109375" style="206" customWidth="1"/>
    <col min="6219" max="6219" width="1.5703125" style="206" customWidth="1"/>
    <col min="6220" max="6220" width="12.7109375" style="206" customWidth="1"/>
    <col min="6221" max="6221" width="1.5703125" style="206" customWidth="1"/>
    <col min="6222" max="6222" width="12.7109375" style="206" customWidth="1"/>
    <col min="6223" max="6223" width="1.5703125" style="206" customWidth="1"/>
    <col min="6224" max="6224" width="12.7109375" style="206" customWidth="1"/>
    <col min="6225" max="6225" width="1.5703125" style="206" customWidth="1"/>
    <col min="6226" max="6226" width="12.7109375" style="206" customWidth="1"/>
    <col min="6227" max="6400" width="12.7109375" style="206"/>
    <col min="6401" max="6401" width="4.140625" style="206" customWidth="1"/>
    <col min="6402" max="6402" width="1.5703125" style="206" customWidth="1"/>
    <col min="6403" max="6403" width="14.42578125" style="206" customWidth="1"/>
    <col min="6404" max="6404" width="1.28515625" style="206" customWidth="1"/>
    <col min="6405" max="6405" width="12.7109375" style="206" customWidth="1"/>
    <col min="6406" max="6406" width="1.5703125" style="206" customWidth="1"/>
    <col min="6407" max="6407" width="7.5703125" style="206" customWidth="1"/>
    <col min="6408" max="6408" width="1.5703125" style="206" customWidth="1"/>
    <col min="6409" max="6409" width="7.5703125" style="206" customWidth="1"/>
    <col min="6410" max="6410" width="1.85546875" style="206" customWidth="1"/>
    <col min="6411" max="6411" width="11.85546875" style="206" customWidth="1"/>
    <col min="6412" max="6412" width="0.85546875" style="206" customWidth="1"/>
    <col min="6413" max="6413" width="7.42578125" style="206" customWidth="1"/>
    <col min="6414" max="6414" width="2.140625" style="206" customWidth="1"/>
    <col min="6415" max="6415" width="6.7109375" style="206" customWidth="1"/>
    <col min="6416" max="6416" width="1.28515625" style="206" customWidth="1"/>
    <col min="6417" max="6417" width="12.7109375" style="206" customWidth="1"/>
    <col min="6418" max="6418" width="1.5703125" style="206" customWidth="1"/>
    <col min="6419" max="6419" width="8.140625" style="206" customWidth="1"/>
    <col min="6420" max="6420" width="1.5703125" style="206" customWidth="1"/>
    <col min="6421" max="6421" width="6.7109375" style="206" customWidth="1"/>
    <col min="6422" max="6422" width="1.28515625" style="206" customWidth="1"/>
    <col min="6423" max="6423" width="12.7109375" style="206" customWidth="1"/>
    <col min="6424" max="6424" width="1.28515625" style="206" customWidth="1"/>
    <col min="6425" max="6425" width="8.140625" style="206" customWidth="1"/>
    <col min="6426" max="6426" width="1.5703125" style="206" customWidth="1"/>
    <col min="6427" max="6427" width="6.7109375" style="206" customWidth="1"/>
    <col min="6428" max="6428" width="1.28515625" style="206" customWidth="1"/>
    <col min="6429" max="6429" width="12.7109375" style="206" customWidth="1"/>
    <col min="6430" max="6430" width="0.85546875" style="206" customWidth="1"/>
    <col min="6431" max="6431" width="8.140625" style="206" customWidth="1"/>
    <col min="6432" max="6432" width="1.7109375" style="206" customWidth="1"/>
    <col min="6433" max="6433" width="8.42578125" style="206" customWidth="1"/>
    <col min="6434" max="6435" width="1.5703125" style="206" customWidth="1"/>
    <col min="6436" max="6436" width="14.42578125" style="206" customWidth="1"/>
    <col min="6437" max="6437" width="1.5703125" style="206" customWidth="1"/>
    <col min="6438" max="6438" width="9.28515625" style="206" customWidth="1"/>
    <col min="6439" max="6439" width="1.5703125" style="206" customWidth="1"/>
    <col min="6440" max="6440" width="8.42578125" style="206" customWidth="1"/>
    <col min="6441" max="6441" width="1.5703125" style="206" customWidth="1"/>
    <col min="6442" max="6442" width="14.42578125" style="206" customWidth="1"/>
    <col min="6443" max="6443" width="1.5703125" style="206" customWidth="1"/>
    <col min="6444" max="6444" width="9.28515625" style="206" customWidth="1"/>
    <col min="6445" max="6445" width="1.5703125" style="206" customWidth="1"/>
    <col min="6446" max="6446" width="9.28515625" style="206" customWidth="1"/>
    <col min="6447" max="6447" width="1.5703125" style="206" customWidth="1"/>
    <col min="6448" max="6448" width="14.42578125" style="206" customWidth="1"/>
    <col min="6449" max="6449" width="1.5703125" style="206" customWidth="1"/>
    <col min="6450" max="6450" width="9.28515625" style="206" customWidth="1"/>
    <col min="6451" max="6451" width="1.5703125" style="206" customWidth="1"/>
    <col min="6452" max="6452" width="9.28515625" style="206" customWidth="1"/>
    <col min="6453" max="6453" width="1.5703125" style="206" customWidth="1"/>
    <col min="6454" max="6454" width="12.7109375" style="206" customWidth="1"/>
    <col min="6455" max="6455" width="1.5703125" style="206" customWidth="1"/>
    <col min="6456" max="6456" width="9.28515625" style="206" customWidth="1"/>
    <col min="6457" max="6457" width="1.5703125" style="206" customWidth="1"/>
    <col min="6458" max="6458" width="9.28515625" style="206" customWidth="1"/>
    <col min="6459" max="6459" width="1.5703125" style="206" customWidth="1"/>
    <col min="6460" max="6460" width="14.42578125" style="206" customWidth="1"/>
    <col min="6461" max="6461" width="1.5703125" style="206" customWidth="1"/>
    <col min="6462" max="6462" width="5" style="206" customWidth="1"/>
    <col min="6463" max="6463" width="5.42578125" style="206" customWidth="1"/>
    <col min="6464" max="6464" width="9.28515625" style="206" customWidth="1"/>
    <col min="6465" max="6465" width="1.5703125" style="206" customWidth="1"/>
    <col min="6466" max="6466" width="12.7109375" style="206" customWidth="1"/>
    <col min="6467" max="6467" width="1.5703125" style="206" customWidth="1"/>
    <col min="6468" max="6468" width="12.7109375" style="206" customWidth="1"/>
    <col min="6469" max="6469" width="1.5703125" style="206" customWidth="1"/>
    <col min="6470" max="6470" width="12.7109375" style="206" customWidth="1"/>
    <col min="6471" max="6471" width="1.5703125" style="206" customWidth="1"/>
    <col min="6472" max="6472" width="12.7109375" style="206" customWidth="1"/>
    <col min="6473" max="6473" width="1.5703125" style="206" customWidth="1"/>
    <col min="6474" max="6474" width="12.7109375" style="206" customWidth="1"/>
    <col min="6475" max="6475" width="1.5703125" style="206" customWidth="1"/>
    <col min="6476" max="6476" width="12.7109375" style="206" customWidth="1"/>
    <col min="6477" max="6477" width="1.5703125" style="206" customWidth="1"/>
    <col min="6478" max="6478" width="12.7109375" style="206" customWidth="1"/>
    <col min="6479" max="6479" width="1.5703125" style="206" customWidth="1"/>
    <col min="6480" max="6480" width="12.7109375" style="206" customWidth="1"/>
    <col min="6481" max="6481" width="1.5703125" style="206" customWidth="1"/>
    <col min="6482" max="6482" width="12.7109375" style="206" customWidth="1"/>
    <col min="6483" max="6656" width="12.7109375" style="206"/>
    <col min="6657" max="6657" width="4.140625" style="206" customWidth="1"/>
    <col min="6658" max="6658" width="1.5703125" style="206" customWidth="1"/>
    <col min="6659" max="6659" width="14.42578125" style="206" customWidth="1"/>
    <col min="6660" max="6660" width="1.28515625" style="206" customWidth="1"/>
    <col min="6661" max="6661" width="12.7109375" style="206" customWidth="1"/>
    <col min="6662" max="6662" width="1.5703125" style="206" customWidth="1"/>
    <col min="6663" max="6663" width="7.5703125" style="206" customWidth="1"/>
    <col min="6664" max="6664" width="1.5703125" style="206" customWidth="1"/>
    <col min="6665" max="6665" width="7.5703125" style="206" customWidth="1"/>
    <col min="6666" max="6666" width="1.85546875" style="206" customWidth="1"/>
    <col min="6667" max="6667" width="11.85546875" style="206" customWidth="1"/>
    <col min="6668" max="6668" width="0.85546875" style="206" customWidth="1"/>
    <col min="6669" max="6669" width="7.42578125" style="206" customWidth="1"/>
    <col min="6670" max="6670" width="2.140625" style="206" customWidth="1"/>
    <col min="6671" max="6671" width="6.7109375" style="206" customWidth="1"/>
    <col min="6672" max="6672" width="1.28515625" style="206" customWidth="1"/>
    <col min="6673" max="6673" width="12.7109375" style="206" customWidth="1"/>
    <col min="6674" max="6674" width="1.5703125" style="206" customWidth="1"/>
    <col min="6675" max="6675" width="8.140625" style="206" customWidth="1"/>
    <col min="6676" max="6676" width="1.5703125" style="206" customWidth="1"/>
    <col min="6677" max="6677" width="6.7109375" style="206" customWidth="1"/>
    <col min="6678" max="6678" width="1.28515625" style="206" customWidth="1"/>
    <col min="6679" max="6679" width="12.7109375" style="206" customWidth="1"/>
    <col min="6680" max="6680" width="1.28515625" style="206" customWidth="1"/>
    <col min="6681" max="6681" width="8.140625" style="206" customWidth="1"/>
    <col min="6682" max="6682" width="1.5703125" style="206" customWidth="1"/>
    <col min="6683" max="6683" width="6.7109375" style="206" customWidth="1"/>
    <col min="6684" max="6684" width="1.28515625" style="206" customWidth="1"/>
    <col min="6685" max="6685" width="12.7109375" style="206" customWidth="1"/>
    <col min="6686" max="6686" width="0.85546875" style="206" customWidth="1"/>
    <col min="6687" max="6687" width="8.140625" style="206" customWidth="1"/>
    <col min="6688" max="6688" width="1.7109375" style="206" customWidth="1"/>
    <col min="6689" max="6689" width="8.42578125" style="206" customWidth="1"/>
    <col min="6690" max="6691" width="1.5703125" style="206" customWidth="1"/>
    <col min="6692" max="6692" width="14.42578125" style="206" customWidth="1"/>
    <col min="6693" max="6693" width="1.5703125" style="206" customWidth="1"/>
    <col min="6694" max="6694" width="9.28515625" style="206" customWidth="1"/>
    <col min="6695" max="6695" width="1.5703125" style="206" customWidth="1"/>
    <col min="6696" max="6696" width="8.42578125" style="206" customWidth="1"/>
    <col min="6697" max="6697" width="1.5703125" style="206" customWidth="1"/>
    <col min="6698" max="6698" width="14.42578125" style="206" customWidth="1"/>
    <col min="6699" max="6699" width="1.5703125" style="206" customWidth="1"/>
    <col min="6700" max="6700" width="9.28515625" style="206" customWidth="1"/>
    <col min="6701" max="6701" width="1.5703125" style="206" customWidth="1"/>
    <col min="6702" max="6702" width="9.28515625" style="206" customWidth="1"/>
    <col min="6703" max="6703" width="1.5703125" style="206" customWidth="1"/>
    <col min="6704" max="6704" width="14.42578125" style="206" customWidth="1"/>
    <col min="6705" max="6705" width="1.5703125" style="206" customWidth="1"/>
    <col min="6706" max="6706" width="9.28515625" style="206" customWidth="1"/>
    <col min="6707" max="6707" width="1.5703125" style="206" customWidth="1"/>
    <col min="6708" max="6708" width="9.28515625" style="206" customWidth="1"/>
    <col min="6709" max="6709" width="1.5703125" style="206" customWidth="1"/>
    <col min="6710" max="6710" width="12.7109375" style="206" customWidth="1"/>
    <col min="6711" max="6711" width="1.5703125" style="206" customWidth="1"/>
    <col min="6712" max="6712" width="9.28515625" style="206" customWidth="1"/>
    <col min="6713" max="6713" width="1.5703125" style="206" customWidth="1"/>
    <col min="6714" max="6714" width="9.28515625" style="206" customWidth="1"/>
    <col min="6715" max="6715" width="1.5703125" style="206" customWidth="1"/>
    <col min="6716" max="6716" width="14.42578125" style="206" customWidth="1"/>
    <col min="6717" max="6717" width="1.5703125" style="206" customWidth="1"/>
    <col min="6718" max="6718" width="5" style="206" customWidth="1"/>
    <col min="6719" max="6719" width="5.42578125" style="206" customWidth="1"/>
    <col min="6720" max="6720" width="9.28515625" style="206" customWidth="1"/>
    <col min="6721" max="6721" width="1.5703125" style="206" customWidth="1"/>
    <col min="6722" max="6722" width="12.7109375" style="206" customWidth="1"/>
    <col min="6723" max="6723" width="1.5703125" style="206" customWidth="1"/>
    <col min="6724" max="6724" width="12.7109375" style="206" customWidth="1"/>
    <col min="6725" max="6725" width="1.5703125" style="206" customWidth="1"/>
    <col min="6726" max="6726" width="12.7109375" style="206" customWidth="1"/>
    <col min="6727" max="6727" width="1.5703125" style="206" customWidth="1"/>
    <col min="6728" max="6728" width="12.7109375" style="206" customWidth="1"/>
    <col min="6729" max="6729" width="1.5703125" style="206" customWidth="1"/>
    <col min="6730" max="6730" width="12.7109375" style="206" customWidth="1"/>
    <col min="6731" max="6731" width="1.5703125" style="206" customWidth="1"/>
    <col min="6732" max="6732" width="12.7109375" style="206" customWidth="1"/>
    <col min="6733" max="6733" width="1.5703125" style="206" customWidth="1"/>
    <col min="6734" max="6734" width="12.7109375" style="206" customWidth="1"/>
    <col min="6735" max="6735" width="1.5703125" style="206" customWidth="1"/>
    <col min="6736" max="6736" width="12.7109375" style="206" customWidth="1"/>
    <col min="6737" max="6737" width="1.5703125" style="206" customWidth="1"/>
    <col min="6738" max="6738" width="12.7109375" style="206" customWidth="1"/>
    <col min="6739" max="6912" width="12.7109375" style="206"/>
    <col min="6913" max="6913" width="4.140625" style="206" customWidth="1"/>
    <col min="6914" max="6914" width="1.5703125" style="206" customWidth="1"/>
    <col min="6915" max="6915" width="14.42578125" style="206" customWidth="1"/>
    <col min="6916" max="6916" width="1.28515625" style="206" customWidth="1"/>
    <col min="6917" max="6917" width="12.7109375" style="206" customWidth="1"/>
    <col min="6918" max="6918" width="1.5703125" style="206" customWidth="1"/>
    <col min="6919" max="6919" width="7.5703125" style="206" customWidth="1"/>
    <col min="6920" max="6920" width="1.5703125" style="206" customWidth="1"/>
    <col min="6921" max="6921" width="7.5703125" style="206" customWidth="1"/>
    <col min="6922" max="6922" width="1.85546875" style="206" customWidth="1"/>
    <col min="6923" max="6923" width="11.85546875" style="206" customWidth="1"/>
    <col min="6924" max="6924" width="0.85546875" style="206" customWidth="1"/>
    <col min="6925" max="6925" width="7.42578125" style="206" customWidth="1"/>
    <col min="6926" max="6926" width="2.140625" style="206" customWidth="1"/>
    <col min="6927" max="6927" width="6.7109375" style="206" customWidth="1"/>
    <col min="6928" max="6928" width="1.28515625" style="206" customWidth="1"/>
    <col min="6929" max="6929" width="12.7109375" style="206" customWidth="1"/>
    <col min="6930" max="6930" width="1.5703125" style="206" customWidth="1"/>
    <col min="6931" max="6931" width="8.140625" style="206" customWidth="1"/>
    <col min="6932" max="6932" width="1.5703125" style="206" customWidth="1"/>
    <col min="6933" max="6933" width="6.7109375" style="206" customWidth="1"/>
    <col min="6934" max="6934" width="1.28515625" style="206" customWidth="1"/>
    <col min="6935" max="6935" width="12.7109375" style="206" customWidth="1"/>
    <col min="6936" max="6936" width="1.28515625" style="206" customWidth="1"/>
    <col min="6937" max="6937" width="8.140625" style="206" customWidth="1"/>
    <col min="6938" max="6938" width="1.5703125" style="206" customWidth="1"/>
    <col min="6939" max="6939" width="6.7109375" style="206" customWidth="1"/>
    <col min="6940" max="6940" width="1.28515625" style="206" customWidth="1"/>
    <col min="6941" max="6941" width="12.7109375" style="206" customWidth="1"/>
    <col min="6942" max="6942" width="0.85546875" style="206" customWidth="1"/>
    <col min="6943" max="6943" width="8.140625" style="206" customWidth="1"/>
    <col min="6944" max="6944" width="1.7109375" style="206" customWidth="1"/>
    <col min="6945" max="6945" width="8.42578125" style="206" customWidth="1"/>
    <col min="6946" max="6947" width="1.5703125" style="206" customWidth="1"/>
    <col min="6948" max="6948" width="14.42578125" style="206" customWidth="1"/>
    <col min="6949" max="6949" width="1.5703125" style="206" customWidth="1"/>
    <col min="6950" max="6950" width="9.28515625" style="206" customWidth="1"/>
    <col min="6951" max="6951" width="1.5703125" style="206" customWidth="1"/>
    <col min="6952" max="6952" width="8.42578125" style="206" customWidth="1"/>
    <col min="6953" max="6953" width="1.5703125" style="206" customWidth="1"/>
    <col min="6954" max="6954" width="14.42578125" style="206" customWidth="1"/>
    <col min="6955" max="6955" width="1.5703125" style="206" customWidth="1"/>
    <col min="6956" max="6956" width="9.28515625" style="206" customWidth="1"/>
    <col min="6957" max="6957" width="1.5703125" style="206" customWidth="1"/>
    <col min="6958" max="6958" width="9.28515625" style="206" customWidth="1"/>
    <col min="6959" max="6959" width="1.5703125" style="206" customWidth="1"/>
    <col min="6960" max="6960" width="14.42578125" style="206" customWidth="1"/>
    <col min="6961" max="6961" width="1.5703125" style="206" customWidth="1"/>
    <col min="6962" max="6962" width="9.28515625" style="206" customWidth="1"/>
    <col min="6963" max="6963" width="1.5703125" style="206" customWidth="1"/>
    <col min="6964" max="6964" width="9.28515625" style="206" customWidth="1"/>
    <col min="6965" max="6965" width="1.5703125" style="206" customWidth="1"/>
    <col min="6966" max="6966" width="12.7109375" style="206" customWidth="1"/>
    <col min="6967" max="6967" width="1.5703125" style="206" customWidth="1"/>
    <col min="6968" max="6968" width="9.28515625" style="206" customWidth="1"/>
    <col min="6969" max="6969" width="1.5703125" style="206" customWidth="1"/>
    <col min="6970" max="6970" width="9.28515625" style="206" customWidth="1"/>
    <col min="6971" max="6971" width="1.5703125" style="206" customWidth="1"/>
    <col min="6972" max="6972" width="14.42578125" style="206" customWidth="1"/>
    <col min="6973" max="6973" width="1.5703125" style="206" customWidth="1"/>
    <col min="6974" max="6974" width="5" style="206" customWidth="1"/>
    <col min="6975" max="6975" width="5.42578125" style="206" customWidth="1"/>
    <col min="6976" max="6976" width="9.28515625" style="206" customWidth="1"/>
    <col min="6977" max="6977" width="1.5703125" style="206" customWidth="1"/>
    <col min="6978" max="6978" width="12.7109375" style="206" customWidth="1"/>
    <col min="6979" max="6979" width="1.5703125" style="206" customWidth="1"/>
    <col min="6980" max="6980" width="12.7109375" style="206" customWidth="1"/>
    <col min="6981" max="6981" width="1.5703125" style="206" customWidth="1"/>
    <col min="6982" max="6982" width="12.7109375" style="206" customWidth="1"/>
    <col min="6983" max="6983" width="1.5703125" style="206" customWidth="1"/>
    <col min="6984" max="6984" width="12.7109375" style="206" customWidth="1"/>
    <col min="6985" max="6985" width="1.5703125" style="206" customWidth="1"/>
    <col min="6986" max="6986" width="12.7109375" style="206" customWidth="1"/>
    <col min="6987" max="6987" width="1.5703125" style="206" customWidth="1"/>
    <col min="6988" max="6988" width="12.7109375" style="206" customWidth="1"/>
    <col min="6989" max="6989" width="1.5703125" style="206" customWidth="1"/>
    <col min="6990" max="6990" width="12.7109375" style="206" customWidth="1"/>
    <col min="6991" max="6991" width="1.5703125" style="206" customWidth="1"/>
    <col min="6992" max="6992" width="12.7109375" style="206" customWidth="1"/>
    <col min="6993" max="6993" width="1.5703125" style="206" customWidth="1"/>
    <col min="6994" max="6994" width="12.7109375" style="206" customWidth="1"/>
    <col min="6995" max="7168" width="12.7109375" style="206"/>
    <col min="7169" max="7169" width="4.140625" style="206" customWidth="1"/>
    <col min="7170" max="7170" width="1.5703125" style="206" customWidth="1"/>
    <col min="7171" max="7171" width="14.42578125" style="206" customWidth="1"/>
    <col min="7172" max="7172" width="1.28515625" style="206" customWidth="1"/>
    <col min="7173" max="7173" width="12.7109375" style="206" customWidth="1"/>
    <col min="7174" max="7174" width="1.5703125" style="206" customWidth="1"/>
    <col min="7175" max="7175" width="7.5703125" style="206" customWidth="1"/>
    <col min="7176" max="7176" width="1.5703125" style="206" customWidth="1"/>
    <col min="7177" max="7177" width="7.5703125" style="206" customWidth="1"/>
    <col min="7178" max="7178" width="1.85546875" style="206" customWidth="1"/>
    <col min="7179" max="7179" width="11.85546875" style="206" customWidth="1"/>
    <col min="7180" max="7180" width="0.85546875" style="206" customWidth="1"/>
    <col min="7181" max="7181" width="7.42578125" style="206" customWidth="1"/>
    <col min="7182" max="7182" width="2.140625" style="206" customWidth="1"/>
    <col min="7183" max="7183" width="6.7109375" style="206" customWidth="1"/>
    <col min="7184" max="7184" width="1.28515625" style="206" customWidth="1"/>
    <col min="7185" max="7185" width="12.7109375" style="206" customWidth="1"/>
    <col min="7186" max="7186" width="1.5703125" style="206" customWidth="1"/>
    <col min="7187" max="7187" width="8.140625" style="206" customWidth="1"/>
    <col min="7188" max="7188" width="1.5703125" style="206" customWidth="1"/>
    <col min="7189" max="7189" width="6.7109375" style="206" customWidth="1"/>
    <col min="7190" max="7190" width="1.28515625" style="206" customWidth="1"/>
    <col min="7191" max="7191" width="12.7109375" style="206" customWidth="1"/>
    <col min="7192" max="7192" width="1.28515625" style="206" customWidth="1"/>
    <col min="7193" max="7193" width="8.140625" style="206" customWidth="1"/>
    <col min="7194" max="7194" width="1.5703125" style="206" customWidth="1"/>
    <col min="7195" max="7195" width="6.7109375" style="206" customWidth="1"/>
    <col min="7196" max="7196" width="1.28515625" style="206" customWidth="1"/>
    <col min="7197" max="7197" width="12.7109375" style="206" customWidth="1"/>
    <col min="7198" max="7198" width="0.85546875" style="206" customWidth="1"/>
    <col min="7199" max="7199" width="8.140625" style="206" customWidth="1"/>
    <col min="7200" max="7200" width="1.7109375" style="206" customWidth="1"/>
    <col min="7201" max="7201" width="8.42578125" style="206" customWidth="1"/>
    <col min="7202" max="7203" width="1.5703125" style="206" customWidth="1"/>
    <col min="7204" max="7204" width="14.42578125" style="206" customWidth="1"/>
    <col min="7205" max="7205" width="1.5703125" style="206" customWidth="1"/>
    <col min="7206" max="7206" width="9.28515625" style="206" customWidth="1"/>
    <col min="7207" max="7207" width="1.5703125" style="206" customWidth="1"/>
    <col min="7208" max="7208" width="8.42578125" style="206" customWidth="1"/>
    <col min="7209" max="7209" width="1.5703125" style="206" customWidth="1"/>
    <col min="7210" max="7210" width="14.42578125" style="206" customWidth="1"/>
    <col min="7211" max="7211" width="1.5703125" style="206" customWidth="1"/>
    <col min="7212" max="7212" width="9.28515625" style="206" customWidth="1"/>
    <col min="7213" max="7213" width="1.5703125" style="206" customWidth="1"/>
    <col min="7214" max="7214" width="9.28515625" style="206" customWidth="1"/>
    <col min="7215" max="7215" width="1.5703125" style="206" customWidth="1"/>
    <col min="7216" max="7216" width="14.42578125" style="206" customWidth="1"/>
    <col min="7217" max="7217" width="1.5703125" style="206" customWidth="1"/>
    <col min="7218" max="7218" width="9.28515625" style="206" customWidth="1"/>
    <col min="7219" max="7219" width="1.5703125" style="206" customWidth="1"/>
    <col min="7220" max="7220" width="9.28515625" style="206" customWidth="1"/>
    <col min="7221" max="7221" width="1.5703125" style="206" customWidth="1"/>
    <col min="7222" max="7222" width="12.7109375" style="206" customWidth="1"/>
    <col min="7223" max="7223" width="1.5703125" style="206" customWidth="1"/>
    <col min="7224" max="7224" width="9.28515625" style="206" customWidth="1"/>
    <col min="7225" max="7225" width="1.5703125" style="206" customWidth="1"/>
    <col min="7226" max="7226" width="9.28515625" style="206" customWidth="1"/>
    <col min="7227" max="7227" width="1.5703125" style="206" customWidth="1"/>
    <col min="7228" max="7228" width="14.42578125" style="206" customWidth="1"/>
    <col min="7229" max="7229" width="1.5703125" style="206" customWidth="1"/>
    <col min="7230" max="7230" width="5" style="206" customWidth="1"/>
    <col min="7231" max="7231" width="5.42578125" style="206" customWidth="1"/>
    <col min="7232" max="7232" width="9.28515625" style="206" customWidth="1"/>
    <col min="7233" max="7233" width="1.5703125" style="206" customWidth="1"/>
    <col min="7234" max="7234" width="12.7109375" style="206" customWidth="1"/>
    <col min="7235" max="7235" width="1.5703125" style="206" customWidth="1"/>
    <col min="7236" max="7236" width="12.7109375" style="206" customWidth="1"/>
    <col min="7237" max="7237" width="1.5703125" style="206" customWidth="1"/>
    <col min="7238" max="7238" width="12.7109375" style="206" customWidth="1"/>
    <col min="7239" max="7239" width="1.5703125" style="206" customWidth="1"/>
    <col min="7240" max="7240" width="12.7109375" style="206" customWidth="1"/>
    <col min="7241" max="7241" width="1.5703125" style="206" customWidth="1"/>
    <col min="7242" max="7242" width="12.7109375" style="206" customWidth="1"/>
    <col min="7243" max="7243" width="1.5703125" style="206" customWidth="1"/>
    <col min="7244" max="7244" width="12.7109375" style="206" customWidth="1"/>
    <col min="7245" max="7245" width="1.5703125" style="206" customWidth="1"/>
    <col min="7246" max="7246" width="12.7109375" style="206" customWidth="1"/>
    <col min="7247" max="7247" width="1.5703125" style="206" customWidth="1"/>
    <col min="7248" max="7248" width="12.7109375" style="206" customWidth="1"/>
    <col min="7249" max="7249" width="1.5703125" style="206" customWidth="1"/>
    <col min="7250" max="7250" width="12.7109375" style="206" customWidth="1"/>
    <col min="7251" max="7424" width="12.7109375" style="206"/>
    <col min="7425" max="7425" width="4.140625" style="206" customWidth="1"/>
    <col min="7426" max="7426" width="1.5703125" style="206" customWidth="1"/>
    <col min="7427" max="7427" width="14.42578125" style="206" customWidth="1"/>
    <col min="7428" max="7428" width="1.28515625" style="206" customWidth="1"/>
    <col min="7429" max="7429" width="12.7109375" style="206" customWidth="1"/>
    <col min="7430" max="7430" width="1.5703125" style="206" customWidth="1"/>
    <col min="7431" max="7431" width="7.5703125" style="206" customWidth="1"/>
    <col min="7432" max="7432" width="1.5703125" style="206" customWidth="1"/>
    <col min="7433" max="7433" width="7.5703125" style="206" customWidth="1"/>
    <col min="7434" max="7434" width="1.85546875" style="206" customWidth="1"/>
    <col min="7435" max="7435" width="11.85546875" style="206" customWidth="1"/>
    <col min="7436" max="7436" width="0.85546875" style="206" customWidth="1"/>
    <col min="7437" max="7437" width="7.42578125" style="206" customWidth="1"/>
    <col min="7438" max="7438" width="2.140625" style="206" customWidth="1"/>
    <col min="7439" max="7439" width="6.7109375" style="206" customWidth="1"/>
    <col min="7440" max="7440" width="1.28515625" style="206" customWidth="1"/>
    <col min="7441" max="7441" width="12.7109375" style="206" customWidth="1"/>
    <col min="7442" max="7442" width="1.5703125" style="206" customWidth="1"/>
    <col min="7443" max="7443" width="8.140625" style="206" customWidth="1"/>
    <col min="7444" max="7444" width="1.5703125" style="206" customWidth="1"/>
    <col min="7445" max="7445" width="6.7109375" style="206" customWidth="1"/>
    <col min="7446" max="7446" width="1.28515625" style="206" customWidth="1"/>
    <col min="7447" max="7447" width="12.7109375" style="206" customWidth="1"/>
    <col min="7448" max="7448" width="1.28515625" style="206" customWidth="1"/>
    <col min="7449" max="7449" width="8.140625" style="206" customWidth="1"/>
    <col min="7450" max="7450" width="1.5703125" style="206" customWidth="1"/>
    <col min="7451" max="7451" width="6.7109375" style="206" customWidth="1"/>
    <col min="7452" max="7452" width="1.28515625" style="206" customWidth="1"/>
    <col min="7453" max="7453" width="12.7109375" style="206" customWidth="1"/>
    <col min="7454" max="7454" width="0.85546875" style="206" customWidth="1"/>
    <col min="7455" max="7455" width="8.140625" style="206" customWidth="1"/>
    <col min="7456" max="7456" width="1.7109375" style="206" customWidth="1"/>
    <col min="7457" max="7457" width="8.42578125" style="206" customWidth="1"/>
    <col min="7458" max="7459" width="1.5703125" style="206" customWidth="1"/>
    <col min="7460" max="7460" width="14.42578125" style="206" customWidth="1"/>
    <col min="7461" max="7461" width="1.5703125" style="206" customWidth="1"/>
    <col min="7462" max="7462" width="9.28515625" style="206" customWidth="1"/>
    <col min="7463" max="7463" width="1.5703125" style="206" customWidth="1"/>
    <col min="7464" max="7464" width="8.42578125" style="206" customWidth="1"/>
    <col min="7465" max="7465" width="1.5703125" style="206" customWidth="1"/>
    <col min="7466" max="7466" width="14.42578125" style="206" customWidth="1"/>
    <col min="7467" max="7467" width="1.5703125" style="206" customWidth="1"/>
    <col min="7468" max="7468" width="9.28515625" style="206" customWidth="1"/>
    <col min="7469" max="7469" width="1.5703125" style="206" customWidth="1"/>
    <col min="7470" max="7470" width="9.28515625" style="206" customWidth="1"/>
    <col min="7471" max="7471" width="1.5703125" style="206" customWidth="1"/>
    <col min="7472" max="7472" width="14.42578125" style="206" customWidth="1"/>
    <col min="7473" max="7473" width="1.5703125" style="206" customWidth="1"/>
    <col min="7474" max="7474" width="9.28515625" style="206" customWidth="1"/>
    <col min="7475" max="7475" width="1.5703125" style="206" customWidth="1"/>
    <col min="7476" max="7476" width="9.28515625" style="206" customWidth="1"/>
    <col min="7477" max="7477" width="1.5703125" style="206" customWidth="1"/>
    <col min="7478" max="7478" width="12.7109375" style="206" customWidth="1"/>
    <col min="7479" max="7479" width="1.5703125" style="206" customWidth="1"/>
    <col min="7480" max="7480" width="9.28515625" style="206" customWidth="1"/>
    <col min="7481" max="7481" width="1.5703125" style="206" customWidth="1"/>
    <col min="7482" max="7482" width="9.28515625" style="206" customWidth="1"/>
    <col min="7483" max="7483" width="1.5703125" style="206" customWidth="1"/>
    <col min="7484" max="7484" width="14.42578125" style="206" customWidth="1"/>
    <col min="7485" max="7485" width="1.5703125" style="206" customWidth="1"/>
    <col min="7486" max="7486" width="5" style="206" customWidth="1"/>
    <col min="7487" max="7487" width="5.42578125" style="206" customWidth="1"/>
    <col min="7488" max="7488" width="9.28515625" style="206" customWidth="1"/>
    <col min="7489" max="7489" width="1.5703125" style="206" customWidth="1"/>
    <col min="7490" max="7490" width="12.7109375" style="206" customWidth="1"/>
    <col min="7491" max="7491" width="1.5703125" style="206" customWidth="1"/>
    <col min="7492" max="7492" width="12.7109375" style="206" customWidth="1"/>
    <col min="7493" max="7493" width="1.5703125" style="206" customWidth="1"/>
    <col min="7494" max="7494" width="12.7109375" style="206" customWidth="1"/>
    <col min="7495" max="7495" width="1.5703125" style="206" customWidth="1"/>
    <col min="7496" max="7496" width="12.7109375" style="206" customWidth="1"/>
    <col min="7497" max="7497" width="1.5703125" style="206" customWidth="1"/>
    <col min="7498" max="7498" width="12.7109375" style="206" customWidth="1"/>
    <col min="7499" max="7499" width="1.5703125" style="206" customWidth="1"/>
    <col min="7500" max="7500" width="12.7109375" style="206" customWidth="1"/>
    <col min="7501" max="7501" width="1.5703125" style="206" customWidth="1"/>
    <col min="7502" max="7502" width="12.7109375" style="206" customWidth="1"/>
    <col min="7503" max="7503" width="1.5703125" style="206" customWidth="1"/>
    <col min="7504" max="7504" width="12.7109375" style="206" customWidth="1"/>
    <col min="7505" max="7505" width="1.5703125" style="206" customWidth="1"/>
    <col min="7506" max="7506" width="12.7109375" style="206" customWidth="1"/>
    <col min="7507" max="7680" width="12.7109375" style="206"/>
    <col min="7681" max="7681" width="4.140625" style="206" customWidth="1"/>
    <col min="7682" max="7682" width="1.5703125" style="206" customWidth="1"/>
    <col min="7683" max="7683" width="14.42578125" style="206" customWidth="1"/>
    <col min="7684" max="7684" width="1.28515625" style="206" customWidth="1"/>
    <col min="7685" max="7685" width="12.7109375" style="206" customWidth="1"/>
    <col min="7686" max="7686" width="1.5703125" style="206" customWidth="1"/>
    <col min="7687" max="7687" width="7.5703125" style="206" customWidth="1"/>
    <col min="7688" max="7688" width="1.5703125" style="206" customWidth="1"/>
    <col min="7689" max="7689" width="7.5703125" style="206" customWidth="1"/>
    <col min="7690" max="7690" width="1.85546875" style="206" customWidth="1"/>
    <col min="7691" max="7691" width="11.85546875" style="206" customWidth="1"/>
    <col min="7692" max="7692" width="0.85546875" style="206" customWidth="1"/>
    <col min="7693" max="7693" width="7.42578125" style="206" customWidth="1"/>
    <col min="7694" max="7694" width="2.140625" style="206" customWidth="1"/>
    <col min="7695" max="7695" width="6.7109375" style="206" customWidth="1"/>
    <col min="7696" max="7696" width="1.28515625" style="206" customWidth="1"/>
    <col min="7697" max="7697" width="12.7109375" style="206" customWidth="1"/>
    <col min="7698" max="7698" width="1.5703125" style="206" customWidth="1"/>
    <col min="7699" max="7699" width="8.140625" style="206" customWidth="1"/>
    <col min="7700" max="7700" width="1.5703125" style="206" customWidth="1"/>
    <col min="7701" max="7701" width="6.7109375" style="206" customWidth="1"/>
    <col min="7702" max="7702" width="1.28515625" style="206" customWidth="1"/>
    <col min="7703" max="7703" width="12.7109375" style="206" customWidth="1"/>
    <col min="7704" max="7704" width="1.28515625" style="206" customWidth="1"/>
    <col min="7705" max="7705" width="8.140625" style="206" customWidth="1"/>
    <col min="7706" max="7706" width="1.5703125" style="206" customWidth="1"/>
    <col min="7707" max="7707" width="6.7109375" style="206" customWidth="1"/>
    <col min="7708" max="7708" width="1.28515625" style="206" customWidth="1"/>
    <col min="7709" max="7709" width="12.7109375" style="206" customWidth="1"/>
    <col min="7710" max="7710" width="0.85546875" style="206" customWidth="1"/>
    <col min="7711" max="7711" width="8.140625" style="206" customWidth="1"/>
    <col min="7712" max="7712" width="1.7109375" style="206" customWidth="1"/>
    <col min="7713" max="7713" width="8.42578125" style="206" customWidth="1"/>
    <col min="7714" max="7715" width="1.5703125" style="206" customWidth="1"/>
    <col min="7716" max="7716" width="14.42578125" style="206" customWidth="1"/>
    <col min="7717" max="7717" width="1.5703125" style="206" customWidth="1"/>
    <col min="7718" max="7718" width="9.28515625" style="206" customWidth="1"/>
    <col min="7719" max="7719" width="1.5703125" style="206" customWidth="1"/>
    <col min="7720" max="7720" width="8.42578125" style="206" customWidth="1"/>
    <col min="7721" max="7721" width="1.5703125" style="206" customWidth="1"/>
    <col min="7722" max="7722" width="14.42578125" style="206" customWidth="1"/>
    <col min="7723" max="7723" width="1.5703125" style="206" customWidth="1"/>
    <col min="7724" max="7724" width="9.28515625" style="206" customWidth="1"/>
    <col min="7725" max="7725" width="1.5703125" style="206" customWidth="1"/>
    <col min="7726" max="7726" width="9.28515625" style="206" customWidth="1"/>
    <col min="7727" max="7727" width="1.5703125" style="206" customWidth="1"/>
    <col min="7728" max="7728" width="14.42578125" style="206" customWidth="1"/>
    <col min="7729" max="7729" width="1.5703125" style="206" customWidth="1"/>
    <col min="7730" max="7730" width="9.28515625" style="206" customWidth="1"/>
    <col min="7731" max="7731" width="1.5703125" style="206" customWidth="1"/>
    <col min="7732" max="7732" width="9.28515625" style="206" customWidth="1"/>
    <col min="7733" max="7733" width="1.5703125" style="206" customWidth="1"/>
    <col min="7734" max="7734" width="12.7109375" style="206" customWidth="1"/>
    <col min="7735" max="7735" width="1.5703125" style="206" customWidth="1"/>
    <col min="7736" max="7736" width="9.28515625" style="206" customWidth="1"/>
    <col min="7737" max="7737" width="1.5703125" style="206" customWidth="1"/>
    <col min="7738" max="7738" width="9.28515625" style="206" customWidth="1"/>
    <col min="7739" max="7739" width="1.5703125" style="206" customWidth="1"/>
    <col min="7740" max="7740" width="14.42578125" style="206" customWidth="1"/>
    <col min="7741" max="7741" width="1.5703125" style="206" customWidth="1"/>
    <col min="7742" max="7742" width="5" style="206" customWidth="1"/>
    <col min="7743" max="7743" width="5.42578125" style="206" customWidth="1"/>
    <col min="7744" max="7744" width="9.28515625" style="206" customWidth="1"/>
    <col min="7745" max="7745" width="1.5703125" style="206" customWidth="1"/>
    <col min="7746" max="7746" width="12.7109375" style="206" customWidth="1"/>
    <col min="7747" max="7747" width="1.5703125" style="206" customWidth="1"/>
    <col min="7748" max="7748" width="12.7109375" style="206" customWidth="1"/>
    <col min="7749" max="7749" width="1.5703125" style="206" customWidth="1"/>
    <col min="7750" max="7750" width="12.7109375" style="206" customWidth="1"/>
    <col min="7751" max="7751" width="1.5703125" style="206" customWidth="1"/>
    <col min="7752" max="7752" width="12.7109375" style="206" customWidth="1"/>
    <col min="7753" max="7753" width="1.5703125" style="206" customWidth="1"/>
    <col min="7754" max="7754" width="12.7109375" style="206" customWidth="1"/>
    <col min="7755" max="7755" width="1.5703125" style="206" customWidth="1"/>
    <col min="7756" max="7756" width="12.7109375" style="206" customWidth="1"/>
    <col min="7757" max="7757" width="1.5703125" style="206" customWidth="1"/>
    <col min="7758" max="7758" width="12.7109375" style="206" customWidth="1"/>
    <col min="7759" max="7759" width="1.5703125" style="206" customWidth="1"/>
    <col min="7760" max="7760" width="12.7109375" style="206" customWidth="1"/>
    <col min="7761" max="7761" width="1.5703125" style="206" customWidth="1"/>
    <col min="7762" max="7762" width="12.7109375" style="206" customWidth="1"/>
    <col min="7763" max="7936" width="12.7109375" style="206"/>
    <col min="7937" max="7937" width="4.140625" style="206" customWidth="1"/>
    <col min="7938" max="7938" width="1.5703125" style="206" customWidth="1"/>
    <col min="7939" max="7939" width="14.42578125" style="206" customWidth="1"/>
    <col min="7940" max="7940" width="1.28515625" style="206" customWidth="1"/>
    <col min="7941" max="7941" width="12.7109375" style="206" customWidth="1"/>
    <col min="7942" max="7942" width="1.5703125" style="206" customWidth="1"/>
    <col min="7943" max="7943" width="7.5703125" style="206" customWidth="1"/>
    <col min="7944" max="7944" width="1.5703125" style="206" customWidth="1"/>
    <col min="7945" max="7945" width="7.5703125" style="206" customWidth="1"/>
    <col min="7946" max="7946" width="1.85546875" style="206" customWidth="1"/>
    <col min="7947" max="7947" width="11.85546875" style="206" customWidth="1"/>
    <col min="7948" max="7948" width="0.85546875" style="206" customWidth="1"/>
    <col min="7949" max="7949" width="7.42578125" style="206" customWidth="1"/>
    <col min="7950" max="7950" width="2.140625" style="206" customWidth="1"/>
    <col min="7951" max="7951" width="6.7109375" style="206" customWidth="1"/>
    <col min="7952" max="7952" width="1.28515625" style="206" customWidth="1"/>
    <col min="7953" max="7953" width="12.7109375" style="206" customWidth="1"/>
    <col min="7954" max="7954" width="1.5703125" style="206" customWidth="1"/>
    <col min="7955" max="7955" width="8.140625" style="206" customWidth="1"/>
    <col min="7956" max="7956" width="1.5703125" style="206" customWidth="1"/>
    <col min="7957" max="7957" width="6.7109375" style="206" customWidth="1"/>
    <col min="7958" max="7958" width="1.28515625" style="206" customWidth="1"/>
    <col min="7959" max="7959" width="12.7109375" style="206" customWidth="1"/>
    <col min="7960" max="7960" width="1.28515625" style="206" customWidth="1"/>
    <col min="7961" max="7961" width="8.140625" style="206" customWidth="1"/>
    <col min="7962" max="7962" width="1.5703125" style="206" customWidth="1"/>
    <col min="7963" max="7963" width="6.7109375" style="206" customWidth="1"/>
    <col min="7964" max="7964" width="1.28515625" style="206" customWidth="1"/>
    <col min="7965" max="7965" width="12.7109375" style="206" customWidth="1"/>
    <col min="7966" max="7966" width="0.85546875" style="206" customWidth="1"/>
    <col min="7967" max="7967" width="8.140625" style="206" customWidth="1"/>
    <col min="7968" max="7968" width="1.7109375" style="206" customWidth="1"/>
    <col min="7969" max="7969" width="8.42578125" style="206" customWidth="1"/>
    <col min="7970" max="7971" width="1.5703125" style="206" customWidth="1"/>
    <col min="7972" max="7972" width="14.42578125" style="206" customWidth="1"/>
    <col min="7973" max="7973" width="1.5703125" style="206" customWidth="1"/>
    <col min="7974" max="7974" width="9.28515625" style="206" customWidth="1"/>
    <col min="7975" max="7975" width="1.5703125" style="206" customWidth="1"/>
    <col min="7976" max="7976" width="8.42578125" style="206" customWidth="1"/>
    <col min="7977" max="7977" width="1.5703125" style="206" customWidth="1"/>
    <col min="7978" max="7978" width="14.42578125" style="206" customWidth="1"/>
    <col min="7979" max="7979" width="1.5703125" style="206" customWidth="1"/>
    <col min="7980" max="7980" width="9.28515625" style="206" customWidth="1"/>
    <col min="7981" max="7981" width="1.5703125" style="206" customWidth="1"/>
    <col min="7982" max="7982" width="9.28515625" style="206" customWidth="1"/>
    <col min="7983" max="7983" width="1.5703125" style="206" customWidth="1"/>
    <col min="7984" max="7984" width="14.42578125" style="206" customWidth="1"/>
    <col min="7985" max="7985" width="1.5703125" style="206" customWidth="1"/>
    <col min="7986" max="7986" width="9.28515625" style="206" customWidth="1"/>
    <col min="7987" max="7987" width="1.5703125" style="206" customWidth="1"/>
    <col min="7988" max="7988" width="9.28515625" style="206" customWidth="1"/>
    <col min="7989" max="7989" width="1.5703125" style="206" customWidth="1"/>
    <col min="7990" max="7990" width="12.7109375" style="206" customWidth="1"/>
    <col min="7991" max="7991" width="1.5703125" style="206" customWidth="1"/>
    <col min="7992" max="7992" width="9.28515625" style="206" customWidth="1"/>
    <col min="7993" max="7993" width="1.5703125" style="206" customWidth="1"/>
    <col min="7994" max="7994" width="9.28515625" style="206" customWidth="1"/>
    <col min="7995" max="7995" width="1.5703125" style="206" customWidth="1"/>
    <col min="7996" max="7996" width="14.42578125" style="206" customWidth="1"/>
    <col min="7997" max="7997" width="1.5703125" style="206" customWidth="1"/>
    <col min="7998" max="7998" width="5" style="206" customWidth="1"/>
    <col min="7999" max="7999" width="5.42578125" style="206" customWidth="1"/>
    <col min="8000" max="8000" width="9.28515625" style="206" customWidth="1"/>
    <col min="8001" max="8001" width="1.5703125" style="206" customWidth="1"/>
    <col min="8002" max="8002" width="12.7109375" style="206" customWidth="1"/>
    <col min="8003" max="8003" width="1.5703125" style="206" customWidth="1"/>
    <col min="8004" max="8004" width="12.7109375" style="206" customWidth="1"/>
    <col min="8005" max="8005" width="1.5703125" style="206" customWidth="1"/>
    <col min="8006" max="8006" width="12.7109375" style="206" customWidth="1"/>
    <col min="8007" max="8007" width="1.5703125" style="206" customWidth="1"/>
    <col min="8008" max="8008" width="12.7109375" style="206" customWidth="1"/>
    <col min="8009" max="8009" width="1.5703125" style="206" customWidth="1"/>
    <col min="8010" max="8010" width="12.7109375" style="206" customWidth="1"/>
    <col min="8011" max="8011" width="1.5703125" style="206" customWidth="1"/>
    <col min="8012" max="8012" width="12.7109375" style="206" customWidth="1"/>
    <col min="8013" max="8013" width="1.5703125" style="206" customWidth="1"/>
    <col min="8014" max="8014" width="12.7109375" style="206" customWidth="1"/>
    <col min="8015" max="8015" width="1.5703125" style="206" customWidth="1"/>
    <col min="8016" max="8016" width="12.7109375" style="206" customWidth="1"/>
    <col min="8017" max="8017" width="1.5703125" style="206" customWidth="1"/>
    <col min="8018" max="8018" width="12.7109375" style="206" customWidth="1"/>
    <col min="8019" max="8192" width="12.7109375" style="206"/>
    <col min="8193" max="8193" width="4.140625" style="206" customWidth="1"/>
    <col min="8194" max="8194" width="1.5703125" style="206" customWidth="1"/>
    <col min="8195" max="8195" width="14.42578125" style="206" customWidth="1"/>
    <col min="8196" max="8196" width="1.28515625" style="206" customWidth="1"/>
    <col min="8197" max="8197" width="12.7109375" style="206" customWidth="1"/>
    <col min="8198" max="8198" width="1.5703125" style="206" customWidth="1"/>
    <col min="8199" max="8199" width="7.5703125" style="206" customWidth="1"/>
    <col min="8200" max="8200" width="1.5703125" style="206" customWidth="1"/>
    <col min="8201" max="8201" width="7.5703125" style="206" customWidth="1"/>
    <col min="8202" max="8202" width="1.85546875" style="206" customWidth="1"/>
    <col min="8203" max="8203" width="11.85546875" style="206" customWidth="1"/>
    <col min="8204" max="8204" width="0.85546875" style="206" customWidth="1"/>
    <col min="8205" max="8205" width="7.42578125" style="206" customWidth="1"/>
    <col min="8206" max="8206" width="2.140625" style="206" customWidth="1"/>
    <col min="8207" max="8207" width="6.7109375" style="206" customWidth="1"/>
    <col min="8208" max="8208" width="1.28515625" style="206" customWidth="1"/>
    <col min="8209" max="8209" width="12.7109375" style="206" customWidth="1"/>
    <col min="8210" max="8210" width="1.5703125" style="206" customWidth="1"/>
    <col min="8211" max="8211" width="8.140625" style="206" customWidth="1"/>
    <col min="8212" max="8212" width="1.5703125" style="206" customWidth="1"/>
    <col min="8213" max="8213" width="6.7109375" style="206" customWidth="1"/>
    <col min="8214" max="8214" width="1.28515625" style="206" customWidth="1"/>
    <col min="8215" max="8215" width="12.7109375" style="206" customWidth="1"/>
    <col min="8216" max="8216" width="1.28515625" style="206" customWidth="1"/>
    <col min="8217" max="8217" width="8.140625" style="206" customWidth="1"/>
    <col min="8218" max="8218" width="1.5703125" style="206" customWidth="1"/>
    <col min="8219" max="8219" width="6.7109375" style="206" customWidth="1"/>
    <col min="8220" max="8220" width="1.28515625" style="206" customWidth="1"/>
    <col min="8221" max="8221" width="12.7109375" style="206" customWidth="1"/>
    <col min="8222" max="8222" width="0.85546875" style="206" customWidth="1"/>
    <col min="8223" max="8223" width="8.140625" style="206" customWidth="1"/>
    <col min="8224" max="8224" width="1.7109375" style="206" customWidth="1"/>
    <col min="8225" max="8225" width="8.42578125" style="206" customWidth="1"/>
    <col min="8226" max="8227" width="1.5703125" style="206" customWidth="1"/>
    <col min="8228" max="8228" width="14.42578125" style="206" customWidth="1"/>
    <col min="8229" max="8229" width="1.5703125" style="206" customWidth="1"/>
    <col min="8230" max="8230" width="9.28515625" style="206" customWidth="1"/>
    <col min="8231" max="8231" width="1.5703125" style="206" customWidth="1"/>
    <col min="8232" max="8232" width="8.42578125" style="206" customWidth="1"/>
    <col min="8233" max="8233" width="1.5703125" style="206" customWidth="1"/>
    <col min="8234" max="8234" width="14.42578125" style="206" customWidth="1"/>
    <col min="8235" max="8235" width="1.5703125" style="206" customWidth="1"/>
    <col min="8236" max="8236" width="9.28515625" style="206" customWidth="1"/>
    <col min="8237" max="8237" width="1.5703125" style="206" customWidth="1"/>
    <col min="8238" max="8238" width="9.28515625" style="206" customWidth="1"/>
    <col min="8239" max="8239" width="1.5703125" style="206" customWidth="1"/>
    <col min="8240" max="8240" width="14.42578125" style="206" customWidth="1"/>
    <col min="8241" max="8241" width="1.5703125" style="206" customWidth="1"/>
    <col min="8242" max="8242" width="9.28515625" style="206" customWidth="1"/>
    <col min="8243" max="8243" width="1.5703125" style="206" customWidth="1"/>
    <col min="8244" max="8244" width="9.28515625" style="206" customWidth="1"/>
    <col min="8245" max="8245" width="1.5703125" style="206" customWidth="1"/>
    <col min="8246" max="8246" width="12.7109375" style="206" customWidth="1"/>
    <col min="8247" max="8247" width="1.5703125" style="206" customWidth="1"/>
    <col min="8248" max="8248" width="9.28515625" style="206" customWidth="1"/>
    <col min="8249" max="8249" width="1.5703125" style="206" customWidth="1"/>
    <col min="8250" max="8250" width="9.28515625" style="206" customWidth="1"/>
    <col min="8251" max="8251" width="1.5703125" style="206" customWidth="1"/>
    <col min="8252" max="8252" width="14.42578125" style="206" customWidth="1"/>
    <col min="8253" max="8253" width="1.5703125" style="206" customWidth="1"/>
    <col min="8254" max="8254" width="5" style="206" customWidth="1"/>
    <col min="8255" max="8255" width="5.42578125" style="206" customWidth="1"/>
    <col min="8256" max="8256" width="9.28515625" style="206" customWidth="1"/>
    <col min="8257" max="8257" width="1.5703125" style="206" customWidth="1"/>
    <col min="8258" max="8258" width="12.7109375" style="206" customWidth="1"/>
    <col min="8259" max="8259" width="1.5703125" style="206" customWidth="1"/>
    <col min="8260" max="8260" width="12.7109375" style="206" customWidth="1"/>
    <col min="8261" max="8261" width="1.5703125" style="206" customWidth="1"/>
    <col min="8262" max="8262" width="12.7109375" style="206" customWidth="1"/>
    <col min="8263" max="8263" width="1.5703125" style="206" customWidth="1"/>
    <col min="8264" max="8264" width="12.7109375" style="206" customWidth="1"/>
    <col min="8265" max="8265" width="1.5703125" style="206" customWidth="1"/>
    <col min="8266" max="8266" width="12.7109375" style="206" customWidth="1"/>
    <col min="8267" max="8267" width="1.5703125" style="206" customWidth="1"/>
    <col min="8268" max="8268" width="12.7109375" style="206" customWidth="1"/>
    <col min="8269" max="8269" width="1.5703125" style="206" customWidth="1"/>
    <col min="8270" max="8270" width="12.7109375" style="206" customWidth="1"/>
    <col min="8271" max="8271" width="1.5703125" style="206" customWidth="1"/>
    <col min="8272" max="8272" width="12.7109375" style="206" customWidth="1"/>
    <col min="8273" max="8273" width="1.5703125" style="206" customWidth="1"/>
    <col min="8274" max="8274" width="12.7109375" style="206" customWidth="1"/>
    <col min="8275" max="8448" width="12.7109375" style="206"/>
    <col min="8449" max="8449" width="4.140625" style="206" customWidth="1"/>
    <col min="8450" max="8450" width="1.5703125" style="206" customWidth="1"/>
    <col min="8451" max="8451" width="14.42578125" style="206" customWidth="1"/>
    <col min="8452" max="8452" width="1.28515625" style="206" customWidth="1"/>
    <col min="8453" max="8453" width="12.7109375" style="206" customWidth="1"/>
    <col min="8454" max="8454" width="1.5703125" style="206" customWidth="1"/>
    <col min="8455" max="8455" width="7.5703125" style="206" customWidth="1"/>
    <col min="8456" max="8456" width="1.5703125" style="206" customWidth="1"/>
    <col min="8457" max="8457" width="7.5703125" style="206" customWidth="1"/>
    <col min="8458" max="8458" width="1.85546875" style="206" customWidth="1"/>
    <col min="8459" max="8459" width="11.85546875" style="206" customWidth="1"/>
    <col min="8460" max="8460" width="0.85546875" style="206" customWidth="1"/>
    <col min="8461" max="8461" width="7.42578125" style="206" customWidth="1"/>
    <col min="8462" max="8462" width="2.140625" style="206" customWidth="1"/>
    <col min="8463" max="8463" width="6.7109375" style="206" customWidth="1"/>
    <col min="8464" max="8464" width="1.28515625" style="206" customWidth="1"/>
    <col min="8465" max="8465" width="12.7109375" style="206" customWidth="1"/>
    <col min="8466" max="8466" width="1.5703125" style="206" customWidth="1"/>
    <col min="8467" max="8467" width="8.140625" style="206" customWidth="1"/>
    <col min="8468" max="8468" width="1.5703125" style="206" customWidth="1"/>
    <col min="8469" max="8469" width="6.7109375" style="206" customWidth="1"/>
    <col min="8470" max="8470" width="1.28515625" style="206" customWidth="1"/>
    <col min="8471" max="8471" width="12.7109375" style="206" customWidth="1"/>
    <col min="8472" max="8472" width="1.28515625" style="206" customWidth="1"/>
    <col min="8473" max="8473" width="8.140625" style="206" customWidth="1"/>
    <col min="8474" max="8474" width="1.5703125" style="206" customWidth="1"/>
    <col min="8475" max="8475" width="6.7109375" style="206" customWidth="1"/>
    <col min="8476" max="8476" width="1.28515625" style="206" customWidth="1"/>
    <col min="8477" max="8477" width="12.7109375" style="206" customWidth="1"/>
    <col min="8478" max="8478" width="0.85546875" style="206" customWidth="1"/>
    <col min="8479" max="8479" width="8.140625" style="206" customWidth="1"/>
    <col min="8480" max="8480" width="1.7109375" style="206" customWidth="1"/>
    <col min="8481" max="8481" width="8.42578125" style="206" customWidth="1"/>
    <col min="8482" max="8483" width="1.5703125" style="206" customWidth="1"/>
    <col min="8484" max="8484" width="14.42578125" style="206" customWidth="1"/>
    <col min="8485" max="8485" width="1.5703125" style="206" customWidth="1"/>
    <col min="8486" max="8486" width="9.28515625" style="206" customWidth="1"/>
    <col min="8487" max="8487" width="1.5703125" style="206" customWidth="1"/>
    <col min="8488" max="8488" width="8.42578125" style="206" customWidth="1"/>
    <col min="8489" max="8489" width="1.5703125" style="206" customWidth="1"/>
    <col min="8490" max="8490" width="14.42578125" style="206" customWidth="1"/>
    <col min="8491" max="8491" width="1.5703125" style="206" customWidth="1"/>
    <col min="8492" max="8492" width="9.28515625" style="206" customWidth="1"/>
    <col min="8493" max="8493" width="1.5703125" style="206" customWidth="1"/>
    <col min="8494" max="8494" width="9.28515625" style="206" customWidth="1"/>
    <col min="8495" max="8495" width="1.5703125" style="206" customWidth="1"/>
    <col min="8496" max="8496" width="14.42578125" style="206" customWidth="1"/>
    <col min="8497" max="8497" width="1.5703125" style="206" customWidth="1"/>
    <col min="8498" max="8498" width="9.28515625" style="206" customWidth="1"/>
    <col min="8499" max="8499" width="1.5703125" style="206" customWidth="1"/>
    <col min="8500" max="8500" width="9.28515625" style="206" customWidth="1"/>
    <col min="8501" max="8501" width="1.5703125" style="206" customWidth="1"/>
    <col min="8502" max="8502" width="12.7109375" style="206" customWidth="1"/>
    <col min="8503" max="8503" width="1.5703125" style="206" customWidth="1"/>
    <col min="8504" max="8504" width="9.28515625" style="206" customWidth="1"/>
    <col min="8505" max="8505" width="1.5703125" style="206" customWidth="1"/>
    <col min="8506" max="8506" width="9.28515625" style="206" customWidth="1"/>
    <col min="8507" max="8507" width="1.5703125" style="206" customWidth="1"/>
    <col min="8508" max="8508" width="14.42578125" style="206" customWidth="1"/>
    <col min="8509" max="8509" width="1.5703125" style="206" customWidth="1"/>
    <col min="8510" max="8510" width="5" style="206" customWidth="1"/>
    <col min="8511" max="8511" width="5.42578125" style="206" customWidth="1"/>
    <col min="8512" max="8512" width="9.28515625" style="206" customWidth="1"/>
    <col min="8513" max="8513" width="1.5703125" style="206" customWidth="1"/>
    <col min="8514" max="8514" width="12.7109375" style="206" customWidth="1"/>
    <col min="8515" max="8515" width="1.5703125" style="206" customWidth="1"/>
    <col min="8516" max="8516" width="12.7109375" style="206" customWidth="1"/>
    <col min="8517" max="8517" width="1.5703125" style="206" customWidth="1"/>
    <col min="8518" max="8518" width="12.7109375" style="206" customWidth="1"/>
    <col min="8519" max="8519" width="1.5703125" style="206" customWidth="1"/>
    <col min="8520" max="8520" width="12.7109375" style="206" customWidth="1"/>
    <col min="8521" max="8521" width="1.5703125" style="206" customWidth="1"/>
    <col min="8522" max="8522" width="12.7109375" style="206" customWidth="1"/>
    <col min="8523" max="8523" width="1.5703125" style="206" customWidth="1"/>
    <col min="8524" max="8524" width="12.7109375" style="206" customWidth="1"/>
    <col min="8525" max="8525" width="1.5703125" style="206" customWidth="1"/>
    <col min="8526" max="8526" width="12.7109375" style="206" customWidth="1"/>
    <col min="8527" max="8527" width="1.5703125" style="206" customWidth="1"/>
    <col min="8528" max="8528" width="12.7109375" style="206" customWidth="1"/>
    <col min="8529" max="8529" width="1.5703125" style="206" customWidth="1"/>
    <col min="8530" max="8530" width="12.7109375" style="206" customWidth="1"/>
    <col min="8531" max="8704" width="12.7109375" style="206"/>
    <col min="8705" max="8705" width="4.140625" style="206" customWidth="1"/>
    <col min="8706" max="8706" width="1.5703125" style="206" customWidth="1"/>
    <col min="8707" max="8707" width="14.42578125" style="206" customWidth="1"/>
    <col min="8708" max="8708" width="1.28515625" style="206" customWidth="1"/>
    <col min="8709" max="8709" width="12.7109375" style="206" customWidth="1"/>
    <col min="8710" max="8710" width="1.5703125" style="206" customWidth="1"/>
    <col min="8711" max="8711" width="7.5703125" style="206" customWidth="1"/>
    <col min="8712" max="8712" width="1.5703125" style="206" customWidth="1"/>
    <col min="8713" max="8713" width="7.5703125" style="206" customWidth="1"/>
    <col min="8714" max="8714" width="1.85546875" style="206" customWidth="1"/>
    <col min="8715" max="8715" width="11.85546875" style="206" customWidth="1"/>
    <col min="8716" max="8716" width="0.85546875" style="206" customWidth="1"/>
    <col min="8717" max="8717" width="7.42578125" style="206" customWidth="1"/>
    <col min="8718" max="8718" width="2.140625" style="206" customWidth="1"/>
    <col min="8719" max="8719" width="6.7109375" style="206" customWidth="1"/>
    <col min="8720" max="8720" width="1.28515625" style="206" customWidth="1"/>
    <col min="8721" max="8721" width="12.7109375" style="206" customWidth="1"/>
    <col min="8722" max="8722" width="1.5703125" style="206" customWidth="1"/>
    <col min="8723" max="8723" width="8.140625" style="206" customWidth="1"/>
    <col min="8724" max="8724" width="1.5703125" style="206" customWidth="1"/>
    <col min="8725" max="8725" width="6.7109375" style="206" customWidth="1"/>
    <col min="8726" max="8726" width="1.28515625" style="206" customWidth="1"/>
    <col min="8727" max="8727" width="12.7109375" style="206" customWidth="1"/>
    <col min="8728" max="8728" width="1.28515625" style="206" customWidth="1"/>
    <col min="8729" max="8729" width="8.140625" style="206" customWidth="1"/>
    <col min="8730" max="8730" width="1.5703125" style="206" customWidth="1"/>
    <col min="8731" max="8731" width="6.7109375" style="206" customWidth="1"/>
    <col min="8732" max="8732" width="1.28515625" style="206" customWidth="1"/>
    <col min="8733" max="8733" width="12.7109375" style="206" customWidth="1"/>
    <col min="8734" max="8734" width="0.85546875" style="206" customWidth="1"/>
    <col min="8735" max="8735" width="8.140625" style="206" customWidth="1"/>
    <col min="8736" max="8736" width="1.7109375" style="206" customWidth="1"/>
    <col min="8737" max="8737" width="8.42578125" style="206" customWidth="1"/>
    <col min="8738" max="8739" width="1.5703125" style="206" customWidth="1"/>
    <col min="8740" max="8740" width="14.42578125" style="206" customWidth="1"/>
    <col min="8741" max="8741" width="1.5703125" style="206" customWidth="1"/>
    <col min="8742" max="8742" width="9.28515625" style="206" customWidth="1"/>
    <col min="8743" max="8743" width="1.5703125" style="206" customWidth="1"/>
    <col min="8744" max="8744" width="8.42578125" style="206" customWidth="1"/>
    <col min="8745" max="8745" width="1.5703125" style="206" customWidth="1"/>
    <col min="8746" max="8746" width="14.42578125" style="206" customWidth="1"/>
    <col min="8747" max="8747" width="1.5703125" style="206" customWidth="1"/>
    <col min="8748" max="8748" width="9.28515625" style="206" customWidth="1"/>
    <col min="8749" max="8749" width="1.5703125" style="206" customWidth="1"/>
    <col min="8750" max="8750" width="9.28515625" style="206" customWidth="1"/>
    <col min="8751" max="8751" width="1.5703125" style="206" customWidth="1"/>
    <col min="8752" max="8752" width="14.42578125" style="206" customWidth="1"/>
    <col min="8753" max="8753" width="1.5703125" style="206" customWidth="1"/>
    <col min="8754" max="8754" width="9.28515625" style="206" customWidth="1"/>
    <col min="8755" max="8755" width="1.5703125" style="206" customWidth="1"/>
    <col min="8756" max="8756" width="9.28515625" style="206" customWidth="1"/>
    <col min="8757" max="8757" width="1.5703125" style="206" customWidth="1"/>
    <col min="8758" max="8758" width="12.7109375" style="206" customWidth="1"/>
    <col min="8759" max="8759" width="1.5703125" style="206" customWidth="1"/>
    <col min="8760" max="8760" width="9.28515625" style="206" customWidth="1"/>
    <col min="8761" max="8761" width="1.5703125" style="206" customWidth="1"/>
    <col min="8762" max="8762" width="9.28515625" style="206" customWidth="1"/>
    <col min="8763" max="8763" width="1.5703125" style="206" customWidth="1"/>
    <col min="8764" max="8764" width="14.42578125" style="206" customWidth="1"/>
    <col min="8765" max="8765" width="1.5703125" style="206" customWidth="1"/>
    <col min="8766" max="8766" width="5" style="206" customWidth="1"/>
    <col min="8767" max="8767" width="5.42578125" style="206" customWidth="1"/>
    <col min="8768" max="8768" width="9.28515625" style="206" customWidth="1"/>
    <col min="8769" max="8769" width="1.5703125" style="206" customWidth="1"/>
    <col min="8770" max="8770" width="12.7109375" style="206" customWidth="1"/>
    <col min="8771" max="8771" width="1.5703125" style="206" customWidth="1"/>
    <col min="8772" max="8772" width="12.7109375" style="206" customWidth="1"/>
    <col min="8773" max="8773" width="1.5703125" style="206" customWidth="1"/>
    <col min="8774" max="8774" width="12.7109375" style="206" customWidth="1"/>
    <col min="8775" max="8775" width="1.5703125" style="206" customWidth="1"/>
    <col min="8776" max="8776" width="12.7109375" style="206" customWidth="1"/>
    <col min="8777" max="8777" width="1.5703125" style="206" customWidth="1"/>
    <col min="8778" max="8778" width="12.7109375" style="206" customWidth="1"/>
    <col min="8779" max="8779" width="1.5703125" style="206" customWidth="1"/>
    <col min="8780" max="8780" width="12.7109375" style="206" customWidth="1"/>
    <col min="8781" max="8781" width="1.5703125" style="206" customWidth="1"/>
    <col min="8782" max="8782" width="12.7109375" style="206" customWidth="1"/>
    <col min="8783" max="8783" width="1.5703125" style="206" customWidth="1"/>
    <col min="8784" max="8784" width="12.7109375" style="206" customWidth="1"/>
    <col min="8785" max="8785" width="1.5703125" style="206" customWidth="1"/>
    <col min="8786" max="8786" width="12.7109375" style="206" customWidth="1"/>
    <col min="8787" max="8960" width="12.7109375" style="206"/>
    <col min="8961" max="8961" width="4.140625" style="206" customWidth="1"/>
    <col min="8962" max="8962" width="1.5703125" style="206" customWidth="1"/>
    <col min="8963" max="8963" width="14.42578125" style="206" customWidth="1"/>
    <col min="8964" max="8964" width="1.28515625" style="206" customWidth="1"/>
    <col min="8965" max="8965" width="12.7109375" style="206" customWidth="1"/>
    <col min="8966" max="8966" width="1.5703125" style="206" customWidth="1"/>
    <col min="8967" max="8967" width="7.5703125" style="206" customWidth="1"/>
    <col min="8968" max="8968" width="1.5703125" style="206" customWidth="1"/>
    <col min="8969" max="8969" width="7.5703125" style="206" customWidth="1"/>
    <col min="8970" max="8970" width="1.85546875" style="206" customWidth="1"/>
    <col min="8971" max="8971" width="11.85546875" style="206" customWidth="1"/>
    <col min="8972" max="8972" width="0.85546875" style="206" customWidth="1"/>
    <col min="8973" max="8973" width="7.42578125" style="206" customWidth="1"/>
    <col min="8974" max="8974" width="2.140625" style="206" customWidth="1"/>
    <col min="8975" max="8975" width="6.7109375" style="206" customWidth="1"/>
    <col min="8976" max="8976" width="1.28515625" style="206" customWidth="1"/>
    <col min="8977" max="8977" width="12.7109375" style="206" customWidth="1"/>
    <col min="8978" max="8978" width="1.5703125" style="206" customWidth="1"/>
    <col min="8979" max="8979" width="8.140625" style="206" customWidth="1"/>
    <col min="8980" max="8980" width="1.5703125" style="206" customWidth="1"/>
    <col min="8981" max="8981" width="6.7109375" style="206" customWidth="1"/>
    <col min="8982" max="8982" width="1.28515625" style="206" customWidth="1"/>
    <col min="8983" max="8983" width="12.7109375" style="206" customWidth="1"/>
    <col min="8984" max="8984" width="1.28515625" style="206" customWidth="1"/>
    <col min="8985" max="8985" width="8.140625" style="206" customWidth="1"/>
    <col min="8986" max="8986" width="1.5703125" style="206" customWidth="1"/>
    <col min="8987" max="8987" width="6.7109375" style="206" customWidth="1"/>
    <col min="8988" max="8988" width="1.28515625" style="206" customWidth="1"/>
    <col min="8989" max="8989" width="12.7109375" style="206" customWidth="1"/>
    <col min="8990" max="8990" width="0.85546875" style="206" customWidth="1"/>
    <col min="8991" max="8991" width="8.140625" style="206" customWidth="1"/>
    <col min="8992" max="8992" width="1.7109375" style="206" customWidth="1"/>
    <col min="8993" max="8993" width="8.42578125" style="206" customWidth="1"/>
    <col min="8994" max="8995" width="1.5703125" style="206" customWidth="1"/>
    <col min="8996" max="8996" width="14.42578125" style="206" customWidth="1"/>
    <col min="8997" max="8997" width="1.5703125" style="206" customWidth="1"/>
    <col min="8998" max="8998" width="9.28515625" style="206" customWidth="1"/>
    <col min="8999" max="8999" width="1.5703125" style="206" customWidth="1"/>
    <col min="9000" max="9000" width="8.42578125" style="206" customWidth="1"/>
    <col min="9001" max="9001" width="1.5703125" style="206" customWidth="1"/>
    <col min="9002" max="9002" width="14.42578125" style="206" customWidth="1"/>
    <col min="9003" max="9003" width="1.5703125" style="206" customWidth="1"/>
    <col min="9004" max="9004" width="9.28515625" style="206" customWidth="1"/>
    <col min="9005" max="9005" width="1.5703125" style="206" customWidth="1"/>
    <col min="9006" max="9006" width="9.28515625" style="206" customWidth="1"/>
    <col min="9007" max="9007" width="1.5703125" style="206" customWidth="1"/>
    <col min="9008" max="9008" width="14.42578125" style="206" customWidth="1"/>
    <col min="9009" max="9009" width="1.5703125" style="206" customWidth="1"/>
    <col min="9010" max="9010" width="9.28515625" style="206" customWidth="1"/>
    <col min="9011" max="9011" width="1.5703125" style="206" customWidth="1"/>
    <col min="9012" max="9012" width="9.28515625" style="206" customWidth="1"/>
    <col min="9013" max="9013" width="1.5703125" style="206" customWidth="1"/>
    <col min="9014" max="9014" width="12.7109375" style="206" customWidth="1"/>
    <col min="9015" max="9015" width="1.5703125" style="206" customWidth="1"/>
    <col min="9016" max="9016" width="9.28515625" style="206" customWidth="1"/>
    <col min="9017" max="9017" width="1.5703125" style="206" customWidth="1"/>
    <col min="9018" max="9018" width="9.28515625" style="206" customWidth="1"/>
    <col min="9019" max="9019" width="1.5703125" style="206" customWidth="1"/>
    <col min="9020" max="9020" width="14.42578125" style="206" customWidth="1"/>
    <col min="9021" max="9021" width="1.5703125" style="206" customWidth="1"/>
    <col min="9022" max="9022" width="5" style="206" customWidth="1"/>
    <col min="9023" max="9023" width="5.42578125" style="206" customWidth="1"/>
    <col min="9024" max="9024" width="9.28515625" style="206" customWidth="1"/>
    <col min="9025" max="9025" width="1.5703125" style="206" customWidth="1"/>
    <col min="9026" max="9026" width="12.7109375" style="206" customWidth="1"/>
    <col min="9027" max="9027" width="1.5703125" style="206" customWidth="1"/>
    <col min="9028" max="9028" width="12.7109375" style="206" customWidth="1"/>
    <col min="9029" max="9029" width="1.5703125" style="206" customWidth="1"/>
    <col min="9030" max="9030" width="12.7109375" style="206" customWidth="1"/>
    <col min="9031" max="9031" width="1.5703125" style="206" customWidth="1"/>
    <col min="9032" max="9032" width="12.7109375" style="206" customWidth="1"/>
    <col min="9033" max="9033" width="1.5703125" style="206" customWidth="1"/>
    <col min="9034" max="9034" width="12.7109375" style="206" customWidth="1"/>
    <col min="9035" max="9035" width="1.5703125" style="206" customWidth="1"/>
    <col min="9036" max="9036" width="12.7109375" style="206" customWidth="1"/>
    <col min="9037" max="9037" width="1.5703125" style="206" customWidth="1"/>
    <col min="9038" max="9038" width="12.7109375" style="206" customWidth="1"/>
    <col min="9039" max="9039" width="1.5703125" style="206" customWidth="1"/>
    <col min="9040" max="9040" width="12.7109375" style="206" customWidth="1"/>
    <col min="9041" max="9041" width="1.5703125" style="206" customWidth="1"/>
    <col min="9042" max="9042" width="12.7109375" style="206" customWidth="1"/>
    <col min="9043" max="9216" width="12.7109375" style="206"/>
    <col min="9217" max="9217" width="4.140625" style="206" customWidth="1"/>
    <col min="9218" max="9218" width="1.5703125" style="206" customWidth="1"/>
    <col min="9219" max="9219" width="14.42578125" style="206" customWidth="1"/>
    <col min="9220" max="9220" width="1.28515625" style="206" customWidth="1"/>
    <col min="9221" max="9221" width="12.7109375" style="206" customWidth="1"/>
    <col min="9222" max="9222" width="1.5703125" style="206" customWidth="1"/>
    <col min="9223" max="9223" width="7.5703125" style="206" customWidth="1"/>
    <col min="9224" max="9224" width="1.5703125" style="206" customWidth="1"/>
    <col min="9225" max="9225" width="7.5703125" style="206" customWidth="1"/>
    <col min="9226" max="9226" width="1.85546875" style="206" customWidth="1"/>
    <col min="9227" max="9227" width="11.85546875" style="206" customWidth="1"/>
    <col min="9228" max="9228" width="0.85546875" style="206" customWidth="1"/>
    <col min="9229" max="9229" width="7.42578125" style="206" customWidth="1"/>
    <col min="9230" max="9230" width="2.140625" style="206" customWidth="1"/>
    <col min="9231" max="9231" width="6.7109375" style="206" customWidth="1"/>
    <col min="9232" max="9232" width="1.28515625" style="206" customWidth="1"/>
    <col min="9233" max="9233" width="12.7109375" style="206" customWidth="1"/>
    <col min="9234" max="9234" width="1.5703125" style="206" customWidth="1"/>
    <col min="9235" max="9235" width="8.140625" style="206" customWidth="1"/>
    <col min="9236" max="9236" width="1.5703125" style="206" customWidth="1"/>
    <col min="9237" max="9237" width="6.7109375" style="206" customWidth="1"/>
    <col min="9238" max="9238" width="1.28515625" style="206" customWidth="1"/>
    <col min="9239" max="9239" width="12.7109375" style="206" customWidth="1"/>
    <col min="9240" max="9240" width="1.28515625" style="206" customWidth="1"/>
    <col min="9241" max="9241" width="8.140625" style="206" customWidth="1"/>
    <col min="9242" max="9242" width="1.5703125" style="206" customWidth="1"/>
    <col min="9243" max="9243" width="6.7109375" style="206" customWidth="1"/>
    <col min="9244" max="9244" width="1.28515625" style="206" customWidth="1"/>
    <col min="9245" max="9245" width="12.7109375" style="206" customWidth="1"/>
    <col min="9246" max="9246" width="0.85546875" style="206" customWidth="1"/>
    <col min="9247" max="9247" width="8.140625" style="206" customWidth="1"/>
    <col min="9248" max="9248" width="1.7109375" style="206" customWidth="1"/>
    <col min="9249" max="9249" width="8.42578125" style="206" customWidth="1"/>
    <col min="9250" max="9251" width="1.5703125" style="206" customWidth="1"/>
    <col min="9252" max="9252" width="14.42578125" style="206" customWidth="1"/>
    <col min="9253" max="9253" width="1.5703125" style="206" customWidth="1"/>
    <col min="9254" max="9254" width="9.28515625" style="206" customWidth="1"/>
    <col min="9255" max="9255" width="1.5703125" style="206" customWidth="1"/>
    <col min="9256" max="9256" width="8.42578125" style="206" customWidth="1"/>
    <col min="9257" max="9257" width="1.5703125" style="206" customWidth="1"/>
    <col min="9258" max="9258" width="14.42578125" style="206" customWidth="1"/>
    <col min="9259" max="9259" width="1.5703125" style="206" customWidth="1"/>
    <col min="9260" max="9260" width="9.28515625" style="206" customWidth="1"/>
    <col min="9261" max="9261" width="1.5703125" style="206" customWidth="1"/>
    <col min="9262" max="9262" width="9.28515625" style="206" customWidth="1"/>
    <col min="9263" max="9263" width="1.5703125" style="206" customWidth="1"/>
    <col min="9264" max="9264" width="14.42578125" style="206" customWidth="1"/>
    <col min="9265" max="9265" width="1.5703125" style="206" customWidth="1"/>
    <col min="9266" max="9266" width="9.28515625" style="206" customWidth="1"/>
    <col min="9267" max="9267" width="1.5703125" style="206" customWidth="1"/>
    <col min="9268" max="9268" width="9.28515625" style="206" customWidth="1"/>
    <col min="9269" max="9269" width="1.5703125" style="206" customWidth="1"/>
    <col min="9270" max="9270" width="12.7109375" style="206" customWidth="1"/>
    <col min="9271" max="9271" width="1.5703125" style="206" customWidth="1"/>
    <col min="9272" max="9272" width="9.28515625" style="206" customWidth="1"/>
    <col min="9273" max="9273" width="1.5703125" style="206" customWidth="1"/>
    <col min="9274" max="9274" width="9.28515625" style="206" customWidth="1"/>
    <col min="9275" max="9275" width="1.5703125" style="206" customWidth="1"/>
    <col min="9276" max="9276" width="14.42578125" style="206" customWidth="1"/>
    <col min="9277" max="9277" width="1.5703125" style="206" customWidth="1"/>
    <col min="9278" max="9278" width="5" style="206" customWidth="1"/>
    <col min="9279" max="9279" width="5.42578125" style="206" customWidth="1"/>
    <col min="9280" max="9280" width="9.28515625" style="206" customWidth="1"/>
    <col min="9281" max="9281" width="1.5703125" style="206" customWidth="1"/>
    <col min="9282" max="9282" width="12.7109375" style="206" customWidth="1"/>
    <col min="9283" max="9283" width="1.5703125" style="206" customWidth="1"/>
    <col min="9284" max="9284" width="12.7109375" style="206" customWidth="1"/>
    <col min="9285" max="9285" width="1.5703125" style="206" customWidth="1"/>
    <col min="9286" max="9286" width="12.7109375" style="206" customWidth="1"/>
    <col min="9287" max="9287" width="1.5703125" style="206" customWidth="1"/>
    <col min="9288" max="9288" width="12.7109375" style="206" customWidth="1"/>
    <col min="9289" max="9289" width="1.5703125" style="206" customWidth="1"/>
    <col min="9290" max="9290" width="12.7109375" style="206" customWidth="1"/>
    <col min="9291" max="9291" width="1.5703125" style="206" customWidth="1"/>
    <col min="9292" max="9292" width="12.7109375" style="206" customWidth="1"/>
    <col min="9293" max="9293" width="1.5703125" style="206" customWidth="1"/>
    <col min="9294" max="9294" width="12.7109375" style="206" customWidth="1"/>
    <col min="9295" max="9295" width="1.5703125" style="206" customWidth="1"/>
    <col min="9296" max="9296" width="12.7109375" style="206" customWidth="1"/>
    <col min="9297" max="9297" width="1.5703125" style="206" customWidth="1"/>
    <col min="9298" max="9298" width="12.7109375" style="206" customWidth="1"/>
    <col min="9299" max="9472" width="12.7109375" style="206"/>
    <col min="9473" max="9473" width="4.140625" style="206" customWidth="1"/>
    <col min="9474" max="9474" width="1.5703125" style="206" customWidth="1"/>
    <col min="9475" max="9475" width="14.42578125" style="206" customWidth="1"/>
    <col min="9476" max="9476" width="1.28515625" style="206" customWidth="1"/>
    <col min="9477" max="9477" width="12.7109375" style="206" customWidth="1"/>
    <col min="9478" max="9478" width="1.5703125" style="206" customWidth="1"/>
    <col min="9479" max="9479" width="7.5703125" style="206" customWidth="1"/>
    <col min="9480" max="9480" width="1.5703125" style="206" customWidth="1"/>
    <col min="9481" max="9481" width="7.5703125" style="206" customWidth="1"/>
    <col min="9482" max="9482" width="1.85546875" style="206" customWidth="1"/>
    <col min="9483" max="9483" width="11.85546875" style="206" customWidth="1"/>
    <col min="9484" max="9484" width="0.85546875" style="206" customWidth="1"/>
    <col min="9485" max="9485" width="7.42578125" style="206" customWidth="1"/>
    <col min="9486" max="9486" width="2.140625" style="206" customWidth="1"/>
    <col min="9487" max="9487" width="6.7109375" style="206" customWidth="1"/>
    <col min="9488" max="9488" width="1.28515625" style="206" customWidth="1"/>
    <col min="9489" max="9489" width="12.7109375" style="206" customWidth="1"/>
    <col min="9490" max="9490" width="1.5703125" style="206" customWidth="1"/>
    <col min="9491" max="9491" width="8.140625" style="206" customWidth="1"/>
    <col min="9492" max="9492" width="1.5703125" style="206" customWidth="1"/>
    <col min="9493" max="9493" width="6.7109375" style="206" customWidth="1"/>
    <col min="9494" max="9494" width="1.28515625" style="206" customWidth="1"/>
    <col min="9495" max="9495" width="12.7109375" style="206" customWidth="1"/>
    <col min="9496" max="9496" width="1.28515625" style="206" customWidth="1"/>
    <col min="9497" max="9497" width="8.140625" style="206" customWidth="1"/>
    <col min="9498" max="9498" width="1.5703125" style="206" customWidth="1"/>
    <col min="9499" max="9499" width="6.7109375" style="206" customWidth="1"/>
    <col min="9500" max="9500" width="1.28515625" style="206" customWidth="1"/>
    <col min="9501" max="9501" width="12.7109375" style="206" customWidth="1"/>
    <col min="9502" max="9502" width="0.85546875" style="206" customWidth="1"/>
    <col min="9503" max="9503" width="8.140625" style="206" customWidth="1"/>
    <col min="9504" max="9504" width="1.7109375" style="206" customWidth="1"/>
    <col min="9505" max="9505" width="8.42578125" style="206" customWidth="1"/>
    <col min="9506" max="9507" width="1.5703125" style="206" customWidth="1"/>
    <col min="9508" max="9508" width="14.42578125" style="206" customWidth="1"/>
    <col min="9509" max="9509" width="1.5703125" style="206" customWidth="1"/>
    <col min="9510" max="9510" width="9.28515625" style="206" customWidth="1"/>
    <col min="9511" max="9511" width="1.5703125" style="206" customWidth="1"/>
    <col min="9512" max="9512" width="8.42578125" style="206" customWidth="1"/>
    <col min="9513" max="9513" width="1.5703125" style="206" customWidth="1"/>
    <col min="9514" max="9514" width="14.42578125" style="206" customWidth="1"/>
    <col min="9515" max="9515" width="1.5703125" style="206" customWidth="1"/>
    <col min="9516" max="9516" width="9.28515625" style="206" customWidth="1"/>
    <col min="9517" max="9517" width="1.5703125" style="206" customWidth="1"/>
    <col min="9518" max="9518" width="9.28515625" style="206" customWidth="1"/>
    <col min="9519" max="9519" width="1.5703125" style="206" customWidth="1"/>
    <col min="9520" max="9520" width="14.42578125" style="206" customWidth="1"/>
    <col min="9521" max="9521" width="1.5703125" style="206" customWidth="1"/>
    <col min="9522" max="9522" width="9.28515625" style="206" customWidth="1"/>
    <col min="9523" max="9523" width="1.5703125" style="206" customWidth="1"/>
    <col min="9524" max="9524" width="9.28515625" style="206" customWidth="1"/>
    <col min="9525" max="9525" width="1.5703125" style="206" customWidth="1"/>
    <col min="9526" max="9526" width="12.7109375" style="206" customWidth="1"/>
    <col min="9527" max="9527" width="1.5703125" style="206" customWidth="1"/>
    <col min="9528" max="9528" width="9.28515625" style="206" customWidth="1"/>
    <col min="9529" max="9529" width="1.5703125" style="206" customWidth="1"/>
    <col min="9530" max="9530" width="9.28515625" style="206" customWidth="1"/>
    <col min="9531" max="9531" width="1.5703125" style="206" customWidth="1"/>
    <col min="9532" max="9532" width="14.42578125" style="206" customWidth="1"/>
    <col min="9533" max="9533" width="1.5703125" style="206" customWidth="1"/>
    <col min="9534" max="9534" width="5" style="206" customWidth="1"/>
    <col min="9535" max="9535" width="5.42578125" style="206" customWidth="1"/>
    <col min="9536" max="9536" width="9.28515625" style="206" customWidth="1"/>
    <col min="9537" max="9537" width="1.5703125" style="206" customWidth="1"/>
    <col min="9538" max="9538" width="12.7109375" style="206" customWidth="1"/>
    <col min="9539" max="9539" width="1.5703125" style="206" customWidth="1"/>
    <col min="9540" max="9540" width="12.7109375" style="206" customWidth="1"/>
    <col min="9541" max="9541" width="1.5703125" style="206" customWidth="1"/>
    <col min="9542" max="9542" width="12.7109375" style="206" customWidth="1"/>
    <col min="9543" max="9543" width="1.5703125" style="206" customWidth="1"/>
    <col min="9544" max="9544" width="12.7109375" style="206" customWidth="1"/>
    <col min="9545" max="9545" width="1.5703125" style="206" customWidth="1"/>
    <col min="9546" max="9546" width="12.7109375" style="206" customWidth="1"/>
    <col min="9547" max="9547" width="1.5703125" style="206" customWidth="1"/>
    <col min="9548" max="9548" width="12.7109375" style="206" customWidth="1"/>
    <col min="9549" max="9549" width="1.5703125" style="206" customWidth="1"/>
    <col min="9550" max="9550" width="12.7109375" style="206" customWidth="1"/>
    <col min="9551" max="9551" width="1.5703125" style="206" customWidth="1"/>
    <col min="9552" max="9552" width="12.7109375" style="206" customWidth="1"/>
    <col min="9553" max="9553" width="1.5703125" style="206" customWidth="1"/>
    <col min="9554" max="9554" width="12.7109375" style="206" customWidth="1"/>
    <col min="9555" max="9728" width="12.7109375" style="206"/>
    <col min="9729" max="9729" width="4.140625" style="206" customWidth="1"/>
    <col min="9730" max="9730" width="1.5703125" style="206" customWidth="1"/>
    <col min="9731" max="9731" width="14.42578125" style="206" customWidth="1"/>
    <col min="9732" max="9732" width="1.28515625" style="206" customWidth="1"/>
    <col min="9733" max="9733" width="12.7109375" style="206" customWidth="1"/>
    <col min="9734" max="9734" width="1.5703125" style="206" customWidth="1"/>
    <col min="9735" max="9735" width="7.5703125" style="206" customWidth="1"/>
    <col min="9736" max="9736" width="1.5703125" style="206" customWidth="1"/>
    <col min="9737" max="9737" width="7.5703125" style="206" customWidth="1"/>
    <col min="9738" max="9738" width="1.85546875" style="206" customWidth="1"/>
    <col min="9739" max="9739" width="11.85546875" style="206" customWidth="1"/>
    <col min="9740" max="9740" width="0.85546875" style="206" customWidth="1"/>
    <col min="9741" max="9741" width="7.42578125" style="206" customWidth="1"/>
    <col min="9742" max="9742" width="2.140625" style="206" customWidth="1"/>
    <col min="9743" max="9743" width="6.7109375" style="206" customWidth="1"/>
    <col min="9744" max="9744" width="1.28515625" style="206" customWidth="1"/>
    <col min="9745" max="9745" width="12.7109375" style="206" customWidth="1"/>
    <col min="9746" max="9746" width="1.5703125" style="206" customWidth="1"/>
    <col min="9747" max="9747" width="8.140625" style="206" customWidth="1"/>
    <col min="9748" max="9748" width="1.5703125" style="206" customWidth="1"/>
    <col min="9749" max="9749" width="6.7109375" style="206" customWidth="1"/>
    <col min="9750" max="9750" width="1.28515625" style="206" customWidth="1"/>
    <col min="9751" max="9751" width="12.7109375" style="206" customWidth="1"/>
    <col min="9752" max="9752" width="1.28515625" style="206" customWidth="1"/>
    <col min="9753" max="9753" width="8.140625" style="206" customWidth="1"/>
    <col min="9754" max="9754" width="1.5703125" style="206" customWidth="1"/>
    <col min="9755" max="9755" width="6.7109375" style="206" customWidth="1"/>
    <col min="9756" max="9756" width="1.28515625" style="206" customWidth="1"/>
    <col min="9757" max="9757" width="12.7109375" style="206" customWidth="1"/>
    <col min="9758" max="9758" width="0.85546875" style="206" customWidth="1"/>
    <col min="9759" max="9759" width="8.140625" style="206" customWidth="1"/>
    <col min="9760" max="9760" width="1.7109375" style="206" customWidth="1"/>
    <col min="9761" max="9761" width="8.42578125" style="206" customWidth="1"/>
    <col min="9762" max="9763" width="1.5703125" style="206" customWidth="1"/>
    <col min="9764" max="9764" width="14.42578125" style="206" customWidth="1"/>
    <col min="9765" max="9765" width="1.5703125" style="206" customWidth="1"/>
    <col min="9766" max="9766" width="9.28515625" style="206" customWidth="1"/>
    <col min="9767" max="9767" width="1.5703125" style="206" customWidth="1"/>
    <col min="9768" max="9768" width="8.42578125" style="206" customWidth="1"/>
    <col min="9769" max="9769" width="1.5703125" style="206" customWidth="1"/>
    <col min="9770" max="9770" width="14.42578125" style="206" customWidth="1"/>
    <col min="9771" max="9771" width="1.5703125" style="206" customWidth="1"/>
    <col min="9772" max="9772" width="9.28515625" style="206" customWidth="1"/>
    <col min="9773" max="9773" width="1.5703125" style="206" customWidth="1"/>
    <col min="9774" max="9774" width="9.28515625" style="206" customWidth="1"/>
    <col min="9775" max="9775" width="1.5703125" style="206" customWidth="1"/>
    <col min="9776" max="9776" width="14.42578125" style="206" customWidth="1"/>
    <col min="9777" max="9777" width="1.5703125" style="206" customWidth="1"/>
    <col min="9778" max="9778" width="9.28515625" style="206" customWidth="1"/>
    <col min="9779" max="9779" width="1.5703125" style="206" customWidth="1"/>
    <col min="9780" max="9780" width="9.28515625" style="206" customWidth="1"/>
    <col min="9781" max="9781" width="1.5703125" style="206" customWidth="1"/>
    <col min="9782" max="9782" width="12.7109375" style="206" customWidth="1"/>
    <col min="9783" max="9783" width="1.5703125" style="206" customWidth="1"/>
    <col min="9784" max="9784" width="9.28515625" style="206" customWidth="1"/>
    <col min="9785" max="9785" width="1.5703125" style="206" customWidth="1"/>
    <col min="9786" max="9786" width="9.28515625" style="206" customWidth="1"/>
    <col min="9787" max="9787" width="1.5703125" style="206" customWidth="1"/>
    <col min="9788" max="9788" width="14.42578125" style="206" customWidth="1"/>
    <col min="9789" max="9789" width="1.5703125" style="206" customWidth="1"/>
    <col min="9790" max="9790" width="5" style="206" customWidth="1"/>
    <col min="9791" max="9791" width="5.42578125" style="206" customWidth="1"/>
    <col min="9792" max="9792" width="9.28515625" style="206" customWidth="1"/>
    <col min="9793" max="9793" width="1.5703125" style="206" customWidth="1"/>
    <col min="9794" max="9794" width="12.7109375" style="206" customWidth="1"/>
    <col min="9795" max="9795" width="1.5703125" style="206" customWidth="1"/>
    <col min="9796" max="9796" width="12.7109375" style="206" customWidth="1"/>
    <col min="9797" max="9797" width="1.5703125" style="206" customWidth="1"/>
    <col min="9798" max="9798" width="12.7109375" style="206" customWidth="1"/>
    <col min="9799" max="9799" width="1.5703125" style="206" customWidth="1"/>
    <col min="9800" max="9800" width="12.7109375" style="206" customWidth="1"/>
    <col min="9801" max="9801" width="1.5703125" style="206" customWidth="1"/>
    <col min="9802" max="9802" width="12.7109375" style="206" customWidth="1"/>
    <col min="9803" max="9803" width="1.5703125" style="206" customWidth="1"/>
    <col min="9804" max="9804" width="12.7109375" style="206" customWidth="1"/>
    <col min="9805" max="9805" width="1.5703125" style="206" customWidth="1"/>
    <col min="9806" max="9806" width="12.7109375" style="206" customWidth="1"/>
    <col min="9807" max="9807" width="1.5703125" style="206" customWidth="1"/>
    <col min="9808" max="9808" width="12.7109375" style="206" customWidth="1"/>
    <col min="9809" max="9809" width="1.5703125" style="206" customWidth="1"/>
    <col min="9810" max="9810" width="12.7109375" style="206" customWidth="1"/>
    <col min="9811" max="9984" width="12.7109375" style="206"/>
    <col min="9985" max="9985" width="4.140625" style="206" customWidth="1"/>
    <col min="9986" max="9986" width="1.5703125" style="206" customWidth="1"/>
    <col min="9987" max="9987" width="14.42578125" style="206" customWidth="1"/>
    <col min="9988" max="9988" width="1.28515625" style="206" customWidth="1"/>
    <col min="9989" max="9989" width="12.7109375" style="206" customWidth="1"/>
    <col min="9990" max="9990" width="1.5703125" style="206" customWidth="1"/>
    <col min="9991" max="9991" width="7.5703125" style="206" customWidth="1"/>
    <col min="9992" max="9992" width="1.5703125" style="206" customWidth="1"/>
    <col min="9993" max="9993" width="7.5703125" style="206" customWidth="1"/>
    <col min="9994" max="9994" width="1.85546875" style="206" customWidth="1"/>
    <col min="9995" max="9995" width="11.85546875" style="206" customWidth="1"/>
    <col min="9996" max="9996" width="0.85546875" style="206" customWidth="1"/>
    <col min="9997" max="9997" width="7.42578125" style="206" customWidth="1"/>
    <col min="9998" max="9998" width="2.140625" style="206" customWidth="1"/>
    <col min="9999" max="9999" width="6.7109375" style="206" customWidth="1"/>
    <col min="10000" max="10000" width="1.28515625" style="206" customWidth="1"/>
    <col min="10001" max="10001" width="12.7109375" style="206" customWidth="1"/>
    <col min="10002" max="10002" width="1.5703125" style="206" customWidth="1"/>
    <col min="10003" max="10003" width="8.140625" style="206" customWidth="1"/>
    <col min="10004" max="10004" width="1.5703125" style="206" customWidth="1"/>
    <col min="10005" max="10005" width="6.7109375" style="206" customWidth="1"/>
    <col min="10006" max="10006" width="1.28515625" style="206" customWidth="1"/>
    <col min="10007" max="10007" width="12.7109375" style="206" customWidth="1"/>
    <col min="10008" max="10008" width="1.28515625" style="206" customWidth="1"/>
    <col min="10009" max="10009" width="8.140625" style="206" customWidth="1"/>
    <col min="10010" max="10010" width="1.5703125" style="206" customWidth="1"/>
    <col min="10011" max="10011" width="6.7109375" style="206" customWidth="1"/>
    <col min="10012" max="10012" width="1.28515625" style="206" customWidth="1"/>
    <col min="10013" max="10013" width="12.7109375" style="206" customWidth="1"/>
    <col min="10014" max="10014" width="0.85546875" style="206" customWidth="1"/>
    <col min="10015" max="10015" width="8.140625" style="206" customWidth="1"/>
    <col min="10016" max="10016" width="1.7109375" style="206" customWidth="1"/>
    <col min="10017" max="10017" width="8.42578125" style="206" customWidth="1"/>
    <col min="10018" max="10019" width="1.5703125" style="206" customWidth="1"/>
    <col min="10020" max="10020" width="14.42578125" style="206" customWidth="1"/>
    <col min="10021" max="10021" width="1.5703125" style="206" customWidth="1"/>
    <col min="10022" max="10022" width="9.28515625" style="206" customWidth="1"/>
    <col min="10023" max="10023" width="1.5703125" style="206" customWidth="1"/>
    <col min="10024" max="10024" width="8.42578125" style="206" customWidth="1"/>
    <col min="10025" max="10025" width="1.5703125" style="206" customWidth="1"/>
    <col min="10026" max="10026" width="14.42578125" style="206" customWidth="1"/>
    <col min="10027" max="10027" width="1.5703125" style="206" customWidth="1"/>
    <col min="10028" max="10028" width="9.28515625" style="206" customWidth="1"/>
    <col min="10029" max="10029" width="1.5703125" style="206" customWidth="1"/>
    <col min="10030" max="10030" width="9.28515625" style="206" customWidth="1"/>
    <col min="10031" max="10031" width="1.5703125" style="206" customWidth="1"/>
    <col min="10032" max="10032" width="14.42578125" style="206" customWidth="1"/>
    <col min="10033" max="10033" width="1.5703125" style="206" customWidth="1"/>
    <col min="10034" max="10034" width="9.28515625" style="206" customWidth="1"/>
    <col min="10035" max="10035" width="1.5703125" style="206" customWidth="1"/>
    <col min="10036" max="10036" width="9.28515625" style="206" customWidth="1"/>
    <col min="10037" max="10037" width="1.5703125" style="206" customWidth="1"/>
    <col min="10038" max="10038" width="12.7109375" style="206" customWidth="1"/>
    <col min="10039" max="10039" width="1.5703125" style="206" customWidth="1"/>
    <col min="10040" max="10040" width="9.28515625" style="206" customWidth="1"/>
    <col min="10041" max="10041" width="1.5703125" style="206" customWidth="1"/>
    <col min="10042" max="10042" width="9.28515625" style="206" customWidth="1"/>
    <col min="10043" max="10043" width="1.5703125" style="206" customWidth="1"/>
    <col min="10044" max="10044" width="14.42578125" style="206" customWidth="1"/>
    <col min="10045" max="10045" width="1.5703125" style="206" customWidth="1"/>
    <col min="10046" max="10046" width="5" style="206" customWidth="1"/>
    <col min="10047" max="10047" width="5.42578125" style="206" customWidth="1"/>
    <col min="10048" max="10048" width="9.28515625" style="206" customWidth="1"/>
    <col min="10049" max="10049" width="1.5703125" style="206" customWidth="1"/>
    <col min="10050" max="10050" width="12.7109375" style="206" customWidth="1"/>
    <col min="10051" max="10051" width="1.5703125" style="206" customWidth="1"/>
    <col min="10052" max="10052" width="12.7109375" style="206" customWidth="1"/>
    <col min="10053" max="10053" width="1.5703125" style="206" customWidth="1"/>
    <col min="10054" max="10054" width="12.7109375" style="206" customWidth="1"/>
    <col min="10055" max="10055" width="1.5703125" style="206" customWidth="1"/>
    <col min="10056" max="10056" width="12.7109375" style="206" customWidth="1"/>
    <col min="10057" max="10057" width="1.5703125" style="206" customWidth="1"/>
    <col min="10058" max="10058" width="12.7109375" style="206" customWidth="1"/>
    <col min="10059" max="10059" width="1.5703125" style="206" customWidth="1"/>
    <col min="10060" max="10060" width="12.7109375" style="206" customWidth="1"/>
    <col min="10061" max="10061" width="1.5703125" style="206" customWidth="1"/>
    <col min="10062" max="10062" width="12.7109375" style="206" customWidth="1"/>
    <col min="10063" max="10063" width="1.5703125" style="206" customWidth="1"/>
    <col min="10064" max="10064" width="12.7109375" style="206" customWidth="1"/>
    <col min="10065" max="10065" width="1.5703125" style="206" customWidth="1"/>
    <col min="10066" max="10066" width="12.7109375" style="206" customWidth="1"/>
    <col min="10067" max="10240" width="12.7109375" style="206"/>
    <col min="10241" max="10241" width="4.140625" style="206" customWidth="1"/>
    <col min="10242" max="10242" width="1.5703125" style="206" customWidth="1"/>
    <col min="10243" max="10243" width="14.42578125" style="206" customWidth="1"/>
    <col min="10244" max="10244" width="1.28515625" style="206" customWidth="1"/>
    <col min="10245" max="10245" width="12.7109375" style="206" customWidth="1"/>
    <col min="10246" max="10246" width="1.5703125" style="206" customWidth="1"/>
    <col min="10247" max="10247" width="7.5703125" style="206" customWidth="1"/>
    <col min="10248" max="10248" width="1.5703125" style="206" customWidth="1"/>
    <col min="10249" max="10249" width="7.5703125" style="206" customWidth="1"/>
    <col min="10250" max="10250" width="1.85546875" style="206" customWidth="1"/>
    <col min="10251" max="10251" width="11.85546875" style="206" customWidth="1"/>
    <col min="10252" max="10252" width="0.85546875" style="206" customWidth="1"/>
    <col min="10253" max="10253" width="7.42578125" style="206" customWidth="1"/>
    <col min="10254" max="10254" width="2.140625" style="206" customWidth="1"/>
    <col min="10255" max="10255" width="6.7109375" style="206" customWidth="1"/>
    <col min="10256" max="10256" width="1.28515625" style="206" customWidth="1"/>
    <col min="10257" max="10257" width="12.7109375" style="206" customWidth="1"/>
    <col min="10258" max="10258" width="1.5703125" style="206" customWidth="1"/>
    <col min="10259" max="10259" width="8.140625" style="206" customWidth="1"/>
    <col min="10260" max="10260" width="1.5703125" style="206" customWidth="1"/>
    <col min="10261" max="10261" width="6.7109375" style="206" customWidth="1"/>
    <col min="10262" max="10262" width="1.28515625" style="206" customWidth="1"/>
    <col min="10263" max="10263" width="12.7109375" style="206" customWidth="1"/>
    <col min="10264" max="10264" width="1.28515625" style="206" customWidth="1"/>
    <col min="10265" max="10265" width="8.140625" style="206" customWidth="1"/>
    <col min="10266" max="10266" width="1.5703125" style="206" customWidth="1"/>
    <col min="10267" max="10267" width="6.7109375" style="206" customWidth="1"/>
    <col min="10268" max="10268" width="1.28515625" style="206" customWidth="1"/>
    <col min="10269" max="10269" width="12.7109375" style="206" customWidth="1"/>
    <col min="10270" max="10270" width="0.85546875" style="206" customWidth="1"/>
    <col min="10271" max="10271" width="8.140625" style="206" customWidth="1"/>
    <col min="10272" max="10272" width="1.7109375" style="206" customWidth="1"/>
    <col min="10273" max="10273" width="8.42578125" style="206" customWidth="1"/>
    <col min="10274" max="10275" width="1.5703125" style="206" customWidth="1"/>
    <col min="10276" max="10276" width="14.42578125" style="206" customWidth="1"/>
    <col min="10277" max="10277" width="1.5703125" style="206" customWidth="1"/>
    <col min="10278" max="10278" width="9.28515625" style="206" customWidth="1"/>
    <col min="10279" max="10279" width="1.5703125" style="206" customWidth="1"/>
    <col min="10280" max="10280" width="8.42578125" style="206" customWidth="1"/>
    <col min="10281" max="10281" width="1.5703125" style="206" customWidth="1"/>
    <col min="10282" max="10282" width="14.42578125" style="206" customWidth="1"/>
    <col min="10283" max="10283" width="1.5703125" style="206" customWidth="1"/>
    <col min="10284" max="10284" width="9.28515625" style="206" customWidth="1"/>
    <col min="10285" max="10285" width="1.5703125" style="206" customWidth="1"/>
    <col min="10286" max="10286" width="9.28515625" style="206" customWidth="1"/>
    <col min="10287" max="10287" width="1.5703125" style="206" customWidth="1"/>
    <col min="10288" max="10288" width="14.42578125" style="206" customWidth="1"/>
    <col min="10289" max="10289" width="1.5703125" style="206" customWidth="1"/>
    <col min="10290" max="10290" width="9.28515625" style="206" customWidth="1"/>
    <col min="10291" max="10291" width="1.5703125" style="206" customWidth="1"/>
    <col min="10292" max="10292" width="9.28515625" style="206" customWidth="1"/>
    <col min="10293" max="10293" width="1.5703125" style="206" customWidth="1"/>
    <col min="10294" max="10294" width="12.7109375" style="206" customWidth="1"/>
    <col min="10295" max="10295" width="1.5703125" style="206" customWidth="1"/>
    <col min="10296" max="10296" width="9.28515625" style="206" customWidth="1"/>
    <col min="10297" max="10297" width="1.5703125" style="206" customWidth="1"/>
    <col min="10298" max="10298" width="9.28515625" style="206" customWidth="1"/>
    <col min="10299" max="10299" width="1.5703125" style="206" customWidth="1"/>
    <col min="10300" max="10300" width="14.42578125" style="206" customWidth="1"/>
    <col min="10301" max="10301" width="1.5703125" style="206" customWidth="1"/>
    <col min="10302" max="10302" width="5" style="206" customWidth="1"/>
    <col min="10303" max="10303" width="5.42578125" style="206" customWidth="1"/>
    <col min="10304" max="10304" width="9.28515625" style="206" customWidth="1"/>
    <col min="10305" max="10305" width="1.5703125" style="206" customWidth="1"/>
    <col min="10306" max="10306" width="12.7109375" style="206" customWidth="1"/>
    <col min="10307" max="10307" width="1.5703125" style="206" customWidth="1"/>
    <col min="10308" max="10308" width="12.7109375" style="206" customWidth="1"/>
    <col min="10309" max="10309" width="1.5703125" style="206" customWidth="1"/>
    <col min="10310" max="10310" width="12.7109375" style="206" customWidth="1"/>
    <col min="10311" max="10311" width="1.5703125" style="206" customWidth="1"/>
    <col min="10312" max="10312" width="12.7109375" style="206" customWidth="1"/>
    <col min="10313" max="10313" width="1.5703125" style="206" customWidth="1"/>
    <col min="10314" max="10314" width="12.7109375" style="206" customWidth="1"/>
    <col min="10315" max="10315" width="1.5703125" style="206" customWidth="1"/>
    <col min="10316" max="10316" width="12.7109375" style="206" customWidth="1"/>
    <col min="10317" max="10317" width="1.5703125" style="206" customWidth="1"/>
    <col min="10318" max="10318" width="12.7109375" style="206" customWidth="1"/>
    <col min="10319" max="10319" width="1.5703125" style="206" customWidth="1"/>
    <col min="10320" max="10320" width="12.7109375" style="206" customWidth="1"/>
    <col min="10321" max="10321" width="1.5703125" style="206" customWidth="1"/>
    <col min="10322" max="10322" width="12.7109375" style="206" customWidth="1"/>
    <col min="10323" max="10496" width="12.7109375" style="206"/>
    <col min="10497" max="10497" width="4.140625" style="206" customWidth="1"/>
    <col min="10498" max="10498" width="1.5703125" style="206" customWidth="1"/>
    <col min="10499" max="10499" width="14.42578125" style="206" customWidth="1"/>
    <col min="10500" max="10500" width="1.28515625" style="206" customWidth="1"/>
    <col min="10501" max="10501" width="12.7109375" style="206" customWidth="1"/>
    <col min="10502" max="10502" width="1.5703125" style="206" customWidth="1"/>
    <col min="10503" max="10503" width="7.5703125" style="206" customWidth="1"/>
    <col min="10504" max="10504" width="1.5703125" style="206" customWidth="1"/>
    <col min="10505" max="10505" width="7.5703125" style="206" customWidth="1"/>
    <col min="10506" max="10506" width="1.85546875" style="206" customWidth="1"/>
    <col min="10507" max="10507" width="11.85546875" style="206" customWidth="1"/>
    <col min="10508" max="10508" width="0.85546875" style="206" customWidth="1"/>
    <col min="10509" max="10509" width="7.42578125" style="206" customWidth="1"/>
    <col min="10510" max="10510" width="2.140625" style="206" customWidth="1"/>
    <col min="10511" max="10511" width="6.7109375" style="206" customWidth="1"/>
    <col min="10512" max="10512" width="1.28515625" style="206" customWidth="1"/>
    <col min="10513" max="10513" width="12.7109375" style="206" customWidth="1"/>
    <col min="10514" max="10514" width="1.5703125" style="206" customWidth="1"/>
    <col min="10515" max="10515" width="8.140625" style="206" customWidth="1"/>
    <col min="10516" max="10516" width="1.5703125" style="206" customWidth="1"/>
    <col min="10517" max="10517" width="6.7109375" style="206" customWidth="1"/>
    <col min="10518" max="10518" width="1.28515625" style="206" customWidth="1"/>
    <col min="10519" max="10519" width="12.7109375" style="206" customWidth="1"/>
    <col min="10520" max="10520" width="1.28515625" style="206" customWidth="1"/>
    <col min="10521" max="10521" width="8.140625" style="206" customWidth="1"/>
    <col min="10522" max="10522" width="1.5703125" style="206" customWidth="1"/>
    <col min="10523" max="10523" width="6.7109375" style="206" customWidth="1"/>
    <col min="10524" max="10524" width="1.28515625" style="206" customWidth="1"/>
    <col min="10525" max="10525" width="12.7109375" style="206" customWidth="1"/>
    <col min="10526" max="10526" width="0.85546875" style="206" customWidth="1"/>
    <col min="10527" max="10527" width="8.140625" style="206" customWidth="1"/>
    <col min="10528" max="10528" width="1.7109375" style="206" customWidth="1"/>
    <col min="10529" max="10529" width="8.42578125" style="206" customWidth="1"/>
    <col min="10530" max="10531" width="1.5703125" style="206" customWidth="1"/>
    <col min="10532" max="10532" width="14.42578125" style="206" customWidth="1"/>
    <col min="10533" max="10533" width="1.5703125" style="206" customWidth="1"/>
    <col min="10534" max="10534" width="9.28515625" style="206" customWidth="1"/>
    <col min="10535" max="10535" width="1.5703125" style="206" customWidth="1"/>
    <col min="10536" max="10536" width="8.42578125" style="206" customWidth="1"/>
    <col min="10537" max="10537" width="1.5703125" style="206" customWidth="1"/>
    <col min="10538" max="10538" width="14.42578125" style="206" customWidth="1"/>
    <col min="10539" max="10539" width="1.5703125" style="206" customWidth="1"/>
    <col min="10540" max="10540" width="9.28515625" style="206" customWidth="1"/>
    <col min="10541" max="10541" width="1.5703125" style="206" customWidth="1"/>
    <col min="10542" max="10542" width="9.28515625" style="206" customWidth="1"/>
    <col min="10543" max="10543" width="1.5703125" style="206" customWidth="1"/>
    <col min="10544" max="10544" width="14.42578125" style="206" customWidth="1"/>
    <col min="10545" max="10545" width="1.5703125" style="206" customWidth="1"/>
    <col min="10546" max="10546" width="9.28515625" style="206" customWidth="1"/>
    <col min="10547" max="10547" width="1.5703125" style="206" customWidth="1"/>
    <col min="10548" max="10548" width="9.28515625" style="206" customWidth="1"/>
    <col min="10549" max="10549" width="1.5703125" style="206" customWidth="1"/>
    <col min="10550" max="10550" width="12.7109375" style="206" customWidth="1"/>
    <col min="10551" max="10551" width="1.5703125" style="206" customWidth="1"/>
    <col min="10552" max="10552" width="9.28515625" style="206" customWidth="1"/>
    <col min="10553" max="10553" width="1.5703125" style="206" customWidth="1"/>
    <col min="10554" max="10554" width="9.28515625" style="206" customWidth="1"/>
    <col min="10555" max="10555" width="1.5703125" style="206" customWidth="1"/>
    <col min="10556" max="10556" width="14.42578125" style="206" customWidth="1"/>
    <col min="10557" max="10557" width="1.5703125" style="206" customWidth="1"/>
    <col min="10558" max="10558" width="5" style="206" customWidth="1"/>
    <col min="10559" max="10559" width="5.42578125" style="206" customWidth="1"/>
    <col min="10560" max="10560" width="9.28515625" style="206" customWidth="1"/>
    <col min="10561" max="10561" width="1.5703125" style="206" customWidth="1"/>
    <col min="10562" max="10562" width="12.7109375" style="206" customWidth="1"/>
    <col min="10563" max="10563" width="1.5703125" style="206" customWidth="1"/>
    <col min="10564" max="10564" width="12.7109375" style="206" customWidth="1"/>
    <col min="10565" max="10565" width="1.5703125" style="206" customWidth="1"/>
    <col min="10566" max="10566" width="12.7109375" style="206" customWidth="1"/>
    <col min="10567" max="10567" width="1.5703125" style="206" customWidth="1"/>
    <col min="10568" max="10568" width="12.7109375" style="206" customWidth="1"/>
    <col min="10569" max="10569" width="1.5703125" style="206" customWidth="1"/>
    <col min="10570" max="10570" width="12.7109375" style="206" customWidth="1"/>
    <col min="10571" max="10571" width="1.5703125" style="206" customWidth="1"/>
    <col min="10572" max="10572" width="12.7109375" style="206" customWidth="1"/>
    <col min="10573" max="10573" width="1.5703125" style="206" customWidth="1"/>
    <col min="10574" max="10574" width="12.7109375" style="206" customWidth="1"/>
    <col min="10575" max="10575" width="1.5703125" style="206" customWidth="1"/>
    <col min="10576" max="10576" width="12.7109375" style="206" customWidth="1"/>
    <col min="10577" max="10577" width="1.5703125" style="206" customWidth="1"/>
    <col min="10578" max="10578" width="12.7109375" style="206" customWidth="1"/>
    <col min="10579" max="10752" width="12.7109375" style="206"/>
    <col min="10753" max="10753" width="4.140625" style="206" customWidth="1"/>
    <col min="10754" max="10754" width="1.5703125" style="206" customWidth="1"/>
    <col min="10755" max="10755" width="14.42578125" style="206" customWidth="1"/>
    <col min="10756" max="10756" width="1.28515625" style="206" customWidth="1"/>
    <col min="10757" max="10757" width="12.7109375" style="206" customWidth="1"/>
    <col min="10758" max="10758" width="1.5703125" style="206" customWidth="1"/>
    <col min="10759" max="10759" width="7.5703125" style="206" customWidth="1"/>
    <col min="10760" max="10760" width="1.5703125" style="206" customWidth="1"/>
    <col min="10761" max="10761" width="7.5703125" style="206" customWidth="1"/>
    <col min="10762" max="10762" width="1.85546875" style="206" customWidth="1"/>
    <col min="10763" max="10763" width="11.85546875" style="206" customWidth="1"/>
    <col min="10764" max="10764" width="0.85546875" style="206" customWidth="1"/>
    <col min="10765" max="10765" width="7.42578125" style="206" customWidth="1"/>
    <col min="10766" max="10766" width="2.140625" style="206" customWidth="1"/>
    <col min="10767" max="10767" width="6.7109375" style="206" customWidth="1"/>
    <col min="10768" max="10768" width="1.28515625" style="206" customWidth="1"/>
    <col min="10769" max="10769" width="12.7109375" style="206" customWidth="1"/>
    <col min="10770" max="10770" width="1.5703125" style="206" customWidth="1"/>
    <col min="10771" max="10771" width="8.140625" style="206" customWidth="1"/>
    <col min="10772" max="10772" width="1.5703125" style="206" customWidth="1"/>
    <col min="10773" max="10773" width="6.7109375" style="206" customWidth="1"/>
    <col min="10774" max="10774" width="1.28515625" style="206" customWidth="1"/>
    <col min="10775" max="10775" width="12.7109375" style="206" customWidth="1"/>
    <col min="10776" max="10776" width="1.28515625" style="206" customWidth="1"/>
    <col min="10777" max="10777" width="8.140625" style="206" customWidth="1"/>
    <col min="10778" max="10778" width="1.5703125" style="206" customWidth="1"/>
    <col min="10779" max="10779" width="6.7109375" style="206" customWidth="1"/>
    <col min="10780" max="10780" width="1.28515625" style="206" customWidth="1"/>
    <col min="10781" max="10781" width="12.7109375" style="206" customWidth="1"/>
    <col min="10782" max="10782" width="0.85546875" style="206" customWidth="1"/>
    <col min="10783" max="10783" width="8.140625" style="206" customWidth="1"/>
    <col min="10784" max="10784" width="1.7109375" style="206" customWidth="1"/>
    <col min="10785" max="10785" width="8.42578125" style="206" customWidth="1"/>
    <col min="10786" max="10787" width="1.5703125" style="206" customWidth="1"/>
    <col min="10788" max="10788" width="14.42578125" style="206" customWidth="1"/>
    <col min="10789" max="10789" width="1.5703125" style="206" customWidth="1"/>
    <col min="10790" max="10790" width="9.28515625" style="206" customWidth="1"/>
    <col min="10791" max="10791" width="1.5703125" style="206" customWidth="1"/>
    <col min="10792" max="10792" width="8.42578125" style="206" customWidth="1"/>
    <col min="10793" max="10793" width="1.5703125" style="206" customWidth="1"/>
    <col min="10794" max="10794" width="14.42578125" style="206" customWidth="1"/>
    <col min="10795" max="10795" width="1.5703125" style="206" customWidth="1"/>
    <col min="10796" max="10796" width="9.28515625" style="206" customWidth="1"/>
    <col min="10797" max="10797" width="1.5703125" style="206" customWidth="1"/>
    <col min="10798" max="10798" width="9.28515625" style="206" customWidth="1"/>
    <col min="10799" max="10799" width="1.5703125" style="206" customWidth="1"/>
    <col min="10800" max="10800" width="14.42578125" style="206" customWidth="1"/>
    <col min="10801" max="10801" width="1.5703125" style="206" customWidth="1"/>
    <col min="10802" max="10802" width="9.28515625" style="206" customWidth="1"/>
    <col min="10803" max="10803" width="1.5703125" style="206" customWidth="1"/>
    <col min="10804" max="10804" width="9.28515625" style="206" customWidth="1"/>
    <col min="10805" max="10805" width="1.5703125" style="206" customWidth="1"/>
    <col min="10806" max="10806" width="12.7109375" style="206" customWidth="1"/>
    <col min="10807" max="10807" width="1.5703125" style="206" customWidth="1"/>
    <col min="10808" max="10808" width="9.28515625" style="206" customWidth="1"/>
    <col min="10809" max="10809" width="1.5703125" style="206" customWidth="1"/>
    <col min="10810" max="10810" width="9.28515625" style="206" customWidth="1"/>
    <col min="10811" max="10811" width="1.5703125" style="206" customWidth="1"/>
    <col min="10812" max="10812" width="14.42578125" style="206" customWidth="1"/>
    <col min="10813" max="10813" width="1.5703125" style="206" customWidth="1"/>
    <col min="10814" max="10814" width="5" style="206" customWidth="1"/>
    <col min="10815" max="10815" width="5.42578125" style="206" customWidth="1"/>
    <col min="10816" max="10816" width="9.28515625" style="206" customWidth="1"/>
    <col min="10817" max="10817" width="1.5703125" style="206" customWidth="1"/>
    <col min="10818" max="10818" width="12.7109375" style="206" customWidth="1"/>
    <col min="10819" max="10819" width="1.5703125" style="206" customWidth="1"/>
    <col min="10820" max="10820" width="12.7109375" style="206" customWidth="1"/>
    <col min="10821" max="10821" width="1.5703125" style="206" customWidth="1"/>
    <col min="10822" max="10822" width="12.7109375" style="206" customWidth="1"/>
    <col min="10823" max="10823" width="1.5703125" style="206" customWidth="1"/>
    <col min="10824" max="10824" width="12.7109375" style="206" customWidth="1"/>
    <col min="10825" max="10825" width="1.5703125" style="206" customWidth="1"/>
    <col min="10826" max="10826" width="12.7109375" style="206" customWidth="1"/>
    <col min="10827" max="10827" width="1.5703125" style="206" customWidth="1"/>
    <col min="10828" max="10828" width="12.7109375" style="206" customWidth="1"/>
    <col min="10829" max="10829" width="1.5703125" style="206" customWidth="1"/>
    <col min="10830" max="10830" width="12.7109375" style="206" customWidth="1"/>
    <col min="10831" max="10831" width="1.5703125" style="206" customWidth="1"/>
    <col min="10832" max="10832" width="12.7109375" style="206" customWidth="1"/>
    <col min="10833" max="10833" width="1.5703125" style="206" customWidth="1"/>
    <col min="10834" max="10834" width="12.7109375" style="206" customWidth="1"/>
    <col min="10835" max="11008" width="12.7109375" style="206"/>
    <col min="11009" max="11009" width="4.140625" style="206" customWidth="1"/>
    <col min="11010" max="11010" width="1.5703125" style="206" customWidth="1"/>
    <col min="11011" max="11011" width="14.42578125" style="206" customWidth="1"/>
    <col min="11012" max="11012" width="1.28515625" style="206" customWidth="1"/>
    <col min="11013" max="11013" width="12.7109375" style="206" customWidth="1"/>
    <col min="11014" max="11014" width="1.5703125" style="206" customWidth="1"/>
    <col min="11015" max="11015" width="7.5703125" style="206" customWidth="1"/>
    <col min="11016" max="11016" width="1.5703125" style="206" customWidth="1"/>
    <col min="11017" max="11017" width="7.5703125" style="206" customWidth="1"/>
    <col min="11018" max="11018" width="1.85546875" style="206" customWidth="1"/>
    <col min="11019" max="11019" width="11.85546875" style="206" customWidth="1"/>
    <col min="11020" max="11020" width="0.85546875" style="206" customWidth="1"/>
    <col min="11021" max="11021" width="7.42578125" style="206" customWidth="1"/>
    <col min="11022" max="11022" width="2.140625" style="206" customWidth="1"/>
    <col min="11023" max="11023" width="6.7109375" style="206" customWidth="1"/>
    <col min="11024" max="11024" width="1.28515625" style="206" customWidth="1"/>
    <col min="11025" max="11025" width="12.7109375" style="206" customWidth="1"/>
    <col min="11026" max="11026" width="1.5703125" style="206" customWidth="1"/>
    <col min="11027" max="11027" width="8.140625" style="206" customWidth="1"/>
    <col min="11028" max="11028" width="1.5703125" style="206" customWidth="1"/>
    <col min="11029" max="11029" width="6.7109375" style="206" customWidth="1"/>
    <col min="11030" max="11030" width="1.28515625" style="206" customWidth="1"/>
    <col min="11031" max="11031" width="12.7109375" style="206" customWidth="1"/>
    <col min="11032" max="11032" width="1.28515625" style="206" customWidth="1"/>
    <col min="11033" max="11033" width="8.140625" style="206" customWidth="1"/>
    <col min="11034" max="11034" width="1.5703125" style="206" customWidth="1"/>
    <col min="11035" max="11035" width="6.7109375" style="206" customWidth="1"/>
    <col min="11036" max="11036" width="1.28515625" style="206" customWidth="1"/>
    <col min="11037" max="11037" width="12.7109375" style="206" customWidth="1"/>
    <col min="11038" max="11038" width="0.85546875" style="206" customWidth="1"/>
    <col min="11039" max="11039" width="8.140625" style="206" customWidth="1"/>
    <col min="11040" max="11040" width="1.7109375" style="206" customWidth="1"/>
    <col min="11041" max="11041" width="8.42578125" style="206" customWidth="1"/>
    <col min="11042" max="11043" width="1.5703125" style="206" customWidth="1"/>
    <col min="11044" max="11044" width="14.42578125" style="206" customWidth="1"/>
    <col min="11045" max="11045" width="1.5703125" style="206" customWidth="1"/>
    <col min="11046" max="11046" width="9.28515625" style="206" customWidth="1"/>
    <col min="11047" max="11047" width="1.5703125" style="206" customWidth="1"/>
    <col min="11048" max="11048" width="8.42578125" style="206" customWidth="1"/>
    <col min="11049" max="11049" width="1.5703125" style="206" customWidth="1"/>
    <col min="11050" max="11050" width="14.42578125" style="206" customWidth="1"/>
    <col min="11051" max="11051" width="1.5703125" style="206" customWidth="1"/>
    <col min="11052" max="11052" width="9.28515625" style="206" customWidth="1"/>
    <col min="11053" max="11053" width="1.5703125" style="206" customWidth="1"/>
    <col min="11054" max="11054" width="9.28515625" style="206" customWidth="1"/>
    <col min="11055" max="11055" width="1.5703125" style="206" customWidth="1"/>
    <col min="11056" max="11056" width="14.42578125" style="206" customWidth="1"/>
    <col min="11057" max="11057" width="1.5703125" style="206" customWidth="1"/>
    <col min="11058" max="11058" width="9.28515625" style="206" customWidth="1"/>
    <col min="11059" max="11059" width="1.5703125" style="206" customWidth="1"/>
    <col min="11060" max="11060" width="9.28515625" style="206" customWidth="1"/>
    <col min="11061" max="11061" width="1.5703125" style="206" customWidth="1"/>
    <col min="11062" max="11062" width="12.7109375" style="206" customWidth="1"/>
    <col min="11063" max="11063" width="1.5703125" style="206" customWidth="1"/>
    <col min="11064" max="11064" width="9.28515625" style="206" customWidth="1"/>
    <col min="11065" max="11065" width="1.5703125" style="206" customWidth="1"/>
    <col min="11066" max="11066" width="9.28515625" style="206" customWidth="1"/>
    <col min="11067" max="11067" width="1.5703125" style="206" customWidth="1"/>
    <col min="11068" max="11068" width="14.42578125" style="206" customWidth="1"/>
    <col min="11069" max="11069" width="1.5703125" style="206" customWidth="1"/>
    <col min="11070" max="11070" width="5" style="206" customWidth="1"/>
    <col min="11071" max="11071" width="5.42578125" style="206" customWidth="1"/>
    <col min="11072" max="11072" width="9.28515625" style="206" customWidth="1"/>
    <col min="11073" max="11073" width="1.5703125" style="206" customWidth="1"/>
    <col min="11074" max="11074" width="12.7109375" style="206" customWidth="1"/>
    <col min="11075" max="11075" width="1.5703125" style="206" customWidth="1"/>
    <col min="11076" max="11076" width="12.7109375" style="206" customWidth="1"/>
    <col min="11077" max="11077" width="1.5703125" style="206" customWidth="1"/>
    <col min="11078" max="11078" width="12.7109375" style="206" customWidth="1"/>
    <col min="11079" max="11079" width="1.5703125" style="206" customWidth="1"/>
    <col min="11080" max="11080" width="12.7109375" style="206" customWidth="1"/>
    <col min="11081" max="11081" width="1.5703125" style="206" customWidth="1"/>
    <col min="11082" max="11082" width="12.7109375" style="206" customWidth="1"/>
    <col min="11083" max="11083" width="1.5703125" style="206" customWidth="1"/>
    <col min="11084" max="11084" width="12.7109375" style="206" customWidth="1"/>
    <col min="11085" max="11085" width="1.5703125" style="206" customWidth="1"/>
    <col min="11086" max="11086" width="12.7109375" style="206" customWidth="1"/>
    <col min="11087" max="11087" width="1.5703125" style="206" customWidth="1"/>
    <col min="11088" max="11088" width="12.7109375" style="206" customWidth="1"/>
    <col min="11089" max="11089" width="1.5703125" style="206" customWidth="1"/>
    <col min="11090" max="11090" width="12.7109375" style="206" customWidth="1"/>
    <col min="11091" max="11264" width="12.7109375" style="206"/>
    <col min="11265" max="11265" width="4.140625" style="206" customWidth="1"/>
    <col min="11266" max="11266" width="1.5703125" style="206" customWidth="1"/>
    <col min="11267" max="11267" width="14.42578125" style="206" customWidth="1"/>
    <col min="11268" max="11268" width="1.28515625" style="206" customWidth="1"/>
    <col min="11269" max="11269" width="12.7109375" style="206" customWidth="1"/>
    <col min="11270" max="11270" width="1.5703125" style="206" customWidth="1"/>
    <col min="11271" max="11271" width="7.5703125" style="206" customWidth="1"/>
    <col min="11272" max="11272" width="1.5703125" style="206" customWidth="1"/>
    <col min="11273" max="11273" width="7.5703125" style="206" customWidth="1"/>
    <col min="11274" max="11274" width="1.85546875" style="206" customWidth="1"/>
    <col min="11275" max="11275" width="11.85546875" style="206" customWidth="1"/>
    <col min="11276" max="11276" width="0.85546875" style="206" customWidth="1"/>
    <col min="11277" max="11277" width="7.42578125" style="206" customWidth="1"/>
    <col min="11278" max="11278" width="2.140625" style="206" customWidth="1"/>
    <col min="11279" max="11279" width="6.7109375" style="206" customWidth="1"/>
    <col min="11280" max="11280" width="1.28515625" style="206" customWidth="1"/>
    <col min="11281" max="11281" width="12.7109375" style="206" customWidth="1"/>
    <col min="11282" max="11282" width="1.5703125" style="206" customWidth="1"/>
    <col min="11283" max="11283" width="8.140625" style="206" customWidth="1"/>
    <col min="11284" max="11284" width="1.5703125" style="206" customWidth="1"/>
    <col min="11285" max="11285" width="6.7109375" style="206" customWidth="1"/>
    <col min="11286" max="11286" width="1.28515625" style="206" customWidth="1"/>
    <col min="11287" max="11287" width="12.7109375" style="206" customWidth="1"/>
    <col min="11288" max="11288" width="1.28515625" style="206" customWidth="1"/>
    <col min="11289" max="11289" width="8.140625" style="206" customWidth="1"/>
    <col min="11290" max="11290" width="1.5703125" style="206" customWidth="1"/>
    <col min="11291" max="11291" width="6.7109375" style="206" customWidth="1"/>
    <col min="11292" max="11292" width="1.28515625" style="206" customWidth="1"/>
    <col min="11293" max="11293" width="12.7109375" style="206" customWidth="1"/>
    <col min="11294" max="11294" width="0.85546875" style="206" customWidth="1"/>
    <col min="11295" max="11295" width="8.140625" style="206" customWidth="1"/>
    <col min="11296" max="11296" width="1.7109375" style="206" customWidth="1"/>
    <col min="11297" max="11297" width="8.42578125" style="206" customWidth="1"/>
    <col min="11298" max="11299" width="1.5703125" style="206" customWidth="1"/>
    <col min="11300" max="11300" width="14.42578125" style="206" customWidth="1"/>
    <col min="11301" max="11301" width="1.5703125" style="206" customWidth="1"/>
    <col min="11302" max="11302" width="9.28515625" style="206" customWidth="1"/>
    <col min="11303" max="11303" width="1.5703125" style="206" customWidth="1"/>
    <col min="11304" max="11304" width="8.42578125" style="206" customWidth="1"/>
    <col min="11305" max="11305" width="1.5703125" style="206" customWidth="1"/>
    <col min="11306" max="11306" width="14.42578125" style="206" customWidth="1"/>
    <col min="11307" max="11307" width="1.5703125" style="206" customWidth="1"/>
    <col min="11308" max="11308" width="9.28515625" style="206" customWidth="1"/>
    <col min="11309" max="11309" width="1.5703125" style="206" customWidth="1"/>
    <col min="11310" max="11310" width="9.28515625" style="206" customWidth="1"/>
    <col min="11311" max="11311" width="1.5703125" style="206" customWidth="1"/>
    <col min="11312" max="11312" width="14.42578125" style="206" customWidth="1"/>
    <col min="11313" max="11313" width="1.5703125" style="206" customWidth="1"/>
    <col min="11314" max="11314" width="9.28515625" style="206" customWidth="1"/>
    <col min="11315" max="11315" width="1.5703125" style="206" customWidth="1"/>
    <col min="11316" max="11316" width="9.28515625" style="206" customWidth="1"/>
    <col min="11317" max="11317" width="1.5703125" style="206" customWidth="1"/>
    <col min="11318" max="11318" width="12.7109375" style="206" customWidth="1"/>
    <col min="11319" max="11319" width="1.5703125" style="206" customWidth="1"/>
    <col min="11320" max="11320" width="9.28515625" style="206" customWidth="1"/>
    <col min="11321" max="11321" width="1.5703125" style="206" customWidth="1"/>
    <col min="11322" max="11322" width="9.28515625" style="206" customWidth="1"/>
    <col min="11323" max="11323" width="1.5703125" style="206" customWidth="1"/>
    <col min="11324" max="11324" width="14.42578125" style="206" customWidth="1"/>
    <col min="11325" max="11325" width="1.5703125" style="206" customWidth="1"/>
    <col min="11326" max="11326" width="5" style="206" customWidth="1"/>
    <col min="11327" max="11327" width="5.42578125" style="206" customWidth="1"/>
    <col min="11328" max="11328" width="9.28515625" style="206" customWidth="1"/>
    <col min="11329" max="11329" width="1.5703125" style="206" customWidth="1"/>
    <col min="11330" max="11330" width="12.7109375" style="206" customWidth="1"/>
    <col min="11331" max="11331" width="1.5703125" style="206" customWidth="1"/>
    <col min="11332" max="11332" width="12.7109375" style="206" customWidth="1"/>
    <col min="11333" max="11333" width="1.5703125" style="206" customWidth="1"/>
    <col min="11334" max="11334" width="12.7109375" style="206" customWidth="1"/>
    <col min="11335" max="11335" width="1.5703125" style="206" customWidth="1"/>
    <col min="11336" max="11336" width="12.7109375" style="206" customWidth="1"/>
    <col min="11337" max="11337" width="1.5703125" style="206" customWidth="1"/>
    <col min="11338" max="11338" width="12.7109375" style="206" customWidth="1"/>
    <col min="11339" max="11339" width="1.5703125" style="206" customWidth="1"/>
    <col min="11340" max="11340" width="12.7109375" style="206" customWidth="1"/>
    <col min="11341" max="11341" width="1.5703125" style="206" customWidth="1"/>
    <col min="11342" max="11342" width="12.7109375" style="206" customWidth="1"/>
    <col min="11343" max="11343" width="1.5703125" style="206" customWidth="1"/>
    <col min="11344" max="11344" width="12.7109375" style="206" customWidth="1"/>
    <col min="11345" max="11345" width="1.5703125" style="206" customWidth="1"/>
    <col min="11346" max="11346" width="12.7109375" style="206" customWidth="1"/>
    <col min="11347" max="11520" width="12.7109375" style="206"/>
    <col min="11521" max="11521" width="4.140625" style="206" customWidth="1"/>
    <col min="11522" max="11522" width="1.5703125" style="206" customWidth="1"/>
    <col min="11523" max="11523" width="14.42578125" style="206" customWidth="1"/>
    <col min="11524" max="11524" width="1.28515625" style="206" customWidth="1"/>
    <col min="11525" max="11525" width="12.7109375" style="206" customWidth="1"/>
    <col min="11526" max="11526" width="1.5703125" style="206" customWidth="1"/>
    <col min="11527" max="11527" width="7.5703125" style="206" customWidth="1"/>
    <col min="11528" max="11528" width="1.5703125" style="206" customWidth="1"/>
    <col min="11529" max="11529" width="7.5703125" style="206" customWidth="1"/>
    <col min="11530" max="11530" width="1.85546875" style="206" customWidth="1"/>
    <col min="11531" max="11531" width="11.85546875" style="206" customWidth="1"/>
    <col min="11532" max="11532" width="0.85546875" style="206" customWidth="1"/>
    <col min="11533" max="11533" width="7.42578125" style="206" customWidth="1"/>
    <col min="11534" max="11534" width="2.140625" style="206" customWidth="1"/>
    <col min="11535" max="11535" width="6.7109375" style="206" customWidth="1"/>
    <col min="11536" max="11536" width="1.28515625" style="206" customWidth="1"/>
    <col min="11537" max="11537" width="12.7109375" style="206" customWidth="1"/>
    <col min="11538" max="11538" width="1.5703125" style="206" customWidth="1"/>
    <col min="11539" max="11539" width="8.140625" style="206" customWidth="1"/>
    <col min="11540" max="11540" width="1.5703125" style="206" customWidth="1"/>
    <col min="11541" max="11541" width="6.7109375" style="206" customWidth="1"/>
    <col min="11542" max="11542" width="1.28515625" style="206" customWidth="1"/>
    <col min="11543" max="11543" width="12.7109375" style="206" customWidth="1"/>
    <col min="11544" max="11544" width="1.28515625" style="206" customWidth="1"/>
    <col min="11545" max="11545" width="8.140625" style="206" customWidth="1"/>
    <col min="11546" max="11546" width="1.5703125" style="206" customWidth="1"/>
    <col min="11547" max="11547" width="6.7109375" style="206" customWidth="1"/>
    <col min="11548" max="11548" width="1.28515625" style="206" customWidth="1"/>
    <col min="11549" max="11549" width="12.7109375" style="206" customWidth="1"/>
    <col min="11550" max="11550" width="0.85546875" style="206" customWidth="1"/>
    <col min="11551" max="11551" width="8.140625" style="206" customWidth="1"/>
    <col min="11552" max="11552" width="1.7109375" style="206" customWidth="1"/>
    <col min="11553" max="11553" width="8.42578125" style="206" customWidth="1"/>
    <col min="11554" max="11555" width="1.5703125" style="206" customWidth="1"/>
    <col min="11556" max="11556" width="14.42578125" style="206" customWidth="1"/>
    <col min="11557" max="11557" width="1.5703125" style="206" customWidth="1"/>
    <col min="11558" max="11558" width="9.28515625" style="206" customWidth="1"/>
    <col min="11559" max="11559" width="1.5703125" style="206" customWidth="1"/>
    <col min="11560" max="11560" width="8.42578125" style="206" customWidth="1"/>
    <col min="11561" max="11561" width="1.5703125" style="206" customWidth="1"/>
    <col min="11562" max="11562" width="14.42578125" style="206" customWidth="1"/>
    <col min="11563" max="11563" width="1.5703125" style="206" customWidth="1"/>
    <col min="11564" max="11564" width="9.28515625" style="206" customWidth="1"/>
    <col min="11565" max="11565" width="1.5703125" style="206" customWidth="1"/>
    <col min="11566" max="11566" width="9.28515625" style="206" customWidth="1"/>
    <col min="11567" max="11567" width="1.5703125" style="206" customWidth="1"/>
    <col min="11568" max="11568" width="14.42578125" style="206" customWidth="1"/>
    <col min="11569" max="11569" width="1.5703125" style="206" customWidth="1"/>
    <col min="11570" max="11570" width="9.28515625" style="206" customWidth="1"/>
    <col min="11571" max="11571" width="1.5703125" style="206" customWidth="1"/>
    <col min="11572" max="11572" width="9.28515625" style="206" customWidth="1"/>
    <col min="11573" max="11573" width="1.5703125" style="206" customWidth="1"/>
    <col min="11574" max="11574" width="12.7109375" style="206" customWidth="1"/>
    <col min="11575" max="11575" width="1.5703125" style="206" customWidth="1"/>
    <col min="11576" max="11576" width="9.28515625" style="206" customWidth="1"/>
    <col min="11577" max="11577" width="1.5703125" style="206" customWidth="1"/>
    <col min="11578" max="11578" width="9.28515625" style="206" customWidth="1"/>
    <col min="11579" max="11579" width="1.5703125" style="206" customWidth="1"/>
    <col min="11580" max="11580" width="14.42578125" style="206" customWidth="1"/>
    <col min="11581" max="11581" width="1.5703125" style="206" customWidth="1"/>
    <col min="11582" max="11582" width="5" style="206" customWidth="1"/>
    <col min="11583" max="11583" width="5.42578125" style="206" customWidth="1"/>
    <col min="11584" max="11584" width="9.28515625" style="206" customWidth="1"/>
    <col min="11585" max="11585" width="1.5703125" style="206" customWidth="1"/>
    <col min="11586" max="11586" width="12.7109375" style="206" customWidth="1"/>
    <col min="11587" max="11587" width="1.5703125" style="206" customWidth="1"/>
    <col min="11588" max="11588" width="12.7109375" style="206" customWidth="1"/>
    <col min="11589" max="11589" width="1.5703125" style="206" customWidth="1"/>
    <col min="11590" max="11590" width="12.7109375" style="206" customWidth="1"/>
    <col min="11591" max="11591" width="1.5703125" style="206" customWidth="1"/>
    <col min="11592" max="11592" width="12.7109375" style="206" customWidth="1"/>
    <col min="11593" max="11593" width="1.5703125" style="206" customWidth="1"/>
    <col min="11594" max="11594" width="12.7109375" style="206" customWidth="1"/>
    <col min="11595" max="11595" width="1.5703125" style="206" customWidth="1"/>
    <col min="11596" max="11596" width="12.7109375" style="206" customWidth="1"/>
    <col min="11597" max="11597" width="1.5703125" style="206" customWidth="1"/>
    <col min="11598" max="11598" width="12.7109375" style="206" customWidth="1"/>
    <col min="11599" max="11599" width="1.5703125" style="206" customWidth="1"/>
    <col min="11600" max="11600" width="12.7109375" style="206" customWidth="1"/>
    <col min="11601" max="11601" width="1.5703125" style="206" customWidth="1"/>
    <col min="11602" max="11602" width="12.7109375" style="206" customWidth="1"/>
    <col min="11603" max="11776" width="12.7109375" style="206"/>
    <col min="11777" max="11777" width="4.140625" style="206" customWidth="1"/>
    <col min="11778" max="11778" width="1.5703125" style="206" customWidth="1"/>
    <col min="11779" max="11779" width="14.42578125" style="206" customWidth="1"/>
    <col min="11780" max="11780" width="1.28515625" style="206" customWidth="1"/>
    <col min="11781" max="11781" width="12.7109375" style="206" customWidth="1"/>
    <col min="11782" max="11782" width="1.5703125" style="206" customWidth="1"/>
    <col min="11783" max="11783" width="7.5703125" style="206" customWidth="1"/>
    <col min="11784" max="11784" width="1.5703125" style="206" customWidth="1"/>
    <col min="11785" max="11785" width="7.5703125" style="206" customWidth="1"/>
    <col min="11786" max="11786" width="1.85546875" style="206" customWidth="1"/>
    <col min="11787" max="11787" width="11.85546875" style="206" customWidth="1"/>
    <col min="11788" max="11788" width="0.85546875" style="206" customWidth="1"/>
    <col min="11789" max="11789" width="7.42578125" style="206" customWidth="1"/>
    <col min="11790" max="11790" width="2.140625" style="206" customWidth="1"/>
    <col min="11791" max="11791" width="6.7109375" style="206" customWidth="1"/>
    <col min="11792" max="11792" width="1.28515625" style="206" customWidth="1"/>
    <col min="11793" max="11793" width="12.7109375" style="206" customWidth="1"/>
    <col min="11794" max="11794" width="1.5703125" style="206" customWidth="1"/>
    <col min="11795" max="11795" width="8.140625" style="206" customWidth="1"/>
    <col min="11796" max="11796" width="1.5703125" style="206" customWidth="1"/>
    <col min="11797" max="11797" width="6.7109375" style="206" customWidth="1"/>
    <col min="11798" max="11798" width="1.28515625" style="206" customWidth="1"/>
    <col min="11799" max="11799" width="12.7109375" style="206" customWidth="1"/>
    <col min="11800" max="11800" width="1.28515625" style="206" customWidth="1"/>
    <col min="11801" max="11801" width="8.140625" style="206" customWidth="1"/>
    <col min="11802" max="11802" width="1.5703125" style="206" customWidth="1"/>
    <col min="11803" max="11803" width="6.7109375" style="206" customWidth="1"/>
    <col min="11804" max="11804" width="1.28515625" style="206" customWidth="1"/>
    <col min="11805" max="11805" width="12.7109375" style="206" customWidth="1"/>
    <col min="11806" max="11806" width="0.85546875" style="206" customWidth="1"/>
    <col min="11807" max="11807" width="8.140625" style="206" customWidth="1"/>
    <col min="11808" max="11808" width="1.7109375" style="206" customWidth="1"/>
    <col min="11809" max="11809" width="8.42578125" style="206" customWidth="1"/>
    <col min="11810" max="11811" width="1.5703125" style="206" customWidth="1"/>
    <col min="11812" max="11812" width="14.42578125" style="206" customWidth="1"/>
    <col min="11813" max="11813" width="1.5703125" style="206" customWidth="1"/>
    <col min="11814" max="11814" width="9.28515625" style="206" customWidth="1"/>
    <col min="11815" max="11815" width="1.5703125" style="206" customWidth="1"/>
    <col min="11816" max="11816" width="8.42578125" style="206" customWidth="1"/>
    <col min="11817" max="11817" width="1.5703125" style="206" customWidth="1"/>
    <col min="11818" max="11818" width="14.42578125" style="206" customWidth="1"/>
    <col min="11819" max="11819" width="1.5703125" style="206" customWidth="1"/>
    <col min="11820" max="11820" width="9.28515625" style="206" customWidth="1"/>
    <col min="11821" max="11821" width="1.5703125" style="206" customWidth="1"/>
    <col min="11822" max="11822" width="9.28515625" style="206" customWidth="1"/>
    <col min="11823" max="11823" width="1.5703125" style="206" customWidth="1"/>
    <col min="11824" max="11824" width="14.42578125" style="206" customWidth="1"/>
    <col min="11825" max="11825" width="1.5703125" style="206" customWidth="1"/>
    <col min="11826" max="11826" width="9.28515625" style="206" customWidth="1"/>
    <col min="11827" max="11827" width="1.5703125" style="206" customWidth="1"/>
    <col min="11828" max="11828" width="9.28515625" style="206" customWidth="1"/>
    <col min="11829" max="11829" width="1.5703125" style="206" customWidth="1"/>
    <col min="11830" max="11830" width="12.7109375" style="206" customWidth="1"/>
    <col min="11831" max="11831" width="1.5703125" style="206" customWidth="1"/>
    <col min="11832" max="11832" width="9.28515625" style="206" customWidth="1"/>
    <col min="11833" max="11833" width="1.5703125" style="206" customWidth="1"/>
    <col min="11834" max="11834" width="9.28515625" style="206" customWidth="1"/>
    <col min="11835" max="11835" width="1.5703125" style="206" customWidth="1"/>
    <col min="11836" max="11836" width="14.42578125" style="206" customWidth="1"/>
    <col min="11837" max="11837" width="1.5703125" style="206" customWidth="1"/>
    <col min="11838" max="11838" width="5" style="206" customWidth="1"/>
    <col min="11839" max="11839" width="5.42578125" style="206" customWidth="1"/>
    <col min="11840" max="11840" width="9.28515625" style="206" customWidth="1"/>
    <col min="11841" max="11841" width="1.5703125" style="206" customWidth="1"/>
    <col min="11842" max="11842" width="12.7109375" style="206" customWidth="1"/>
    <col min="11843" max="11843" width="1.5703125" style="206" customWidth="1"/>
    <col min="11844" max="11844" width="12.7109375" style="206" customWidth="1"/>
    <col min="11845" max="11845" width="1.5703125" style="206" customWidth="1"/>
    <col min="11846" max="11846" width="12.7109375" style="206" customWidth="1"/>
    <col min="11847" max="11847" width="1.5703125" style="206" customWidth="1"/>
    <col min="11848" max="11848" width="12.7109375" style="206" customWidth="1"/>
    <col min="11849" max="11849" width="1.5703125" style="206" customWidth="1"/>
    <col min="11850" max="11850" width="12.7109375" style="206" customWidth="1"/>
    <col min="11851" max="11851" width="1.5703125" style="206" customWidth="1"/>
    <col min="11852" max="11852" width="12.7109375" style="206" customWidth="1"/>
    <col min="11853" max="11853" width="1.5703125" style="206" customWidth="1"/>
    <col min="11854" max="11854" width="12.7109375" style="206" customWidth="1"/>
    <col min="11855" max="11855" width="1.5703125" style="206" customWidth="1"/>
    <col min="11856" max="11856" width="12.7109375" style="206" customWidth="1"/>
    <col min="11857" max="11857" width="1.5703125" style="206" customWidth="1"/>
    <col min="11858" max="11858" width="12.7109375" style="206" customWidth="1"/>
    <col min="11859" max="12032" width="12.7109375" style="206"/>
    <col min="12033" max="12033" width="4.140625" style="206" customWidth="1"/>
    <col min="12034" max="12034" width="1.5703125" style="206" customWidth="1"/>
    <col min="12035" max="12035" width="14.42578125" style="206" customWidth="1"/>
    <col min="12036" max="12036" width="1.28515625" style="206" customWidth="1"/>
    <col min="12037" max="12037" width="12.7109375" style="206" customWidth="1"/>
    <col min="12038" max="12038" width="1.5703125" style="206" customWidth="1"/>
    <col min="12039" max="12039" width="7.5703125" style="206" customWidth="1"/>
    <col min="12040" max="12040" width="1.5703125" style="206" customWidth="1"/>
    <col min="12041" max="12041" width="7.5703125" style="206" customWidth="1"/>
    <col min="12042" max="12042" width="1.85546875" style="206" customWidth="1"/>
    <col min="12043" max="12043" width="11.85546875" style="206" customWidth="1"/>
    <col min="12044" max="12044" width="0.85546875" style="206" customWidth="1"/>
    <col min="12045" max="12045" width="7.42578125" style="206" customWidth="1"/>
    <col min="12046" max="12046" width="2.140625" style="206" customWidth="1"/>
    <col min="12047" max="12047" width="6.7109375" style="206" customWidth="1"/>
    <col min="12048" max="12048" width="1.28515625" style="206" customWidth="1"/>
    <col min="12049" max="12049" width="12.7109375" style="206" customWidth="1"/>
    <col min="12050" max="12050" width="1.5703125" style="206" customWidth="1"/>
    <col min="12051" max="12051" width="8.140625" style="206" customWidth="1"/>
    <col min="12052" max="12052" width="1.5703125" style="206" customWidth="1"/>
    <col min="12053" max="12053" width="6.7109375" style="206" customWidth="1"/>
    <col min="12054" max="12054" width="1.28515625" style="206" customWidth="1"/>
    <col min="12055" max="12055" width="12.7109375" style="206" customWidth="1"/>
    <col min="12056" max="12056" width="1.28515625" style="206" customWidth="1"/>
    <col min="12057" max="12057" width="8.140625" style="206" customWidth="1"/>
    <col min="12058" max="12058" width="1.5703125" style="206" customWidth="1"/>
    <col min="12059" max="12059" width="6.7109375" style="206" customWidth="1"/>
    <col min="12060" max="12060" width="1.28515625" style="206" customWidth="1"/>
    <col min="12061" max="12061" width="12.7109375" style="206" customWidth="1"/>
    <col min="12062" max="12062" width="0.85546875" style="206" customWidth="1"/>
    <col min="12063" max="12063" width="8.140625" style="206" customWidth="1"/>
    <col min="12064" max="12064" width="1.7109375" style="206" customWidth="1"/>
    <col min="12065" max="12065" width="8.42578125" style="206" customWidth="1"/>
    <col min="12066" max="12067" width="1.5703125" style="206" customWidth="1"/>
    <col min="12068" max="12068" width="14.42578125" style="206" customWidth="1"/>
    <col min="12069" max="12069" width="1.5703125" style="206" customWidth="1"/>
    <col min="12070" max="12070" width="9.28515625" style="206" customWidth="1"/>
    <col min="12071" max="12071" width="1.5703125" style="206" customWidth="1"/>
    <col min="12072" max="12072" width="8.42578125" style="206" customWidth="1"/>
    <col min="12073" max="12073" width="1.5703125" style="206" customWidth="1"/>
    <col min="12074" max="12074" width="14.42578125" style="206" customWidth="1"/>
    <col min="12075" max="12075" width="1.5703125" style="206" customWidth="1"/>
    <col min="12076" max="12076" width="9.28515625" style="206" customWidth="1"/>
    <col min="12077" max="12077" width="1.5703125" style="206" customWidth="1"/>
    <col min="12078" max="12078" width="9.28515625" style="206" customWidth="1"/>
    <col min="12079" max="12079" width="1.5703125" style="206" customWidth="1"/>
    <col min="12080" max="12080" width="14.42578125" style="206" customWidth="1"/>
    <col min="12081" max="12081" width="1.5703125" style="206" customWidth="1"/>
    <col min="12082" max="12082" width="9.28515625" style="206" customWidth="1"/>
    <col min="12083" max="12083" width="1.5703125" style="206" customWidth="1"/>
    <col min="12084" max="12084" width="9.28515625" style="206" customWidth="1"/>
    <col min="12085" max="12085" width="1.5703125" style="206" customWidth="1"/>
    <col min="12086" max="12086" width="12.7109375" style="206" customWidth="1"/>
    <col min="12087" max="12087" width="1.5703125" style="206" customWidth="1"/>
    <col min="12088" max="12088" width="9.28515625" style="206" customWidth="1"/>
    <col min="12089" max="12089" width="1.5703125" style="206" customWidth="1"/>
    <col min="12090" max="12090" width="9.28515625" style="206" customWidth="1"/>
    <col min="12091" max="12091" width="1.5703125" style="206" customWidth="1"/>
    <col min="12092" max="12092" width="14.42578125" style="206" customWidth="1"/>
    <col min="12093" max="12093" width="1.5703125" style="206" customWidth="1"/>
    <col min="12094" max="12094" width="5" style="206" customWidth="1"/>
    <col min="12095" max="12095" width="5.42578125" style="206" customWidth="1"/>
    <col min="12096" max="12096" width="9.28515625" style="206" customWidth="1"/>
    <col min="12097" max="12097" width="1.5703125" style="206" customWidth="1"/>
    <col min="12098" max="12098" width="12.7109375" style="206" customWidth="1"/>
    <col min="12099" max="12099" width="1.5703125" style="206" customWidth="1"/>
    <col min="12100" max="12100" width="12.7109375" style="206" customWidth="1"/>
    <col min="12101" max="12101" width="1.5703125" style="206" customWidth="1"/>
    <col min="12102" max="12102" width="12.7109375" style="206" customWidth="1"/>
    <col min="12103" max="12103" width="1.5703125" style="206" customWidth="1"/>
    <col min="12104" max="12104" width="12.7109375" style="206" customWidth="1"/>
    <col min="12105" max="12105" width="1.5703125" style="206" customWidth="1"/>
    <col min="12106" max="12106" width="12.7109375" style="206" customWidth="1"/>
    <col min="12107" max="12107" width="1.5703125" style="206" customWidth="1"/>
    <col min="12108" max="12108" width="12.7109375" style="206" customWidth="1"/>
    <col min="12109" max="12109" width="1.5703125" style="206" customWidth="1"/>
    <col min="12110" max="12110" width="12.7109375" style="206" customWidth="1"/>
    <col min="12111" max="12111" width="1.5703125" style="206" customWidth="1"/>
    <col min="12112" max="12112" width="12.7109375" style="206" customWidth="1"/>
    <col min="12113" max="12113" width="1.5703125" style="206" customWidth="1"/>
    <col min="12114" max="12114" width="12.7109375" style="206" customWidth="1"/>
    <col min="12115" max="12288" width="12.7109375" style="206"/>
    <col min="12289" max="12289" width="4.140625" style="206" customWidth="1"/>
    <col min="12290" max="12290" width="1.5703125" style="206" customWidth="1"/>
    <col min="12291" max="12291" width="14.42578125" style="206" customWidth="1"/>
    <col min="12292" max="12292" width="1.28515625" style="206" customWidth="1"/>
    <col min="12293" max="12293" width="12.7109375" style="206" customWidth="1"/>
    <col min="12294" max="12294" width="1.5703125" style="206" customWidth="1"/>
    <col min="12295" max="12295" width="7.5703125" style="206" customWidth="1"/>
    <col min="12296" max="12296" width="1.5703125" style="206" customWidth="1"/>
    <col min="12297" max="12297" width="7.5703125" style="206" customWidth="1"/>
    <col min="12298" max="12298" width="1.85546875" style="206" customWidth="1"/>
    <col min="12299" max="12299" width="11.85546875" style="206" customWidth="1"/>
    <col min="12300" max="12300" width="0.85546875" style="206" customWidth="1"/>
    <col min="12301" max="12301" width="7.42578125" style="206" customWidth="1"/>
    <col min="12302" max="12302" width="2.140625" style="206" customWidth="1"/>
    <col min="12303" max="12303" width="6.7109375" style="206" customWidth="1"/>
    <col min="12304" max="12304" width="1.28515625" style="206" customWidth="1"/>
    <col min="12305" max="12305" width="12.7109375" style="206" customWidth="1"/>
    <col min="12306" max="12306" width="1.5703125" style="206" customWidth="1"/>
    <col min="12307" max="12307" width="8.140625" style="206" customWidth="1"/>
    <col min="12308" max="12308" width="1.5703125" style="206" customWidth="1"/>
    <col min="12309" max="12309" width="6.7109375" style="206" customWidth="1"/>
    <col min="12310" max="12310" width="1.28515625" style="206" customWidth="1"/>
    <col min="12311" max="12311" width="12.7109375" style="206" customWidth="1"/>
    <col min="12312" max="12312" width="1.28515625" style="206" customWidth="1"/>
    <col min="12313" max="12313" width="8.140625" style="206" customWidth="1"/>
    <col min="12314" max="12314" width="1.5703125" style="206" customWidth="1"/>
    <col min="12315" max="12315" width="6.7109375" style="206" customWidth="1"/>
    <col min="12316" max="12316" width="1.28515625" style="206" customWidth="1"/>
    <col min="12317" max="12317" width="12.7109375" style="206" customWidth="1"/>
    <col min="12318" max="12318" width="0.85546875" style="206" customWidth="1"/>
    <col min="12319" max="12319" width="8.140625" style="206" customWidth="1"/>
    <col min="12320" max="12320" width="1.7109375" style="206" customWidth="1"/>
    <col min="12321" max="12321" width="8.42578125" style="206" customWidth="1"/>
    <col min="12322" max="12323" width="1.5703125" style="206" customWidth="1"/>
    <col min="12324" max="12324" width="14.42578125" style="206" customWidth="1"/>
    <col min="12325" max="12325" width="1.5703125" style="206" customWidth="1"/>
    <col min="12326" max="12326" width="9.28515625" style="206" customWidth="1"/>
    <col min="12327" max="12327" width="1.5703125" style="206" customWidth="1"/>
    <col min="12328" max="12328" width="8.42578125" style="206" customWidth="1"/>
    <col min="12329" max="12329" width="1.5703125" style="206" customWidth="1"/>
    <col min="12330" max="12330" width="14.42578125" style="206" customWidth="1"/>
    <col min="12331" max="12331" width="1.5703125" style="206" customWidth="1"/>
    <col min="12332" max="12332" width="9.28515625" style="206" customWidth="1"/>
    <col min="12333" max="12333" width="1.5703125" style="206" customWidth="1"/>
    <col min="12334" max="12334" width="9.28515625" style="206" customWidth="1"/>
    <col min="12335" max="12335" width="1.5703125" style="206" customWidth="1"/>
    <col min="12336" max="12336" width="14.42578125" style="206" customWidth="1"/>
    <col min="12337" max="12337" width="1.5703125" style="206" customWidth="1"/>
    <col min="12338" max="12338" width="9.28515625" style="206" customWidth="1"/>
    <col min="12339" max="12339" width="1.5703125" style="206" customWidth="1"/>
    <col min="12340" max="12340" width="9.28515625" style="206" customWidth="1"/>
    <col min="12341" max="12341" width="1.5703125" style="206" customWidth="1"/>
    <col min="12342" max="12342" width="12.7109375" style="206" customWidth="1"/>
    <col min="12343" max="12343" width="1.5703125" style="206" customWidth="1"/>
    <col min="12344" max="12344" width="9.28515625" style="206" customWidth="1"/>
    <col min="12345" max="12345" width="1.5703125" style="206" customWidth="1"/>
    <col min="12346" max="12346" width="9.28515625" style="206" customWidth="1"/>
    <col min="12347" max="12347" width="1.5703125" style="206" customWidth="1"/>
    <col min="12348" max="12348" width="14.42578125" style="206" customWidth="1"/>
    <col min="12349" max="12349" width="1.5703125" style="206" customWidth="1"/>
    <col min="12350" max="12350" width="5" style="206" customWidth="1"/>
    <col min="12351" max="12351" width="5.42578125" style="206" customWidth="1"/>
    <col min="12352" max="12352" width="9.28515625" style="206" customWidth="1"/>
    <col min="12353" max="12353" width="1.5703125" style="206" customWidth="1"/>
    <col min="12354" max="12354" width="12.7109375" style="206" customWidth="1"/>
    <col min="12355" max="12355" width="1.5703125" style="206" customWidth="1"/>
    <col min="12356" max="12356" width="12.7109375" style="206" customWidth="1"/>
    <col min="12357" max="12357" width="1.5703125" style="206" customWidth="1"/>
    <col min="12358" max="12358" width="12.7109375" style="206" customWidth="1"/>
    <col min="12359" max="12359" width="1.5703125" style="206" customWidth="1"/>
    <col min="12360" max="12360" width="12.7109375" style="206" customWidth="1"/>
    <col min="12361" max="12361" width="1.5703125" style="206" customWidth="1"/>
    <col min="12362" max="12362" width="12.7109375" style="206" customWidth="1"/>
    <col min="12363" max="12363" width="1.5703125" style="206" customWidth="1"/>
    <col min="12364" max="12364" width="12.7109375" style="206" customWidth="1"/>
    <col min="12365" max="12365" width="1.5703125" style="206" customWidth="1"/>
    <col min="12366" max="12366" width="12.7109375" style="206" customWidth="1"/>
    <col min="12367" max="12367" width="1.5703125" style="206" customWidth="1"/>
    <col min="12368" max="12368" width="12.7109375" style="206" customWidth="1"/>
    <col min="12369" max="12369" width="1.5703125" style="206" customWidth="1"/>
    <col min="12370" max="12370" width="12.7109375" style="206" customWidth="1"/>
    <col min="12371" max="12544" width="12.7109375" style="206"/>
    <col min="12545" max="12545" width="4.140625" style="206" customWidth="1"/>
    <col min="12546" max="12546" width="1.5703125" style="206" customWidth="1"/>
    <col min="12547" max="12547" width="14.42578125" style="206" customWidth="1"/>
    <col min="12548" max="12548" width="1.28515625" style="206" customWidth="1"/>
    <col min="12549" max="12549" width="12.7109375" style="206" customWidth="1"/>
    <col min="12550" max="12550" width="1.5703125" style="206" customWidth="1"/>
    <col min="12551" max="12551" width="7.5703125" style="206" customWidth="1"/>
    <col min="12552" max="12552" width="1.5703125" style="206" customWidth="1"/>
    <col min="12553" max="12553" width="7.5703125" style="206" customWidth="1"/>
    <col min="12554" max="12554" width="1.85546875" style="206" customWidth="1"/>
    <col min="12555" max="12555" width="11.85546875" style="206" customWidth="1"/>
    <col min="12556" max="12556" width="0.85546875" style="206" customWidth="1"/>
    <col min="12557" max="12557" width="7.42578125" style="206" customWidth="1"/>
    <col min="12558" max="12558" width="2.140625" style="206" customWidth="1"/>
    <col min="12559" max="12559" width="6.7109375" style="206" customWidth="1"/>
    <col min="12560" max="12560" width="1.28515625" style="206" customWidth="1"/>
    <col min="12561" max="12561" width="12.7109375" style="206" customWidth="1"/>
    <col min="12562" max="12562" width="1.5703125" style="206" customWidth="1"/>
    <col min="12563" max="12563" width="8.140625" style="206" customWidth="1"/>
    <col min="12564" max="12564" width="1.5703125" style="206" customWidth="1"/>
    <col min="12565" max="12565" width="6.7109375" style="206" customWidth="1"/>
    <col min="12566" max="12566" width="1.28515625" style="206" customWidth="1"/>
    <col min="12567" max="12567" width="12.7109375" style="206" customWidth="1"/>
    <col min="12568" max="12568" width="1.28515625" style="206" customWidth="1"/>
    <col min="12569" max="12569" width="8.140625" style="206" customWidth="1"/>
    <col min="12570" max="12570" width="1.5703125" style="206" customWidth="1"/>
    <col min="12571" max="12571" width="6.7109375" style="206" customWidth="1"/>
    <col min="12572" max="12572" width="1.28515625" style="206" customWidth="1"/>
    <col min="12573" max="12573" width="12.7109375" style="206" customWidth="1"/>
    <col min="12574" max="12574" width="0.85546875" style="206" customWidth="1"/>
    <col min="12575" max="12575" width="8.140625" style="206" customWidth="1"/>
    <col min="12576" max="12576" width="1.7109375" style="206" customWidth="1"/>
    <col min="12577" max="12577" width="8.42578125" style="206" customWidth="1"/>
    <col min="12578" max="12579" width="1.5703125" style="206" customWidth="1"/>
    <col min="12580" max="12580" width="14.42578125" style="206" customWidth="1"/>
    <col min="12581" max="12581" width="1.5703125" style="206" customWidth="1"/>
    <col min="12582" max="12582" width="9.28515625" style="206" customWidth="1"/>
    <col min="12583" max="12583" width="1.5703125" style="206" customWidth="1"/>
    <col min="12584" max="12584" width="8.42578125" style="206" customWidth="1"/>
    <col min="12585" max="12585" width="1.5703125" style="206" customWidth="1"/>
    <col min="12586" max="12586" width="14.42578125" style="206" customWidth="1"/>
    <col min="12587" max="12587" width="1.5703125" style="206" customWidth="1"/>
    <col min="12588" max="12588" width="9.28515625" style="206" customWidth="1"/>
    <col min="12589" max="12589" width="1.5703125" style="206" customWidth="1"/>
    <col min="12590" max="12590" width="9.28515625" style="206" customWidth="1"/>
    <col min="12591" max="12591" width="1.5703125" style="206" customWidth="1"/>
    <col min="12592" max="12592" width="14.42578125" style="206" customWidth="1"/>
    <col min="12593" max="12593" width="1.5703125" style="206" customWidth="1"/>
    <col min="12594" max="12594" width="9.28515625" style="206" customWidth="1"/>
    <col min="12595" max="12595" width="1.5703125" style="206" customWidth="1"/>
    <col min="12596" max="12596" width="9.28515625" style="206" customWidth="1"/>
    <col min="12597" max="12597" width="1.5703125" style="206" customWidth="1"/>
    <col min="12598" max="12598" width="12.7109375" style="206" customWidth="1"/>
    <col min="12599" max="12599" width="1.5703125" style="206" customWidth="1"/>
    <col min="12600" max="12600" width="9.28515625" style="206" customWidth="1"/>
    <col min="12601" max="12601" width="1.5703125" style="206" customWidth="1"/>
    <col min="12602" max="12602" width="9.28515625" style="206" customWidth="1"/>
    <col min="12603" max="12603" width="1.5703125" style="206" customWidth="1"/>
    <col min="12604" max="12604" width="14.42578125" style="206" customWidth="1"/>
    <col min="12605" max="12605" width="1.5703125" style="206" customWidth="1"/>
    <col min="12606" max="12606" width="5" style="206" customWidth="1"/>
    <col min="12607" max="12607" width="5.42578125" style="206" customWidth="1"/>
    <col min="12608" max="12608" width="9.28515625" style="206" customWidth="1"/>
    <col min="12609" max="12609" width="1.5703125" style="206" customWidth="1"/>
    <col min="12610" max="12610" width="12.7109375" style="206" customWidth="1"/>
    <col min="12611" max="12611" width="1.5703125" style="206" customWidth="1"/>
    <col min="12612" max="12612" width="12.7109375" style="206" customWidth="1"/>
    <col min="12613" max="12613" width="1.5703125" style="206" customWidth="1"/>
    <col min="12614" max="12614" width="12.7109375" style="206" customWidth="1"/>
    <col min="12615" max="12615" width="1.5703125" style="206" customWidth="1"/>
    <col min="12616" max="12616" width="12.7109375" style="206" customWidth="1"/>
    <col min="12617" max="12617" width="1.5703125" style="206" customWidth="1"/>
    <col min="12618" max="12618" width="12.7109375" style="206" customWidth="1"/>
    <col min="12619" max="12619" width="1.5703125" style="206" customWidth="1"/>
    <col min="12620" max="12620" width="12.7109375" style="206" customWidth="1"/>
    <col min="12621" max="12621" width="1.5703125" style="206" customWidth="1"/>
    <col min="12622" max="12622" width="12.7109375" style="206" customWidth="1"/>
    <col min="12623" max="12623" width="1.5703125" style="206" customWidth="1"/>
    <col min="12624" max="12624" width="12.7109375" style="206" customWidth="1"/>
    <col min="12625" max="12625" width="1.5703125" style="206" customWidth="1"/>
    <col min="12626" max="12626" width="12.7109375" style="206" customWidth="1"/>
    <col min="12627" max="12800" width="12.7109375" style="206"/>
    <col min="12801" max="12801" width="4.140625" style="206" customWidth="1"/>
    <col min="12802" max="12802" width="1.5703125" style="206" customWidth="1"/>
    <col min="12803" max="12803" width="14.42578125" style="206" customWidth="1"/>
    <col min="12804" max="12804" width="1.28515625" style="206" customWidth="1"/>
    <col min="12805" max="12805" width="12.7109375" style="206" customWidth="1"/>
    <col min="12806" max="12806" width="1.5703125" style="206" customWidth="1"/>
    <col min="12807" max="12807" width="7.5703125" style="206" customWidth="1"/>
    <col min="12808" max="12808" width="1.5703125" style="206" customWidth="1"/>
    <col min="12809" max="12809" width="7.5703125" style="206" customWidth="1"/>
    <col min="12810" max="12810" width="1.85546875" style="206" customWidth="1"/>
    <col min="12811" max="12811" width="11.85546875" style="206" customWidth="1"/>
    <col min="12812" max="12812" width="0.85546875" style="206" customWidth="1"/>
    <col min="12813" max="12813" width="7.42578125" style="206" customWidth="1"/>
    <col min="12814" max="12814" width="2.140625" style="206" customWidth="1"/>
    <col min="12815" max="12815" width="6.7109375" style="206" customWidth="1"/>
    <col min="12816" max="12816" width="1.28515625" style="206" customWidth="1"/>
    <col min="12817" max="12817" width="12.7109375" style="206" customWidth="1"/>
    <col min="12818" max="12818" width="1.5703125" style="206" customWidth="1"/>
    <col min="12819" max="12819" width="8.140625" style="206" customWidth="1"/>
    <col min="12820" max="12820" width="1.5703125" style="206" customWidth="1"/>
    <col min="12821" max="12821" width="6.7109375" style="206" customWidth="1"/>
    <col min="12822" max="12822" width="1.28515625" style="206" customWidth="1"/>
    <col min="12823" max="12823" width="12.7109375" style="206" customWidth="1"/>
    <col min="12824" max="12824" width="1.28515625" style="206" customWidth="1"/>
    <col min="12825" max="12825" width="8.140625" style="206" customWidth="1"/>
    <col min="12826" max="12826" width="1.5703125" style="206" customWidth="1"/>
    <col min="12827" max="12827" width="6.7109375" style="206" customWidth="1"/>
    <col min="12828" max="12828" width="1.28515625" style="206" customWidth="1"/>
    <col min="12829" max="12829" width="12.7109375" style="206" customWidth="1"/>
    <col min="12830" max="12830" width="0.85546875" style="206" customWidth="1"/>
    <col min="12831" max="12831" width="8.140625" style="206" customWidth="1"/>
    <col min="12832" max="12832" width="1.7109375" style="206" customWidth="1"/>
    <col min="12833" max="12833" width="8.42578125" style="206" customWidth="1"/>
    <col min="12834" max="12835" width="1.5703125" style="206" customWidth="1"/>
    <col min="12836" max="12836" width="14.42578125" style="206" customWidth="1"/>
    <col min="12837" max="12837" width="1.5703125" style="206" customWidth="1"/>
    <col min="12838" max="12838" width="9.28515625" style="206" customWidth="1"/>
    <col min="12839" max="12839" width="1.5703125" style="206" customWidth="1"/>
    <col min="12840" max="12840" width="8.42578125" style="206" customWidth="1"/>
    <col min="12841" max="12841" width="1.5703125" style="206" customWidth="1"/>
    <col min="12842" max="12842" width="14.42578125" style="206" customWidth="1"/>
    <col min="12843" max="12843" width="1.5703125" style="206" customWidth="1"/>
    <col min="12844" max="12844" width="9.28515625" style="206" customWidth="1"/>
    <col min="12845" max="12845" width="1.5703125" style="206" customWidth="1"/>
    <col min="12846" max="12846" width="9.28515625" style="206" customWidth="1"/>
    <col min="12847" max="12847" width="1.5703125" style="206" customWidth="1"/>
    <col min="12848" max="12848" width="14.42578125" style="206" customWidth="1"/>
    <col min="12849" max="12849" width="1.5703125" style="206" customWidth="1"/>
    <col min="12850" max="12850" width="9.28515625" style="206" customWidth="1"/>
    <col min="12851" max="12851" width="1.5703125" style="206" customWidth="1"/>
    <col min="12852" max="12852" width="9.28515625" style="206" customWidth="1"/>
    <col min="12853" max="12853" width="1.5703125" style="206" customWidth="1"/>
    <col min="12854" max="12854" width="12.7109375" style="206" customWidth="1"/>
    <col min="12855" max="12855" width="1.5703125" style="206" customWidth="1"/>
    <col min="12856" max="12856" width="9.28515625" style="206" customWidth="1"/>
    <col min="12857" max="12857" width="1.5703125" style="206" customWidth="1"/>
    <col min="12858" max="12858" width="9.28515625" style="206" customWidth="1"/>
    <col min="12859" max="12859" width="1.5703125" style="206" customWidth="1"/>
    <col min="12860" max="12860" width="14.42578125" style="206" customWidth="1"/>
    <col min="12861" max="12861" width="1.5703125" style="206" customWidth="1"/>
    <col min="12862" max="12862" width="5" style="206" customWidth="1"/>
    <col min="12863" max="12863" width="5.42578125" style="206" customWidth="1"/>
    <col min="12864" max="12864" width="9.28515625" style="206" customWidth="1"/>
    <col min="12865" max="12865" width="1.5703125" style="206" customWidth="1"/>
    <col min="12866" max="12866" width="12.7109375" style="206" customWidth="1"/>
    <col min="12867" max="12867" width="1.5703125" style="206" customWidth="1"/>
    <col min="12868" max="12868" width="12.7109375" style="206" customWidth="1"/>
    <col min="12869" max="12869" width="1.5703125" style="206" customWidth="1"/>
    <col min="12870" max="12870" width="12.7109375" style="206" customWidth="1"/>
    <col min="12871" max="12871" width="1.5703125" style="206" customWidth="1"/>
    <col min="12872" max="12872" width="12.7109375" style="206" customWidth="1"/>
    <col min="12873" max="12873" width="1.5703125" style="206" customWidth="1"/>
    <col min="12874" max="12874" width="12.7109375" style="206" customWidth="1"/>
    <col min="12875" max="12875" width="1.5703125" style="206" customWidth="1"/>
    <col min="12876" max="12876" width="12.7109375" style="206" customWidth="1"/>
    <col min="12877" max="12877" width="1.5703125" style="206" customWidth="1"/>
    <col min="12878" max="12878" width="12.7109375" style="206" customWidth="1"/>
    <col min="12879" max="12879" width="1.5703125" style="206" customWidth="1"/>
    <col min="12880" max="12880" width="12.7109375" style="206" customWidth="1"/>
    <col min="12881" max="12881" width="1.5703125" style="206" customWidth="1"/>
    <col min="12882" max="12882" width="12.7109375" style="206" customWidth="1"/>
    <col min="12883" max="13056" width="12.7109375" style="206"/>
    <col min="13057" max="13057" width="4.140625" style="206" customWidth="1"/>
    <col min="13058" max="13058" width="1.5703125" style="206" customWidth="1"/>
    <col min="13059" max="13059" width="14.42578125" style="206" customWidth="1"/>
    <col min="13060" max="13060" width="1.28515625" style="206" customWidth="1"/>
    <col min="13061" max="13061" width="12.7109375" style="206" customWidth="1"/>
    <col min="13062" max="13062" width="1.5703125" style="206" customWidth="1"/>
    <col min="13063" max="13063" width="7.5703125" style="206" customWidth="1"/>
    <col min="13064" max="13064" width="1.5703125" style="206" customWidth="1"/>
    <col min="13065" max="13065" width="7.5703125" style="206" customWidth="1"/>
    <col min="13066" max="13066" width="1.85546875" style="206" customWidth="1"/>
    <col min="13067" max="13067" width="11.85546875" style="206" customWidth="1"/>
    <col min="13068" max="13068" width="0.85546875" style="206" customWidth="1"/>
    <col min="13069" max="13069" width="7.42578125" style="206" customWidth="1"/>
    <col min="13070" max="13070" width="2.140625" style="206" customWidth="1"/>
    <col min="13071" max="13071" width="6.7109375" style="206" customWidth="1"/>
    <col min="13072" max="13072" width="1.28515625" style="206" customWidth="1"/>
    <col min="13073" max="13073" width="12.7109375" style="206" customWidth="1"/>
    <col min="13074" max="13074" width="1.5703125" style="206" customWidth="1"/>
    <col min="13075" max="13075" width="8.140625" style="206" customWidth="1"/>
    <col min="13076" max="13076" width="1.5703125" style="206" customWidth="1"/>
    <col min="13077" max="13077" width="6.7109375" style="206" customWidth="1"/>
    <col min="13078" max="13078" width="1.28515625" style="206" customWidth="1"/>
    <col min="13079" max="13079" width="12.7109375" style="206" customWidth="1"/>
    <col min="13080" max="13080" width="1.28515625" style="206" customWidth="1"/>
    <col min="13081" max="13081" width="8.140625" style="206" customWidth="1"/>
    <col min="13082" max="13082" width="1.5703125" style="206" customWidth="1"/>
    <col min="13083" max="13083" width="6.7109375" style="206" customWidth="1"/>
    <col min="13084" max="13084" width="1.28515625" style="206" customWidth="1"/>
    <col min="13085" max="13085" width="12.7109375" style="206" customWidth="1"/>
    <col min="13086" max="13086" width="0.85546875" style="206" customWidth="1"/>
    <col min="13087" max="13087" width="8.140625" style="206" customWidth="1"/>
    <col min="13088" max="13088" width="1.7109375" style="206" customWidth="1"/>
    <col min="13089" max="13089" width="8.42578125" style="206" customWidth="1"/>
    <col min="13090" max="13091" width="1.5703125" style="206" customWidth="1"/>
    <col min="13092" max="13092" width="14.42578125" style="206" customWidth="1"/>
    <col min="13093" max="13093" width="1.5703125" style="206" customWidth="1"/>
    <col min="13094" max="13094" width="9.28515625" style="206" customWidth="1"/>
    <col min="13095" max="13095" width="1.5703125" style="206" customWidth="1"/>
    <col min="13096" max="13096" width="8.42578125" style="206" customWidth="1"/>
    <col min="13097" max="13097" width="1.5703125" style="206" customWidth="1"/>
    <col min="13098" max="13098" width="14.42578125" style="206" customWidth="1"/>
    <col min="13099" max="13099" width="1.5703125" style="206" customWidth="1"/>
    <col min="13100" max="13100" width="9.28515625" style="206" customWidth="1"/>
    <col min="13101" max="13101" width="1.5703125" style="206" customWidth="1"/>
    <col min="13102" max="13102" width="9.28515625" style="206" customWidth="1"/>
    <col min="13103" max="13103" width="1.5703125" style="206" customWidth="1"/>
    <col min="13104" max="13104" width="14.42578125" style="206" customWidth="1"/>
    <col min="13105" max="13105" width="1.5703125" style="206" customWidth="1"/>
    <col min="13106" max="13106" width="9.28515625" style="206" customWidth="1"/>
    <col min="13107" max="13107" width="1.5703125" style="206" customWidth="1"/>
    <col min="13108" max="13108" width="9.28515625" style="206" customWidth="1"/>
    <col min="13109" max="13109" width="1.5703125" style="206" customWidth="1"/>
    <col min="13110" max="13110" width="12.7109375" style="206" customWidth="1"/>
    <col min="13111" max="13111" width="1.5703125" style="206" customWidth="1"/>
    <col min="13112" max="13112" width="9.28515625" style="206" customWidth="1"/>
    <col min="13113" max="13113" width="1.5703125" style="206" customWidth="1"/>
    <col min="13114" max="13114" width="9.28515625" style="206" customWidth="1"/>
    <col min="13115" max="13115" width="1.5703125" style="206" customWidth="1"/>
    <col min="13116" max="13116" width="14.42578125" style="206" customWidth="1"/>
    <col min="13117" max="13117" width="1.5703125" style="206" customWidth="1"/>
    <col min="13118" max="13118" width="5" style="206" customWidth="1"/>
    <col min="13119" max="13119" width="5.42578125" style="206" customWidth="1"/>
    <col min="13120" max="13120" width="9.28515625" style="206" customWidth="1"/>
    <col min="13121" max="13121" width="1.5703125" style="206" customWidth="1"/>
    <col min="13122" max="13122" width="12.7109375" style="206" customWidth="1"/>
    <col min="13123" max="13123" width="1.5703125" style="206" customWidth="1"/>
    <col min="13124" max="13124" width="12.7109375" style="206" customWidth="1"/>
    <col min="13125" max="13125" width="1.5703125" style="206" customWidth="1"/>
    <col min="13126" max="13126" width="12.7109375" style="206" customWidth="1"/>
    <col min="13127" max="13127" width="1.5703125" style="206" customWidth="1"/>
    <col min="13128" max="13128" width="12.7109375" style="206" customWidth="1"/>
    <col min="13129" max="13129" width="1.5703125" style="206" customWidth="1"/>
    <col min="13130" max="13130" width="12.7109375" style="206" customWidth="1"/>
    <col min="13131" max="13131" width="1.5703125" style="206" customWidth="1"/>
    <col min="13132" max="13132" width="12.7109375" style="206" customWidth="1"/>
    <col min="13133" max="13133" width="1.5703125" style="206" customWidth="1"/>
    <col min="13134" max="13134" width="12.7109375" style="206" customWidth="1"/>
    <col min="13135" max="13135" width="1.5703125" style="206" customWidth="1"/>
    <col min="13136" max="13136" width="12.7109375" style="206" customWidth="1"/>
    <col min="13137" max="13137" width="1.5703125" style="206" customWidth="1"/>
    <col min="13138" max="13138" width="12.7109375" style="206" customWidth="1"/>
    <col min="13139" max="13312" width="12.7109375" style="206"/>
    <col min="13313" max="13313" width="4.140625" style="206" customWidth="1"/>
    <col min="13314" max="13314" width="1.5703125" style="206" customWidth="1"/>
    <col min="13315" max="13315" width="14.42578125" style="206" customWidth="1"/>
    <col min="13316" max="13316" width="1.28515625" style="206" customWidth="1"/>
    <col min="13317" max="13317" width="12.7109375" style="206" customWidth="1"/>
    <col min="13318" max="13318" width="1.5703125" style="206" customWidth="1"/>
    <col min="13319" max="13319" width="7.5703125" style="206" customWidth="1"/>
    <col min="13320" max="13320" width="1.5703125" style="206" customWidth="1"/>
    <col min="13321" max="13321" width="7.5703125" style="206" customWidth="1"/>
    <col min="13322" max="13322" width="1.85546875" style="206" customWidth="1"/>
    <col min="13323" max="13323" width="11.85546875" style="206" customWidth="1"/>
    <col min="13324" max="13324" width="0.85546875" style="206" customWidth="1"/>
    <col min="13325" max="13325" width="7.42578125" style="206" customWidth="1"/>
    <col min="13326" max="13326" width="2.140625" style="206" customWidth="1"/>
    <col min="13327" max="13327" width="6.7109375" style="206" customWidth="1"/>
    <col min="13328" max="13328" width="1.28515625" style="206" customWidth="1"/>
    <col min="13329" max="13329" width="12.7109375" style="206" customWidth="1"/>
    <col min="13330" max="13330" width="1.5703125" style="206" customWidth="1"/>
    <col min="13331" max="13331" width="8.140625" style="206" customWidth="1"/>
    <col min="13332" max="13332" width="1.5703125" style="206" customWidth="1"/>
    <col min="13333" max="13333" width="6.7109375" style="206" customWidth="1"/>
    <col min="13334" max="13334" width="1.28515625" style="206" customWidth="1"/>
    <col min="13335" max="13335" width="12.7109375" style="206" customWidth="1"/>
    <col min="13336" max="13336" width="1.28515625" style="206" customWidth="1"/>
    <col min="13337" max="13337" width="8.140625" style="206" customWidth="1"/>
    <col min="13338" max="13338" width="1.5703125" style="206" customWidth="1"/>
    <col min="13339" max="13339" width="6.7109375" style="206" customWidth="1"/>
    <col min="13340" max="13340" width="1.28515625" style="206" customWidth="1"/>
    <col min="13341" max="13341" width="12.7109375" style="206" customWidth="1"/>
    <col min="13342" max="13342" width="0.85546875" style="206" customWidth="1"/>
    <col min="13343" max="13343" width="8.140625" style="206" customWidth="1"/>
    <col min="13344" max="13344" width="1.7109375" style="206" customWidth="1"/>
    <col min="13345" max="13345" width="8.42578125" style="206" customWidth="1"/>
    <col min="13346" max="13347" width="1.5703125" style="206" customWidth="1"/>
    <col min="13348" max="13348" width="14.42578125" style="206" customWidth="1"/>
    <col min="13349" max="13349" width="1.5703125" style="206" customWidth="1"/>
    <col min="13350" max="13350" width="9.28515625" style="206" customWidth="1"/>
    <col min="13351" max="13351" width="1.5703125" style="206" customWidth="1"/>
    <col min="13352" max="13352" width="8.42578125" style="206" customWidth="1"/>
    <col min="13353" max="13353" width="1.5703125" style="206" customWidth="1"/>
    <col min="13354" max="13354" width="14.42578125" style="206" customWidth="1"/>
    <col min="13355" max="13355" width="1.5703125" style="206" customWidth="1"/>
    <col min="13356" max="13356" width="9.28515625" style="206" customWidth="1"/>
    <col min="13357" max="13357" width="1.5703125" style="206" customWidth="1"/>
    <col min="13358" max="13358" width="9.28515625" style="206" customWidth="1"/>
    <col min="13359" max="13359" width="1.5703125" style="206" customWidth="1"/>
    <col min="13360" max="13360" width="14.42578125" style="206" customWidth="1"/>
    <col min="13361" max="13361" width="1.5703125" style="206" customWidth="1"/>
    <col min="13362" max="13362" width="9.28515625" style="206" customWidth="1"/>
    <col min="13363" max="13363" width="1.5703125" style="206" customWidth="1"/>
    <col min="13364" max="13364" width="9.28515625" style="206" customWidth="1"/>
    <col min="13365" max="13365" width="1.5703125" style="206" customWidth="1"/>
    <col min="13366" max="13366" width="12.7109375" style="206" customWidth="1"/>
    <col min="13367" max="13367" width="1.5703125" style="206" customWidth="1"/>
    <col min="13368" max="13368" width="9.28515625" style="206" customWidth="1"/>
    <col min="13369" max="13369" width="1.5703125" style="206" customWidth="1"/>
    <col min="13370" max="13370" width="9.28515625" style="206" customWidth="1"/>
    <col min="13371" max="13371" width="1.5703125" style="206" customWidth="1"/>
    <col min="13372" max="13372" width="14.42578125" style="206" customWidth="1"/>
    <col min="13373" max="13373" width="1.5703125" style="206" customWidth="1"/>
    <col min="13374" max="13374" width="5" style="206" customWidth="1"/>
    <col min="13375" max="13375" width="5.42578125" style="206" customWidth="1"/>
    <col min="13376" max="13376" width="9.28515625" style="206" customWidth="1"/>
    <col min="13377" max="13377" width="1.5703125" style="206" customWidth="1"/>
    <col min="13378" max="13378" width="12.7109375" style="206" customWidth="1"/>
    <col min="13379" max="13379" width="1.5703125" style="206" customWidth="1"/>
    <col min="13380" max="13380" width="12.7109375" style="206" customWidth="1"/>
    <col min="13381" max="13381" width="1.5703125" style="206" customWidth="1"/>
    <col min="13382" max="13382" width="12.7109375" style="206" customWidth="1"/>
    <col min="13383" max="13383" width="1.5703125" style="206" customWidth="1"/>
    <col min="13384" max="13384" width="12.7109375" style="206" customWidth="1"/>
    <col min="13385" max="13385" width="1.5703125" style="206" customWidth="1"/>
    <col min="13386" max="13386" width="12.7109375" style="206" customWidth="1"/>
    <col min="13387" max="13387" width="1.5703125" style="206" customWidth="1"/>
    <col min="13388" max="13388" width="12.7109375" style="206" customWidth="1"/>
    <col min="13389" max="13389" width="1.5703125" style="206" customWidth="1"/>
    <col min="13390" max="13390" width="12.7109375" style="206" customWidth="1"/>
    <col min="13391" max="13391" width="1.5703125" style="206" customWidth="1"/>
    <col min="13392" max="13392" width="12.7109375" style="206" customWidth="1"/>
    <col min="13393" max="13393" width="1.5703125" style="206" customWidth="1"/>
    <col min="13394" max="13394" width="12.7109375" style="206" customWidth="1"/>
    <col min="13395" max="13568" width="12.7109375" style="206"/>
    <col min="13569" max="13569" width="4.140625" style="206" customWidth="1"/>
    <col min="13570" max="13570" width="1.5703125" style="206" customWidth="1"/>
    <col min="13571" max="13571" width="14.42578125" style="206" customWidth="1"/>
    <col min="13572" max="13572" width="1.28515625" style="206" customWidth="1"/>
    <col min="13573" max="13573" width="12.7109375" style="206" customWidth="1"/>
    <col min="13574" max="13574" width="1.5703125" style="206" customWidth="1"/>
    <col min="13575" max="13575" width="7.5703125" style="206" customWidth="1"/>
    <col min="13576" max="13576" width="1.5703125" style="206" customWidth="1"/>
    <col min="13577" max="13577" width="7.5703125" style="206" customWidth="1"/>
    <col min="13578" max="13578" width="1.85546875" style="206" customWidth="1"/>
    <col min="13579" max="13579" width="11.85546875" style="206" customWidth="1"/>
    <col min="13580" max="13580" width="0.85546875" style="206" customWidth="1"/>
    <col min="13581" max="13581" width="7.42578125" style="206" customWidth="1"/>
    <col min="13582" max="13582" width="2.140625" style="206" customWidth="1"/>
    <col min="13583" max="13583" width="6.7109375" style="206" customWidth="1"/>
    <col min="13584" max="13584" width="1.28515625" style="206" customWidth="1"/>
    <col min="13585" max="13585" width="12.7109375" style="206" customWidth="1"/>
    <col min="13586" max="13586" width="1.5703125" style="206" customWidth="1"/>
    <col min="13587" max="13587" width="8.140625" style="206" customWidth="1"/>
    <col min="13588" max="13588" width="1.5703125" style="206" customWidth="1"/>
    <col min="13589" max="13589" width="6.7109375" style="206" customWidth="1"/>
    <col min="13590" max="13590" width="1.28515625" style="206" customWidth="1"/>
    <col min="13591" max="13591" width="12.7109375" style="206" customWidth="1"/>
    <col min="13592" max="13592" width="1.28515625" style="206" customWidth="1"/>
    <col min="13593" max="13593" width="8.140625" style="206" customWidth="1"/>
    <col min="13594" max="13594" width="1.5703125" style="206" customWidth="1"/>
    <col min="13595" max="13595" width="6.7109375" style="206" customWidth="1"/>
    <col min="13596" max="13596" width="1.28515625" style="206" customWidth="1"/>
    <col min="13597" max="13597" width="12.7109375" style="206" customWidth="1"/>
    <col min="13598" max="13598" width="0.85546875" style="206" customWidth="1"/>
    <col min="13599" max="13599" width="8.140625" style="206" customWidth="1"/>
    <col min="13600" max="13600" width="1.7109375" style="206" customWidth="1"/>
    <col min="13601" max="13601" width="8.42578125" style="206" customWidth="1"/>
    <col min="13602" max="13603" width="1.5703125" style="206" customWidth="1"/>
    <col min="13604" max="13604" width="14.42578125" style="206" customWidth="1"/>
    <col min="13605" max="13605" width="1.5703125" style="206" customWidth="1"/>
    <col min="13606" max="13606" width="9.28515625" style="206" customWidth="1"/>
    <col min="13607" max="13607" width="1.5703125" style="206" customWidth="1"/>
    <col min="13608" max="13608" width="8.42578125" style="206" customWidth="1"/>
    <col min="13609" max="13609" width="1.5703125" style="206" customWidth="1"/>
    <col min="13610" max="13610" width="14.42578125" style="206" customWidth="1"/>
    <col min="13611" max="13611" width="1.5703125" style="206" customWidth="1"/>
    <col min="13612" max="13612" width="9.28515625" style="206" customWidth="1"/>
    <col min="13613" max="13613" width="1.5703125" style="206" customWidth="1"/>
    <col min="13614" max="13614" width="9.28515625" style="206" customWidth="1"/>
    <col min="13615" max="13615" width="1.5703125" style="206" customWidth="1"/>
    <col min="13616" max="13616" width="14.42578125" style="206" customWidth="1"/>
    <col min="13617" max="13617" width="1.5703125" style="206" customWidth="1"/>
    <col min="13618" max="13618" width="9.28515625" style="206" customWidth="1"/>
    <col min="13619" max="13619" width="1.5703125" style="206" customWidth="1"/>
    <col min="13620" max="13620" width="9.28515625" style="206" customWidth="1"/>
    <col min="13621" max="13621" width="1.5703125" style="206" customWidth="1"/>
    <col min="13622" max="13622" width="12.7109375" style="206" customWidth="1"/>
    <col min="13623" max="13623" width="1.5703125" style="206" customWidth="1"/>
    <col min="13624" max="13624" width="9.28515625" style="206" customWidth="1"/>
    <col min="13625" max="13625" width="1.5703125" style="206" customWidth="1"/>
    <col min="13626" max="13626" width="9.28515625" style="206" customWidth="1"/>
    <col min="13627" max="13627" width="1.5703125" style="206" customWidth="1"/>
    <col min="13628" max="13628" width="14.42578125" style="206" customWidth="1"/>
    <col min="13629" max="13629" width="1.5703125" style="206" customWidth="1"/>
    <col min="13630" max="13630" width="5" style="206" customWidth="1"/>
    <col min="13631" max="13631" width="5.42578125" style="206" customWidth="1"/>
    <col min="13632" max="13632" width="9.28515625" style="206" customWidth="1"/>
    <col min="13633" max="13633" width="1.5703125" style="206" customWidth="1"/>
    <col min="13634" max="13634" width="12.7109375" style="206" customWidth="1"/>
    <col min="13635" max="13635" width="1.5703125" style="206" customWidth="1"/>
    <col min="13636" max="13636" width="12.7109375" style="206" customWidth="1"/>
    <col min="13637" max="13637" width="1.5703125" style="206" customWidth="1"/>
    <col min="13638" max="13638" width="12.7109375" style="206" customWidth="1"/>
    <col min="13639" max="13639" width="1.5703125" style="206" customWidth="1"/>
    <col min="13640" max="13640" width="12.7109375" style="206" customWidth="1"/>
    <col min="13641" max="13641" width="1.5703125" style="206" customWidth="1"/>
    <col min="13642" max="13642" width="12.7109375" style="206" customWidth="1"/>
    <col min="13643" max="13643" width="1.5703125" style="206" customWidth="1"/>
    <col min="13644" max="13644" width="12.7109375" style="206" customWidth="1"/>
    <col min="13645" max="13645" width="1.5703125" style="206" customWidth="1"/>
    <col min="13646" max="13646" width="12.7109375" style="206" customWidth="1"/>
    <col min="13647" max="13647" width="1.5703125" style="206" customWidth="1"/>
    <col min="13648" max="13648" width="12.7109375" style="206" customWidth="1"/>
    <col min="13649" max="13649" width="1.5703125" style="206" customWidth="1"/>
    <col min="13650" max="13650" width="12.7109375" style="206" customWidth="1"/>
    <col min="13651" max="13824" width="12.7109375" style="206"/>
    <col min="13825" max="13825" width="4.140625" style="206" customWidth="1"/>
    <col min="13826" max="13826" width="1.5703125" style="206" customWidth="1"/>
    <col min="13827" max="13827" width="14.42578125" style="206" customWidth="1"/>
    <col min="13828" max="13828" width="1.28515625" style="206" customWidth="1"/>
    <col min="13829" max="13829" width="12.7109375" style="206" customWidth="1"/>
    <col min="13830" max="13830" width="1.5703125" style="206" customWidth="1"/>
    <col min="13831" max="13831" width="7.5703125" style="206" customWidth="1"/>
    <col min="13832" max="13832" width="1.5703125" style="206" customWidth="1"/>
    <col min="13833" max="13833" width="7.5703125" style="206" customWidth="1"/>
    <col min="13834" max="13834" width="1.85546875" style="206" customWidth="1"/>
    <col min="13835" max="13835" width="11.85546875" style="206" customWidth="1"/>
    <col min="13836" max="13836" width="0.85546875" style="206" customWidth="1"/>
    <col min="13837" max="13837" width="7.42578125" style="206" customWidth="1"/>
    <col min="13838" max="13838" width="2.140625" style="206" customWidth="1"/>
    <col min="13839" max="13839" width="6.7109375" style="206" customWidth="1"/>
    <col min="13840" max="13840" width="1.28515625" style="206" customWidth="1"/>
    <col min="13841" max="13841" width="12.7109375" style="206" customWidth="1"/>
    <col min="13842" max="13842" width="1.5703125" style="206" customWidth="1"/>
    <col min="13843" max="13843" width="8.140625" style="206" customWidth="1"/>
    <col min="13844" max="13844" width="1.5703125" style="206" customWidth="1"/>
    <col min="13845" max="13845" width="6.7109375" style="206" customWidth="1"/>
    <col min="13846" max="13846" width="1.28515625" style="206" customWidth="1"/>
    <col min="13847" max="13847" width="12.7109375" style="206" customWidth="1"/>
    <col min="13848" max="13848" width="1.28515625" style="206" customWidth="1"/>
    <col min="13849" max="13849" width="8.140625" style="206" customWidth="1"/>
    <col min="13850" max="13850" width="1.5703125" style="206" customWidth="1"/>
    <col min="13851" max="13851" width="6.7109375" style="206" customWidth="1"/>
    <col min="13852" max="13852" width="1.28515625" style="206" customWidth="1"/>
    <col min="13853" max="13853" width="12.7109375" style="206" customWidth="1"/>
    <col min="13854" max="13854" width="0.85546875" style="206" customWidth="1"/>
    <col min="13855" max="13855" width="8.140625" style="206" customWidth="1"/>
    <col min="13856" max="13856" width="1.7109375" style="206" customWidth="1"/>
    <col min="13857" max="13857" width="8.42578125" style="206" customWidth="1"/>
    <col min="13858" max="13859" width="1.5703125" style="206" customWidth="1"/>
    <col min="13860" max="13860" width="14.42578125" style="206" customWidth="1"/>
    <col min="13861" max="13861" width="1.5703125" style="206" customWidth="1"/>
    <col min="13862" max="13862" width="9.28515625" style="206" customWidth="1"/>
    <col min="13863" max="13863" width="1.5703125" style="206" customWidth="1"/>
    <col min="13864" max="13864" width="8.42578125" style="206" customWidth="1"/>
    <col min="13865" max="13865" width="1.5703125" style="206" customWidth="1"/>
    <col min="13866" max="13866" width="14.42578125" style="206" customWidth="1"/>
    <col min="13867" max="13867" width="1.5703125" style="206" customWidth="1"/>
    <col min="13868" max="13868" width="9.28515625" style="206" customWidth="1"/>
    <col min="13869" max="13869" width="1.5703125" style="206" customWidth="1"/>
    <col min="13870" max="13870" width="9.28515625" style="206" customWidth="1"/>
    <col min="13871" max="13871" width="1.5703125" style="206" customWidth="1"/>
    <col min="13872" max="13872" width="14.42578125" style="206" customWidth="1"/>
    <col min="13873" max="13873" width="1.5703125" style="206" customWidth="1"/>
    <col min="13874" max="13874" width="9.28515625" style="206" customWidth="1"/>
    <col min="13875" max="13875" width="1.5703125" style="206" customWidth="1"/>
    <col min="13876" max="13876" width="9.28515625" style="206" customWidth="1"/>
    <col min="13877" max="13877" width="1.5703125" style="206" customWidth="1"/>
    <col min="13878" max="13878" width="12.7109375" style="206" customWidth="1"/>
    <col min="13879" max="13879" width="1.5703125" style="206" customWidth="1"/>
    <col min="13880" max="13880" width="9.28515625" style="206" customWidth="1"/>
    <col min="13881" max="13881" width="1.5703125" style="206" customWidth="1"/>
    <col min="13882" max="13882" width="9.28515625" style="206" customWidth="1"/>
    <col min="13883" max="13883" width="1.5703125" style="206" customWidth="1"/>
    <col min="13884" max="13884" width="14.42578125" style="206" customWidth="1"/>
    <col min="13885" max="13885" width="1.5703125" style="206" customWidth="1"/>
    <col min="13886" max="13886" width="5" style="206" customWidth="1"/>
    <col min="13887" max="13887" width="5.42578125" style="206" customWidth="1"/>
    <col min="13888" max="13888" width="9.28515625" style="206" customWidth="1"/>
    <col min="13889" max="13889" width="1.5703125" style="206" customWidth="1"/>
    <col min="13890" max="13890" width="12.7109375" style="206" customWidth="1"/>
    <col min="13891" max="13891" width="1.5703125" style="206" customWidth="1"/>
    <col min="13892" max="13892" width="12.7109375" style="206" customWidth="1"/>
    <col min="13893" max="13893" width="1.5703125" style="206" customWidth="1"/>
    <col min="13894" max="13894" width="12.7109375" style="206" customWidth="1"/>
    <col min="13895" max="13895" width="1.5703125" style="206" customWidth="1"/>
    <col min="13896" max="13896" width="12.7109375" style="206" customWidth="1"/>
    <col min="13897" max="13897" width="1.5703125" style="206" customWidth="1"/>
    <col min="13898" max="13898" width="12.7109375" style="206" customWidth="1"/>
    <col min="13899" max="13899" width="1.5703125" style="206" customWidth="1"/>
    <col min="13900" max="13900" width="12.7109375" style="206" customWidth="1"/>
    <col min="13901" max="13901" width="1.5703125" style="206" customWidth="1"/>
    <col min="13902" max="13902" width="12.7109375" style="206" customWidth="1"/>
    <col min="13903" max="13903" width="1.5703125" style="206" customWidth="1"/>
    <col min="13904" max="13904" width="12.7109375" style="206" customWidth="1"/>
    <col min="13905" max="13905" width="1.5703125" style="206" customWidth="1"/>
    <col min="13906" max="13906" width="12.7109375" style="206" customWidth="1"/>
    <col min="13907" max="14080" width="12.7109375" style="206"/>
    <col min="14081" max="14081" width="4.140625" style="206" customWidth="1"/>
    <col min="14082" max="14082" width="1.5703125" style="206" customWidth="1"/>
    <col min="14083" max="14083" width="14.42578125" style="206" customWidth="1"/>
    <col min="14084" max="14084" width="1.28515625" style="206" customWidth="1"/>
    <col min="14085" max="14085" width="12.7109375" style="206" customWidth="1"/>
    <col min="14086" max="14086" width="1.5703125" style="206" customWidth="1"/>
    <col min="14087" max="14087" width="7.5703125" style="206" customWidth="1"/>
    <col min="14088" max="14088" width="1.5703125" style="206" customWidth="1"/>
    <col min="14089" max="14089" width="7.5703125" style="206" customWidth="1"/>
    <col min="14090" max="14090" width="1.85546875" style="206" customWidth="1"/>
    <col min="14091" max="14091" width="11.85546875" style="206" customWidth="1"/>
    <col min="14092" max="14092" width="0.85546875" style="206" customWidth="1"/>
    <col min="14093" max="14093" width="7.42578125" style="206" customWidth="1"/>
    <col min="14094" max="14094" width="2.140625" style="206" customWidth="1"/>
    <col min="14095" max="14095" width="6.7109375" style="206" customWidth="1"/>
    <col min="14096" max="14096" width="1.28515625" style="206" customWidth="1"/>
    <col min="14097" max="14097" width="12.7109375" style="206" customWidth="1"/>
    <col min="14098" max="14098" width="1.5703125" style="206" customWidth="1"/>
    <col min="14099" max="14099" width="8.140625" style="206" customWidth="1"/>
    <col min="14100" max="14100" width="1.5703125" style="206" customWidth="1"/>
    <col min="14101" max="14101" width="6.7109375" style="206" customWidth="1"/>
    <col min="14102" max="14102" width="1.28515625" style="206" customWidth="1"/>
    <col min="14103" max="14103" width="12.7109375" style="206" customWidth="1"/>
    <col min="14104" max="14104" width="1.28515625" style="206" customWidth="1"/>
    <col min="14105" max="14105" width="8.140625" style="206" customWidth="1"/>
    <col min="14106" max="14106" width="1.5703125" style="206" customWidth="1"/>
    <col min="14107" max="14107" width="6.7109375" style="206" customWidth="1"/>
    <col min="14108" max="14108" width="1.28515625" style="206" customWidth="1"/>
    <col min="14109" max="14109" width="12.7109375" style="206" customWidth="1"/>
    <col min="14110" max="14110" width="0.85546875" style="206" customWidth="1"/>
    <col min="14111" max="14111" width="8.140625" style="206" customWidth="1"/>
    <col min="14112" max="14112" width="1.7109375" style="206" customWidth="1"/>
    <col min="14113" max="14113" width="8.42578125" style="206" customWidth="1"/>
    <col min="14114" max="14115" width="1.5703125" style="206" customWidth="1"/>
    <col min="14116" max="14116" width="14.42578125" style="206" customWidth="1"/>
    <col min="14117" max="14117" width="1.5703125" style="206" customWidth="1"/>
    <col min="14118" max="14118" width="9.28515625" style="206" customWidth="1"/>
    <col min="14119" max="14119" width="1.5703125" style="206" customWidth="1"/>
    <col min="14120" max="14120" width="8.42578125" style="206" customWidth="1"/>
    <col min="14121" max="14121" width="1.5703125" style="206" customWidth="1"/>
    <col min="14122" max="14122" width="14.42578125" style="206" customWidth="1"/>
    <col min="14123" max="14123" width="1.5703125" style="206" customWidth="1"/>
    <col min="14124" max="14124" width="9.28515625" style="206" customWidth="1"/>
    <col min="14125" max="14125" width="1.5703125" style="206" customWidth="1"/>
    <col min="14126" max="14126" width="9.28515625" style="206" customWidth="1"/>
    <col min="14127" max="14127" width="1.5703125" style="206" customWidth="1"/>
    <col min="14128" max="14128" width="14.42578125" style="206" customWidth="1"/>
    <col min="14129" max="14129" width="1.5703125" style="206" customWidth="1"/>
    <col min="14130" max="14130" width="9.28515625" style="206" customWidth="1"/>
    <col min="14131" max="14131" width="1.5703125" style="206" customWidth="1"/>
    <col min="14132" max="14132" width="9.28515625" style="206" customWidth="1"/>
    <col min="14133" max="14133" width="1.5703125" style="206" customWidth="1"/>
    <col min="14134" max="14134" width="12.7109375" style="206" customWidth="1"/>
    <col min="14135" max="14135" width="1.5703125" style="206" customWidth="1"/>
    <col min="14136" max="14136" width="9.28515625" style="206" customWidth="1"/>
    <col min="14137" max="14137" width="1.5703125" style="206" customWidth="1"/>
    <col min="14138" max="14138" width="9.28515625" style="206" customWidth="1"/>
    <col min="14139" max="14139" width="1.5703125" style="206" customWidth="1"/>
    <col min="14140" max="14140" width="14.42578125" style="206" customWidth="1"/>
    <col min="14141" max="14141" width="1.5703125" style="206" customWidth="1"/>
    <col min="14142" max="14142" width="5" style="206" customWidth="1"/>
    <col min="14143" max="14143" width="5.42578125" style="206" customWidth="1"/>
    <col min="14144" max="14144" width="9.28515625" style="206" customWidth="1"/>
    <col min="14145" max="14145" width="1.5703125" style="206" customWidth="1"/>
    <col min="14146" max="14146" width="12.7109375" style="206" customWidth="1"/>
    <col min="14147" max="14147" width="1.5703125" style="206" customWidth="1"/>
    <col min="14148" max="14148" width="12.7109375" style="206" customWidth="1"/>
    <col min="14149" max="14149" width="1.5703125" style="206" customWidth="1"/>
    <col min="14150" max="14150" width="12.7109375" style="206" customWidth="1"/>
    <col min="14151" max="14151" width="1.5703125" style="206" customWidth="1"/>
    <col min="14152" max="14152" width="12.7109375" style="206" customWidth="1"/>
    <col min="14153" max="14153" width="1.5703125" style="206" customWidth="1"/>
    <col min="14154" max="14154" width="12.7109375" style="206" customWidth="1"/>
    <col min="14155" max="14155" width="1.5703125" style="206" customWidth="1"/>
    <col min="14156" max="14156" width="12.7109375" style="206" customWidth="1"/>
    <col min="14157" max="14157" width="1.5703125" style="206" customWidth="1"/>
    <col min="14158" max="14158" width="12.7109375" style="206" customWidth="1"/>
    <col min="14159" max="14159" width="1.5703125" style="206" customWidth="1"/>
    <col min="14160" max="14160" width="12.7109375" style="206" customWidth="1"/>
    <col min="14161" max="14161" width="1.5703125" style="206" customWidth="1"/>
    <col min="14162" max="14162" width="12.7109375" style="206" customWidth="1"/>
    <col min="14163" max="14336" width="12.7109375" style="206"/>
    <col min="14337" max="14337" width="4.140625" style="206" customWidth="1"/>
    <col min="14338" max="14338" width="1.5703125" style="206" customWidth="1"/>
    <col min="14339" max="14339" width="14.42578125" style="206" customWidth="1"/>
    <col min="14340" max="14340" width="1.28515625" style="206" customWidth="1"/>
    <col min="14341" max="14341" width="12.7109375" style="206" customWidth="1"/>
    <col min="14342" max="14342" width="1.5703125" style="206" customWidth="1"/>
    <col min="14343" max="14343" width="7.5703125" style="206" customWidth="1"/>
    <col min="14344" max="14344" width="1.5703125" style="206" customWidth="1"/>
    <col min="14345" max="14345" width="7.5703125" style="206" customWidth="1"/>
    <col min="14346" max="14346" width="1.85546875" style="206" customWidth="1"/>
    <col min="14347" max="14347" width="11.85546875" style="206" customWidth="1"/>
    <col min="14348" max="14348" width="0.85546875" style="206" customWidth="1"/>
    <col min="14349" max="14349" width="7.42578125" style="206" customWidth="1"/>
    <col min="14350" max="14350" width="2.140625" style="206" customWidth="1"/>
    <col min="14351" max="14351" width="6.7109375" style="206" customWidth="1"/>
    <col min="14352" max="14352" width="1.28515625" style="206" customWidth="1"/>
    <col min="14353" max="14353" width="12.7109375" style="206" customWidth="1"/>
    <col min="14354" max="14354" width="1.5703125" style="206" customWidth="1"/>
    <col min="14355" max="14355" width="8.140625" style="206" customWidth="1"/>
    <col min="14356" max="14356" width="1.5703125" style="206" customWidth="1"/>
    <col min="14357" max="14357" width="6.7109375" style="206" customWidth="1"/>
    <col min="14358" max="14358" width="1.28515625" style="206" customWidth="1"/>
    <col min="14359" max="14359" width="12.7109375" style="206" customWidth="1"/>
    <col min="14360" max="14360" width="1.28515625" style="206" customWidth="1"/>
    <col min="14361" max="14361" width="8.140625" style="206" customWidth="1"/>
    <col min="14362" max="14362" width="1.5703125" style="206" customWidth="1"/>
    <col min="14363" max="14363" width="6.7109375" style="206" customWidth="1"/>
    <col min="14364" max="14364" width="1.28515625" style="206" customWidth="1"/>
    <col min="14365" max="14365" width="12.7109375" style="206" customWidth="1"/>
    <col min="14366" max="14366" width="0.85546875" style="206" customWidth="1"/>
    <col min="14367" max="14367" width="8.140625" style="206" customWidth="1"/>
    <col min="14368" max="14368" width="1.7109375" style="206" customWidth="1"/>
    <col min="14369" max="14369" width="8.42578125" style="206" customWidth="1"/>
    <col min="14370" max="14371" width="1.5703125" style="206" customWidth="1"/>
    <col min="14372" max="14372" width="14.42578125" style="206" customWidth="1"/>
    <col min="14373" max="14373" width="1.5703125" style="206" customWidth="1"/>
    <col min="14374" max="14374" width="9.28515625" style="206" customWidth="1"/>
    <col min="14375" max="14375" width="1.5703125" style="206" customWidth="1"/>
    <col min="14376" max="14376" width="8.42578125" style="206" customWidth="1"/>
    <col min="14377" max="14377" width="1.5703125" style="206" customWidth="1"/>
    <col min="14378" max="14378" width="14.42578125" style="206" customWidth="1"/>
    <col min="14379" max="14379" width="1.5703125" style="206" customWidth="1"/>
    <col min="14380" max="14380" width="9.28515625" style="206" customWidth="1"/>
    <col min="14381" max="14381" width="1.5703125" style="206" customWidth="1"/>
    <col min="14382" max="14382" width="9.28515625" style="206" customWidth="1"/>
    <col min="14383" max="14383" width="1.5703125" style="206" customWidth="1"/>
    <col min="14384" max="14384" width="14.42578125" style="206" customWidth="1"/>
    <col min="14385" max="14385" width="1.5703125" style="206" customWidth="1"/>
    <col min="14386" max="14386" width="9.28515625" style="206" customWidth="1"/>
    <col min="14387" max="14387" width="1.5703125" style="206" customWidth="1"/>
    <col min="14388" max="14388" width="9.28515625" style="206" customWidth="1"/>
    <col min="14389" max="14389" width="1.5703125" style="206" customWidth="1"/>
    <col min="14390" max="14390" width="12.7109375" style="206" customWidth="1"/>
    <col min="14391" max="14391" width="1.5703125" style="206" customWidth="1"/>
    <col min="14392" max="14392" width="9.28515625" style="206" customWidth="1"/>
    <col min="14393" max="14393" width="1.5703125" style="206" customWidth="1"/>
    <col min="14394" max="14394" width="9.28515625" style="206" customWidth="1"/>
    <col min="14395" max="14395" width="1.5703125" style="206" customWidth="1"/>
    <col min="14396" max="14396" width="14.42578125" style="206" customWidth="1"/>
    <col min="14397" max="14397" width="1.5703125" style="206" customWidth="1"/>
    <col min="14398" max="14398" width="5" style="206" customWidth="1"/>
    <col min="14399" max="14399" width="5.42578125" style="206" customWidth="1"/>
    <col min="14400" max="14400" width="9.28515625" style="206" customWidth="1"/>
    <col min="14401" max="14401" width="1.5703125" style="206" customWidth="1"/>
    <col min="14402" max="14402" width="12.7109375" style="206" customWidth="1"/>
    <col min="14403" max="14403" width="1.5703125" style="206" customWidth="1"/>
    <col min="14404" max="14404" width="12.7109375" style="206" customWidth="1"/>
    <col min="14405" max="14405" width="1.5703125" style="206" customWidth="1"/>
    <col min="14406" max="14406" width="12.7109375" style="206" customWidth="1"/>
    <col min="14407" max="14407" width="1.5703125" style="206" customWidth="1"/>
    <col min="14408" max="14408" width="12.7109375" style="206" customWidth="1"/>
    <col min="14409" max="14409" width="1.5703125" style="206" customWidth="1"/>
    <col min="14410" max="14410" width="12.7109375" style="206" customWidth="1"/>
    <col min="14411" max="14411" width="1.5703125" style="206" customWidth="1"/>
    <col min="14412" max="14412" width="12.7109375" style="206" customWidth="1"/>
    <col min="14413" max="14413" width="1.5703125" style="206" customWidth="1"/>
    <col min="14414" max="14414" width="12.7109375" style="206" customWidth="1"/>
    <col min="14415" max="14415" width="1.5703125" style="206" customWidth="1"/>
    <col min="14416" max="14416" width="12.7109375" style="206" customWidth="1"/>
    <col min="14417" max="14417" width="1.5703125" style="206" customWidth="1"/>
    <col min="14418" max="14418" width="12.7109375" style="206" customWidth="1"/>
    <col min="14419" max="14592" width="12.7109375" style="206"/>
    <col min="14593" max="14593" width="4.140625" style="206" customWidth="1"/>
    <col min="14594" max="14594" width="1.5703125" style="206" customWidth="1"/>
    <col min="14595" max="14595" width="14.42578125" style="206" customWidth="1"/>
    <col min="14596" max="14596" width="1.28515625" style="206" customWidth="1"/>
    <col min="14597" max="14597" width="12.7109375" style="206" customWidth="1"/>
    <col min="14598" max="14598" width="1.5703125" style="206" customWidth="1"/>
    <col min="14599" max="14599" width="7.5703125" style="206" customWidth="1"/>
    <col min="14600" max="14600" width="1.5703125" style="206" customWidth="1"/>
    <col min="14601" max="14601" width="7.5703125" style="206" customWidth="1"/>
    <col min="14602" max="14602" width="1.85546875" style="206" customWidth="1"/>
    <col min="14603" max="14603" width="11.85546875" style="206" customWidth="1"/>
    <col min="14604" max="14604" width="0.85546875" style="206" customWidth="1"/>
    <col min="14605" max="14605" width="7.42578125" style="206" customWidth="1"/>
    <col min="14606" max="14606" width="2.140625" style="206" customWidth="1"/>
    <col min="14607" max="14607" width="6.7109375" style="206" customWidth="1"/>
    <col min="14608" max="14608" width="1.28515625" style="206" customWidth="1"/>
    <col min="14609" max="14609" width="12.7109375" style="206" customWidth="1"/>
    <col min="14610" max="14610" width="1.5703125" style="206" customWidth="1"/>
    <col min="14611" max="14611" width="8.140625" style="206" customWidth="1"/>
    <col min="14612" max="14612" width="1.5703125" style="206" customWidth="1"/>
    <col min="14613" max="14613" width="6.7109375" style="206" customWidth="1"/>
    <col min="14614" max="14614" width="1.28515625" style="206" customWidth="1"/>
    <col min="14615" max="14615" width="12.7109375" style="206" customWidth="1"/>
    <col min="14616" max="14616" width="1.28515625" style="206" customWidth="1"/>
    <col min="14617" max="14617" width="8.140625" style="206" customWidth="1"/>
    <col min="14618" max="14618" width="1.5703125" style="206" customWidth="1"/>
    <col min="14619" max="14619" width="6.7109375" style="206" customWidth="1"/>
    <col min="14620" max="14620" width="1.28515625" style="206" customWidth="1"/>
    <col min="14621" max="14621" width="12.7109375" style="206" customWidth="1"/>
    <col min="14622" max="14622" width="0.85546875" style="206" customWidth="1"/>
    <col min="14623" max="14623" width="8.140625" style="206" customWidth="1"/>
    <col min="14624" max="14624" width="1.7109375" style="206" customWidth="1"/>
    <col min="14625" max="14625" width="8.42578125" style="206" customWidth="1"/>
    <col min="14626" max="14627" width="1.5703125" style="206" customWidth="1"/>
    <col min="14628" max="14628" width="14.42578125" style="206" customWidth="1"/>
    <col min="14629" max="14629" width="1.5703125" style="206" customWidth="1"/>
    <col min="14630" max="14630" width="9.28515625" style="206" customWidth="1"/>
    <col min="14631" max="14631" width="1.5703125" style="206" customWidth="1"/>
    <col min="14632" max="14632" width="8.42578125" style="206" customWidth="1"/>
    <col min="14633" max="14633" width="1.5703125" style="206" customWidth="1"/>
    <col min="14634" max="14634" width="14.42578125" style="206" customWidth="1"/>
    <col min="14635" max="14635" width="1.5703125" style="206" customWidth="1"/>
    <col min="14636" max="14636" width="9.28515625" style="206" customWidth="1"/>
    <col min="14637" max="14637" width="1.5703125" style="206" customWidth="1"/>
    <col min="14638" max="14638" width="9.28515625" style="206" customWidth="1"/>
    <col min="14639" max="14639" width="1.5703125" style="206" customWidth="1"/>
    <col min="14640" max="14640" width="14.42578125" style="206" customWidth="1"/>
    <col min="14641" max="14641" width="1.5703125" style="206" customWidth="1"/>
    <col min="14642" max="14642" width="9.28515625" style="206" customWidth="1"/>
    <col min="14643" max="14643" width="1.5703125" style="206" customWidth="1"/>
    <col min="14644" max="14644" width="9.28515625" style="206" customWidth="1"/>
    <col min="14645" max="14645" width="1.5703125" style="206" customWidth="1"/>
    <col min="14646" max="14646" width="12.7109375" style="206" customWidth="1"/>
    <col min="14647" max="14647" width="1.5703125" style="206" customWidth="1"/>
    <col min="14648" max="14648" width="9.28515625" style="206" customWidth="1"/>
    <col min="14649" max="14649" width="1.5703125" style="206" customWidth="1"/>
    <col min="14650" max="14650" width="9.28515625" style="206" customWidth="1"/>
    <col min="14651" max="14651" width="1.5703125" style="206" customWidth="1"/>
    <col min="14652" max="14652" width="14.42578125" style="206" customWidth="1"/>
    <col min="14653" max="14653" width="1.5703125" style="206" customWidth="1"/>
    <col min="14654" max="14654" width="5" style="206" customWidth="1"/>
    <col min="14655" max="14655" width="5.42578125" style="206" customWidth="1"/>
    <col min="14656" max="14656" width="9.28515625" style="206" customWidth="1"/>
    <col min="14657" max="14657" width="1.5703125" style="206" customWidth="1"/>
    <col min="14658" max="14658" width="12.7109375" style="206" customWidth="1"/>
    <col min="14659" max="14659" width="1.5703125" style="206" customWidth="1"/>
    <col min="14660" max="14660" width="12.7109375" style="206" customWidth="1"/>
    <col min="14661" max="14661" width="1.5703125" style="206" customWidth="1"/>
    <col min="14662" max="14662" width="12.7109375" style="206" customWidth="1"/>
    <col min="14663" max="14663" width="1.5703125" style="206" customWidth="1"/>
    <col min="14664" max="14664" width="12.7109375" style="206" customWidth="1"/>
    <col min="14665" max="14665" width="1.5703125" style="206" customWidth="1"/>
    <col min="14666" max="14666" width="12.7109375" style="206" customWidth="1"/>
    <col min="14667" max="14667" width="1.5703125" style="206" customWidth="1"/>
    <col min="14668" max="14668" width="12.7109375" style="206" customWidth="1"/>
    <col min="14669" max="14669" width="1.5703125" style="206" customWidth="1"/>
    <col min="14670" max="14670" width="12.7109375" style="206" customWidth="1"/>
    <col min="14671" max="14671" width="1.5703125" style="206" customWidth="1"/>
    <col min="14672" max="14672" width="12.7109375" style="206" customWidth="1"/>
    <col min="14673" max="14673" width="1.5703125" style="206" customWidth="1"/>
    <col min="14674" max="14674" width="12.7109375" style="206" customWidth="1"/>
    <col min="14675" max="14848" width="12.7109375" style="206"/>
    <col min="14849" max="14849" width="4.140625" style="206" customWidth="1"/>
    <col min="14850" max="14850" width="1.5703125" style="206" customWidth="1"/>
    <col min="14851" max="14851" width="14.42578125" style="206" customWidth="1"/>
    <col min="14852" max="14852" width="1.28515625" style="206" customWidth="1"/>
    <col min="14853" max="14853" width="12.7109375" style="206" customWidth="1"/>
    <col min="14854" max="14854" width="1.5703125" style="206" customWidth="1"/>
    <col min="14855" max="14855" width="7.5703125" style="206" customWidth="1"/>
    <col min="14856" max="14856" width="1.5703125" style="206" customWidth="1"/>
    <col min="14857" max="14857" width="7.5703125" style="206" customWidth="1"/>
    <col min="14858" max="14858" width="1.85546875" style="206" customWidth="1"/>
    <col min="14859" max="14859" width="11.85546875" style="206" customWidth="1"/>
    <col min="14860" max="14860" width="0.85546875" style="206" customWidth="1"/>
    <col min="14861" max="14861" width="7.42578125" style="206" customWidth="1"/>
    <col min="14862" max="14862" width="2.140625" style="206" customWidth="1"/>
    <col min="14863" max="14863" width="6.7109375" style="206" customWidth="1"/>
    <col min="14864" max="14864" width="1.28515625" style="206" customWidth="1"/>
    <col min="14865" max="14865" width="12.7109375" style="206" customWidth="1"/>
    <col min="14866" max="14866" width="1.5703125" style="206" customWidth="1"/>
    <col min="14867" max="14867" width="8.140625" style="206" customWidth="1"/>
    <col min="14868" max="14868" width="1.5703125" style="206" customWidth="1"/>
    <col min="14869" max="14869" width="6.7109375" style="206" customWidth="1"/>
    <col min="14870" max="14870" width="1.28515625" style="206" customWidth="1"/>
    <col min="14871" max="14871" width="12.7109375" style="206" customWidth="1"/>
    <col min="14872" max="14872" width="1.28515625" style="206" customWidth="1"/>
    <col min="14873" max="14873" width="8.140625" style="206" customWidth="1"/>
    <col min="14874" max="14874" width="1.5703125" style="206" customWidth="1"/>
    <col min="14875" max="14875" width="6.7109375" style="206" customWidth="1"/>
    <col min="14876" max="14876" width="1.28515625" style="206" customWidth="1"/>
    <col min="14877" max="14877" width="12.7109375" style="206" customWidth="1"/>
    <col min="14878" max="14878" width="0.85546875" style="206" customWidth="1"/>
    <col min="14879" max="14879" width="8.140625" style="206" customWidth="1"/>
    <col min="14880" max="14880" width="1.7109375" style="206" customWidth="1"/>
    <col min="14881" max="14881" width="8.42578125" style="206" customWidth="1"/>
    <col min="14882" max="14883" width="1.5703125" style="206" customWidth="1"/>
    <col min="14884" max="14884" width="14.42578125" style="206" customWidth="1"/>
    <col min="14885" max="14885" width="1.5703125" style="206" customWidth="1"/>
    <col min="14886" max="14886" width="9.28515625" style="206" customWidth="1"/>
    <col min="14887" max="14887" width="1.5703125" style="206" customWidth="1"/>
    <col min="14888" max="14888" width="8.42578125" style="206" customWidth="1"/>
    <col min="14889" max="14889" width="1.5703125" style="206" customWidth="1"/>
    <col min="14890" max="14890" width="14.42578125" style="206" customWidth="1"/>
    <col min="14891" max="14891" width="1.5703125" style="206" customWidth="1"/>
    <col min="14892" max="14892" width="9.28515625" style="206" customWidth="1"/>
    <col min="14893" max="14893" width="1.5703125" style="206" customWidth="1"/>
    <col min="14894" max="14894" width="9.28515625" style="206" customWidth="1"/>
    <col min="14895" max="14895" width="1.5703125" style="206" customWidth="1"/>
    <col min="14896" max="14896" width="14.42578125" style="206" customWidth="1"/>
    <col min="14897" max="14897" width="1.5703125" style="206" customWidth="1"/>
    <col min="14898" max="14898" width="9.28515625" style="206" customWidth="1"/>
    <col min="14899" max="14899" width="1.5703125" style="206" customWidth="1"/>
    <col min="14900" max="14900" width="9.28515625" style="206" customWidth="1"/>
    <col min="14901" max="14901" width="1.5703125" style="206" customWidth="1"/>
    <col min="14902" max="14902" width="12.7109375" style="206" customWidth="1"/>
    <col min="14903" max="14903" width="1.5703125" style="206" customWidth="1"/>
    <col min="14904" max="14904" width="9.28515625" style="206" customWidth="1"/>
    <col min="14905" max="14905" width="1.5703125" style="206" customWidth="1"/>
    <col min="14906" max="14906" width="9.28515625" style="206" customWidth="1"/>
    <col min="14907" max="14907" width="1.5703125" style="206" customWidth="1"/>
    <col min="14908" max="14908" width="14.42578125" style="206" customWidth="1"/>
    <col min="14909" max="14909" width="1.5703125" style="206" customWidth="1"/>
    <col min="14910" max="14910" width="5" style="206" customWidth="1"/>
    <col min="14911" max="14911" width="5.42578125" style="206" customWidth="1"/>
    <col min="14912" max="14912" width="9.28515625" style="206" customWidth="1"/>
    <col min="14913" max="14913" width="1.5703125" style="206" customWidth="1"/>
    <col min="14914" max="14914" width="12.7109375" style="206" customWidth="1"/>
    <col min="14915" max="14915" width="1.5703125" style="206" customWidth="1"/>
    <col min="14916" max="14916" width="12.7109375" style="206" customWidth="1"/>
    <col min="14917" max="14917" width="1.5703125" style="206" customWidth="1"/>
    <col min="14918" max="14918" width="12.7109375" style="206" customWidth="1"/>
    <col min="14919" max="14919" width="1.5703125" style="206" customWidth="1"/>
    <col min="14920" max="14920" width="12.7109375" style="206" customWidth="1"/>
    <col min="14921" max="14921" width="1.5703125" style="206" customWidth="1"/>
    <col min="14922" max="14922" width="12.7109375" style="206" customWidth="1"/>
    <col min="14923" max="14923" width="1.5703125" style="206" customWidth="1"/>
    <col min="14924" max="14924" width="12.7109375" style="206" customWidth="1"/>
    <col min="14925" max="14925" width="1.5703125" style="206" customWidth="1"/>
    <col min="14926" max="14926" width="12.7109375" style="206" customWidth="1"/>
    <col min="14927" max="14927" width="1.5703125" style="206" customWidth="1"/>
    <col min="14928" max="14928" width="12.7109375" style="206" customWidth="1"/>
    <col min="14929" max="14929" width="1.5703125" style="206" customWidth="1"/>
    <col min="14930" max="14930" width="12.7109375" style="206" customWidth="1"/>
    <col min="14931" max="15104" width="12.7109375" style="206"/>
    <col min="15105" max="15105" width="4.140625" style="206" customWidth="1"/>
    <col min="15106" max="15106" width="1.5703125" style="206" customWidth="1"/>
    <col min="15107" max="15107" width="14.42578125" style="206" customWidth="1"/>
    <col min="15108" max="15108" width="1.28515625" style="206" customWidth="1"/>
    <col min="15109" max="15109" width="12.7109375" style="206" customWidth="1"/>
    <col min="15110" max="15110" width="1.5703125" style="206" customWidth="1"/>
    <col min="15111" max="15111" width="7.5703125" style="206" customWidth="1"/>
    <col min="15112" max="15112" width="1.5703125" style="206" customWidth="1"/>
    <col min="15113" max="15113" width="7.5703125" style="206" customWidth="1"/>
    <col min="15114" max="15114" width="1.85546875" style="206" customWidth="1"/>
    <col min="15115" max="15115" width="11.85546875" style="206" customWidth="1"/>
    <col min="15116" max="15116" width="0.85546875" style="206" customWidth="1"/>
    <col min="15117" max="15117" width="7.42578125" style="206" customWidth="1"/>
    <col min="15118" max="15118" width="2.140625" style="206" customWidth="1"/>
    <col min="15119" max="15119" width="6.7109375" style="206" customWidth="1"/>
    <col min="15120" max="15120" width="1.28515625" style="206" customWidth="1"/>
    <col min="15121" max="15121" width="12.7109375" style="206" customWidth="1"/>
    <col min="15122" max="15122" width="1.5703125" style="206" customWidth="1"/>
    <col min="15123" max="15123" width="8.140625" style="206" customWidth="1"/>
    <col min="15124" max="15124" width="1.5703125" style="206" customWidth="1"/>
    <col min="15125" max="15125" width="6.7109375" style="206" customWidth="1"/>
    <col min="15126" max="15126" width="1.28515625" style="206" customWidth="1"/>
    <col min="15127" max="15127" width="12.7109375" style="206" customWidth="1"/>
    <col min="15128" max="15128" width="1.28515625" style="206" customWidth="1"/>
    <col min="15129" max="15129" width="8.140625" style="206" customWidth="1"/>
    <col min="15130" max="15130" width="1.5703125" style="206" customWidth="1"/>
    <col min="15131" max="15131" width="6.7109375" style="206" customWidth="1"/>
    <col min="15132" max="15132" width="1.28515625" style="206" customWidth="1"/>
    <col min="15133" max="15133" width="12.7109375" style="206" customWidth="1"/>
    <col min="15134" max="15134" width="0.85546875" style="206" customWidth="1"/>
    <col min="15135" max="15135" width="8.140625" style="206" customWidth="1"/>
    <col min="15136" max="15136" width="1.7109375" style="206" customWidth="1"/>
    <col min="15137" max="15137" width="8.42578125" style="206" customWidth="1"/>
    <col min="15138" max="15139" width="1.5703125" style="206" customWidth="1"/>
    <col min="15140" max="15140" width="14.42578125" style="206" customWidth="1"/>
    <col min="15141" max="15141" width="1.5703125" style="206" customWidth="1"/>
    <col min="15142" max="15142" width="9.28515625" style="206" customWidth="1"/>
    <col min="15143" max="15143" width="1.5703125" style="206" customWidth="1"/>
    <col min="15144" max="15144" width="8.42578125" style="206" customWidth="1"/>
    <col min="15145" max="15145" width="1.5703125" style="206" customWidth="1"/>
    <col min="15146" max="15146" width="14.42578125" style="206" customWidth="1"/>
    <col min="15147" max="15147" width="1.5703125" style="206" customWidth="1"/>
    <col min="15148" max="15148" width="9.28515625" style="206" customWidth="1"/>
    <col min="15149" max="15149" width="1.5703125" style="206" customWidth="1"/>
    <col min="15150" max="15150" width="9.28515625" style="206" customWidth="1"/>
    <col min="15151" max="15151" width="1.5703125" style="206" customWidth="1"/>
    <col min="15152" max="15152" width="14.42578125" style="206" customWidth="1"/>
    <col min="15153" max="15153" width="1.5703125" style="206" customWidth="1"/>
    <col min="15154" max="15154" width="9.28515625" style="206" customWidth="1"/>
    <col min="15155" max="15155" width="1.5703125" style="206" customWidth="1"/>
    <col min="15156" max="15156" width="9.28515625" style="206" customWidth="1"/>
    <col min="15157" max="15157" width="1.5703125" style="206" customWidth="1"/>
    <col min="15158" max="15158" width="12.7109375" style="206" customWidth="1"/>
    <col min="15159" max="15159" width="1.5703125" style="206" customWidth="1"/>
    <col min="15160" max="15160" width="9.28515625" style="206" customWidth="1"/>
    <col min="15161" max="15161" width="1.5703125" style="206" customWidth="1"/>
    <col min="15162" max="15162" width="9.28515625" style="206" customWidth="1"/>
    <col min="15163" max="15163" width="1.5703125" style="206" customWidth="1"/>
    <col min="15164" max="15164" width="14.42578125" style="206" customWidth="1"/>
    <col min="15165" max="15165" width="1.5703125" style="206" customWidth="1"/>
    <col min="15166" max="15166" width="5" style="206" customWidth="1"/>
    <col min="15167" max="15167" width="5.42578125" style="206" customWidth="1"/>
    <col min="15168" max="15168" width="9.28515625" style="206" customWidth="1"/>
    <col min="15169" max="15169" width="1.5703125" style="206" customWidth="1"/>
    <col min="15170" max="15170" width="12.7109375" style="206" customWidth="1"/>
    <col min="15171" max="15171" width="1.5703125" style="206" customWidth="1"/>
    <col min="15172" max="15172" width="12.7109375" style="206" customWidth="1"/>
    <col min="15173" max="15173" width="1.5703125" style="206" customWidth="1"/>
    <col min="15174" max="15174" width="12.7109375" style="206" customWidth="1"/>
    <col min="15175" max="15175" width="1.5703125" style="206" customWidth="1"/>
    <col min="15176" max="15176" width="12.7109375" style="206" customWidth="1"/>
    <col min="15177" max="15177" width="1.5703125" style="206" customWidth="1"/>
    <col min="15178" max="15178" width="12.7109375" style="206" customWidth="1"/>
    <col min="15179" max="15179" width="1.5703125" style="206" customWidth="1"/>
    <col min="15180" max="15180" width="12.7109375" style="206" customWidth="1"/>
    <col min="15181" max="15181" width="1.5703125" style="206" customWidth="1"/>
    <col min="15182" max="15182" width="12.7109375" style="206" customWidth="1"/>
    <col min="15183" max="15183" width="1.5703125" style="206" customWidth="1"/>
    <col min="15184" max="15184" width="12.7109375" style="206" customWidth="1"/>
    <col min="15185" max="15185" width="1.5703125" style="206" customWidth="1"/>
    <col min="15186" max="15186" width="12.7109375" style="206" customWidth="1"/>
    <col min="15187" max="15360" width="12.7109375" style="206"/>
    <col min="15361" max="15361" width="4.140625" style="206" customWidth="1"/>
    <col min="15362" max="15362" width="1.5703125" style="206" customWidth="1"/>
    <col min="15363" max="15363" width="14.42578125" style="206" customWidth="1"/>
    <col min="15364" max="15364" width="1.28515625" style="206" customWidth="1"/>
    <col min="15365" max="15365" width="12.7109375" style="206" customWidth="1"/>
    <col min="15366" max="15366" width="1.5703125" style="206" customWidth="1"/>
    <col min="15367" max="15367" width="7.5703125" style="206" customWidth="1"/>
    <col min="15368" max="15368" width="1.5703125" style="206" customWidth="1"/>
    <col min="15369" max="15369" width="7.5703125" style="206" customWidth="1"/>
    <col min="15370" max="15370" width="1.85546875" style="206" customWidth="1"/>
    <col min="15371" max="15371" width="11.85546875" style="206" customWidth="1"/>
    <col min="15372" max="15372" width="0.85546875" style="206" customWidth="1"/>
    <col min="15373" max="15373" width="7.42578125" style="206" customWidth="1"/>
    <col min="15374" max="15374" width="2.140625" style="206" customWidth="1"/>
    <col min="15375" max="15375" width="6.7109375" style="206" customWidth="1"/>
    <col min="15376" max="15376" width="1.28515625" style="206" customWidth="1"/>
    <col min="15377" max="15377" width="12.7109375" style="206" customWidth="1"/>
    <col min="15378" max="15378" width="1.5703125" style="206" customWidth="1"/>
    <col min="15379" max="15379" width="8.140625" style="206" customWidth="1"/>
    <col min="15380" max="15380" width="1.5703125" style="206" customWidth="1"/>
    <col min="15381" max="15381" width="6.7109375" style="206" customWidth="1"/>
    <col min="15382" max="15382" width="1.28515625" style="206" customWidth="1"/>
    <col min="15383" max="15383" width="12.7109375" style="206" customWidth="1"/>
    <col min="15384" max="15384" width="1.28515625" style="206" customWidth="1"/>
    <col min="15385" max="15385" width="8.140625" style="206" customWidth="1"/>
    <col min="15386" max="15386" width="1.5703125" style="206" customWidth="1"/>
    <col min="15387" max="15387" width="6.7109375" style="206" customWidth="1"/>
    <col min="15388" max="15388" width="1.28515625" style="206" customWidth="1"/>
    <col min="15389" max="15389" width="12.7109375" style="206" customWidth="1"/>
    <col min="15390" max="15390" width="0.85546875" style="206" customWidth="1"/>
    <col min="15391" max="15391" width="8.140625" style="206" customWidth="1"/>
    <col min="15392" max="15392" width="1.7109375" style="206" customWidth="1"/>
    <col min="15393" max="15393" width="8.42578125" style="206" customWidth="1"/>
    <col min="15394" max="15395" width="1.5703125" style="206" customWidth="1"/>
    <col min="15396" max="15396" width="14.42578125" style="206" customWidth="1"/>
    <col min="15397" max="15397" width="1.5703125" style="206" customWidth="1"/>
    <col min="15398" max="15398" width="9.28515625" style="206" customWidth="1"/>
    <col min="15399" max="15399" width="1.5703125" style="206" customWidth="1"/>
    <col min="15400" max="15400" width="8.42578125" style="206" customWidth="1"/>
    <col min="15401" max="15401" width="1.5703125" style="206" customWidth="1"/>
    <col min="15402" max="15402" width="14.42578125" style="206" customWidth="1"/>
    <col min="15403" max="15403" width="1.5703125" style="206" customWidth="1"/>
    <col min="15404" max="15404" width="9.28515625" style="206" customWidth="1"/>
    <col min="15405" max="15405" width="1.5703125" style="206" customWidth="1"/>
    <col min="15406" max="15406" width="9.28515625" style="206" customWidth="1"/>
    <col min="15407" max="15407" width="1.5703125" style="206" customWidth="1"/>
    <col min="15408" max="15408" width="14.42578125" style="206" customWidth="1"/>
    <col min="15409" max="15409" width="1.5703125" style="206" customWidth="1"/>
    <col min="15410" max="15410" width="9.28515625" style="206" customWidth="1"/>
    <col min="15411" max="15411" width="1.5703125" style="206" customWidth="1"/>
    <col min="15412" max="15412" width="9.28515625" style="206" customWidth="1"/>
    <col min="15413" max="15413" width="1.5703125" style="206" customWidth="1"/>
    <col min="15414" max="15414" width="12.7109375" style="206" customWidth="1"/>
    <col min="15415" max="15415" width="1.5703125" style="206" customWidth="1"/>
    <col min="15416" max="15416" width="9.28515625" style="206" customWidth="1"/>
    <col min="15417" max="15417" width="1.5703125" style="206" customWidth="1"/>
    <col min="15418" max="15418" width="9.28515625" style="206" customWidth="1"/>
    <col min="15419" max="15419" width="1.5703125" style="206" customWidth="1"/>
    <col min="15420" max="15420" width="14.42578125" style="206" customWidth="1"/>
    <col min="15421" max="15421" width="1.5703125" style="206" customWidth="1"/>
    <col min="15422" max="15422" width="5" style="206" customWidth="1"/>
    <col min="15423" max="15423" width="5.42578125" style="206" customWidth="1"/>
    <col min="15424" max="15424" width="9.28515625" style="206" customWidth="1"/>
    <col min="15425" max="15425" width="1.5703125" style="206" customWidth="1"/>
    <col min="15426" max="15426" width="12.7109375" style="206" customWidth="1"/>
    <col min="15427" max="15427" width="1.5703125" style="206" customWidth="1"/>
    <col min="15428" max="15428" width="12.7109375" style="206" customWidth="1"/>
    <col min="15429" max="15429" width="1.5703125" style="206" customWidth="1"/>
    <col min="15430" max="15430" width="12.7109375" style="206" customWidth="1"/>
    <col min="15431" max="15431" width="1.5703125" style="206" customWidth="1"/>
    <col min="15432" max="15432" width="12.7109375" style="206" customWidth="1"/>
    <col min="15433" max="15433" width="1.5703125" style="206" customWidth="1"/>
    <col min="15434" max="15434" width="12.7109375" style="206" customWidth="1"/>
    <col min="15435" max="15435" width="1.5703125" style="206" customWidth="1"/>
    <col min="15436" max="15436" width="12.7109375" style="206" customWidth="1"/>
    <col min="15437" max="15437" width="1.5703125" style="206" customWidth="1"/>
    <col min="15438" max="15438" width="12.7109375" style="206" customWidth="1"/>
    <col min="15439" max="15439" width="1.5703125" style="206" customWidth="1"/>
    <col min="15440" max="15440" width="12.7109375" style="206" customWidth="1"/>
    <col min="15441" max="15441" width="1.5703125" style="206" customWidth="1"/>
    <col min="15442" max="15442" width="12.7109375" style="206" customWidth="1"/>
    <col min="15443" max="15616" width="12.7109375" style="206"/>
    <col min="15617" max="15617" width="4.140625" style="206" customWidth="1"/>
    <col min="15618" max="15618" width="1.5703125" style="206" customWidth="1"/>
    <col min="15619" max="15619" width="14.42578125" style="206" customWidth="1"/>
    <col min="15620" max="15620" width="1.28515625" style="206" customWidth="1"/>
    <col min="15621" max="15621" width="12.7109375" style="206" customWidth="1"/>
    <col min="15622" max="15622" width="1.5703125" style="206" customWidth="1"/>
    <col min="15623" max="15623" width="7.5703125" style="206" customWidth="1"/>
    <col min="15624" max="15624" width="1.5703125" style="206" customWidth="1"/>
    <col min="15625" max="15625" width="7.5703125" style="206" customWidth="1"/>
    <col min="15626" max="15626" width="1.85546875" style="206" customWidth="1"/>
    <col min="15627" max="15627" width="11.85546875" style="206" customWidth="1"/>
    <col min="15628" max="15628" width="0.85546875" style="206" customWidth="1"/>
    <col min="15629" max="15629" width="7.42578125" style="206" customWidth="1"/>
    <col min="15630" max="15630" width="2.140625" style="206" customWidth="1"/>
    <col min="15631" max="15631" width="6.7109375" style="206" customWidth="1"/>
    <col min="15632" max="15632" width="1.28515625" style="206" customWidth="1"/>
    <col min="15633" max="15633" width="12.7109375" style="206" customWidth="1"/>
    <col min="15634" max="15634" width="1.5703125" style="206" customWidth="1"/>
    <col min="15635" max="15635" width="8.140625" style="206" customWidth="1"/>
    <col min="15636" max="15636" width="1.5703125" style="206" customWidth="1"/>
    <col min="15637" max="15637" width="6.7109375" style="206" customWidth="1"/>
    <col min="15638" max="15638" width="1.28515625" style="206" customWidth="1"/>
    <col min="15639" max="15639" width="12.7109375" style="206" customWidth="1"/>
    <col min="15640" max="15640" width="1.28515625" style="206" customWidth="1"/>
    <col min="15641" max="15641" width="8.140625" style="206" customWidth="1"/>
    <col min="15642" max="15642" width="1.5703125" style="206" customWidth="1"/>
    <col min="15643" max="15643" width="6.7109375" style="206" customWidth="1"/>
    <col min="15644" max="15644" width="1.28515625" style="206" customWidth="1"/>
    <col min="15645" max="15645" width="12.7109375" style="206" customWidth="1"/>
    <col min="15646" max="15646" width="0.85546875" style="206" customWidth="1"/>
    <col min="15647" max="15647" width="8.140625" style="206" customWidth="1"/>
    <col min="15648" max="15648" width="1.7109375" style="206" customWidth="1"/>
    <col min="15649" max="15649" width="8.42578125" style="206" customWidth="1"/>
    <col min="15650" max="15651" width="1.5703125" style="206" customWidth="1"/>
    <col min="15652" max="15652" width="14.42578125" style="206" customWidth="1"/>
    <col min="15653" max="15653" width="1.5703125" style="206" customWidth="1"/>
    <col min="15654" max="15654" width="9.28515625" style="206" customWidth="1"/>
    <col min="15655" max="15655" width="1.5703125" style="206" customWidth="1"/>
    <col min="15656" max="15656" width="8.42578125" style="206" customWidth="1"/>
    <col min="15657" max="15657" width="1.5703125" style="206" customWidth="1"/>
    <col min="15658" max="15658" width="14.42578125" style="206" customWidth="1"/>
    <col min="15659" max="15659" width="1.5703125" style="206" customWidth="1"/>
    <col min="15660" max="15660" width="9.28515625" style="206" customWidth="1"/>
    <col min="15661" max="15661" width="1.5703125" style="206" customWidth="1"/>
    <col min="15662" max="15662" width="9.28515625" style="206" customWidth="1"/>
    <col min="15663" max="15663" width="1.5703125" style="206" customWidth="1"/>
    <col min="15664" max="15664" width="14.42578125" style="206" customWidth="1"/>
    <col min="15665" max="15665" width="1.5703125" style="206" customWidth="1"/>
    <col min="15666" max="15666" width="9.28515625" style="206" customWidth="1"/>
    <col min="15667" max="15667" width="1.5703125" style="206" customWidth="1"/>
    <col min="15668" max="15668" width="9.28515625" style="206" customWidth="1"/>
    <col min="15669" max="15669" width="1.5703125" style="206" customWidth="1"/>
    <col min="15670" max="15670" width="12.7109375" style="206" customWidth="1"/>
    <col min="15671" max="15671" width="1.5703125" style="206" customWidth="1"/>
    <col min="15672" max="15672" width="9.28515625" style="206" customWidth="1"/>
    <col min="15673" max="15673" width="1.5703125" style="206" customWidth="1"/>
    <col min="15674" max="15674" width="9.28515625" style="206" customWidth="1"/>
    <col min="15675" max="15675" width="1.5703125" style="206" customWidth="1"/>
    <col min="15676" max="15676" width="14.42578125" style="206" customWidth="1"/>
    <col min="15677" max="15677" width="1.5703125" style="206" customWidth="1"/>
    <col min="15678" max="15678" width="5" style="206" customWidth="1"/>
    <col min="15679" max="15679" width="5.42578125" style="206" customWidth="1"/>
    <col min="15680" max="15680" width="9.28515625" style="206" customWidth="1"/>
    <col min="15681" max="15681" width="1.5703125" style="206" customWidth="1"/>
    <col min="15682" max="15682" width="12.7109375" style="206" customWidth="1"/>
    <col min="15683" max="15683" width="1.5703125" style="206" customWidth="1"/>
    <col min="15684" max="15684" width="12.7109375" style="206" customWidth="1"/>
    <col min="15685" max="15685" width="1.5703125" style="206" customWidth="1"/>
    <col min="15686" max="15686" width="12.7109375" style="206" customWidth="1"/>
    <col min="15687" max="15687" width="1.5703125" style="206" customWidth="1"/>
    <col min="15688" max="15688" width="12.7109375" style="206" customWidth="1"/>
    <col min="15689" max="15689" width="1.5703125" style="206" customWidth="1"/>
    <col min="15690" max="15690" width="12.7109375" style="206" customWidth="1"/>
    <col min="15691" max="15691" width="1.5703125" style="206" customWidth="1"/>
    <col min="15692" max="15692" width="12.7109375" style="206" customWidth="1"/>
    <col min="15693" max="15693" width="1.5703125" style="206" customWidth="1"/>
    <col min="15694" max="15694" width="12.7109375" style="206" customWidth="1"/>
    <col min="15695" max="15695" width="1.5703125" style="206" customWidth="1"/>
    <col min="15696" max="15696" width="12.7109375" style="206" customWidth="1"/>
    <col min="15697" max="15697" width="1.5703125" style="206" customWidth="1"/>
    <col min="15698" max="15698" width="12.7109375" style="206" customWidth="1"/>
    <col min="15699" max="15872" width="12.7109375" style="206"/>
    <col min="15873" max="15873" width="4.140625" style="206" customWidth="1"/>
    <col min="15874" max="15874" width="1.5703125" style="206" customWidth="1"/>
    <col min="15875" max="15875" width="14.42578125" style="206" customWidth="1"/>
    <col min="15876" max="15876" width="1.28515625" style="206" customWidth="1"/>
    <col min="15877" max="15877" width="12.7109375" style="206" customWidth="1"/>
    <col min="15878" max="15878" width="1.5703125" style="206" customWidth="1"/>
    <col min="15879" max="15879" width="7.5703125" style="206" customWidth="1"/>
    <col min="15880" max="15880" width="1.5703125" style="206" customWidth="1"/>
    <col min="15881" max="15881" width="7.5703125" style="206" customWidth="1"/>
    <col min="15882" max="15882" width="1.85546875" style="206" customWidth="1"/>
    <col min="15883" max="15883" width="11.85546875" style="206" customWidth="1"/>
    <col min="15884" max="15884" width="0.85546875" style="206" customWidth="1"/>
    <col min="15885" max="15885" width="7.42578125" style="206" customWidth="1"/>
    <col min="15886" max="15886" width="2.140625" style="206" customWidth="1"/>
    <col min="15887" max="15887" width="6.7109375" style="206" customWidth="1"/>
    <col min="15888" max="15888" width="1.28515625" style="206" customWidth="1"/>
    <col min="15889" max="15889" width="12.7109375" style="206" customWidth="1"/>
    <col min="15890" max="15890" width="1.5703125" style="206" customWidth="1"/>
    <col min="15891" max="15891" width="8.140625" style="206" customWidth="1"/>
    <col min="15892" max="15892" width="1.5703125" style="206" customWidth="1"/>
    <col min="15893" max="15893" width="6.7109375" style="206" customWidth="1"/>
    <col min="15894" max="15894" width="1.28515625" style="206" customWidth="1"/>
    <col min="15895" max="15895" width="12.7109375" style="206" customWidth="1"/>
    <col min="15896" max="15896" width="1.28515625" style="206" customWidth="1"/>
    <col min="15897" max="15897" width="8.140625" style="206" customWidth="1"/>
    <col min="15898" max="15898" width="1.5703125" style="206" customWidth="1"/>
    <col min="15899" max="15899" width="6.7109375" style="206" customWidth="1"/>
    <col min="15900" max="15900" width="1.28515625" style="206" customWidth="1"/>
    <col min="15901" max="15901" width="12.7109375" style="206" customWidth="1"/>
    <col min="15902" max="15902" width="0.85546875" style="206" customWidth="1"/>
    <col min="15903" max="15903" width="8.140625" style="206" customWidth="1"/>
    <col min="15904" max="15904" width="1.7109375" style="206" customWidth="1"/>
    <col min="15905" max="15905" width="8.42578125" style="206" customWidth="1"/>
    <col min="15906" max="15907" width="1.5703125" style="206" customWidth="1"/>
    <col min="15908" max="15908" width="14.42578125" style="206" customWidth="1"/>
    <col min="15909" max="15909" width="1.5703125" style="206" customWidth="1"/>
    <col min="15910" max="15910" width="9.28515625" style="206" customWidth="1"/>
    <col min="15911" max="15911" width="1.5703125" style="206" customWidth="1"/>
    <col min="15912" max="15912" width="8.42578125" style="206" customWidth="1"/>
    <col min="15913" max="15913" width="1.5703125" style="206" customWidth="1"/>
    <col min="15914" max="15914" width="14.42578125" style="206" customWidth="1"/>
    <col min="15915" max="15915" width="1.5703125" style="206" customWidth="1"/>
    <col min="15916" max="15916" width="9.28515625" style="206" customWidth="1"/>
    <col min="15917" max="15917" width="1.5703125" style="206" customWidth="1"/>
    <col min="15918" max="15918" width="9.28515625" style="206" customWidth="1"/>
    <col min="15919" max="15919" width="1.5703125" style="206" customWidth="1"/>
    <col min="15920" max="15920" width="14.42578125" style="206" customWidth="1"/>
    <col min="15921" max="15921" width="1.5703125" style="206" customWidth="1"/>
    <col min="15922" max="15922" width="9.28515625" style="206" customWidth="1"/>
    <col min="15923" max="15923" width="1.5703125" style="206" customWidth="1"/>
    <col min="15924" max="15924" width="9.28515625" style="206" customWidth="1"/>
    <col min="15925" max="15925" width="1.5703125" style="206" customWidth="1"/>
    <col min="15926" max="15926" width="12.7109375" style="206" customWidth="1"/>
    <col min="15927" max="15927" width="1.5703125" style="206" customWidth="1"/>
    <col min="15928" max="15928" width="9.28515625" style="206" customWidth="1"/>
    <col min="15929" max="15929" width="1.5703125" style="206" customWidth="1"/>
    <col min="15930" max="15930" width="9.28515625" style="206" customWidth="1"/>
    <col min="15931" max="15931" width="1.5703125" style="206" customWidth="1"/>
    <col min="15932" max="15932" width="14.42578125" style="206" customWidth="1"/>
    <col min="15933" max="15933" width="1.5703125" style="206" customWidth="1"/>
    <col min="15934" max="15934" width="5" style="206" customWidth="1"/>
    <col min="15935" max="15935" width="5.42578125" style="206" customWidth="1"/>
    <col min="15936" max="15936" width="9.28515625" style="206" customWidth="1"/>
    <col min="15937" max="15937" width="1.5703125" style="206" customWidth="1"/>
    <col min="15938" max="15938" width="12.7109375" style="206" customWidth="1"/>
    <col min="15939" max="15939" width="1.5703125" style="206" customWidth="1"/>
    <col min="15940" max="15940" width="12.7109375" style="206" customWidth="1"/>
    <col min="15941" max="15941" width="1.5703125" style="206" customWidth="1"/>
    <col min="15942" max="15942" width="12.7109375" style="206" customWidth="1"/>
    <col min="15943" max="15943" width="1.5703125" style="206" customWidth="1"/>
    <col min="15944" max="15944" width="12.7109375" style="206" customWidth="1"/>
    <col min="15945" max="15945" width="1.5703125" style="206" customWidth="1"/>
    <col min="15946" max="15946" width="12.7109375" style="206" customWidth="1"/>
    <col min="15947" max="15947" width="1.5703125" style="206" customWidth="1"/>
    <col min="15948" max="15948" width="12.7109375" style="206" customWidth="1"/>
    <col min="15949" max="15949" width="1.5703125" style="206" customWidth="1"/>
    <col min="15950" max="15950" width="12.7109375" style="206" customWidth="1"/>
    <col min="15951" max="15951" width="1.5703125" style="206" customWidth="1"/>
    <col min="15952" max="15952" width="12.7109375" style="206" customWidth="1"/>
    <col min="15953" max="15953" width="1.5703125" style="206" customWidth="1"/>
    <col min="15954" max="15954" width="12.7109375" style="206" customWidth="1"/>
    <col min="15955" max="16128" width="12.7109375" style="206"/>
    <col min="16129" max="16129" width="4.140625" style="206" customWidth="1"/>
    <col min="16130" max="16130" width="1.5703125" style="206" customWidth="1"/>
    <col min="16131" max="16131" width="14.42578125" style="206" customWidth="1"/>
    <col min="16132" max="16132" width="1.28515625" style="206" customWidth="1"/>
    <col min="16133" max="16133" width="12.7109375" style="206" customWidth="1"/>
    <col min="16134" max="16134" width="1.5703125" style="206" customWidth="1"/>
    <col min="16135" max="16135" width="7.5703125" style="206" customWidth="1"/>
    <col min="16136" max="16136" width="1.5703125" style="206" customWidth="1"/>
    <col min="16137" max="16137" width="7.5703125" style="206" customWidth="1"/>
    <col min="16138" max="16138" width="1.85546875" style="206" customWidth="1"/>
    <col min="16139" max="16139" width="11.85546875" style="206" customWidth="1"/>
    <col min="16140" max="16140" width="0.85546875" style="206" customWidth="1"/>
    <col min="16141" max="16141" width="7.42578125" style="206" customWidth="1"/>
    <col min="16142" max="16142" width="2.140625" style="206" customWidth="1"/>
    <col min="16143" max="16143" width="6.7109375" style="206" customWidth="1"/>
    <col min="16144" max="16144" width="1.28515625" style="206" customWidth="1"/>
    <col min="16145" max="16145" width="12.7109375" style="206" customWidth="1"/>
    <col min="16146" max="16146" width="1.5703125" style="206" customWidth="1"/>
    <col min="16147" max="16147" width="8.140625" style="206" customWidth="1"/>
    <col min="16148" max="16148" width="1.5703125" style="206" customWidth="1"/>
    <col min="16149" max="16149" width="6.7109375" style="206" customWidth="1"/>
    <col min="16150" max="16150" width="1.28515625" style="206" customWidth="1"/>
    <col min="16151" max="16151" width="12.7109375" style="206" customWidth="1"/>
    <col min="16152" max="16152" width="1.28515625" style="206" customWidth="1"/>
    <col min="16153" max="16153" width="8.140625" style="206" customWidth="1"/>
    <col min="16154" max="16154" width="1.5703125" style="206" customWidth="1"/>
    <col min="16155" max="16155" width="6.7109375" style="206" customWidth="1"/>
    <col min="16156" max="16156" width="1.28515625" style="206" customWidth="1"/>
    <col min="16157" max="16157" width="12.7109375" style="206" customWidth="1"/>
    <col min="16158" max="16158" width="0.85546875" style="206" customWidth="1"/>
    <col min="16159" max="16159" width="8.140625" style="206" customWidth="1"/>
    <col min="16160" max="16160" width="1.7109375" style="206" customWidth="1"/>
    <col min="16161" max="16161" width="8.42578125" style="206" customWidth="1"/>
    <col min="16162" max="16163" width="1.5703125" style="206" customWidth="1"/>
    <col min="16164" max="16164" width="14.42578125" style="206" customWidth="1"/>
    <col min="16165" max="16165" width="1.5703125" style="206" customWidth="1"/>
    <col min="16166" max="16166" width="9.28515625" style="206" customWidth="1"/>
    <col min="16167" max="16167" width="1.5703125" style="206" customWidth="1"/>
    <col min="16168" max="16168" width="8.42578125" style="206" customWidth="1"/>
    <col min="16169" max="16169" width="1.5703125" style="206" customWidth="1"/>
    <col min="16170" max="16170" width="14.42578125" style="206" customWidth="1"/>
    <col min="16171" max="16171" width="1.5703125" style="206" customWidth="1"/>
    <col min="16172" max="16172" width="9.28515625" style="206" customWidth="1"/>
    <col min="16173" max="16173" width="1.5703125" style="206" customWidth="1"/>
    <col min="16174" max="16174" width="9.28515625" style="206" customWidth="1"/>
    <col min="16175" max="16175" width="1.5703125" style="206" customWidth="1"/>
    <col min="16176" max="16176" width="14.42578125" style="206" customWidth="1"/>
    <col min="16177" max="16177" width="1.5703125" style="206" customWidth="1"/>
    <col min="16178" max="16178" width="9.28515625" style="206" customWidth="1"/>
    <col min="16179" max="16179" width="1.5703125" style="206" customWidth="1"/>
    <col min="16180" max="16180" width="9.28515625" style="206" customWidth="1"/>
    <col min="16181" max="16181" width="1.5703125" style="206" customWidth="1"/>
    <col min="16182" max="16182" width="12.7109375" style="206" customWidth="1"/>
    <col min="16183" max="16183" width="1.5703125" style="206" customWidth="1"/>
    <col min="16184" max="16184" width="9.28515625" style="206" customWidth="1"/>
    <col min="16185" max="16185" width="1.5703125" style="206" customWidth="1"/>
    <col min="16186" max="16186" width="9.28515625" style="206" customWidth="1"/>
    <col min="16187" max="16187" width="1.5703125" style="206" customWidth="1"/>
    <col min="16188" max="16188" width="14.42578125" style="206" customWidth="1"/>
    <col min="16189" max="16189" width="1.5703125" style="206" customWidth="1"/>
    <col min="16190" max="16190" width="5" style="206" customWidth="1"/>
    <col min="16191" max="16191" width="5.42578125" style="206" customWidth="1"/>
    <col min="16192" max="16192" width="9.28515625" style="206" customWidth="1"/>
    <col min="16193" max="16193" width="1.5703125" style="206" customWidth="1"/>
    <col min="16194" max="16194" width="12.7109375" style="206" customWidth="1"/>
    <col min="16195" max="16195" width="1.5703125" style="206" customWidth="1"/>
    <col min="16196" max="16196" width="12.7109375" style="206" customWidth="1"/>
    <col min="16197" max="16197" width="1.5703125" style="206" customWidth="1"/>
    <col min="16198" max="16198" width="12.7109375" style="206" customWidth="1"/>
    <col min="16199" max="16199" width="1.5703125" style="206" customWidth="1"/>
    <col min="16200" max="16200" width="12.7109375" style="206" customWidth="1"/>
    <col min="16201" max="16201" width="1.5703125" style="206" customWidth="1"/>
    <col min="16202" max="16202" width="12.7109375" style="206" customWidth="1"/>
    <col min="16203" max="16203" width="1.5703125" style="206" customWidth="1"/>
    <col min="16204" max="16204" width="12.7109375" style="206" customWidth="1"/>
    <col min="16205" max="16205" width="1.5703125" style="206" customWidth="1"/>
    <col min="16206" max="16206" width="12.7109375" style="206" customWidth="1"/>
    <col min="16207" max="16207" width="1.5703125" style="206" customWidth="1"/>
    <col min="16208" max="16208" width="12.7109375" style="206" customWidth="1"/>
    <col min="16209" max="16209" width="1.5703125" style="206" customWidth="1"/>
    <col min="16210" max="16210" width="12.7109375" style="206" customWidth="1"/>
    <col min="16211" max="16384" width="12.7109375" style="206"/>
  </cols>
  <sheetData>
    <row r="1" spans="1:82" ht="10.5" customHeight="1" x14ac:dyDescent="0.25">
      <c r="A1" s="203"/>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4" t="s">
        <v>40</v>
      </c>
      <c r="AH1" s="203"/>
      <c r="AI1" s="203"/>
      <c r="AJ1" s="205" t="s">
        <v>41</v>
      </c>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4" t="s">
        <v>348</v>
      </c>
      <c r="BK1" s="203"/>
      <c r="BL1" s="203"/>
      <c r="BM1" s="203"/>
      <c r="BN1" s="203"/>
      <c r="BO1" s="203"/>
      <c r="BP1" s="203"/>
      <c r="BQ1" s="203"/>
      <c r="BR1" s="203"/>
      <c r="BS1" s="203"/>
      <c r="BT1" s="203"/>
      <c r="BU1" s="203"/>
      <c r="BV1" s="203"/>
      <c r="BW1" s="203"/>
      <c r="BX1" s="203"/>
      <c r="BY1" s="203"/>
      <c r="BZ1" s="203"/>
      <c r="CA1" s="203"/>
      <c r="CB1" s="203"/>
      <c r="CC1" s="203"/>
      <c r="CD1" s="203"/>
    </row>
    <row r="2" spans="1:82" ht="10.5" customHeight="1" x14ac:dyDescent="0.25">
      <c r="A2" s="220"/>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4" t="s">
        <v>349</v>
      </c>
      <c r="AH2" s="203"/>
      <c r="AI2" s="203"/>
      <c r="AJ2" s="205" t="s">
        <v>350</v>
      </c>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4" t="s">
        <v>45</v>
      </c>
      <c r="BK2" s="203"/>
      <c r="BL2" s="203"/>
      <c r="BM2" s="203"/>
      <c r="BN2" s="203"/>
      <c r="BO2" s="203"/>
      <c r="BP2" s="203"/>
      <c r="BQ2" s="203"/>
      <c r="BR2" s="203"/>
      <c r="BS2" s="203"/>
      <c r="BT2" s="203"/>
      <c r="BU2" s="203"/>
      <c r="BV2" s="203"/>
      <c r="BW2" s="203"/>
      <c r="BX2" s="203"/>
      <c r="BY2" s="203"/>
      <c r="BZ2" s="203"/>
      <c r="CA2" s="203"/>
      <c r="CB2" s="203"/>
      <c r="CC2" s="203"/>
      <c r="CD2" s="203"/>
    </row>
    <row r="3" spans="1:82" ht="10.5" customHeight="1" x14ac:dyDescent="0.25">
      <c r="A3" s="218"/>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4" t="s">
        <v>46</v>
      </c>
      <c r="AH3" s="203"/>
      <c r="AI3" s="203"/>
      <c r="AJ3" s="207" t="s">
        <v>47</v>
      </c>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row>
    <row r="4" spans="1:82" ht="9.6" customHeight="1" x14ac:dyDescent="0.25">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row>
    <row r="5" spans="1:82" ht="9.6" customHeight="1" x14ac:dyDescent="0.25">
      <c r="A5" s="20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4" t="s">
        <v>351</v>
      </c>
      <c r="AH5" s="203"/>
      <c r="AI5" s="203"/>
      <c r="AJ5" s="205" t="s">
        <v>352</v>
      </c>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row>
    <row r="6" spans="1:82" ht="9.6" customHeight="1" x14ac:dyDescent="0.25">
      <c r="A6" s="203"/>
      <c r="B6" s="203"/>
      <c r="C6" s="203"/>
      <c r="D6" s="203"/>
      <c r="E6" s="208" t="s">
        <v>4</v>
      </c>
      <c r="F6" s="208"/>
      <c r="G6" s="208"/>
      <c r="H6" s="208"/>
      <c r="I6" s="208"/>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row>
    <row r="7" spans="1:82" ht="9.6" customHeight="1" x14ac:dyDescent="0.25">
      <c r="A7" s="203"/>
      <c r="B7" s="203"/>
      <c r="C7" s="203"/>
      <c r="D7" s="203"/>
      <c r="E7" s="209" t="s">
        <v>353</v>
      </c>
      <c r="F7" s="210"/>
      <c r="G7" s="210"/>
      <c r="H7" s="210"/>
      <c r="I7" s="210"/>
      <c r="J7" s="203"/>
      <c r="K7" s="209" t="s">
        <v>354</v>
      </c>
      <c r="L7" s="210"/>
      <c r="M7" s="210"/>
      <c r="N7" s="210"/>
      <c r="O7" s="210"/>
      <c r="P7" s="203"/>
      <c r="Q7" s="209" t="s">
        <v>355</v>
      </c>
      <c r="R7" s="210"/>
      <c r="S7" s="210"/>
      <c r="T7" s="210"/>
      <c r="U7" s="210"/>
      <c r="V7" s="203"/>
      <c r="W7" s="209" t="s">
        <v>356</v>
      </c>
      <c r="X7" s="210"/>
      <c r="Y7" s="210"/>
      <c r="Z7" s="210"/>
      <c r="AA7" s="210"/>
      <c r="AB7" s="203"/>
      <c r="AC7" s="209" t="s">
        <v>357</v>
      </c>
      <c r="AD7" s="210"/>
      <c r="AE7" s="210"/>
      <c r="AF7" s="210"/>
      <c r="AG7" s="210"/>
      <c r="AH7" s="208"/>
      <c r="AI7" s="203"/>
      <c r="AJ7" s="209" t="s">
        <v>358</v>
      </c>
      <c r="AK7" s="210"/>
      <c r="AL7" s="210"/>
      <c r="AM7" s="210"/>
      <c r="AN7" s="210"/>
      <c r="AO7" s="203"/>
      <c r="AP7" s="209" t="s">
        <v>359</v>
      </c>
      <c r="AQ7" s="210"/>
      <c r="AR7" s="210"/>
      <c r="AS7" s="210"/>
      <c r="AT7" s="210"/>
      <c r="AU7" s="203"/>
      <c r="AV7" s="209" t="s">
        <v>360</v>
      </c>
      <c r="AW7" s="210"/>
      <c r="AX7" s="210"/>
      <c r="AY7" s="210"/>
      <c r="AZ7" s="210"/>
      <c r="BA7" s="203"/>
      <c r="BB7" s="210" t="s">
        <v>361</v>
      </c>
      <c r="BC7" s="210"/>
      <c r="BD7" s="210"/>
      <c r="BE7" s="210"/>
      <c r="BF7" s="210"/>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row>
    <row r="8" spans="1:82" ht="9.6" customHeight="1" x14ac:dyDescent="0.25">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row>
    <row r="9" spans="1:82" ht="9.6" customHeight="1" x14ac:dyDescent="0.25">
      <c r="A9" s="203"/>
      <c r="B9" s="203"/>
      <c r="C9" s="203"/>
      <c r="D9" s="203"/>
      <c r="E9" s="203"/>
      <c r="F9" s="203"/>
      <c r="G9" s="203"/>
      <c r="H9" s="203"/>
      <c r="I9" s="211" t="s">
        <v>62</v>
      </c>
      <c r="J9" s="203"/>
      <c r="K9" s="203"/>
      <c r="L9" s="203"/>
      <c r="M9" s="203"/>
      <c r="N9" s="203"/>
      <c r="O9" s="211" t="s">
        <v>62</v>
      </c>
      <c r="P9" s="203"/>
      <c r="Q9" s="203"/>
      <c r="R9" s="203"/>
      <c r="S9" s="203"/>
      <c r="T9" s="203"/>
      <c r="U9" s="211" t="s">
        <v>62</v>
      </c>
      <c r="V9" s="203"/>
      <c r="W9" s="203"/>
      <c r="X9" s="203"/>
      <c r="Y9" s="203"/>
      <c r="Z9" s="203"/>
      <c r="AA9" s="211" t="s">
        <v>62</v>
      </c>
      <c r="AB9" s="203"/>
      <c r="AC9" s="203"/>
      <c r="AD9" s="203"/>
      <c r="AE9" s="203"/>
      <c r="AF9" s="203"/>
      <c r="AG9" s="211" t="s">
        <v>62</v>
      </c>
      <c r="AH9" s="211"/>
      <c r="AI9" s="203"/>
      <c r="AJ9" s="203"/>
      <c r="AK9" s="203"/>
      <c r="AL9" s="203"/>
      <c r="AM9" s="203"/>
      <c r="AN9" s="211" t="s">
        <v>62</v>
      </c>
      <c r="AO9" s="203"/>
      <c r="AP9" s="203"/>
      <c r="AQ9" s="203"/>
      <c r="AR9" s="203"/>
      <c r="AS9" s="203"/>
      <c r="AT9" s="211" t="s">
        <v>62</v>
      </c>
      <c r="AU9" s="203"/>
      <c r="AV9" s="203"/>
      <c r="AW9" s="203"/>
      <c r="AX9" s="203"/>
      <c r="AY9" s="203"/>
      <c r="AZ9" s="211" t="s">
        <v>62</v>
      </c>
      <c r="BA9" s="203"/>
      <c r="BB9" s="203"/>
      <c r="BC9" s="203"/>
      <c r="BD9" s="203"/>
      <c r="BE9" s="203"/>
      <c r="BF9" s="211" t="s">
        <v>62</v>
      </c>
      <c r="BG9" s="203"/>
      <c r="BH9" s="203"/>
      <c r="BI9" s="203"/>
      <c r="BJ9" s="203"/>
      <c r="BK9" s="203"/>
      <c r="BL9" s="203"/>
      <c r="BM9" s="203"/>
      <c r="BN9" s="211" t="s">
        <v>59</v>
      </c>
      <c r="BO9" s="203"/>
      <c r="BP9" s="203"/>
      <c r="BQ9" s="203"/>
      <c r="BR9" s="203"/>
      <c r="BS9" s="203"/>
      <c r="BT9" s="203"/>
      <c r="BU9" s="203"/>
      <c r="BV9" s="211" t="s">
        <v>362</v>
      </c>
      <c r="BW9" s="203"/>
      <c r="BX9" s="203"/>
      <c r="BY9" s="203"/>
      <c r="BZ9" s="211" t="s">
        <v>363</v>
      </c>
      <c r="CA9" s="203"/>
      <c r="CB9" s="203"/>
      <c r="CC9" s="203"/>
      <c r="CD9" s="203"/>
    </row>
    <row r="10" spans="1:82" ht="9.6" customHeight="1" x14ac:dyDescent="0.25">
      <c r="A10" s="203"/>
      <c r="B10" s="203"/>
      <c r="C10" s="203"/>
      <c r="D10" s="203"/>
      <c r="E10" s="203"/>
      <c r="F10" s="203"/>
      <c r="G10" s="211" t="s">
        <v>61</v>
      </c>
      <c r="H10" s="203"/>
      <c r="I10" s="211" t="s">
        <v>364</v>
      </c>
      <c r="J10" s="203"/>
      <c r="K10" s="203"/>
      <c r="L10" s="203"/>
      <c r="M10" s="211" t="s">
        <v>61</v>
      </c>
      <c r="N10" s="203"/>
      <c r="O10" s="211" t="s">
        <v>364</v>
      </c>
      <c r="P10" s="203"/>
      <c r="Q10" s="203"/>
      <c r="R10" s="203"/>
      <c r="S10" s="211" t="s">
        <v>61</v>
      </c>
      <c r="T10" s="203"/>
      <c r="U10" s="211" t="s">
        <v>364</v>
      </c>
      <c r="V10" s="203"/>
      <c r="W10" s="203"/>
      <c r="X10" s="203"/>
      <c r="Y10" s="211" t="s">
        <v>61</v>
      </c>
      <c r="Z10" s="203"/>
      <c r="AA10" s="211" t="s">
        <v>364</v>
      </c>
      <c r="AB10" s="203"/>
      <c r="AC10" s="203"/>
      <c r="AD10" s="203"/>
      <c r="AE10" s="211" t="s">
        <v>61</v>
      </c>
      <c r="AF10" s="203"/>
      <c r="AG10" s="211" t="s">
        <v>364</v>
      </c>
      <c r="AH10" s="211"/>
      <c r="AI10" s="203"/>
      <c r="AJ10" s="203"/>
      <c r="AK10" s="203"/>
      <c r="AL10" s="211" t="s">
        <v>61</v>
      </c>
      <c r="AM10" s="203"/>
      <c r="AN10" s="211" t="s">
        <v>364</v>
      </c>
      <c r="AO10" s="203"/>
      <c r="AP10" s="203"/>
      <c r="AQ10" s="203"/>
      <c r="AR10" s="211" t="s">
        <v>61</v>
      </c>
      <c r="AS10" s="203"/>
      <c r="AT10" s="211" t="s">
        <v>364</v>
      </c>
      <c r="AU10" s="203"/>
      <c r="AV10" s="203"/>
      <c r="AW10" s="203"/>
      <c r="AX10" s="211" t="s">
        <v>61</v>
      </c>
      <c r="AY10" s="203"/>
      <c r="AZ10" s="211" t="s">
        <v>364</v>
      </c>
      <c r="BA10" s="203"/>
      <c r="BB10" s="203"/>
      <c r="BC10" s="203"/>
      <c r="BD10" s="211" t="s">
        <v>61</v>
      </c>
      <c r="BE10" s="203"/>
      <c r="BF10" s="211" t="s">
        <v>364</v>
      </c>
      <c r="BG10" s="203"/>
      <c r="BH10" s="211" t="s">
        <v>63</v>
      </c>
      <c r="BI10" s="203"/>
      <c r="BJ10" s="203"/>
      <c r="BK10" s="203"/>
      <c r="BL10" s="203"/>
      <c r="BM10" s="203"/>
      <c r="BN10" s="211" t="s">
        <v>67</v>
      </c>
      <c r="BO10" s="203"/>
      <c r="BP10" s="211" t="s">
        <v>365</v>
      </c>
      <c r="BQ10" s="203"/>
      <c r="BR10" s="211" t="s">
        <v>261</v>
      </c>
      <c r="BS10" s="203"/>
      <c r="BT10" s="211" t="s">
        <v>261</v>
      </c>
      <c r="BU10" s="203"/>
      <c r="BV10" s="211" t="s">
        <v>267</v>
      </c>
      <c r="BW10" s="203"/>
      <c r="BX10" s="203"/>
      <c r="BY10" s="203"/>
      <c r="BZ10" s="211" t="s">
        <v>366</v>
      </c>
      <c r="CA10" s="203"/>
      <c r="CB10" s="211" t="s">
        <v>367</v>
      </c>
      <c r="CC10" s="203"/>
      <c r="CD10" s="203"/>
    </row>
    <row r="11" spans="1:82" ht="9.6" customHeight="1" x14ac:dyDescent="0.25">
      <c r="A11" s="212" t="s">
        <v>69</v>
      </c>
      <c r="B11" s="203"/>
      <c r="C11" s="212" t="s">
        <v>71</v>
      </c>
      <c r="D11" s="203"/>
      <c r="E11" s="212" t="s">
        <v>72</v>
      </c>
      <c r="F11" s="203"/>
      <c r="G11" s="212" t="s">
        <v>73</v>
      </c>
      <c r="H11" s="203"/>
      <c r="I11" s="212" t="s">
        <v>368</v>
      </c>
      <c r="J11" s="203"/>
      <c r="K11" s="212" t="s">
        <v>72</v>
      </c>
      <c r="L11" s="203"/>
      <c r="M11" s="212" t="s">
        <v>73</v>
      </c>
      <c r="N11" s="203"/>
      <c r="O11" s="212" t="s">
        <v>368</v>
      </c>
      <c r="P11" s="203"/>
      <c r="Q11" s="212" t="s">
        <v>72</v>
      </c>
      <c r="R11" s="203"/>
      <c r="S11" s="212" t="s">
        <v>73</v>
      </c>
      <c r="T11" s="203"/>
      <c r="U11" s="212" t="s">
        <v>368</v>
      </c>
      <c r="V11" s="203"/>
      <c r="W11" s="212" t="s">
        <v>72</v>
      </c>
      <c r="X11" s="203"/>
      <c r="Y11" s="212" t="s">
        <v>73</v>
      </c>
      <c r="Z11" s="203"/>
      <c r="AA11" s="212" t="s">
        <v>368</v>
      </c>
      <c r="AB11" s="203"/>
      <c r="AC11" s="212" t="s">
        <v>72</v>
      </c>
      <c r="AD11" s="203"/>
      <c r="AE11" s="212" t="s">
        <v>73</v>
      </c>
      <c r="AF11" s="203"/>
      <c r="AG11" s="212" t="s">
        <v>368</v>
      </c>
      <c r="AH11" s="213"/>
      <c r="AI11" s="203"/>
      <c r="AJ11" s="212" t="s">
        <v>72</v>
      </c>
      <c r="AK11" s="203"/>
      <c r="AL11" s="212" t="s">
        <v>73</v>
      </c>
      <c r="AM11" s="203"/>
      <c r="AN11" s="212" t="s">
        <v>368</v>
      </c>
      <c r="AO11" s="203"/>
      <c r="AP11" s="212" t="s">
        <v>72</v>
      </c>
      <c r="AQ11" s="203"/>
      <c r="AR11" s="212" t="s">
        <v>73</v>
      </c>
      <c r="AS11" s="203"/>
      <c r="AT11" s="212" t="s">
        <v>368</v>
      </c>
      <c r="AU11" s="203"/>
      <c r="AV11" s="212" t="s">
        <v>72</v>
      </c>
      <c r="AW11" s="203"/>
      <c r="AX11" s="212" t="s">
        <v>73</v>
      </c>
      <c r="AY11" s="203"/>
      <c r="AZ11" s="212" t="s">
        <v>368</v>
      </c>
      <c r="BA11" s="203"/>
      <c r="BB11" s="212" t="s">
        <v>72</v>
      </c>
      <c r="BC11" s="203"/>
      <c r="BD11" s="212" t="s">
        <v>73</v>
      </c>
      <c r="BE11" s="203"/>
      <c r="BF11" s="212" t="s">
        <v>368</v>
      </c>
      <c r="BG11" s="203"/>
      <c r="BH11" s="212" t="s">
        <v>369</v>
      </c>
      <c r="BI11" s="203"/>
      <c r="BJ11" s="212" t="s">
        <v>69</v>
      </c>
      <c r="BK11" s="203"/>
      <c r="BL11" s="203"/>
      <c r="BM11" s="203"/>
      <c r="BN11" s="214" t="s">
        <v>370</v>
      </c>
      <c r="BO11" s="203"/>
      <c r="BP11" s="214" t="s">
        <v>370</v>
      </c>
      <c r="BQ11" s="203"/>
      <c r="BR11" s="214" t="s">
        <v>371</v>
      </c>
      <c r="BS11" s="203"/>
      <c r="BT11" s="214" t="s">
        <v>372</v>
      </c>
      <c r="BU11" s="203"/>
      <c r="BV11" s="214" t="s">
        <v>373</v>
      </c>
      <c r="BW11" s="203"/>
      <c r="BX11" s="214" t="s">
        <v>374</v>
      </c>
      <c r="BY11" s="203"/>
      <c r="BZ11" s="214" t="s">
        <v>375</v>
      </c>
      <c r="CA11" s="203"/>
      <c r="CB11" s="214" t="s">
        <v>376</v>
      </c>
      <c r="CC11" s="203"/>
      <c r="CD11" s="214" t="s">
        <v>361</v>
      </c>
    </row>
    <row r="12" spans="1:82" ht="9.75" customHeight="1" x14ac:dyDescent="0.25">
      <c r="A12" s="203"/>
      <c r="B12" s="10" t="s">
        <v>279</v>
      </c>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row>
    <row r="13" spans="1:82" ht="9.75" customHeight="1" x14ac:dyDescent="0.25">
      <c r="A13" s="203">
        <v>1</v>
      </c>
      <c r="B13" s="211"/>
      <c r="C13" s="273" t="s">
        <v>82</v>
      </c>
      <c r="D13" s="203"/>
      <c r="E13" s="189">
        <v>39484723</v>
      </c>
      <c r="F13" s="203"/>
      <c r="G13" s="105">
        <f t="shared" ref="G13:G28" si="0">(E13/$BL13)</f>
        <v>245.1705867742937</v>
      </c>
      <c r="H13" s="203"/>
      <c r="I13" s="188">
        <f t="shared" ref="I13:I50" si="1">IF(G13,G13/G$52*100,0)</f>
        <v>133.73497440404907</v>
      </c>
      <c r="J13" s="203"/>
      <c r="K13" s="189">
        <v>20323570</v>
      </c>
      <c r="L13" s="203"/>
      <c r="M13" s="105">
        <f t="shared" ref="M13:M28" si="2">(K13/$BL13)</f>
        <v>126.19416330332194</v>
      </c>
      <c r="N13" s="203"/>
      <c r="O13" s="188">
        <f t="shared" ref="O13:O50" si="3">IF(M13,M13/M$52*100,0)</f>
        <v>163.37077249823528</v>
      </c>
      <c r="P13" s="203"/>
      <c r="Q13" s="189">
        <v>157058320</v>
      </c>
      <c r="R13" s="203"/>
      <c r="S13" s="105">
        <f t="shared" ref="S13:S28" si="4">(Q13/$BL13)</f>
        <v>975.21465383421298</v>
      </c>
      <c r="T13" s="203"/>
      <c r="U13" s="188">
        <f t="shared" ref="U13:U50" si="5">IF(S13,S13/S$52*100,0)</f>
        <v>131.77375942923152</v>
      </c>
      <c r="V13" s="203"/>
      <c r="W13" s="189">
        <v>39104183</v>
      </c>
      <c r="X13" s="203"/>
      <c r="Y13" s="105">
        <f t="shared" ref="Y13:Y28" si="6">(W13/$BL13)</f>
        <v>242.80771809996895</v>
      </c>
      <c r="Z13" s="203"/>
      <c r="AA13" s="188">
        <f t="shared" ref="AA13:AA50" si="7">IF(Y13,Y13/Y$52*100,0)</f>
        <v>72.328603553612695</v>
      </c>
      <c r="AB13" s="203"/>
      <c r="AC13" s="189">
        <v>106140494</v>
      </c>
      <c r="AD13" s="203"/>
      <c r="AE13" s="105">
        <f t="shared" ref="AE13:AE28" si="8">(AC13/$BL13)</f>
        <v>659.05305184725239</v>
      </c>
      <c r="AF13" s="203"/>
      <c r="AG13" s="188">
        <f t="shared" ref="AG13:AG50" si="9">IF(AE13,AE13/AE$52*100,0)</f>
        <v>148.4261662982031</v>
      </c>
      <c r="AH13" s="216"/>
      <c r="AI13" s="203"/>
      <c r="AJ13" s="189">
        <v>296697136</v>
      </c>
      <c r="AK13" s="203"/>
      <c r="AL13" s="105">
        <f t="shared" ref="AL13:AL28" si="10">(AJ13/$BL13)</f>
        <v>1842.2672213598262</v>
      </c>
      <c r="AM13" s="203"/>
      <c r="AN13" s="188">
        <f t="shared" ref="AN13:AN50" si="11">IF(AL13,AL13/AL$52*100,0)</f>
        <v>102.05917021340977</v>
      </c>
      <c r="AO13" s="203"/>
      <c r="AP13" s="189">
        <v>36086017</v>
      </c>
      <c r="AQ13" s="203"/>
      <c r="AR13" s="105">
        <f t="shared" ref="AR13:AR28" si="12">(AP13/$BL13)</f>
        <v>224.06716547656006</v>
      </c>
      <c r="AS13" s="203"/>
      <c r="AT13" s="188">
        <f t="shared" ref="AT13:AT50" si="13">IF(AR13,AR13/AR$52*100,0)</f>
        <v>133.99446485410724</v>
      </c>
      <c r="AU13" s="203"/>
      <c r="AV13" s="189">
        <v>32219761</v>
      </c>
      <c r="AW13" s="203"/>
      <c r="AX13" s="105">
        <f t="shared" ref="AX13:AX28" si="14">(AV13/$BL13)</f>
        <v>200.06060850667495</v>
      </c>
      <c r="AY13" s="203"/>
      <c r="AZ13" s="188">
        <f t="shared" ref="AZ13:AZ50" si="15">IF(AX13,AX13/AX$52*100,0)</f>
        <v>110.62558287670055</v>
      </c>
      <c r="BA13" s="203"/>
      <c r="BB13" s="189">
        <v>0</v>
      </c>
      <c r="BC13" s="203"/>
      <c r="BD13" s="105">
        <f t="shared" ref="BD13:BD20" si="16">(BB13/$BL13)</f>
        <v>0</v>
      </c>
      <c r="BE13" s="203"/>
      <c r="BF13" s="188">
        <f t="shared" ref="BF13:BF50" si="17">IF(BD13,BD13/BD$52*100,0)</f>
        <v>0</v>
      </c>
      <c r="BG13" s="203"/>
      <c r="BH13" s="189">
        <f t="shared" ref="BH13:BH50" si="18">(E13+K13+Q13+W13+AC13+AJ13+AP13+AV13+BB13)</f>
        <v>727114204</v>
      </c>
      <c r="BI13" s="203"/>
      <c r="BJ13" s="203">
        <v>1</v>
      </c>
      <c r="BK13" s="203"/>
      <c r="BL13" s="190">
        <v>161050</v>
      </c>
      <c r="BM13" s="203"/>
      <c r="BN13" s="190">
        <f t="shared" ref="BN13:BN50" si="19">IF(E13,BL13,0)</f>
        <v>161050</v>
      </c>
      <c r="BO13" s="203"/>
      <c r="BP13" s="190">
        <f t="shared" ref="BP13:BP50" si="20">IF(K13,BL13,0)</f>
        <v>161050</v>
      </c>
      <c r="BQ13" s="203"/>
      <c r="BR13" s="190">
        <f t="shared" ref="BR13:BR50" si="21">IF(Q13,BL13,0)</f>
        <v>161050</v>
      </c>
      <c r="BS13" s="203"/>
      <c r="BT13" s="190">
        <f t="shared" ref="BT13:BT50" si="22">IF(W13,BL13,0)</f>
        <v>161050</v>
      </c>
      <c r="BU13" s="203"/>
      <c r="BV13" s="190">
        <f t="shared" ref="BV13:BV50" si="23">IF(AC13,BL13,0)</f>
        <v>161050</v>
      </c>
      <c r="BW13" s="203"/>
      <c r="BX13" s="190">
        <f t="shared" ref="BX13:BX50" si="24">IF(AJ13,BL13,0)</f>
        <v>161050</v>
      </c>
      <c r="BY13" s="203"/>
      <c r="BZ13" s="190">
        <f t="shared" ref="BZ13:BZ50" si="25">IF(AP13,BL13,0)</f>
        <v>161050</v>
      </c>
      <c r="CA13" s="203"/>
      <c r="CB13" s="190">
        <f t="shared" ref="CB13:CB50" si="26">IF(AV13,BL13,0)</f>
        <v>161050</v>
      </c>
      <c r="CC13" s="203"/>
      <c r="CD13" s="190">
        <f t="shared" ref="CD13:CD50" si="27">IF(BB13,$BL13,0)</f>
        <v>0</v>
      </c>
    </row>
    <row r="14" spans="1:82" ht="9.75" customHeight="1" x14ac:dyDescent="0.25">
      <c r="A14" s="203">
        <v>2</v>
      </c>
      <c r="B14" s="211"/>
      <c r="C14" s="273" t="s">
        <v>83</v>
      </c>
      <c r="D14" s="203"/>
      <c r="E14" s="190">
        <v>3361090</v>
      </c>
      <c r="F14" s="203"/>
      <c r="G14" s="188">
        <f t="shared" si="0"/>
        <v>199.15210049179356</v>
      </c>
      <c r="H14" s="203"/>
      <c r="I14" s="188">
        <f t="shared" si="1"/>
        <v>108.63293763008267</v>
      </c>
      <c r="J14" s="203"/>
      <c r="K14" s="190">
        <v>2008353</v>
      </c>
      <c r="L14" s="203"/>
      <c r="M14" s="188">
        <f t="shared" si="2"/>
        <v>118.99940747763227</v>
      </c>
      <c r="N14" s="203"/>
      <c r="O14" s="188">
        <f t="shared" si="3"/>
        <v>154.05645251376927</v>
      </c>
      <c r="P14" s="203"/>
      <c r="Q14" s="190">
        <v>15065080</v>
      </c>
      <c r="R14" s="203"/>
      <c r="S14" s="188">
        <f t="shared" si="4"/>
        <v>892.63968714818986</v>
      </c>
      <c r="T14" s="203"/>
      <c r="U14" s="188">
        <f t="shared" si="5"/>
        <v>120.61599662062363</v>
      </c>
      <c r="V14" s="203"/>
      <c r="W14" s="190">
        <v>18348011</v>
      </c>
      <c r="X14" s="203"/>
      <c r="Y14" s="188">
        <f t="shared" si="6"/>
        <v>1087.1606920661254</v>
      </c>
      <c r="Z14" s="203"/>
      <c r="AA14" s="188">
        <f t="shared" si="7"/>
        <v>323.84808568213322</v>
      </c>
      <c r="AB14" s="203"/>
      <c r="AC14" s="190">
        <v>18591294</v>
      </c>
      <c r="AD14" s="203"/>
      <c r="AE14" s="188">
        <f t="shared" si="8"/>
        <v>1101.5757539847129</v>
      </c>
      <c r="AF14" s="203"/>
      <c r="AG14" s="188">
        <f t="shared" si="9"/>
        <v>248.08726033924535</v>
      </c>
      <c r="AH14" s="216"/>
      <c r="AI14" s="203"/>
      <c r="AJ14" s="190">
        <v>27220132</v>
      </c>
      <c r="AK14" s="203"/>
      <c r="AL14" s="188">
        <f t="shared" si="10"/>
        <v>1612.8537062274102</v>
      </c>
      <c r="AM14" s="203"/>
      <c r="AN14" s="188">
        <f t="shared" si="11"/>
        <v>89.349964557091582</v>
      </c>
      <c r="AO14" s="203"/>
      <c r="AP14" s="190">
        <v>3076595</v>
      </c>
      <c r="AQ14" s="203"/>
      <c r="AR14" s="188">
        <f t="shared" si="12"/>
        <v>182.29513539136101</v>
      </c>
      <c r="AS14" s="203"/>
      <c r="AT14" s="188">
        <f t="shared" si="13"/>
        <v>109.01436210129474</v>
      </c>
      <c r="AU14" s="203"/>
      <c r="AV14" s="190">
        <v>3320396</v>
      </c>
      <c r="AW14" s="203"/>
      <c r="AX14" s="193">
        <f t="shared" si="14"/>
        <v>196.74088996859632</v>
      </c>
      <c r="AY14" s="203"/>
      <c r="AZ14" s="193">
        <f t="shared" si="15"/>
        <v>108.78991017229964</v>
      </c>
      <c r="BA14" s="203"/>
      <c r="BB14" s="190">
        <v>0</v>
      </c>
      <c r="BC14" s="203"/>
      <c r="BD14" s="188">
        <f t="shared" si="16"/>
        <v>0</v>
      </c>
      <c r="BE14" s="203"/>
      <c r="BF14" s="188">
        <f t="shared" si="17"/>
        <v>0</v>
      </c>
      <c r="BG14" s="203"/>
      <c r="BH14" s="190">
        <f t="shared" si="18"/>
        <v>90990951</v>
      </c>
      <c r="BI14" s="203"/>
      <c r="BJ14" s="203">
        <v>2</v>
      </c>
      <c r="BK14" s="203"/>
      <c r="BL14" s="190">
        <v>16877</v>
      </c>
      <c r="BM14" s="203"/>
      <c r="BN14" s="190">
        <f t="shared" si="19"/>
        <v>16877</v>
      </c>
      <c r="BO14" s="203"/>
      <c r="BP14" s="190">
        <f t="shared" si="20"/>
        <v>16877</v>
      </c>
      <c r="BQ14" s="203"/>
      <c r="BR14" s="190">
        <f t="shared" si="21"/>
        <v>16877</v>
      </c>
      <c r="BS14" s="203"/>
      <c r="BT14" s="190">
        <f t="shared" si="22"/>
        <v>16877</v>
      </c>
      <c r="BU14" s="203"/>
      <c r="BV14" s="190">
        <f t="shared" si="23"/>
        <v>16877</v>
      </c>
      <c r="BW14" s="203"/>
      <c r="BX14" s="190">
        <f t="shared" si="24"/>
        <v>16877</v>
      </c>
      <c r="BY14" s="203"/>
      <c r="BZ14" s="190">
        <f t="shared" si="25"/>
        <v>16877</v>
      </c>
      <c r="CA14" s="203"/>
      <c r="CB14" s="190">
        <f t="shared" si="26"/>
        <v>16877</v>
      </c>
      <c r="CC14" s="203"/>
      <c r="CD14" s="190">
        <f t="shared" si="27"/>
        <v>0</v>
      </c>
    </row>
    <row r="15" spans="1:82" ht="9.75" customHeight="1" x14ac:dyDescent="0.25">
      <c r="A15" s="203">
        <v>3</v>
      </c>
      <c r="B15" s="217"/>
      <c r="C15" s="273" t="s">
        <v>85</v>
      </c>
      <c r="D15" s="203"/>
      <c r="E15" s="190">
        <v>1204135</v>
      </c>
      <c r="F15" s="203"/>
      <c r="G15" s="188">
        <f t="shared" si="0"/>
        <v>189.59770114942529</v>
      </c>
      <c r="H15" s="203"/>
      <c r="I15" s="188">
        <f t="shared" si="1"/>
        <v>103.42123027028424</v>
      </c>
      <c r="J15" s="203"/>
      <c r="K15" s="190">
        <v>1012532</v>
      </c>
      <c r="L15" s="203"/>
      <c r="M15" s="188">
        <f t="shared" si="2"/>
        <v>159.42875137773578</v>
      </c>
      <c r="N15" s="203"/>
      <c r="O15" s="188">
        <f t="shared" si="3"/>
        <v>206.39621983471045</v>
      </c>
      <c r="P15" s="203"/>
      <c r="Q15" s="190">
        <v>3669971</v>
      </c>
      <c r="R15" s="203"/>
      <c r="S15" s="188">
        <f t="shared" si="4"/>
        <v>577.85718784443395</v>
      </c>
      <c r="T15" s="203"/>
      <c r="U15" s="188">
        <f t="shared" si="5"/>
        <v>78.081695918004144</v>
      </c>
      <c r="V15" s="203"/>
      <c r="W15" s="190">
        <v>2571675</v>
      </c>
      <c r="X15" s="203"/>
      <c r="Y15" s="188">
        <f t="shared" si="6"/>
        <v>404.92442135096837</v>
      </c>
      <c r="Z15" s="203"/>
      <c r="AA15" s="188">
        <f t="shared" si="7"/>
        <v>120.62062182476383</v>
      </c>
      <c r="AB15" s="203"/>
      <c r="AC15" s="190">
        <v>7335270</v>
      </c>
      <c r="AD15" s="203"/>
      <c r="AE15" s="188">
        <f t="shared" si="8"/>
        <v>1154.9787435049598</v>
      </c>
      <c r="AF15" s="203"/>
      <c r="AG15" s="188">
        <f t="shared" si="9"/>
        <v>260.11421474168162</v>
      </c>
      <c r="AH15" s="216"/>
      <c r="AI15" s="203"/>
      <c r="AJ15" s="190">
        <v>10917766</v>
      </c>
      <c r="AK15" s="203"/>
      <c r="AL15" s="188">
        <f t="shared" si="10"/>
        <v>1719.0625098409698</v>
      </c>
      <c r="AM15" s="203"/>
      <c r="AN15" s="188">
        <f t="shared" si="11"/>
        <v>95.233791963062529</v>
      </c>
      <c r="AO15" s="203"/>
      <c r="AP15" s="190">
        <v>1239967</v>
      </c>
      <c r="AQ15" s="203"/>
      <c r="AR15" s="188">
        <f t="shared" si="12"/>
        <v>195.23964729963785</v>
      </c>
      <c r="AS15" s="203"/>
      <c r="AT15" s="188">
        <f t="shared" si="13"/>
        <v>116.75531308917439</v>
      </c>
      <c r="AU15" s="203"/>
      <c r="AV15" s="190">
        <v>502978</v>
      </c>
      <c r="AW15" s="203"/>
      <c r="AX15" s="193">
        <f t="shared" si="14"/>
        <v>79.196661943001104</v>
      </c>
      <c r="AY15" s="203"/>
      <c r="AZ15" s="193">
        <f t="shared" si="15"/>
        <v>43.792613422152968</v>
      </c>
      <c r="BA15" s="203"/>
      <c r="BB15" s="190">
        <v>0</v>
      </c>
      <c r="BC15" s="203"/>
      <c r="BD15" s="188">
        <f t="shared" si="16"/>
        <v>0</v>
      </c>
      <c r="BE15" s="203"/>
      <c r="BF15" s="188">
        <f t="shared" si="17"/>
        <v>0</v>
      </c>
      <c r="BG15" s="203"/>
      <c r="BH15" s="190">
        <f t="shared" si="18"/>
        <v>28454294</v>
      </c>
      <c r="BI15" s="203"/>
      <c r="BJ15" s="203">
        <v>3</v>
      </c>
      <c r="BK15" s="203"/>
      <c r="BL15" s="190">
        <v>6351</v>
      </c>
      <c r="BM15" s="203"/>
      <c r="BN15" s="190">
        <f t="shared" si="19"/>
        <v>6351</v>
      </c>
      <c r="BO15" s="203"/>
      <c r="BP15" s="190">
        <f t="shared" si="20"/>
        <v>6351</v>
      </c>
      <c r="BQ15" s="203"/>
      <c r="BR15" s="190">
        <f t="shared" si="21"/>
        <v>6351</v>
      </c>
      <c r="BS15" s="203"/>
      <c r="BT15" s="190">
        <f t="shared" si="22"/>
        <v>6351</v>
      </c>
      <c r="BU15" s="203"/>
      <c r="BV15" s="190">
        <f t="shared" si="23"/>
        <v>6351</v>
      </c>
      <c r="BW15" s="203"/>
      <c r="BX15" s="190">
        <f t="shared" si="24"/>
        <v>6351</v>
      </c>
      <c r="BY15" s="203"/>
      <c r="BZ15" s="190">
        <f t="shared" si="25"/>
        <v>6351</v>
      </c>
      <c r="CA15" s="203"/>
      <c r="CB15" s="190">
        <f t="shared" si="26"/>
        <v>6351</v>
      </c>
      <c r="CC15" s="203"/>
      <c r="CD15" s="190">
        <f t="shared" si="27"/>
        <v>0</v>
      </c>
    </row>
    <row r="16" spans="1:82" ht="9.75" customHeight="1" x14ac:dyDescent="0.25">
      <c r="A16" s="203">
        <v>4</v>
      </c>
      <c r="B16" s="211"/>
      <c r="C16" s="273" t="s">
        <v>86</v>
      </c>
      <c r="D16" s="203"/>
      <c r="E16" s="190">
        <v>18815060</v>
      </c>
      <c r="F16" s="203"/>
      <c r="G16" s="188">
        <f t="shared" si="0"/>
        <v>381.79135975325175</v>
      </c>
      <c r="H16" s="203"/>
      <c r="I16" s="188">
        <f t="shared" si="1"/>
        <v>208.25849624161265</v>
      </c>
      <c r="J16" s="203"/>
      <c r="K16" s="190">
        <v>4308919</v>
      </c>
      <c r="L16" s="203"/>
      <c r="M16" s="188">
        <f t="shared" si="2"/>
        <v>87.435705444288871</v>
      </c>
      <c r="N16" s="203"/>
      <c r="O16" s="188">
        <f t="shared" si="3"/>
        <v>113.19413171294907</v>
      </c>
      <c r="P16" s="203"/>
      <c r="Q16" s="190">
        <v>42191507</v>
      </c>
      <c r="R16" s="203"/>
      <c r="S16" s="188">
        <f t="shared" si="4"/>
        <v>856.14145411010327</v>
      </c>
      <c r="T16" s="203"/>
      <c r="U16" s="188">
        <f t="shared" si="5"/>
        <v>115.68425224922447</v>
      </c>
      <c r="V16" s="203"/>
      <c r="W16" s="190">
        <v>11369755</v>
      </c>
      <c r="X16" s="203"/>
      <c r="Y16" s="188">
        <f t="shared" si="6"/>
        <v>230.71274933544368</v>
      </c>
      <c r="Z16" s="203"/>
      <c r="AA16" s="188">
        <f t="shared" si="7"/>
        <v>68.725702428358929</v>
      </c>
      <c r="AB16" s="203"/>
      <c r="AC16" s="190">
        <v>54967628</v>
      </c>
      <c r="AD16" s="203"/>
      <c r="AE16" s="188">
        <f t="shared" si="8"/>
        <v>1115.3918954566668</v>
      </c>
      <c r="AF16" s="203"/>
      <c r="AG16" s="188">
        <f t="shared" si="9"/>
        <v>251.19881092833359</v>
      </c>
      <c r="AH16" s="216"/>
      <c r="AI16" s="203"/>
      <c r="AJ16" s="190">
        <v>81222060</v>
      </c>
      <c r="AK16" s="203"/>
      <c r="AL16" s="188">
        <f t="shared" si="10"/>
        <v>1648.1414744018994</v>
      </c>
      <c r="AM16" s="203"/>
      <c r="AN16" s="188">
        <f t="shared" si="11"/>
        <v>91.304860294699736</v>
      </c>
      <c r="AO16" s="203"/>
      <c r="AP16" s="190">
        <v>13926477</v>
      </c>
      <c r="AQ16" s="203"/>
      <c r="AR16" s="188">
        <f t="shared" si="12"/>
        <v>282.59323065684544</v>
      </c>
      <c r="AS16" s="203"/>
      <c r="AT16" s="188">
        <f t="shared" si="13"/>
        <v>168.99365256271116</v>
      </c>
      <c r="AU16" s="203"/>
      <c r="AV16" s="190">
        <v>10808821</v>
      </c>
      <c r="AW16" s="203"/>
      <c r="AX16" s="193">
        <f t="shared" si="14"/>
        <v>219.33039102290942</v>
      </c>
      <c r="AY16" s="203"/>
      <c r="AZ16" s="193">
        <f t="shared" si="15"/>
        <v>121.28100844337109</v>
      </c>
      <c r="BA16" s="203"/>
      <c r="BB16" s="190">
        <v>0</v>
      </c>
      <c r="BC16" s="203"/>
      <c r="BD16" s="188">
        <f t="shared" si="16"/>
        <v>0</v>
      </c>
      <c r="BE16" s="203"/>
      <c r="BF16" s="188">
        <f t="shared" si="17"/>
        <v>0</v>
      </c>
      <c r="BG16" s="203"/>
      <c r="BH16" s="190">
        <f t="shared" si="18"/>
        <v>237610227</v>
      </c>
      <c r="BI16" s="203"/>
      <c r="BJ16" s="203">
        <v>4</v>
      </c>
      <c r="BK16" s="203"/>
      <c r="BL16" s="190">
        <v>49281</v>
      </c>
      <c r="BM16" s="203"/>
      <c r="BN16" s="190">
        <f t="shared" si="19"/>
        <v>49281</v>
      </c>
      <c r="BO16" s="203"/>
      <c r="BP16" s="190">
        <f t="shared" si="20"/>
        <v>49281</v>
      </c>
      <c r="BQ16" s="203"/>
      <c r="BR16" s="190">
        <f t="shared" si="21"/>
        <v>49281</v>
      </c>
      <c r="BS16" s="203"/>
      <c r="BT16" s="190">
        <f t="shared" si="22"/>
        <v>49281</v>
      </c>
      <c r="BU16" s="203"/>
      <c r="BV16" s="190">
        <f t="shared" si="23"/>
        <v>49281</v>
      </c>
      <c r="BW16" s="203"/>
      <c r="BX16" s="190">
        <f t="shared" si="24"/>
        <v>49281</v>
      </c>
      <c r="BY16" s="203"/>
      <c r="BZ16" s="190">
        <f t="shared" si="25"/>
        <v>49281</v>
      </c>
      <c r="CA16" s="203"/>
      <c r="CB16" s="190">
        <f t="shared" si="26"/>
        <v>49281</v>
      </c>
      <c r="CC16" s="203"/>
      <c r="CD16" s="190">
        <f t="shared" si="27"/>
        <v>0</v>
      </c>
    </row>
    <row r="17" spans="1:82" ht="9.75" customHeight="1" x14ac:dyDescent="0.25">
      <c r="A17" s="203">
        <v>5</v>
      </c>
      <c r="B17" s="217"/>
      <c r="C17" s="273" t="s">
        <v>87</v>
      </c>
      <c r="D17" s="203"/>
      <c r="E17" s="190">
        <v>30645159</v>
      </c>
      <c r="F17" s="203"/>
      <c r="G17" s="193">
        <f t="shared" si="0"/>
        <v>125.66289550084473</v>
      </c>
      <c r="H17" s="203"/>
      <c r="I17" s="188">
        <f t="shared" si="1"/>
        <v>68.546249101306273</v>
      </c>
      <c r="J17" s="203"/>
      <c r="K17" s="190">
        <v>25260706</v>
      </c>
      <c r="L17" s="203"/>
      <c r="M17" s="188">
        <f t="shared" si="2"/>
        <v>103.58352059310775</v>
      </c>
      <c r="N17" s="203"/>
      <c r="O17" s="188">
        <f t="shared" si="3"/>
        <v>134.09906872402399</v>
      </c>
      <c r="P17" s="203"/>
      <c r="Q17" s="190">
        <v>153017531</v>
      </c>
      <c r="R17" s="203"/>
      <c r="S17" s="188">
        <f t="shared" si="4"/>
        <v>627.4604745190021</v>
      </c>
      <c r="T17" s="203"/>
      <c r="U17" s="188">
        <f t="shared" si="5"/>
        <v>84.784232164208817</v>
      </c>
      <c r="V17" s="203"/>
      <c r="W17" s="190">
        <v>76184035</v>
      </c>
      <c r="X17" s="203"/>
      <c r="Y17" s="188">
        <f t="shared" si="6"/>
        <v>312.39865418997164</v>
      </c>
      <c r="Z17" s="203"/>
      <c r="AA17" s="188">
        <f t="shared" si="7"/>
        <v>93.058649809004962</v>
      </c>
      <c r="AB17" s="203"/>
      <c r="AC17" s="190">
        <v>59502038</v>
      </c>
      <c r="AD17" s="203"/>
      <c r="AE17" s="188">
        <f t="shared" si="8"/>
        <v>243.99280758443092</v>
      </c>
      <c r="AF17" s="203"/>
      <c r="AG17" s="188">
        <f t="shared" si="9"/>
        <v>54.94992691800126</v>
      </c>
      <c r="AH17" s="216"/>
      <c r="AI17" s="203"/>
      <c r="AJ17" s="190">
        <v>496280751</v>
      </c>
      <c r="AK17" s="203"/>
      <c r="AL17" s="188">
        <f t="shared" si="10"/>
        <v>2035.0384265258253</v>
      </c>
      <c r="AM17" s="203"/>
      <c r="AN17" s="188">
        <f t="shared" si="11"/>
        <v>112.73844030635476</v>
      </c>
      <c r="AO17" s="203"/>
      <c r="AP17" s="190">
        <v>21761721</v>
      </c>
      <c r="AQ17" s="203"/>
      <c r="AR17" s="188">
        <f t="shared" si="12"/>
        <v>89.235656174651865</v>
      </c>
      <c r="AS17" s="203"/>
      <c r="AT17" s="188">
        <f t="shared" si="13"/>
        <v>53.3638383365832</v>
      </c>
      <c r="AU17" s="203"/>
      <c r="AV17" s="190">
        <v>18550756</v>
      </c>
      <c r="AW17" s="203"/>
      <c r="AX17" s="193">
        <f t="shared" si="14"/>
        <v>76.068840520281469</v>
      </c>
      <c r="AY17" s="203"/>
      <c r="AZ17" s="193">
        <f t="shared" si="15"/>
        <v>42.063052212650575</v>
      </c>
      <c r="BA17" s="203"/>
      <c r="BB17" s="190">
        <v>0</v>
      </c>
      <c r="BC17" s="203"/>
      <c r="BD17" s="193">
        <f t="shared" si="16"/>
        <v>0</v>
      </c>
      <c r="BE17" s="203"/>
      <c r="BF17" s="193">
        <f t="shared" si="17"/>
        <v>0</v>
      </c>
      <c r="BG17" s="203"/>
      <c r="BH17" s="190">
        <f t="shared" si="18"/>
        <v>881202697</v>
      </c>
      <c r="BI17" s="203"/>
      <c r="BJ17" s="203">
        <v>5</v>
      </c>
      <c r="BK17" s="203"/>
      <c r="BL17" s="190">
        <v>243868</v>
      </c>
      <c r="BM17" s="203"/>
      <c r="BN17" s="190">
        <f t="shared" si="19"/>
        <v>243868</v>
      </c>
      <c r="BO17" s="203"/>
      <c r="BP17" s="190">
        <f t="shared" si="20"/>
        <v>243868</v>
      </c>
      <c r="BQ17" s="203"/>
      <c r="BR17" s="190">
        <f t="shared" si="21"/>
        <v>243868</v>
      </c>
      <c r="BS17" s="203"/>
      <c r="BT17" s="190">
        <f t="shared" si="22"/>
        <v>243868</v>
      </c>
      <c r="BU17" s="203"/>
      <c r="BV17" s="190">
        <f t="shared" si="23"/>
        <v>243868</v>
      </c>
      <c r="BW17" s="203"/>
      <c r="BX17" s="190">
        <f t="shared" si="24"/>
        <v>243868</v>
      </c>
      <c r="BY17" s="203"/>
      <c r="BZ17" s="190">
        <f t="shared" si="25"/>
        <v>243868</v>
      </c>
      <c r="CA17" s="203"/>
      <c r="CB17" s="190">
        <f t="shared" si="26"/>
        <v>243868</v>
      </c>
      <c r="CC17" s="203"/>
      <c r="CD17" s="190">
        <f t="shared" si="27"/>
        <v>0</v>
      </c>
    </row>
    <row r="18" spans="1:82" ht="9.75" customHeight="1" x14ac:dyDescent="0.25">
      <c r="A18" s="203">
        <v>6</v>
      </c>
      <c r="B18" s="217"/>
      <c r="C18" s="273" t="s">
        <v>88</v>
      </c>
      <c r="D18" s="203"/>
      <c r="E18" s="190">
        <v>3607769</v>
      </c>
      <c r="F18" s="203"/>
      <c r="G18" s="193">
        <f t="shared" si="0"/>
        <v>205.43041794784193</v>
      </c>
      <c r="H18" s="203"/>
      <c r="I18" s="193">
        <f t="shared" si="1"/>
        <v>112.05761689251841</v>
      </c>
      <c r="J18" s="203"/>
      <c r="K18" s="190">
        <v>2675403</v>
      </c>
      <c r="L18" s="203"/>
      <c r="M18" s="188">
        <f t="shared" si="2"/>
        <v>152.34045097369321</v>
      </c>
      <c r="N18" s="203"/>
      <c r="O18" s="188">
        <f t="shared" si="3"/>
        <v>197.21971687771907</v>
      </c>
      <c r="P18" s="203"/>
      <c r="Q18" s="190">
        <v>16997904</v>
      </c>
      <c r="R18" s="203"/>
      <c r="S18" s="188">
        <f t="shared" si="4"/>
        <v>967.87974034847969</v>
      </c>
      <c r="T18" s="203"/>
      <c r="U18" s="188">
        <f t="shared" si="5"/>
        <v>130.78264519473649</v>
      </c>
      <c r="V18" s="203"/>
      <c r="W18" s="190">
        <v>4557404</v>
      </c>
      <c r="X18" s="203"/>
      <c r="Y18" s="188">
        <f t="shared" si="6"/>
        <v>259.50370117298712</v>
      </c>
      <c r="Z18" s="203"/>
      <c r="AA18" s="188">
        <f t="shared" si="7"/>
        <v>77.302074537467362</v>
      </c>
      <c r="AB18" s="203"/>
      <c r="AC18" s="190">
        <v>4477934</v>
      </c>
      <c r="AD18" s="203"/>
      <c r="AE18" s="188">
        <f t="shared" si="8"/>
        <v>254.97859013779751</v>
      </c>
      <c r="AF18" s="203"/>
      <c r="AG18" s="188">
        <f t="shared" si="9"/>
        <v>57.424048817007055</v>
      </c>
      <c r="AH18" s="216"/>
      <c r="AI18" s="203"/>
      <c r="AJ18" s="190">
        <v>38269394</v>
      </c>
      <c r="AK18" s="203"/>
      <c r="AL18" s="188">
        <f t="shared" si="10"/>
        <v>2179.1022662566907</v>
      </c>
      <c r="AM18" s="203"/>
      <c r="AN18" s="188">
        <f t="shared" si="11"/>
        <v>120.71938670230544</v>
      </c>
      <c r="AO18" s="203"/>
      <c r="AP18" s="190">
        <v>2383721</v>
      </c>
      <c r="AQ18" s="203"/>
      <c r="AR18" s="188">
        <f t="shared" si="12"/>
        <v>135.73175037011731</v>
      </c>
      <c r="AS18" s="203"/>
      <c r="AT18" s="188">
        <f t="shared" si="13"/>
        <v>81.168979916683682</v>
      </c>
      <c r="AU18" s="203"/>
      <c r="AV18" s="190">
        <v>327929</v>
      </c>
      <c r="AW18" s="203"/>
      <c r="AX18" s="193">
        <f t="shared" si="14"/>
        <v>18.672645484568957</v>
      </c>
      <c r="AY18" s="203"/>
      <c r="AZ18" s="193">
        <f t="shared" si="15"/>
        <v>10.325232468297282</v>
      </c>
      <c r="BA18" s="203"/>
      <c r="BB18" s="190">
        <v>0</v>
      </c>
      <c r="BC18" s="203"/>
      <c r="BD18" s="193">
        <f t="shared" si="16"/>
        <v>0</v>
      </c>
      <c r="BE18" s="203"/>
      <c r="BF18" s="193">
        <f t="shared" si="17"/>
        <v>0</v>
      </c>
      <c r="BG18" s="203"/>
      <c r="BH18" s="190">
        <f t="shared" si="18"/>
        <v>73297458</v>
      </c>
      <c r="BI18" s="203"/>
      <c r="BJ18" s="203">
        <v>6</v>
      </c>
      <c r="BK18" s="203"/>
      <c r="BL18" s="190">
        <v>17562</v>
      </c>
      <c r="BM18" s="203"/>
      <c r="BN18" s="190">
        <f t="shared" si="19"/>
        <v>17562</v>
      </c>
      <c r="BO18" s="203"/>
      <c r="BP18" s="190">
        <f t="shared" si="20"/>
        <v>17562</v>
      </c>
      <c r="BQ18" s="203"/>
      <c r="BR18" s="190">
        <f t="shared" si="21"/>
        <v>17562</v>
      </c>
      <c r="BS18" s="203"/>
      <c r="BT18" s="190">
        <f t="shared" si="22"/>
        <v>17562</v>
      </c>
      <c r="BU18" s="203"/>
      <c r="BV18" s="190">
        <f t="shared" si="23"/>
        <v>17562</v>
      </c>
      <c r="BW18" s="203"/>
      <c r="BX18" s="190">
        <f t="shared" si="24"/>
        <v>17562</v>
      </c>
      <c r="BY18" s="203"/>
      <c r="BZ18" s="190">
        <f t="shared" si="25"/>
        <v>17562</v>
      </c>
      <c r="CA18" s="203"/>
      <c r="CB18" s="190">
        <f t="shared" si="26"/>
        <v>17562</v>
      </c>
      <c r="CC18" s="203"/>
      <c r="CD18" s="190">
        <f t="shared" si="27"/>
        <v>0</v>
      </c>
    </row>
    <row r="19" spans="1:82" ht="9.75" customHeight="1" x14ac:dyDescent="0.25">
      <c r="A19" s="203">
        <v>7</v>
      </c>
      <c r="B19" s="217"/>
      <c r="C19" s="273" t="s">
        <v>89</v>
      </c>
      <c r="D19" s="203"/>
      <c r="E19" s="190">
        <v>1982053</v>
      </c>
      <c r="F19" s="203"/>
      <c r="G19" s="193">
        <f t="shared" si="0"/>
        <v>346.75524842547236</v>
      </c>
      <c r="H19" s="203"/>
      <c r="I19" s="193">
        <f t="shared" si="1"/>
        <v>189.14709501977049</v>
      </c>
      <c r="J19" s="203"/>
      <c r="K19" s="190">
        <v>210420</v>
      </c>
      <c r="L19" s="203"/>
      <c r="M19" s="188">
        <f t="shared" si="2"/>
        <v>36.812456263121064</v>
      </c>
      <c r="N19" s="203"/>
      <c r="O19" s="188">
        <f t="shared" si="3"/>
        <v>47.657350069416978</v>
      </c>
      <c r="P19" s="203"/>
      <c r="Q19" s="190">
        <v>4131406</v>
      </c>
      <c r="R19" s="203"/>
      <c r="S19" s="188">
        <f t="shared" si="4"/>
        <v>722.77921623512941</v>
      </c>
      <c r="T19" s="203"/>
      <c r="U19" s="188">
        <f t="shared" si="5"/>
        <v>97.663969861560219</v>
      </c>
      <c r="V19" s="203"/>
      <c r="W19" s="190">
        <v>4330508</v>
      </c>
      <c r="X19" s="203"/>
      <c r="Y19" s="188">
        <f t="shared" si="6"/>
        <v>757.61161651504551</v>
      </c>
      <c r="Z19" s="203"/>
      <c r="AA19" s="188">
        <f t="shared" si="7"/>
        <v>225.68059486464648</v>
      </c>
      <c r="AB19" s="203"/>
      <c r="AC19" s="190">
        <v>4133111</v>
      </c>
      <c r="AD19" s="203"/>
      <c r="AE19" s="188">
        <f t="shared" si="8"/>
        <v>723.07750174947512</v>
      </c>
      <c r="AF19" s="203"/>
      <c r="AG19" s="188">
        <f t="shared" si="9"/>
        <v>162.845193145439</v>
      </c>
      <c r="AH19" s="216"/>
      <c r="AI19" s="203"/>
      <c r="AJ19" s="190">
        <v>11366320</v>
      </c>
      <c r="AK19" s="203"/>
      <c r="AL19" s="188">
        <f t="shared" si="10"/>
        <v>1988.5094471658501</v>
      </c>
      <c r="AM19" s="203"/>
      <c r="AN19" s="188">
        <f t="shared" si="11"/>
        <v>110.16079632002209</v>
      </c>
      <c r="AO19" s="203"/>
      <c r="AP19" s="190">
        <v>1935743</v>
      </c>
      <c r="AQ19" s="203"/>
      <c r="AR19" s="188">
        <f t="shared" si="12"/>
        <v>338.65342897130859</v>
      </c>
      <c r="AS19" s="203"/>
      <c r="AT19" s="188">
        <f t="shared" si="13"/>
        <v>202.51822657508436</v>
      </c>
      <c r="AU19" s="203"/>
      <c r="AV19" s="190">
        <v>232781</v>
      </c>
      <c r="AW19" s="203"/>
      <c r="AX19" s="193">
        <f t="shared" si="14"/>
        <v>40.724457662701191</v>
      </c>
      <c r="AY19" s="203"/>
      <c r="AZ19" s="193">
        <f t="shared" si="15"/>
        <v>22.51901011349528</v>
      </c>
      <c r="BA19" s="203"/>
      <c r="BB19" s="190">
        <v>0</v>
      </c>
      <c r="BC19" s="203"/>
      <c r="BD19" s="193">
        <f t="shared" si="16"/>
        <v>0</v>
      </c>
      <c r="BE19" s="203"/>
      <c r="BF19" s="193">
        <f t="shared" si="17"/>
        <v>0</v>
      </c>
      <c r="BG19" s="203"/>
      <c r="BH19" s="190">
        <f t="shared" si="18"/>
        <v>28322342</v>
      </c>
      <c r="BI19" s="203"/>
      <c r="BJ19" s="203">
        <v>7</v>
      </c>
      <c r="BK19" s="203"/>
      <c r="BL19" s="190">
        <v>5716</v>
      </c>
      <c r="BM19" s="203"/>
      <c r="BN19" s="190">
        <f t="shared" si="19"/>
        <v>5716</v>
      </c>
      <c r="BO19" s="203"/>
      <c r="BP19" s="190">
        <f t="shared" si="20"/>
        <v>5716</v>
      </c>
      <c r="BQ19" s="203"/>
      <c r="BR19" s="190">
        <f t="shared" si="21"/>
        <v>5716</v>
      </c>
      <c r="BS19" s="203"/>
      <c r="BT19" s="190">
        <f t="shared" si="22"/>
        <v>5716</v>
      </c>
      <c r="BU19" s="203"/>
      <c r="BV19" s="190">
        <f t="shared" si="23"/>
        <v>5716</v>
      </c>
      <c r="BW19" s="203"/>
      <c r="BX19" s="190">
        <f t="shared" si="24"/>
        <v>5716</v>
      </c>
      <c r="BY19" s="203"/>
      <c r="BZ19" s="190">
        <f t="shared" si="25"/>
        <v>5716</v>
      </c>
      <c r="CA19" s="203"/>
      <c r="CB19" s="190">
        <f t="shared" si="26"/>
        <v>5716</v>
      </c>
      <c r="CC19" s="203"/>
      <c r="CD19" s="190">
        <f t="shared" si="27"/>
        <v>0</v>
      </c>
    </row>
    <row r="20" spans="1:82" ht="9.75" customHeight="1" x14ac:dyDescent="0.25">
      <c r="A20" s="203">
        <v>8</v>
      </c>
      <c r="B20" s="211"/>
      <c r="C20" s="273" t="s">
        <v>90</v>
      </c>
      <c r="D20" s="203"/>
      <c r="E20" s="190">
        <v>5561263</v>
      </c>
      <c r="F20" s="203"/>
      <c r="G20" s="193">
        <f t="shared" si="0"/>
        <v>137.01066765213108</v>
      </c>
      <c r="H20" s="203"/>
      <c r="I20" s="193">
        <f t="shared" si="1"/>
        <v>74.736200506824474</v>
      </c>
      <c r="J20" s="203"/>
      <c r="K20" s="190">
        <v>4449321</v>
      </c>
      <c r="L20" s="203"/>
      <c r="M20" s="188">
        <f t="shared" si="2"/>
        <v>109.61618625277161</v>
      </c>
      <c r="N20" s="203"/>
      <c r="O20" s="188">
        <f t="shared" si="3"/>
        <v>141.90894854131756</v>
      </c>
      <c r="P20" s="203"/>
      <c r="Q20" s="190">
        <v>34347027</v>
      </c>
      <c r="R20" s="203"/>
      <c r="S20" s="188">
        <f t="shared" si="4"/>
        <v>846.19430894308948</v>
      </c>
      <c r="T20" s="203"/>
      <c r="U20" s="188">
        <f t="shared" si="5"/>
        <v>114.34016588927058</v>
      </c>
      <c r="V20" s="203"/>
      <c r="W20" s="190">
        <v>25206998</v>
      </c>
      <c r="X20" s="203"/>
      <c r="Y20" s="188">
        <f t="shared" si="6"/>
        <v>621.01497905888152</v>
      </c>
      <c r="Z20" s="203"/>
      <c r="AA20" s="188">
        <f t="shared" si="7"/>
        <v>184.99060315171536</v>
      </c>
      <c r="AB20" s="203"/>
      <c r="AC20" s="190">
        <v>24662982</v>
      </c>
      <c r="AD20" s="203"/>
      <c r="AE20" s="188">
        <f t="shared" si="8"/>
        <v>607.61226903178124</v>
      </c>
      <c r="AF20" s="203"/>
      <c r="AG20" s="188">
        <f t="shared" si="9"/>
        <v>136.8411229344278</v>
      </c>
      <c r="AH20" s="216"/>
      <c r="AI20" s="203"/>
      <c r="AJ20" s="190">
        <v>80935315</v>
      </c>
      <c r="AK20" s="203"/>
      <c r="AL20" s="188">
        <f t="shared" si="10"/>
        <v>1993.9717910815473</v>
      </c>
      <c r="AM20" s="203"/>
      <c r="AN20" s="188">
        <f t="shared" si="11"/>
        <v>110.46340295655814</v>
      </c>
      <c r="AO20" s="203"/>
      <c r="AP20" s="190">
        <v>6175600</v>
      </c>
      <c r="AQ20" s="203"/>
      <c r="AR20" s="188">
        <f t="shared" si="12"/>
        <v>152.14584873121458</v>
      </c>
      <c r="AS20" s="203"/>
      <c r="AT20" s="188">
        <f t="shared" si="13"/>
        <v>90.984779216327112</v>
      </c>
      <c r="AU20" s="203"/>
      <c r="AV20" s="190">
        <v>8101034</v>
      </c>
      <c r="AW20" s="203"/>
      <c r="AX20" s="193">
        <f t="shared" si="14"/>
        <v>199.58201527469819</v>
      </c>
      <c r="AY20" s="203"/>
      <c r="AZ20" s="193">
        <f t="shared" si="15"/>
        <v>110.36093979856803</v>
      </c>
      <c r="BA20" s="203"/>
      <c r="BB20" s="190">
        <v>0</v>
      </c>
      <c r="BC20" s="203"/>
      <c r="BD20" s="193">
        <f t="shared" si="16"/>
        <v>0</v>
      </c>
      <c r="BE20" s="203"/>
      <c r="BF20" s="193">
        <f t="shared" si="17"/>
        <v>0</v>
      </c>
      <c r="BG20" s="203"/>
      <c r="BH20" s="190">
        <f t="shared" si="18"/>
        <v>189439540</v>
      </c>
      <c r="BI20" s="203"/>
      <c r="BJ20" s="203">
        <v>8</v>
      </c>
      <c r="BK20" s="203"/>
      <c r="BL20" s="190">
        <v>40590</v>
      </c>
      <c r="BM20" s="203"/>
      <c r="BN20" s="190">
        <f t="shared" si="19"/>
        <v>40590</v>
      </c>
      <c r="BO20" s="203"/>
      <c r="BP20" s="190">
        <f t="shared" si="20"/>
        <v>40590</v>
      </c>
      <c r="BQ20" s="203"/>
      <c r="BR20" s="190">
        <f t="shared" si="21"/>
        <v>40590</v>
      </c>
      <c r="BS20" s="203"/>
      <c r="BT20" s="190">
        <f t="shared" si="22"/>
        <v>40590</v>
      </c>
      <c r="BU20" s="203"/>
      <c r="BV20" s="190">
        <f t="shared" si="23"/>
        <v>40590</v>
      </c>
      <c r="BW20" s="203"/>
      <c r="BX20" s="190">
        <f t="shared" si="24"/>
        <v>40590</v>
      </c>
      <c r="BY20" s="203"/>
      <c r="BZ20" s="190">
        <f t="shared" si="25"/>
        <v>40590</v>
      </c>
      <c r="CA20" s="203"/>
      <c r="CB20" s="190">
        <f t="shared" si="26"/>
        <v>40590</v>
      </c>
      <c r="CC20" s="203"/>
      <c r="CD20" s="190">
        <f t="shared" si="27"/>
        <v>0</v>
      </c>
    </row>
    <row r="21" spans="1:82" ht="9.75" customHeight="1" x14ac:dyDescent="0.25">
      <c r="A21" s="203">
        <v>9</v>
      </c>
      <c r="B21" s="217"/>
      <c r="C21" s="273" t="s">
        <v>91</v>
      </c>
      <c r="D21" s="203"/>
      <c r="E21" s="190">
        <v>1309304</v>
      </c>
      <c r="F21" s="203"/>
      <c r="G21" s="193">
        <f t="shared" si="0"/>
        <v>236.7210269390707</v>
      </c>
      <c r="H21" s="203"/>
      <c r="I21" s="193">
        <f t="shared" si="1"/>
        <v>129.12593184655287</v>
      </c>
      <c r="J21" s="203"/>
      <c r="K21" s="190">
        <v>2205661</v>
      </c>
      <c r="L21" s="203"/>
      <c r="M21" s="188">
        <f t="shared" si="2"/>
        <v>398.78159464834567</v>
      </c>
      <c r="N21" s="203"/>
      <c r="O21" s="188">
        <f t="shared" si="3"/>
        <v>516.26204786654637</v>
      </c>
      <c r="P21" s="203"/>
      <c r="Q21" s="190">
        <v>6334846</v>
      </c>
      <c r="R21" s="203"/>
      <c r="S21" s="188">
        <f t="shared" si="4"/>
        <v>1145.3346591936358</v>
      </c>
      <c r="T21" s="203"/>
      <c r="U21" s="188">
        <f t="shared" si="5"/>
        <v>154.76085521598449</v>
      </c>
      <c r="V21" s="203"/>
      <c r="W21" s="190">
        <v>3060317</v>
      </c>
      <c r="X21" s="203"/>
      <c r="Y21" s="188">
        <f t="shared" si="6"/>
        <v>553.30265774724285</v>
      </c>
      <c r="Z21" s="203"/>
      <c r="AA21" s="188">
        <f t="shared" si="7"/>
        <v>164.82016671679142</v>
      </c>
      <c r="AB21" s="203"/>
      <c r="AC21" s="190">
        <v>2308094</v>
      </c>
      <c r="AD21" s="203"/>
      <c r="AE21" s="188">
        <f t="shared" si="8"/>
        <v>417.30139215331764</v>
      </c>
      <c r="AF21" s="203"/>
      <c r="AG21" s="188">
        <f t="shared" si="9"/>
        <v>93.980971113954197</v>
      </c>
      <c r="AH21" s="216"/>
      <c r="AI21" s="203"/>
      <c r="AJ21" s="190">
        <v>12522114</v>
      </c>
      <c r="AK21" s="203"/>
      <c r="AL21" s="188">
        <f t="shared" si="10"/>
        <v>2263.9873440607485</v>
      </c>
      <c r="AM21" s="203"/>
      <c r="AN21" s="188">
        <f t="shared" si="11"/>
        <v>125.42190786955946</v>
      </c>
      <c r="AO21" s="203"/>
      <c r="AP21" s="190">
        <v>392108</v>
      </c>
      <c r="AQ21" s="203"/>
      <c r="AR21" s="188">
        <f t="shared" si="12"/>
        <v>70.892786114626645</v>
      </c>
      <c r="AS21" s="203"/>
      <c r="AT21" s="188">
        <f t="shared" si="13"/>
        <v>42.394613763433398</v>
      </c>
      <c r="AU21" s="203"/>
      <c r="AV21" s="190">
        <v>822469</v>
      </c>
      <c r="AW21" s="203"/>
      <c r="AX21" s="193">
        <f t="shared" si="14"/>
        <v>148.70168143192913</v>
      </c>
      <c r="AY21" s="203"/>
      <c r="AZ21" s="193">
        <f t="shared" si="15"/>
        <v>82.226132900139319</v>
      </c>
      <c r="BA21" s="203"/>
      <c r="BB21" s="190">
        <v>0</v>
      </c>
      <c r="BC21" s="203"/>
      <c r="BD21" s="193">
        <v>0</v>
      </c>
      <c r="BE21" s="203"/>
      <c r="BF21" s="193">
        <f t="shared" si="17"/>
        <v>0</v>
      </c>
      <c r="BG21" s="203"/>
      <c r="BH21" s="190">
        <f t="shared" si="18"/>
        <v>28954913</v>
      </c>
      <c r="BI21" s="203"/>
      <c r="BJ21" s="203">
        <v>9</v>
      </c>
      <c r="BK21" s="203"/>
      <c r="BL21" s="190">
        <v>5531</v>
      </c>
      <c r="BM21" s="203"/>
      <c r="BN21" s="190">
        <f t="shared" si="19"/>
        <v>5531</v>
      </c>
      <c r="BO21" s="203"/>
      <c r="BP21" s="190">
        <f t="shared" si="20"/>
        <v>5531</v>
      </c>
      <c r="BQ21" s="203"/>
      <c r="BR21" s="190">
        <f t="shared" si="21"/>
        <v>5531</v>
      </c>
      <c r="BS21" s="203"/>
      <c r="BT21" s="190">
        <f t="shared" si="22"/>
        <v>5531</v>
      </c>
      <c r="BU21" s="203"/>
      <c r="BV21" s="190">
        <f t="shared" si="23"/>
        <v>5531</v>
      </c>
      <c r="BW21" s="203"/>
      <c r="BX21" s="190">
        <f t="shared" si="24"/>
        <v>5531</v>
      </c>
      <c r="BY21" s="203"/>
      <c r="BZ21" s="190">
        <f t="shared" si="25"/>
        <v>5531</v>
      </c>
      <c r="CA21" s="203"/>
      <c r="CB21" s="190">
        <f t="shared" si="26"/>
        <v>5531</v>
      </c>
      <c r="CC21" s="203"/>
      <c r="CD21" s="190">
        <f t="shared" si="27"/>
        <v>0</v>
      </c>
    </row>
    <row r="22" spans="1:82" ht="9.75" customHeight="1" x14ac:dyDescent="0.25">
      <c r="A22" s="203">
        <v>10</v>
      </c>
      <c r="B22" s="211"/>
      <c r="C22" s="273" t="s">
        <v>92</v>
      </c>
      <c r="D22" s="203"/>
      <c r="E22" s="190">
        <v>10225079</v>
      </c>
      <c r="F22" s="203"/>
      <c r="G22" s="193">
        <f t="shared" si="0"/>
        <v>416.46623492994462</v>
      </c>
      <c r="H22" s="203"/>
      <c r="I22" s="193">
        <f t="shared" si="1"/>
        <v>227.17285136565414</v>
      </c>
      <c r="J22" s="203"/>
      <c r="K22" s="190">
        <v>472823</v>
      </c>
      <c r="L22" s="203"/>
      <c r="M22" s="188">
        <f t="shared" si="2"/>
        <v>19.258023786249591</v>
      </c>
      <c r="N22" s="203"/>
      <c r="O22" s="188">
        <f t="shared" si="3"/>
        <v>24.93140839792045</v>
      </c>
      <c r="P22" s="203"/>
      <c r="Q22" s="190">
        <v>28462727</v>
      </c>
      <c r="R22" s="203"/>
      <c r="S22" s="188">
        <f t="shared" si="4"/>
        <v>1159.2834392310199</v>
      </c>
      <c r="T22" s="203"/>
      <c r="U22" s="188">
        <f t="shared" si="5"/>
        <v>156.64565378597192</v>
      </c>
      <c r="V22" s="203"/>
      <c r="W22" s="190">
        <v>12458871</v>
      </c>
      <c r="X22" s="203"/>
      <c r="Y22" s="188">
        <f t="shared" si="6"/>
        <v>507.44831378299119</v>
      </c>
      <c r="Z22" s="203"/>
      <c r="AA22" s="188">
        <f t="shared" si="7"/>
        <v>151.16087824048424</v>
      </c>
      <c r="AB22" s="203"/>
      <c r="AC22" s="190">
        <v>7052150</v>
      </c>
      <c r="AD22" s="203"/>
      <c r="AE22" s="188">
        <f t="shared" si="8"/>
        <v>287.2332192896709</v>
      </c>
      <c r="AF22" s="203"/>
      <c r="AG22" s="188">
        <f t="shared" si="9"/>
        <v>64.688154395403501</v>
      </c>
      <c r="AH22" s="216"/>
      <c r="AI22" s="203"/>
      <c r="AJ22" s="190">
        <v>49916417</v>
      </c>
      <c r="AK22" s="203"/>
      <c r="AL22" s="188">
        <f t="shared" si="10"/>
        <v>2033.0896464646464</v>
      </c>
      <c r="AM22" s="203"/>
      <c r="AN22" s="188">
        <f t="shared" si="11"/>
        <v>112.63048046553126</v>
      </c>
      <c r="AO22" s="203"/>
      <c r="AP22" s="190">
        <v>6931434</v>
      </c>
      <c r="AQ22" s="203"/>
      <c r="AR22" s="188">
        <f t="shared" si="12"/>
        <v>282.31647116324535</v>
      </c>
      <c r="AS22" s="203"/>
      <c r="AT22" s="188">
        <f t="shared" si="13"/>
        <v>168.82814754478778</v>
      </c>
      <c r="AU22" s="203"/>
      <c r="AV22" s="190">
        <v>4265262</v>
      </c>
      <c r="AW22" s="203"/>
      <c r="AX22" s="193">
        <f t="shared" si="14"/>
        <v>173.72360703812316</v>
      </c>
      <c r="AY22" s="203"/>
      <c r="AZ22" s="193">
        <f t="shared" si="15"/>
        <v>96.062265487881092</v>
      </c>
      <c r="BA22" s="203"/>
      <c r="BB22" s="190">
        <v>0</v>
      </c>
      <c r="BC22" s="203"/>
      <c r="BD22" s="193">
        <f t="shared" ref="BD22:BD28" si="28">(BB22/$BL22)</f>
        <v>0</v>
      </c>
      <c r="BE22" s="203"/>
      <c r="BF22" s="193">
        <f t="shared" si="17"/>
        <v>0</v>
      </c>
      <c r="BG22" s="203"/>
      <c r="BH22" s="190">
        <f t="shared" si="18"/>
        <v>119784763</v>
      </c>
      <c r="BI22" s="203"/>
      <c r="BJ22" s="203">
        <v>10</v>
      </c>
      <c r="BK22" s="203"/>
      <c r="BL22" s="190">
        <v>24552</v>
      </c>
      <c r="BM22" s="203"/>
      <c r="BN22" s="190">
        <f t="shared" si="19"/>
        <v>24552</v>
      </c>
      <c r="BO22" s="203"/>
      <c r="BP22" s="190">
        <f t="shared" si="20"/>
        <v>24552</v>
      </c>
      <c r="BQ22" s="203"/>
      <c r="BR22" s="190">
        <f t="shared" si="21"/>
        <v>24552</v>
      </c>
      <c r="BS22" s="203"/>
      <c r="BT22" s="190">
        <f t="shared" si="22"/>
        <v>24552</v>
      </c>
      <c r="BU22" s="203"/>
      <c r="BV22" s="190">
        <f t="shared" si="23"/>
        <v>24552</v>
      </c>
      <c r="BW22" s="203"/>
      <c r="BX22" s="190">
        <f t="shared" si="24"/>
        <v>24552</v>
      </c>
      <c r="BY22" s="203"/>
      <c r="BZ22" s="190">
        <f t="shared" si="25"/>
        <v>24552</v>
      </c>
      <c r="CA22" s="203"/>
      <c r="CB22" s="190">
        <f t="shared" si="26"/>
        <v>24552</v>
      </c>
      <c r="CC22" s="203"/>
      <c r="CD22" s="190">
        <f t="shared" si="27"/>
        <v>0</v>
      </c>
    </row>
    <row r="23" spans="1:82" ht="9.75" customHeight="1" x14ac:dyDescent="0.25">
      <c r="A23" s="203">
        <v>11</v>
      </c>
      <c r="B23" s="211"/>
      <c r="C23" s="273" t="s">
        <v>93</v>
      </c>
      <c r="D23" s="203"/>
      <c r="E23" s="190">
        <v>5750891</v>
      </c>
      <c r="F23" s="203"/>
      <c r="G23" s="193">
        <f t="shared" si="0"/>
        <v>397.71030428769018</v>
      </c>
      <c r="H23" s="203"/>
      <c r="I23" s="193">
        <f t="shared" si="1"/>
        <v>216.94191813109279</v>
      </c>
      <c r="J23" s="203"/>
      <c r="K23" s="190">
        <v>1339836</v>
      </c>
      <c r="L23" s="203"/>
      <c r="M23" s="188">
        <f t="shared" si="2"/>
        <v>92.658091286307055</v>
      </c>
      <c r="N23" s="203"/>
      <c r="O23" s="188">
        <f t="shared" si="3"/>
        <v>119.95502450672775</v>
      </c>
      <c r="P23" s="203"/>
      <c r="Q23" s="190">
        <v>12011875</v>
      </c>
      <c r="R23" s="203"/>
      <c r="S23" s="188">
        <f t="shared" si="4"/>
        <v>830.69674965421848</v>
      </c>
      <c r="T23" s="203"/>
      <c r="U23" s="188">
        <f t="shared" si="5"/>
        <v>112.24609189085103</v>
      </c>
      <c r="V23" s="203"/>
      <c r="W23" s="190">
        <v>6524352</v>
      </c>
      <c r="X23" s="203"/>
      <c r="Y23" s="188">
        <f t="shared" si="6"/>
        <v>451.2</v>
      </c>
      <c r="Z23" s="203"/>
      <c r="AA23" s="188">
        <f t="shared" si="7"/>
        <v>134.40538949405919</v>
      </c>
      <c r="AB23" s="203"/>
      <c r="AC23" s="190">
        <v>2895712</v>
      </c>
      <c r="AD23" s="203"/>
      <c r="AE23" s="188">
        <f t="shared" si="8"/>
        <v>200.2567081604426</v>
      </c>
      <c r="AF23" s="203"/>
      <c r="AG23" s="188">
        <f t="shared" si="9"/>
        <v>45.100064986333606</v>
      </c>
      <c r="AH23" s="216"/>
      <c r="AI23" s="203"/>
      <c r="AJ23" s="190">
        <v>53001011</v>
      </c>
      <c r="AK23" s="203"/>
      <c r="AL23" s="188">
        <f t="shared" si="10"/>
        <v>3665.3534578146609</v>
      </c>
      <c r="AM23" s="203"/>
      <c r="AN23" s="188">
        <f t="shared" si="11"/>
        <v>203.0557392034018</v>
      </c>
      <c r="AO23" s="203"/>
      <c r="AP23" s="190">
        <v>5113874</v>
      </c>
      <c r="AQ23" s="203"/>
      <c r="AR23" s="188">
        <f t="shared" si="12"/>
        <v>353.65656984785613</v>
      </c>
      <c r="AS23" s="203"/>
      <c r="AT23" s="188">
        <f t="shared" si="13"/>
        <v>211.49025881643513</v>
      </c>
      <c r="AU23" s="203"/>
      <c r="AV23" s="190">
        <v>3144840</v>
      </c>
      <c r="AW23" s="203"/>
      <c r="AX23" s="193">
        <f t="shared" si="14"/>
        <v>217.48547717842322</v>
      </c>
      <c r="AY23" s="203"/>
      <c r="AZ23" s="193">
        <f t="shared" si="15"/>
        <v>120.26084424949497</v>
      </c>
      <c r="BA23" s="203"/>
      <c r="BB23" s="190">
        <v>0</v>
      </c>
      <c r="BC23" s="203"/>
      <c r="BD23" s="193">
        <f t="shared" si="28"/>
        <v>0</v>
      </c>
      <c r="BE23" s="203"/>
      <c r="BF23" s="193">
        <f t="shared" si="17"/>
        <v>0</v>
      </c>
      <c r="BG23" s="203"/>
      <c r="BH23" s="190">
        <f t="shared" si="18"/>
        <v>89782391</v>
      </c>
      <c r="BI23" s="203"/>
      <c r="BJ23" s="203">
        <v>11</v>
      </c>
      <c r="BK23" s="203"/>
      <c r="BL23" s="190">
        <v>14460</v>
      </c>
      <c r="BM23" s="203"/>
      <c r="BN23" s="190">
        <f t="shared" si="19"/>
        <v>14460</v>
      </c>
      <c r="BO23" s="203"/>
      <c r="BP23" s="190">
        <f t="shared" si="20"/>
        <v>14460</v>
      </c>
      <c r="BQ23" s="203"/>
      <c r="BR23" s="190">
        <f t="shared" si="21"/>
        <v>14460</v>
      </c>
      <c r="BS23" s="203"/>
      <c r="BT23" s="190">
        <f t="shared" si="22"/>
        <v>14460</v>
      </c>
      <c r="BU23" s="203"/>
      <c r="BV23" s="190">
        <f t="shared" si="23"/>
        <v>14460</v>
      </c>
      <c r="BW23" s="203"/>
      <c r="BX23" s="190">
        <f t="shared" si="24"/>
        <v>14460</v>
      </c>
      <c r="BY23" s="203"/>
      <c r="BZ23" s="190">
        <f t="shared" si="25"/>
        <v>14460</v>
      </c>
      <c r="CA23" s="203"/>
      <c r="CB23" s="190">
        <f t="shared" si="26"/>
        <v>14460</v>
      </c>
      <c r="CC23" s="203"/>
      <c r="CD23" s="190">
        <f t="shared" si="27"/>
        <v>0</v>
      </c>
    </row>
    <row r="24" spans="1:82" ht="9.75" customHeight="1" x14ac:dyDescent="0.25">
      <c r="A24" s="203">
        <v>12</v>
      </c>
      <c r="B24" s="217"/>
      <c r="C24" s="273" t="s">
        <v>94</v>
      </c>
      <c r="D24" s="203"/>
      <c r="E24" s="190">
        <v>2503932</v>
      </c>
      <c r="F24" s="203"/>
      <c r="G24" s="193">
        <f t="shared" si="0"/>
        <v>301.38805970149252</v>
      </c>
      <c r="H24" s="203"/>
      <c r="I24" s="193">
        <f t="shared" si="1"/>
        <v>164.40032623885386</v>
      </c>
      <c r="J24" s="203"/>
      <c r="K24" s="190">
        <v>417244</v>
      </c>
      <c r="L24" s="203"/>
      <c r="M24" s="188">
        <f t="shared" si="2"/>
        <v>50.221954742416948</v>
      </c>
      <c r="N24" s="203"/>
      <c r="O24" s="188">
        <f t="shared" si="3"/>
        <v>65.017266471499994</v>
      </c>
      <c r="P24" s="203"/>
      <c r="Q24" s="190">
        <v>8724519</v>
      </c>
      <c r="R24" s="203"/>
      <c r="S24" s="188">
        <f t="shared" si="4"/>
        <v>1050.134689455946</v>
      </c>
      <c r="T24" s="203"/>
      <c r="U24" s="188">
        <f t="shared" si="5"/>
        <v>141.89716632394175</v>
      </c>
      <c r="V24" s="203"/>
      <c r="W24" s="190">
        <v>3959151</v>
      </c>
      <c r="X24" s="203"/>
      <c r="Y24" s="188">
        <f t="shared" si="6"/>
        <v>476.54682233991332</v>
      </c>
      <c r="Z24" s="203"/>
      <c r="AA24" s="188">
        <f t="shared" si="7"/>
        <v>141.95580954953962</v>
      </c>
      <c r="AB24" s="203"/>
      <c r="AC24" s="190">
        <v>4783770</v>
      </c>
      <c r="AD24" s="203"/>
      <c r="AE24" s="188">
        <f t="shared" si="8"/>
        <v>575.80284063553199</v>
      </c>
      <c r="AF24" s="203"/>
      <c r="AG24" s="188">
        <f t="shared" si="9"/>
        <v>129.67728157786468</v>
      </c>
      <c r="AH24" s="216"/>
      <c r="AI24" s="203"/>
      <c r="AJ24" s="190">
        <v>15576150</v>
      </c>
      <c r="AK24" s="203"/>
      <c r="AL24" s="188">
        <f t="shared" si="10"/>
        <v>1874.8375060182957</v>
      </c>
      <c r="AM24" s="203"/>
      <c r="AN24" s="188">
        <f t="shared" si="11"/>
        <v>103.86352095434319</v>
      </c>
      <c r="AO24" s="203"/>
      <c r="AP24" s="190">
        <v>822869</v>
      </c>
      <c r="AQ24" s="203"/>
      <c r="AR24" s="188">
        <f t="shared" si="12"/>
        <v>99.045377948964855</v>
      </c>
      <c r="AS24" s="203"/>
      <c r="AT24" s="188">
        <f t="shared" si="13"/>
        <v>59.23015264783492</v>
      </c>
      <c r="AU24" s="203"/>
      <c r="AV24" s="190">
        <v>1586349</v>
      </c>
      <c r="AW24" s="203"/>
      <c r="AX24" s="193">
        <f t="shared" si="14"/>
        <v>190.94234472797305</v>
      </c>
      <c r="AY24" s="203"/>
      <c r="AZ24" s="193">
        <f t="shared" si="15"/>
        <v>105.58354460204065</v>
      </c>
      <c r="BA24" s="203"/>
      <c r="BB24" s="190">
        <v>0</v>
      </c>
      <c r="BC24" s="203"/>
      <c r="BD24" s="193">
        <f t="shared" si="28"/>
        <v>0</v>
      </c>
      <c r="BE24" s="203"/>
      <c r="BF24" s="193">
        <f t="shared" si="17"/>
        <v>0</v>
      </c>
      <c r="BG24" s="203"/>
      <c r="BH24" s="190">
        <f t="shared" si="18"/>
        <v>38373984</v>
      </c>
      <c r="BI24" s="203"/>
      <c r="BJ24" s="203">
        <v>12</v>
      </c>
      <c r="BK24" s="203"/>
      <c r="BL24" s="190">
        <v>8308</v>
      </c>
      <c r="BM24" s="203"/>
      <c r="BN24" s="190">
        <f t="shared" si="19"/>
        <v>8308</v>
      </c>
      <c r="BO24" s="203"/>
      <c r="BP24" s="190">
        <f t="shared" si="20"/>
        <v>8308</v>
      </c>
      <c r="BQ24" s="203"/>
      <c r="BR24" s="190">
        <f t="shared" si="21"/>
        <v>8308</v>
      </c>
      <c r="BS24" s="203"/>
      <c r="BT24" s="190">
        <f t="shared" si="22"/>
        <v>8308</v>
      </c>
      <c r="BU24" s="203"/>
      <c r="BV24" s="190">
        <f t="shared" si="23"/>
        <v>8308</v>
      </c>
      <c r="BW24" s="203"/>
      <c r="BX24" s="190">
        <f t="shared" si="24"/>
        <v>8308</v>
      </c>
      <c r="BY24" s="203"/>
      <c r="BZ24" s="190">
        <f t="shared" si="25"/>
        <v>8308</v>
      </c>
      <c r="CA24" s="203"/>
      <c r="CB24" s="190">
        <f t="shared" si="26"/>
        <v>8308</v>
      </c>
      <c r="CC24" s="203"/>
      <c r="CD24" s="190">
        <f t="shared" si="27"/>
        <v>0</v>
      </c>
    </row>
    <row r="25" spans="1:82" ht="9.75" customHeight="1" x14ac:dyDescent="0.25">
      <c r="A25" s="203">
        <v>13</v>
      </c>
      <c r="B25" s="211"/>
      <c r="C25" s="273" t="s">
        <v>95</v>
      </c>
      <c r="D25" s="203"/>
      <c r="E25" s="190">
        <v>7190531</v>
      </c>
      <c r="F25" s="203"/>
      <c r="G25" s="193">
        <f t="shared" si="0"/>
        <v>253.30366012611407</v>
      </c>
      <c r="H25" s="203"/>
      <c r="I25" s="193">
        <f t="shared" si="1"/>
        <v>138.17138078885441</v>
      </c>
      <c r="J25" s="203"/>
      <c r="K25" s="190">
        <v>4936446</v>
      </c>
      <c r="L25" s="203"/>
      <c r="M25" s="188">
        <f t="shared" si="2"/>
        <v>173.89812237996267</v>
      </c>
      <c r="N25" s="203"/>
      <c r="O25" s="188">
        <f t="shared" si="3"/>
        <v>225.12824559818051</v>
      </c>
      <c r="P25" s="203"/>
      <c r="Q25" s="190">
        <v>25847583</v>
      </c>
      <c r="R25" s="203"/>
      <c r="S25" s="188">
        <f t="shared" si="4"/>
        <v>910.5429598055448</v>
      </c>
      <c r="T25" s="203"/>
      <c r="U25" s="188">
        <f t="shared" si="5"/>
        <v>123.0351374065734</v>
      </c>
      <c r="V25" s="203"/>
      <c r="W25" s="190">
        <v>12519980</v>
      </c>
      <c r="X25" s="203"/>
      <c r="Y25" s="188">
        <f t="shared" si="6"/>
        <v>441.04625356677354</v>
      </c>
      <c r="Z25" s="203"/>
      <c r="AA25" s="188">
        <f t="shared" si="7"/>
        <v>131.38074799542949</v>
      </c>
      <c r="AB25" s="203"/>
      <c r="AC25" s="190">
        <v>17729835</v>
      </c>
      <c r="AD25" s="203"/>
      <c r="AE25" s="188">
        <f t="shared" si="8"/>
        <v>624.57586219043924</v>
      </c>
      <c r="AF25" s="203"/>
      <c r="AG25" s="188">
        <f t="shared" si="9"/>
        <v>140.66151507452153</v>
      </c>
      <c r="AH25" s="216"/>
      <c r="AI25" s="203"/>
      <c r="AJ25" s="190">
        <v>49656392</v>
      </c>
      <c r="AK25" s="203"/>
      <c r="AL25" s="188">
        <f t="shared" si="10"/>
        <v>1749.2652270405467</v>
      </c>
      <c r="AM25" s="203"/>
      <c r="AN25" s="188">
        <f t="shared" si="11"/>
        <v>96.906982594606134</v>
      </c>
      <c r="AO25" s="203"/>
      <c r="AP25" s="190">
        <v>4594244</v>
      </c>
      <c r="AQ25" s="203"/>
      <c r="AR25" s="188">
        <f t="shared" si="12"/>
        <v>161.84323810194809</v>
      </c>
      <c r="AS25" s="203"/>
      <c r="AT25" s="188">
        <f t="shared" si="13"/>
        <v>96.783917597221546</v>
      </c>
      <c r="AU25" s="203"/>
      <c r="AV25" s="190">
        <v>3171808</v>
      </c>
      <c r="AW25" s="203"/>
      <c r="AX25" s="193">
        <f t="shared" si="14"/>
        <v>111.73452636770352</v>
      </c>
      <c r="AY25" s="203"/>
      <c r="AZ25" s="193">
        <f t="shared" si="15"/>
        <v>61.784762123558458</v>
      </c>
      <c r="BA25" s="203"/>
      <c r="BB25" s="190">
        <v>0</v>
      </c>
      <c r="BC25" s="203"/>
      <c r="BD25" s="193">
        <f t="shared" si="28"/>
        <v>0</v>
      </c>
      <c r="BE25" s="203"/>
      <c r="BF25" s="193">
        <f t="shared" si="17"/>
        <v>0</v>
      </c>
      <c r="BG25" s="203"/>
      <c r="BH25" s="190">
        <f t="shared" si="18"/>
        <v>125646819</v>
      </c>
      <c r="BI25" s="203"/>
      <c r="BJ25" s="203">
        <v>13</v>
      </c>
      <c r="BK25" s="203"/>
      <c r="BL25" s="190">
        <v>28387</v>
      </c>
      <c r="BM25" s="203"/>
      <c r="BN25" s="190">
        <f t="shared" si="19"/>
        <v>28387</v>
      </c>
      <c r="BO25" s="203"/>
      <c r="BP25" s="190">
        <f t="shared" si="20"/>
        <v>28387</v>
      </c>
      <c r="BQ25" s="203"/>
      <c r="BR25" s="190">
        <f t="shared" si="21"/>
        <v>28387</v>
      </c>
      <c r="BS25" s="203"/>
      <c r="BT25" s="190">
        <f t="shared" si="22"/>
        <v>28387</v>
      </c>
      <c r="BU25" s="203"/>
      <c r="BV25" s="190">
        <f t="shared" si="23"/>
        <v>28387</v>
      </c>
      <c r="BW25" s="203"/>
      <c r="BX25" s="190">
        <f t="shared" si="24"/>
        <v>28387</v>
      </c>
      <c r="BY25" s="203"/>
      <c r="BZ25" s="190">
        <f t="shared" si="25"/>
        <v>28387</v>
      </c>
      <c r="CA25" s="203"/>
      <c r="CB25" s="190">
        <f t="shared" si="26"/>
        <v>28387</v>
      </c>
      <c r="CC25" s="203"/>
      <c r="CD25" s="190">
        <f t="shared" si="27"/>
        <v>0</v>
      </c>
    </row>
    <row r="26" spans="1:82" ht="9.75" customHeight="1" x14ac:dyDescent="0.25">
      <c r="A26" s="203">
        <v>14</v>
      </c>
      <c r="B26" s="217"/>
      <c r="C26" s="273" t="s">
        <v>96</v>
      </c>
      <c r="D26" s="203"/>
      <c r="E26" s="190">
        <v>1513984</v>
      </c>
      <c r="F26" s="203"/>
      <c r="G26" s="193">
        <f t="shared" si="0"/>
        <v>229.84423865189009</v>
      </c>
      <c r="H26" s="203"/>
      <c r="I26" s="193">
        <f t="shared" si="1"/>
        <v>125.37480036839226</v>
      </c>
      <c r="J26" s="203"/>
      <c r="K26" s="190">
        <v>601352</v>
      </c>
      <c r="L26" s="203"/>
      <c r="M26" s="188">
        <f t="shared" si="2"/>
        <v>91.293760437224833</v>
      </c>
      <c r="N26" s="203"/>
      <c r="O26" s="188">
        <f t="shared" si="3"/>
        <v>118.18876385787355</v>
      </c>
      <c r="P26" s="203"/>
      <c r="Q26" s="190">
        <v>3210032</v>
      </c>
      <c r="R26" s="203"/>
      <c r="S26" s="188">
        <f t="shared" si="4"/>
        <v>487.32837407013812</v>
      </c>
      <c r="T26" s="203"/>
      <c r="U26" s="188">
        <f t="shared" si="5"/>
        <v>65.84918681777097</v>
      </c>
      <c r="V26" s="203"/>
      <c r="W26" s="190">
        <v>2759203</v>
      </c>
      <c r="X26" s="203"/>
      <c r="Y26" s="188">
        <f t="shared" si="6"/>
        <v>418.88613936541674</v>
      </c>
      <c r="Z26" s="203"/>
      <c r="AA26" s="188">
        <f t="shared" si="7"/>
        <v>124.77959821602747</v>
      </c>
      <c r="AB26" s="203"/>
      <c r="AC26" s="190">
        <v>6644958</v>
      </c>
      <c r="AD26" s="203"/>
      <c r="AE26" s="188">
        <f t="shared" si="8"/>
        <v>1008.7988462122362</v>
      </c>
      <c r="AF26" s="203"/>
      <c r="AG26" s="188">
        <f t="shared" si="9"/>
        <v>227.19285631050522</v>
      </c>
      <c r="AH26" s="216"/>
      <c r="AI26" s="203"/>
      <c r="AJ26" s="190">
        <v>15605423</v>
      </c>
      <c r="AK26" s="203"/>
      <c r="AL26" s="188">
        <f t="shared" si="10"/>
        <v>2369.1244876271444</v>
      </c>
      <c r="AM26" s="203"/>
      <c r="AN26" s="188">
        <f t="shared" si="11"/>
        <v>131.24636672470552</v>
      </c>
      <c r="AO26" s="203"/>
      <c r="AP26" s="190">
        <v>1932287</v>
      </c>
      <c r="AQ26" s="203"/>
      <c r="AR26" s="188">
        <f t="shared" si="12"/>
        <v>293.34856535600426</v>
      </c>
      <c r="AS26" s="203"/>
      <c r="AT26" s="188">
        <f t="shared" si="13"/>
        <v>175.42545310910293</v>
      </c>
      <c r="AU26" s="203"/>
      <c r="AV26" s="190">
        <v>520458</v>
      </c>
      <c r="AW26" s="203"/>
      <c r="AX26" s="193">
        <f t="shared" si="14"/>
        <v>79.012904205252767</v>
      </c>
      <c r="AY26" s="203"/>
      <c r="AZ26" s="193">
        <f t="shared" si="15"/>
        <v>43.691002680297032</v>
      </c>
      <c r="BA26" s="203"/>
      <c r="BB26" s="190">
        <v>0</v>
      </c>
      <c r="BC26" s="203"/>
      <c r="BD26" s="193">
        <f t="shared" si="28"/>
        <v>0</v>
      </c>
      <c r="BE26" s="203"/>
      <c r="BF26" s="193">
        <f t="shared" si="17"/>
        <v>0</v>
      </c>
      <c r="BG26" s="203"/>
      <c r="BH26" s="190">
        <f t="shared" si="18"/>
        <v>32787697</v>
      </c>
      <c r="BI26" s="203"/>
      <c r="BJ26" s="203">
        <v>14</v>
      </c>
      <c r="BK26" s="203"/>
      <c r="BL26" s="190">
        <v>6587</v>
      </c>
      <c r="BM26" s="203"/>
      <c r="BN26" s="190">
        <f t="shared" si="19"/>
        <v>6587</v>
      </c>
      <c r="BO26" s="203"/>
      <c r="BP26" s="190">
        <f t="shared" si="20"/>
        <v>6587</v>
      </c>
      <c r="BQ26" s="203"/>
      <c r="BR26" s="190">
        <f t="shared" si="21"/>
        <v>6587</v>
      </c>
      <c r="BS26" s="203"/>
      <c r="BT26" s="190">
        <f t="shared" si="22"/>
        <v>6587</v>
      </c>
      <c r="BU26" s="203"/>
      <c r="BV26" s="190">
        <f t="shared" si="23"/>
        <v>6587</v>
      </c>
      <c r="BW26" s="203"/>
      <c r="BX26" s="190">
        <f t="shared" si="24"/>
        <v>6587</v>
      </c>
      <c r="BY26" s="203"/>
      <c r="BZ26" s="190">
        <f t="shared" si="25"/>
        <v>6587</v>
      </c>
      <c r="CA26" s="203"/>
      <c r="CB26" s="190">
        <f t="shared" si="26"/>
        <v>6587</v>
      </c>
      <c r="CC26" s="203"/>
      <c r="CD26" s="190">
        <f t="shared" si="27"/>
        <v>0</v>
      </c>
    </row>
    <row r="27" spans="1:82" ht="9.75" customHeight="1" x14ac:dyDescent="0.25">
      <c r="A27" s="203">
        <v>15</v>
      </c>
      <c r="B27" s="211"/>
      <c r="C27" s="273" t="s">
        <v>97</v>
      </c>
      <c r="D27" s="203"/>
      <c r="E27" s="190">
        <v>36673706</v>
      </c>
      <c r="F27" s="203"/>
      <c r="G27" s="193">
        <f t="shared" si="0"/>
        <v>270.39723068075409</v>
      </c>
      <c r="H27" s="203"/>
      <c r="I27" s="193">
        <f t="shared" si="1"/>
        <v>147.49553443499758</v>
      </c>
      <c r="J27" s="203"/>
      <c r="K27" s="190">
        <v>7150265</v>
      </c>
      <c r="L27" s="203"/>
      <c r="M27" s="188">
        <f t="shared" si="2"/>
        <v>52.719293071540747</v>
      </c>
      <c r="N27" s="203"/>
      <c r="O27" s="188">
        <f t="shared" si="3"/>
        <v>68.250316886341693</v>
      </c>
      <c r="P27" s="203"/>
      <c r="Q27" s="190">
        <v>96306195</v>
      </c>
      <c r="R27" s="203"/>
      <c r="S27" s="188">
        <f t="shared" si="4"/>
        <v>710.0708181878507</v>
      </c>
      <c r="T27" s="203"/>
      <c r="U27" s="188">
        <f t="shared" si="5"/>
        <v>95.946775210691385</v>
      </c>
      <c r="V27" s="203"/>
      <c r="W27" s="190">
        <v>44685745</v>
      </c>
      <c r="X27" s="203"/>
      <c r="Y27" s="188">
        <f t="shared" si="6"/>
        <v>329.47043036518738</v>
      </c>
      <c r="Z27" s="203"/>
      <c r="AA27" s="188">
        <f t="shared" si="7"/>
        <v>98.144063652500691</v>
      </c>
      <c r="AB27" s="203"/>
      <c r="AC27" s="190">
        <v>66746301</v>
      </c>
      <c r="AD27" s="203"/>
      <c r="AE27" s="188">
        <f t="shared" si="8"/>
        <v>492.12411062530873</v>
      </c>
      <c r="AF27" s="203"/>
      <c r="AG27" s="188">
        <f t="shared" si="9"/>
        <v>110.83188960022703</v>
      </c>
      <c r="AH27" s="216"/>
      <c r="AI27" s="203"/>
      <c r="AJ27" s="190">
        <v>232673820</v>
      </c>
      <c r="AK27" s="203"/>
      <c r="AL27" s="188">
        <f t="shared" si="10"/>
        <v>1715.5167405200953</v>
      </c>
      <c r="AM27" s="203"/>
      <c r="AN27" s="188">
        <f t="shared" si="11"/>
        <v>95.037361027061024</v>
      </c>
      <c r="AO27" s="203"/>
      <c r="AP27" s="190">
        <v>25343058</v>
      </c>
      <c r="AQ27" s="203"/>
      <c r="AR27" s="188">
        <f t="shared" si="12"/>
        <v>186.85574618997413</v>
      </c>
      <c r="AS27" s="203"/>
      <c r="AT27" s="188">
        <f t="shared" si="13"/>
        <v>111.74165417047546</v>
      </c>
      <c r="AU27" s="203"/>
      <c r="AV27" s="190">
        <v>25066430</v>
      </c>
      <c r="AW27" s="203"/>
      <c r="AX27" s="193">
        <f t="shared" si="14"/>
        <v>184.81615288765676</v>
      </c>
      <c r="AY27" s="203"/>
      <c r="AZ27" s="193">
        <f t="shared" si="15"/>
        <v>102.19600345534428</v>
      </c>
      <c r="BA27" s="203"/>
      <c r="BB27" s="190">
        <v>0</v>
      </c>
      <c r="BC27" s="203"/>
      <c r="BD27" s="193">
        <f t="shared" si="28"/>
        <v>0</v>
      </c>
      <c r="BE27" s="203"/>
      <c r="BF27" s="193">
        <f t="shared" si="17"/>
        <v>0</v>
      </c>
      <c r="BG27" s="203"/>
      <c r="BH27" s="190">
        <f t="shared" si="18"/>
        <v>534645520</v>
      </c>
      <c r="BI27" s="203"/>
      <c r="BJ27" s="203">
        <v>15</v>
      </c>
      <c r="BK27" s="203"/>
      <c r="BL27" s="190">
        <v>135629</v>
      </c>
      <c r="BM27" s="203"/>
      <c r="BN27" s="190">
        <f t="shared" si="19"/>
        <v>135629</v>
      </c>
      <c r="BO27" s="203"/>
      <c r="BP27" s="190">
        <f t="shared" si="20"/>
        <v>135629</v>
      </c>
      <c r="BQ27" s="203"/>
      <c r="BR27" s="190">
        <f t="shared" si="21"/>
        <v>135629</v>
      </c>
      <c r="BS27" s="203"/>
      <c r="BT27" s="190">
        <f t="shared" si="22"/>
        <v>135629</v>
      </c>
      <c r="BU27" s="203"/>
      <c r="BV27" s="190">
        <f t="shared" si="23"/>
        <v>135629</v>
      </c>
      <c r="BW27" s="203"/>
      <c r="BX27" s="190">
        <f t="shared" si="24"/>
        <v>135629</v>
      </c>
      <c r="BY27" s="203"/>
      <c r="BZ27" s="190">
        <f t="shared" si="25"/>
        <v>135629</v>
      </c>
      <c r="CA27" s="203"/>
      <c r="CB27" s="190">
        <f t="shared" si="26"/>
        <v>135629</v>
      </c>
      <c r="CC27" s="203"/>
      <c r="CD27" s="190">
        <f t="shared" si="27"/>
        <v>0</v>
      </c>
    </row>
    <row r="28" spans="1:82" ht="9.75" customHeight="1" x14ac:dyDescent="0.25">
      <c r="A28" s="203">
        <v>16</v>
      </c>
      <c r="B28" s="211"/>
      <c r="C28" s="273" t="s">
        <v>98</v>
      </c>
      <c r="D28" s="203"/>
      <c r="E28" s="190">
        <v>4596675</v>
      </c>
      <c r="F28" s="203"/>
      <c r="G28" s="193">
        <f t="shared" si="0"/>
        <v>84.178936380617515</v>
      </c>
      <c r="H28" s="203"/>
      <c r="I28" s="193">
        <f t="shared" si="1"/>
        <v>45.917693677447005</v>
      </c>
      <c r="J28" s="203"/>
      <c r="K28" s="190">
        <v>2051518</v>
      </c>
      <c r="L28" s="203"/>
      <c r="M28" s="188">
        <f t="shared" si="2"/>
        <v>37.569461231366517</v>
      </c>
      <c r="N28" s="203"/>
      <c r="O28" s="188">
        <f t="shared" si="3"/>
        <v>48.63736755366466</v>
      </c>
      <c r="P28" s="203"/>
      <c r="Q28" s="190">
        <v>36527610</v>
      </c>
      <c r="R28" s="203"/>
      <c r="S28" s="188">
        <f t="shared" si="4"/>
        <v>668.93033732556864</v>
      </c>
      <c r="T28" s="203"/>
      <c r="U28" s="188">
        <f t="shared" si="5"/>
        <v>90.387757196929172</v>
      </c>
      <c r="V28" s="203"/>
      <c r="W28" s="190">
        <v>14127310</v>
      </c>
      <c r="X28" s="203"/>
      <c r="Y28" s="188">
        <f t="shared" si="6"/>
        <v>258.71351133575064</v>
      </c>
      <c r="Z28" s="203"/>
      <c r="AA28" s="188">
        <f t="shared" si="7"/>
        <v>77.066689402609171</v>
      </c>
      <c r="AB28" s="203"/>
      <c r="AC28" s="190">
        <v>17457911</v>
      </c>
      <c r="AD28" s="203"/>
      <c r="AE28" s="188">
        <f t="shared" si="8"/>
        <v>319.70682708859835</v>
      </c>
      <c r="AF28" s="203"/>
      <c r="AG28" s="188">
        <f t="shared" si="9"/>
        <v>72.001576430179753</v>
      </c>
      <c r="AH28" s="216"/>
      <c r="AI28" s="203"/>
      <c r="AJ28" s="190">
        <v>85051319</v>
      </c>
      <c r="AK28" s="203"/>
      <c r="AL28" s="188">
        <f t="shared" si="10"/>
        <v>1557.5453063765885</v>
      </c>
      <c r="AM28" s="203"/>
      <c r="AN28" s="188">
        <f t="shared" si="11"/>
        <v>86.285952274204732</v>
      </c>
      <c r="AO28" s="203"/>
      <c r="AP28" s="190">
        <v>6656074</v>
      </c>
      <c r="AQ28" s="203"/>
      <c r="AR28" s="188">
        <f t="shared" si="12"/>
        <v>121.89272241145662</v>
      </c>
      <c r="AS28" s="203"/>
      <c r="AT28" s="188">
        <f t="shared" si="13"/>
        <v>72.893099149067353</v>
      </c>
      <c r="AU28" s="203"/>
      <c r="AV28" s="190">
        <v>4271320</v>
      </c>
      <c r="AW28" s="203"/>
      <c r="AX28" s="193">
        <f t="shared" si="14"/>
        <v>78.220708347068083</v>
      </c>
      <c r="AY28" s="203"/>
      <c r="AZ28" s="193">
        <f t="shared" si="15"/>
        <v>43.252949786134884</v>
      </c>
      <c r="BA28" s="203"/>
      <c r="BB28" s="190">
        <v>0</v>
      </c>
      <c r="BC28" s="203"/>
      <c r="BD28" s="193">
        <f t="shared" si="28"/>
        <v>0</v>
      </c>
      <c r="BE28" s="203"/>
      <c r="BF28" s="193">
        <f t="shared" si="17"/>
        <v>0</v>
      </c>
      <c r="BG28" s="203"/>
      <c r="BH28" s="190">
        <f t="shared" si="18"/>
        <v>170739737</v>
      </c>
      <c r="BI28" s="203"/>
      <c r="BJ28" s="203">
        <v>16</v>
      </c>
      <c r="BK28" s="203"/>
      <c r="BL28" s="190">
        <v>54606</v>
      </c>
      <c r="BM28" s="203"/>
      <c r="BN28" s="190">
        <f t="shared" si="19"/>
        <v>54606</v>
      </c>
      <c r="BO28" s="203"/>
      <c r="BP28" s="190">
        <f t="shared" si="20"/>
        <v>54606</v>
      </c>
      <c r="BQ28" s="203"/>
      <c r="BR28" s="190">
        <f t="shared" si="21"/>
        <v>54606</v>
      </c>
      <c r="BS28" s="203"/>
      <c r="BT28" s="190">
        <f t="shared" si="22"/>
        <v>54606</v>
      </c>
      <c r="BU28" s="203"/>
      <c r="BV28" s="190">
        <f t="shared" si="23"/>
        <v>54606</v>
      </c>
      <c r="BW28" s="203"/>
      <c r="BX28" s="190">
        <f t="shared" si="24"/>
        <v>54606</v>
      </c>
      <c r="BY28" s="203"/>
      <c r="BZ28" s="190">
        <f t="shared" si="25"/>
        <v>54606</v>
      </c>
      <c r="CA28" s="203"/>
      <c r="CB28" s="190">
        <f t="shared" si="26"/>
        <v>54606</v>
      </c>
      <c r="CC28" s="203"/>
      <c r="CD28" s="190">
        <f t="shared" si="27"/>
        <v>0</v>
      </c>
    </row>
    <row r="29" spans="1:82" ht="9.75" customHeight="1" x14ac:dyDescent="0.25">
      <c r="A29" s="203">
        <v>17</v>
      </c>
      <c r="B29" s="217"/>
      <c r="C29" s="273" t="s">
        <v>99</v>
      </c>
      <c r="D29" s="203"/>
      <c r="E29" s="190">
        <v>0</v>
      </c>
      <c r="F29" s="203"/>
      <c r="G29" s="193">
        <v>0</v>
      </c>
      <c r="H29" s="203"/>
      <c r="I29" s="193">
        <f t="shared" si="1"/>
        <v>0</v>
      </c>
      <c r="J29" s="203"/>
      <c r="K29" s="190">
        <v>0</v>
      </c>
      <c r="L29" s="203"/>
      <c r="M29" s="188">
        <v>0</v>
      </c>
      <c r="N29" s="203"/>
      <c r="O29" s="188">
        <f t="shared" si="3"/>
        <v>0</v>
      </c>
      <c r="P29" s="203"/>
      <c r="Q29" s="190">
        <v>0</v>
      </c>
      <c r="R29" s="203"/>
      <c r="S29" s="188">
        <v>0</v>
      </c>
      <c r="T29" s="203"/>
      <c r="U29" s="188">
        <f t="shared" si="5"/>
        <v>0</v>
      </c>
      <c r="V29" s="203"/>
      <c r="W29" s="190">
        <v>0</v>
      </c>
      <c r="X29" s="203"/>
      <c r="Y29" s="188">
        <v>0</v>
      </c>
      <c r="Z29" s="203"/>
      <c r="AA29" s="188">
        <f t="shared" si="7"/>
        <v>0</v>
      </c>
      <c r="AB29" s="203"/>
      <c r="AC29" s="190">
        <v>0</v>
      </c>
      <c r="AD29" s="203"/>
      <c r="AE29" s="188">
        <v>0</v>
      </c>
      <c r="AF29" s="203"/>
      <c r="AG29" s="188">
        <f t="shared" si="9"/>
        <v>0</v>
      </c>
      <c r="AH29" s="216"/>
      <c r="AI29" s="203"/>
      <c r="AJ29" s="190">
        <v>0</v>
      </c>
      <c r="AK29" s="203"/>
      <c r="AL29" s="188">
        <v>0</v>
      </c>
      <c r="AM29" s="203"/>
      <c r="AN29" s="188">
        <f t="shared" si="11"/>
        <v>0</v>
      </c>
      <c r="AO29" s="203"/>
      <c r="AP29" s="190">
        <v>0</v>
      </c>
      <c r="AQ29" s="203"/>
      <c r="AR29" s="188">
        <v>0</v>
      </c>
      <c r="AS29" s="203"/>
      <c r="AT29" s="188">
        <f t="shared" si="13"/>
        <v>0</v>
      </c>
      <c r="AU29" s="203"/>
      <c r="AV29" s="190">
        <v>0</v>
      </c>
      <c r="AW29" s="203"/>
      <c r="AX29" s="193">
        <v>0</v>
      </c>
      <c r="AY29" s="203"/>
      <c r="AZ29" s="193">
        <f t="shared" si="15"/>
        <v>0</v>
      </c>
      <c r="BA29" s="203"/>
      <c r="BB29" s="190">
        <v>0</v>
      </c>
      <c r="BC29" s="203"/>
      <c r="BD29" s="193">
        <v>0</v>
      </c>
      <c r="BE29" s="203"/>
      <c r="BF29" s="193">
        <f t="shared" si="17"/>
        <v>0</v>
      </c>
      <c r="BG29" s="203"/>
      <c r="BH29" s="190">
        <f t="shared" si="18"/>
        <v>0</v>
      </c>
      <c r="BI29" s="203"/>
      <c r="BJ29" s="203">
        <v>17</v>
      </c>
      <c r="BK29" s="203"/>
      <c r="BL29" s="190">
        <v>0</v>
      </c>
      <c r="BM29" s="203"/>
      <c r="BN29" s="190">
        <f t="shared" si="19"/>
        <v>0</v>
      </c>
      <c r="BO29" s="203"/>
      <c r="BP29" s="190">
        <f t="shared" si="20"/>
        <v>0</v>
      </c>
      <c r="BQ29" s="203"/>
      <c r="BR29" s="190">
        <f t="shared" si="21"/>
        <v>0</v>
      </c>
      <c r="BS29" s="203"/>
      <c r="BT29" s="190">
        <f t="shared" si="22"/>
        <v>0</v>
      </c>
      <c r="BU29" s="203"/>
      <c r="BV29" s="190">
        <f t="shared" si="23"/>
        <v>0</v>
      </c>
      <c r="BW29" s="203"/>
      <c r="BX29" s="190">
        <f t="shared" si="24"/>
        <v>0</v>
      </c>
      <c r="BY29" s="203"/>
      <c r="BZ29" s="190">
        <f t="shared" si="25"/>
        <v>0</v>
      </c>
      <c r="CA29" s="203"/>
      <c r="CB29" s="190">
        <f t="shared" si="26"/>
        <v>0</v>
      </c>
      <c r="CC29" s="203"/>
      <c r="CD29" s="190">
        <f t="shared" si="27"/>
        <v>0</v>
      </c>
    </row>
    <row r="30" spans="1:82" ht="9.75" customHeight="1" x14ac:dyDescent="0.25">
      <c r="A30" s="203">
        <v>18</v>
      </c>
      <c r="B30" s="211"/>
      <c r="C30" s="273" t="s">
        <v>100</v>
      </c>
      <c r="D30" s="203"/>
      <c r="E30" s="190">
        <v>1405555</v>
      </c>
      <c r="F30" s="203"/>
      <c r="G30" s="193">
        <f t="shared" ref="G30:G36" si="29">(E30/$BL30)</f>
        <v>190.92026623200218</v>
      </c>
      <c r="H30" s="203"/>
      <c r="I30" s="193">
        <f t="shared" si="1"/>
        <v>104.1426594180186</v>
      </c>
      <c r="J30" s="203"/>
      <c r="K30" s="190">
        <v>364687</v>
      </c>
      <c r="L30" s="203"/>
      <c r="M30" s="188">
        <f t="shared" ref="M30:M36" si="30">(K30/$BL30)</f>
        <v>49.536403151317579</v>
      </c>
      <c r="N30" s="203"/>
      <c r="O30" s="188">
        <f t="shared" si="3"/>
        <v>64.129752420980111</v>
      </c>
      <c r="P30" s="203"/>
      <c r="Q30" s="190">
        <v>3854082</v>
      </c>
      <c r="R30" s="203"/>
      <c r="S30" s="188">
        <f t="shared" ref="S30:S36" si="31">(Q30/$BL30)</f>
        <v>523.51018744906276</v>
      </c>
      <c r="T30" s="203"/>
      <c r="U30" s="188">
        <f t="shared" si="5"/>
        <v>70.738175670801766</v>
      </c>
      <c r="V30" s="203"/>
      <c r="W30" s="190">
        <v>3534141</v>
      </c>
      <c r="X30" s="203"/>
      <c r="Y30" s="188">
        <f t="shared" ref="Y30:Y36" si="32">(W30/$BL30)</f>
        <v>480.05175224123877</v>
      </c>
      <c r="Z30" s="203"/>
      <c r="AA30" s="188">
        <f t="shared" si="7"/>
        <v>142.99987308796383</v>
      </c>
      <c r="AB30" s="203"/>
      <c r="AC30" s="190">
        <v>3200383</v>
      </c>
      <c r="AD30" s="203"/>
      <c r="AE30" s="188">
        <f t="shared" ref="AE30:AE36" si="33">(AC30/$BL30)</f>
        <v>434.71651725074707</v>
      </c>
      <c r="AF30" s="203"/>
      <c r="AG30" s="188">
        <f t="shared" si="9"/>
        <v>97.903053329596773</v>
      </c>
      <c r="AH30" s="216"/>
      <c r="AI30" s="203"/>
      <c r="AJ30" s="190">
        <v>7216432</v>
      </c>
      <c r="AK30" s="203"/>
      <c r="AL30" s="188">
        <f t="shared" ref="AL30:AL36" si="34">(AJ30/$BL30)</f>
        <v>980.22711219777239</v>
      </c>
      <c r="AM30" s="203"/>
      <c r="AN30" s="188">
        <f t="shared" si="11"/>
        <v>54.30328702138474</v>
      </c>
      <c r="AO30" s="203"/>
      <c r="AP30" s="190">
        <v>675357</v>
      </c>
      <c r="AQ30" s="203"/>
      <c r="AR30" s="188">
        <f t="shared" ref="AR30:AR36" si="35">(AP30/$BL30)</f>
        <v>91.735533822330893</v>
      </c>
      <c r="AS30" s="203"/>
      <c r="AT30" s="188">
        <f t="shared" si="13"/>
        <v>54.858790829462109</v>
      </c>
      <c r="AU30" s="203"/>
      <c r="AV30" s="190">
        <v>826276</v>
      </c>
      <c r="AW30" s="203"/>
      <c r="AX30" s="193">
        <f t="shared" ref="AX30:AX36" si="36">(AV30/$BL30)</f>
        <v>112.23526215702255</v>
      </c>
      <c r="AY30" s="203"/>
      <c r="AZ30" s="193">
        <f t="shared" si="15"/>
        <v>62.061649157813349</v>
      </c>
      <c r="BA30" s="203"/>
      <c r="BB30" s="190">
        <v>0</v>
      </c>
      <c r="BC30" s="203"/>
      <c r="BD30" s="193">
        <f>(BB30/$BL30)</f>
        <v>0</v>
      </c>
      <c r="BE30" s="203"/>
      <c r="BF30" s="193">
        <f t="shared" si="17"/>
        <v>0</v>
      </c>
      <c r="BG30" s="203"/>
      <c r="BH30" s="190">
        <f t="shared" si="18"/>
        <v>21076913</v>
      </c>
      <c r="BI30" s="203"/>
      <c r="BJ30" s="203">
        <v>18</v>
      </c>
      <c r="BK30" s="203"/>
      <c r="BL30" s="190">
        <v>7362</v>
      </c>
      <c r="BM30" s="203"/>
      <c r="BN30" s="190">
        <f t="shared" si="19"/>
        <v>7362</v>
      </c>
      <c r="BO30" s="203"/>
      <c r="BP30" s="190">
        <f t="shared" si="20"/>
        <v>7362</v>
      </c>
      <c r="BQ30" s="203"/>
      <c r="BR30" s="190">
        <f t="shared" si="21"/>
        <v>7362</v>
      </c>
      <c r="BS30" s="203"/>
      <c r="BT30" s="190">
        <f t="shared" si="22"/>
        <v>7362</v>
      </c>
      <c r="BU30" s="203"/>
      <c r="BV30" s="190">
        <f t="shared" si="23"/>
        <v>7362</v>
      </c>
      <c r="BW30" s="203"/>
      <c r="BX30" s="190">
        <f t="shared" si="24"/>
        <v>7362</v>
      </c>
      <c r="BY30" s="203"/>
      <c r="BZ30" s="190">
        <f t="shared" si="25"/>
        <v>7362</v>
      </c>
      <c r="CA30" s="203"/>
      <c r="CB30" s="190">
        <f t="shared" si="26"/>
        <v>7362</v>
      </c>
      <c r="CC30" s="203"/>
      <c r="CD30" s="190">
        <f t="shared" si="27"/>
        <v>0</v>
      </c>
    </row>
    <row r="31" spans="1:82" ht="9.75" customHeight="1" x14ac:dyDescent="0.25">
      <c r="A31" s="203">
        <v>19</v>
      </c>
      <c r="B31" s="217"/>
      <c r="C31" s="273" t="s">
        <v>101</v>
      </c>
      <c r="D31" s="203"/>
      <c r="E31" s="190">
        <v>11026439</v>
      </c>
      <c r="F31" s="203"/>
      <c r="G31" s="193">
        <f t="shared" si="29"/>
        <v>135.56152645102594</v>
      </c>
      <c r="H31" s="203"/>
      <c r="I31" s="193">
        <f t="shared" si="1"/>
        <v>73.945726967614561</v>
      </c>
      <c r="J31" s="203"/>
      <c r="K31" s="190">
        <v>6488832</v>
      </c>
      <c r="L31" s="203"/>
      <c r="M31" s="188">
        <f t="shared" si="30"/>
        <v>79.775163205842219</v>
      </c>
      <c r="N31" s="203"/>
      <c r="O31" s="188">
        <f t="shared" si="3"/>
        <v>103.27680534467444</v>
      </c>
      <c r="P31" s="203"/>
      <c r="Q31" s="190">
        <v>58844266</v>
      </c>
      <c r="R31" s="203"/>
      <c r="S31" s="188">
        <f t="shared" si="31"/>
        <v>723.44466983857683</v>
      </c>
      <c r="T31" s="203"/>
      <c r="U31" s="188">
        <f t="shared" si="5"/>
        <v>97.753887832652268</v>
      </c>
      <c r="V31" s="203"/>
      <c r="W31" s="190">
        <v>27672269</v>
      </c>
      <c r="X31" s="203"/>
      <c r="Y31" s="188">
        <f t="shared" si="32"/>
        <v>340.20911247986822</v>
      </c>
      <c r="Z31" s="203"/>
      <c r="AA31" s="188">
        <f t="shared" si="7"/>
        <v>101.34294829850373</v>
      </c>
      <c r="AB31" s="203"/>
      <c r="AC31" s="190">
        <v>53714959</v>
      </c>
      <c r="AD31" s="203"/>
      <c r="AE31" s="188">
        <f t="shared" si="33"/>
        <v>660.38381342283526</v>
      </c>
      <c r="AF31" s="203"/>
      <c r="AG31" s="188">
        <f t="shared" si="9"/>
        <v>148.72586878553261</v>
      </c>
      <c r="AH31" s="216"/>
      <c r="AI31" s="203"/>
      <c r="AJ31" s="190">
        <v>109354561</v>
      </c>
      <c r="AK31" s="203"/>
      <c r="AL31" s="188">
        <f t="shared" si="34"/>
        <v>1344.4296217066844</v>
      </c>
      <c r="AM31" s="203"/>
      <c r="AN31" s="188">
        <f t="shared" si="11"/>
        <v>74.479624894174307</v>
      </c>
      <c r="AO31" s="203"/>
      <c r="AP31" s="190">
        <v>9666939</v>
      </c>
      <c r="AQ31" s="203"/>
      <c r="AR31" s="188">
        <f t="shared" si="35"/>
        <v>118.84752701656032</v>
      </c>
      <c r="AS31" s="203"/>
      <c r="AT31" s="188">
        <f t="shared" si="13"/>
        <v>71.0720410460317</v>
      </c>
      <c r="AU31" s="203"/>
      <c r="AV31" s="190">
        <v>4844173</v>
      </c>
      <c r="AW31" s="203"/>
      <c r="AX31" s="193">
        <f t="shared" si="36"/>
        <v>59.555354749873985</v>
      </c>
      <c r="AY31" s="203"/>
      <c r="AZ31" s="193">
        <f t="shared" si="15"/>
        <v>32.931749442387947</v>
      </c>
      <c r="BA31" s="203"/>
      <c r="BB31" s="190">
        <v>0</v>
      </c>
      <c r="BC31" s="203"/>
      <c r="BD31" s="193">
        <f>(BB31/$BL31)</f>
        <v>0</v>
      </c>
      <c r="BE31" s="203"/>
      <c r="BF31" s="193">
        <f t="shared" si="17"/>
        <v>0</v>
      </c>
      <c r="BG31" s="203"/>
      <c r="BH31" s="190">
        <f t="shared" si="18"/>
        <v>281612438</v>
      </c>
      <c r="BI31" s="203"/>
      <c r="BJ31" s="203">
        <v>19</v>
      </c>
      <c r="BK31" s="203"/>
      <c r="BL31" s="190">
        <v>81339</v>
      </c>
      <c r="BM31" s="203"/>
      <c r="BN31" s="190">
        <f t="shared" si="19"/>
        <v>81339</v>
      </c>
      <c r="BO31" s="203"/>
      <c r="BP31" s="190">
        <f t="shared" si="20"/>
        <v>81339</v>
      </c>
      <c r="BQ31" s="203"/>
      <c r="BR31" s="190">
        <f t="shared" si="21"/>
        <v>81339</v>
      </c>
      <c r="BS31" s="203"/>
      <c r="BT31" s="190">
        <f t="shared" si="22"/>
        <v>81339</v>
      </c>
      <c r="BU31" s="203"/>
      <c r="BV31" s="190">
        <f t="shared" si="23"/>
        <v>81339</v>
      </c>
      <c r="BW31" s="203"/>
      <c r="BX31" s="190">
        <f t="shared" si="24"/>
        <v>81339</v>
      </c>
      <c r="BY31" s="203"/>
      <c r="BZ31" s="190">
        <f t="shared" si="25"/>
        <v>81339</v>
      </c>
      <c r="CA31" s="203"/>
      <c r="CB31" s="190">
        <f t="shared" si="26"/>
        <v>81339</v>
      </c>
      <c r="CC31" s="203"/>
      <c r="CD31" s="190">
        <f t="shared" si="27"/>
        <v>0</v>
      </c>
    </row>
    <row r="32" spans="1:82" ht="9.75" customHeight="1" x14ac:dyDescent="0.25">
      <c r="A32" s="203">
        <v>20</v>
      </c>
      <c r="B32" s="217"/>
      <c r="C32" s="273" t="s">
        <v>102</v>
      </c>
      <c r="D32" s="203"/>
      <c r="E32" s="190">
        <v>5748364</v>
      </c>
      <c r="F32" s="203"/>
      <c r="G32" s="193">
        <f t="shared" si="29"/>
        <v>136.69331557796116</v>
      </c>
      <c r="H32" s="203"/>
      <c r="I32" s="193">
        <f t="shared" si="1"/>
        <v>74.563092174073049</v>
      </c>
      <c r="J32" s="203"/>
      <c r="K32" s="190">
        <v>1601149</v>
      </c>
      <c r="L32" s="203"/>
      <c r="M32" s="188">
        <f t="shared" si="30"/>
        <v>38.074548783677741</v>
      </c>
      <c r="N32" s="203"/>
      <c r="O32" s="188">
        <f t="shared" si="3"/>
        <v>49.291253133158449</v>
      </c>
      <c r="P32" s="203"/>
      <c r="Q32" s="190">
        <v>33101380</v>
      </c>
      <c r="R32" s="203"/>
      <c r="S32" s="188">
        <f t="shared" si="31"/>
        <v>787.13480607804433</v>
      </c>
      <c r="T32" s="203"/>
      <c r="U32" s="188">
        <f t="shared" si="5"/>
        <v>106.35987899350836</v>
      </c>
      <c r="V32" s="203"/>
      <c r="W32" s="190">
        <v>12226104</v>
      </c>
      <c r="X32" s="203"/>
      <c r="Y32" s="188">
        <f t="shared" si="32"/>
        <v>290.73083965472142</v>
      </c>
      <c r="Z32" s="203"/>
      <c r="AA32" s="188">
        <f t="shared" si="7"/>
        <v>86.604148363758199</v>
      </c>
      <c r="AB32" s="203"/>
      <c r="AC32" s="190">
        <v>11702519</v>
      </c>
      <c r="AD32" s="203"/>
      <c r="AE32" s="188">
        <f t="shared" si="33"/>
        <v>278.28024159988587</v>
      </c>
      <c r="AF32" s="203"/>
      <c r="AG32" s="188">
        <f t="shared" si="9"/>
        <v>62.671843035151852</v>
      </c>
      <c r="AH32" s="216"/>
      <c r="AI32" s="203"/>
      <c r="AJ32" s="190">
        <v>107246108</v>
      </c>
      <c r="AK32" s="203"/>
      <c r="AL32" s="188">
        <f t="shared" si="34"/>
        <v>2550.2605759398853</v>
      </c>
      <c r="AM32" s="203"/>
      <c r="AN32" s="188">
        <f t="shared" si="11"/>
        <v>141.28106671532674</v>
      </c>
      <c r="AO32" s="203"/>
      <c r="AP32" s="190">
        <v>5234286</v>
      </c>
      <c r="AQ32" s="203"/>
      <c r="AR32" s="188">
        <f t="shared" si="35"/>
        <v>124.46878938482391</v>
      </c>
      <c r="AS32" s="203"/>
      <c r="AT32" s="188">
        <f t="shared" si="13"/>
        <v>74.433613640740163</v>
      </c>
      <c r="AU32" s="203"/>
      <c r="AV32" s="190">
        <v>2490850</v>
      </c>
      <c r="AW32" s="203"/>
      <c r="AX32" s="193">
        <f t="shared" si="36"/>
        <v>59.231208237224457</v>
      </c>
      <c r="AY32" s="203"/>
      <c r="AZ32" s="193">
        <f t="shared" si="15"/>
        <v>32.752509275285746</v>
      </c>
      <c r="BA32" s="203"/>
      <c r="BB32" s="190">
        <v>0</v>
      </c>
      <c r="BC32" s="203"/>
      <c r="BD32" s="193">
        <f>(BB32/$BL32)</f>
        <v>0</v>
      </c>
      <c r="BE32" s="203"/>
      <c r="BF32" s="193">
        <f t="shared" si="17"/>
        <v>0</v>
      </c>
      <c r="BG32" s="203"/>
      <c r="BH32" s="190">
        <f t="shared" si="18"/>
        <v>179350760</v>
      </c>
      <c r="BI32" s="203"/>
      <c r="BJ32" s="203">
        <v>20</v>
      </c>
      <c r="BK32" s="203"/>
      <c r="BL32" s="190">
        <v>42053</v>
      </c>
      <c r="BM32" s="203"/>
      <c r="BN32" s="190">
        <f t="shared" si="19"/>
        <v>42053</v>
      </c>
      <c r="BO32" s="203"/>
      <c r="BP32" s="190">
        <f t="shared" si="20"/>
        <v>42053</v>
      </c>
      <c r="BQ32" s="203"/>
      <c r="BR32" s="190">
        <f t="shared" si="21"/>
        <v>42053</v>
      </c>
      <c r="BS32" s="203"/>
      <c r="BT32" s="190">
        <f t="shared" si="22"/>
        <v>42053</v>
      </c>
      <c r="BU32" s="203"/>
      <c r="BV32" s="190">
        <f t="shared" si="23"/>
        <v>42053</v>
      </c>
      <c r="BW32" s="203"/>
      <c r="BX32" s="190">
        <f t="shared" si="24"/>
        <v>42053</v>
      </c>
      <c r="BY32" s="203"/>
      <c r="BZ32" s="190">
        <f t="shared" si="25"/>
        <v>42053</v>
      </c>
      <c r="CA32" s="203"/>
      <c r="CB32" s="190">
        <f t="shared" si="26"/>
        <v>42053</v>
      </c>
      <c r="CC32" s="203"/>
      <c r="CD32" s="190">
        <f t="shared" si="27"/>
        <v>0</v>
      </c>
    </row>
    <row r="33" spans="1:82" ht="9.75" customHeight="1" x14ac:dyDescent="0.25">
      <c r="A33" s="203">
        <v>21</v>
      </c>
      <c r="B33" s="211"/>
      <c r="C33" s="273" t="s">
        <v>103</v>
      </c>
      <c r="D33" s="203"/>
      <c r="E33" s="190">
        <v>3327738</v>
      </c>
      <c r="F33" s="203"/>
      <c r="G33" s="193">
        <f t="shared" si="29"/>
        <v>201.33942400774444</v>
      </c>
      <c r="H33" s="203"/>
      <c r="I33" s="193">
        <f t="shared" si="1"/>
        <v>109.82607281920862</v>
      </c>
      <c r="J33" s="203"/>
      <c r="K33" s="190">
        <v>244970</v>
      </c>
      <c r="L33" s="203"/>
      <c r="M33" s="188">
        <f t="shared" si="30"/>
        <v>14.82151500484027</v>
      </c>
      <c r="N33" s="203"/>
      <c r="O33" s="188">
        <f t="shared" si="3"/>
        <v>19.187910855392147</v>
      </c>
      <c r="P33" s="203"/>
      <c r="Q33" s="190">
        <v>8494768</v>
      </c>
      <c r="R33" s="203"/>
      <c r="S33" s="188">
        <f t="shared" si="31"/>
        <v>513.96224588576956</v>
      </c>
      <c r="T33" s="203"/>
      <c r="U33" s="188">
        <f t="shared" si="5"/>
        <v>69.448030829705445</v>
      </c>
      <c r="V33" s="203"/>
      <c r="W33" s="190">
        <v>2899240</v>
      </c>
      <c r="X33" s="203"/>
      <c r="Y33" s="188">
        <f t="shared" si="32"/>
        <v>175.41384317521781</v>
      </c>
      <c r="Z33" s="203"/>
      <c r="AA33" s="188">
        <f t="shared" si="7"/>
        <v>52.253027293029618</v>
      </c>
      <c r="AB33" s="203"/>
      <c r="AC33" s="190">
        <v>4544981</v>
      </c>
      <c r="AD33" s="203"/>
      <c r="AE33" s="188">
        <f t="shared" si="33"/>
        <v>274.98674975798644</v>
      </c>
      <c r="AF33" s="203"/>
      <c r="AG33" s="188">
        <f t="shared" si="9"/>
        <v>61.930111597208615</v>
      </c>
      <c r="AH33" s="216"/>
      <c r="AI33" s="203"/>
      <c r="AJ33" s="190">
        <v>42410087</v>
      </c>
      <c r="AK33" s="203"/>
      <c r="AL33" s="188">
        <f t="shared" si="34"/>
        <v>2565.9539569215876</v>
      </c>
      <c r="AM33" s="203"/>
      <c r="AN33" s="188">
        <f t="shared" si="11"/>
        <v>142.15045928892593</v>
      </c>
      <c r="AO33" s="203"/>
      <c r="AP33" s="190">
        <v>3403446</v>
      </c>
      <c r="AQ33" s="203"/>
      <c r="AR33" s="188">
        <f t="shared" si="35"/>
        <v>205.92001452081317</v>
      </c>
      <c r="AS33" s="203"/>
      <c r="AT33" s="188">
        <f t="shared" si="13"/>
        <v>123.14228231424119</v>
      </c>
      <c r="AU33" s="203"/>
      <c r="AV33" s="190">
        <v>422119</v>
      </c>
      <c r="AW33" s="203"/>
      <c r="AX33" s="193">
        <f t="shared" si="36"/>
        <v>25.53962971926428</v>
      </c>
      <c r="AY33" s="203"/>
      <c r="AZ33" s="193">
        <f t="shared" si="15"/>
        <v>14.122402432133201</v>
      </c>
      <c r="BA33" s="203"/>
      <c r="BB33" s="190">
        <v>0</v>
      </c>
      <c r="BC33" s="203"/>
      <c r="BD33" s="193">
        <v>0</v>
      </c>
      <c r="BE33" s="203"/>
      <c r="BF33" s="193">
        <f t="shared" si="17"/>
        <v>0</v>
      </c>
      <c r="BG33" s="203"/>
      <c r="BH33" s="190">
        <f t="shared" si="18"/>
        <v>65747349</v>
      </c>
      <c r="BI33" s="203"/>
      <c r="BJ33" s="203">
        <v>21</v>
      </c>
      <c r="BK33" s="203"/>
      <c r="BL33" s="190">
        <v>16528</v>
      </c>
      <c r="BM33" s="203"/>
      <c r="BN33" s="190">
        <f t="shared" si="19"/>
        <v>16528</v>
      </c>
      <c r="BO33" s="203"/>
      <c r="BP33" s="190">
        <f t="shared" si="20"/>
        <v>16528</v>
      </c>
      <c r="BQ33" s="203"/>
      <c r="BR33" s="190">
        <f t="shared" si="21"/>
        <v>16528</v>
      </c>
      <c r="BS33" s="203"/>
      <c r="BT33" s="190">
        <f t="shared" si="22"/>
        <v>16528</v>
      </c>
      <c r="BU33" s="203"/>
      <c r="BV33" s="190">
        <f t="shared" si="23"/>
        <v>16528</v>
      </c>
      <c r="BW33" s="203"/>
      <c r="BX33" s="190">
        <f t="shared" si="24"/>
        <v>16528</v>
      </c>
      <c r="BY33" s="203"/>
      <c r="BZ33" s="190">
        <f t="shared" si="25"/>
        <v>16528</v>
      </c>
      <c r="CA33" s="203"/>
      <c r="CB33" s="190">
        <f t="shared" si="26"/>
        <v>16528</v>
      </c>
      <c r="CC33" s="203"/>
      <c r="CD33" s="190">
        <f t="shared" si="27"/>
        <v>0</v>
      </c>
    </row>
    <row r="34" spans="1:82" ht="9.75" customHeight="1" x14ac:dyDescent="0.25">
      <c r="A34" s="203">
        <v>22</v>
      </c>
      <c r="B34" s="211"/>
      <c r="C34" s="273" t="s">
        <v>104</v>
      </c>
      <c r="D34" s="203"/>
      <c r="E34" s="190">
        <v>3219197</v>
      </c>
      <c r="F34" s="203"/>
      <c r="G34" s="193">
        <f t="shared" si="29"/>
        <v>245.38432807378612</v>
      </c>
      <c r="H34" s="203"/>
      <c r="I34" s="193">
        <f t="shared" si="1"/>
        <v>133.85156541764817</v>
      </c>
      <c r="J34" s="203"/>
      <c r="K34" s="190">
        <v>2497230</v>
      </c>
      <c r="L34" s="203"/>
      <c r="M34" s="188">
        <f t="shared" si="30"/>
        <v>190.35216098788018</v>
      </c>
      <c r="N34" s="203"/>
      <c r="O34" s="188">
        <f t="shared" si="3"/>
        <v>246.4296190351603</v>
      </c>
      <c r="P34" s="203"/>
      <c r="Q34" s="190">
        <v>10854947</v>
      </c>
      <c r="R34" s="203"/>
      <c r="S34" s="188">
        <f t="shared" si="31"/>
        <v>827.42183093223571</v>
      </c>
      <c r="T34" s="203"/>
      <c r="U34" s="188">
        <f t="shared" si="5"/>
        <v>111.80357562007501</v>
      </c>
      <c r="V34" s="203"/>
      <c r="W34" s="190">
        <v>6523709</v>
      </c>
      <c r="X34" s="203"/>
      <c r="Y34" s="188">
        <f t="shared" si="32"/>
        <v>497.27181949843737</v>
      </c>
      <c r="Z34" s="203"/>
      <c r="AA34" s="188">
        <f t="shared" si="7"/>
        <v>148.12946051442145</v>
      </c>
      <c r="AB34" s="203"/>
      <c r="AC34" s="190">
        <v>8115275</v>
      </c>
      <c r="AD34" s="203"/>
      <c r="AE34" s="188">
        <f t="shared" si="33"/>
        <v>618.58945041542802</v>
      </c>
      <c r="AF34" s="203"/>
      <c r="AG34" s="188">
        <f t="shared" si="9"/>
        <v>139.3133077531885</v>
      </c>
      <c r="AH34" s="216"/>
      <c r="AI34" s="203"/>
      <c r="AJ34" s="190">
        <v>25233901</v>
      </c>
      <c r="AK34" s="203"/>
      <c r="AL34" s="188">
        <f t="shared" si="34"/>
        <v>1923.4622303529231</v>
      </c>
      <c r="AM34" s="203"/>
      <c r="AN34" s="188">
        <f t="shared" si="11"/>
        <v>106.55726644354799</v>
      </c>
      <c r="AO34" s="203"/>
      <c r="AP34" s="190">
        <v>962351</v>
      </c>
      <c r="AQ34" s="203"/>
      <c r="AR34" s="188">
        <f t="shared" si="35"/>
        <v>73.355514902050459</v>
      </c>
      <c r="AS34" s="203"/>
      <c r="AT34" s="188">
        <f t="shared" si="13"/>
        <v>43.867350856571569</v>
      </c>
      <c r="AU34" s="203"/>
      <c r="AV34" s="190">
        <v>3107963</v>
      </c>
      <c r="AW34" s="203"/>
      <c r="AX34" s="193">
        <f t="shared" si="36"/>
        <v>236.90548060065555</v>
      </c>
      <c r="AY34" s="203"/>
      <c r="AZ34" s="193">
        <f t="shared" si="15"/>
        <v>130.99933602000405</v>
      </c>
      <c r="BA34" s="203"/>
      <c r="BB34" s="190">
        <v>0</v>
      </c>
      <c r="BC34" s="203"/>
      <c r="BD34" s="193">
        <f>(BB34/$BL34)</f>
        <v>0</v>
      </c>
      <c r="BE34" s="203"/>
      <c r="BF34" s="193">
        <f t="shared" si="17"/>
        <v>0</v>
      </c>
      <c r="BG34" s="203"/>
      <c r="BH34" s="190">
        <f t="shared" si="18"/>
        <v>60514573</v>
      </c>
      <c r="BI34" s="203"/>
      <c r="BJ34" s="203">
        <v>22</v>
      </c>
      <c r="BK34" s="203"/>
      <c r="BL34" s="190">
        <v>13119</v>
      </c>
      <c r="BM34" s="203"/>
      <c r="BN34" s="190">
        <f t="shared" si="19"/>
        <v>13119</v>
      </c>
      <c r="BO34" s="203"/>
      <c r="BP34" s="190">
        <f t="shared" si="20"/>
        <v>13119</v>
      </c>
      <c r="BQ34" s="203"/>
      <c r="BR34" s="190">
        <f t="shared" si="21"/>
        <v>13119</v>
      </c>
      <c r="BS34" s="203"/>
      <c r="BT34" s="190">
        <f t="shared" si="22"/>
        <v>13119</v>
      </c>
      <c r="BU34" s="203"/>
      <c r="BV34" s="190">
        <f t="shared" si="23"/>
        <v>13119</v>
      </c>
      <c r="BW34" s="203"/>
      <c r="BX34" s="190">
        <f t="shared" si="24"/>
        <v>13119</v>
      </c>
      <c r="BY34" s="203"/>
      <c r="BZ34" s="190">
        <f t="shared" si="25"/>
        <v>13119</v>
      </c>
      <c r="CA34" s="203"/>
      <c r="CB34" s="190">
        <f t="shared" si="26"/>
        <v>13119</v>
      </c>
      <c r="CC34" s="203"/>
      <c r="CD34" s="190">
        <f t="shared" si="27"/>
        <v>0</v>
      </c>
    </row>
    <row r="35" spans="1:82" ht="9.75" customHeight="1" x14ac:dyDescent="0.25">
      <c r="A35" s="203">
        <v>23</v>
      </c>
      <c r="B35" s="211"/>
      <c r="C35" s="273" t="s">
        <v>105</v>
      </c>
      <c r="D35" s="203"/>
      <c r="E35" s="190">
        <v>26644922</v>
      </c>
      <c r="F35" s="203"/>
      <c r="G35" s="193">
        <f t="shared" si="29"/>
        <v>147.11279324642913</v>
      </c>
      <c r="H35" s="203"/>
      <c r="I35" s="193">
        <f t="shared" si="1"/>
        <v>80.246680069463409</v>
      </c>
      <c r="J35" s="203"/>
      <c r="K35" s="190">
        <v>12445908</v>
      </c>
      <c r="L35" s="203"/>
      <c r="M35" s="188">
        <f t="shared" si="30"/>
        <v>68.71674423997483</v>
      </c>
      <c r="N35" s="203"/>
      <c r="O35" s="188">
        <f t="shared" si="3"/>
        <v>88.960592916366892</v>
      </c>
      <c r="P35" s="203"/>
      <c r="Q35" s="190">
        <v>140318402</v>
      </c>
      <c r="R35" s="203"/>
      <c r="S35" s="188">
        <f t="shared" si="31"/>
        <v>774.73043689508006</v>
      </c>
      <c r="T35" s="203"/>
      <c r="U35" s="188">
        <f t="shared" si="5"/>
        <v>104.68376558179871</v>
      </c>
      <c r="V35" s="203"/>
      <c r="W35" s="190">
        <v>41346752</v>
      </c>
      <c r="X35" s="203"/>
      <c r="Y35" s="188">
        <f t="shared" si="32"/>
        <v>228.2850059905366</v>
      </c>
      <c r="Z35" s="203"/>
      <c r="AA35" s="188">
        <f t="shared" si="7"/>
        <v>68.002515837348625</v>
      </c>
      <c r="AB35" s="203"/>
      <c r="AC35" s="190">
        <v>81193936</v>
      </c>
      <c r="AD35" s="203"/>
      <c r="AE35" s="188">
        <f t="shared" si="33"/>
        <v>448.29054930736146</v>
      </c>
      <c r="AF35" s="203"/>
      <c r="AG35" s="188">
        <f t="shared" si="9"/>
        <v>100.96007815290211</v>
      </c>
      <c r="AH35" s="216"/>
      <c r="AI35" s="203"/>
      <c r="AJ35" s="190">
        <v>355149316</v>
      </c>
      <c r="AK35" s="203"/>
      <c r="AL35" s="188">
        <f t="shared" si="34"/>
        <v>1960.8617317895969</v>
      </c>
      <c r="AM35" s="203"/>
      <c r="AN35" s="188">
        <f t="shared" si="11"/>
        <v>108.62914941403517</v>
      </c>
      <c r="AO35" s="203"/>
      <c r="AP35" s="190">
        <v>36379069</v>
      </c>
      <c r="AQ35" s="203"/>
      <c r="AR35" s="188">
        <f t="shared" si="35"/>
        <v>200.85727615545579</v>
      </c>
      <c r="AS35" s="203"/>
      <c r="AT35" s="188">
        <f t="shared" si="13"/>
        <v>120.11471280614481</v>
      </c>
      <c r="AU35" s="203"/>
      <c r="AV35" s="190">
        <v>34024468</v>
      </c>
      <c r="AW35" s="203"/>
      <c r="AX35" s="193">
        <f t="shared" si="36"/>
        <v>187.85697800893334</v>
      </c>
      <c r="AY35" s="203"/>
      <c r="AZ35" s="193">
        <f t="shared" si="15"/>
        <v>103.87745916008441</v>
      </c>
      <c r="BA35" s="203"/>
      <c r="BB35" s="190">
        <v>0</v>
      </c>
      <c r="BC35" s="203"/>
      <c r="BD35" s="193">
        <f>(BB35/$BL35)</f>
        <v>0</v>
      </c>
      <c r="BE35" s="203"/>
      <c r="BF35" s="193">
        <f t="shared" si="17"/>
        <v>0</v>
      </c>
      <c r="BG35" s="203"/>
      <c r="BH35" s="190">
        <f t="shared" si="18"/>
        <v>727502773</v>
      </c>
      <c r="BI35" s="203"/>
      <c r="BJ35" s="203">
        <v>23</v>
      </c>
      <c r="BK35" s="203"/>
      <c r="BL35" s="190">
        <v>181119</v>
      </c>
      <c r="BM35" s="203"/>
      <c r="BN35" s="190">
        <f t="shared" si="19"/>
        <v>181119</v>
      </c>
      <c r="BO35" s="203"/>
      <c r="BP35" s="190">
        <f t="shared" si="20"/>
        <v>181119</v>
      </c>
      <c r="BQ35" s="203"/>
      <c r="BR35" s="190">
        <f t="shared" si="21"/>
        <v>181119</v>
      </c>
      <c r="BS35" s="203"/>
      <c r="BT35" s="190">
        <f t="shared" si="22"/>
        <v>181119</v>
      </c>
      <c r="BU35" s="203"/>
      <c r="BV35" s="190">
        <f t="shared" si="23"/>
        <v>181119</v>
      </c>
      <c r="BW35" s="203"/>
      <c r="BX35" s="190">
        <f t="shared" si="24"/>
        <v>181119</v>
      </c>
      <c r="BY35" s="203"/>
      <c r="BZ35" s="190">
        <f t="shared" si="25"/>
        <v>181119</v>
      </c>
      <c r="CA35" s="203"/>
      <c r="CB35" s="190">
        <f t="shared" si="26"/>
        <v>181119</v>
      </c>
      <c r="CC35" s="203"/>
      <c r="CD35" s="190">
        <f t="shared" si="27"/>
        <v>0</v>
      </c>
    </row>
    <row r="36" spans="1:82" ht="9.75" customHeight="1" x14ac:dyDescent="0.25">
      <c r="A36" s="203">
        <v>24</v>
      </c>
      <c r="B36" s="211"/>
      <c r="C36" s="273" t="s">
        <v>106</v>
      </c>
      <c r="D36" s="203"/>
      <c r="E36" s="190">
        <v>39787785</v>
      </c>
      <c r="F36" s="203"/>
      <c r="G36" s="193">
        <f t="shared" si="29"/>
        <v>161.90942903300629</v>
      </c>
      <c r="H36" s="203"/>
      <c r="I36" s="193">
        <f t="shared" si="1"/>
        <v>88.317908083473341</v>
      </c>
      <c r="J36" s="203"/>
      <c r="K36" s="190">
        <v>15539417</v>
      </c>
      <c r="L36" s="203"/>
      <c r="M36" s="188">
        <f t="shared" si="30"/>
        <v>63.234938410765807</v>
      </c>
      <c r="N36" s="203"/>
      <c r="O36" s="188">
        <f t="shared" si="3"/>
        <v>81.863855400459656</v>
      </c>
      <c r="P36" s="203"/>
      <c r="Q36" s="190">
        <v>173344025</v>
      </c>
      <c r="R36" s="203"/>
      <c r="S36" s="188">
        <f t="shared" si="31"/>
        <v>705.3931781835347</v>
      </c>
      <c r="T36" s="203"/>
      <c r="U36" s="188">
        <f t="shared" si="5"/>
        <v>95.314719276952232</v>
      </c>
      <c r="V36" s="203"/>
      <c r="W36" s="190">
        <v>87553378</v>
      </c>
      <c r="X36" s="203"/>
      <c r="Y36" s="188">
        <f t="shared" si="32"/>
        <v>356.28315177361532</v>
      </c>
      <c r="Z36" s="203"/>
      <c r="AA36" s="188">
        <f t="shared" si="7"/>
        <v>106.13115200421935</v>
      </c>
      <c r="AB36" s="203"/>
      <c r="AC36" s="190">
        <v>82769017</v>
      </c>
      <c r="AD36" s="203"/>
      <c r="AE36" s="188">
        <f t="shared" si="33"/>
        <v>336.8140318465376</v>
      </c>
      <c r="AF36" s="203"/>
      <c r="AG36" s="188">
        <f t="shared" si="9"/>
        <v>75.854311519080909</v>
      </c>
      <c r="AH36" s="216"/>
      <c r="AI36" s="203"/>
      <c r="AJ36" s="190">
        <v>373370461</v>
      </c>
      <c r="AK36" s="203"/>
      <c r="AL36" s="188">
        <f t="shared" si="34"/>
        <v>1519.3657590715427</v>
      </c>
      <c r="AM36" s="203"/>
      <c r="AN36" s="188">
        <f t="shared" si="11"/>
        <v>84.170855793141342</v>
      </c>
      <c r="AO36" s="203"/>
      <c r="AP36" s="190">
        <v>54879998</v>
      </c>
      <c r="AQ36" s="203"/>
      <c r="AR36" s="188">
        <f t="shared" si="35"/>
        <v>223.32454901705455</v>
      </c>
      <c r="AS36" s="203"/>
      <c r="AT36" s="188">
        <f t="shared" si="13"/>
        <v>133.55037258886321</v>
      </c>
      <c r="AU36" s="203"/>
      <c r="AV36" s="190">
        <v>41085710</v>
      </c>
      <c r="AW36" s="203"/>
      <c r="AX36" s="193">
        <f t="shared" si="36"/>
        <v>167.19110771096399</v>
      </c>
      <c r="AY36" s="203"/>
      <c r="AZ36" s="193">
        <f t="shared" si="15"/>
        <v>92.450052413539041</v>
      </c>
      <c r="BA36" s="203"/>
      <c r="BB36" s="190">
        <v>0</v>
      </c>
      <c r="BC36" s="203"/>
      <c r="BD36" s="193">
        <f>(BB36/$BL36)</f>
        <v>0</v>
      </c>
      <c r="BE36" s="203"/>
      <c r="BF36" s="193">
        <f t="shared" si="17"/>
        <v>0</v>
      </c>
      <c r="BG36" s="203"/>
      <c r="BH36" s="190">
        <f t="shared" si="18"/>
        <v>868329791</v>
      </c>
      <c r="BI36" s="203"/>
      <c r="BJ36" s="203">
        <v>24</v>
      </c>
      <c r="BK36" s="203"/>
      <c r="BL36" s="190">
        <v>245741</v>
      </c>
      <c r="BM36" s="203"/>
      <c r="BN36" s="190">
        <f t="shared" si="19"/>
        <v>245741</v>
      </c>
      <c r="BO36" s="203"/>
      <c r="BP36" s="190">
        <f t="shared" si="20"/>
        <v>245741</v>
      </c>
      <c r="BQ36" s="203"/>
      <c r="BR36" s="190">
        <f t="shared" si="21"/>
        <v>245741</v>
      </c>
      <c r="BS36" s="203"/>
      <c r="BT36" s="190">
        <f t="shared" si="22"/>
        <v>245741</v>
      </c>
      <c r="BU36" s="203"/>
      <c r="BV36" s="190">
        <f t="shared" si="23"/>
        <v>245741</v>
      </c>
      <c r="BW36" s="203"/>
      <c r="BX36" s="190">
        <f t="shared" si="24"/>
        <v>245741</v>
      </c>
      <c r="BY36" s="203"/>
      <c r="BZ36" s="190">
        <f t="shared" si="25"/>
        <v>245741</v>
      </c>
      <c r="CA36" s="203"/>
      <c r="CB36" s="190">
        <f t="shared" si="26"/>
        <v>245741</v>
      </c>
      <c r="CC36" s="203"/>
      <c r="CD36" s="190">
        <f t="shared" si="27"/>
        <v>0</v>
      </c>
    </row>
    <row r="37" spans="1:82" ht="9.75" customHeight="1" x14ac:dyDescent="0.25">
      <c r="A37" s="203">
        <v>25</v>
      </c>
      <c r="B37" s="217"/>
      <c r="C37" s="273" t="s">
        <v>107</v>
      </c>
      <c r="D37" s="203"/>
      <c r="E37" s="190">
        <v>0</v>
      </c>
      <c r="F37" s="203"/>
      <c r="G37" s="193">
        <v>0</v>
      </c>
      <c r="H37" s="203"/>
      <c r="I37" s="193">
        <f t="shared" si="1"/>
        <v>0</v>
      </c>
      <c r="J37" s="203"/>
      <c r="K37" s="190">
        <v>0</v>
      </c>
      <c r="L37" s="203"/>
      <c r="M37" s="188">
        <v>0</v>
      </c>
      <c r="N37" s="203"/>
      <c r="O37" s="188">
        <f t="shared" si="3"/>
        <v>0</v>
      </c>
      <c r="P37" s="203"/>
      <c r="Q37" s="190">
        <v>0</v>
      </c>
      <c r="R37" s="203"/>
      <c r="S37" s="188">
        <v>0</v>
      </c>
      <c r="T37" s="203"/>
      <c r="U37" s="188">
        <f t="shared" si="5"/>
        <v>0</v>
      </c>
      <c r="V37" s="203"/>
      <c r="W37" s="190">
        <v>0</v>
      </c>
      <c r="X37" s="203"/>
      <c r="Y37" s="188">
        <v>0</v>
      </c>
      <c r="Z37" s="203"/>
      <c r="AA37" s="188">
        <f t="shared" si="7"/>
        <v>0</v>
      </c>
      <c r="AB37" s="203"/>
      <c r="AC37" s="190">
        <v>0</v>
      </c>
      <c r="AD37" s="203"/>
      <c r="AE37" s="188">
        <v>0</v>
      </c>
      <c r="AF37" s="203"/>
      <c r="AG37" s="188">
        <f t="shared" si="9"/>
        <v>0</v>
      </c>
      <c r="AH37" s="216"/>
      <c r="AI37" s="203"/>
      <c r="AJ37" s="190">
        <v>0</v>
      </c>
      <c r="AK37" s="203"/>
      <c r="AL37" s="188">
        <v>0</v>
      </c>
      <c r="AM37" s="203"/>
      <c r="AN37" s="188">
        <f t="shared" si="11"/>
        <v>0</v>
      </c>
      <c r="AO37" s="203"/>
      <c r="AP37" s="190">
        <v>0</v>
      </c>
      <c r="AQ37" s="203"/>
      <c r="AR37" s="188">
        <v>0</v>
      </c>
      <c r="AS37" s="203"/>
      <c r="AT37" s="188">
        <f t="shared" si="13"/>
        <v>0</v>
      </c>
      <c r="AU37" s="203"/>
      <c r="AV37" s="190">
        <v>0</v>
      </c>
      <c r="AW37" s="203"/>
      <c r="AX37" s="193">
        <v>0</v>
      </c>
      <c r="AY37" s="203"/>
      <c r="AZ37" s="193">
        <f t="shared" si="15"/>
        <v>0</v>
      </c>
      <c r="BA37" s="203"/>
      <c r="BB37" s="190">
        <v>0</v>
      </c>
      <c r="BC37" s="203"/>
      <c r="BD37" s="193">
        <v>0</v>
      </c>
      <c r="BE37" s="203"/>
      <c r="BF37" s="193">
        <f t="shared" si="17"/>
        <v>0</v>
      </c>
      <c r="BG37" s="203"/>
      <c r="BH37" s="190">
        <f t="shared" si="18"/>
        <v>0</v>
      </c>
      <c r="BI37" s="203"/>
      <c r="BJ37" s="203">
        <v>25</v>
      </c>
      <c r="BK37" s="203"/>
      <c r="BL37" s="190">
        <v>0</v>
      </c>
      <c r="BM37" s="203"/>
      <c r="BN37" s="190">
        <f t="shared" si="19"/>
        <v>0</v>
      </c>
      <c r="BO37" s="203"/>
      <c r="BP37" s="190">
        <f t="shared" si="20"/>
        <v>0</v>
      </c>
      <c r="BQ37" s="203"/>
      <c r="BR37" s="190">
        <f t="shared" si="21"/>
        <v>0</v>
      </c>
      <c r="BS37" s="203"/>
      <c r="BT37" s="190">
        <f t="shared" si="22"/>
        <v>0</v>
      </c>
      <c r="BU37" s="203"/>
      <c r="BV37" s="190">
        <f t="shared" si="23"/>
        <v>0</v>
      </c>
      <c r="BW37" s="203"/>
      <c r="BX37" s="190">
        <f t="shared" si="24"/>
        <v>0</v>
      </c>
      <c r="BY37" s="203"/>
      <c r="BZ37" s="190">
        <f t="shared" si="25"/>
        <v>0</v>
      </c>
      <c r="CA37" s="203"/>
      <c r="CB37" s="190">
        <f t="shared" si="26"/>
        <v>0</v>
      </c>
      <c r="CC37" s="203"/>
      <c r="CD37" s="190">
        <f t="shared" si="27"/>
        <v>0</v>
      </c>
    </row>
    <row r="38" spans="1:82" ht="9.75" customHeight="1" x14ac:dyDescent="0.25">
      <c r="A38" s="203">
        <v>26</v>
      </c>
      <c r="B38" s="217"/>
      <c r="C38" s="273" t="s">
        <v>108</v>
      </c>
      <c r="D38" s="203"/>
      <c r="E38" s="190">
        <v>0</v>
      </c>
      <c r="F38" s="203"/>
      <c r="G38" s="193">
        <v>0</v>
      </c>
      <c r="H38" s="203"/>
      <c r="I38" s="193">
        <f t="shared" si="1"/>
        <v>0</v>
      </c>
      <c r="J38" s="203"/>
      <c r="K38" s="190">
        <v>0</v>
      </c>
      <c r="L38" s="203"/>
      <c r="M38" s="188">
        <v>0</v>
      </c>
      <c r="N38" s="203"/>
      <c r="O38" s="188">
        <f t="shared" si="3"/>
        <v>0</v>
      </c>
      <c r="P38" s="203"/>
      <c r="Q38" s="190">
        <v>0</v>
      </c>
      <c r="R38" s="203"/>
      <c r="S38" s="188">
        <v>0</v>
      </c>
      <c r="T38" s="203"/>
      <c r="U38" s="188">
        <f t="shared" si="5"/>
        <v>0</v>
      </c>
      <c r="V38" s="203"/>
      <c r="W38" s="190">
        <v>0</v>
      </c>
      <c r="X38" s="203"/>
      <c r="Y38" s="188">
        <v>0</v>
      </c>
      <c r="Z38" s="203"/>
      <c r="AA38" s="188">
        <f t="shared" si="7"/>
        <v>0</v>
      </c>
      <c r="AB38" s="203"/>
      <c r="AC38" s="190">
        <v>0</v>
      </c>
      <c r="AD38" s="203"/>
      <c r="AE38" s="188">
        <v>0</v>
      </c>
      <c r="AF38" s="203"/>
      <c r="AG38" s="188">
        <f t="shared" si="9"/>
        <v>0</v>
      </c>
      <c r="AH38" s="216"/>
      <c r="AI38" s="203"/>
      <c r="AJ38" s="190">
        <v>0</v>
      </c>
      <c r="AK38" s="203"/>
      <c r="AL38" s="188">
        <v>0</v>
      </c>
      <c r="AM38" s="203"/>
      <c r="AN38" s="188">
        <f t="shared" si="11"/>
        <v>0</v>
      </c>
      <c r="AO38" s="203"/>
      <c r="AP38" s="190">
        <v>0</v>
      </c>
      <c r="AQ38" s="203"/>
      <c r="AR38" s="188">
        <v>0</v>
      </c>
      <c r="AS38" s="203"/>
      <c r="AT38" s="188">
        <f t="shared" si="13"/>
        <v>0</v>
      </c>
      <c r="AU38" s="203"/>
      <c r="AV38" s="190">
        <v>0</v>
      </c>
      <c r="AW38" s="203"/>
      <c r="AX38" s="193">
        <v>0</v>
      </c>
      <c r="AY38" s="203"/>
      <c r="AZ38" s="193">
        <f t="shared" si="15"/>
        <v>0</v>
      </c>
      <c r="BA38" s="203"/>
      <c r="BB38" s="190">
        <v>0</v>
      </c>
      <c r="BC38" s="203"/>
      <c r="BD38" s="193">
        <v>0</v>
      </c>
      <c r="BE38" s="203"/>
      <c r="BF38" s="193">
        <f t="shared" si="17"/>
        <v>0</v>
      </c>
      <c r="BG38" s="203"/>
      <c r="BH38" s="190">
        <f t="shared" si="18"/>
        <v>0</v>
      </c>
      <c r="BI38" s="203"/>
      <c r="BJ38" s="203">
        <v>26</v>
      </c>
      <c r="BK38" s="203"/>
      <c r="BL38" s="190">
        <v>0</v>
      </c>
      <c r="BM38" s="203"/>
      <c r="BN38" s="190">
        <f t="shared" si="19"/>
        <v>0</v>
      </c>
      <c r="BO38" s="203"/>
      <c r="BP38" s="190">
        <f t="shared" si="20"/>
        <v>0</v>
      </c>
      <c r="BQ38" s="203"/>
      <c r="BR38" s="190">
        <f t="shared" si="21"/>
        <v>0</v>
      </c>
      <c r="BS38" s="203"/>
      <c r="BT38" s="190">
        <f t="shared" si="22"/>
        <v>0</v>
      </c>
      <c r="BU38" s="203"/>
      <c r="BV38" s="190">
        <f t="shared" si="23"/>
        <v>0</v>
      </c>
      <c r="BW38" s="203"/>
      <c r="BX38" s="190">
        <f t="shared" si="24"/>
        <v>0</v>
      </c>
      <c r="BY38" s="203"/>
      <c r="BZ38" s="190">
        <f t="shared" si="25"/>
        <v>0</v>
      </c>
      <c r="CA38" s="203"/>
      <c r="CB38" s="190">
        <f t="shared" si="26"/>
        <v>0</v>
      </c>
      <c r="CC38" s="203"/>
      <c r="CD38" s="190">
        <f t="shared" si="27"/>
        <v>0</v>
      </c>
    </row>
    <row r="39" spans="1:82" ht="9.75" customHeight="1" x14ac:dyDescent="0.25">
      <c r="A39" s="203">
        <v>27</v>
      </c>
      <c r="B39" s="211"/>
      <c r="C39" s="273" t="s">
        <v>109</v>
      </c>
      <c r="D39" s="203"/>
      <c r="E39" s="190">
        <v>2509197</v>
      </c>
      <c r="F39" s="203"/>
      <c r="G39" s="193">
        <f t="shared" ref="G39:G50" si="37">(E39/$BL39)</f>
        <v>203.66858766233767</v>
      </c>
      <c r="H39" s="203"/>
      <c r="I39" s="193">
        <f t="shared" si="1"/>
        <v>111.096578575336</v>
      </c>
      <c r="J39" s="203"/>
      <c r="K39" s="190">
        <v>476137</v>
      </c>
      <c r="L39" s="203"/>
      <c r="M39" s="188">
        <f t="shared" ref="M39:M50" si="38">(K39/$BL39)</f>
        <v>38.647483766233769</v>
      </c>
      <c r="N39" s="203"/>
      <c r="O39" s="188">
        <f t="shared" si="3"/>
        <v>50.032973892988373</v>
      </c>
      <c r="P39" s="203"/>
      <c r="Q39" s="190">
        <v>7342975</v>
      </c>
      <c r="R39" s="203"/>
      <c r="S39" s="188">
        <f t="shared" ref="S39:S50" si="39">(Q39/$BL39)</f>
        <v>596.0206980519481</v>
      </c>
      <c r="T39" s="203"/>
      <c r="U39" s="188">
        <f t="shared" si="5"/>
        <v>80.536000737015058</v>
      </c>
      <c r="V39" s="203"/>
      <c r="W39" s="190">
        <v>2839909</v>
      </c>
      <c r="X39" s="203"/>
      <c r="Y39" s="188">
        <f t="shared" ref="Y39:Y50" si="40">(W39/$BL39)</f>
        <v>230.51209415584415</v>
      </c>
      <c r="Z39" s="203"/>
      <c r="AA39" s="188">
        <f t="shared" si="7"/>
        <v>68.665930403606993</v>
      </c>
      <c r="AB39" s="203"/>
      <c r="AC39" s="190">
        <v>2303808</v>
      </c>
      <c r="AD39" s="203"/>
      <c r="AE39" s="188">
        <f t="shared" ref="AE39:AE50" si="41">(AC39/$BL39)</f>
        <v>186.99740259740258</v>
      </c>
      <c r="AF39" s="203"/>
      <c r="AG39" s="188">
        <f t="shared" si="9"/>
        <v>42.113920112286976</v>
      </c>
      <c r="AH39" s="216"/>
      <c r="AI39" s="203"/>
      <c r="AJ39" s="190">
        <v>24283733</v>
      </c>
      <c r="AK39" s="203"/>
      <c r="AL39" s="188">
        <f t="shared" ref="AL39:AL50" si="42">(AJ39/$BL39)</f>
        <v>1971.082224025974</v>
      </c>
      <c r="AM39" s="203"/>
      <c r="AN39" s="188">
        <f t="shared" si="11"/>
        <v>109.19535118146786</v>
      </c>
      <c r="AO39" s="203"/>
      <c r="AP39" s="190">
        <v>1705296</v>
      </c>
      <c r="AQ39" s="203"/>
      <c r="AR39" s="188">
        <f t="shared" ref="AR39:AR50" si="43">(AP39/$BL39)</f>
        <v>138.41688311688313</v>
      </c>
      <c r="AS39" s="203"/>
      <c r="AT39" s="188">
        <f t="shared" si="13"/>
        <v>82.774716860335801</v>
      </c>
      <c r="AU39" s="203"/>
      <c r="AV39" s="190">
        <v>1256932</v>
      </c>
      <c r="AW39" s="203"/>
      <c r="AX39" s="193">
        <f t="shared" ref="AX39:AX50" si="44">(AV39/$BL39)</f>
        <v>102.0237012987013</v>
      </c>
      <c r="AY39" s="203"/>
      <c r="AZ39" s="193">
        <f t="shared" si="15"/>
        <v>56.415060954044108</v>
      </c>
      <c r="BA39" s="203"/>
      <c r="BB39" s="190">
        <v>0</v>
      </c>
      <c r="BC39" s="203"/>
      <c r="BD39" s="193">
        <f>(BB39/$BL39)</f>
        <v>0</v>
      </c>
      <c r="BE39" s="203"/>
      <c r="BF39" s="193">
        <f t="shared" si="17"/>
        <v>0</v>
      </c>
      <c r="BG39" s="203"/>
      <c r="BH39" s="190">
        <f t="shared" si="18"/>
        <v>42717987</v>
      </c>
      <c r="BI39" s="203"/>
      <c r="BJ39" s="203">
        <v>27</v>
      </c>
      <c r="BK39" s="203"/>
      <c r="BL39" s="190">
        <v>12320</v>
      </c>
      <c r="BM39" s="203"/>
      <c r="BN39" s="190">
        <f t="shared" si="19"/>
        <v>12320</v>
      </c>
      <c r="BO39" s="203"/>
      <c r="BP39" s="190">
        <f t="shared" si="20"/>
        <v>12320</v>
      </c>
      <c r="BQ39" s="203"/>
      <c r="BR39" s="190">
        <f t="shared" si="21"/>
        <v>12320</v>
      </c>
      <c r="BS39" s="203"/>
      <c r="BT39" s="190">
        <f t="shared" si="22"/>
        <v>12320</v>
      </c>
      <c r="BU39" s="203"/>
      <c r="BV39" s="190">
        <f t="shared" si="23"/>
        <v>12320</v>
      </c>
      <c r="BW39" s="203"/>
      <c r="BX39" s="190">
        <f t="shared" si="24"/>
        <v>12320</v>
      </c>
      <c r="BY39" s="203"/>
      <c r="BZ39" s="190">
        <f t="shared" si="25"/>
        <v>12320</v>
      </c>
      <c r="CA39" s="203"/>
      <c r="CB39" s="190">
        <f t="shared" si="26"/>
        <v>12320</v>
      </c>
      <c r="CC39" s="203"/>
      <c r="CD39" s="190">
        <f t="shared" si="27"/>
        <v>0</v>
      </c>
    </row>
    <row r="40" spans="1:82" ht="9.75" customHeight="1" x14ac:dyDescent="0.25">
      <c r="A40" s="203">
        <v>28</v>
      </c>
      <c r="B40" s="217"/>
      <c r="C40" s="273" t="s">
        <v>110</v>
      </c>
      <c r="D40" s="203"/>
      <c r="E40" s="190">
        <v>19709329</v>
      </c>
      <c r="F40" s="203"/>
      <c r="G40" s="193">
        <f t="shared" si="37"/>
        <v>207.5693132391815</v>
      </c>
      <c r="H40" s="203"/>
      <c r="I40" s="193">
        <f t="shared" si="1"/>
        <v>113.22433558746354</v>
      </c>
      <c r="J40" s="203"/>
      <c r="K40" s="190">
        <v>8530642</v>
      </c>
      <c r="L40" s="203"/>
      <c r="M40" s="188">
        <f t="shared" si="38"/>
        <v>89.840679072804434</v>
      </c>
      <c r="N40" s="203"/>
      <c r="O40" s="188">
        <f t="shared" si="3"/>
        <v>116.30760692641111</v>
      </c>
      <c r="P40" s="203"/>
      <c r="Q40" s="190">
        <v>81986587</v>
      </c>
      <c r="R40" s="203"/>
      <c r="S40" s="188">
        <f t="shared" si="39"/>
        <v>863.44388276305119</v>
      </c>
      <c r="T40" s="203"/>
      <c r="U40" s="188">
        <f t="shared" si="5"/>
        <v>116.67097704132985</v>
      </c>
      <c r="V40" s="203"/>
      <c r="W40" s="190">
        <v>26261821</v>
      </c>
      <c r="X40" s="203"/>
      <c r="Y40" s="188">
        <f t="shared" si="40"/>
        <v>276.57705391088223</v>
      </c>
      <c r="Z40" s="203"/>
      <c r="AA40" s="188">
        <f t="shared" si="7"/>
        <v>82.387958014209943</v>
      </c>
      <c r="AB40" s="203"/>
      <c r="AC40" s="190">
        <v>30531758</v>
      </c>
      <c r="AD40" s="203"/>
      <c r="AE40" s="188">
        <f t="shared" si="41"/>
        <v>321.54600697187027</v>
      </c>
      <c r="AF40" s="203"/>
      <c r="AG40" s="188">
        <f t="shared" si="9"/>
        <v>72.415780443713544</v>
      </c>
      <c r="AH40" s="216"/>
      <c r="AI40" s="203"/>
      <c r="AJ40" s="190">
        <v>173802214</v>
      </c>
      <c r="AK40" s="203"/>
      <c r="AL40" s="188">
        <f t="shared" si="42"/>
        <v>1830.4025570545427</v>
      </c>
      <c r="AM40" s="203"/>
      <c r="AN40" s="188">
        <f t="shared" si="11"/>
        <v>101.40188348550279</v>
      </c>
      <c r="AO40" s="203"/>
      <c r="AP40" s="190">
        <v>13850581</v>
      </c>
      <c r="AQ40" s="203"/>
      <c r="AR40" s="188">
        <f t="shared" si="43"/>
        <v>145.86775562646784</v>
      </c>
      <c r="AS40" s="203"/>
      <c r="AT40" s="188">
        <f t="shared" si="13"/>
        <v>87.230415099274879</v>
      </c>
      <c r="AU40" s="203"/>
      <c r="AV40" s="190">
        <v>4015982</v>
      </c>
      <c r="AW40" s="203"/>
      <c r="AX40" s="193">
        <f t="shared" si="44"/>
        <v>42.294419344307187</v>
      </c>
      <c r="AY40" s="203"/>
      <c r="AZ40" s="193">
        <f t="shared" si="15"/>
        <v>23.387136664834614</v>
      </c>
      <c r="BA40" s="203"/>
      <c r="BB40" s="190">
        <v>0</v>
      </c>
      <c r="BC40" s="203"/>
      <c r="BD40" s="193">
        <f>(BB40/$BL40)</f>
        <v>0</v>
      </c>
      <c r="BE40" s="203"/>
      <c r="BF40" s="193">
        <f t="shared" si="17"/>
        <v>0</v>
      </c>
      <c r="BG40" s="203"/>
      <c r="BH40" s="190">
        <f t="shared" si="18"/>
        <v>358688914</v>
      </c>
      <c r="BI40" s="203"/>
      <c r="BJ40" s="203">
        <v>28</v>
      </c>
      <c r="BK40" s="203"/>
      <c r="BL40" s="190">
        <v>94953</v>
      </c>
      <c r="BM40" s="203"/>
      <c r="BN40" s="190">
        <f t="shared" si="19"/>
        <v>94953</v>
      </c>
      <c r="BO40" s="203"/>
      <c r="BP40" s="190">
        <f t="shared" si="20"/>
        <v>94953</v>
      </c>
      <c r="BQ40" s="203"/>
      <c r="BR40" s="190">
        <f t="shared" si="21"/>
        <v>94953</v>
      </c>
      <c r="BS40" s="203"/>
      <c r="BT40" s="190">
        <f t="shared" si="22"/>
        <v>94953</v>
      </c>
      <c r="BU40" s="203"/>
      <c r="BV40" s="190">
        <f t="shared" si="23"/>
        <v>94953</v>
      </c>
      <c r="BW40" s="203"/>
      <c r="BX40" s="190">
        <f t="shared" si="24"/>
        <v>94953</v>
      </c>
      <c r="BY40" s="203"/>
      <c r="BZ40" s="190">
        <f t="shared" si="25"/>
        <v>94953</v>
      </c>
      <c r="CA40" s="203"/>
      <c r="CB40" s="190">
        <f t="shared" si="26"/>
        <v>94953</v>
      </c>
      <c r="CC40" s="203"/>
      <c r="CD40" s="190">
        <f t="shared" si="27"/>
        <v>0</v>
      </c>
    </row>
    <row r="41" spans="1:82" ht="9.75" customHeight="1" x14ac:dyDescent="0.25">
      <c r="A41" s="203">
        <v>29</v>
      </c>
      <c r="B41" s="211"/>
      <c r="C41" s="273" t="s">
        <v>111</v>
      </c>
      <c r="D41" s="203"/>
      <c r="E41" s="190">
        <v>2767029</v>
      </c>
      <c r="F41" s="203"/>
      <c r="G41" s="193">
        <f t="shared" si="37"/>
        <v>153.37448035031318</v>
      </c>
      <c r="H41" s="203"/>
      <c r="I41" s="193">
        <f t="shared" si="1"/>
        <v>83.662287853340928</v>
      </c>
      <c r="J41" s="203"/>
      <c r="K41" s="190">
        <v>1274648</v>
      </c>
      <c r="L41" s="203"/>
      <c r="M41" s="188">
        <f t="shared" si="38"/>
        <v>70.652846294551296</v>
      </c>
      <c r="N41" s="203"/>
      <c r="O41" s="188">
        <f t="shared" si="3"/>
        <v>91.467067701031127</v>
      </c>
      <c r="P41" s="203"/>
      <c r="Q41" s="190">
        <v>9075854</v>
      </c>
      <c r="R41" s="203"/>
      <c r="S41" s="188">
        <f t="shared" si="39"/>
        <v>503.0682334682113</v>
      </c>
      <c r="T41" s="203"/>
      <c r="U41" s="188">
        <f t="shared" si="5"/>
        <v>67.976001091548511</v>
      </c>
      <c r="V41" s="203"/>
      <c r="W41" s="190">
        <v>4236851</v>
      </c>
      <c r="X41" s="203"/>
      <c r="Y41" s="188">
        <f t="shared" si="40"/>
        <v>234.84568482900062</v>
      </c>
      <c r="Z41" s="203"/>
      <c r="AA41" s="188">
        <f t="shared" si="7"/>
        <v>69.95683896374311</v>
      </c>
      <c r="AB41" s="203"/>
      <c r="AC41" s="190">
        <v>11990149</v>
      </c>
      <c r="AD41" s="203"/>
      <c r="AE41" s="188">
        <f t="shared" si="41"/>
        <v>664.60556510171273</v>
      </c>
      <c r="AF41" s="203"/>
      <c r="AG41" s="188">
        <f t="shared" si="9"/>
        <v>149.67665478827158</v>
      </c>
      <c r="AH41" s="216"/>
      <c r="AI41" s="203"/>
      <c r="AJ41" s="190">
        <v>18221059</v>
      </c>
      <c r="AK41" s="203"/>
      <c r="AL41" s="188">
        <f t="shared" si="42"/>
        <v>1009.9805443157253</v>
      </c>
      <c r="AM41" s="203"/>
      <c r="AN41" s="188">
        <f t="shared" si="11"/>
        <v>55.951587852964366</v>
      </c>
      <c r="AO41" s="203"/>
      <c r="AP41" s="190">
        <v>2044692</v>
      </c>
      <c r="AQ41" s="203"/>
      <c r="AR41" s="188">
        <f t="shared" si="43"/>
        <v>113.3358461282634</v>
      </c>
      <c r="AS41" s="203"/>
      <c r="AT41" s="188">
        <f t="shared" si="13"/>
        <v>67.775999301123662</v>
      </c>
      <c r="AU41" s="203"/>
      <c r="AV41" s="190">
        <v>476572</v>
      </c>
      <c r="AW41" s="203"/>
      <c r="AX41" s="193">
        <f t="shared" si="44"/>
        <v>26.41605232525913</v>
      </c>
      <c r="AY41" s="203"/>
      <c r="AZ41" s="193">
        <f t="shared" si="15"/>
        <v>14.607029377728352</v>
      </c>
      <c r="BA41" s="203"/>
      <c r="BB41" s="190">
        <v>0</v>
      </c>
      <c r="BC41" s="203"/>
      <c r="BD41" s="193">
        <f>(BB41/$BL41)</f>
        <v>0</v>
      </c>
      <c r="BE41" s="203"/>
      <c r="BF41" s="193">
        <f t="shared" si="17"/>
        <v>0</v>
      </c>
      <c r="BG41" s="203"/>
      <c r="BH41" s="190">
        <f t="shared" si="18"/>
        <v>50086854</v>
      </c>
      <c r="BI41" s="203"/>
      <c r="BJ41" s="203">
        <v>29</v>
      </c>
      <c r="BK41" s="203"/>
      <c r="BL41" s="190">
        <v>18041</v>
      </c>
      <c r="BM41" s="203"/>
      <c r="BN41" s="190">
        <f t="shared" si="19"/>
        <v>18041</v>
      </c>
      <c r="BO41" s="203"/>
      <c r="BP41" s="190">
        <f t="shared" si="20"/>
        <v>18041</v>
      </c>
      <c r="BQ41" s="203"/>
      <c r="BR41" s="190">
        <f t="shared" si="21"/>
        <v>18041</v>
      </c>
      <c r="BS41" s="203"/>
      <c r="BT41" s="190">
        <f t="shared" si="22"/>
        <v>18041</v>
      </c>
      <c r="BU41" s="203"/>
      <c r="BV41" s="190">
        <f t="shared" si="23"/>
        <v>18041</v>
      </c>
      <c r="BW41" s="203"/>
      <c r="BX41" s="190">
        <f t="shared" si="24"/>
        <v>18041</v>
      </c>
      <c r="BY41" s="203"/>
      <c r="BZ41" s="190">
        <f t="shared" si="25"/>
        <v>18041</v>
      </c>
      <c r="CA41" s="203"/>
      <c r="CB41" s="190">
        <f t="shared" si="26"/>
        <v>18041</v>
      </c>
      <c r="CC41" s="203"/>
      <c r="CD41" s="190">
        <f t="shared" si="27"/>
        <v>0</v>
      </c>
    </row>
    <row r="42" spans="1:82" ht="9.75" customHeight="1" x14ac:dyDescent="0.25">
      <c r="A42" s="203">
        <v>30</v>
      </c>
      <c r="B42" s="217"/>
      <c r="C42" s="273" t="s">
        <v>112</v>
      </c>
      <c r="D42" s="203"/>
      <c r="E42" s="190">
        <v>45378703</v>
      </c>
      <c r="F42" s="203"/>
      <c r="G42" s="193">
        <f t="shared" si="37"/>
        <v>199.97753824051753</v>
      </c>
      <c r="H42" s="203"/>
      <c r="I42" s="193">
        <f t="shared" si="1"/>
        <v>109.08319513303249</v>
      </c>
      <c r="J42" s="203"/>
      <c r="K42" s="190">
        <v>18862034</v>
      </c>
      <c r="L42" s="203"/>
      <c r="M42" s="188">
        <f t="shared" si="38"/>
        <v>83.122321180685617</v>
      </c>
      <c r="N42" s="203"/>
      <c r="O42" s="188">
        <f t="shared" si="3"/>
        <v>107.61003098451194</v>
      </c>
      <c r="P42" s="203"/>
      <c r="Q42" s="190">
        <v>229576078</v>
      </c>
      <c r="R42" s="203"/>
      <c r="S42" s="188">
        <f t="shared" si="39"/>
        <v>1011.7093676598257</v>
      </c>
      <c r="T42" s="203"/>
      <c r="U42" s="188">
        <f t="shared" si="5"/>
        <v>136.70502827469792</v>
      </c>
      <c r="V42" s="203"/>
      <c r="W42" s="190">
        <v>94696204</v>
      </c>
      <c r="X42" s="203"/>
      <c r="Y42" s="188">
        <f t="shared" si="40"/>
        <v>417.3128032469736</v>
      </c>
      <c r="Z42" s="203"/>
      <c r="AA42" s="188">
        <f t="shared" si="7"/>
        <v>124.31092611096449</v>
      </c>
      <c r="AB42" s="203"/>
      <c r="AC42" s="190">
        <v>126714694</v>
      </c>
      <c r="AD42" s="203"/>
      <c r="AE42" s="188">
        <f t="shared" si="41"/>
        <v>558.41376878974438</v>
      </c>
      <c r="AF42" s="203"/>
      <c r="AG42" s="188">
        <f t="shared" si="9"/>
        <v>125.76106684777577</v>
      </c>
      <c r="AH42" s="216"/>
      <c r="AI42" s="203"/>
      <c r="AJ42" s="190">
        <v>370551781</v>
      </c>
      <c r="AK42" s="203"/>
      <c r="AL42" s="188">
        <f t="shared" si="42"/>
        <v>1632.9693899585316</v>
      </c>
      <c r="AM42" s="203"/>
      <c r="AN42" s="188">
        <f t="shared" si="11"/>
        <v>90.464346860630741</v>
      </c>
      <c r="AO42" s="203"/>
      <c r="AP42" s="190">
        <v>29897255</v>
      </c>
      <c r="AQ42" s="203"/>
      <c r="AR42" s="188">
        <f t="shared" si="43"/>
        <v>131.75298234171666</v>
      </c>
      <c r="AS42" s="203"/>
      <c r="AT42" s="188">
        <f t="shared" si="13"/>
        <v>78.789635796315679</v>
      </c>
      <c r="AU42" s="203"/>
      <c r="AV42" s="190">
        <v>114887273</v>
      </c>
      <c r="AW42" s="203"/>
      <c r="AX42" s="193">
        <f t="shared" si="44"/>
        <v>506.29199405955427</v>
      </c>
      <c r="AY42" s="203"/>
      <c r="AZ42" s="193">
        <f t="shared" si="15"/>
        <v>279.95939513888106</v>
      </c>
      <c r="BA42" s="203"/>
      <c r="BB42" s="190">
        <v>0</v>
      </c>
      <c r="BC42" s="203"/>
      <c r="BD42" s="193">
        <v>0</v>
      </c>
      <c r="BE42" s="203"/>
      <c r="BF42" s="193">
        <f t="shared" si="17"/>
        <v>0</v>
      </c>
      <c r="BG42" s="203"/>
      <c r="BH42" s="190">
        <f t="shared" si="18"/>
        <v>1030564022</v>
      </c>
      <c r="BI42" s="203"/>
      <c r="BJ42" s="203">
        <v>30</v>
      </c>
      <c r="BK42" s="203"/>
      <c r="BL42" s="190">
        <v>226919</v>
      </c>
      <c r="BM42" s="203"/>
      <c r="BN42" s="190">
        <f t="shared" si="19"/>
        <v>226919</v>
      </c>
      <c r="BO42" s="203"/>
      <c r="BP42" s="190">
        <f t="shared" si="20"/>
        <v>226919</v>
      </c>
      <c r="BQ42" s="203"/>
      <c r="BR42" s="190">
        <f t="shared" si="21"/>
        <v>226919</v>
      </c>
      <c r="BS42" s="203"/>
      <c r="BT42" s="190">
        <f t="shared" si="22"/>
        <v>226919</v>
      </c>
      <c r="BU42" s="203"/>
      <c r="BV42" s="190">
        <f t="shared" si="23"/>
        <v>226919</v>
      </c>
      <c r="BW42" s="203"/>
      <c r="BX42" s="190">
        <f t="shared" si="24"/>
        <v>226919</v>
      </c>
      <c r="BY42" s="203"/>
      <c r="BZ42" s="190">
        <f t="shared" si="25"/>
        <v>226919</v>
      </c>
      <c r="CA42" s="203"/>
      <c r="CB42" s="190">
        <f t="shared" si="26"/>
        <v>226919</v>
      </c>
      <c r="CC42" s="203"/>
      <c r="CD42" s="190">
        <f t="shared" si="27"/>
        <v>0</v>
      </c>
    </row>
    <row r="43" spans="1:82" ht="9.75" customHeight="1" x14ac:dyDescent="0.25">
      <c r="A43" s="203">
        <v>31</v>
      </c>
      <c r="B43" s="211"/>
      <c r="C43" s="273" t="s">
        <v>113</v>
      </c>
      <c r="D43" s="203"/>
      <c r="E43" s="190">
        <v>14719116</v>
      </c>
      <c r="F43" s="203"/>
      <c r="G43" s="193">
        <f t="shared" si="37"/>
        <v>147.14260294102945</v>
      </c>
      <c r="H43" s="203"/>
      <c r="I43" s="193">
        <f t="shared" si="1"/>
        <v>80.262940579326425</v>
      </c>
      <c r="J43" s="203"/>
      <c r="K43" s="190">
        <v>6654684</v>
      </c>
      <c r="L43" s="203"/>
      <c r="M43" s="188">
        <f t="shared" si="38"/>
        <v>66.524886787360174</v>
      </c>
      <c r="N43" s="203"/>
      <c r="O43" s="188">
        <f t="shared" si="3"/>
        <v>86.123017581135471</v>
      </c>
      <c r="P43" s="203"/>
      <c r="Q43" s="190">
        <v>73311951</v>
      </c>
      <c r="R43" s="203"/>
      <c r="S43" s="188">
        <f t="shared" si="39"/>
        <v>732.87766037207723</v>
      </c>
      <c r="T43" s="203"/>
      <c r="U43" s="188">
        <f t="shared" si="5"/>
        <v>99.028500165816624</v>
      </c>
      <c r="V43" s="203"/>
      <c r="W43" s="190">
        <v>33354795</v>
      </c>
      <c r="X43" s="203"/>
      <c r="Y43" s="188">
        <f t="shared" si="40"/>
        <v>333.43791548788897</v>
      </c>
      <c r="Z43" s="203"/>
      <c r="AA43" s="188">
        <f t="shared" si="7"/>
        <v>99.325915122422217</v>
      </c>
      <c r="AB43" s="203"/>
      <c r="AC43" s="190">
        <v>58404837</v>
      </c>
      <c r="AD43" s="203"/>
      <c r="AE43" s="188">
        <f t="shared" si="41"/>
        <v>583.85569761978547</v>
      </c>
      <c r="AF43" s="203"/>
      <c r="AG43" s="188">
        <f t="shared" si="9"/>
        <v>131.49087562248718</v>
      </c>
      <c r="AH43" s="216"/>
      <c r="AI43" s="203"/>
      <c r="AJ43" s="190">
        <v>200574745</v>
      </c>
      <c r="AK43" s="203"/>
      <c r="AL43" s="188">
        <f t="shared" si="42"/>
        <v>2005.0857716953406</v>
      </c>
      <c r="AM43" s="203"/>
      <c r="AN43" s="188">
        <f t="shared" si="11"/>
        <v>111.07910279969731</v>
      </c>
      <c r="AO43" s="203"/>
      <c r="AP43" s="190">
        <v>11516382</v>
      </c>
      <c r="AQ43" s="203"/>
      <c r="AR43" s="188">
        <f t="shared" si="43"/>
        <v>115.12582847660272</v>
      </c>
      <c r="AS43" s="203"/>
      <c r="AT43" s="188">
        <f t="shared" si="13"/>
        <v>68.846427118398466</v>
      </c>
      <c r="AU43" s="203"/>
      <c r="AV43" s="190">
        <v>13727741</v>
      </c>
      <c r="AW43" s="203"/>
      <c r="AX43" s="193">
        <f t="shared" si="44"/>
        <v>137.23212339927824</v>
      </c>
      <c r="AY43" s="203"/>
      <c r="AZ43" s="193">
        <f t="shared" si="15"/>
        <v>75.88392214625263</v>
      </c>
      <c r="BA43" s="203"/>
      <c r="BB43" s="190">
        <v>0</v>
      </c>
      <c r="BC43" s="203"/>
      <c r="BD43" s="193">
        <f t="shared" ref="BD43:BD50" si="45">(BB43/$BL43)</f>
        <v>0</v>
      </c>
      <c r="BE43" s="203"/>
      <c r="BF43" s="193">
        <f t="shared" si="17"/>
        <v>0</v>
      </c>
      <c r="BG43" s="203"/>
      <c r="BH43" s="190">
        <f t="shared" si="18"/>
        <v>412264251</v>
      </c>
      <c r="BI43" s="203"/>
      <c r="BJ43" s="203">
        <v>31</v>
      </c>
      <c r="BK43" s="203"/>
      <c r="BL43" s="190">
        <v>100033</v>
      </c>
      <c r="BM43" s="203"/>
      <c r="BN43" s="190">
        <f t="shared" si="19"/>
        <v>100033</v>
      </c>
      <c r="BO43" s="203"/>
      <c r="BP43" s="190">
        <f t="shared" si="20"/>
        <v>100033</v>
      </c>
      <c r="BQ43" s="203"/>
      <c r="BR43" s="190">
        <f t="shared" si="21"/>
        <v>100033</v>
      </c>
      <c r="BS43" s="203"/>
      <c r="BT43" s="190">
        <f t="shared" si="22"/>
        <v>100033</v>
      </c>
      <c r="BU43" s="203"/>
      <c r="BV43" s="190">
        <f t="shared" si="23"/>
        <v>100033</v>
      </c>
      <c r="BW43" s="203"/>
      <c r="BX43" s="190">
        <f t="shared" si="24"/>
        <v>100033</v>
      </c>
      <c r="BY43" s="203"/>
      <c r="BZ43" s="190">
        <f t="shared" si="25"/>
        <v>100033</v>
      </c>
      <c r="CA43" s="203"/>
      <c r="CB43" s="190">
        <f t="shared" si="26"/>
        <v>100033</v>
      </c>
      <c r="CC43" s="203"/>
      <c r="CD43" s="190">
        <f t="shared" si="27"/>
        <v>0</v>
      </c>
    </row>
    <row r="44" spans="1:82" ht="9.75" customHeight="1" x14ac:dyDescent="0.25">
      <c r="A44" s="203">
        <v>32</v>
      </c>
      <c r="B44" s="217"/>
      <c r="C44" s="273" t="s">
        <v>114</v>
      </c>
      <c r="D44" s="203"/>
      <c r="E44" s="190">
        <v>4733223</v>
      </c>
      <c r="F44" s="203"/>
      <c r="G44" s="193">
        <f t="shared" si="37"/>
        <v>184.14344070961718</v>
      </c>
      <c r="H44" s="203"/>
      <c r="I44" s="193">
        <f t="shared" si="1"/>
        <v>100.44605535265731</v>
      </c>
      <c r="J44" s="203"/>
      <c r="K44" s="190">
        <v>2291988</v>
      </c>
      <c r="L44" s="203"/>
      <c r="M44" s="188">
        <f t="shared" si="38"/>
        <v>89.168534080298784</v>
      </c>
      <c r="N44" s="203"/>
      <c r="O44" s="188">
        <f t="shared" si="3"/>
        <v>115.43744903810584</v>
      </c>
      <c r="P44" s="203"/>
      <c r="Q44" s="190">
        <v>19478277</v>
      </c>
      <c r="R44" s="203"/>
      <c r="S44" s="188">
        <f t="shared" si="39"/>
        <v>757.79166666666663</v>
      </c>
      <c r="T44" s="203"/>
      <c r="U44" s="188">
        <f t="shared" si="5"/>
        <v>102.39495108918399</v>
      </c>
      <c r="V44" s="203"/>
      <c r="W44" s="190">
        <v>10393735</v>
      </c>
      <c r="X44" s="203"/>
      <c r="Y44" s="188">
        <f t="shared" si="40"/>
        <v>404.36255057578586</v>
      </c>
      <c r="Z44" s="203"/>
      <c r="AA44" s="188">
        <f t="shared" si="7"/>
        <v>120.4532493505091</v>
      </c>
      <c r="AB44" s="203"/>
      <c r="AC44" s="190">
        <v>8192348</v>
      </c>
      <c r="AD44" s="203"/>
      <c r="AE44" s="188">
        <f t="shared" si="41"/>
        <v>318.71879863056336</v>
      </c>
      <c r="AF44" s="203"/>
      <c r="AG44" s="188">
        <f t="shared" si="9"/>
        <v>71.779061299100974</v>
      </c>
      <c r="AH44" s="216"/>
      <c r="AI44" s="203"/>
      <c r="AJ44" s="190">
        <v>44531936</v>
      </c>
      <c r="AK44" s="203"/>
      <c r="AL44" s="188">
        <f t="shared" si="42"/>
        <v>1732.4905073140367</v>
      </c>
      <c r="AM44" s="203"/>
      <c r="AN44" s="188">
        <f t="shared" si="11"/>
        <v>95.977685283119214</v>
      </c>
      <c r="AO44" s="203"/>
      <c r="AP44" s="190">
        <v>6429663</v>
      </c>
      <c r="AQ44" s="203"/>
      <c r="AR44" s="188">
        <f t="shared" si="43"/>
        <v>250.14250700280112</v>
      </c>
      <c r="AS44" s="203"/>
      <c r="AT44" s="188">
        <f t="shared" si="13"/>
        <v>149.58778673268591</v>
      </c>
      <c r="AU44" s="203"/>
      <c r="AV44" s="190">
        <v>3447926</v>
      </c>
      <c r="AW44" s="203"/>
      <c r="AX44" s="193">
        <f t="shared" si="44"/>
        <v>134.13966697790227</v>
      </c>
      <c r="AY44" s="203"/>
      <c r="AZ44" s="193">
        <f t="shared" si="15"/>
        <v>74.17391638005455</v>
      </c>
      <c r="BA44" s="203"/>
      <c r="BB44" s="190">
        <v>0</v>
      </c>
      <c r="BC44" s="203"/>
      <c r="BD44" s="193">
        <f t="shared" si="45"/>
        <v>0</v>
      </c>
      <c r="BE44" s="203"/>
      <c r="BF44" s="193">
        <f t="shared" si="17"/>
        <v>0</v>
      </c>
      <c r="BG44" s="203"/>
      <c r="BH44" s="190">
        <f t="shared" si="18"/>
        <v>99499096</v>
      </c>
      <c r="BI44" s="203"/>
      <c r="BJ44" s="203">
        <v>32</v>
      </c>
      <c r="BK44" s="203"/>
      <c r="BL44" s="190">
        <v>25704</v>
      </c>
      <c r="BM44" s="203"/>
      <c r="BN44" s="190">
        <f t="shared" si="19"/>
        <v>25704</v>
      </c>
      <c r="BO44" s="203"/>
      <c r="BP44" s="190">
        <f t="shared" si="20"/>
        <v>25704</v>
      </c>
      <c r="BQ44" s="203"/>
      <c r="BR44" s="190">
        <f t="shared" si="21"/>
        <v>25704</v>
      </c>
      <c r="BS44" s="203"/>
      <c r="BT44" s="190">
        <f t="shared" si="22"/>
        <v>25704</v>
      </c>
      <c r="BU44" s="203"/>
      <c r="BV44" s="190">
        <f t="shared" si="23"/>
        <v>25704</v>
      </c>
      <c r="BW44" s="203"/>
      <c r="BX44" s="190">
        <f t="shared" si="24"/>
        <v>25704</v>
      </c>
      <c r="BY44" s="203"/>
      <c r="BZ44" s="190">
        <f t="shared" si="25"/>
        <v>25704</v>
      </c>
      <c r="CA44" s="203"/>
      <c r="CB44" s="190">
        <f t="shared" si="26"/>
        <v>25704</v>
      </c>
      <c r="CC44" s="203"/>
      <c r="CD44" s="190">
        <f t="shared" si="27"/>
        <v>0</v>
      </c>
    </row>
    <row r="45" spans="1:82" ht="9.75" customHeight="1" x14ac:dyDescent="0.25">
      <c r="A45" s="203">
        <v>33</v>
      </c>
      <c r="B45" s="211"/>
      <c r="C45" s="273" t="s">
        <v>115</v>
      </c>
      <c r="D45" s="203"/>
      <c r="E45" s="190">
        <v>4214839</v>
      </c>
      <c r="F45" s="203"/>
      <c r="G45" s="193">
        <f t="shared" si="37"/>
        <v>168.78259650808906</v>
      </c>
      <c r="H45" s="203"/>
      <c r="I45" s="193">
        <f t="shared" si="1"/>
        <v>92.067064491053102</v>
      </c>
      <c r="J45" s="203"/>
      <c r="K45" s="190">
        <v>1655624</v>
      </c>
      <c r="L45" s="203"/>
      <c r="M45" s="188">
        <f t="shared" si="38"/>
        <v>66.299215120935443</v>
      </c>
      <c r="N45" s="203"/>
      <c r="O45" s="188">
        <f t="shared" si="3"/>
        <v>85.830863383907229</v>
      </c>
      <c r="P45" s="203"/>
      <c r="Q45" s="190">
        <v>14845144</v>
      </c>
      <c r="R45" s="203"/>
      <c r="S45" s="188">
        <f t="shared" si="39"/>
        <v>594.47156815633514</v>
      </c>
      <c r="T45" s="203"/>
      <c r="U45" s="188">
        <f t="shared" si="5"/>
        <v>80.326677928557913</v>
      </c>
      <c r="V45" s="203"/>
      <c r="W45" s="190">
        <v>10746955</v>
      </c>
      <c r="X45" s="203"/>
      <c r="Y45" s="188">
        <f t="shared" si="40"/>
        <v>430.36020342783917</v>
      </c>
      <c r="Z45" s="203"/>
      <c r="AA45" s="188">
        <f t="shared" si="7"/>
        <v>128.19754158790172</v>
      </c>
      <c r="AB45" s="203"/>
      <c r="AC45" s="190">
        <v>14027523</v>
      </c>
      <c r="AD45" s="203"/>
      <c r="AE45" s="188">
        <f t="shared" si="41"/>
        <v>561.73005766458436</v>
      </c>
      <c r="AF45" s="203"/>
      <c r="AG45" s="188">
        <f t="shared" si="9"/>
        <v>126.50793243416555</v>
      </c>
      <c r="AH45" s="216"/>
      <c r="AI45" s="203"/>
      <c r="AJ45" s="190">
        <v>34388636</v>
      </c>
      <c r="AK45" s="203"/>
      <c r="AL45" s="188">
        <f t="shared" si="42"/>
        <v>1377.0877783117091</v>
      </c>
      <c r="AM45" s="203"/>
      <c r="AN45" s="188">
        <f t="shared" si="11"/>
        <v>76.288843624857776</v>
      </c>
      <c r="AO45" s="203"/>
      <c r="AP45" s="190">
        <v>3643853</v>
      </c>
      <c r="AQ45" s="203"/>
      <c r="AR45" s="188">
        <f t="shared" si="43"/>
        <v>145.91754765337177</v>
      </c>
      <c r="AS45" s="203"/>
      <c r="AT45" s="188">
        <f t="shared" si="13"/>
        <v>87.260191242445188</v>
      </c>
      <c r="AU45" s="203"/>
      <c r="AV45" s="190">
        <v>2540759</v>
      </c>
      <c r="AW45" s="203"/>
      <c r="AX45" s="193">
        <f t="shared" si="44"/>
        <v>101.74431363126702</v>
      </c>
      <c r="AY45" s="203"/>
      <c r="AZ45" s="193">
        <f t="shared" si="15"/>
        <v>56.260570653383802</v>
      </c>
      <c r="BA45" s="203"/>
      <c r="BB45" s="190">
        <v>0</v>
      </c>
      <c r="BC45" s="203"/>
      <c r="BD45" s="193">
        <f t="shared" si="45"/>
        <v>0</v>
      </c>
      <c r="BE45" s="203"/>
      <c r="BF45" s="193">
        <f t="shared" si="17"/>
        <v>0</v>
      </c>
      <c r="BG45" s="203"/>
      <c r="BH45" s="190">
        <f t="shared" si="18"/>
        <v>86063333</v>
      </c>
      <c r="BI45" s="203"/>
      <c r="BJ45" s="203">
        <v>33</v>
      </c>
      <c r="BK45" s="203"/>
      <c r="BL45" s="190">
        <v>24972</v>
      </c>
      <c r="BM45" s="203"/>
      <c r="BN45" s="190">
        <f t="shared" si="19"/>
        <v>24972</v>
      </c>
      <c r="BO45" s="203"/>
      <c r="BP45" s="190">
        <f t="shared" si="20"/>
        <v>24972</v>
      </c>
      <c r="BQ45" s="203"/>
      <c r="BR45" s="190">
        <f t="shared" si="21"/>
        <v>24972</v>
      </c>
      <c r="BS45" s="203"/>
      <c r="BT45" s="190">
        <f t="shared" si="22"/>
        <v>24972</v>
      </c>
      <c r="BU45" s="203"/>
      <c r="BV45" s="190">
        <f t="shared" si="23"/>
        <v>24972</v>
      </c>
      <c r="BW45" s="203"/>
      <c r="BX45" s="190">
        <f t="shared" si="24"/>
        <v>24972</v>
      </c>
      <c r="BY45" s="203"/>
      <c r="BZ45" s="190">
        <f t="shared" si="25"/>
        <v>24972</v>
      </c>
      <c r="CA45" s="203"/>
      <c r="CB45" s="190">
        <f t="shared" si="26"/>
        <v>24972</v>
      </c>
      <c r="CC45" s="203"/>
      <c r="CD45" s="190">
        <f t="shared" si="27"/>
        <v>0</v>
      </c>
    </row>
    <row r="46" spans="1:82" ht="9.75" customHeight="1" x14ac:dyDescent="0.25">
      <c r="A46" s="203">
        <v>34</v>
      </c>
      <c r="B46" s="211"/>
      <c r="C46" s="273" t="s">
        <v>116</v>
      </c>
      <c r="D46" s="203"/>
      <c r="E46" s="190">
        <v>10824773</v>
      </c>
      <c r="F46" s="203"/>
      <c r="G46" s="193">
        <f t="shared" si="37"/>
        <v>116.75445995211079</v>
      </c>
      <c r="H46" s="203"/>
      <c r="I46" s="193">
        <f t="shared" si="1"/>
        <v>63.686900287221825</v>
      </c>
      <c r="J46" s="203"/>
      <c r="K46" s="190">
        <v>9482818</v>
      </c>
      <c r="L46" s="203"/>
      <c r="M46" s="188">
        <f t="shared" si="38"/>
        <v>102.28032443859611</v>
      </c>
      <c r="N46" s="203"/>
      <c r="O46" s="188">
        <f t="shared" si="3"/>
        <v>132.41195295807881</v>
      </c>
      <c r="P46" s="203"/>
      <c r="Q46" s="190">
        <v>70903072</v>
      </c>
      <c r="R46" s="203"/>
      <c r="S46" s="188">
        <f t="shared" si="39"/>
        <v>764.75043682723208</v>
      </c>
      <c r="T46" s="203"/>
      <c r="U46" s="188">
        <f t="shared" si="5"/>
        <v>103.3352397748148</v>
      </c>
      <c r="V46" s="203"/>
      <c r="W46" s="190">
        <v>33954819</v>
      </c>
      <c r="X46" s="203"/>
      <c r="Y46" s="188">
        <f t="shared" si="40"/>
        <v>366.23184200875812</v>
      </c>
      <c r="Z46" s="203"/>
      <c r="AA46" s="188">
        <f t="shared" si="7"/>
        <v>109.09471048385169</v>
      </c>
      <c r="AB46" s="203"/>
      <c r="AC46" s="190">
        <v>35038690</v>
      </c>
      <c r="AD46" s="203"/>
      <c r="AE46" s="188">
        <f t="shared" si="41"/>
        <v>377.92232025368338</v>
      </c>
      <c r="AF46" s="203"/>
      <c r="AG46" s="188">
        <f t="shared" si="9"/>
        <v>85.112360828239801</v>
      </c>
      <c r="AH46" s="216"/>
      <c r="AI46" s="203"/>
      <c r="AJ46" s="190">
        <v>164542657</v>
      </c>
      <c r="AK46" s="203"/>
      <c r="AL46" s="188">
        <f t="shared" si="42"/>
        <v>1774.7336648186897</v>
      </c>
      <c r="AM46" s="203"/>
      <c r="AN46" s="188">
        <f t="shared" si="11"/>
        <v>98.317900400737699</v>
      </c>
      <c r="AO46" s="203"/>
      <c r="AP46" s="190">
        <v>11809865</v>
      </c>
      <c r="AQ46" s="203"/>
      <c r="AR46" s="188">
        <f t="shared" si="43"/>
        <v>127.3795219707919</v>
      </c>
      <c r="AS46" s="203"/>
      <c r="AT46" s="188">
        <f t="shared" si="13"/>
        <v>76.174261603866171</v>
      </c>
      <c r="AU46" s="203"/>
      <c r="AV46" s="190">
        <v>9921701</v>
      </c>
      <c r="AW46" s="203"/>
      <c r="AX46" s="193">
        <f t="shared" si="44"/>
        <v>107.01405397243134</v>
      </c>
      <c r="AY46" s="203"/>
      <c r="AZ46" s="193">
        <f t="shared" si="15"/>
        <v>59.174528084592524</v>
      </c>
      <c r="BA46" s="203"/>
      <c r="BB46" s="190">
        <v>0</v>
      </c>
      <c r="BC46" s="203"/>
      <c r="BD46" s="193">
        <f t="shared" si="45"/>
        <v>0</v>
      </c>
      <c r="BE46" s="203"/>
      <c r="BF46" s="193">
        <f t="shared" si="17"/>
        <v>0</v>
      </c>
      <c r="BG46" s="203"/>
      <c r="BH46" s="190">
        <f t="shared" si="18"/>
        <v>346478395</v>
      </c>
      <c r="BI46" s="203"/>
      <c r="BJ46" s="203">
        <v>34</v>
      </c>
      <c r="BK46" s="203"/>
      <c r="BL46" s="190">
        <v>92714</v>
      </c>
      <c r="BM46" s="203"/>
      <c r="BN46" s="190">
        <f t="shared" si="19"/>
        <v>92714</v>
      </c>
      <c r="BO46" s="203"/>
      <c r="BP46" s="190">
        <f t="shared" si="20"/>
        <v>92714</v>
      </c>
      <c r="BQ46" s="203"/>
      <c r="BR46" s="190">
        <f t="shared" si="21"/>
        <v>92714</v>
      </c>
      <c r="BS46" s="203"/>
      <c r="BT46" s="190">
        <f t="shared" si="22"/>
        <v>92714</v>
      </c>
      <c r="BU46" s="203"/>
      <c r="BV46" s="190">
        <f t="shared" si="23"/>
        <v>92714</v>
      </c>
      <c r="BW46" s="203"/>
      <c r="BX46" s="190">
        <f t="shared" si="24"/>
        <v>92714</v>
      </c>
      <c r="BY46" s="203"/>
      <c r="BZ46" s="190">
        <f t="shared" si="25"/>
        <v>92714</v>
      </c>
      <c r="CA46" s="203"/>
      <c r="CB46" s="190">
        <f t="shared" si="26"/>
        <v>92714</v>
      </c>
      <c r="CC46" s="203"/>
      <c r="CD46" s="190">
        <f t="shared" si="27"/>
        <v>0</v>
      </c>
    </row>
    <row r="47" spans="1:82" ht="9.75" customHeight="1" x14ac:dyDescent="0.25">
      <c r="A47" s="203">
        <v>35</v>
      </c>
      <c r="B47" s="211"/>
      <c r="C47" s="273" t="s">
        <v>117</v>
      </c>
      <c r="D47" s="203"/>
      <c r="E47" s="190">
        <v>80045447</v>
      </c>
      <c r="F47" s="203"/>
      <c r="G47" s="193">
        <f t="shared" si="37"/>
        <v>176.54098277497187</v>
      </c>
      <c r="H47" s="203"/>
      <c r="I47" s="193">
        <f t="shared" si="1"/>
        <v>96.299087599818151</v>
      </c>
      <c r="J47" s="203"/>
      <c r="K47" s="190">
        <v>20064476</v>
      </c>
      <c r="L47" s="203"/>
      <c r="M47" s="188">
        <f t="shared" si="38"/>
        <v>44.252389669394148</v>
      </c>
      <c r="N47" s="203"/>
      <c r="O47" s="188">
        <f t="shared" si="3"/>
        <v>57.289076578009514</v>
      </c>
      <c r="P47" s="203"/>
      <c r="Q47" s="190">
        <v>226051248</v>
      </c>
      <c r="R47" s="203"/>
      <c r="S47" s="188">
        <f t="shared" si="39"/>
        <v>498.55814384332064</v>
      </c>
      <c r="T47" s="203"/>
      <c r="U47" s="188">
        <f t="shared" si="5"/>
        <v>67.366585038479585</v>
      </c>
      <c r="V47" s="203"/>
      <c r="W47" s="190">
        <v>143493291</v>
      </c>
      <c r="X47" s="203"/>
      <c r="Y47" s="188">
        <f t="shared" si="40"/>
        <v>316.47579674025718</v>
      </c>
      <c r="Z47" s="203"/>
      <c r="AA47" s="188">
        <f t="shared" si="7"/>
        <v>94.273166503362077</v>
      </c>
      <c r="AB47" s="203"/>
      <c r="AC47" s="190">
        <v>150555485</v>
      </c>
      <c r="AD47" s="203"/>
      <c r="AE47" s="188">
        <f t="shared" si="41"/>
        <v>332.05153172625216</v>
      </c>
      <c r="AF47" s="203"/>
      <c r="AG47" s="188">
        <f t="shared" si="9"/>
        <v>74.781742880080756</v>
      </c>
      <c r="AH47" s="216"/>
      <c r="AI47" s="203"/>
      <c r="AJ47" s="190">
        <v>832258669</v>
      </c>
      <c r="AK47" s="203"/>
      <c r="AL47" s="188">
        <f t="shared" si="42"/>
        <v>1835.5542864074457</v>
      </c>
      <c r="AM47" s="203"/>
      <c r="AN47" s="188">
        <f t="shared" si="11"/>
        <v>101.68728248561814</v>
      </c>
      <c r="AO47" s="203"/>
      <c r="AP47" s="190">
        <v>80829156</v>
      </c>
      <c r="AQ47" s="203"/>
      <c r="AR47" s="188">
        <f t="shared" si="43"/>
        <v>178.26946031185904</v>
      </c>
      <c r="AS47" s="203"/>
      <c r="AT47" s="188">
        <f t="shared" si="13"/>
        <v>106.60696708289873</v>
      </c>
      <c r="AU47" s="203"/>
      <c r="AV47" s="190">
        <v>93691849</v>
      </c>
      <c r="AW47" s="203"/>
      <c r="AX47" s="193">
        <f t="shared" si="44"/>
        <v>206.63825014887189</v>
      </c>
      <c r="AY47" s="203"/>
      <c r="AZ47" s="193">
        <f t="shared" si="15"/>
        <v>114.26275786108941</v>
      </c>
      <c r="BA47" s="203"/>
      <c r="BB47" s="190">
        <v>0</v>
      </c>
      <c r="BC47" s="203"/>
      <c r="BD47" s="193">
        <f t="shared" si="45"/>
        <v>0</v>
      </c>
      <c r="BE47" s="203"/>
      <c r="BF47" s="193">
        <f t="shared" si="17"/>
        <v>0</v>
      </c>
      <c r="BG47" s="203"/>
      <c r="BH47" s="190">
        <f t="shared" si="18"/>
        <v>1626989621</v>
      </c>
      <c r="BI47" s="203"/>
      <c r="BJ47" s="203">
        <v>35</v>
      </c>
      <c r="BK47" s="203"/>
      <c r="BL47" s="190">
        <v>453410</v>
      </c>
      <c r="BM47" s="203"/>
      <c r="BN47" s="190">
        <f t="shared" si="19"/>
        <v>453410</v>
      </c>
      <c r="BO47" s="203"/>
      <c r="BP47" s="190">
        <f t="shared" si="20"/>
        <v>453410</v>
      </c>
      <c r="BQ47" s="203"/>
      <c r="BR47" s="190">
        <f t="shared" si="21"/>
        <v>453410</v>
      </c>
      <c r="BS47" s="203"/>
      <c r="BT47" s="190">
        <f t="shared" si="22"/>
        <v>453410</v>
      </c>
      <c r="BU47" s="203"/>
      <c r="BV47" s="190">
        <f t="shared" si="23"/>
        <v>453410</v>
      </c>
      <c r="BW47" s="203"/>
      <c r="BX47" s="190">
        <f t="shared" si="24"/>
        <v>453410</v>
      </c>
      <c r="BY47" s="203"/>
      <c r="BZ47" s="190">
        <f t="shared" si="25"/>
        <v>453410</v>
      </c>
      <c r="CA47" s="203"/>
      <c r="CB47" s="190">
        <f t="shared" si="26"/>
        <v>453410</v>
      </c>
      <c r="CC47" s="203"/>
      <c r="CD47" s="190">
        <f t="shared" si="27"/>
        <v>0</v>
      </c>
    </row>
    <row r="48" spans="1:82" ht="9.75" customHeight="1" x14ac:dyDescent="0.25">
      <c r="A48" s="203">
        <v>36</v>
      </c>
      <c r="B48" s="217"/>
      <c r="C48" s="273" t="s">
        <v>118</v>
      </c>
      <c r="D48" s="203"/>
      <c r="E48" s="190">
        <v>4584739</v>
      </c>
      <c r="F48" s="203"/>
      <c r="G48" s="193">
        <f t="shared" si="37"/>
        <v>205.73206192506171</v>
      </c>
      <c r="H48" s="203"/>
      <c r="I48" s="193">
        <f t="shared" si="1"/>
        <v>112.22215681593816</v>
      </c>
      <c r="J48" s="203"/>
      <c r="K48" s="190">
        <v>2309754</v>
      </c>
      <c r="L48" s="203"/>
      <c r="M48" s="188">
        <f t="shared" si="38"/>
        <v>103.64612968364371</v>
      </c>
      <c r="N48" s="203"/>
      <c r="O48" s="188">
        <f t="shared" si="3"/>
        <v>134.18012235771454</v>
      </c>
      <c r="P48" s="203"/>
      <c r="Q48" s="190">
        <v>19553628</v>
      </c>
      <c r="R48" s="203"/>
      <c r="S48" s="188">
        <f t="shared" si="39"/>
        <v>877.43450751626654</v>
      </c>
      <c r="T48" s="203"/>
      <c r="U48" s="188">
        <f t="shared" si="5"/>
        <v>118.56142978754983</v>
      </c>
      <c r="V48" s="203"/>
      <c r="W48" s="190">
        <v>9569303</v>
      </c>
      <c r="X48" s="203"/>
      <c r="Y48" s="188">
        <f t="shared" si="40"/>
        <v>429.40556428090645</v>
      </c>
      <c r="Z48" s="203"/>
      <c r="AA48" s="188">
        <f t="shared" si="7"/>
        <v>127.91316958796874</v>
      </c>
      <c r="AB48" s="203"/>
      <c r="AC48" s="190">
        <v>13531480</v>
      </c>
      <c r="AD48" s="203"/>
      <c r="AE48" s="188">
        <f t="shared" si="41"/>
        <v>607.20125645052724</v>
      </c>
      <c r="AF48" s="203"/>
      <c r="AG48" s="188">
        <f t="shared" si="9"/>
        <v>136.74855827432211</v>
      </c>
      <c r="AH48" s="216"/>
      <c r="AI48" s="203"/>
      <c r="AJ48" s="190">
        <v>37564498</v>
      </c>
      <c r="AK48" s="203"/>
      <c r="AL48" s="188">
        <f t="shared" si="42"/>
        <v>1685.6404756562711</v>
      </c>
      <c r="AM48" s="203"/>
      <c r="AN48" s="188">
        <f t="shared" si="11"/>
        <v>93.382255423636508</v>
      </c>
      <c r="AO48" s="203"/>
      <c r="AP48" s="190">
        <v>4521193</v>
      </c>
      <c r="AQ48" s="203"/>
      <c r="AR48" s="188">
        <f t="shared" si="43"/>
        <v>202.88054745344402</v>
      </c>
      <c r="AS48" s="203"/>
      <c r="AT48" s="188">
        <f t="shared" si="13"/>
        <v>121.3246498098642</v>
      </c>
      <c r="AU48" s="203"/>
      <c r="AV48" s="190">
        <v>1634137</v>
      </c>
      <c r="AW48" s="203"/>
      <c r="AX48" s="193">
        <f t="shared" si="44"/>
        <v>73.329010545209783</v>
      </c>
      <c r="AY48" s="203"/>
      <c r="AZ48" s="193">
        <f t="shared" si="15"/>
        <v>40.548034887462094</v>
      </c>
      <c r="BA48" s="203"/>
      <c r="BB48" s="190">
        <v>0</v>
      </c>
      <c r="BC48" s="203"/>
      <c r="BD48" s="193">
        <f t="shared" si="45"/>
        <v>0</v>
      </c>
      <c r="BE48" s="203"/>
      <c r="BF48" s="193">
        <f t="shared" si="17"/>
        <v>0</v>
      </c>
      <c r="BG48" s="203"/>
      <c r="BH48" s="190">
        <f t="shared" si="18"/>
        <v>93268732</v>
      </c>
      <c r="BI48" s="203"/>
      <c r="BJ48" s="203">
        <v>36</v>
      </c>
      <c r="BK48" s="203"/>
      <c r="BL48" s="190">
        <v>22285</v>
      </c>
      <c r="BM48" s="203"/>
      <c r="BN48" s="190">
        <f t="shared" si="19"/>
        <v>22285</v>
      </c>
      <c r="BO48" s="203"/>
      <c r="BP48" s="190">
        <f t="shared" si="20"/>
        <v>22285</v>
      </c>
      <c r="BQ48" s="203"/>
      <c r="BR48" s="190">
        <f t="shared" si="21"/>
        <v>22285</v>
      </c>
      <c r="BS48" s="203"/>
      <c r="BT48" s="190">
        <f t="shared" si="22"/>
        <v>22285</v>
      </c>
      <c r="BU48" s="203"/>
      <c r="BV48" s="190">
        <f t="shared" si="23"/>
        <v>22285</v>
      </c>
      <c r="BW48" s="203"/>
      <c r="BX48" s="190">
        <f t="shared" si="24"/>
        <v>22285</v>
      </c>
      <c r="BY48" s="203"/>
      <c r="BZ48" s="190">
        <f t="shared" si="25"/>
        <v>22285</v>
      </c>
      <c r="CA48" s="203"/>
      <c r="CB48" s="190">
        <f t="shared" si="26"/>
        <v>22285</v>
      </c>
      <c r="CC48" s="203"/>
      <c r="CD48" s="190">
        <f t="shared" si="27"/>
        <v>0</v>
      </c>
    </row>
    <row r="49" spans="1:82" ht="9.75" customHeight="1" x14ac:dyDescent="0.25">
      <c r="A49" s="203">
        <v>37</v>
      </c>
      <c r="B49" s="211"/>
      <c r="C49" s="273" t="s">
        <v>119</v>
      </c>
      <c r="D49" s="203"/>
      <c r="E49" s="190">
        <v>3116475</v>
      </c>
      <c r="F49" s="203"/>
      <c r="G49" s="193">
        <f t="shared" si="37"/>
        <v>205.26081802015412</v>
      </c>
      <c r="H49" s="203"/>
      <c r="I49" s="193">
        <f t="shared" si="1"/>
        <v>111.96510399247326</v>
      </c>
      <c r="J49" s="203"/>
      <c r="K49" s="190">
        <v>434188</v>
      </c>
      <c r="L49" s="203"/>
      <c r="M49" s="188">
        <f t="shared" si="38"/>
        <v>28.596983468352764</v>
      </c>
      <c r="N49" s="203"/>
      <c r="O49" s="188">
        <f t="shared" si="3"/>
        <v>37.021611444220184</v>
      </c>
      <c r="P49" s="203"/>
      <c r="Q49" s="190">
        <v>12653474</v>
      </c>
      <c r="R49" s="203"/>
      <c r="S49" s="188">
        <f t="shared" si="39"/>
        <v>833.39748402818941</v>
      </c>
      <c r="T49" s="203"/>
      <c r="U49" s="188">
        <f t="shared" si="5"/>
        <v>112.6110227502046</v>
      </c>
      <c r="V49" s="203"/>
      <c r="W49" s="190">
        <v>3537325</v>
      </c>
      <c r="X49" s="203"/>
      <c r="Y49" s="188">
        <f t="shared" si="40"/>
        <v>232.9793189751696</v>
      </c>
      <c r="Z49" s="203"/>
      <c r="AA49" s="188">
        <f t="shared" si="7"/>
        <v>69.400877905404073</v>
      </c>
      <c r="AB49" s="203"/>
      <c r="AC49" s="190">
        <v>4094470</v>
      </c>
      <c r="AD49" s="203"/>
      <c r="AE49" s="188">
        <f t="shared" si="41"/>
        <v>269.67463610617136</v>
      </c>
      <c r="AF49" s="203"/>
      <c r="AG49" s="188">
        <f t="shared" si="9"/>
        <v>60.733763803856768</v>
      </c>
      <c r="AH49" s="216"/>
      <c r="AI49" s="203"/>
      <c r="AJ49" s="190">
        <v>11734052</v>
      </c>
      <c r="AK49" s="203"/>
      <c r="AL49" s="188">
        <f t="shared" si="42"/>
        <v>772.84146743067902</v>
      </c>
      <c r="AM49" s="203"/>
      <c r="AN49" s="188">
        <f t="shared" si="11"/>
        <v>42.814396281918818</v>
      </c>
      <c r="AO49" s="203"/>
      <c r="AP49" s="190">
        <v>2277891</v>
      </c>
      <c r="AQ49" s="203"/>
      <c r="AR49" s="188">
        <f t="shared" si="43"/>
        <v>150.02904564315352</v>
      </c>
      <c r="AS49" s="203"/>
      <c r="AT49" s="188">
        <f t="shared" si="13"/>
        <v>89.718909242103081</v>
      </c>
      <c r="AU49" s="203"/>
      <c r="AV49" s="190">
        <v>4790939</v>
      </c>
      <c r="AW49" s="203"/>
      <c r="AX49" s="193">
        <f t="shared" si="44"/>
        <v>315.54626885332277</v>
      </c>
      <c r="AY49" s="203"/>
      <c r="AZ49" s="193">
        <f t="shared" si="15"/>
        <v>174.48457333519613</v>
      </c>
      <c r="BA49" s="203"/>
      <c r="BB49" s="190">
        <v>0</v>
      </c>
      <c r="BC49" s="203"/>
      <c r="BD49" s="193">
        <f t="shared" si="45"/>
        <v>0</v>
      </c>
      <c r="BE49" s="203"/>
      <c r="BF49" s="193">
        <f t="shared" si="17"/>
        <v>0</v>
      </c>
      <c r="BG49" s="203"/>
      <c r="BH49" s="190">
        <f t="shared" si="18"/>
        <v>42638814</v>
      </c>
      <c r="BI49" s="203"/>
      <c r="BJ49" s="203">
        <v>37</v>
      </c>
      <c r="BK49" s="203"/>
      <c r="BL49" s="190">
        <v>15183</v>
      </c>
      <c r="BM49" s="203"/>
      <c r="BN49" s="190">
        <f t="shared" si="19"/>
        <v>15183</v>
      </c>
      <c r="BO49" s="203"/>
      <c r="BP49" s="190">
        <f t="shared" si="20"/>
        <v>15183</v>
      </c>
      <c r="BQ49" s="203"/>
      <c r="BR49" s="190">
        <f t="shared" si="21"/>
        <v>15183</v>
      </c>
      <c r="BS49" s="203"/>
      <c r="BT49" s="190">
        <f t="shared" si="22"/>
        <v>15183</v>
      </c>
      <c r="BU49" s="203"/>
      <c r="BV49" s="190">
        <f t="shared" si="23"/>
        <v>15183</v>
      </c>
      <c r="BW49" s="203"/>
      <c r="BX49" s="190">
        <f t="shared" si="24"/>
        <v>15183</v>
      </c>
      <c r="BY49" s="203"/>
      <c r="BZ49" s="190">
        <f t="shared" si="25"/>
        <v>15183</v>
      </c>
      <c r="CA49" s="203"/>
      <c r="CB49" s="190">
        <f t="shared" si="26"/>
        <v>15183</v>
      </c>
      <c r="CC49" s="203"/>
      <c r="CD49" s="190">
        <f t="shared" si="27"/>
        <v>0</v>
      </c>
    </row>
    <row r="50" spans="1:82" ht="9.75" customHeight="1" x14ac:dyDescent="0.25">
      <c r="A50" s="221">
        <v>38</v>
      </c>
      <c r="B50" s="211"/>
      <c r="C50" s="273" t="s">
        <v>120</v>
      </c>
      <c r="D50" s="203"/>
      <c r="E50" s="191">
        <v>4055079</v>
      </c>
      <c r="F50" s="203"/>
      <c r="G50" s="193">
        <f t="shared" si="37"/>
        <v>143.38020649176156</v>
      </c>
      <c r="H50" s="203"/>
      <c r="I50" s="193">
        <f t="shared" si="1"/>
        <v>78.210638957582773</v>
      </c>
      <c r="J50" s="203"/>
      <c r="K50" s="191">
        <v>4122006</v>
      </c>
      <c r="L50" s="203"/>
      <c r="M50" s="188">
        <f t="shared" si="38"/>
        <v>145.7466232939679</v>
      </c>
      <c r="N50" s="203"/>
      <c r="O50" s="188">
        <f t="shared" si="3"/>
        <v>188.68335755999291</v>
      </c>
      <c r="P50" s="203"/>
      <c r="Q50" s="191">
        <v>28535369</v>
      </c>
      <c r="R50" s="203"/>
      <c r="S50" s="188">
        <f t="shared" si="39"/>
        <v>1008.9586662895127</v>
      </c>
      <c r="T50" s="203"/>
      <c r="U50" s="188">
        <f t="shared" si="5"/>
        <v>136.33334573362026</v>
      </c>
      <c r="V50" s="203"/>
      <c r="W50" s="191">
        <v>9838701</v>
      </c>
      <c r="X50" s="203"/>
      <c r="Y50" s="188">
        <f t="shared" si="40"/>
        <v>347.87854465737928</v>
      </c>
      <c r="Z50" s="203"/>
      <c r="AA50" s="188">
        <f t="shared" si="7"/>
        <v>103.62755162079237</v>
      </c>
      <c r="AB50" s="203"/>
      <c r="AC50" s="191">
        <v>13529449</v>
      </c>
      <c r="AD50" s="203"/>
      <c r="AE50" s="188">
        <f t="shared" si="41"/>
        <v>478.37667067392687</v>
      </c>
      <c r="AF50" s="203"/>
      <c r="AG50" s="188">
        <f t="shared" si="9"/>
        <v>107.73581136695107</v>
      </c>
      <c r="AH50" s="216"/>
      <c r="AI50" s="203"/>
      <c r="AJ50" s="191">
        <v>62083471</v>
      </c>
      <c r="AK50" s="203"/>
      <c r="AL50" s="188">
        <f t="shared" si="42"/>
        <v>2195.1584399971712</v>
      </c>
      <c r="AM50" s="203"/>
      <c r="AN50" s="188">
        <f t="shared" si="11"/>
        <v>121.60887751544938</v>
      </c>
      <c r="AO50" s="203"/>
      <c r="AP50" s="191">
        <v>3537848</v>
      </c>
      <c r="AQ50" s="203"/>
      <c r="AR50" s="188">
        <f t="shared" si="43"/>
        <v>125.0918605473446</v>
      </c>
      <c r="AS50" s="203"/>
      <c r="AT50" s="188">
        <f t="shared" si="13"/>
        <v>74.806216591334987</v>
      </c>
      <c r="AU50" s="203"/>
      <c r="AV50" s="191">
        <v>1881091</v>
      </c>
      <c r="AW50" s="203"/>
      <c r="AX50" s="193">
        <f t="shared" si="44"/>
        <v>66.511951064281163</v>
      </c>
      <c r="AY50" s="203"/>
      <c r="AZ50" s="193">
        <f t="shared" si="15"/>
        <v>36.778471332637139</v>
      </c>
      <c r="BA50" s="203"/>
      <c r="BB50" s="191">
        <v>0</v>
      </c>
      <c r="BC50" s="203"/>
      <c r="BD50" s="193">
        <f t="shared" si="45"/>
        <v>0</v>
      </c>
      <c r="BE50" s="219"/>
      <c r="BF50" s="193">
        <f t="shared" si="17"/>
        <v>0</v>
      </c>
      <c r="BG50" s="203"/>
      <c r="BH50" s="191">
        <f t="shared" si="18"/>
        <v>127583014</v>
      </c>
      <c r="BI50" s="203"/>
      <c r="BJ50" s="221">
        <v>38</v>
      </c>
      <c r="BK50" s="203"/>
      <c r="BL50" s="191">
        <v>28282</v>
      </c>
      <c r="BM50" s="203"/>
      <c r="BN50" s="191">
        <f t="shared" si="19"/>
        <v>28282</v>
      </c>
      <c r="BO50" s="203"/>
      <c r="BP50" s="191">
        <f t="shared" si="20"/>
        <v>28282</v>
      </c>
      <c r="BQ50" s="203"/>
      <c r="BR50" s="191">
        <f t="shared" si="21"/>
        <v>28282</v>
      </c>
      <c r="BS50" s="203"/>
      <c r="BT50" s="191">
        <f t="shared" si="22"/>
        <v>28282</v>
      </c>
      <c r="BU50" s="203"/>
      <c r="BV50" s="191">
        <f t="shared" si="23"/>
        <v>28282</v>
      </c>
      <c r="BW50" s="203"/>
      <c r="BX50" s="191">
        <f t="shared" si="24"/>
        <v>28282</v>
      </c>
      <c r="BY50" s="203"/>
      <c r="BZ50" s="191">
        <f t="shared" si="25"/>
        <v>28282</v>
      </c>
      <c r="CA50" s="203"/>
      <c r="CB50" s="191">
        <f t="shared" si="26"/>
        <v>28282</v>
      </c>
      <c r="CC50" s="203"/>
      <c r="CD50" s="191">
        <f t="shared" si="27"/>
        <v>0</v>
      </c>
    </row>
    <row r="51" spans="1:82" ht="8.85" customHeight="1" x14ac:dyDescent="0.25">
      <c r="A51" s="203"/>
      <c r="B51" s="203"/>
      <c r="C51" s="203"/>
      <c r="D51" s="203"/>
      <c r="E51" s="203"/>
      <c r="F51" s="203"/>
      <c r="G51" s="219"/>
      <c r="H51" s="219"/>
      <c r="I51" s="219"/>
      <c r="J51" s="203"/>
      <c r="K51" s="203"/>
      <c r="L51" s="203"/>
      <c r="M51" s="219"/>
      <c r="N51" s="219"/>
      <c r="O51" s="219"/>
      <c r="P51" s="203"/>
      <c r="Q51" s="203"/>
      <c r="R51" s="203"/>
      <c r="S51" s="219"/>
      <c r="T51" s="219"/>
      <c r="U51" s="219"/>
      <c r="V51" s="203"/>
      <c r="W51" s="203"/>
      <c r="X51" s="203"/>
      <c r="Y51" s="219"/>
      <c r="Z51" s="219"/>
      <c r="AA51" s="219"/>
      <c r="AB51" s="203"/>
      <c r="AC51" s="203"/>
      <c r="AD51" s="203"/>
      <c r="AE51" s="219"/>
      <c r="AF51" s="219"/>
      <c r="AG51" s="219"/>
      <c r="AH51" s="203"/>
      <c r="AI51" s="203"/>
      <c r="AJ51" s="203"/>
      <c r="AK51" s="203"/>
      <c r="AL51" s="219"/>
      <c r="AM51" s="219"/>
      <c r="AN51" s="219"/>
      <c r="AO51" s="203"/>
      <c r="AP51" s="203"/>
      <c r="AQ51" s="203"/>
      <c r="AR51" s="219"/>
      <c r="AS51" s="219"/>
      <c r="AT51" s="219"/>
      <c r="AU51" s="203"/>
      <c r="AV51" s="203"/>
      <c r="AW51" s="203"/>
      <c r="AX51" s="219"/>
      <c r="AY51" s="219"/>
      <c r="AZ51" s="219"/>
      <c r="BA51" s="203"/>
      <c r="BB51" s="203"/>
      <c r="BC51" s="203"/>
      <c r="BD51" s="219"/>
      <c r="BE51" s="219"/>
      <c r="BF51" s="219"/>
      <c r="BG51" s="203"/>
      <c r="BH51" s="203"/>
      <c r="BI51" s="203"/>
      <c r="BJ51" s="203"/>
      <c r="BK51" s="203"/>
      <c r="BL51" s="220"/>
      <c r="BM51" s="203"/>
      <c r="BN51" s="203"/>
      <c r="BO51" s="203"/>
      <c r="BP51" s="203"/>
      <c r="BQ51" s="203"/>
      <c r="BR51" s="203"/>
      <c r="BS51" s="203"/>
      <c r="BT51" s="203"/>
      <c r="BU51" s="203"/>
      <c r="BV51" s="203"/>
      <c r="BW51" s="203"/>
      <c r="BX51" s="203"/>
      <c r="BY51" s="203"/>
      <c r="BZ51" s="203"/>
      <c r="CA51" s="203"/>
      <c r="CB51" s="203"/>
      <c r="CC51" s="203"/>
      <c r="CD51" s="203"/>
    </row>
    <row r="52" spans="1:82" ht="8.85" customHeight="1" x14ac:dyDescent="0.25">
      <c r="A52" s="221">
        <f>A50</f>
        <v>38</v>
      </c>
      <c r="B52" s="203"/>
      <c r="C52" s="211" t="s">
        <v>63</v>
      </c>
      <c r="D52" s="203"/>
      <c r="E52" s="192">
        <f>SUM(E13:E50)</f>
        <v>462243303</v>
      </c>
      <c r="F52" s="203"/>
      <c r="G52" s="128">
        <f>IF(E52=0,0,IF(ISNONTEXT(H52),E52/$BL52,E52/BN52))</f>
        <v>183.3257065826086</v>
      </c>
      <c r="H52" s="269"/>
      <c r="I52" s="193">
        <f>IF(G52,G52/G$52*100,0)</f>
        <v>100</v>
      </c>
      <c r="J52" s="203"/>
      <c r="K52" s="192">
        <f>SUM(K13:K50)</f>
        <v>194765561</v>
      </c>
      <c r="L52" s="203"/>
      <c r="M52" s="128">
        <f>IF(K52=0,0,IF(ISNONTEXT(N52),K52/$BL52,K52/BP52))</f>
        <v>77.244026806989041</v>
      </c>
      <c r="N52" s="269"/>
      <c r="O52" s="193">
        <f>IF(M52,M52/M$52*100,0)</f>
        <v>100</v>
      </c>
      <c r="P52" s="203"/>
      <c r="Q52" s="192">
        <f>SUM(Q13:Q50)</f>
        <v>1866029660</v>
      </c>
      <c r="R52" s="203"/>
      <c r="S52" s="128">
        <f>IF(Q52=0,0,IF(ISNONTEXT(T52),Q52/$BL52,Q52/BR52))</f>
        <v>740.06741407263814</v>
      </c>
      <c r="T52" s="269"/>
      <c r="U52" s="193">
        <f>IF(S52,S52/S$52*100,0)</f>
        <v>100</v>
      </c>
      <c r="V52" s="203"/>
      <c r="W52" s="192">
        <f>SUM(W13:W50)</f>
        <v>846446800</v>
      </c>
      <c r="X52" s="203"/>
      <c r="Y52" s="128">
        <f>IF(W52=0,0,IF(ISNONTEXT(Z52),W52/$BL52,W52/BT52))</f>
        <v>335.70082397621667</v>
      </c>
      <c r="Z52" s="269"/>
      <c r="AA52" s="193">
        <f>IF(Y52,Y52/Y$52*100,0)</f>
        <v>100</v>
      </c>
      <c r="AB52" s="203"/>
      <c r="AC52" s="192">
        <f>SUM(AC13:AC50)</f>
        <v>1119585243</v>
      </c>
      <c r="AD52" s="203"/>
      <c r="AE52" s="128">
        <f>IF(AC52=0,0,IF(ISNONTEXT(AF52),AC52/$BL52,AC52/BV52))</f>
        <v>444.02753792289462</v>
      </c>
      <c r="AF52" s="269"/>
      <c r="AG52" s="193">
        <f>IF(AE52,AE52/AE$52*100,0)</f>
        <v>100</v>
      </c>
      <c r="AH52" s="216"/>
      <c r="AI52" s="203"/>
      <c r="AJ52" s="192">
        <f>SUM(AJ13:AJ50)</f>
        <v>4551429837</v>
      </c>
      <c r="AK52" s="203"/>
      <c r="AL52" s="128">
        <f>IF(AJ52=0,0,IF(ISNONTEXT(AM52),AJ52/$BL52,AJ52/BX52))</f>
        <v>1805.0971975448872</v>
      </c>
      <c r="AM52" s="269"/>
      <c r="AN52" s="193">
        <f>IF(AL52,AL52/AL$52*100,0)</f>
        <v>100</v>
      </c>
      <c r="AO52" s="203"/>
      <c r="AP52" s="192">
        <f>SUM(AP13:AP50)</f>
        <v>421636910</v>
      </c>
      <c r="AQ52" s="203"/>
      <c r="AR52" s="128">
        <f>IF(AP52=0,0,IF(ISNONTEXT(AS52),AP52/$BL52,AP52/BZ52))</f>
        <v>167.22121001081925</v>
      </c>
      <c r="AS52" s="269"/>
      <c r="AT52" s="193">
        <f>IF(AR52,AR52/AR$52*100,0)</f>
        <v>100</v>
      </c>
      <c r="AU52" s="203"/>
      <c r="AV52" s="192">
        <f>SUM(AV13:AV50)</f>
        <v>455987853</v>
      </c>
      <c r="AW52" s="203"/>
      <c r="AX52" s="128">
        <f>IF(AV52=0,0,IF(ISNONTEXT(AY52),AV52/$BL52,AV52/CB52))</f>
        <v>180.84479494192189</v>
      </c>
      <c r="AY52" s="269"/>
      <c r="AZ52" s="193">
        <f>IF(AX52,AX52/AX$52*100,0)</f>
        <v>100</v>
      </c>
      <c r="BA52" s="203"/>
      <c r="BB52" s="192">
        <f>SUM(BB13:BB50)</f>
        <v>0</v>
      </c>
      <c r="BC52" s="203"/>
      <c r="BD52" s="128">
        <f>IF(BB52=0,0,IF(ISNONTEXT(BE52),BB52/$BL52,BB52/CD52))</f>
        <v>0</v>
      </c>
      <c r="BE52" s="269" t="s">
        <v>377</v>
      </c>
      <c r="BF52" s="193">
        <f>IF(BD52,BD52/BD$52*100,0)</f>
        <v>0</v>
      </c>
      <c r="BG52" s="203"/>
      <c r="BH52" s="192">
        <f>SUM(BH13:BH50)</f>
        <v>9918125167</v>
      </c>
      <c r="BI52" s="203"/>
      <c r="BJ52" s="221">
        <f>BJ50</f>
        <v>38</v>
      </c>
      <c r="BK52" s="203"/>
      <c r="BL52" s="222">
        <f>SUM(BL13:BL51)</f>
        <v>2521432</v>
      </c>
      <c r="BM52" s="203"/>
      <c r="BN52" s="191">
        <f>SUM(BN13:BN51)</f>
        <v>2521432</v>
      </c>
      <c r="BO52" s="203"/>
      <c r="BP52" s="191">
        <f>SUM(BP13:BP51)</f>
        <v>2521432</v>
      </c>
      <c r="BQ52" s="203"/>
      <c r="BR52" s="191">
        <f>SUM(BR13:BR51)</f>
        <v>2521432</v>
      </c>
      <c r="BS52" s="203"/>
      <c r="BT52" s="191">
        <f>SUM(BT13:BT51)</f>
        <v>2521432</v>
      </c>
      <c r="BU52" s="203"/>
      <c r="BV52" s="191">
        <f>SUM(BV13:BV51)</f>
        <v>2521432</v>
      </c>
      <c r="BW52" s="203"/>
      <c r="BX52" s="191">
        <f>SUM(BX13:BX51)</f>
        <v>2521432</v>
      </c>
      <c r="BY52" s="203"/>
      <c r="BZ52" s="191">
        <f>SUM(BZ13:BZ51)</f>
        <v>2521432</v>
      </c>
      <c r="CA52" s="203"/>
      <c r="CB52" s="191">
        <f>SUM(CB13:CB51)</f>
        <v>2521432</v>
      </c>
      <c r="CC52" s="203"/>
      <c r="CD52" s="191">
        <f>SUM(CD13:CD51)</f>
        <v>0</v>
      </c>
    </row>
    <row r="53" spans="1:82" ht="8.85" customHeight="1" x14ac:dyDescent="0.25">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20"/>
      <c r="BI53" s="203"/>
      <c r="BJ53" s="203"/>
      <c r="BK53" s="203"/>
      <c r="BL53" s="203"/>
      <c r="BM53" s="203"/>
      <c r="BN53" s="203"/>
      <c r="BO53" s="203"/>
      <c r="BP53" s="203"/>
      <c r="BQ53" s="203"/>
      <c r="BR53" s="190"/>
      <c r="BS53" s="203"/>
      <c r="BT53" s="190"/>
      <c r="BU53" s="203"/>
      <c r="BV53" s="190"/>
      <c r="BW53" s="203"/>
      <c r="BX53" s="190"/>
      <c r="BY53" s="203"/>
      <c r="BZ53" s="190"/>
      <c r="CA53" s="203"/>
      <c r="CB53" s="190"/>
      <c r="CC53" s="203"/>
      <c r="CD53" s="203"/>
    </row>
    <row r="54" spans="1:82" ht="8.85" customHeight="1" x14ac:dyDescent="0.25">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20"/>
      <c r="BI54" s="203"/>
      <c r="BJ54" s="203"/>
      <c r="BK54" s="203"/>
      <c r="BL54" s="203"/>
      <c r="BM54" s="203"/>
      <c r="BN54" s="203"/>
      <c r="BO54" s="203"/>
      <c r="BP54" s="203"/>
      <c r="BQ54" s="203"/>
      <c r="BR54" s="190"/>
      <c r="BS54" s="203"/>
      <c r="BT54" s="190"/>
      <c r="BU54" s="203"/>
      <c r="BV54" s="190"/>
      <c r="BW54" s="203"/>
      <c r="BX54" s="190"/>
      <c r="BY54" s="203"/>
      <c r="BZ54" s="190"/>
      <c r="CA54" s="203"/>
      <c r="CB54" s="190"/>
      <c r="CC54" s="203"/>
      <c r="CD54" s="203"/>
    </row>
    <row r="55" spans="1:82" ht="8.85" customHeight="1" x14ac:dyDescent="0.25">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20"/>
      <c r="BI55" s="203"/>
      <c r="BJ55" s="203"/>
      <c r="BK55" s="203"/>
      <c r="BL55" s="203"/>
      <c r="BM55" s="203"/>
      <c r="BN55" s="203"/>
      <c r="BO55" s="203"/>
      <c r="BP55" s="203"/>
      <c r="BQ55" s="203"/>
      <c r="BR55" s="190"/>
      <c r="BS55" s="203"/>
      <c r="BT55" s="190"/>
      <c r="BU55" s="203"/>
      <c r="BV55" s="190"/>
      <c r="BW55" s="203"/>
      <c r="BX55" s="190"/>
      <c r="BY55" s="203"/>
      <c r="BZ55" s="190"/>
      <c r="CA55" s="203"/>
      <c r="CB55" s="190"/>
      <c r="CC55" s="203"/>
      <c r="CD55" s="203"/>
    </row>
    <row r="56" spans="1:82" ht="8.85" customHeight="1" x14ac:dyDescent="0.25">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20"/>
      <c r="BI56" s="203"/>
      <c r="BJ56" s="203"/>
      <c r="BK56" s="203"/>
      <c r="BL56" s="203"/>
      <c r="BM56" s="203"/>
      <c r="BN56" s="203"/>
      <c r="BO56" s="203"/>
      <c r="BP56" s="203"/>
      <c r="BQ56" s="203"/>
      <c r="BR56" s="190"/>
      <c r="BS56" s="203"/>
      <c r="BT56" s="190"/>
      <c r="BU56" s="203"/>
      <c r="BV56" s="190"/>
      <c r="BW56" s="203"/>
      <c r="BX56" s="190"/>
      <c r="BY56" s="203"/>
      <c r="BZ56" s="190"/>
      <c r="CA56" s="203"/>
      <c r="CB56" s="190"/>
      <c r="CC56" s="203"/>
      <c r="CD56" s="203"/>
    </row>
    <row r="57" spans="1:82" ht="8.85" customHeight="1" x14ac:dyDescent="0.25">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20"/>
      <c r="BI57" s="203"/>
      <c r="BJ57" s="203"/>
      <c r="BK57" s="203"/>
      <c r="BL57" s="203"/>
      <c r="BM57" s="203"/>
      <c r="BN57" s="203"/>
      <c r="BO57" s="203"/>
      <c r="BP57" s="203"/>
      <c r="BQ57" s="203"/>
      <c r="BR57" s="203"/>
      <c r="BS57" s="203"/>
      <c r="BT57" s="203"/>
      <c r="BU57" s="203"/>
      <c r="BV57" s="203"/>
      <c r="BW57" s="203"/>
      <c r="BX57" s="203"/>
      <c r="BY57" s="203"/>
      <c r="BZ57" s="203"/>
      <c r="CA57" s="203"/>
      <c r="CB57" s="203"/>
      <c r="CC57" s="203"/>
      <c r="CD57" s="203"/>
    </row>
    <row r="58" spans="1:82" ht="8.85" customHeight="1" x14ac:dyDescent="0.25">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20"/>
      <c r="BI58" s="203"/>
      <c r="BJ58" s="203"/>
      <c r="BK58" s="203"/>
      <c r="BL58" s="203"/>
      <c r="BM58" s="203"/>
      <c r="BN58" s="203"/>
      <c r="BO58" s="203"/>
      <c r="BP58" s="203"/>
      <c r="BQ58" s="203"/>
      <c r="BR58" s="203"/>
      <c r="BS58" s="203"/>
      <c r="BT58" s="203"/>
      <c r="BU58" s="203"/>
      <c r="BV58" s="203"/>
      <c r="BW58" s="203"/>
      <c r="BX58" s="203"/>
      <c r="BY58" s="203"/>
      <c r="BZ58" s="203"/>
      <c r="CA58" s="203"/>
      <c r="CB58" s="203"/>
      <c r="CC58" s="203"/>
      <c r="CD58" s="203"/>
    </row>
    <row r="59" spans="1:82" ht="8.85" customHeight="1" x14ac:dyDescent="0.25">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20"/>
      <c r="BI59" s="203"/>
      <c r="BJ59" s="203"/>
      <c r="BK59" s="203"/>
      <c r="BL59" s="203"/>
      <c r="BM59" s="203"/>
      <c r="BN59" s="203"/>
      <c r="BO59" s="203"/>
      <c r="BP59" s="203"/>
      <c r="BQ59" s="203"/>
      <c r="BR59" s="203"/>
      <c r="BS59" s="203"/>
      <c r="BT59" s="203"/>
      <c r="BU59" s="203"/>
      <c r="BV59" s="203"/>
      <c r="BW59" s="203"/>
      <c r="BX59" s="203"/>
      <c r="BY59" s="203"/>
      <c r="BZ59" s="203"/>
      <c r="CA59" s="203"/>
      <c r="CB59" s="203"/>
      <c r="CC59" s="203"/>
      <c r="CD59" s="203"/>
    </row>
    <row r="60" spans="1:82" ht="8.85" customHeight="1" x14ac:dyDescent="0.25">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20"/>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row>
    <row r="61" spans="1:82" ht="8.85" customHeight="1" x14ac:dyDescent="0.25">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20"/>
      <c r="BI61" s="203"/>
      <c r="BJ61" s="203"/>
      <c r="BK61" s="203"/>
      <c r="BL61" s="203"/>
      <c r="BM61" s="203"/>
      <c r="BN61" s="203"/>
      <c r="BO61" s="203"/>
      <c r="BP61" s="203"/>
      <c r="BQ61" s="203"/>
      <c r="BR61" s="203"/>
      <c r="BS61" s="203"/>
      <c r="BT61" s="203"/>
      <c r="BU61" s="203"/>
      <c r="BV61" s="203"/>
      <c r="BW61" s="203"/>
      <c r="BX61" s="203"/>
      <c r="BY61" s="203"/>
      <c r="BZ61" s="203"/>
      <c r="CA61" s="203"/>
      <c r="CB61" s="203"/>
      <c r="CC61" s="203"/>
      <c r="CD61" s="203"/>
    </row>
    <row r="62" spans="1:82" ht="8.85" customHeight="1" x14ac:dyDescent="0.25">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20"/>
      <c r="BI62" s="203"/>
      <c r="BJ62" s="203"/>
      <c r="BK62" s="203"/>
      <c r="BL62" s="203"/>
      <c r="BM62" s="203"/>
      <c r="BN62" s="203"/>
      <c r="BO62" s="203"/>
      <c r="BP62" s="203"/>
      <c r="BQ62" s="203"/>
      <c r="BR62" s="203"/>
      <c r="BS62" s="203"/>
      <c r="BT62" s="203"/>
      <c r="BU62" s="203"/>
      <c r="BV62" s="203"/>
      <c r="BW62" s="203"/>
      <c r="BX62" s="203"/>
      <c r="BY62" s="203"/>
      <c r="BZ62" s="203"/>
      <c r="CA62" s="203"/>
      <c r="CB62" s="203"/>
      <c r="CC62" s="203"/>
      <c r="CD62" s="203"/>
    </row>
    <row r="63" spans="1:82" ht="8.85" customHeight="1" x14ac:dyDescent="0.25">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20"/>
      <c r="BI63" s="203"/>
      <c r="BJ63" s="203"/>
      <c r="BK63" s="203"/>
      <c r="BL63" s="203"/>
      <c r="BM63" s="203"/>
      <c r="BN63" s="203"/>
      <c r="BO63" s="203"/>
      <c r="BP63" s="203"/>
      <c r="BQ63" s="203"/>
      <c r="BR63" s="203"/>
      <c r="BS63" s="203"/>
      <c r="BT63" s="203"/>
      <c r="BU63" s="203"/>
      <c r="BV63" s="203"/>
      <c r="BW63" s="203"/>
      <c r="BX63" s="203"/>
      <c r="BY63" s="203"/>
      <c r="BZ63" s="203"/>
      <c r="CA63" s="203"/>
      <c r="CB63" s="203"/>
      <c r="CC63" s="203"/>
      <c r="CD63" s="203"/>
    </row>
    <row r="64" spans="1:82" ht="8.85" customHeight="1" x14ac:dyDescent="0.25">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20"/>
      <c r="BI64" s="203"/>
      <c r="BJ64" s="203"/>
      <c r="BK64" s="203"/>
      <c r="BL64" s="203"/>
      <c r="BM64" s="203"/>
      <c r="BN64" s="203"/>
      <c r="BO64" s="203"/>
      <c r="BP64" s="203"/>
      <c r="BQ64" s="203"/>
      <c r="BR64" s="203"/>
      <c r="BS64" s="203"/>
      <c r="BT64" s="203"/>
      <c r="BU64" s="203"/>
      <c r="BV64" s="203"/>
      <c r="BW64" s="203"/>
      <c r="BX64" s="203"/>
      <c r="BY64" s="203"/>
      <c r="BZ64" s="203"/>
      <c r="CA64" s="203"/>
      <c r="CB64" s="203"/>
      <c r="CC64" s="203"/>
      <c r="CD64" s="203"/>
    </row>
    <row r="65" spans="1:82" ht="8.85" customHeight="1" x14ac:dyDescent="0.25">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20"/>
      <c r="BI65" s="203"/>
      <c r="BJ65" s="203"/>
      <c r="BK65" s="203"/>
      <c r="BL65" s="203"/>
      <c r="BM65" s="203"/>
      <c r="BN65" s="203"/>
      <c r="BO65" s="203"/>
      <c r="BP65" s="203"/>
      <c r="BQ65" s="203"/>
      <c r="BR65" s="203"/>
      <c r="BS65" s="203"/>
      <c r="BT65" s="203"/>
      <c r="BU65" s="203"/>
      <c r="BV65" s="203"/>
      <c r="BW65" s="203"/>
      <c r="BX65" s="203"/>
      <c r="BY65" s="203"/>
      <c r="BZ65" s="203"/>
      <c r="CA65" s="203"/>
      <c r="CB65" s="203"/>
      <c r="CC65" s="203"/>
      <c r="CD65" s="203"/>
    </row>
    <row r="66" spans="1:82" ht="8.85" customHeight="1" x14ac:dyDescent="0.25">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3"/>
      <c r="CA66" s="203"/>
      <c r="CB66" s="203"/>
      <c r="CC66" s="203"/>
      <c r="CD66" s="203"/>
    </row>
    <row r="67" spans="1:82" ht="10.5" customHeight="1" x14ac:dyDescent="0.25">
      <c r="A67" s="223" t="s">
        <v>378</v>
      </c>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24" t="s">
        <v>379</v>
      </c>
      <c r="BL67" s="203"/>
      <c r="BM67" s="203"/>
      <c r="BN67" s="203"/>
      <c r="BO67" s="203"/>
      <c r="BP67" s="203"/>
      <c r="BQ67" s="203"/>
      <c r="BR67" s="203"/>
      <c r="BS67" s="203"/>
      <c r="BT67" s="203"/>
      <c r="BU67" s="203"/>
      <c r="BV67" s="203"/>
      <c r="BW67" s="203"/>
      <c r="BX67" s="203"/>
      <c r="BY67" s="203"/>
      <c r="BZ67" s="203"/>
      <c r="CA67" s="203"/>
      <c r="CB67" s="203"/>
      <c r="CC67" s="203"/>
      <c r="CD67" s="203"/>
    </row>
    <row r="68" spans="1:82" ht="10.5" customHeight="1" x14ac:dyDescent="0.25">
      <c r="A68" s="205"/>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4" t="s">
        <v>40</v>
      </c>
      <c r="AH68" s="203"/>
      <c r="AI68" s="203"/>
      <c r="AJ68" s="205" t="s">
        <v>41</v>
      </c>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4" t="s">
        <v>348</v>
      </c>
      <c r="BK68" s="203"/>
      <c r="BL68" s="203"/>
      <c r="BM68" s="203"/>
      <c r="BN68" s="203"/>
      <c r="BO68" s="203"/>
      <c r="BP68" s="203"/>
      <c r="BQ68" s="203"/>
      <c r="BR68" s="203"/>
      <c r="BS68" s="203"/>
      <c r="BT68" s="203"/>
      <c r="BU68" s="203"/>
      <c r="BV68" s="203"/>
      <c r="BW68" s="203"/>
      <c r="BX68" s="203"/>
      <c r="BY68" s="203"/>
      <c r="BZ68" s="203"/>
      <c r="CA68" s="203"/>
      <c r="CB68" s="203"/>
      <c r="CC68" s="203"/>
      <c r="CD68" s="203"/>
    </row>
    <row r="69" spans="1:82" ht="10.5" customHeight="1" x14ac:dyDescent="0.25">
      <c r="A69" s="220"/>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4" t="s">
        <v>349</v>
      </c>
      <c r="AH69" s="203"/>
      <c r="AI69" s="203"/>
      <c r="AJ69" s="205" t="s">
        <v>350</v>
      </c>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24" t="s">
        <v>122</v>
      </c>
      <c r="BK69" s="203"/>
      <c r="BL69" s="203"/>
      <c r="BM69" s="203"/>
      <c r="BN69" s="203"/>
      <c r="BO69" s="203"/>
      <c r="BP69" s="203"/>
      <c r="BQ69" s="203"/>
      <c r="BR69" s="203"/>
      <c r="BS69" s="203"/>
      <c r="BT69" s="203"/>
      <c r="BU69" s="203"/>
      <c r="BV69" s="203"/>
      <c r="BW69" s="203"/>
      <c r="BX69" s="203"/>
      <c r="BY69" s="203"/>
      <c r="BZ69" s="203"/>
      <c r="CA69" s="203"/>
      <c r="CB69" s="203"/>
      <c r="CC69" s="203"/>
      <c r="CD69" s="203"/>
    </row>
    <row r="70" spans="1:82" ht="10.5" customHeight="1" x14ac:dyDescent="0.25">
      <c r="A70" s="218"/>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4" t="s">
        <v>46</v>
      </c>
      <c r="AH70" s="203"/>
      <c r="AI70" s="203"/>
      <c r="AJ70" s="207" t="s">
        <v>47</v>
      </c>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18"/>
      <c r="BK70" s="203"/>
      <c r="BL70" s="203"/>
      <c r="BM70" s="203"/>
      <c r="BN70" s="203"/>
      <c r="BO70" s="203"/>
      <c r="BP70" s="203"/>
      <c r="BQ70" s="203"/>
      <c r="BR70" s="203"/>
      <c r="BS70" s="203"/>
      <c r="BT70" s="203"/>
      <c r="BU70" s="203"/>
      <c r="BV70" s="203"/>
      <c r="BW70" s="203"/>
      <c r="BX70" s="203"/>
      <c r="BY70" s="203"/>
      <c r="BZ70" s="203"/>
      <c r="CA70" s="203"/>
      <c r="CB70" s="203"/>
      <c r="CC70" s="203"/>
      <c r="CD70" s="203"/>
    </row>
    <row r="71" spans="1:82" ht="9.6" customHeight="1" x14ac:dyDescent="0.25">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row>
    <row r="72" spans="1:82" ht="9.6" customHeight="1" x14ac:dyDescent="0.25">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4" t="s">
        <v>351</v>
      </c>
      <c r="AH72" s="203"/>
      <c r="AI72" s="203"/>
      <c r="AJ72" s="205" t="s">
        <v>352</v>
      </c>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row>
    <row r="73" spans="1:82" ht="9.6" customHeight="1" x14ac:dyDescent="0.25">
      <c r="A73" s="203"/>
      <c r="B73" s="203"/>
      <c r="C73" s="203"/>
      <c r="D73" s="203"/>
      <c r="E73" s="208" t="s">
        <v>4</v>
      </c>
      <c r="F73" s="208"/>
      <c r="G73" s="208"/>
      <c r="H73" s="208"/>
      <c r="I73" s="208"/>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row>
    <row r="74" spans="1:82" ht="9.6" customHeight="1" x14ac:dyDescent="0.25">
      <c r="A74" s="203"/>
      <c r="B74" s="203"/>
      <c r="C74" s="203"/>
      <c r="D74" s="203"/>
      <c r="E74" s="209" t="s">
        <v>353</v>
      </c>
      <c r="F74" s="210"/>
      <c r="G74" s="210"/>
      <c r="H74" s="210"/>
      <c r="I74" s="210"/>
      <c r="J74" s="203"/>
      <c r="K74" s="209" t="s">
        <v>354</v>
      </c>
      <c r="L74" s="210"/>
      <c r="M74" s="210"/>
      <c r="N74" s="210"/>
      <c r="O74" s="210"/>
      <c r="P74" s="203"/>
      <c r="Q74" s="209" t="s">
        <v>355</v>
      </c>
      <c r="R74" s="210"/>
      <c r="S74" s="210"/>
      <c r="T74" s="210"/>
      <c r="U74" s="210"/>
      <c r="V74" s="203"/>
      <c r="W74" s="209" t="s">
        <v>356</v>
      </c>
      <c r="X74" s="210"/>
      <c r="Y74" s="210"/>
      <c r="Z74" s="210"/>
      <c r="AA74" s="210"/>
      <c r="AB74" s="203"/>
      <c r="AC74" s="209" t="s">
        <v>357</v>
      </c>
      <c r="AD74" s="210"/>
      <c r="AE74" s="210"/>
      <c r="AF74" s="210"/>
      <c r="AG74" s="210"/>
      <c r="AH74" s="208"/>
      <c r="AI74" s="203"/>
      <c r="AJ74" s="209" t="s">
        <v>358</v>
      </c>
      <c r="AK74" s="210"/>
      <c r="AL74" s="210"/>
      <c r="AM74" s="210"/>
      <c r="AN74" s="210"/>
      <c r="AO74" s="203"/>
      <c r="AP74" s="209" t="s">
        <v>359</v>
      </c>
      <c r="AQ74" s="210"/>
      <c r="AR74" s="210"/>
      <c r="AS74" s="210"/>
      <c r="AT74" s="210"/>
      <c r="AU74" s="203"/>
      <c r="AV74" s="209" t="s">
        <v>360</v>
      </c>
      <c r="AW74" s="210"/>
      <c r="AX74" s="210"/>
      <c r="AY74" s="210"/>
      <c r="AZ74" s="210"/>
      <c r="BA74" s="203"/>
      <c r="BB74" s="210" t="s">
        <v>361</v>
      </c>
      <c r="BC74" s="210"/>
      <c r="BD74" s="210"/>
      <c r="BE74" s="210"/>
      <c r="BF74" s="210"/>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row>
    <row r="75" spans="1:82" ht="9.6" customHeight="1" x14ac:dyDescent="0.25">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row>
    <row r="76" spans="1:82" ht="9.6" customHeight="1" x14ac:dyDescent="0.25">
      <c r="A76" s="203"/>
      <c r="B76" s="203"/>
      <c r="C76" s="203"/>
      <c r="D76" s="203"/>
      <c r="E76" s="203"/>
      <c r="F76" s="203"/>
      <c r="G76" s="203"/>
      <c r="H76" s="203"/>
      <c r="I76" s="211" t="s">
        <v>62</v>
      </c>
      <c r="J76" s="203"/>
      <c r="K76" s="203"/>
      <c r="L76" s="203"/>
      <c r="M76" s="203"/>
      <c r="N76" s="203"/>
      <c r="O76" s="211" t="s">
        <v>62</v>
      </c>
      <c r="P76" s="203"/>
      <c r="Q76" s="203"/>
      <c r="R76" s="203"/>
      <c r="S76" s="203"/>
      <c r="T76" s="203"/>
      <c r="U76" s="211" t="s">
        <v>62</v>
      </c>
      <c r="V76" s="203"/>
      <c r="W76" s="203"/>
      <c r="X76" s="203"/>
      <c r="Y76" s="203"/>
      <c r="Z76" s="203"/>
      <c r="AA76" s="211" t="s">
        <v>62</v>
      </c>
      <c r="AB76" s="203"/>
      <c r="AC76" s="203"/>
      <c r="AD76" s="203"/>
      <c r="AE76" s="203"/>
      <c r="AF76" s="203"/>
      <c r="AG76" s="211" t="s">
        <v>62</v>
      </c>
      <c r="AH76" s="211"/>
      <c r="AI76" s="203"/>
      <c r="AJ76" s="203"/>
      <c r="AK76" s="203"/>
      <c r="AL76" s="203"/>
      <c r="AM76" s="203"/>
      <c r="AN76" s="211" t="s">
        <v>62</v>
      </c>
      <c r="AO76" s="203"/>
      <c r="AP76" s="203"/>
      <c r="AQ76" s="203"/>
      <c r="AR76" s="203"/>
      <c r="AS76" s="203"/>
      <c r="AT76" s="211" t="s">
        <v>62</v>
      </c>
      <c r="AU76" s="203"/>
      <c r="AV76" s="203"/>
      <c r="AW76" s="203"/>
      <c r="AX76" s="203"/>
      <c r="AY76" s="203"/>
      <c r="AZ76" s="211" t="s">
        <v>62</v>
      </c>
      <c r="BA76" s="203"/>
      <c r="BB76" s="203"/>
      <c r="BC76" s="203"/>
      <c r="BD76" s="203"/>
      <c r="BE76" s="203"/>
      <c r="BF76" s="211" t="s">
        <v>62</v>
      </c>
      <c r="BG76" s="203"/>
      <c r="BH76" s="203"/>
      <c r="BI76" s="203"/>
      <c r="BJ76" s="203"/>
      <c r="BK76" s="203"/>
      <c r="BL76" s="203"/>
      <c r="BM76" s="203"/>
      <c r="BN76" s="211" t="s">
        <v>59</v>
      </c>
      <c r="BO76" s="203"/>
      <c r="BP76" s="203"/>
      <c r="BQ76" s="203"/>
      <c r="BR76" s="203"/>
      <c r="BS76" s="203"/>
      <c r="BT76" s="203"/>
      <c r="BU76" s="203"/>
      <c r="BV76" s="211" t="s">
        <v>362</v>
      </c>
      <c r="BW76" s="203"/>
      <c r="BX76" s="203"/>
      <c r="BY76" s="203"/>
      <c r="BZ76" s="211" t="s">
        <v>363</v>
      </c>
      <c r="CA76" s="203"/>
      <c r="CB76" s="203"/>
      <c r="CC76" s="203"/>
      <c r="CD76" s="203"/>
    </row>
    <row r="77" spans="1:82" ht="9.6" customHeight="1" x14ac:dyDescent="0.25">
      <c r="A77" s="203"/>
      <c r="B77" s="203"/>
      <c r="C77" s="203"/>
      <c r="D77" s="203"/>
      <c r="E77" s="203"/>
      <c r="F77" s="203"/>
      <c r="G77" s="211" t="s">
        <v>61</v>
      </c>
      <c r="H77" s="203"/>
      <c r="I77" s="211" t="s">
        <v>364</v>
      </c>
      <c r="J77" s="203"/>
      <c r="K77" s="203"/>
      <c r="L77" s="203"/>
      <c r="M77" s="211" t="s">
        <v>61</v>
      </c>
      <c r="N77" s="203"/>
      <c r="O77" s="211" t="s">
        <v>364</v>
      </c>
      <c r="P77" s="203"/>
      <c r="Q77" s="203"/>
      <c r="R77" s="203"/>
      <c r="S77" s="211" t="s">
        <v>61</v>
      </c>
      <c r="T77" s="203"/>
      <c r="U77" s="211" t="s">
        <v>364</v>
      </c>
      <c r="V77" s="203"/>
      <c r="W77" s="203"/>
      <c r="X77" s="203"/>
      <c r="Y77" s="211" t="s">
        <v>61</v>
      </c>
      <c r="Z77" s="203"/>
      <c r="AA77" s="211" t="s">
        <v>364</v>
      </c>
      <c r="AB77" s="203"/>
      <c r="AC77" s="203"/>
      <c r="AD77" s="203"/>
      <c r="AE77" s="211" t="s">
        <v>61</v>
      </c>
      <c r="AF77" s="203"/>
      <c r="AG77" s="211" t="s">
        <v>364</v>
      </c>
      <c r="AH77" s="211"/>
      <c r="AI77" s="203"/>
      <c r="AJ77" s="203"/>
      <c r="AK77" s="203"/>
      <c r="AL77" s="211" t="s">
        <v>61</v>
      </c>
      <c r="AM77" s="203"/>
      <c r="AN77" s="211" t="s">
        <v>364</v>
      </c>
      <c r="AO77" s="203"/>
      <c r="AP77" s="203"/>
      <c r="AQ77" s="203"/>
      <c r="AR77" s="211" t="s">
        <v>61</v>
      </c>
      <c r="AS77" s="203"/>
      <c r="AT77" s="211" t="s">
        <v>364</v>
      </c>
      <c r="AU77" s="203"/>
      <c r="AV77" s="203"/>
      <c r="AW77" s="203"/>
      <c r="AX77" s="211" t="s">
        <v>61</v>
      </c>
      <c r="AY77" s="203"/>
      <c r="AZ77" s="211" t="s">
        <v>364</v>
      </c>
      <c r="BA77" s="203"/>
      <c r="BB77" s="203"/>
      <c r="BC77" s="203"/>
      <c r="BD77" s="211" t="s">
        <v>61</v>
      </c>
      <c r="BE77" s="203"/>
      <c r="BF77" s="211" t="s">
        <v>364</v>
      </c>
      <c r="BG77" s="203"/>
      <c r="BH77" s="211" t="s">
        <v>63</v>
      </c>
      <c r="BI77" s="203"/>
      <c r="BJ77" s="203"/>
      <c r="BK77" s="203"/>
      <c r="BL77" s="203"/>
      <c r="BM77" s="203"/>
      <c r="BN77" s="211" t="s">
        <v>67</v>
      </c>
      <c r="BO77" s="203"/>
      <c r="BP77" s="211" t="s">
        <v>365</v>
      </c>
      <c r="BQ77" s="203"/>
      <c r="BR77" s="211" t="s">
        <v>261</v>
      </c>
      <c r="BS77" s="203"/>
      <c r="BT77" s="211" t="s">
        <v>261</v>
      </c>
      <c r="BU77" s="203"/>
      <c r="BV77" s="211" t="s">
        <v>267</v>
      </c>
      <c r="BW77" s="203"/>
      <c r="BX77" s="203"/>
      <c r="BY77" s="203"/>
      <c r="BZ77" s="211" t="s">
        <v>366</v>
      </c>
      <c r="CA77" s="203"/>
      <c r="CB77" s="211" t="s">
        <v>367</v>
      </c>
      <c r="CC77" s="203"/>
      <c r="CD77" s="203"/>
    </row>
    <row r="78" spans="1:82" ht="9.6" customHeight="1" x14ac:dyDescent="0.25">
      <c r="A78" s="212" t="s">
        <v>69</v>
      </c>
      <c r="B78" s="203"/>
      <c r="C78" s="212" t="s">
        <v>71</v>
      </c>
      <c r="D78" s="203"/>
      <c r="E78" s="212" t="s">
        <v>72</v>
      </c>
      <c r="F78" s="203"/>
      <c r="G78" s="212" t="s">
        <v>73</v>
      </c>
      <c r="H78" s="203"/>
      <c r="I78" s="212" t="s">
        <v>368</v>
      </c>
      <c r="J78" s="203"/>
      <c r="K78" s="212" t="s">
        <v>72</v>
      </c>
      <c r="L78" s="203"/>
      <c r="M78" s="212" t="s">
        <v>73</v>
      </c>
      <c r="N78" s="203"/>
      <c r="O78" s="212" t="s">
        <v>368</v>
      </c>
      <c r="P78" s="203"/>
      <c r="Q78" s="212" t="s">
        <v>72</v>
      </c>
      <c r="R78" s="203"/>
      <c r="S78" s="212" t="s">
        <v>73</v>
      </c>
      <c r="T78" s="203"/>
      <c r="U78" s="212" t="s">
        <v>368</v>
      </c>
      <c r="V78" s="203"/>
      <c r="W78" s="212" t="s">
        <v>72</v>
      </c>
      <c r="X78" s="203"/>
      <c r="Y78" s="212" t="s">
        <v>73</v>
      </c>
      <c r="Z78" s="203"/>
      <c r="AA78" s="212" t="s">
        <v>368</v>
      </c>
      <c r="AB78" s="203"/>
      <c r="AC78" s="212" t="s">
        <v>72</v>
      </c>
      <c r="AD78" s="203"/>
      <c r="AE78" s="212" t="s">
        <v>73</v>
      </c>
      <c r="AF78" s="203"/>
      <c r="AG78" s="212" t="s">
        <v>368</v>
      </c>
      <c r="AH78" s="213"/>
      <c r="AI78" s="203"/>
      <c r="AJ78" s="212" t="s">
        <v>72</v>
      </c>
      <c r="AK78" s="203"/>
      <c r="AL78" s="212" t="s">
        <v>73</v>
      </c>
      <c r="AM78" s="203"/>
      <c r="AN78" s="212" t="s">
        <v>368</v>
      </c>
      <c r="AO78" s="203"/>
      <c r="AP78" s="212" t="s">
        <v>72</v>
      </c>
      <c r="AQ78" s="203"/>
      <c r="AR78" s="212" t="s">
        <v>73</v>
      </c>
      <c r="AS78" s="203"/>
      <c r="AT78" s="212" t="s">
        <v>368</v>
      </c>
      <c r="AU78" s="203"/>
      <c r="AV78" s="212" t="s">
        <v>72</v>
      </c>
      <c r="AW78" s="203"/>
      <c r="AX78" s="212" t="s">
        <v>73</v>
      </c>
      <c r="AY78" s="203"/>
      <c r="AZ78" s="212" t="s">
        <v>368</v>
      </c>
      <c r="BA78" s="203"/>
      <c r="BB78" s="212" t="s">
        <v>72</v>
      </c>
      <c r="BC78" s="203"/>
      <c r="BD78" s="212" t="s">
        <v>73</v>
      </c>
      <c r="BE78" s="203"/>
      <c r="BF78" s="212" t="s">
        <v>368</v>
      </c>
      <c r="BG78" s="203"/>
      <c r="BH78" s="212" t="s">
        <v>369</v>
      </c>
      <c r="BI78" s="203"/>
      <c r="BJ78" s="212" t="s">
        <v>69</v>
      </c>
      <c r="BK78" s="203"/>
      <c r="BL78" s="203"/>
      <c r="BM78" s="203"/>
      <c r="BN78" s="214" t="s">
        <v>370</v>
      </c>
      <c r="BO78" s="203"/>
      <c r="BP78" s="214" t="s">
        <v>370</v>
      </c>
      <c r="BQ78" s="203"/>
      <c r="BR78" s="214" t="s">
        <v>371</v>
      </c>
      <c r="BS78" s="203"/>
      <c r="BT78" s="214" t="s">
        <v>372</v>
      </c>
      <c r="BU78" s="203"/>
      <c r="BV78" s="214" t="s">
        <v>373</v>
      </c>
      <c r="BW78" s="203"/>
      <c r="BX78" s="214" t="s">
        <v>374</v>
      </c>
      <c r="BY78" s="203"/>
      <c r="BZ78" s="214" t="s">
        <v>375</v>
      </c>
      <c r="CA78" s="203"/>
      <c r="CB78" s="214" t="s">
        <v>376</v>
      </c>
      <c r="CC78" s="203"/>
      <c r="CD78" s="214" t="s">
        <v>361</v>
      </c>
    </row>
    <row r="79" spans="1:82" ht="9.75" customHeight="1" x14ac:dyDescent="0.25">
      <c r="A79" s="203"/>
      <c r="B79" s="10" t="s">
        <v>282</v>
      </c>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20"/>
      <c r="BI79" s="203"/>
      <c r="BJ79" s="203"/>
      <c r="BK79" s="203"/>
      <c r="BL79" s="203"/>
      <c r="BM79" s="203"/>
      <c r="BN79" s="203"/>
      <c r="BO79" s="203"/>
      <c r="BP79" s="203"/>
      <c r="BQ79" s="203"/>
      <c r="BR79" s="203"/>
      <c r="BS79" s="203"/>
      <c r="BT79" s="203"/>
      <c r="BU79" s="203"/>
      <c r="BV79" s="203"/>
      <c r="BW79" s="203"/>
      <c r="BX79" s="203"/>
      <c r="BY79" s="203"/>
      <c r="BZ79" s="203"/>
      <c r="CA79" s="203"/>
      <c r="CB79" s="203"/>
      <c r="CC79" s="203"/>
      <c r="CD79" s="203"/>
    </row>
    <row r="80" spans="1:82" ht="9.75" customHeight="1" x14ac:dyDescent="0.25">
      <c r="A80" s="203">
        <v>1</v>
      </c>
      <c r="B80" s="211"/>
      <c r="C80" s="10" t="s">
        <v>123</v>
      </c>
      <c r="D80" s="203"/>
      <c r="E80" s="189">
        <v>3933022</v>
      </c>
      <c r="F80" s="203"/>
      <c r="G80" s="105">
        <f t="shared" ref="G80:G111" si="46">(E80/$BL80)</f>
        <v>120.02264335194849</v>
      </c>
      <c r="H80" s="203"/>
      <c r="I80" s="188">
        <f t="shared" ref="I80:I111" si="47">IF(G80,G80/G$192*100,0)</f>
        <v>96.990655907367298</v>
      </c>
      <c r="J80" s="203"/>
      <c r="K80" s="189">
        <v>1693149</v>
      </c>
      <c r="L80" s="203"/>
      <c r="M80" s="105">
        <f t="shared" ref="M80:M111" si="48">(K80/$BL80)</f>
        <v>51.669230065000455</v>
      </c>
      <c r="N80" s="203"/>
      <c r="O80" s="188">
        <f t="shared" ref="O80:O111" si="49">IF(M80,M80/M$192*100,0)</f>
        <v>88.112494057624545</v>
      </c>
      <c r="P80" s="203"/>
      <c r="Q80" s="189">
        <v>12859432</v>
      </c>
      <c r="R80" s="203"/>
      <c r="S80" s="105">
        <f t="shared" ref="S80:S111" si="50">(Q80/$BL80)</f>
        <v>392.42674478928257</v>
      </c>
      <c r="T80" s="203"/>
      <c r="U80" s="188">
        <f t="shared" ref="U80:U111" si="51">IF(S80,S80/S$192*100,0)</f>
        <v>72.68345169935337</v>
      </c>
      <c r="V80" s="203"/>
      <c r="W80" s="189">
        <v>8118859</v>
      </c>
      <c r="X80" s="203"/>
      <c r="Y80" s="105">
        <f t="shared" ref="Y80:Y111" si="52">(W80/$BL80)</f>
        <v>247.76035277243736</v>
      </c>
      <c r="Z80" s="203"/>
      <c r="AA80" s="188">
        <f t="shared" ref="AA80:AA111" si="53">IF(Y80,Y80/Y$192*100,0)</f>
        <v>166.34253814601914</v>
      </c>
      <c r="AB80" s="203"/>
      <c r="AC80" s="189">
        <v>13587570</v>
      </c>
      <c r="AD80" s="203"/>
      <c r="AE80" s="105">
        <f t="shared" ref="AE80:AE111" si="54">(AC80/$BL80)</f>
        <v>414.64707497940128</v>
      </c>
      <c r="AF80" s="203"/>
      <c r="AG80" s="188">
        <f t="shared" ref="AG80:AG111" si="55">IF(AE80,AE80/AE$192*100,0)</f>
        <v>107.79713988366184</v>
      </c>
      <c r="AH80" s="216"/>
      <c r="AI80" s="203"/>
      <c r="AJ80" s="189">
        <v>57153916</v>
      </c>
      <c r="AK80" s="203"/>
      <c r="AL80" s="105">
        <f t="shared" ref="AL80:AL111" si="56">(AJ80/$BL80)</f>
        <v>1744.1458695718513</v>
      </c>
      <c r="AM80" s="203"/>
      <c r="AN80" s="188">
        <f t="shared" ref="AN80:AN111" si="57">IF(AL80,AL80/AL$192*100,0)</f>
        <v>85.879149392464939</v>
      </c>
      <c r="AO80" s="203"/>
      <c r="AP80" s="189">
        <v>1963884</v>
      </c>
      <c r="AQ80" s="203"/>
      <c r="AR80" s="105">
        <f t="shared" ref="AR80:AR111" si="58">(AP80/$BL80)</f>
        <v>59.931154444749609</v>
      </c>
      <c r="AS80" s="203"/>
      <c r="AT80" s="188">
        <f t="shared" ref="AT80:AT111" si="59">IF(AR80,AR80/AR$192*100,0)</f>
        <v>62.359101547581538</v>
      </c>
      <c r="AU80" s="203"/>
      <c r="AV80" s="189">
        <v>2809875</v>
      </c>
      <c r="AW80" s="203"/>
      <c r="AX80" s="105">
        <f t="shared" ref="AX80:AX111" si="60">(AV80/$BL80)</f>
        <v>85.747963013824048</v>
      </c>
      <c r="AY80" s="203"/>
      <c r="AZ80" s="188">
        <f t="shared" ref="AZ80:AZ111" si="61">IF(AX80,AX80/AX$192*100,0)</f>
        <v>57.303684570839451</v>
      </c>
      <c r="BA80" s="203"/>
      <c r="BB80" s="189">
        <v>0</v>
      </c>
      <c r="BC80" s="203"/>
      <c r="BD80" s="105">
        <f t="shared" ref="BD80:BD100" si="62">(BB80/$BL80)</f>
        <v>0</v>
      </c>
      <c r="BE80" s="203"/>
      <c r="BF80" s="188">
        <f t="shared" ref="BF80:BF111" si="63">IF(BD80,BD80/BD$192*100,0)</f>
        <v>0</v>
      </c>
      <c r="BG80" s="203"/>
      <c r="BH80" s="189">
        <f t="shared" ref="BH80:BH111" si="64">(E80+K80+Q80+W80+AC80+AJ80+AP80+AV80+BB80)</f>
        <v>102119707</v>
      </c>
      <c r="BI80" s="203"/>
      <c r="BJ80" s="203">
        <v>1</v>
      </c>
      <c r="BK80" s="203"/>
      <c r="BL80" s="190">
        <v>32769</v>
      </c>
      <c r="BM80" s="203"/>
      <c r="BN80" s="190">
        <f t="shared" ref="BN80:BN111" si="65">IF(E80,BL80,0)</f>
        <v>32769</v>
      </c>
      <c r="BO80" s="203"/>
      <c r="BP80" s="190">
        <f t="shared" ref="BP80:BP111" si="66">IF(K80,BL80,0)</f>
        <v>32769</v>
      </c>
      <c r="BQ80" s="203"/>
      <c r="BR80" s="190">
        <f t="shared" ref="BR80:BR111" si="67">IF(Q80,BL80,0)</f>
        <v>32769</v>
      </c>
      <c r="BS80" s="203"/>
      <c r="BT80" s="190">
        <f t="shared" ref="BT80:BT111" si="68">IF(W80,BL80,0)</f>
        <v>32769</v>
      </c>
      <c r="BU80" s="203"/>
      <c r="BV80" s="190">
        <f t="shared" ref="BV80:BV111" si="69">IF(AC80,BL80,0)</f>
        <v>32769</v>
      </c>
      <c r="BW80" s="203"/>
      <c r="BX80" s="190">
        <f t="shared" ref="BX80:BX111" si="70">IF(AJ80,BL80,0)</f>
        <v>32769</v>
      </c>
      <c r="BY80" s="203"/>
      <c r="BZ80" s="190">
        <f t="shared" ref="BZ80:BZ111" si="71">IF(AP80,BL80,0)</f>
        <v>32769</v>
      </c>
      <c r="CA80" s="203"/>
      <c r="CB80" s="190">
        <f t="shared" ref="CB80:CB111" si="72">IF(AV80,BL80,0)</f>
        <v>32769</v>
      </c>
      <c r="CC80" s="203"/>
      <c r="CD80" s="190">
        <f t="shared" ref="CD80:CD111" si="73">IF(BB80,$BL80,0)</f>
        <v>0</v>
      </c>
    </row>
    <row r="81" spans="1:82" ht="9.75" customHeight="1" x14ac:dyDescent="0.25">
      <c r="A81" s="203">
        <v>2</v>
      </c>
      <c r="B81" s="211"/>
      <c r="C81" s="10" t="s">
        <v>124</v>
      </c>
      <c r="D81" s="203"/>
      <c r="E81" s="190">
        <v>12082750</v>
      </c>
      <c r="F81" s="203"/>
      <c r="G81" s="188">
        <f t="shared" si="46"/>
        <v>111.21926748221173</v>
      </c>
      <c r="H81" s="203"/>
      <c r="I81" s="188">
        <f t="shared" si="47"/>
        <v>89.876621622177595</v>
      </c>
      <c r="J81" s="203"/>
      <c r="K81" s="190">
        <v>6281938</v>
      </c>
      <c r="L81" s="203"/>
      <c r="M81" s="188">
        <f t="shared" si="48"/>
        <v>57.823967451835898</v>
      </c>
      <c r="N81" s="203"/>
      <c r="O81" s="188">
        <f t="shared" si="49"/>
        <v>98.608281603549784</v>
      </c>
      <c r="P81" s="203"/>
      <c r="Q81" s="190">
        <v>47843817</v>
      </c>
      <c r="R81" s="203"/>
      <c r="S81" s="188">
        <f t="shared" si="50"/>
        <v>440.39264904868418</v>
      </c>
      <c r="T81" s="203"/>
      <c r="U81" s="188">
        <f t="shared" si="51"/>
        <v>81.567472810926816</v>
      </c>
      <c r="V81" s="203"/>
      <c r="W81" s="190">
        <v>5950012</v>
      </c>
      <c r="X81" s="203"/>
      <c r="Y81" s="188">
        <f t="shared" si="52"/>
        <v>54.768655823415166</v>
      </c>
      <c r="Z81" s="203"/>
      <c r="AA81" s="188">
        <f t="shared" si="53"/>
        <v>36.770843755135836</v>
      </c>
      <c r="AB81" s="203"/>
      <c r="AC81" s="190">
        <v>45386311</v>
      </c>
      <c r="AD81" s="203"/>
      <c r="AE81" s="188">
        <f t="shared" si="54"/>
        <v>417.77180386417399</v>
      </c>
      <c r="AF81" s="203"/>
      <c r="AG81" s="188">
        <f t="shared" si="55"/>
        <v>108.60948574841223</v>
      </c>
      <c r="AH81" s="216"/>
      <c r="AI81" s="203"/>
      <c r="AJ81" s="190">
        <v>196190233</v>
      </c>
      <c r="AK81" s="203"/>
      <c r="AL81" s="188">
        <f t="shared" si="56"/>
        <v>1805.8913741842248</v>
      </c>
      <c r="AM81" s="203"/>
      <c r="AN81" s="188">
        <f t="shared" si="57"/>
        <v>88.919406235329134</v>
      </c>
      <c r="AO81" s="203"/>
      <c r="AP81" s="190">
        <v>9191424</v>
      </c>
      <c r="AQ81" s="203"/>
      <c r="AR81" s="188">
        <f t="shared" si="58"/>
        <v>84.60519702869135</v>
      </c>
      <c r="AS81" s="203"/>
      <c r="AT81" s="188">
        <f t="shared" si="59"/>
        <v>88.032745603610081</v>
      </c>
      <c r="AU81" s="203"/>
      <c r="AV81" s="190">
        <v>29832639</v>
      </c>
      <c r="AW81" s="203"/>
      <c r="AX81" s="188">
        <f t="shared" si="60"/>
        <v>274.60340209317098</v>
      </c>
      <c r="AY81" s="203"/>
      <c r="AZ81" s="188">
        <f t="shared" si="61"/>
        <v>183.51207635205964</v>
      </c>
      <c r="BA81" s="203"/>
      <c r="BB81" s="190">
        <v>0</v>
      </c>
      <c r="BC81" s="203"/>
      <c r="BD81" s="188">
        <f t="shared" si="62"/>
        <v>0</v>
      </c>
      <c r="BE81" s="203"/>
      <c r="BF81" s="188">
        <f t="shared" si="63"/>
        <v>0</v>
      </c>
      <c r="BG81" s="203"/>
      <c r="BH81" s="190">
        <f t="shared" si="64"/>
        <v>352759124</v>
      </c>
      <c r="BI81" s="203"/>
      <c r="BJ81" s="203">
        <v>2</v>
      </c>
      <c r="BK81" s="203"/>
      <c r="BL81" s="190">
        <v>108639</v>
      </c>
      <c r="BM81" s="203"/>
      <c r="BN81" s="190">
        <f t="shared" si="65"/>
        <v>108639</v>
      </c>
      <c r="BO81" s="203"/>
      <c r="BP81" s="190">
        <f t="shared" si="66"/>
        <v>108639</v>
      </c>
      <c r="BQ81" s="203"/>
      <c r="BR81" s="190">
        <f t="shared" si="67"/>
        <v>108639</v>
      </c>
      <c r="BS81" s="203"/>
      <c r="BT81" s="190">
        <f t="shared" si="68"/>
        <v>108639</v>
      </c>
      <c r="BU81" s="203"/>
      <c r="BV81" s="190">
        <f t="shared" si="69"/>
        <v>108639</v>
      </c>
      <c r="BW81" s="203"/>
      <c r="BX81" s="190">
        <f t="shared" si="70"/>
        <v>108639</v>
      </c>
      <c r="BY81" s="203"/>
      <c r="BZ81" s="190">
        <f t="shared" si="71"/>
        <v>108639</v>
      </c>
      <c r="CA81" s="203"/>
      <c r="CB81" s="190">
        <f t="shared" si="72"/>
        <v>108639</v>
      </c>
      <c r="CC81" s="203"/>
      <c r="CD81" s="190">
        <f t="shared" si="73"/>
        <v>0</v>
      </c>
    </row>
    <row r="82" spans="1:82" ht="9.75" customHeight="1" x14ac:dyDescent="0.25">
      <c r="A82" s="203">
        <v>3</v>
      </c>
      <c r="B82" s="211"/>
      <c r="C82" s="10" t="s">
        <v>125</v>
      </c>
      <c r="D82" s="203"/>
      <c r="E82" s="190">
        <v>1329718</v>
      </c>
      <c r="F82" s="203"/>
      <c r="G82" s="188">
        <f t="shared" si="46"/>
        <v>87.804939249867928</v>
      </c>
      <c r="H82" s="203"/>
      <c r="I82" s="188">
        <f t="shared" si="47"/>
        <v>70.955433174210071</v>
      </c>
      <c r="J82" s="203"/>
      <c r="K82" s="190">
        <v>1918052</v>
      </c>
      <c r="L82" s="203"/>
      <c r="M82" s="188">
        <f t="shared" si="48"/>
        <v>126.65425250924459</v>
      </c>
      <c r="N82" s="203"/>
      <c r="O82" s="188">
        <f t="shared" si="49"/>
        <v>215.98584026807663</v>
      </c>
      <c r="P82" s="203"/>
      <c r="Q82" s="190">
        <v>9182425</v>
      </c>
      <c r="R82" s="203"/>
      <c r="S82" s="188">
        <f t="shared" si="50"/>
        <v>606.34079503433702</v>
      </c>
      <c r="T82" s="203"/>
      <c r="U82" s="188">
        <f t="shared" si="51"/>
        <v>112.30361455840654</v>
      </c>
      <c r="V82" s="203"/>
      <c r="W82" s="190">
        <v>3041975</v>
      </c>
      <c r="X82" s="203"/>
      <c r="Y82" s="188">
        <f t="shared" si="52"/>
        <v>200.86998151082938</v>
      </c>
      <c r="Z82" s="203"/>
      <c r="AA82" s="188">
        <f t="shared" si="53"/>
        <v>134.86105499916135</v>
      </c>
      <c r="AB82" s="203"/>
      <c r="AC82" s="190">
        <v>9654685</v>
      </c>
      <c r="AD82" s="203"/>
      <c r="AE82" s="188">
        <f t="shared" si="54"/>
        <v>637.52542260961434</v>
      </c>
      <c r="AF82" s="203"/>
      <c r="AG82" s="188">
        <f t="shared" si="55"/>
        <v>165.73954407818565</v>
      </c>
      <c r="AH82" s="216"/>
      <c r="AI82" s="203"/>
      <c r="AJ82" s="190">
        <v>26109911</v>
      </c>
      <c r="AK82" s="203"/>
      <c r="AL82" s="188">
        <f t="shared" si="56"/>
        <v>1724.1092842049657</v>
      </c>
      <c r="AM82" s="203"/>
      <c r="AN82" s="188">
        <f t="shared" si="57"/>
        <v>84.892577719729758</v>
      </c>
      <c r="AO82" s="203"/>
      <c r="AP82" s="190">
        <v>960422</v>
      </c>
      <c r="AQ82" s="203"/>
      <c r="AR82" s="188">
        <f t="shared" si="58"/>
        <v>63.419307976756471</v>
      </c>
      <c r="AS82" s="203"/>
      <c r="AT82" s="188">
        <f t="shared" si="59"/>
        <v>65.988568096845171</v>
      </c>
      <c r="AU82" s="203"/>
      <c r="AV82" s="190">
        <v>484727</v>
      </c>
      <c r="AW82" s="203"/>
      <c r="AX82" s="188">
        <f t="shared" si="60"/>
        <v>32.007857897517169</v>
      </c>
      <c r="AY82" s="203"/>
      <c r="AZ82" s="188">
        <f t="shared" si="61"/>
        <v>21.390224657020447</v>
      </c>
      <c r="BA82" s="203"/>
      <c r="BB82" s="190">
        <v>0</v>
      </c>
      <c r="BC82" s="203"/>
      <c r="BD82" s="188">
        <f t="shared" si="62"/>
        <v>0</v>
      </c>
      <c r="BE82" s="203"/>
      <c r="BF82" s="188">
        <f t="shared" si="63"/>
        <v>0</v>
      </c>
      <c r="BG82" s="203"/>
      <c r="BH82" s="190">
        <f t="shared" si="64"/>
        <v>52681915</v>
      </c>
      <c r="BI82" s="203"/>
      <c r="BJ82" s="203">
        <v>3</v>
      </c>
      <c r="BK82" s="203"/>
      <c r="BL82" s="190">
        <v>15144</v>
      </c>
      <c r="BM82" s="203"/>
      <c r="BN82" s="190">
        <f t="shared" si="65"/>
        <v>15144</v>
      </c>
      <c r="BO82" s="203"/>
      <c r="BP82" s="190">
        <f t="shared" si="66"/>
        <v>15144</v>
      </c>
      <c r="BQ82" s="203"/>
      <c r="BR82" s="190">
        <f t="shared" si="67"/>
        <v>15144</v>
      </c>
      <c r="BS82" s="203"/>
      <c r="BT82" s="190">
        <f t="shared" si="68"/>
        <v>15144</v>
      </c>
      <c r="BU82" s="203"/>
      <c r="BV82" s="190">
        <f t="shared" si="69"/>
        <v>15144</v>
      </c>
      <c r="BW82" s="203"/>
      <c r="BX82" s="190">
        <f t="shared" si="70"/>
        <v>15144</v>
      </c>
      <c r="BY82" s="203"/>
      <c r="BZ82" s="190">
        <f t="shared" si="71"/>
        <v>15144</v>
      </c>
      <c r="CA82" s="203"/>
      <c r="CB82" s="190">
        <f t="shared" si="72"/>
        <v>15144</v>
      </c>
      <c r="CC82" s="203"/>
      <c r="CD82" s="190">
        <f t="shared" si="73"/>
        <v>0</v>
      </c>
    </row>
    <row r="83" spans="1:82" ht="9.75" customHeight="1" x14ac:dyDescent="0.25">
      <c r="A83" s="203">
        <v>4</v>
      </c>
      <c r="B83" s="211"/>
      <c r="C83" s="10" t="s">
        <v>126</v>
      </c>
      <c r="D83" s="203"/>
      <c r="E83" s="190">
        <v>2020948</v>
      </c>
      <c r="F83" s="203"/>
      <c r="G83" s="188">
        <f t="shared" si="46"/>
        <v>155.51735282801079</v>
      </c>
      <c r="H83" s="203"/>
      <c r="I83" s="188">
        <f t="shared" si="47"/>
        <v>125.67403645273367</v>
      </c>
      <c r="J83" s="203"/>
      <c r="K83" s="190">
        <v>808065</v>
      </c>
      <c r="L83" s="203"/>
      <c r="M83" s="188">
        <f t="shared" si="48"/>
        <v>62.182762601000384</v>
      </c>
      <c r="N83" s="203"/>
      <c r="O83" s="188">
        <f t="shared" si="49"/>
        <v>106.04141562153305</v>
      </c>
      <c r="P83" s="203"/>
      <c r="Q83" s="190">
        <v>5386869</v>
      </c>
      <c r="R83" s="203"/>
      <c r="S83" s="188">
        <f t="shared" si="50"/>
        <v>414.53397460561757</v>
      </c>
      <c r="T83" s="203"/>
      <c r="U83" s="188">
        <f t="shared" si="51"/>
        <v>76.77804971515603</v>
      </c>
      <c r="V83" s="203"/>
      <c r="W83" s="190">
        <v>1086935</v>
      </c>
      <c r="X83" s="203"/>
      <c r="Y83" s="188">
        <f t="shared" si="52"/>
        <v>83.642554828780305</v>
      </c>
      <c r="Z83" s="203"/>
      <c r="AA83" s="188">
        <f t="shared" si="53"/>
        <v>56.156341043056116</v>
      </c>
      <c r="AB83" s="203"/>
      <c r="AC83" s="190">
        <v>4821890</v>
      </c>
      <c r="AD83" s="203"/>
      <c r="AE83" s="188">
        <f t="shared" si="54"/>
        <v>371.05732974220854</v>
      </c>
      <c r="AF83" s="203"/>
      <c r="AG83" s="188">
        <f t="shared" si="55"/>
        <v>96.464972967832821</v>
      </c>
      <c r="AH83" s="216"/>
      <c r="AI83" s="203"/>
      <c r="AJ83" s="190">
        <v>18348945</v>
      </c>
      <c r="AK83" s="203"/>
      <c r="AL83" s="188">
        <f t="shared" si="56"/>
        <v>1412.0003847633704</v>
      </c>
      <c r="AM83" s="203"/>
      <c r="AN83" s="188">
        <f t="shared" si="57"/>
        <v>69.524799559957913</v>
      </c>
      <c r="AO83" s="203"/>
      <c r="AP83" s="190">
        <v>759586</v>
      </c>
      <c r="AQ83" s="203"/>
      <c r="AR83" s="188">
        <f t="shared" si="58"/>
        <v>58.452173913043481</v>
      </c>
      <c r="AS83" s="203"/>
      <c r="AT83" s="188">
        <f t="shared" si="59"/>
        <v>60.820204157433935</v>
      </c>
      <c r="AU83" s="203"/>
      <c r="AV83" s="190">
        <v>239761</v>
      </c>
      <c r="AW83" s="203"/>
      <c r="AX83" s="188">
        <f t="shared" si="60"/>
        <v>18.450250096190842</v>
      </c>
      <c r="AY83" s="203"/>
      <c r="AZ83" s="188">
        <f t="shared" si="61"/>
        <v>12.329940847630056</v>
      </c>
      <c r="BA83" s="203"/>
      <c r="BB83" s="190">
        <v>0</v>
      </c>
      <c r="BC83" s="203"/>
      <c r="BD83" s="188">
        <f t="shared" si="62"/>
        <v>0</v>
      </c>
      <c r="BE83" s="203"/>
      <c r="BF83" s="188">
        <f t="shared" si="63"/>
        <v>0</v>
      </c>
      <c r="BG83" s="203"/>
      <c r="BH83" s="190">
        <f t="shared" si="64"/>
        <v>33472999</v>
      </c>
      <c r="BI83" s="203"/>
      <c r="BJ83" s="203">
        <v>4</v>
      </c>
      <c r="BK83" s="203"/>
      <c r="BL83" s="190">
        <v>12995</v>
      </c>
      <c r="BM83" s="203"/>
      <c r="BN83" s="190">
        <f t="shared" si="65"/>
        <v>12995</v>
      </c>
      <c r="BO83" s="203"/>
      <c r="BP83" s="190">
        <f t="shared" si="66"/>
        <v>12995</v>
      </c>
      <c r="BQ83" s="203"/>
      <c r="BR83" s="190">
        <f t="shared" si="67"/>
        <v>12995</v>
      </c>
      <c r="BS83" s="203"/>
      <c r="BT83" s="190">
        <f t="shared" si="68"/>
        <v>12995</v>
      </c>
      <c r="BU83" s="203"/>
      <c r="BV83" s="190">
        <f t="shared" si="69"/>
        <v>12995</v>
      </c>
      <c r="BW83" s="203"/>
      <c r="BX83" s="190">
        <f t="shared" si="70"/>
        <v>12995</v>
      </c>
      <c r="BY83" s="203"/>
      <c r="BZ83" s="190">
        <f t="shared" si="71"/>
        <v>12995</v>
      </c>
      <c r="CA83" s="203"/>
      <c r="CB83" s="190">
        <f t="shared" si="72"/>
        <v>12995</v>
      </c>
      <c r="CC83" s="203"/>
      <c r="CD83" s="190">
        <f t="shared" si="73"/>
        <v>0</v>
      </c>
    </row>
    <row r="84" spans="1:82" ht="9.75" customHeight="1" x14ac:dyDescent="0.25">
      <c r="A84" s="203">
        <v>5</v>
      </c>
      <c r="B84" s="211"/>
      <c r="C84" s="10" t="s">
        <v>127</v>
      </c>
      <c r="D84" s="203"/>
      <c r="E84" s="190">
        <v>3076836</v>
      </c>
      <c r="F84" s="203"/>
      <c r="G84" s="188">
        <f t="shared" si="46"/>
        <v>96.552420999780338</v>
      </c>
      <c r="H84" s="203"/>
      <c r="I84" s="188">
        <f t="shared" si="47"/>
        <v>78.0242992545367</v>
      </c>
      <c r="J84" s="203"/>
      <c r="K84" s="190">
        <v>1811748</v>
      </c>
      <c r="L84" s="203"/>
      <c r="M84" s="188">
        <f t="shared" si="48"/>
        <v>56.853422035334361</v>
      </c>
      <c r="N84" s="203"/>
      <c r="O84" s="188">
        <f t="shared" si="49"/>
        <v>96.953192546937856</v>
      </c>
      <c r="P84" s="203"/>
      <c r="Q84" s="190">
        <v>12529965</v>
      </c>
      <c r="R84" s="203"/>
      <c r="S84" s="188">
        <f t="shared" si="50"/>
        <v>393.1956255687702</v>
      </c>
      <c r="T84" s="203"/>
      <c r="U84" s="188">
        <f t="shared" si="51"/>
        <v>72.825860211873234</v>
      </c>
      <c r="V84" s="203"/>
      <c r="W84" s="190">
        <v>3298556</v>
      </c>
      <c r="X84" s="203"/>
      <c r="Y84" s="188">
        <f t="shared" si="52"/>
        <v>103.51008880660244</v>
      </c>
      <c r="Z84" s="203"/>
      <c r="AA84" s="188">
        <f t="shared" si="53"/>
        <v>69.495101630019803</v>
      </c>
      <c r="AB84" s="203"/>
      <c r="AC84" s="190">
        <v>11335558</v>
      </c>
      <c r="AD84" s="203"/>
      <c r="AE84" s="188">
        <f t="shared" si="54"/>
        <v>355.71462641604165</v>
      </c>
      <c r="AF84" s="203"/>
      <c r="AG84" s="188">
        <f t="shared" si="55"/>
        <v>92.476280809021631</v>
      </c>
      <c r="AH84" s="216"/>
      <c r="AI84" s="203"/>
      <c r="AJ84" s="190">
        <v>46426877</v>
      </c>
      <c r="AK84" s="203"/>
      <c r="AL84" s="188">
        <f t="shared" si="56"/>
        <v>1456.8951266200145</v>
      </c>
      <c r="AM84" s="203"/>
      <c r="AN84" s="188">
        <f t="shared" si="57"/>
        <v>71.735349898725914</v>
      </c>
      <c r="AO84" s="203"/>
      <c r="AP84" s="190">
        <v>1237179</v>
      </c>
      <c r="AQ84" s="203"/>
      <c r="AR84" s="188">
        <f t="shared" si="58"/>
        <v>38.823202686164372</v>
      </c>
      <c r="AS84" s="203"/>
      <c r="AT84" s="188">
        <f t="shared" si="59"/>
        <v>40.396018750827842</v>
      </c>
      <c r="AU84" s="203"/>
      <c r="AV84" s="190">
        <v>1080559</v>
      </c>
      <c r="AW84" s="203"/>
      <c r="AX84" s="188">
        <f t="shared" si="60"/>
        <v>33.908400539743305</v>
      </c>
      <c r="AY84" s="203"/>
      <c r="AZ84" s="188">
        <f t="shared" si="61"/>
        <v>22.660320088511902</v>
      </c>
      <c r="BA84" s="203"/>
      <c r="BB84" s="190">
        <v>0</v>
      </c>
      <c r="BC84" s="203"/>
      <c r="BD84" s="193">
        <f t="shared" si="62"/>
        <v>0</v>
      </c>
      <c r="BE84" s="203"/>
      <c r="BF84" s="193">
        <f t="shared" si="63"/>
        <v>0</v>
      </c>
      <c r="BG84" s="203"/>
      <c r="BH84" s="190">
        <f t="shared" si="64"/>
        <v>80797278</v>
      </c>
      <c r="BI84" s="203"/>
      <c r="BJ84" s="203">
        <v>5</v>
      </c>
      <c r="BK84" s="203"/>
      <c r="BL84" s="190">
        <v>31867</v>
      </c>
      <c r="BM84" s="203"/>
      <c r="BN84" s="190">
        <f t="shared" si="65"/>
        <v>31867</v>
      </c>
      <c r="BO84" s="203"/>
      <c r="BP84" s="190">
        <f t="shared" si="66"/>
        <v>31867</v>
      </c>
      <c r="BQ84" s="203"/>
      <c r="BR84" s="190">
        <f t="shared" si="67"/>
        <v>31867</v>
      </c>
      <c r="BS84" s="203"/>
      <c r="BT84" s="190">
        <f t="shared" si="68"/>
        <v>31867</v>
      </c>
      <c r="BU84" s="203"/>
      <c r="BV84" s="190">
        <f t="shared" si="69"/>
        <v>31867</v>
      </c>
      <c r="BW84" s="203"/>
      <c r="BX84" s="190">
        <f t="shared" si="70"/>
        <v>31867</v>
      </c>
      <c r="BY84" s="203"/>
      <c r="BZ84" s="190">
        <f t="shared" si="71"/>
        <v>31867</v>
      </c>
      <c r="CA84" s="203"/>
      <c r="CB84" s="190">
        <f t="shared" si="72"/>
        <v>31867</v>
      </c>
      <c r="CC84" s="203"/>
      <c r="CD84" s="190">
        <f t="shared" si="73"/>
        <v>0</v>
      </c>
    </row>
    <row r="85" spans="1:82" ht="9.75" customHeight="1" x14ac:dyDescent="0.25">
      <c r="A85" s="203">
        <v>6</v>
      </c>
      <c r="B85" s="211"/>
      <c r="C85" s="10" t="s">
        <v>128</v>
      </c>
      <c r="D85" s="203"/>
      <c r="E85" s="190">
        <v>1759442</v>
      </c>
      <c r="F85" s="203"/>
      <c r="G85" s="188">
        <f t="shared" si="46"/>
        <v>112.21646788698258</v>
      </c>
      <c r="H85" s="203"/>
      <c r="I85" s="188">
        <f t="shared" si="47"/>
        <v>90.682462242152965</v>
      </c>
      <c r="J85" s="203"/>
      <c r="K85" s="190">
        <v>1184678</v>
      </c>
      <c r="L85" s="203"/>
      <c r="M85" s="188">
        <f t="shared" si="48"/>
        <v>75.558262644301294</v>
      </c>
      <c r="N85" s="203"/>
      <c r="O85" s="188">
        <f t="shared" si="49"/>
        <v>128.85090333018442</v>
      </c>
      <c r="P85" s="203"/>
      <c r="Q85" s="190">
        <v>5201768</v>
      </c>
      <c r="R85" s="203"/>
      <c r="S85" s="188">
        <f t="shared" si="50"/>
        <v>331.76656674532813</v>
      </c>
      <c r="T85" s="203"/>
      <c r="U85" s="188">
        <f t="shared" si="51"/>
        <v>61.448256393540589</v>
      </c>
      <c r="V85" s="203"/>
      <c r="W85" s="190">
        <v>1714454</v>
      </c>
      <c r="X85" s="203"/>
      <c r="Y85" s="188">
        <f t="shared" si="52"/>
        <v>109.34715224185216</v>
      </c>
      <c r="Z85" s="203"/>
      <c r="AA85" s="188">
        <f t="shared" si="53"/>
        <v>73.414017373696353</v>
      </c>
      <c r="AB85" s="203"/>
      <c r="AC85" s="190">
        <v>5492821</v>
      </c>
      <c r="AD85" s="203"/>
      <c r="AE85" s="188">
        <f t="shared" si="54"/>
        <v>350.32980419669622</v>
      </c>
      <c r="AF85" s="203"/>
      <c r="AG85" s="188">
        <f t="shared" si="55"/>
        <v>91.076371177303457</v>
      </c>
      <c r="AH85" s="216"/>
      <c r="AI85" s="203"/>
      <c r="AJ85" s="190">
        <v>23357384</v>
      </c>
      <c r="AK85" s="203"/>
      <c r="AL85" s="188">
        <f t="shared" si="56"/>
        <v>1489.7240895465272</v>
      </c>
      <c r="AM85" s="203"/>
      <c r="AN85" s="188">
        <f t="shared" si="57"/>
        <v>73.351799222576204</v>
      </c>
      <c r="AO85" s="203"/>
      <c r="AP85" s="190">
        <v>468302</v>
      </c>
      <c r="AQ85" s="203"/>
      <c r="AR85" s="188">
        <f t="shared" si="58"/>
        <v>29.868103833152624</v>
      </c>
      <c r="AS85" s="203"/>
      <c r="AT85" s="188">
        <f t="shared" si="59"/>
        <v>31.078128516318714</v>
      </c>
      <c r="AU85" s="203"/>
      <c r="AV85" s="190">
        <v>540115</v>
      </c>
      <c r="AW85" s="203"/>
      <c r="AX85" s="188">
        <f t="shared" si="60"/>
        <v>34.448306652209965</v>
      </c>
      <c r="AY85" s="203"/>
      <c r="AZ85" s="188">
        <f t="shared" si="61"/>
        <v>23.021128771065328</v>
      </c>
      <c r="BA85" s="203"/>
      <c r="BB85" s="190">
        <v>0</v>
      </c>
      <c r="BC85" s="203"/>
      <c r="BD85" s="188">
        <f t="shared" si="62"/>
        <v>0</v>
      </c>
      <c r="BE85" s="203"/>
      <c r="BF85" s="188">
        <f t="shared" si="63"/>
        <v>0</v>
      </c>
      <c r="BG85" s="203"/>
      <c r="BH85" s="190">
        <f t="shared" si="64"/>
        <v>39718964</v>
      </c>
      <c r="BI85" s="203"/>
      <c r="BJ85" s="203">
        <v>6</v>
      </c>
      <c r="BK85" s="203"/>
      <c r="BL85" s="190">
        <v>15679</v>
      </c>
      <c r="BM85" s="203"/>
      <c r="BN85" s="190">
        <f t="shared" si="65"/>
        <v>15679</v>
      </c>
      <c r="BO85" s="203"/>
      <c r="BP85" s="190">
        <f t="shared" si="66"/>
        <v>15679</v>
      </c>
      <c r="BQ85" s="203"/>
      <c r="BR85" s="190">
        <f t="shared" si="67"/>
        <v>15679</v>
      </c>
      <c r="BS85" s="203"/>
      <c r="BT85" s="190">
        <f t="shared" si="68"/>
        <v>15679</v>
      </c>
      <c r="BU85" s="203"/>
      <c r="BV85" s="190">
        <f t="shared" si="69"/>
        <v>15679</v>
      </c>
      <c r="BW85" s="203"/>
      <c r="BX85" s="190">
        <f t="shared" si="70"/>
        <v>15679</v>
      </c>
      <c r="BY85" s="203"/>
      <c r="BZ85" s="190">
        <f t="shared" si="71"/>
        <v>15679</v>
      </c>
      <c r="CA85" s="203"/>
      <c r="CB85" s="190">
        <f t="shared" si="72"/>
        <v>15679</v>
      </c>
      <c r="CC85" s="203"/>
      <c r="CD85" s="190">
        <f t="shared" si="73"/>
        <v>0</v>
      </c>
    </row>
    <row r="86" spans="1:82" ht="9.75" customHeight="1" x14ac:dyDescent="0.25">
      <c r="A86" s="203">
        <v>7</v>
      </c>
      <c r="B86" s="211"/>
      <c r="C86" s="10" t="s">
        <v>129</v>
      </c>
      <c r="D86" s="203"/>
      <c r="E86" s="190">
        <v>49573120</v>
      </c>
      <c r="F86" s="203"/>
      <c r="G86" s="188">
        <f t="shared" si="46"/>
        <v>205.67113773746945</v>
      </c>
      <c r="H86" s="203"/>
      <c r="I86" s="188">
        <f t="shared" si="47"/>
        <v>166.2034595578485</v>
      </c>
      <c r="J86" s="203"/>
      <c r="K86" s="190">
        <v>19349341</v>
      </c>
      <c r="L86" s="203"/>
      <c r="M86" s="188">
        <f t="shared" si="48"/>
        <v>80.277395853645388</v>
      </c>
      <c r="N86" s="203"/>
      <c r="O86" s="188">
        <f t="shared" si="49"/>
        <v>136.89852850947142</v>
      </c>
      <c r="P86" s="203"/>
      <c r="Q86" s="190">
        <v>235268997</v>
      </c>
      <c r="R86" s="203"/>
      <c r="S86" s="188">
        <f t="shared" si="50"/>
        <v>976.09434885969029</v>
      </c>
      <c r="T86" s="203"/>
      <c r="U86" s="188">
        <f t="shared" si="51"/>
        <v>180.7876435573987</v>
      </c>
      <c r="V86" s="203"/>
      <c r="W86" s="190">
        <v>90448606</v>
      </c>
      <c r="X86" s="203"/>
      <c r="Y86" s="188">
        <f t="shared" si="52"/>
        <v>375.25714949529316</v>
      </c>
      <c r="Z86" s="203"/>
      <c r="AA86" s="188">
        <f t="shared" si="53"/>
        <v>251.94195118788753</v>
      </c>
      <c r="AB86" s="203"/>
      <c r="AC86" s="190">
        <v>186518943</v>
      </c>
      <c r="AD86" s="203"/>
      <c r="AE86" s="188">
        <f t="shared" si="54"/>
        <v>773.83798349589881</v>
      </c>
      <c r="AF86" s="203"/>
      <c r="AG86" s="188">
        <f t="shared" si="55"/>
        <v>201.17716098284836</v>
      </c>
      <c r="AH86" s="216"/>
      <c r="AI86" s="203"/>
      <c r="AJ86" s="190">
        <v>566108074</v>
      </c>
      <c r="AK86" s="203"/>
      <c r="AL86" s="188">
        <f t="shared" si="56"/>
        <v>2348.6940435047773</v>
      </c>
      <c r="AM86" s="203"/>
      <c r="AN86" s="188">
        <f t="shared" si="57"/>
        <v>115.64620262458499</v>
      </c>
      <c r="AO86" s="203"/>
      <c r="AP86" s="190">
        <v>69083320</v>
      </c>
      <c r="AQ86" s="203"/>
      <c r="AR86" s="188">
        <f t="shared" si="58"/>
        <v>286.61591247598858</v>
      </c>
      <c r="AS86" s="203"/>
      <c r="AT86" s="188">
        <f t="shared" si="59"/>
        <v>298.22737367290483</v>
      </c>
      <c r="AU86" s="203"/>
      <c r="AV86" s="190">
        <v>50676808</v>
      </c>
      <c r="AW86" s="203"/>
      <c r="AX86" s="188">
        <f t="shared" si="60"/>
        <v>210.25016699096795</v>
      </c>
      <c r="AY86" s="203"/>
      <c r="AZ86" s="188">
        <f t="shared" si="61"/>
        <v>140.50606949432009</v>
      </c>
      <c r="BA86" s="203"/>
      <c r="BB86" s="190">
        <v>0</v>
      </c>
      <c r="BC86" s="203"/>
      <c r="BD86" s="188">
        <f t="shared" si="62"/>
        <v>0</v>
      </c>
      <c r="BE86" s="203"/>
      <c r="BF86" s="188">
        <f t="shared" si="63"/>
        <v>0</v>
      </c>
      <c r="BG86" s="203"/>
      <c r="BH86" s="190">
        <f t="shared" si="64"/>
        <v>1267027209</v>
      </c>
      <c r="BI86" s="203"/>
      <c r="BJ86" s="203">
        <v>7</v>
      </c>
      <c r="BK86" s="203"/>
      <c r="BL86" s="190">
        <v>241031</v>
      </c>
      <c r="BM86" s="203"/>
      <c r="BN86" s="190">
        <f t="shared" si="65"/>
        <v>241031</v>
      </c>
      <c r="BO86" s="203"/>
      <c r="BP86" s="190">
        <f t="shared" si="66"/>
        <v>241031</v>
      </c>
      <c r="BQ86" s="203"/>
      <c r="BR86" s="190">
        <f t="shared" si="67"/>
        <v>241031</v>
      </c>
      <c r="BS86" s="203"/>
      <c r="BT86" s="190">
        <f t="shared" si="68"/>
        <v>241031</v>
      </c>
      <c r="BU86" s="203"/>
      <c r="BV86" s="190">
        <f t="shared" si="69"/>
        <v>241031</v>
      </c>
      <c r="BW86" s="203"/>
      <c r="BX86" s="190">
        <f t="shared" si="70"/>
        <v>241031</v>
      </c>
      <c r="BY86" s="203"/>
      <c r="BZ86" s="190">
        <f t="shared" si="71"/>
        <v>241031</v>
      </c>
      <c r="CA86" s="203"/>
      <c r="CB86" s="190">
        <f t="shared" si="72"/>
        <v>241031</v>
      </c>
      <c r="CC86" s="203"/>
      <c r="CD86" s="190">
        <f t="shared" si="73"/>
        <v>0</v>
      </c>
    </row>
    <row r="87" spans="1:82" ht="9.75" customHeight="1" x14ac:dyDescent="0.25">
      <c r="A87" s="203">
        <v>8</v>
      </c>
      <c r="B87" s="211"/>
      <c r="C87" s="10" t="s">
        <v>130</v>
      </c>
      <c r="D87" s="203"/>
      <c r="E87" s="190">
        <v>5910807</v>
      </c>
      <c r="F87" s="203"/>
      <c r="G87" s="188">
        <f t="shared" si="46"/>
        <v>78.544755096074624</v>
      </c>
      <c r="H87" s="203"/>
      <c r="I87" s="188">
        <f t="shared" si="47"/>
        <v>63.47225075282541</v>
      </c>
      <c r="J87" s="203"/>
      <c r="K87" s="190">
        <v>2450422</v>
      </c>
      <c r="L87" s="203"/>
      <c r="M87" s="188">
        <f t="shared" si="48"/>
        <v>32.562016636989398</v>
      </c>
      <c r="N87" s="203"/>
      <c r="O87" s="188">
        <f t="shared" si="49"/>
        <v>55.52860946101994</v>
      </c>
      <c r="P87" s="203"/>
      <c r="Q87" s="190">
        <v>29109652</v>
      </c>
      <c r="R87" s="203"/>
      <c r="S87" s="188">
        <f t="shared" si="50"/>
        <v>386.8186674462487</v>
      </c>
      <c r="T87" s="203"/>
      <c r="U87" s="188">
        <f t="shared" si="51"/>
        <v>71.644749765550387</v>
      </c>
      <c r="V87" s="203"/>
      <c r="W87" s="190">
        <v>4483864</v>
      </c>
      <c r="X87" s="203"/>
      <c r="Y87" s="188">
        <f t="shared" si="52"/>
        <v>59.583065352007864</v>
      </c>
      <c r="Z87" s="203"/>
      <c r="AA87" s="188">
        <f t="shared" si="53"/>
        <v>40.003165196799443</v>
      </c>
      <c r="AB87" s="203"/>
      <c r="AC87" s="190">
        <v>26038608</v>
      </c>
      <c r="AD87" s="203"/>
      <c r="AE87" s="188">
        <f t="shared" si="54"/>
        <v>346.00962075105645</v>
      </c>
      <c r="AF87" s="203"/>
      <c r="AG87" s="188">
        <f t="shared" si="55"/>
        <v>89.953239127630013</v>
      </c>
      <c r="AH87" s="216"/>
      <c r="AI87" s="203"/>
      <c r="AJ87" s="190">
        <v>116701152</v>
      </c>
      <c r="AK87" s="203"/>
      <c r="AL87" s="188">
        <f t="shared" si="56"/>
        <v>1550.7634411459856</v>
      </c>
      <c r="AM87" s="203"/>
      <c r="AN87" s="188">
        <f t="shared" si="57"/>
        <v>76.357286141004579</v>
      </c>
      <c r="AO87" s="203"/>
      <c r="AP87" s="190">
        <v>2518757</v>
      </c>
      <c r="AQ87" s="203"/>
      <c r="AR87" s="188">
        <f t="shared" si="58"/>
        <v>33.470074680415657</v>
      </c>
      <c r="AS87" s="203"/>
      <c r="AT87" s="188">
        <f t="shared" si="59"/>
        <v>34.826023378630708</v>
      </c>
      <c r="AU87" s="203"/>
      <c r="AV87" s="190">
        <v>1901124</v>
      </c>
      <c r="AW87" s="203"/>
      <c r="AX87" s="188">
        <f t="shared" si="60"/>
        <v>25.262763441145985</v>
      </c>
      <c r="AY87" s="203"/>
      <c r="AZ87" s="188">
        <f t="shared" si="61"/>
        <v>16.882610113849331</v>
      </c>
      <c r="BA87" s="203"/>
      <c r="BB87" s="190">
        <v>0</v>
      </c>
      <c r="BC87" s="203"/>
      <c r="BD87" s="188">
        <f t="shared" si="62"/>
        <v>0</v>
      </c>
      <c r="BE87" s="203"/>
      <c r="BF87" s="188">
        <f t="shared" si="63"/>
        <v>0</v>
      </c>
      <c r="BG87" s="203"/>
      <c r="BH87" s="190">
        <f t="shared" si="64"/>
        <v>189114386</v>
      </c>
      <c r="BI87" s="203"/>
      <c r="BJ87" s="203">
        <v>8</v>
      </c>
      <c r="BK87" s="203"/>
      <c r="BL87" s="190">
        <v>75254</v>
      </c>
      <c r="BM87" s="203"/>
      <c r="BN87" s="190">
        <f t="shared" si="65"/>
        <v>75254</v>
      </c>
      <c r="BO87" s="203"/>
      <c r="BP87" s="190">
        <f t="shared" si="66"/>
        <v>75254</v>
      </c>
      <c r="BQ87" s="203"/>
      <c r="BR87" s="190">
        <f t="shared" si="67"/>
        <v>75254</v>
      </c>
      <c r="BS87" s="203"/>
      <c r="BT87" s="190">
        <f t="shared" si="68"/>
        <v>75254</v>
      </c>
      <c r="BU87" s="203"/>
      <c r="BV87" s="190">
        <f t="shared" si="69"/>
        <v>75254</v>
      </c>
      <c r="BW87" s="203"/>
      <c r="BX87" s="190">
        <f t="shared" si="70"/>
        <v>75254</v>
      </c>
      <c r="BY87" s="203"/>
      <c r="BZ87" s="190">
        <f t="shared" si="71"/>
        <v>75254</v>
      </c>
      <c r="CA87" s="203"/>
      <c r="CB87" s="190">
        <f t="shared" si="72"/>
        <v>75254</v>
      </c>
      <c r="CC87" s="203"/>
      <c r="CD87" s="190">
        <f t="shared" si="73"/>
        <v>0</v>
      </c>
    </row>
    <row r="88" spans="1:82" ht="9.75" customHeight="1" x14ac:dyDescent="0.25">
      <c r="A88" s="203">
        <v>9</v>
      </c>
      <c r="B88" s="211"/>
      <c r="C88" s="10" t="s">
        <v>131</v>
      </c>
      <c r="D88" s="203"/>
      <c r="E88" s="190">
        <v>1146000</v>
      </c>
      <c r="F88" s="203"/>
      <c r="G88" s="188">
        <f t="shared" si="46"/>
        <v>258.74915330774439</v>
      </c>
      <c r="H88" s="203"/>
      <c r="I88" s="188">
        <f t="shared" si="47"/>
        <v>209.0959621777622</v>
      </c>
      <c r="J88" s="203"/>
      <c r="K88" s="190">
        <v>558366</v>
      </c>
      <c r="L88" s="203"/>
      <c r="M88" s="188">
        <f t="shared" si="48"/>
        <v>126.07044479566494</v>
      </c>
      <c r="N88" s="203"/>
      <c r="O88" s="188">
        <f t="shared" si="49"/>
        <v>214.99026217200537</v>
      </c>
      <c r="P88" s="203"/>
      <c r="Q88" s="190">
        <v>2621537</v>
      </c>
      <c r="R88" s="203"/>
      <c r="S88" s="188">
        <f t="shared" si="50"/>
        <v>591.90268683675777</v>
      </c>
      <c r="T88" s="203"/>
      <c r="U88" s="188">
        <f t="shared" si="51"/>
        <v>109.62945548606227</v>
      </c>
      <c r="V88" s="203"/>
      <c r="W88" s="190">
        <v>1347909</v>
      </c>
      <c r="X88" s="203"/>
      <c r="Y88" s="188">
        <f t="shared" si="52"/>
        <v>304.33709641002486</v>
      </c>
      <c r="Z88" s="203"/>
      <c r="AA88" s="188">
        <f t="shared" si="53"/>
        <v>204.32730460038746</v>
      </c>
      <c r="AB88" s="203"/>
      <c r="AC88" s="190">
        <v>1970754</v>
      </c>
      <c r="AD88" s="203"/>
      <c r="AE88" s="188">
        <f t="shared" si="54"/>
        <v>444.965906525175</v>
      </c>
      <c r="AF88" s="203"/>
      <c r="AG88" s="188">
        <f t="shared" si="55"/>
        <v>115.67922448635997</v>
      </c>
      <c r="AH88" s="216"/>
      <c r="AI88" s="203"/>
      <c r="AJ88" s="190">
        <v>11112119</v>
      </c>
      <c r="AK88" s="203"/>
      <c r="AL88" s="188">
        <f t="shared" si="56"/>
        <v>2508.9453601264395</v>
      </c>
      <c r="AM88" s="203"/>
      <c r="AN88" s="188">
        <f t="shared" si="57"/>
        <v>123.53673919069756</v>
      </c>
      <c r="AO88" s="203"/>
      <c r="AP88" s="190">
        <v>685867</v>
      </c>
      <c r="AQ88" s="203"/>
      <c r="AR88" s="188">
        <f t="shared" si="58"/>
        <v>154.85820727026416</v>
      </c>
      <c r="AS88" s="203"/>
      <c r="AT88" s="188">
        <f t="shared" si="59"/>
        <v>161.13186475567446</v>
      </c>
      <c r="AU88" s="203"/>
      <c r="AV88" s="190">
        <v>641317</v>
      </c>
      <c r="AW88" s="203"/>
      <c r="AX88" s="188">
        <f t="shared" si="60"/>
        <v>144.79950327387672</v>
      </c>
      <c r="AY88" s="203"/>
      <c r="AZ88" s="188">
        <f t="shared" si="61"/>
        <v>96.766672583029873</v>
      </c>
      <c r="BA88" s="203"/>
      <c r="BB88" s="190">
        <v>0</v>
      </c>
      <c r="BC88" s="203"/>
      <c r="BD88" s="188">
        <f t="shared" si="62"/>
        <v>0</v>
      </c>
      <c r="BE88" s="203"/>
      <c r="BF88" s="188">
        <f t="shared" si="63"/>
        <v>0</v>
      </c>
      <c r="BG88" s="203"/>
      <c r="BH88" s="190">
        <f t="shared" si="64"/>
        <v>20083869</v>
      </c>
      <c r="BI88" s="203"/>
      <c r="BJ88" s="203">
        <v>9</v>
      </c>
      <c r="BK88" s="203"/>
      <c r="BL88" s="190">
        <v>4429</v>
      </c>
      <c r="BM88" s="203"/>
      <c r="BN88" s="190">
        <f t="shared" si="65"/>
        <v>4429</v>
      </c>
      <c r="BO88" s="203"/>
      <c r="BP88" s="190">
        <f t="shared" si="66"/>
        <v>4429</v>
      </c>
      <c r="BQ88" s="203"/>
      <c r="BR88" s="190">
        <f t="shared" si="67"/>
        <v>4429</v>
      </c>
      <c r="BS88" s="203"/>
      <c r="BT88" s="190">
        <f t="shared" si="68"/>
        <v>4429</v>
      </c>
      <c r="BU88" s="203"/>
      <c r="BV88" s="190">
        <f t="shared" si="69"/>
        <v>4429</v>
      </c>
      <c r="BW88" s="203"/>
      <c r="BX88" s="190">
        <f t="shared" si="70"/>
        <v>4429</v>
      </c>
      <c r="BY88" s="203"/>
      <c r="BZ88" s="190">
        <f t="shared" si="71"/>
        <v>4429</v>
      </c>
      <c r="CA88" s="203"/>
      <c r="CB88" s="190">
        <f t="shared" si="72"/>
        <v>4429</v>
      </c>
      <c r="CC88" s="203"/>
      <c r="CD88" s="190">
        <f t="shared" si="73"/>
        <v>0</v>
      </c>
    </row>
    <row r="89" spans="1:82" ht="9.75" customHeight="1" x14ac:dyDescent="0.25">
      <c r="A89" s="203">
        <v>10</v>
      </c>
      <c r="B89" s="211"/>
      <c r="C89" s="10" t="s">
        <v>132</v>
      </c>
      <c r="D89" s="203"/>
      <c r="E89" s="190">
        <v>4686665</v>
      </c>
      <c r="F89" s="203"/>
      <c r="G89" s="188">
        <f t="shared" si="46"/>
        <v>59.833075872282294</v>
      </c>
      <c r="H89" s="203"/>
      <c r="I89" s="188">
        <f t="shared" si="47"/>
        <v>48.351286988329107</v>
      </c>
      <c r="J89" s="203"/>
      <c r="K89" s="190">
        <v>3722568</v>
      </c>
      <c r="L89" s="203"/>
      <c r="M89" s="188">
        <f t="shared" si="48"/>
        <v>47.524773710886137</v>
      </c>
      <c r="N89" s="203"/>
      <c r="O89" s="188">
        <f t="shared" si="49"/>
        <v>81.044875952717931</v>
      </c>
      <c r="P89" s="203"/>
      <c r="Q89" s="190">
        <v>22521361</v>
      </c>
      <c r="R89" s="203"/>
      <c r="S89" s="188">
        <f t="shared" si="50"/>
        <v>287.52264167805026</v>
      </c>
      <c r="T89" s="203"/>
      <c r="U89" s="188">
        <f t="shared" si="51"/>
        <v>53.253602911540895</v>
      </c>
      <c r="V89" s="203"/>
      <c r="W89" s="190">
        <v>10241628</v>
      </c>
      <c r="X89" s="203"/>
      <c r="Y89" s="188">
        <f t="shared" si="52"/>
        <v>130.75142029133528</v>
      </c>
      <c r="Z89" s="203"/>
      <c r="AA89" s="188">
        <f t="shared" si="53"/>
        <v>87.784517878185682</v>
      </c>
      <c r="AB89" s="203"/>
      <c r="AC89" s="190">
        <v>20108660</v>
      </c>
      <c r="AD89" s="203"/>
      <c r="AE89" s="188">
        <f t="shared" si="54"/>
        <v>256.72049943188347</v>
      </c>
      <c r="AF89" s="203"/>
      <c r="AG89" s="188">
        <f t="shared" si="55"/>
        <v>66.740457748645738</v>
      </c>
      <c r="AH89" s="216"/>
      <c r="AI89" s="203"/>
      <c r="AJ89" s="190">
        <v>104170995</v>
      </c>
      <c r="AK89" s="203"/>
      <c r="AL89" s="188">
        <f t="shared" si="56"/>
        <v>1329.9160591862528</v>
      </c>
      <c r="AM89" s="203"/>
      <c r="AN89" s="188">
        <f t="shared" si="57"/>
        <v>65.483089412888916</v>
      </c>
      <c r="AO89" s="203"/>
      <c r="AP89" s="190">
        <v>3528601</v>
      </c>
      <c r="AQ89" s="203"/>
      <c r="AR89" s="188">
        <f t="shared" si="58"/>
        <v>45.048462255358807</v>
      </c>
      <c r="AS89" s="203"/>
      <c r="AT89" s="188">
        <f t="shared" si="59"/>
        <v>46.873477715736179</v>
      </c>
      <c r="AU89" s="203"/>
      <c r="AV89" s="190">
        <v>7044036</v>
      </c>
      <c r="AW89" s="203"/>
      <c r="AX89" s="188">
        <f t="shared" si="60"/>
        <v>89.928838616604324</v>
      </c>
      <c r="AY89" s="203"/>
      <c r="AZ89" s="188">
        <f t="shared" si="61"/>
        <v>60.097681866530486</v>
      </c>
      <c r="BA89" s="203"/>
      <c r="BB89" s="190">
        <v>0</v>
      </c>
      <c r="BC89" s="203"/>
      <c r="BD89" s="188">
        <f t="shared" si="62"/>
        <v>0</v>
      </c>
      <c r="BE89" s="203"/>
      <c r="BF89" s="188">
        <f t="shared" si="63"/>
        <v>0</v>
      </c>
      <c r="BG89" s="203"/>
      <c r="BH89" s="190">
        <f t="shared" si="64"/>
        <v>176024514</v>
      </c>
      <c r="BI89" s="203"/>
      <c r="BJ89" s="203">
        <v>10</v>
      </c>
      <c r="BK89" s="203"/>
      <c r="BL89" s="190">
        <v>78329</v>
      </c>
      <c r="BM89" s="203"/>
      <c r="BN89" s="190">
        <f t="shared" si="65"/>
        <v>78329</v>
      </c>
      <c r="BO89" s="203"/>
      <c r="BP89" s="190">
        <f t="shared" si="66"/>
        <v>78329</v>
      </c>
      <c r="BQ89" s="203"/>
      <c r="BR89" s="190">
        <f t="shared" si="67"/>
        <v>78329</v>
      </c>
      <c r="BS89" s="203"/>
      <c r="BT89" s="190">
        <f t="shared" si="68"/>
        <v>78329</v>
      </c>
      <c r="BU89" s="203"/>
      <c r="BV89" s="190">
        <f t="shared" si="69"/>
        <v>78329</v>
      </c>
      <c r="BW89" s="203"/>
      <c r="BX89" s="190">
        <f t="shared" si="70"/>
        <v>78329</v>
      </c>
      <c r="BY89" s="203"/>
      <c r="BZ89" s="190">
        <f t="shared" si="71"/>
        <v>78329</v>
      </c>
      <c r="CA89" s="203"/>
      <c r="CB89" s="190">
        <f t="shared" si="72"/>
        <v>78329</v>
      </c>
      <c r="CC89" s="203"/>
      <c r="CD89" s="190">
        <f t="shared" si="73"/>
        <v>0</v>
      </c>
    </row>
    <row r="90" spans="1:82" ht="9.75" customHeight="1" x14ac:dyDescent="0.25">
      <c r="A90" s="203">
        <v>11</v>
      </c>
      <c r="B90" s="211"/>
      <c r="C90" s="10" t="s">
        <v>133</v>
      </c>
      <c r="D90" s="203"/>
      <c r="E90" s="190">
        <v>1225268</v>
      </c>
      <c r="F90" s="203"/>
      <c r="G90" s="188">
        <f t="shared" si="46"/>
        <v>190.49564676616916</v>
      </c>
      <c r="H90" s="203"/>
      <c r="I90" s="188">
        <f t="shared" si="47"/>
        <v>153.94010006236834</v>
      </c>
      <c r="J90" s="203"/>
      <c r="K90" s="190">
        <v>687095</v>
      </c>
      <c r="L90" s="203"/>
      <c r="M90" s="188">
        <f t="shared" si="48"/>
        <v>106.82447139303483</v>
      </c>
      <c r="N90" s="203"/>
      <c r="O90" s="188">
        <f t="shared" si="49"/>
        <v>182.16974762322852</v>
      </c>
      <c r="P90" s="203"/>
      <c r="Q90" s="190">
        <v>1748278</v>
      </c>
      <c r="R90" s="203"/>
      <c r="S90" s="188">
        <f t="shared" si="50"/>
        <v>271.80939054726366</v>
      </c>
      <c r="T90" s="203"/>
      <c r="U90" s="188">
        <f t="shared" si="51"/>
        <v>50.343267811374382</v>
      </c>
      <c r="V90" s="203"/>
      <c r="W90" s="190">
        <v>1648838</v>
      </c>
      <c r="X90" s="203"/>
      <c r="Y90" s="188">
        <f t="shared" si="52"/>
        <v>256.34919154228857</v>
      </c>
      <c r="Z90" s="203"/>
      <c r="AA90" s="188">
        <f t="shared" si="53"/>
        <v>172.10895405848032</v>
      </c>
      <c r="AB90" s="203"/>
      <c r="AC90" s="190">
        <v>4893033</v>
      </c>
      <c r="AD90" s="203"/>
      <c r="AE90" s="188">
        <f t="shared" si="54"/>
        <v>760.73274253731347</v>
      </c>
      <c r="AF90" s="203"/>
      <c r="AG90" s="188">
        <f t="shared" si="55"/>
        <v>197.77014914539143</v>
      </c>
      <c r="AH90" s="216"/>
      <c r="AI90" s="203"/>
      <c r="AJ90" s="190">
        <v>8247194</v>
      </c>
      <c r="AK90" s="203"/>
      <c r="AL90" s="188">
        <f t="shared" si="56"/>
        <v>1282.2129975124378</v>
      </c>
      <c r="AM90" s="203"/>
      <c r="AN90" s="188">
        <f t="shared" si="57"/>
        <v>63.134261581780294</v>
      </c>
      <c r="AO90" s="203"/>
      <c r="AP90" s="190">
        <v>426440</v>
      </c>
      <c r="AQ90" s="203"/>
      <c r="AR90" s="188">
        <f t="shared" si="58"/>
        <v>66.299751243781088</v>
      </c>
      <c r="AS90" s="203"/>
      <c r="AT90" s="188">
        <f t="shared" si="59"/>
        <v>68.985704658865316</v>
      </c>
      <c r="AU90" s="203"/>
      <c r="AV90" s="190">
        <v>430457</v>
      </c>
      <c r="AW90" s="203"/>
      <c r="AX90" s="188">
        <f t="shared" si="60"/>
        <v>66.924284825870643</v>
      </c>
      <c r="AY90" s="203"/>
      <c r="AZ90" s="188">
        <f t="shared" si="61"/>
        <v>44.724189041930238</v>
      </c>
      <c r="BA90" s="203"/>
      <c r="BB90" s="190">
        <v>0</v>
      </c>
      <c r="BC90" s="203"/>
      <c r="BD90" s="188">
        <f t="shared" si="62"/>
        <v>0</v>
      </c>
      <c r="BE90" s="203"/>
      <c r="BF90" s="188">
        <f t="shared" si="63"/>
        <v>0</v>
      </c>
      <c r="BG90" s="203"/>
      <c r="BH90" s="190">
        <f t="shared" si="64"/>
        <v>19306603</v>
      </c>
      <c r="BI90" s="203"/>
      <c r="BJ90" s="203">
        <v>11</v>
      </c>
      <c r="BK90" s="203"/>
      <c r="BL90" s="190">
        <v>6432</v>
      </c>
      <c r="BM90" s="203"/>
      <c r="BN90" s="190">
        <f t="shared" si="65"/>
        <v>6432</v>
      </c>
      <c r="BO90" s="203"/>
      <c r="BP90" s="190">
        <f t="shared" si="66"/>
        <v>6432</v>
      </c>
      <c r="BQ90" s="203"/>
      <c r="BR90" s="190">
        <f t="shared" si="67"/>
        <v>6432</v>
      </c>
      <c r="BS90" s="203"/>
      <c r="BT90" s="190">
        <f t="shared" si="68"/>
        <v>6432</v>
      </c>
      <c r="BU90" s="203"/>
      <c r="BV90" s="190">
        <f t="shared" si="69"/>
        <v>6432</v>
      </c>
      <c r="BW90" s="203"/>
      <c r="BX90" s="190">
        <f t="shared" si="70"/>
        <v>6432</v>
      </c>
      <c r="BY90" s="203"/>
      <c r="BZ90" s="190">
        <f t="shared" si="71"/>
        <v>6432</v>
      </c>
      <c r="CA90" s="203"/>
      <c r="CB90" s="190">
        <f t="shared" si="72"/>
        <v>6432</v>
      </c>
      <c r="CC90" s="203"/>
      <c r="CD90" s="190">
        <f t="shared" si="73"/>
        <v>0</v>
      </c>
    </row>
    <row r="91" spans="1:82" ht="9.75" customHeight="1" x14ac:dyDescent="0.25">
      <c r="A91" s="203">
        <v>12</v>
      </c>
      <c r="B91" s="211"/>
      <c r="C91" s="10" t="s">
        <v>134</v>
      </c>
      <c r="D91" s="203"/>
      <c r="E91" s="190">
        <v>3736027</v>
      </c>
      <c r="F91" s="203"/>
      <c r="G91" s="188">
        <f t="shared" si="46"/>
        <v>112.23344748858447</v>
      </c>
      <c r="H91" s="203"/>
      <c r="I91" s="188">
        <f t="shared" si="47"/>
        <v>90.696183508827474</v>
      </c>
      <c r="J91" s="203"/>
      <c r="K91" s="190">
        <v>2555024</v>
      </c>
      <c r="L91" s="203"/>
      <c r="M91" s="188">
        <f t="shared" si="48"/>
        <v>76.755106945445803</v>
      </c>
      <c r="N91" s="203"/>
      <c r="O91" s="188">
        <f t="shared" si="49"/>
        <v>130.89190406195129</v>
      </c>
      <c r="P91" s="203"/>
      <c r="Q91" s="190">
        <v>15205605</v>
      </c>
      <c r="R91" s="203"/>
      <c r="S91" s="188">
        <f t="shared" si="50"/>
        <v>456.78938356164383</v>
      </c>
      <c r="T91" s="203"/>
      <c r="U91" s="188">
        <f t="shared" si="51"/>
        <v>84.604399515909051</v>
      </c>
      <c r="V91" s="203"/>
      <c r="W91" s="190">
        <v>1571935</v>
      </c>
      <c r="X91" s="203"/>
      <c r="Y91" s="188">
        <f t="shared" si="52"/>
        <v>47.222272290314827</v>
      </c>
      <c r="Z91" s="203"/>
      <c r="AA91" s="188">
        <f t="shared" si="53"/>
        <v>31.70431645699227</v>
      </c>
      <c r="AB91" s="203"/>
      <c r="AC91" s="190">
        <v>4947891</v>
      </c>
      <c r="AD91" s="203"/>
      <c r="AE91" s="188">
        <f t="shared" si="54"/>
        <v>148.63887887527036</v>
      </c>
      <c r="AF91" s="203"/>
      <c r="AG91" s="188">
        <f t="shared" si="55"/>
        <v>38.64212962086895</v>
      </c>
      <c r="AH91" s="216"/>
      <c r="AI91" s="203"/>
      <c r="AJ91" s="190">
        <v>54365269</v>
      </c>
      <c r="AK91" s="203"/>
      <c r="AL91" s="188">
        <f t="shared" si="56"/>
        <v>1633.1791937034366</v>
      </c>
      <c r="AM91" s="203"/>
      <c r="AN91" s="188">
        <f t="shared" si="57"/>
        <v>80.415315259814008</v>
      </c>
      <c r="AO91" s="203"/>
      <c r="AP91" s="190">
        <v>2859672</v>
      </c>
      <c r="AQ91" s="203"/>
      <c r="AR91" s="188">
        <f t="shared" si="58"/>
        <v>85.906993511175202</v>
      </c>
      <c r="AS91" s="203"/>
      <c r="AT91" s="188">
        <f t="shared" si="59"/>
        <v>89.387280816515641</v>
      </c>
      <c r="AU91" s="203"/>
      <c r="AV91" s="190">
        <v>4207339</v>
      </c>
      <c r="AW91" s="203"/>
      <c r="AX91" s="188">
        <f t="shared" si="60"/>
        <v>126.3920632059601</v>
      </c>
      <c r="AY91" s="203"/>
      <c r="AZ91" s="188">
        <f t="shared" si="61"/>
        <v>84.465340838992148</v>
      </c>
      <c r="BA91" s="203"/>
      <c r="BB91" s="190">
        <v>0</v>
      </c>
      <c r="BC91" s="203"/>
      <c r="BD91" s="188">
        <f t="shared" si="62"/>
        <v>0</v>
      </c>
      <c r="BE91" s="203"/>
      <c r="BF91" s="188">
        <f t="shared" si="63"/>
        <v>0</v>
      </c>
      <c r="BG91" s="203"/>
      <c r="BH91" s="190">
        <f t="shared" si="64"/>
        <v>89448762</v>
      </c>
      <c r="BI91" s="203"/>
      <c r="BJ91" s="203">
        <v>12</v>
      </c>
      <c r="BK91" s="203"/>
      <c r="BL91" s="190">
        <v>33288</v>
      </c>
      <c r="BM91" s="203"/>
      <c r="BN91" s="190">
        <f t="shared" si="65"/>
        <v>33288</v>
      </c>
      <c r="BO91" s="203"/>
      <c r="BP91" s="190">
        <f t="shared" si="66"/>
        <v>33288</v>
      </c>
      <c r="BQ91" s="203"/>
      <c r="BR91" s="190">
        <f t="shared" si="67"/>
        <v>33288</v>
      </c>
      <c r="BS91" s="203"/>
      <c r="BT91" s="190">
        <f t="shared" si="68"/>
        <v>33288</v>
      </c>
      <c r="BU91" s="203"/>
      <c r="BV91" s="190">
        <f t="shared" si="69"/>
        <v>33288</v>
      </c>
      <c r="BW91" s="203"/>
      <c r="BX91" s="190">
        <f t="shared" si="70"/>
        <v>33288</v>
      </c>
      <c r="BY91" s="203"/>
      <c r="BZ91" s="190">
        <f t="shared" si="71"/>
        <v>33288</v>
      </c>
      <c r="CA91" s="203"/>
      <c r="CB91" s="190">
        <f t="shared" si="72"/>
        <v>33288</v>
      </c>
      <c r="CC91" s="203"/>
      <c r="CD91" s="190">
        <f t="shared" si="73"/>
        <v>0</v>
      </c>
    </row>
    <row r="92" spans="1:82" ht="9.75" customHeight="1" x14ac:dyDescent="0.25">
      <c r="A92" s="203">
        <v>13</v>
      </c>
      <c r="B92" s="211"/>
      <c r="C92" s="10" t="s">
        <v>135</v>
      </c>
      <c r="D92" s="203"/>
      <c r="E92" s="190">
        <v>1703431</v>
      </c>
      <c r="F92" s="203"/>
      <c r="G92" s="188">
        <f t="shared" si="46"/>
        <v>103.35725987500759</v>
      </c>
      <c r="H92" s="203"/>
      <c r="I92" s="188">
        <f t="shared" si="47"/>
        <v>83.523309836372277</v>
      </c>
      <c r="J92" s="203"/>
      <c r="K92" s="190">
        <v>1662746</v>
      </c>
      <c r="L92" s="203"/>
      <c r="M92" s="188">
        <f t="shared" si="48"/>
        <v>100.88865966870942</v>
      </c>
      <c r="N92" s="203"/>
      <c r="O92" s="188">
        <f t="shared" si="49"/>
        <v>172.04729806032935</v>
      </c>
      <c r="P92" s="203"/>
      <c r="Q92" s="190">
        <v>11528118</v>
      </c>
      <c r="R92" s="203"/>
      <c r="S92" s="188">
        <f t="shared" si="50"/>
        <v>699.47927916995332</v>
      </c>
      <c r="T92" s="203"/>
      <c r="U92" s="188">
        <f t="shared" si="51"/>
        <v>129.55429026517336</v>
      </c>
      <c r="V92" s="203"/>
      <c r="W92" s="190">
        <v>1907087</v>
      </c>
      <c r="X92" s="203"/>
      <c r="Y92" s="188">
        <f t="shared" si="52"/>
        <v>115.71427704629573</v>
      </c>
      <c r="Z92" s="203"/>
      <c r="AA92" s="188">
        <f t="shared" si="53"/>
        <v>77.68880827067413</v>
      </c>
      <c r="AB92" s="203"/>
      <c r="AC92" s="190">
        <v>5922290</v>
      </c>
      <c r="AD92" s="203"/>
      <c r="AE92" s="188">
        <f t="shared" si="54"/>
        <v>359.34045264243673</v>
      </c>
      <c r="AF92" s="203"/>
      <c r="AG92" s="188">
        <f t="shared" si="55"/>
        <v>93.418898568811628</v>
      </c>
      <c r="AH92" s="216"/>
      <c r="AI92" s="203"/>
      <c r="AJ92" s="190">
        <v>22237567</v>
      </c>
      <c r="AK92" s="203"/>
      <c r="AL92" s="188">
        <f t="shared" si="56"/>
        <v>1349.2850555184759</v>
      </c>
      <c r="AM92" s="203"/>
      <c r="AN92" s="188">
        <f t="shared" si="57"/>
        <v>66.436789994139858</v>
      </c>
      <c r="AO92" s="203"/>
      <c r="AP92" s="190">
        <v>579409</v>
      </c>
      <c r="AQ92" s="203"/>
      <c r="AR92" s="188">
        <f t="shared" si="58"/>
        <v>35.156179843456101</v>
      </c>
      <c r="AS92" s="203"/>
      <c r="AT92" s="188">
        <f t="shared" si="59"/>
        <v>36.580436489075176</v>
      </c>
      <c r="AU92" s="203"/>
      <c r="AV92" s="190">
        <v>594805</v>
      </c>
      <c r="AW92" s="203"/>
      <c r="AX92" s="188">
        <f t="shared" si="60"/>
        <v>36.090346459559491</v>
      </c>
      <c r="AY92" s="203"/>
      <c r="AZ92" s="188">
        <f t="shared" si="61"/>
        <v>24.118471819995239</v>
      </c>
      <c r="BA92" s="203"/>
      <c r="BB92" s="190">
        <v>0</v>
      </c>
      <c r="BC92" s="203"/>
      <c r="BD92" s="188">
        <f t="shared" si="62"/>
        <v>0</v>
      </c>
      <c r="BE92" s="203"/>
      <c r="BF92" s="188">
        <f t="shared" si="63"/>
        <v>0</v>
      </c>
      <c r="BG92" s="203"/>
      <c r="BH92" s="190">
        <f t="shared" si="64"/>
        <v>46135453</v>
      </c>
      <c r="BI92" s="203"/>
      <c r="BJ92" s="203">
        <v>13</v>
      </c>
      <c r="BK92" s="203"/>
      <c r="BL92" s="190">
        <v>16481</v>
      </c>
      <c r="BM92" s="203"/>
      <c r="BN92" s="190">
        <f t="shared" si="65"/>
        <v>16481</v>
      </c>
      <c r="BO92" s="203"/>
      <c r="BP92" s="190">
        <f t="shared" si="66"/>
        <v>16481</v>
      </c>
      <c r="BQ92" s="203"/>
      <c r="BR92" s="190">
        <f t="shared" si="67"/>
        <v>16481</v>
      </c>
      <c r="BS92" s="203"/>
      <c r="BT92" s="190">
        <f t="shared" si="68"/>
        <v>16481</v>
      </c>
      <c r="BU92" s="203"/>
      <c r="BV92" s="190">
        <f t="shared" si="69"/>
        <v>16481</v>
      </c>
      <c r="BW92" s="203"/>
      <c r="BX92" s="190">
        <f t="shared" si="70"/>
        <v>16481</v>
      </c>
      <c r="BY92" s="203"/>
      <c r="BZ92" s="190">
        <f t="shared" si="71"/>
        <v>16481</v>
      </c>
      <c r="CA92" s="203"/>
      <c r="CB92" s="190">
        <f t="shared" si="72"/>
        <v>16481</v>
      </c>
      <c r="CC92" s="203"/>
      <c r="CD92" s="190">
        <f t="shared" si="73"/>
        <v>0</v>
      </c>
    </row>
    <row r="93" spans="1:82" ht="9.75" customHeight="1" x14ac:dyDescent="0.25">
      <c r="A93" s="203">
        <v>14</v>
      </c>
      <c r="B93" s="211"/>
      <c r="C93" s="10" t="s">
        <v>136</v>
      </c>
      <c r="D93" s="203"/>
      <c r="E93" s="190">
        <v>2003427</v>
      </c>
      <c r="F93" s="203"/>
      <c r="G93" s="188">
        <f t="shared" si="46"/>
        <v>92.854421579532811</v>
      </c>
      <c r="H93" s="203"/>
      <c r="I93" s="188">
        <f t="shared" si="47"/>
        <v>75.035934898461647</v>
      </c>
      <c r="J93" s="203"/>
      <c r="K93" s="190">
        <v>2505479</v>
      </c>
      <c r="L93" s="203"/>
      <c r="M93" s="188">
        <f t="shared" si="48"/>
        <v>116.12342417500928</v>
      </c>
      <c r="N93" s="203"/>
      <c r="O93" s="188">
        <f t="shared" si="49"/>
        <v>198.02742385941588</v>
      </c>
      <c r="P93" s="203"/>
      <c r="Q93" s="190">
        <v>8907104</v>
      </c>
      <c r="R93" s="203"/>
      <c r="S93" s="188">
        <f t="shared" si="50"/>
        <v>412.82461994809046</v>
      </c>
      <c r="T93" s="203"/>
      <c r="U93" s="188">
        <f t="shared" si="51"/>
        <v>76.461451016578167</v>
      </c>
      <c r="V93" s="203"/>
      <c r="W93" s="190">
        <v>5562757</v>
      </c>
      <c r="X93" s="203"/>
      <c r="Y93" s="188">
        <f t="shared" si="52"/>
        <v>257.82151464590288</v>
      </c>
      <c r="Z93" s="203"/>
      <c r="AA93" s="188">
        <f t="shared" si="53"/>
        <v>173.0974494302607</v>
      </c>
      <c r="AB93" s="203"/>
      <c r="AC93" s="190">
        <v>14097759</v>
      </c>
      <c r="AD93" s="203"/>
      <c r="AE93" s="188">
        <f t="shared" si="54"/>
        <v>653.40002780867633</v>
      </c>
      <c r="AF93" s="203"/>
      <c r="AG93" s="188">
        <f t="shared" si="55"/>
        <v>169.86651648556656</v>
      </c>
      <c r="AH93" s="216"/>
      <c r="AI93" s="203"/>
      <c r="AJ93" s="190">
        <v>34026238</v>
      </c>
      <c r="AK93" s="203"/>
      <c r="AL93" s="188">
        <f t="shared" si="56"/>
        <v>1577.0410641453466</v>
      </c>
      <c r="AM93" s="203"/>
      <c r="AN93" s="188">
        <f t="shared" si="57"/>
        <v>77.651157227483694</v>
      </c>
      <c r="AO93" s="203"/>
      <c r="AP93" s="190">
        <v>1575430</v>
      </c>
      <c r="AQ93" s="203"/>
      <c r="AR93" s="188">
        <f t="shared" si="58"/>
        <v>73.017704857248802</v>
      </c>
      <c r="AS93" s="203"/>
      <c r="AT93" s="188">
        <f t="shared" si="59"/>
        <v>75.975817822134729</v>
      </c>
      <c r="AU93" s="203"/>
      <c r="AV93" s="190">
        <v>4170959</v>
      </c>
      <c r="AW93" s="203"/>
      <c r="AX93" s="188">
        <f t="shared" si="60"/>
        <v>193.31474786800149</v>
      </c>
      <c r="AY93" s="203"/>
      <c r="AZ93" s="188">
        <f t="shared" si="61"/>
        <v>129.18846052276959</v>
      </c>
      <c r="BA93" s="203"/>
      <c r="BB93" s="190">
        <v>0</v>
      </c>
      <c r="BC93" s="203"/>
      <c r="BD93" s="188">
        <f t="shared" si="62"/>
        <v>0</v>
      </c>
      <c r="BE93" s="203"/>
      <c r="BF93" s="188">
        <f t="shared" si="63"/>
        <v>0</v>
      </c>
      <c r="BG93" s="203"/>
      <c r="BH93" s="190">
        <f t="shared" si="64"/>
        <v>72849153</v>
      </c>
      <c r="BI93" s="203"/>
      <c r="BJ93" s="203">
        <v>14</v>
      </c>
      <c r="BK93" s="203"/>
      <c r="BL93" s="190">
        <v>21576</v>
      </c>
      <c r="BM93" s="203"/>
      <c r="BN93" s="190">
        <f t="shared" si="65"/>
        <v>21576</v>
      </c>
      <c r="BO93" s="203"/>
      <c r="BP93" s="190">
        <f t="shared" si="66"/>
        <v>21576</v>
      </c>
      <c r="BQ93" s="203"/>
      <c r="BR93" s="190">
        <f t="shared" si="67"/>
        <v>21576</v>
      </c>
      <c r="BS93" s="203"/>
      <c r="BT93" s="190">
        <f t="shared" si="68"/>
        <v>21576</v>
      </c>
      <c r="BU93" s="203"/>
      <c r="BV93" s="190">
        <f t="shared" si="69"/>
        <v>21576</v>
      </c>
      <c r="BW93" s="203"/>
      <c r="BX93" s="190">
        <f t="shared" si="70"/>
        <v>21576</v>
      </c>
      <c r="BY93" s="203"/>
      <c r="BZ93" s="190">
        <f t="shared" si="71"/>
        <v>21576</v>
      </c>
      <c r="CA93" s="203"/>
      <c r="CB93" s="190">
        <f t="shared" si="72"/>
        <v>21576</v>
      </c>
      <c r="CC93" s="203"/>
      <c r="CD93" s="190">
        <f t="shared" si="73"/>
        <v>0</v>
      </c>
    </row>
    <row r="94" spans="1:82" ht="9.75" customHeight="1" x14ac:dyDescent="0.25">
      <c r="A94" s="203">
        <v>15</v>
      </c>
      <c r="B94" s="211"/>
      <c r="C94" s="10" t="s">
        <v>137</v>
      </c>
      <c r="D94" s="203"/>
      <c r="E94" s="190">
        <v>1713203</v>
      </c>
      <c r="F94" s="203"/>
      <c r="G94" s="188">
        <f t="shared" si="46"/>
        <v>101.06199858423784</v>
      </c>
      <c r="H94" s="203"/>
      <c r="I94" s="188">
        <f t="shared" si="47"/>
        <v>81.668502344607987</v>
      </c>
      <c r="J94" s="203"/>
      <c r="K94" s="190">
        <v>1219935</v>
      </c>
      <c r="L94" s="203"/>
      <c r="M94" s="188">
        <f t="shared" si="48"/>
        <v>71.96407503539406</v>
      </c>
      <c r="N94" s="203"/>
      <c r="O94" s="188">
        <f t="shared" si="49"/>
        <v>122.72166869801701</v>
      </c>
      <c r="P94" s="203"/>
      <c r="Q94" s="190">
        <v>5299035</v>
      </c>
      <c r="R94" s="203"/>
      <c r="S94" s="188">
        <f t="shared" si="50"/>
        <v>312.59054978763567</v>
      </c>
      <c r="T94" s="203"/>
      <c r="U94" s="188">
        <f t="shared" si="51"/>
        <v>57.89656395453818</v>
      </c>
      <c r="V94" s="203"/>
      <c r="W94" s="190">
        <v>1696635</v>
      </c>
      <c r="X94" s="203"/>
      <c r="Y94" s="188">
        <f t="shared" si="52"/>
        <v>100.08465077866919</v>
      </c>
      <c r="Z94" s="203"/>
      <c r="AA94" s="188">
        <f t="shared" si="53"/>
        <v>67.19531455976302</v>
      </c>
      <c r="AB94" s="203"/>
      <c r="AC94" s="190">
        <v>5230940</v>
      </c>
      <c r="AD94" s="203"/>
      <c r="AE94" s="188">
        <f t="shared" si="54"/>
        <v>308.57361963190186</v>
      </c>
      <c r="AF94" s="203"/>
      <c r="AG94" s="188">
        <f t="shared" si="55"/>
        <v>80.220880954050941</v>
      </c>
      <c r="AH94" s="216"/>
      <c r="AI94" s="203"/>
      <c r="AJ94" s="190">
        <v>24728321</v>
      </c>
      <c r="AK94" s="203"/>
      <c r="AL94" s="188">
        <f t="shared" si="56"/>
        <v>1458.7258730533269</v>
      </c>
      <c r="AM94" s="203"/>
      <c r="AN94" s="188">
        <f t="shared" si="57"/>
        <v>71.825493131117796</v>
      </c>
      <c r="AO94" s="203"/>
      <c r="AP94" s="190">
        <v>519327</v>
      </c>
      <c r="AQ94" s="203"/>
      <c r="AR94" s="188">
        <f t="shared" si="58"/>
        <v>30.63514629542237</v>
      </c>
      <c r="AS94" s="203"/>
      <c r="AT94" s="188">
        <f t="shared" si="59"/>
        <v>31.876245609826103</v>
      </c>
      <c r="AU94" s="203"/>
      <c r="AV94" s="190">
        <v>214648</v>
      </c>
      <c r="AW94" s="203"/>
      <c r="AX94" s="188">
        <f t="shared" si="60"/>
        <v>12.662104766399246</v>
      </c>
      <c r="AY94" s="203"/>
      <c r="AZ94" s="188">
        <f t="shared" si="61"/>
        <v>8.4618366668335714</v>
      </c>
      <c r="BA94" s="203"/>
      <c r="BB94" s="190">
        <v>0</v>
      </c>
      <c r="BC94" s="203"/>
      <c r="BD94" s="188">
        <f t="shared" si="62"/>
        <v>0</v>
      </c>
      <c r="BE94" s="203"/>
      <c r="BF94" s="188">
        <f t="shared" si="63"/>
        <v>0</v>
      </c>
      <c r="BG94" s="203"/>
      <c r="BH94" s="190">
        <f t="shared" si="64"/>
        <v>40622044</v>
      </c>
      <c r="BI94" s="203"/>
      <c r="BJ94" s="203">
        <v>15</v>
      </c>
      <c r="BK94" s="203"/>
      <c r="BL94" s="190">
        <v>16952</v>
      </c>
      <c r="BM94" s="203"/>
      <c r="BN94" s="190">
        <f t="shared" si="65"/>
        <v>16952</v>
      </c>
      <c r="BO94" s="203"/>
      <c r="BP94" s="190">
        <f t="shared" si="66"/>
        <v>16952</v>
      </c>
      <c r="BQ94" s="203"/>
      <c r="BR94" s="190">
        <f t="shared" si="67"/>
        <v>16952</v>
      </c>
      <c r="BS94" s="203"/>
      <c r="BT94" s="190">
        <f t="shared" si="68"/>
        <v>16952</v>
      </c>
      <c r="BU94" s="203"/>
      <c r="BV94" s="190">
        <f t="shared" si="69"/>
        <v>16952</v>
      </c>
      <c r="BW94" s="203"/>
      <c r="BX94" s="190">
        <f t="shared" si="70"/>
        <v>16952</v>
      </c>
      <c r="BY94" s="203"/>
      <c r="BZ94" s="190">
        <f t="shared" si="71"/>
        <v>16952</v>
      </c>
      <c r="CA94" s="203"/>
      <c r="CB94" s="190">
        <f t="shared" si="72"/>
        <v>16952</v>
      </c>
      <c r="CC94" s="203"/>
      <c r="CD94" s="190">
        <f t="shared" si="73"/>
        <v>0</v>
      </c>
    </row>
    <row r="95" spans="1:82" ht="9.75" customHeight="1" x14ac:dyDescent="0.25">
      <c r="A95" s="203">
        <v>16</v>
      </c>
      <c r="B95" s="211"/>
      <c r="C95" s="10" t="s">
        <v>138</v>
      </c>
      <c r="D95" s="203"/>
      <c r="E95" s="190">
        <v>4778131</v>
      </c>
      <c r="F95" s="203"/>
      <c r="G95" s="188">
        <f t="shared" si="46"/>
        <v>86.208949030221021</v>
      </c>
      <c r="H95" s="203"/>
      <c r="I95" s="188">
        <f t="shared" si="47"/>
        <v>69.665708719705421</v>
      </c>
      <c r="J95" s="203"/>
      <c r="K95" s="190">
        <v>2457775</v>
      </c>
      <c r="L95" s="203"/>
      <c r="M95" s="188">
        <f t="shared" si="48"/>
        <v>44.344158773116824</v>
      </c>
      <c r="N95" s="203"/>
      <c r="O95" s="188">
        <f t="shared" si="49"/>
        <v>75.62091444891324</v>
      </c>
      <c r="P95" s="203"/>
      <c r="Q95" s="190">
        <v>18225323</v>
      </c>
      <c r="R95" s="203"/>
      <c r="S95" s="188">
        <f t="shared" si="50"/>
        <v>328.82856111862878</v>
      </c>
      <c r="T95" s="203"/>
      <c r="U95" s="188">
        <f t="shared" si="51"/>
        <v>60.904092691917015</v>
      </c>
      <c r="V95" s="203"/>
      <c r="W95" s="190">
        <v>4977644</v>
      </c>
      <c r="X95" s="203"/>
      <c r="Y95" s="188">
        <f t="shared" si="52"/>
        <v>89.808642309427157</v>
      </c>
      <c r="Z95" s="203"/>
      <c r="AA95" s="188">
        <f t="shared" si="53"/>
        <v>60.296158533965396</v>
      </c>
      <c r="AB95" s="203"/>
      <c r="AC95" s="190">
        <v>19521670</v>
      </c>
      <c r="AD95" s="203"/>
      <c r="AE95" s="188">
        <f t="shared" si="54"/>
        <v>352.21777176364458</v>
      </c>
      <c r="AF95" s="203"/>
      <c r="AG95" s="188">
        <f t="shared" si="55"/>
        <v>91.567192206054855</v>
      </c>
      <c r="AH95" s="216"/>
      <c r="AI95" s="203"/>
      <c r="AJ95" s="190">
        <v>86839989</v>
      </c>
      <c r="AK95" s="203"/>
      <c r="AL95" s="188">
        <f t="shared" si="56"/>
        <v>1566.8017861975643</v>
      </c>
      <c r="AM95" s="203"/>
      <c r="AN95" s="188">
        <f t="shared" si="57"/>
        <v>77.146990405264617</v>
      </c>
      <c r="AO95" s="203"/>
      <c r="AP95" s="190">
        <v>1776568</v>
      </c>
      <c r="AQ95" s="203"/>
      <c r="AR95" s="188">
        <f t="shared" si="58"/>
        <v>32.053549842129001</v>
      </c>
      <c r="AS95" s="203"/>
      <c r="AT95" s="188">
        <f t="shared" si="59"/>
        <v>33.352111903809664</v>
      </c>
      <c r="AU95" s="203"/>
      <c r="AV95" s="190">
        <v>2122812</v>
      </c>
      <c r="AW95" s="203"/>
      <c r="AX95" s="188">
        <f t="shared" si="60"/>
        <v>38.300622462787551</v>
      </c>
      <c r="AY95" s="203"/>
      <c r="AZ95" s="188">
        <f t="shared" si="61"/>
        <v>25.595555991464796</v>
      </c>
      <c r="BA95" s="203"/>
      <c r="BB95" s="190">
        <v>0</v>
      </c>
      <c r="BC95" s="203"/>
      <c r="BD95" s="188">
        <f t="shared" si="62"/>
        <v>0</v>
      </c>
      <c r="BE95" s="203"/>
      <c r="BF95" s="188">
        <f t="shared" si="63"/>
        <v>0</v>
      </c>
      <c r="BG95" s="203"/>
      <c r="BH95" s="190">
        <f t="shared" si="64"/>
        <v>140699912</v>
      </c>
      <c r="BI95" s="203"/>
      <c r="BJ95" s="203">
        <v>16</v>
      </c>
      <c r="BK95" s="203"/>
      <c r="BL95" s="190">
        <v>55425</v>
      </c>
      <c r="BM95" s="203"/>
      <c r="BN95" s="190">
        <f t="shared" si="65"/>
        <v>55425</v>
      </c>
      <c r="BO95" s="203"/>
      <c r="BP95" s="190">
        <f t="shared" si="66"/>
        <v>55425</v>
      </c>
      <c r="BQ95" s="203"/>
      <c r="BR95" s="190">
        <f t="shared" si="67"/>
        <v>55425</v>
      </c>
      <c r="BS95" s="203"/>
      <c r="BT95" s="190">
        <f t="shared" si="68"/>
        <v>55425</v>
      </c>
      <c r="BU95" s="203"/>
      <c r="BV95" s="190">
        <f t="shared" si="69"/>
        <v>55425</v>
      </c>
      <c r="BW95" s="203"/>
      <c r="BX95" s="190">
        <f t="shared" si="70"/>
        <v>55425</v>
      </c>
      <c r="BY95" s="203"/>
      <c r="BZ95" s="190">
        <f t="shared" si="71"/>
        <v>55425</v>
      </c>
      <c r="CA95" s="203"/>
      <c r="CB95" s="190">
        <f t="shared" si="72"/>
        <v>55425</v>
      </c>
      <c r="CC95" s="203"/>
      <c r="CD95" s="190">
        <f t="shared" si="73"/>
        <v>0</v>
      </c>
    </row>
    <row r="96" spans="1:82" ht="9.75" customHeight="1" x14ac:dyDescent="0.25">
      <c r="A96" s="203">
        <v>17</v>
      </c>
      <c r="B96" s="211"/>
      <c r="C96" s="10" t="s">
        <v>139</v>
      </c>
      <c r="D96" s="203"/>
      <c r="E96" s="190">
        <v>3517697</v>
      </c>
      <c r="F96" s="203"/>
      <c r="G96" s="188">
        <f t="shared" si="46"/>
        <v>116.1262709626304</v>
      </c>
      <c r="H96" s="203"/>
      <c r="I96" s="188">
        <f t="shared" si="47"/>
        <v>93.841985763591609</v>
      </c>
      <c r="J96" s="203"/>
      <c r="K96" s="190">
        <v>2184385</v>
      </c>
      <c r="L96" s="203"/>
      <c r="M96" s="188">
        <f t="shared" si="48"/>
        <v>72.110953387032879</v>
      </c>
      <c r="N96" s="203"/>
      <c r="O96" s="188">
        <f t="shared" si="49"/>
        <v>122.97214306873414</v>
      </c>
      <c r="P96" s="203"/>
      <c r="Q96" s="190">
        <v>14272921</v>
      </c>
      <c r="R96" s="203"/>
      <c r="S96" s="188">
        <f t="shared" si="50"/>
        <v>471.17790175623929</v>
      </c>
      <c r="T96" s="203"/>
      <c r="U96" s="188">
        <f t="shared" si="51"/>
        <v>87.269373759149545</v>
      </c>
      <c r="V96" s="203"/>
      <c r="W96" s="190">
        <v>3741639</v>
      </c>
      <c r="X96" s="203"/>
      <c r="Y96" s="188">
        <f t="shared" si="52"/>
        <v>123.51904793344778</v>
      </c>
      <c r="Z96" s="203"/>
      <c r="AA96" s="188">
        <f t="shared" si="53"/>
        <v>82.928812914231685</v>
      </c>
      <c r="AB96" s="203"/>
      <c r="AC96" s="190">
        <v>8635206</v>
      </c>
      <c r="AD96" s="203"/>
      <c r="AE96" s="188">
        <f t="shared" si="54"/>
        <v>285.06556186451866</v>
      </c>
      <c r="AF96" s="203"/>
      <c r="AG96" s="188">
        <f t="shared" si="55"/>
        <v>74.109415217388758</v>
      </c>
      <c r="AH96" s="216"/>
      <c r="AI96" s="203"/>
      <c r="AJ96" s="190">
        <v>45530444</v>
      </c>
      <c r="AK96" s="203"/>
      <c r="AL96" s="188">
        <f t="shared" si="56"/>
        <v>1503.0517628416744</v>
      </c>
      <c r="AM96" s="203"/>
      <c r="AN96" s="188">
        <f t="shared" si="57"/>
        <v>74.008034039821666</v>
      </c>
      <c r="AO96" s="203"/>
      <c r="AP96" s="190">
        <v>890567</v>
      </c>
      <c r="AQ96" s="203"/>
      <c r="AR96" s="188">
        <f t="shared" si="58"/>
        <v>29.399412386108544</v>
      </c>
      <c r="AS96" s="203"/>
      <c r="AT96" s="188">
        <f t="shared" si="59"/>
        <v>30.590449314883521</v>
      </c>
      <c r="AU96" s="203"/>
      <c r="AV96" s="190">
        <v>1384947</v>
      </c>
      <c r="AW96" s="203"/>
      <c r="AX96" s="188">
        <f t="shared" si="60"/>
        <v>45.719893041066946</v>
      </c>
      <c r="AY96" s="203"/>
      <c r="AZ96" s="188">
        <f t="shared" si="61"/>
        <v>30.55370923523212</v>
      </c>
      <c r="BA96" s="203"/>
      <c r="BB96" s="190">
        <v>0</v>
      </c>
      <c r="BC96" s="203"/>
      <c r="BD96" s="188">
        <f t="shared" si="62"/>
        <v>0</v>
      </c>
      <c r="BE96" s="203"/>
      <c r="BF96" s="188">
        <f t="shared" si="63"/>
        <v>0</v>
      </c>
      <c r="BG96" s="203"/>
      <c r="BH96" s="190">
        <f t="shared" si="64"/>
        <v>80157806</v>
      </c>
      <c r="BI96" s="203"/>
      <c r="BJ96" s="203">
        <v>17</v>
      </c>
      <c r="BK96" s="203"/>
      <c r="BL96" s="190">
        <v>30292</v>
      </c>
      <c r="BM96" s="203"/>
      <c r="BN96" s="190">
        <f t="shared" si="65"/>
        <v>30292</v>
      </c>
      <c r="BO96" s="203"/>
      <c r="BP96" s="190">
        <f t="shared" si="66"/>
        <v>30292</v>
      </c>
      <c r="BQ96" s="203"/>
      <c r="BR96" s="190">
        <f t="shared" si="67"/>
        <v>30292</v>
      </c>
      <c r="BS96" s="203"/>
      <c r="BT96" s="190">
        <f t="shared" si="68"/>
        <v>30292</v>
      </c>
      <c r="BU96" s="203"/>
      <c r="BV96" s="190">
        <f t="shared" si="69"/>
        <v>30292</v>
      </c>
      <c r="BW96" s="203"/>
      <c r="BX96" s="190">
        <f t="shared" si="70"/>
        <v>30292</v>
      </c>
      <c r="BY96" s="203"/>
      <c r="BZ96" s="190">
        <f t="shared" si="71"/>
        <v>30292</v>
      </c>
      <c r="CA96" s="203"/>
      <c r="CB96" s="190">
        <f t="shared" si="72"/>
        <v>30292</v>
      </c>
      <c r="CC96" s="203"/>
      <c r="CD96" s="190">
        <f t="shared" si="73"/>
        <v>0</v>
      </c>
    </row>
    <row r="97" spans="1:82" ht="9.75" customHeight="1" x14ac:dyDescent="0.25">
      <c r="A97" s="203">
        <v>18</v>
      </c>
      <c r="B97" s="211"/>
      <c r="C97" s="10" t="s">
        <v>140</v>
      </c>
      <c r="D97" s="203"/>
      <c r="E97" s="190">
        <v>2006343</v>
      </c>
      <c r="F97" s="203"/>
      <c r="G97" s="188">
        <f t="shared" si="46"/>
        <v>68.849490408702522</v>
      </c>
      <c r="H97" s="203"/>
      <c r="I97" s="188">
        <f t="shared" si="47"/>
        <v>55.637478455182197</v>
      </c>
      <c r="J97" s="203"/>
      <c r="K97" s="190">
        <v>1487111</v>
      </c>
      <c r="L97" s="203"/>
      <c r="M97" s="188">
        <f t="shared" si="48"/>
        <v>51.031570639305443</v>
      </c>
      <c r="N97" s="203"/>
      <c r="O97" s="188">
        <f t="shared" si="49"/>
        <v>87.025081640473019</v>
      </c>
      <c r="P97" s="203"/>
      <c r="Q97" s="190">
        <v>12084559</v>
      </c>
      <c r="R97" s="203"/>
      <c r="S97" s="188">
        <f t="shared" si="50"/>
        <v>414.69266668954396</v>
      </c>
      <c r="T97" s="203"/>
      <c r="U97" s="188">
        <f t="shared" si="51"/>
        <v>76.807441922925463</v>
      </c>
      <c r="V97" s="203"/>
      <c r="W97" s="190">
        <v>1676662</v>
      </c>
      <c r="X97" s="203"/>
      <c r="Y97" s="188">
        <f t="shared" si="52"/>
        <v>57.536186129508252</v>
      </c>
      <c r="Z97" s="203"/>
      <c r="AA97" s="188">
        <f t="shared" si="53"/>
        <v>38.628921572511175</v>
      </c>
      <c r="AB97" s="203"/>
      <c r="AC97" s="190">
        <v>21712120</v>
      </c>
      <c r="AD97" s="203"/>
      <c r="AE97" s="188">
        <f t="shared" si="54"/>
        <v>745.07120551799869</v>
      </c>
      <c r="AF97" s="203"/>
      <c r="AG97" s="188">
        <f t="shared" si="55"/>
        <v>193.69856876116202</v>
      </c>
      <c r="AH97" s="216"/>
      <c r="AI97" s="203"/>
      <c r="AJ97" s="190">
        <v>43981958</v>
      </c>
      <c r="AK97" s="203"/>
      <c r="AL97" s="188">
        <f t="shared" si="56"/>
        <v>1509.2810130057308</v>
      </c>
      <c r="AM97" s="203"/>
      <c r="AN97" s="188">
        <f t="shared" si="57"/>
        <v>74.314753056146458</v>
      </c>
      <c r="AO97" s="203"/>
      <c r="AP97" s="190">
        <v>1349086</v>
      </c>
      <c r="AQ97" s="203"/>
      <c r="AR97" s="188">
        <f t="shared" si="58"/>
        <v>46.295116845681342</v>
      </c>
      <c r="AS97" s="203"/>
      <c r="AT97" s="188">
        <f t="shared" si="59"/>
        <v>48.170637113263723</v>
      </c>
      <c r="AU97" s="203"/>
      <c r="AV97" s="190">
        <v>1829619</v>
      </c>
      <c r="AW97" s="203"/>
      <c r="AX97" s="188">
        <f t="shared" si="60"/>
        <v>62.785045125424659</v>
      </c>
      <c r="AY97" s="203"/>
      <c r="AZ97" s="188">
        <f t="shared" si="61"/>
        <v>41.95801620445755</v>
      </c>
      <c r="BA97" s="203"/>
      <c r="BB97" s="190">
        <v>0</v>
      </c>
      <c r="BC97" s="203"/>
      <c r="BD97" s="188">
        <f t="shared" si="62"/>
        <v>0</v>
      </c>
      <c r="BE97" s="203"/>
      <c r="BF97" s="188">
        <f t="shared" si="63"/>
        <v>0</v>
      </c>
      <c r="BG97" s="203"/>
      <c r="BH97" s="190">
        <f t="shared" si="64"/>
        <v>86127458</v>
      </c>
      <c r="BI97" s="203"/>
      <c r="BJ97" s="203">
        <v>18</v>
      </c>
      <c r="BK97" s="203"/>
      <c r="BL97" s="190">
        <v>29141</v>
      </c>
      <c r="BM97" s="203"/>
      <c r="BN97" s="190">
        <f t="shared" si="65"/>
        <v>29141</v>
      </c>
      <c r="BO97" s="203"/>
      <c r="BP97" s="190">
        <f t="shared" si="66"/>
        <v>29141</v>
      </c>
      <c r="BQ97" s="203"/>
      <c r="BR97" s="190">
        <f t="shared" si="67"/>
        <v>29141</v>
      </c>
      <c r="BS97" s="203"/>
      <c r="BT97" s="190">
        <f t="shared" si="68"/>
        <v>29141</v>
      </c>
      <c r="BU97" s="203"/>
      <c r="BV97" s="190">
        <f t="shared" si="69"/>
        <v>29141</v>
      </c>
      <c r="BW97" s="203"/>
      <c r="BX97" s="190">
        <f t="shared" si="70"/>
        <v>29141</v>
      </c>
      <c r="BY97" s="203"/>
      <c r="BZ97" s="190">
        <f t="shared" si="71"/>
        <v>29141</v>
      </c>
      <c r="CA97" s="203"/>
      <c r="CB97" s="190">
        <f t="shared" si="72"/>
        <v>29141</v>
      </c>
      <c r="CC97" s="203"/>
      <c r="CD97" s="190">
        <f t="shared" si="73"/>
        <v>0</v>
      </c>
    </row>
    <row r="98" spans="1:82" ht="9.75" customHeight="1" x14ac:dyDescent="0.25">
      <c r="A98" s="203">
        <v>19</v>
      </c>
      <c r="B98" s="211"/>
      <c r="C98" s="10" t="s">
        <v>141</v>
      </c>
      <c r="D98" s="203"/>
      <c r="E98" s="190">
        <v>2175708</v>
      </c>
      <c r="F98" s="203"/>
      <c r="G98" s="188">
        <f t="shared" si="46"/>
        <v>310.06241983753739</v>
      </c>
      <c r="H98" s="203"/>
      <c r="I98" s="188">
        <f t="shared" si="47"/>
        <v>250.56236583694624</v>
      </c>
      <c r="J98" s="203"/>
      <c r="K98" s="190">
        <v>845634</v>
      </c>
      <c r="L98" s="203"/>
      <c r="M98" s="188">
        <f t="shared" si="48"/>
        <v>120.5121846943138</v>
      </c>
      <c r="N98" s="203"/>
      <c r="O98" s="188">
        <f t="shared" si="49"/>
        <v>205.51165837754354</v>
      </c>
      <c r="P98" s="203"/>
      <c r="Q98" s="190">
        <v>3116437</v>
      </c>
      <c r="R98" s="203"/>
      <c r="S98" s="188">
        <f t="shared" si="50"/>
        <v>444.1266923186547</v>
      </c>
      <c r="T98" s="203"/>
      <c r="U98" s="188">
        <f t="shared" si="51"/>
        <v>82.259074892741921</v>
      </c>
      <c r="V98" s="203"/>
      <c r="W98" s="190">
        <v>1276023</v>
      </c>
      <c r="X98" s="203"/>
      <c r="Y98" s="188">
        <f t="shared" si="52"/>
        <v>181.84737067122703</v>
      </c>
      <c r="Z98" s="203"/>
      <c r="AA98" s="188">
        <f t="shared" si="53"/>
        <v>122.0895629754567</v>
      </c>
      <c r="AB98" s="203"/>
      <c r="AC98" s="190">
        <v>2166128</v>
      </c>
      <c r="AD98" s="203"/>
      <c r="AE98" s="188">
        <f t="shared" si="54"/>
        <v>308.69716403021232</v>
      </c>
      <c r="AF98" s="203"/>
      <c r="AG98" s="188">
        <f t="shared" si="55"/>
        <v>80.252999190474483</v>
      </c>
      <c r="AH98" s="216"/>
      <c r="AI98" s="203"/>
      <c r="AJ98" s="190">
        <v>11011129</v>
      </c>
      <c r="AK98" s="203"/>
      <c r="AL98" s="188">
        <f t="shared" si="56"/>
        <v>1569.2074960809464</v>
      </c>
      <c r="AM98" s="203"/>
      <c r="AN98" s="188">
        <f t="shared" si="57"/>
        <v>77.265443983072657</v>
      </c>
      <c r="AO98" s="203"/>
      <c r="AP98" s="190">
        <v>628758</v>
      </c>
      <c r="AQ98" s="203"/>
      <c r="AR98" s="188">
        <f t="shared" si="58"/>
        <v>89.604959384352284</v>
      </c>
      <c r="AS98" s="203"/>
      <c r="AT98" s="188">
        <f t="shared" si="59"/>
        <v>93.235059681138253</v>
      </c>
      <c r="AU98" s="203"/>
      <c r="AV98" s="190">
        <v>290937</v>
      </c>
      <c r="AW98" s="203"/>
      <c r="AX98" s="188">
        <f t="shared" si="60"/>
        <v>41.461735784523299</v>
      </c>
      <c r="AY98" s="203"/>
      <c r="AZ98" s="188">
        <f t="shared" si="61"/>
        <v>27.708066123655584</v>
      </c>
      <c r="BA98" s="203"/>
      <c r="BB98" s="190">
        <v>0</v>
      </c>
      <c r="BC98" s="203"/>
      <c r="BD98" s="188">
        <f t="shared" si="62"/>
        <v>0</v>
      </c>
      <c r="BE98" s="203"/>
      <c r="BF98" s="188">
        <f t="shared" si="63"/>
        <v>0</v>
      </c>
      <c r="BG98" s="203"/>
      <c r="BH98" s="190">
        <f t="shared" si="64"/>
        <v>21510754</v>
      </c>
      <c r="BI98" s="203"/>
      <c r="BJ98" s="203">
        <v>19</v>
      </c>
      <c r="BK98" s="203"/>
      <c r="BL98" s="190">
        <v>7017</v>
      </c>
      <c r="BM98" s="203"/>
      <c r="BN98" s="190">
        <f t="shared" si="65"/>
        <v>7017</v>
      </c>
      <c r="BO98" s="203"/>
      <c r="BP98" s="190">
        <f t="shared" si="66"/>
        <v>7017</v>
      </c>
      <c r="BQ98" s="203"/>
      <c r="BR98" s="190">
        <f t="shared" si="67"/>
        <v>7017</v>
      </c>
      <c r="BS98" s="203"/>
      <c r="BT98" s="190">
        <f t="shared" si="68"/>
        <v>7017</v>
      </c>
      <c r="BU98" s="203"/>
      <c r="BV98" s="190">
        <f t="shared" si="69"/>
        <v>7017</v>
      </c>
      <c r="BW98" s="203"/>
      <c r="BX98" s="190">
        <f t="shared" si="70"/>
        <v>7017</v>
      </c>
      <c r="BY98" s="203"/>
      <c r="BZ98" s="190">
        <f t="shared" si="71"/>
        <v>7017</v>
      </c>
      <c r="CA98" s="203"/>
      <c r="CB98" s="190">
        <f t="shared" si="72"/>
        <v>7017</v>
      </c>
      <c r="CC98" s="203"/>
      <c r="CD98" s="190">
        <f t="shared" si="73"/>
        <v>0</v>
      </c>
    </row>
    <row r="99" spans="1:82" ht="9.75" customHeight="1" x14ac:dyDescent="0.25">
      <c r="A99" s="203">
        <v>20</v>
      </c>
      <c r="B99" s="211"/>
      <c r="C99" s="10" t="s">
        <v>142</v>
      </c>
      <c r="D99" s="203"/>
      <c r="E99" s="190">
        <v>1564691</v>
      </c>
      <c r="F99" s="203"/>
      <c r="G99" s="188">
        <f t="shared" si="46"/>
        <v>130.16313118708925</v>
      </c>
      <c r="H99" s="203"/>
      <c r="I99" s="188">
        <f t="shared" si="47"/>
        <v>105.18521435803329</v>
      </c>
      <c r="J99" s="203"/>
      <c r="K99" s="190">
        <v>1073555</v>
      </c>
      <c r="L99" s="203"/>
      <c r="M99" s="188">
        <f t="shared" si="48"/>
        <v>89.306630064054573</v>
      </c>
      <c r="N99" s="203"/>
      <c r="O99" s="188">
        <f t="shared" si="49"/>
        <v>152.29624867500749</v>
      </c>
      <c r="P99" s="203"/>
      <c r="Q99" s="190">
        <v>4368076</v>
      </c>
      <c r="R99" s="203"/>
      <c r="S99" s="188">
        <f t="shared" si="50"/>
        <v>363.37043507195739</v>
      </c>
      <c r="T99" s="203"/>
      <c r="U99" s="188">
        <f t="shared" si="51"/>
        <v>67.301777509347119</v>
      </c>
      <c r="V99" s="203"/>
      <c r="W99" s="190">
        <v>1664813</v>
      </c>
      <c r="X99" s="203"/>
      <c r="Y99" s="188">
        <f t="shared" si="52"/>
        <v>138.49205556942019</v>
      </c>
      <c r="Z99" s="203"/>
      <c r="AA99" s="188">
        <f t="shared" si="53"/>
        <v>92.981462847835004</v>
      </c>
      <c r="AB99" s="203"/>
      <c r="AC99" s="190">
        <v>8047062</v>
      </c>
      <c r="AD99" s="203"/>
      <c r="AE99" s="188">
        <f t="shared" si="54"/>
        <v>669.41702021462436</v>
      </c>
      <c r="AF99" s="203"/>
      <c r="AG99" s="188">
        <f t="shared" si="55"/>
        <v>174.03050575520098</v>
      </c>
      <c r="AH99" s="216"/>
      <c r="AI99" s="203"/>
      <c r="AJ99" s="190">
        <v>20574134</v>
      </c>
      <c r="AK99" s="203"/>
      <c r="AL99" s="188">
        <f t="shared" si="56"/>
        <v>1711.5160136427917</v>
      </c>
      <c r="AM99" s="203"/>
      <c r="AN99" s="188">
        <f t="shared" si="57"/>
        <v>84.272503801133624</v>
      </c>
      <c r="AO99" s="203"/>
      <c r="AP99" s="190">
        <v>383383</v>
      </c>
      <c r="AQ99" s="203"/>
      <c r="AR99" s="188">
        <f t="shared" si="58"/>
        <v>31.892770984111138</v>
      </c>
      <c r="AS99" s="203"/>
      <c r="AT99" s="188">
        <f t="shared" si="59"/>
        <v>33.184819529305457</v>
      </c>
      <c r="AU99" s="203"/>
      <c r="AV99" s="190">
        <v>279684</v>
      </c>
      <c r="AW99" s="203"/>
      <c r="AX99" s="188">
        <f t="shared" si="60"/>
        <v>23.266284002994759</v>
      </c>
      <c r="AY99" s="203"/>
      <c r="AZ99" s="188">
        <f t="shared" si="61"/>
        <v>15.548402000269531</v>
      </c>
      <c r="BA99" s="203"/>
      <c r="BB99" s="190">
        <v>0</v>
      </c>
      <c r="BC99" s="203"/>
      <c r="BD99" s="188">
        <f t="shared" si="62"/>
        <v>0</v>
      </c>
      <c r="BE99" s="203"/>
      <c r="BF99" s="188">
        <f t="shared" si="63"/>
        <v>0</v>
      </c>
      <c r="BG99" s="203"/>
      <c r="BH99" s="190">
        <f t="shared" si="64"/>
        <v>37955398</v>
      </c>
      <c r="BI99" s="203"/>
      <c r="BJ99" s="203">
        <v>20</v>
      </c>
      <c r="BK99" s="203"/>
      <c r="BL99" s="190">
        <v>12021</v>
      </c>
      <c r="BM99" s="203"/>
      <c r="BN99" s="190">
        <f t="shared" si="65"/>
        <v>12021</v>
      </c>
      <c r="BO99" s="203"/>
      <c r="BP99" s="190">
        <f t="shared" si="66"/>
        <v>12021</v>
      </c>
      <c r="BQ99" s="203"/>
      <c r="BR99" s="190">
        <f t="shared" si="67"/>
        <v>12021</v>
      </c>
      <c r="BS99" s="203"/>
      <c r="BT99" s="190">
        <f t="shared" si="68"/>
        <v>12021</v>
      </c>
      <c r="BU99" s="203"/>
      <c r="BV99" s="190">
        <f t="shared" si="69"/>
        <v>12021</v>
      </c>
      <c r="BW99" s="203"/>
      <c r="BX99" s="190">
        <f t="shared" si="70"/>
        <v>12021</v>
      </c>
      <c r="BY99" s="203"/>
      <c r="BZ99" s="190">
        <f t="shared" si="71"/>
        <v>12021</v>
      </c>
      <c r="CA99" s="203"/>
      <c r="CB99" s="190">
        <f t="shared" si="72"/>
        <v>12021</v>
      </c>
      <c r="CC99" s="203"/>
      <c r="CD99" s="190">
        <f t="shared" si="73"/>
        <v>0</v>
      </c>
    </row>
    <row r="100" spans="1:82" ht="9.75" customHeight="1" x14ac:dyDescent="0.25">
      <c r="A100" s="203">
        <v>21</v>
      </c>
      <c r="B100" s="211"/>
      <c r="C100" s="10" t="s">
        <v>143</v>
      </c>
      <c r="D100" s="203"/>
      <c r="E100" s="190">
        <v>32046556</v>
      </c>
      <c r="F100" s="203"/>
      <c r="G100" s="188">
        <f t="shared" si="46"/>
        <v>92.524637873639051</v>
      </c>
      <c r="H100" s="203"/>
      <c r="I100" s="188">
        <f t="shared" si="47"/>
        <v>74.769435702569055</v>
      </c>
      <c r="J100" s="203"/>
      <c r="K100" s="190">
        <v>20581922</v>
      </c>
      <c r="L100" s="203"/>
      <c r="M100" s="188">
        <f t="shared" si="48"/>
        <v>59.424010486290157</v>
      </c>
      <c r="N100" s="203"/>
      <c r="O100" s="188">
        <f t="shared" si="49"/>
        <v>101.33686459555365</v>
      </c>
      <c r="P100" s="203"/>
      <c r="Q100" s="190">
        <v>195969860</v>
      </c>
      <c r="R100" s="203"/>
      <c r="S100" s="188">
        <f t="shared" si="50"/>
        <v>565.80308756571981</v>
      </c>
      <c r="T100" s="203"/>
      <c r="U100" s="188">
        <f t="shared" si="51"/>
        <v>104.79540941713906</v>
      </c>
      <c r="V100" s="203"/>
      <c r="W100" s="190">
        <v>23844954</v>
      </c>
      <c r="X100" s="203"/>
      <c r="Y100" s="188">
        <f t="shared" si="52"/>
        <v>68.845018290376686</v>
      </c>
      <c r="Z100" s="203"/>
      <c r="AA100" s="188">
        <f t="shared" si="53"/>
        <v>46.221499739502939</v>
      </c>
      <c r="AB100" s="203"/>
      <c r="AC100" s="190">
        <v>92848983</v>
      </c>
      <c r="AD100" s="203"/>
      <c r="AE100" s="188">
        <f t="shared" si="54"/>
        <v>268.07306622935295</v>
      </c>
      <c r="AF100" s="203"/>
      <c r="AG100" s="188">
        <f t="shared" si="55"/>
        <v>69.691821221223535</v>
      </c>
      <c r="AH100" s="216"/>
      <c r="AI100" s="203"/>
      <c r="AJ100" s="190">
        <v>643636965</v>
      </c>
      <c r="AK100" s="203"/>
      <c r="AL100" s="188">
        <f t="shared" si="56"/>
        <v>1858.3050580759159</v>
      </c>
      <c r="AM100" s="203"/>
      <c r="AN100" s="188">
        <f t="shared" si="57"/>
        <v>91.500178100614065</v>
      </c>
      <c r="AO100" s="203"/>
      <c r="AP100" s="190">
        <v>21582348</v>
      </c>
      <c r="AQ100" s="203"/>
      <c r="AR100" s="188">
        <f t="shared" si="58"/>
        <v>62.312434857675754</v>
      </c>
      <c r="AS100" s="203"/>
      <c r="AT100" s="188">
        <f t="shared" si="59"/>
        <v>64.836853035246023</v>
      </c>
      <c r="AU100" s="203"/>
      <c r="AV100" s="190">
        <v>21031515</v>
      </c>
      <c r="AW100" s="203"/>
      <c r="AX100" s="188">
        <f t="shared" si="60"/>
        <v>60.722072890110496</v>
      </c>
      <c r="AY100" s="203"/>
      <c r="AZ100" s="188">
        <f t="shared" si="61"/>
        <v>40.579372256591597</v>
      </c>
      <c r="BA100" s="203"/>
      <c r="BB100" s="190">
        <v>0</v>
      </c>
      <c r="BC100" s="203"/>
      <c r="BD100" s="188">
        <f t="shared" si="62"/>
        <v>0</v>
      </c>
      <c r="BE100" s="203"/>
      <c r="BF100" s="188">
        <f t="shared" si="63"/>
        <v>0</v>
      </c>
      <c r="BG100" s="203"/>
      <c r="BH100" s="190">
        <f t="shared" si="64"/>
        <v>1051543103</v>
      </c>
      <c r="BI100" s="203"/>
      <c r="BJ100" s="203">
        <v>21</v>
      </c>
      <c r="BK100" s="203"/>
      <c r="BL100" s="190">
        <v>346357</v>
      </c>
      <c r="BM100" s="203"/>
      <c r="BN100" s="190">
        <f t="shared" si="65"/>
        <v>346357</v>
      </c>
      <c r="BO100" s="203"/>
      <c r="BP100" s="190">
        <f t="shared" si="66"/>
        <v>346357</v>
      </c>
      <c r="BQ100" s="203"/>
      <c r="BR100" s="190">
        <f t="shared" si="67"/>
        <v>346357</v>
      </c>
      <c r="BS100" s="203"/>
      <c r="BT100" s="190">
        <f t="shared" si="68"/>
        <v>346357</v>
      </c>
      <c r="BU100" s="203"/>
      <c r="BV100" s="190">
        <f t="shared" si="69"/>
        <v>346357</v>
      </c>
      <c r="BW100" s="203"/>
      <c r="BX100" s="190">
        <f t="shared" si="70"/>
        <v>346357</v>
      </c>
      <c r="BY100" s="203"/>
      <c r="BZ100" s="190">
        <f t="shared" si="71"/>
        <v>346357</v>
      </c>
      <c r="CA100" s="203"/>
      <c r="CB100" s="190">
        <f t="shared" si="72"/>
        <v>346357</v>
      </c>
      <c r="CC100" s="203"/>
      <c r="CD100" s="190">
        <f t="shared" si="73"/>
        <v>0</v>
      </c>
    </row>
    <row r="101" spans="1:82" ht="9.75" customHeight="1" x14ac:dyDescent="0.25">
      <c r="A101" s="203">
        <v>22</v>
      </c>
      <c r="B101" s="211"/>
      <c r="C101" s="10" t="s">
        <v>144</v>
      </c>
      <c r="D101" s="203"/>
      <c r="E101" s="190">
        <v>2457909</v>
      </c>
      <c r="F101" s="203"/>
      <c r="G101" s="188">
        <f t="shared" si="46"/>
        <v>170.68812500000001</v>
      </c>
      <c r="H101" s="203"/>
      <c r="I101" s="188">
        <f t="shared" si="47"/>
        <v>137.93358267242274</v>
      </c>
      <c r="J101" s="203"/>
      <c r="K101" s="190">
        <v>902705</v>
      </c>
      <c r="L101" s="203"/>
      <c r="M101" s="188">
        <f t="shared" si="48"/>
        <v>62.687847222222224</v>
      </c>
      <c r="N101" s="203"/>
      <c r="O101" s="188">
        <f t="shared" si="49"/>
        <v>106.90274577160534</v>
      </c>
      <c r="P101" s="203"/>
      <c r="Q101" s="190">
        <v>5260805</v>
      </c>
      <c r="R101" s="203"/>
      <c r="S101" s="188">
        <f t="shared" si="50"/>
        <v>365.33368055555553</v>
      </c>
      <c r="T101" s="203"/>
      <c r="U101" s="188">
        <f t="shared" si="51"/>
        <v>67.665400682782192</v>
      </c>
      <c r="V101" s="203"/>
      <c r="W101" s="190">
        <v>1013496</v>
      </c>
      <c r="X101" s="203"/>
      <c r="Y101" s="188">
        <f t="shared" si="52"/>
        <v>70.381666666666661</v>
      </c>
      <c r="Z101" s="203"/>
      <c r="AA101" s="188">
        <f t="shared" si="53"/>
        <v>47.253182122457908</v>
      </c>
      <c r="AB101" s="203"/>
      <c r="AC101" s="190">
        <v>3416863</v>
      </c>
      <c r="AD101" s="203"/>
      <c r="AE101" s="188">
        <f t="shared" si="54"/>
        <v>237.28215277777778</v>
      </c>
      <c r="AF101" s="203"/>
      <c r="AG101" s="188">
        <f t="shared" si="55"/>
        <v>61.687007960090412</v>
      </c>
      <c r="AH101" s="216"/>
      <c r="AI101" s="203"/>
      <c r="AJ101" s="190">
        <v>24325676</v>
      </c>
      <c r="AK101" s="203"/>
      <c r="AL101" s="188">
        <f t="shared" si="56"/>
        <v>1689.2830555555556</v>
      </c>
      <c r="AM101" s="203"/>
      <c r="AN101" s="188">
        <f t="shared" si="57"/>
        <v>83.177786001252102</v>
      </c>
      <c r="AO101" s="203"/>
      <c r="AP101" s="190">
        <v>1071994</v>
      </c>
      <c r="AQ101" s="203"/>
      <c r="AR101" s="188">
        <f t="shared" si="58"/>
        <v>74.444027777777777</v>
      </c>
      <c r="AS101" s="203"/>
      <c r="AT101" s="188">
        <f t="shared" si="59"/>
        <v>77.459924321750165</v>
      </c>
      <c r="AU101" s="203"/>
      <c r="AV101" s="190">
        <v>1152086</v>
      </c>
      <c r="AW101" s="203"/>
      <c r="AX101" s="188">
        <f t="shared" si="60"/>
        <v>80.005972222222226</v>
      </c>
      <c r="AY101" s="203"/>
      <c r="AZ101" s="188">
        <f t="shared" si="61"/>
        <v>53.466424564119883</v>
      </c>
      <c r="BA101" s="203"/>
      <c r="BB101" s="190">
        <v>0</v>
      </c>
      <c r="BC101" s="203"/>
      <c r="BD101" s="188">
        <v>0</v>
      </c>
      <c r="BE101" s="203"/>
      <c r="BF101" s="188">
        <f t="shared" si="63"/>
        <v>0</v>
      </c>
      <c r="BG101" s="203"/>
      <c r="BH101" s="190">
        <f t="shared" si="64"/>
        <v>39601534</v>
      </c>
      <c r="BI101" s="203"/>
      <c r="BJ101" s="203">
        <v>22</v>
      </c>
      <c r="BK101" s="203"/>
      <c r="BL101" s="190">
        <v>14400</v>
      </c>
      <c r="BM101" s="203"/>
      <c r="BN101" s="190">
        <f t="shared" si="65"/>
        <v>14400</v>
      </c>
      <c r="BO101" s="203"/>
      <c r="BP101" s="190">
        <f t="shared" si="66"/>
        <v>14400</v>
      </c>
      <c r="BQ101" s="203"/>
      <c r="BR101" s="190">
        <f t="shared" si="67"/>
        <v>14400</v>
      </c>
      <c r="BS101" s="203"/>
      <c r="BT101" s="190">
        <f t="shared" si="68"/>
        <v>14400</v>
      </c>
      <c r="BU101" s="203"/>
      <c r="BV101" s="190">
        <f t="shared" si="69"/>
        <v>14400</v>
      </c>
      <c r="BW101" s="203"/>
      <c r="BX101" s="190">
        <f t="shared" si="70"/>
        <v>14400</v>
      </c>
      <c r="BY101" s="203"/>
      <c r="BZ101" s="190">
        <f t="shared" si="71"/>
        <v>14400</v>
      </c>
      <c r="CA101" s="203"/>
      <c r="CB101" s="190">
        <f t="shared" si="72"/>
        <v>14400</v>
      </c>
      <c r="CC101" s="203"/>
      <c r="CD101" s="190">
        <f t="shared" si="73"/>
        <v>0</v>
      </c>
    </row>
    <row r="102" spans="1:82" ht="9.75" customHeight="1" x14ac:dyDescent="0.25">
      <c r="A102" s="203">
        <v>23</v>
      </c>
      <c r="B102" s="211"/>
      <c r="C102" s="10" t="s">
        <v>145</v>
      </c>
      <c r="D102" s="203"/>
      <c r="E102" s="190">
        <v>922899</v>
      </c>
      <c r="F102" s="203"/>
      <c r="G102" s="188">
        <f t="shared" si="46"/>
        <v>181.17373380447586</v>
      </c>
      <c r="H102" s="203"/>
      <c r="I102" s="188">
        <f t="shared" si="47"/>
        <v>146.40703440729214</v>
      </c>
      <c r="J102" s="203"/>
      <c r="K102" s="190">
        <v>567428</v>
      </c>
      <c r="L102" s="203"/>
      <c r="M102" s="188">
        <f t="shared" si="48"/>
        <v>111.39144091087555</v>
      </c>
      <c r="N102" s="203"/>
      <c r="O102" s="188">
        <f t="shared" si="49"/>
        <v>189.95788524393353</v>
      </c>
      <c r="P102" s="203"/>
      <c r="Q102" s="190">
        <v>1764666</v>
      </c>
      <c r="R102" s="203"/>
      <c r="S102" s="188">
        <f t="shared" si="50"/>
        <v>346.42049469964667</v>
      </c>
      <c r="T102" s="203"/>
      <c r="U102" s="188">
        <f t="shared" si="51"/>
        <v>64.162388594814061</v>
      </c>
      <c r="V102" s="203"/>
      <c r="W102" s="190">
        <v>627689</v>
      </c>
      <c r="X102" s="203"/>
      <c r="Y102" s="188">
        <f t="shared" si="52"/>
        <v>123.22124067530427</v>
      </c>
      <c r="Z102" s="203"/>
      <c r="AA102" s="188">
        <f t="shared" si="53"/>
        <v>82.728869643875612</v>
      </c>
      <c r="AB102" s="203"/>
      <c r="AC102" s="190">
        <v>1724175</v>
      </c>
      <c r="AD102" s="203"/>
      <c r="AE102" s="188">
        <f t="shared" si="54"/>
        <v>338.47173144876325</v>
      </c>
      <c r="AF102" s="203"/>
      <c r="AG102" s="188">
        <f t="shared" si="55"/>
        <v>87.993589689400579</v>
      </c>
      <c r="AH102" s="216"/>
      <c r="AI102" s="203"/>
      <c r="AJ102" s="190">
        <v>7206923</v>
      </c>
      <c r="AK102" s="203"/>
      <c r="AL102" s="188">
        <f t="shared" si="56"/>
        <v>1414.7866117000392</v>
      </c>
      <c r="AM102" s="203"/>
      <c r="AN102" s="188">
        <f t="shared" si="57"/>
        <v>69.661989231710663</v>
      </c>
      <c r="AO102" s="203"/>
      <c r="AP102" s="190">
        <v>40909</v>
      </c>
      <c r="AQ102" s="203"/>
      <c r="AR102" s="188">
        <f t="shared" si="58"/>
        <v>8.0308205732233997</v>
      </c>
      <c r="AS102" s="203"/>
      <c r="AT102" s="188">
        <f t="shared" si="59"/>
        <v>8.3561673436096822</v>
      </c>
      <c r="AU102" s="203"/>
      <c r="AV102" s="190">
        <v>108279</v>
      </c>
      <c r="AW102" s="203"/>
      <c r="AX102" s="188">
        <f t="shared" si="60"/>
        <v>21.256183745583037</v>
      </c>
      <c r="AY102" s="203"/>
      <c r="AZ102" s="188">
        <f t="shared" si="61"/>
        <v>14.20509135989998</v>
      </c>
      <c r="BA102" s="203"/>
      <c r="BB102" s="190">
        <v>0</v>
      </c>
      <c r="BC102" s="203"/>
      <c r="BD102" s="188">
        <f t="shared" ref="BD102:BD129" si="74">(BB102/$BL102)</f>
        <v>0</v>
      </c>
      <c r="BE102" s="203"/>
      <c r="BF102" s="188">
        <f t="shared" si="63"/>
        <v>0</v>
      </c>
      <c r="BG102" s="203"/>
      <c r="BH102" s="190">
        <f t="shared" si="64"/>
        <v>12962968</v>
      </c>
      <c r="BI102" s="203"/>
      <c r="BJ102" s="203">
        <v>23</v>
      </c>
      <c r="BK102" s="203"/>
      <c r="BL102" s="190">
        <v>5094</v>
      </c>
      <c r="BM102" s="203"/>
      <c r="BN102" s="190">
        <f t="shared" si="65"/>
        <v>5094</v>
      </c>
      <c r="BO102" s="203"/>
      <c r="BP102" s="190">
        <f t="shared" si="66"/>
        <v>5094</v>
      </c>
      <c r="BQ102" s="203"/>
      <c r="BR102" s="190">
        <f t="shared" si="67"/>
        <v>5094</v>
      </c>
      <c r="BS102" s="203"/>
      <c r="BT102" s="190">
        <f t="shared" si="68"/>
        <v>5094</v>
      </c>
      <c r="BU102" s="203"/>
      <c r="BV102" s="190">
        <f t="shared" si="69"/>
        <v>5094</v>
      </c>
      <c r="BW102" s="203"/>
      <c r="BX102" s="190">
        <f t="shared" si="70"/>
        <v>5094</v>
      </c>
      <c r="BY102" s="203"/>
      <c r="BZ102" s="190">
        <f t="shared" si="71"/>
        <v>5094</v>
      </c>
      <c r="CA102" s="203"/>
      <c r="CB102" s="190">
        <f t="shared" si="72"/>
        <v>5094</v>
      </c>
      <c r="CC102" s="203"/>
      <c r="CD102" s="190">
        <f t="shared" si="73"/>
        <v>0</v>
      </c>
    </row>
    <row r="103" spans="1:82" ht="9.75" customHeight="1" x14ac:dyDescent="0.25">
      <c r="A103" s="203">
        <v>24</v>
      </c>
      <c r="B103" s="211"/>
      <c r="C103" s="10" t="s">
        <v>146</v>
      </c>
      <c r="D103" s="203"/>
      <c r="E103" s="190">
        <v>4925221</v>
      </c>
      <c r="F103" s="203"/>
      <c r="G103" s="188">
        <f t="shared" si="46"/>
        <v>96.041905541905535</v>
      </c>
      <c r="H103" s="203"/>
      <c r="I103" s="188">
        <f t="shared" si="47"/>
        <v>77.61175019106598</v>
      </c>
      <c r="J103" s="203"/>
      <c r="K103" s="190">
        <v>4253329</v>
      </c>
      <c r="L103" s="203"/>
      <c r="M103" s="188">
        <f t="shared" si="48"/>
        <v>82.939998439998433</v>
      </c>
      <c r="N103" s="203"/>
      <c r="O103" s="188">
        <f t="shared" si="49"/>
        <v>141.43911396570346</v>
      </c>
      <c r="P103" s="203"/>
      <c r="Q103" s="190">
        <v>18319682</v>
      </c>
      <c r="R103" s="203"/>
      <c r="S103" s="188">
        <f t="shared" si="50"/>
        <v>357.23415623415622</v>
      </c>
      <c r="T103" s="203"/>
      <c r="U103" s="188">
        <f t="shared" si="51"/>
        <v>66.165244557800776</v>
      </c>
      <c r="V103" s="203"/>
      <c r="W103" s="190">
        <v>6085134</v>
      </c>
      <c r="X103" s="203"/>
      <c r="Y103" s="188">
        <f t="shared" si="52"/>
        <v>118.66023166023166</v>
      </c>
      <c r="Z103" s="203"/>
      <c r="AA103" s="188">
        <f t="shared" si="53"/>
        <v>79.666677458627575</v>
      </c>
      <c r="AB103" s="203"/>
      <c r="AC103" s="190">
        <v>24414767</v>
      </c>
      <c r="AD103" s="203"/>
      <c r="AE103" s="188">
        <f t="shared" si="54"/>
        <v>476.08843258843257</v>
      </c>
      <c r="AF103" s="203"/>
      <c r="AG103" s="188">
        <f t="shared" si="55"/>
        <v>123.77024814965374</v>
      </c>
      <c r="AH103" s="216"/>
      <c r="AI103" s="203"/>
      <c r="AJ103" s="190">
        <v>89113333</v>
      </c>
      <c r="AK103" s="203"/>
      <c r="AL103" s="188">
        <f t="shared" si="56"/>
        <v>1737.7117312117311</v>
      </c>
      <c r="AM103" s="203"/>
      <c r="AN103" s="188">
        <f t="shared" si="57"/>
        <v>85.562341985997151</v>
      </c>
      <c r="AO103" s="203"/>
      <c r="AP103" s="190">
        <v>2496319</v>
      </c>
      <c r="AQ103" s="203"/>
      <c r="AR103" s="188">
        <f t="shared" si="58"/>
        <v>48.678269178269176</v>
      </c>
      <c r="AS103" s="203"/>
      <c r="AT103" s="188">
        <f t="shared" si="59"/>
        <v>50.650336356304415</v>
      </c>
      <c r="AU103" s="203"/>
      <c r="AV103" s="190">
        <v>2912051</v>
      </c>
      <c r="AW103" s="203"/>
      <c r="AX103" s="188">
        <f t="shared" si="60"/>
        <v>56.785051285051289</v>
      </c>
      <c r="AY103" s="203"/>
      <c r="AZ103" s="188">
        <f t="shared" si="61"/>
        <v>37.948337812443675</v>
      </c>
      <c r="BA103" s="203"/>
      <c r="BB103" s="190">
        <v>0</v>
      </c>
      <c r="BC103" s="203"/>
      <c r="BD103" s="188">
        <f t="shared" si="74"/>
        <v>0</v>
      </c>
      <c r="BE103" s="203"/>
      <c r="BF103" s="188">
        <f t="shared" si="63"/>
        <v>0</v>
      </c>
      <c r="BG103" s="203"/>
      <c r="BH103" s="190">
        <f t="shared" si="64"/>
        <v>152519836</v>
      </c>
      <c r="BI103" s="203"/>
      <c r="BJ103" s="203">
        <v>24</v>
      </c>
      <c r="BK103" s="203"/>
      <c r="BL103" s="190">
        <v>51282</v>
      </c>
      <c r="BM103" s="203"/>
      <c r="BN103" s="190">
        <f t="shared" si="65"/>
        <v>51282</v>
      </c>
      <c r="BO103" s="203"/>
      <c r="BP103" s="190">
        <f t="shared" si="66"/>
        <v>51282</v>
      </c>
      <c r="BQ103" s="203"/>
      <c r="BR103" s="190">
        <f t="shared" si="67"/>
        <v>51282</v>
      </c>
      <c r="BS103" s="203"/>
      <c r="BT103" s="190">
        <f t="shared" si="68"/>
        <v>51282</v>
      </c>
      <c r="BU103" s="203"/>
      <c r="BV103" s="190">
        <f t="shared" si="69"/>
        <v>51282</v>
      </c>
      <c r="BW103" s="203"/>
      <c r="BX103" s="190">
        <f t="shared" si="70"/>
        <v>51282</v>
      </c>
      <c r="BY103" s="203"/>
      <c r="BZ103" s="190">
        <f t="shared" si="71"/>
        <v>51282</v>
      </c>
      <c r="CA103" s="203"/>
      <c r="CB103" s="190">
        <f t="shared" si="72"/>
        <v>51282</v>
      </c>
      <c r="CC103" s="203"/>
      <c r="CD103" s="190">
        <f t="shared" si="73"/>
        <v>0</v>
      </c>
    </row>
    <row r="104" spans="1:82" ht="9.75" customHeight="1" x14ac:dyDescent="0.25">
      <c r="A104" s="203">
        <v>25</v>
      </c>
      <c r="B104" s="211"/>
      <c r="C104" s="10" t="s">
        <v>147</v>
      </c>
      <c r="D104" s="203"/>
      <c r="E104" s="190">
        <v>3013686</v>
      </c>
      <c r="F104" s="203"/>
      <c r="G104" s="188">
        <f t="shared" si="46"/>
        <v>306.8926680244399</v>
      </c>
      <c r="H104" s="203"/>
      <c r="I104" s="188">
        <f t="shared" si="47"/>
        <v>248.0008799470348</v>
      </c>
      <c r="J104" s="203"/>
      <c r="K104" s="190">
        <v>756379</v>
      </c>
      <c r="L104" s="203"/>
      <c r="M104" s="188">
        <f t="shared" si="48"/>
        <v>77.024338085539711</v>
      </c>
      <c r="N104" s="203"/>
      <c r="O104" s="188">
        <f t="shared" si="49"/>
        <v>131.35102890669563</v>
      </c>
      <c r="P104" s="203"/>
      <c r="Q104" s="190">
        <v>3826814</v>
      </c>
      <c r="R104" s="203"/>
      <c r="S104" s="188">
        <f t="shared" si="50"/>
        <v>389.69592668024438</v>
      </c>
      <c r="T104" s="203"/>
      <c r="U104" s="188">
        <f t="shared" si="51"/>
        <v>72.177662303590921</v>
      </c>
      <c r="V104" s="203"/>
      <c r="W104" s="190">
        <v>1808054</v>
      </c>
      <c r="X104" s="203"/>
      <c r="Y104" s="188">
        <f t="shared" si="52"/>
        <v>184.11955193482689</v>
      </c>
      <c r="Z104" s="203"/>
      <c r="AA104" s="188">
        <f t="shared" si="53"/>
        <v>123.61507096850586</v>
      </c>
      <c r="AB104" s="203"/>
      <c r="AC104" s="190">
        <v>4587051</v>
      </c>
      <c r="AD104" s="203"/>
      <c r="AE104" s="188">
        <f t="shared" si="54"/>
        <v>467.11313645621181</v>
      </c>
      <c r="AF104" s="203"/>
      <c r="AG104" s="188">
        <f t="shared" si="55"/>
        <v>121.43691141332116</v>
      </c>
      <c r="AH104" s="216"/>
      <c r="AI104" s="203"/>
      <c r="AJ104" s="190">
        <v>16045243</v>
      </c>
      <c r="AK104" s="203"/>
      <c r="AL104" s="188">
        <f t="shared" si="56"/>
        <v>1633.9351323828921</v>
      </c>
      <c r="AM104" s="203"/>
      <c r="AN104" s="188">
        <f t="shared" si="57"/>
        <v>80.452536556448123</v>
      </c>
      <c r="AO104" s="203"/>
      <c r="AP104" s="190">
        <v>183870</v>
      </c>
      <c r="AQ104" s="203"/>
      <c r="AR104" s="188">
        <f t="shared" si="58"/>
        <v>18.724032586558046</v>
      </c>
      <c r="AS104" s="203"/>
      <c r="AT104" s="188">
        <f t="shared" si="59"/>
        <v>19.482585647867328</v>
      </c>
      <c r="AU104" s="203"/>
      <c r="AV104" s="190">
        <v>314892</v>
      </c>
      <c r="AW104" s="203"/>
      <c r="AX104" s="188">
        <f t="shared" si="60"/>
        <v>32.066395112016295</v>
      </c>
      <c r="AY104" s="203"/>
      <c r="AZ104" s="188">
        <f t="shared" si="61"/>
        <v>21.429343931198101</v>
      </c>
      <c r="BA104" s="203"/>
      <c r="BB104" s="190">
        <v>0</v>
      </c>
      <c r="BC104" s="203"/>
      <c r="BD104" s="188">
        <f t="shared" si="74"/>
        <v>0</v>
      </c>
      <c r="BE104" s="203"/>
      <c r="BF104" s="188">
        <f t="shared" si="63"/>
        <v>0</v>
      </c>
      <c r="BG104" s="203"/>
      <c r="BH104" s="190">
        <f t="shared" si="64"/>
        <v>30535989</v>
      </c>
      <c r="BI104" s="203"/>
      <c r="BJ104" s="203">
        <v>25</v>
      </c>
      <c r="BK104" s="203"/>
      <c r="BL104" s="190">
        <v>9820</v>
      </c>
      <c r="BM104" s="203"/>
      <c r="BN104" s="190">
        <f t="shared" si="65"/>
        <v>9820</v>
      </c>
      <c r="BO104" s="203"/>
      <c r="BP104" s="190">
        <f t="shared" si="66"/>
        <v>9820</v>
      </c>
      <c r="BQ104" s="203"/>
      <c r="BR104" s="190">
        <f t="shared" si="67"/>
        <v>9820</v>
      </c>
      <c r="BS104" s="203"/>
      <c r="BT104" s="190">
        <f t="shared" si="68"/>
        <v>9820</v>
      </c>
      <c r="BU104" s="203"/>
      <c r="BV104" s="190">
        <f t="shared" si="69"/>
        <v>9820</v>
      </c>
      <c r="BW104" s="203"/>
      <c r="BX104" s="190">
        <f t="shared" si="70"/>
        <v>9820</v>
      </c>
      <c r="BY104" s="203"/>
      <c r="BZ104" s="190">
        <f t="shared" si="71"/>
        <v>9820</v>
      </c>
      <c r="CA104" s="203"/>
      <c r="CB104" s="190">
        <f t="shared" si="72"/>
        <v>9820</v>
      </c>
      <c r="CC104" s="203"/>
      <c r="CD104" s="190">
        <f t="shared" si="73"/>
        <v>0</v>
      </c>
    </row>
    <row r="105" spans="1:82" ht="9.75" customHeight="1" x14ac:dyDescent="0.25">
      <c r="A105" s="203">
        <v>26</v>
      </c>
      <c r="B105" s="211"/>
      <c r="C105" s="10" t="s">
        <v>148</v>
      </c>
      <c r="D105" s="203"/>
      <c r="E105" s="190">
        <v>1345714</v>
      </c>
      <c r="F105" s="203"/>
      <c r="G105" s="188">
        <f t="shared" si="46"/>
        <v>92.705566271700192</v>
      </c>
      <c r="H105" s="203"/>
      <c r="I105" s="188">
        <f t="shared" si="47"/>
        <v>74.915644480430757</v>
      </c>
      <c r="J105" s="203"/>
      <c r="K105" s="190">
        <v>1683766</v>
      </c>
      <c r="L105" s="203"/>
      <c r="M105" s="188">
        <f t="shared" si="48"/>
        <v>115.99379994488839</v>
      </c>
      <c r="N105" s="203"/>
      <c r="O105" s="188">
        <f t="shared" si="49"/>
        <v>197.80637326137364</v>
      </c>
      <c r="P105" s="203"/>
      <c r="Q105" s="190">
        <v>4915520</v>
      </c>
      <c r="R105" s="203"/>
      <c r="S105" s="188">
        <f t="shared" si="50"/>
        <v>338.627721135299</v>
      </c>
      <c r="T105" s="203"/>
      <c r="U105" s="188">
        <f t="shared" si="51"/>
        <v>62.719047414608816</v>
      </c>
      <c r="V105" s="203"/>
      <c r="W105" s="190">
        <v>4974139</v>
      </c>
      <c r="X105" s="203"/>
      <c r="Y105" s="188">
        <f t="shared" si="52"/>
        <v>342.66595480848719</v>
      </c>
      <c r="Z105" s="203"/>
      <c r="AA105" s="188">
        <f t="shared" si="53"/>
        <v>230.06071803355104</v>
      </c>
      <c r="AB105" s="203"/>
      <c r="AC105" s="190">
        <v>7369191</v>
      </c>
      <c r="AD105" s="203"/>
      <c r="AE105" s="188">
        <f t="shared" si="54"/>
        <v>507.65989253237808</v>
      </c>
      <c r="AF105" s="203"/>
      <c r="AG105" s="188">
        <f t="shared" si="55"/>
        <v>131.97798260449824</v>
      </c>
      <c r="AH105" s="216"/>
      <c r="AI105" s="203"/>
      <c r="AJ105" s="190">
        <v>25650202</v>
      </c>
      <c r="AK105" s="203"/>
      <c r="AL105" s="188">
        <f t="shared" si="56"/>
        <v>1767.0296224855333</v>
      </c>
      <c r="AM105" s="203"/>
      <c r="AN105" s="188">
        <f t="shared" si="57"/>
        <v>87.005911361988026</v>
      </c>
      <c r="AO105" s="203"/>
      <c r="AP105" s="190">
        <v>372766</v>
      </c>
      <c r="AQ105" s="203"/>
      <c r="AR105" s="188">
        <f t="shared" si="58"/>
        <v>25.679663819233948</v>
      </c>
      <c r="AS105" s="203"/>
      <c r="AT105" s="188">
        <f t="shared" si="59"/>
        <v>26.720005290197708</v>
      </c>
      <c r="AU105" s="203"/>
      <c r="AV105" s="190">
        <v>2679766</v>
      </c>
      <c r="AW105" s="203"/>
      <c r="AX105" s="188">
        <f t="shared" si="60"/>
        <v>184.60774317993938</v>
      </c>
      <c r="AY105" s="203"/>
      <c r="AZ105" s="188">
        <f t="shared" si="61"/>
        <v>123.36973978976404</v>
      </c>
      <c r="BA105" s="203"/>
      <c r="BB105" s="190">
        <v>0</v>
      </c>
      <c r="BC105" s="203"/>
      <c r="BD105" s="188">
        <f t="shared" si="74"/>
        <v>0</v>
      </c>
      <c r="BE105" s="203"/>
      <c r="BF105" s="188">
        <f t="shared" si="63"/>
        <v>0</v>
      </c>
      <c r="BG105" s="203"/>
      <c r="BH105" s="190">
        <f t="shared" si="64"/>
        <v>48991064</v>
      </c>
      <c r="BI105" s="203"/>
      <c r="BJ105" s="203">
        <v>26</v>
      </c>
      <c r="BK105" s="203"/>
      <c r="BL105" s="190">
        <v>14516</v>
      </c>
      <c r="BM105" s="203"/>
      <c r="BN105" s="190">
        <f t="shared" si="65"/>
        <v>14516</v>
      </c>
      <c r="BO105" s="203"/>
      <c r="BP105" s="190">
        <f t="shared" si="66"/>
        <v>14516</v>
      </c>
      <c r="BQ105" s="203"/>
      <c r="BR105" s="190">
        <f t="shared" si="67"/>
        <v>14516</v>
      </c>
      <c r="BS105" s="203"/>
      <c r="BT105" s="190">
        <f t="shared" si="68"/>
        <v>14516</v>
      </c>
      <c r="BU105" s="203"/>
      <c r="BV105" s="190">
        <f t="shared" si="69"/>
        <v>14516</v>
      </c>
      <c r="BW105" s="203"/>
      <c r="BX105" s="190">
        <f t="shared" si="70"/>
        <v>14516</v>
      </c>
      <c r="BY105" s="203"/>
      <c r="BZ105" s="190">
        <f t="shared" si="71"/>
        <v>14516</v>
      </c>
      <c r="CA105" s="203"/>
      <c r="CB105" s="190">
        <f t="shared" si="72"/>
        <v>14516</v>
      </c>
      <c r="CC105" s="203"/>
      <c r="CD105" s="190">
        <f t="shared" si="73"/>
        <v>0</v>
      </c>
    </row>
    <row r="106" spans="1:82" ht="9.75" customHeight="1" x14ac:dyDescent="0.25">
      <c r="A106" s="203">
        <v>27</v>
      </c>
      <c r="B106" s="211"/>
      <c r="C106" s="10" t="s">
        <v>149</v>
      </c>
      <c r="D106" s="203"/>
      <c r="E106" s="190">
        <v>3203729</v>
      </c>
      <c r="F106" s="203"/>
      <c r="G106" s="188">
        <f t="shared" si="46"/>
        <v>112.40365588379763</v>
      </c>
      <c r="H106" s="203"/>
      <c r="I106" s="188">
        <f t="shared" si="47"/>
        <v>90.833729420428966</v>
      </c>
      <c r="J106" s="203"/>
      <c r="K106" s="190">
        <v>1610083</v>
      </c>
      <c r="L106" s="203"/>
      <c r="M106" s="188">
        <f t="shared" si="48"/>
        <v>56.49017612799102</v>
      </c>
      <c r="N106" s="203"/>
      <c r="O106" s="188">
        <f t="shared" si="49"/>
        <v>96.333742580062363</v>
      </c>
      <c r="P106" s="203"/>
      <c r="Q106" s="190">
        <v>13759943</v>
      </c>
      <c r="R106" s="203"/>
      <c r="S106" s="188">
        <f t="shared" si="50"/>
        <v>482.77113886744792</v>
      </c>
      <c r="T106" s="203"/>
      <c r="U106" s="188">
        <f t="shared" si="51"/>
        <v>89.416619075123478</v>
      </c>
      <c r="V106" s="203"/>
      <c r="W106" s="190">
        <v>4127714</v>
      </c>
      <c r="X106" s="203"/>
      <c r="Y106" s="188">
        <f t="shared" si="52"/>
        <v>144.82190723458004</v>
      </c>
      <c r="Z106" s="203"/>
      <c r="AA106" s="188">
        <f t="shared" si="53"/>
        <v>97.231229125160183</v>
      </c>
      <c r="AB106" s="203"/>
      <c r="AC106" s="190">
        <v>7196752</v>
      </c>
      <c r="AD106" s="203"/>
      <c r="AE106" s="188">
        <f t="shared" si="54"/>
        <v>252.49989474422847</v>
      </c>
      <c r="AF106" s="203"/>
      <c r="AG106" s="188">
        <f t="shared" si="55"/>
        <v>65.643213510442962</v>
      </c>
      <c r="AH106" s="216"/>
      <c r="AI106" s="203"/>
      <c r="AJ106" s="190">
        <v>48626419</v>
      </c>
      <c r="AK106" s="203"/>
      <c r="AL106" s="188">
        <f t="shared" si="56"/>
        <v>1706.0704161111501</v>
      </c>
      <c r="AM106" s="203"/>
      <c r="AN106" s="188">
        <f t="shared" si="57"/>
        <v>84.004370675281095</v>
      </c>
      <c r="AO106" s="203"/>
      <c r="AP106" s="190">
        <v>1162170</v>
      </c>
      <c r="AQ106" s="203"/>
      <c r="AR106" s="188">
        <f t="shared" si="58"/>
        <v>40.775033330994319</v>
      </c>
      <c r="AS106" s="203"/>
      <c r="AT106" s="188">
        <f t="shared" si="59"/>
        <v>42.426922485492931</v>
      </c>
      <c r="AU106" s="203"/>
      <c r="AV106" s="190">
        <v>1380977</v>
      </c>
      <c r="AW106" s="203"/>
      <c r="AX106" s="188">
        <f t="shared" si="60"/>
        <v>48.451933197670336</v>
      </c>
      <c r="AY106" s="203"/>
      <c r="AZ106" s="188">
        <f t="shared" si="61"/>
        <v>32.379478173249083</v>
      </c>
      <c r="BA106" s="203"/>
      <c r="BB106" s="190">
        <v>0</v>
      </c>
      <c r="BC106" s="203"/>
      <c r="BD106" s="188">
        <f t="shared" si="74"/>
        <v>0</v>
      </c>
      <c r="BE106" s="203"/>
      <c r="BF106" s="188">
        <f t="shared" si="63"/>
        <v>0</v>
      </c>
      <c r="BG106" s="203"/>
      <c r="BH106" s="190">
        <f t="shared" si="64"/>
        <v>81067787</v>
      </c>
      <c r="BI106" s="203"/>
      <c r="BJ106" s="203">
        <v>27</v>
      </c>
      <c r="BK106" s="203"/>
      <c r="BL106" s="190">
        <v>28502</v>
      </c>
      <c r="BM106" s="203"/>
      <c r="BN106" s="190">
        <f t="shared" si="65"/>
        <v>28502</v>
      </c>
      <c r="BO106" s="203"/>
      <c r="BP106" s="190">
        <f t="shared" si="66"/>
        <v>28502</v>
      </c>
      <c r="BQ106" s="203"/>
      <c r="BR106" s="190">
        <f t="shared" si="67"/>
        <v>28502</v>
      </c>
      <c r="BS106" s="203"/>
      <c r="BT106" s="190">
        <f t="shared" si="68"/>
        <v>28502</v>
      </c>
      <c r="BU106" s="203"/>
      <c r="BV106" s="190">
        <f t="shared" si="69"/>
        <v>28502</v>
      </c>
      <c r="BW106" s="203"/>
      <c r="BX106" s="190">
        <f t="shared" si="70"/>
        <v>28502</v>
      </c>
      <c r="BY106" s="203"/>
      <c r="BZ106" s="190">
        <f t="shared" si="71"/>
        <v>28502</v>
      </c>
      <c r="CA106" s="203"/>
      <c r="CB106" s="190">
        <f t="shared" si="72"/>
        <v>28502</v>
      </c>
      <c r="CC106" s="203"/>
      <c r="CD106" s="190">
        <f t="shared" si="73"/>
        <v>0</v>
      </c>
    </row>
    <row r="107" spans="1:82" ht="9.75" customHeight="1" x14ac:dyDescent="0.25">
      <c r="A107" s="203">
        <v>28</v>
      </c>
      <c r="B107" s="211"/>
      <c r="C107" s="10" t="s">
        <v>150</v>
      </c>
      <c r="D107" s="203"/>
      <c r="E107" s="190">
        <v>1657963</v>
      </c>
      <c r="F107" s="203"/>
      <c r="G107" s="188">
        <f t="shared" si="46"/>
        <v>153.79990723562153</v>
      </c>
      <c r="H107" s="203"/>
      <c r="I107" s="188">
        <f t="shared" si="47"/>
        <v>124.28616354943</v>
      </c>
      <c r="J107" s="203"/>
      <c r="K107" s="190">
        <v>740596</v>
      </c>
      <c r="L107" s="203"/>
      <c r="M107" s="188">
        <f t="shared" si="48"/>
        <v>68.70092764378478</v>
      </c>
      <c r="N107" s="203"/>
      <c r="O107" s="188">
        <f t="shared" si="49"/>
        <v>117.15696307359377</v>
      </c>
      <c r="P107" s="203"/>
      <c r="Q107" s="190">
        <v>4384791</v>
      </c>
      <c r="R107" s="203"/>
      <c r="S107" s="188">
        <f t="shared" si="50"/>
        <v>406.75241187384046</v>
      </c>
      <c r="T107" s="203"/>
      <c r="U107" s="188">
        <f t="shared" si="51"/>
        <v>75.336784953080979</v>
      </c>
      <c r="V107" s="203"/>
      <c r="W107" s="190">
        <v>1911508</v>
      </c>
      <c r="X107" s="203"/>
      <c r="Y107" s="188">
        <f t="shared" si="52"/>
        <v>177.31985157699444</v>
      </c>
      <c r="Z107" s="203"/>
      <c r="AA107" s="188">
        <f t="shared" si="53"/>
        <v>119.04985541445345</v>
      </c>
      <c r="AB107" s="203"/>
      <c r="AC107" s="190">
        <v>4716521</v>
      </c>
      <c r="AD107" s="203"/>
      <c r="AE107" s="188">
        <f t="shared" si="54"/>
        <v>437.52513914656771</v>
      </c>
      <c r="AF107" s="203"/>
      <c r="AG107" s="188">
        <f t="shared" si="55"/>
        <v>113.74482414845002</v>
      </c>
      <c r="AH107" s="216"/>
      <c r="AI107" s="203"/>
      <c r="AJ107" s="190">
        <v>18049888</v>
      </c>
      <c r="AK107" s="203"/>
      <c r="AL107" s="188">
        <f t="shared" si="56"/>
        <v>1674.3866419294991</v>
      </c>
      <c r="AM107" s="203"/>
      <c r="AN107" s="188">
        <f t="shared" si="57"/>
        <v>82.444308742542034</v>
      </c>
      <c r="AO107" s="203"/>
      <c r="AP107" s="190">
        <v>395655</v>
      </c>
      <c r="AQ107" s="203"/>
      <c r="AR107" s="188">
        <f t="shared" si="58"/>
        <v>36.702690166975884</v>
      </c>
      <c r="AS107" s="203"/>
      <c r="AT107" s="188">
        <f t="shared" si="59"/>
        <v>38.189599456187054</v>
      </c>
      <c r="AU107" s="203"/>
      <c r="AV107" s="190">
        <v>174340</v>
      </c>
      <c r="AW107" s="203"/>
      <c r="AX107" s="188">
        <f t="shared" si="60"/>
        <v>16.172541743970314</v>
      </c>
      <c r="AY107" s="203"/>
      <c r="AZ107" s="188">
        <f t="shared" si="61"/>
        <v>10.807792957784912</v>
      </c>
      <c r="BA107" s="203"/>
      <c r="BB107" s="190">
        <v>0</v>
      </c>
      <c r="BC107" s="203"/>
      <c r="BD107" s="188">
        <f t="shared" si="74"/>
        <v>0</v>
      </c>
      <c r="BE107" s="203"/>
      <c r="BF107" s="188">
        <f t="shared" si="63"/>
        <v>0</v>
      </c>
      <c r="BG107" s="203"/>
      <c r="BH107" s="190">
        <f t="shared" si="64"/>
        <v>32031262</v>
      </c>
      <c r="BI107" s="203"/>
      <c r="BJ107" s="203">
        <v>28</v>
      </c>
      <c r="BK107" s="203"/>
      <c r="BL107" s="190">
        <v>10780</v>
      </c>
      <c r="BM107" s="203"/>
      <c r="BN107" s="190">
        <f t="shared" si="65"/>
        <v>10780</v>
      </c>
      <c r="BO107" s="203"/>
      <c r="BP107" s="190">
        <f t="shared" si="66"/>
        <v>10780</v>
      </c>
      <c r="BQ107" s="203"/>
      <c r="BR107" s="190">
        <f t="shared" si="67"/>
        <v>10780</v>
      </c>
      <c r="BS107" s="203"/>
      <c r="BT107" s="190">
        <f t="shared" si="68"/>
        <v>10780</v>
      </c>
      <c r="BU107" s="203"/>
      <c r="BV107" s="190">
        <f t="shared" si="69"/>
        <v>10780</v>
      </c>
      <c r="BW107" s="203"/>
      <c r="BX107" s="190">
        <f t="shared" si="70"/>
        <v>10780</v>
      </c>
      <c r="BY107" s="203"/>
      <c r="BZ107" s="190">
        <f t="shared" si="71"/>
        <v>10780</v>
      </c>
      <c r="CA107" s="203"/>
      <c r="CB107" s="190">
        <f t="shared" si="72"/>
        <v>10780</v>
      </c>
      <c r="CC107" s="203"/>
      <c r="CD107" s="190">
        <f t="shared" si="73"/>
        <v>0</v>
      </c>
    </row>
    <row r="108" spans="1:82" ht="9.75" customHeight="1" x14ac:dyDescent="0.25">
      <c r="A108" s="203">
        <v>29</v>
      </c>
      <c r="B108" s="211"/>
      <c r="C108" s="10" t="s">
        <v>92</v>
      </c>
      <c r="D108" s="203"/>
      <c r="E108" s="190">
        <v>174827266</v>
      </c>
      <c r="F108" s="203"/>
      <c r="G108" s="188">
        <f t="shared" si="46"/>
        <v>152.55726200677501</v>
      </c>
      <c r="H108" s="203"/>
      <c r="I108" s="188">
        <f t="shared" si="47"/>
        <v>123.28197823539251</v>
      </c>
      <c r="J108" s="203"/>
      <c r="K108" s="190">
        <v>59801342</v>
      </c>
      <c r="L108" s="203"/>
      <c r="M108" s="188">
        <f t="shared" si="48"/>
        <v>52.1836736830899</v>
      </c>
      <c r="N108" s="203"/>
      <c r="O108" s="188">
        <f t="shared" si="49"/>
        <v>88.98978427822324</v>
      </c>
      <c r="P108" s="203"/>
      <c r="Q108" s="190">
        <v>768962046</v>
      </c>
      <c r="R108" s="203"/>
      <c r="S108" s="188">
        <f t="shared" si="50"/>
        <v>671.00943124562605</v>
      </c>
      <c r="T108" s="203"/>
      <c r="U108" s="188">
        <f t="shared" si="51"/>
        <v>124.28123779366838</v>
      </c>
      <c r="V108" s="203"/>
      <c r="W108" s="190">
        <v>234582855</v>
      </c>
      <c r="X108" s="203"/>
      <c r="Y108" s="188">
        <f t="shared" si="52"/>
        <v>204.70101083964963</v>
      </c>
      <c r="Z108" s="203"/>
      <c r="AA108" s="188">
        <f t="shared" si="53"/>
        <v>137.43314990916946</v>
      </c>
      <c r="AB108" s="203"/>
      <c r="AC108" s="190">
        <v>644516254</v>
      </c>
      <c r="AD108" s="203"/>
      <c r="AE108" s="188">
        <f t="shared" si="54"/>
        <v>562.4159050173738</v>
      </c>
      <c r="AF108" s="203"/>
      <c r="AG108" s="188">
        <f t="shared" si="55"/>
        <v>146.21308009701002</v>
      </c>
      <c r="AH108" s="216"/>
      <c r="AI108" s="203"/>
      <c r="AJ108" s="190">
        <v>2923611048</v>
      </c>
      <c r="AK108" s="203"/>
      <c r="AL108" s="188">
        <f t="shared" si="56"/>
        <v>2551.1929967241954</v>
      </c>
      <c r="AM108" s="203"/>
      <c r="AN108" s="188">
        <f t="shared" si="57"/>
        <v>125.6169500022783</v>
      </c>
      <c r="AO108" s="203"/>
      <c r="AP108" s="190">
        <v>140676505</v>
      </c>
      <c r="AQ108" s="203"/>
      <c r="AR108" s="188">
        <f t="shared" si="58"/>
        <v>122.75672395107061</v>
      </c>
      <c r="AS108" s="203"/>
      <c r="AT108" s="188">
        <f t="shared" si="59"/>
        <v>127.72987748084135</v>
      </c>
      <c r="AU108" s="203"/>
      <c r="AV108" s="190">
        <v>429186140</v>
      </c>
      <c r="AW108" s="203"/>
      <c r="AX108" s="188">
        <f t="shared" si="60"/>
        <v>374.51516521259572</v>
      </c>
      <c r="AY108" s="203"/>
      <c r="AZ108" s="188">
        <f t="shared" si="61"/>
        <v>250.28115117881589</v>
      </c>
      <c r="BA108" s="203"/>
      <c r="BB108" s="190">
        <v>0</v>
      </c>
      <c r="BC108" s="203"/>
      <c r="BD108" s="188">
        <f t="shared" si="74"/>
        <v>0</v>
      </c>
      <c r="BE108" s="203"/>
      <c r="BF108" s="188">
        <f t="shared" si="63"/>
        <v>0</v>
      </c>
      <c r="BG108" s="203"/>
      <c r="BH108" s="190">
        <f t="shared" si="64"/>
        <v>5376163456</v>
      </c>
      <c r="BI108" s="203"/>
      <c r="BJ108" s="203">
        <v>29</v>
      </c>
      <c r="BK108" s="203"/>
      <c r="BL108" s="190">
        <v>1145978</v>
      </c>
      <c r="BM108" s="203"/>
      <c r="BN108" s="190">
        <f t="shared" si="65"/>
        <v>1145978</v>
      </c>
      <c r="BO108" s="203"/>
      <c r="BP108" s="190">
        <f t="shared" si="66"/>
        <v>1145978</v>
      </c>
      <c r="BQ108" s="203"/>
      <c r="BR108" s="190">
        <f t="shared" si="67"/>
        <v>1145978</v>
      </c>
      <c r="BS108" s="203"/>
      <c r="BT108" s="190">
        <f t="shared" si="68"/>
        <v>1145978</v>
      </c>
      <c r="BU108" s="203"/>
      <c r="BV108" s="190">
        <f t="shared" si="69"/>
        <v>1145978</v>
      </c>
      <c r="BW108" s="203"/>
      <c r="BX108" s="190">
        <f t="shared" si="70"/>
        <v>1145978</v>
      </c>
      <c r="BY108" s="203"/>
      <c r="BZ108" s="190">
        <f t="shared" si="71"/>
        <v>1145978</v>
      </c>
      <c r="CA108" s="203"/>
      <c r="CB108" s="190">
        <f t="shared" si="72"/>
        <v>1145978</v>
      </c>
      <c r="CC108" s="203"/>
      <c r="CD108" s="190">
        <f t="shared" si="73"/>
        <v>0</v>
      </c>
    </row>
    <row r="109" spans="1:82" ht="9.75" customHeight="1" x14ac:dyDescent="0.25">
      <c r="A109" s="203">
        <v>30</v>
      </c>
      <c r="B109" s="211"/>
      <c r="C109" s="10" t="s">
        <v>151</v>
      </c>
      <c r="D109" s="203"/>
      <c r="E109" s="190">
        <v>11135935</v>
      </c>
      <c r="F109" s="203"/>
      <c r="G109" s="188">
        <f t="shared" si="46"/>
        <v>158.74461867426942</v>
      </c>
      <c r="H109" s="203"/>
      <c r="I109" s="188">
        <f t="shared" si="47"/>
        <v>128.28199960430501</v>
      </c>
      <c r="J109" s="203"/>
      <c r="K109" s="190">
        <v>7053451</v>
      </c>
      <c r="L109" s="203"/>
      <c r="M109" s="188">
        <f t="shared" si="48"/>
        <v>100.54812544547399</v>
      </c>
      <c r="N109" s="203"/>
      <c r="O109" s="188">
        <f t="shared" si="49"/>
        <v>171.46657874859386</v>
      </c>
      <c r="P109" s="203"/>
      <c r="Q109" s="190">
        <v>42124734</v>
      </c>
      <c r="R109" s="203"/>
      <c r="S109" s="188">
        <f t="shared" si="50"/>
        <v>600.49513898788314</v>
      </c>
      <c r="T109" s="203"/>
      <c r="U109" s="188">
        <f t="shared" si="51"/>
        <v>111.22090940503682</v>
      </c>
      <c r="V109" s="203"/>
      <c r="W109" s="190">
        <v>19249741</v>
      </c>
      <c r="X109" s="203"/>
      <c r="Y109" s="188">
        <f t="shared" si="52"/>
        <v>274.40828225231644</v>
      </c>
      <c r="Z109" s="203"/>
      <c r="AA109" s="188">
        <f t="shared" si="53"/>
        <v>184.23355330004799</v>
      </c>
      <c r="AB109" s="203"/>
      <c r="AC109" s="190">
        <v>23416960</v>
      </c>
      <c r="AD109" s="203"/>
      <c r="AE109" s="188">
        <f t="shared" si="54"/>
        <v>333.8126870990734</v>
      </c>
      <c r="AF109" s="203"/>
      <c r="AG109" s="188">
        <f t="shared" si="55"/>
        <v>86.782362875579096</v>
      </c>
      <c r="AH109" s="216"/>
      <c r="AI109" s="203"/>
      <c r="AJ109" s="190">
        <v>154183440</v>
      </c>
      <c r="AK109" s="203"/>
      <c r="AL109" s="188">
        <f t="shared" si="56"/>
        <v>2197.910762651461</v>
      </c>
      <c r="AM109" s="203"/>
      <c r="AN109" s="188">
        <f t="shared" si="57"/>
        <v>108.2218580624718</v>
      </c>
      <c r="AO109" s="203"/>
      <c r="AP109" s="190">
        <v>7048517</v>
      </c>
      <c r="AQ109" s="203"/>
      <c r="AR109" s="188">
        <f t="shared" si="58"/>
        <v>100.47779044903777</v>
      </c>
      <c r="AS109" s="203"/>
      <c r="AT109" s="188">
        <f t="shared" si="59"/>
        <v>104.5483738122299</v>
      </c>
      <c r="AU109" s="203"/>
      <c r="AV109" s="190">
        <v>5775752</v>
      </c>
      <c r="AW109" s="203"/>
      <c r="AX109" s="188">
        <f t="shared" si="60"/>
        <v>82.334312188168212</v>
      </c>
      <c r="AY109" s="203"/>
      <c r="AZ109" s="188">
        <f t="shared" si="61"/>
        <v>55.022408569952631</v>
      </c>
      <c r="BA109" s="203"/>
      <c r="BB109" s="190">
        <v>0</v>
      </c>
      <c r="BC109" s="203"/>
      <c r="BD109" s="188">
        <f t="shared" si="74"/>
        <v>0</v>
      </c>
      <c r="BE109" s="203"/>
      <c r="BF109" s="188">
        <f t="shared" si="63"/>
        <v>0</v>
      </c>
      <c r="BG109" s="203"/>
      <c r="BH109" s="190">
        <f t="shared" si="64"/>
        <v>269988530</v>
      </c>
      <c r="BI109" s="203"/>
      <c r="BJ109" s="203">
        <v>30</v>
      </c>
      <c r="BK109" s="203"/>
      <c r="BL109" s="190">
        <v>70150</v>
      </c>
      <c r="BM109" s="203"/>
      <c r="BN109" s="190">
        <f t="shared" si="65"/>
        <v>70150</v>
      </c>
      <c r="BO109" s="203"/>
      <c r="BP109" s="190">
        <f t="shared" si="66"/>
        <v>70150</v>
      </c>
      <c r="BQ109" s="203"/>
      <c r="BR109" s="190">
        <f t="shared" si="67"/>
        <v>70150</v>
      </c>
      <c r="BS109" s="203"/>
      <c r="BT109" s="190">
        <f t="shared" si="68"/>
        <v>70150</v>
      </c>
      <c r="BU109" s="203"/>
      <c r="BV109" s="190">
        <f t="shared" si="69"/>
        <v>70150</v>
      </c>
      <c r="BW109" s="203"/>
      <c r="BX109" s="190">
        <f t="shared" si="70"/>
        <v>70150</v>
      </c>
      <c r="BY109" s="203"/>
      <c r="BZ109" s="190">
        <f t="shared" si="71"/>
        <v>70150</v>
      </c>
      <c r="CA109" s="203"/>
      <c r="CB109" s="190">
        <f t="shared" si="72"/>
        <v>70150</v>
      </c>
      <c r="CC109" s="203"/>
      <c r="CD109" s="190">
        <f t="shared" si="73"/>
        <v>0</v>
      </c>
    </row>
    <row r="110" spans="1:82" ht="9.75" customHeight="1" x14ac:dyDescent="0.25">
      <c r="A110" s="203">
        <v>31</v>
      </c>
      <c r="B110" s="211"/>
      <c r="C110" s="10" t="s">
        <v>152</v>
      </c>
      <c r="D110" s="203"/>
      <c r="E110" s="190">
        <v>1358867</v>
      </c>
      <c r="F110" s="203"/>
      <c r="G110" s="188">
        <f t="shared" si="46"/>
        <v>86.867416735920216</v>
      </c>
      <c r="H110" s="203"/>
      <c r="I110" s="188">
        <f t="shared" si="47"/>
        <v>70.197818435722169</v>
      </c>
      <c r="J110" s="203"/>
      <c r="K110" s="190">
        <v>949510</v>
      </c>
      <c r="L110" s="203"/>
      <c r="M110" s="188">
        <f t="shared" si="48"/>
        <v>60.698715080227579</v>
      </c>
      <c r="N110" s="203"/>
      <c r="O110" s="188">
        <f t="shared" si="49"/>
        <v>103.51064192525723</v>
      </c>
      <c r="P110" s="203"/>
      <c r="Q110" s="190">
        <v>4996918</v>
      </c>
      <c r="R110" s="203"/>
      <c r="S110" s="188">
        <f t="shared" si="50"/>
        <v>319.43476315284789</v>
      </c>
      <c r="T110" s="203"/>
      <c r="U110" s="188">
        <f t="shared" si="51"/>
        <v>59.164217238000269</v>
      </c>
      <c r="V110" s="203"/>
      <c r="W110" s="190">
        <v>1852654</v>
      </c>
      <c r="X110" s="203"/>
      <c r="Y110" s="188">
        <f t="shared" si="52"/>
        <v>118.43342069935434</v>
      </c>
      <c r="Z110" s="203"/>
      <c r="AA110" s="188">
        <f t="shared" si="53"/>
        <v>79.51440002404415</v>
      </c>
      <c r="AB110" s="203"/>
      <c r="AC110" s="190">
        <v>5884209</v>
      </c>
      <c r="AD110" s="203"/>
      <c r="AE110" s="188">
        <f t="shared" si="54"/>
        <v>376.15604423703894</v>
      </c>
      <c r="AF110" s="203"/>
      <c r="AG110" s="188">
        <f t="shared" si="55"/>
        <v>97.790502249941923</v>
      </c>
      <c r="AH110" s="216"/>
      <c r="AI110" s="203"/>
      <c r="AJ110" s="190">
        <v>22207750</v>
      </c>
      <c r="AK110" s="203"/>
      <c r="AL110" s="188">
        <f t="shared" si="56"/>
        <v>1419.6605510451959</v>
      </c>
      <c r="AM110" s="203"/>
      <c r="AN110" s="188">
        <f t="shared" si="57"/>
        <v>69.90197475841164</v>
      </c>
      <c r="AO110" s="203"/>
      <c r="AP110" s="190">
        <v>321856</v>
      </c>
      <c r="AQ110" s="203"/>
      <c r="AR110" s="188">
        <f t="shared" si="58"/>
        <v>20.575081506104969</v>
      </c>
      <c r="AS110" s="203"/>
      <c r="AT110" s="188">
        <f t="shared" si="59"/>
        <v>21.408624760796183</v>
      </c>
      <c r="AU110" s="203"/>
      <c r="AV110" s="190">
        <v>1607360</v>
      </c>
      <c r="AW110" s="203"/>
      <c r="AX110" s="188">
        <f t="shared" si="60"/>
        <v>102.75266892539794</v>
      </c>
      <c r="AY110" s="203"/>
      <c r="AZ110" s="188">
        <f t="shared" si="61"/>
        <v>68.66759654644666</v>
      </c>
      <c r="BA110" s="203"/>
      <c r="BB110" s="190">
        <v>0</v>
      </c>
      <c r="BC110" s="203"/>
      <c r="BD110" s="188">
        <f t="shared" si="74"/>
        <v>0</v>
      </c>
      <c r="BE110" s="203"/>
      <c r="BF110" s="188">
        <f t="shared" si="63"/>
        <v>0</v>
      </c>
      <c r="BG110" s="203"/>
      <c r="BH110" s="190">
        <f t="shared" si="64"/>
        <v>39179124</v>
      </c>
      <c r="BI110" s="203"/>
      <c r="BJ110" s="203">
        <v>31</v>
      </c>
      <c r="BK110" s="203"/>
      <c r="BL110" s="190">
        <v>15643</v>
      </c>
      <c r="BM110" s="203"/>
      <c r="BN110" s="190">
        <f t="shared" si="65"/>
        <v>15643</v>
      </c>
      <c r="BO110" s="203"/>
      <c r="BP110" s="190">
        <f t="shared" si="66"/>
        <v>15643</v>
      </c>
      <c r="BQ110" s="203"/>
      <c r="BR110" s="190">
        <f t="shared" si="67"/>
        <v>15643</v>
      </c>
      <c r="BS110" s="203"/>
      <c r="BT110" s="190">
        <f t="shared" si="68"/>
        <v>15643</v>
      </c>
      <c r="BU110" s="203"/>
      <c r="BV110" s="190">
        <f t="shared" si="69"/>
        <v>15643</v>
      </c>
      <c r="BW110" s="203"/>
      <c r="BX110" s="190">
        <f t="shared" si="70"/>
        <v>15643</v>
      </c>
      <c r="BY110" s="203"/>
      <c r="BZ110" s="190">
        <f t="shared" si="71"/>
        <v>15643</v>
      </c>
      <c r="CA110" s="203"/>
      <c r="CB110" s="190">
        <f t="shared" si="72"/>
        <v>15643</v>
      </c>
      <c r="CC110" s="203"/>
      <c r="CD110" s="190">
        <f t="shared" si="73"/>
        <v>0</v>
      </c>
    </row>
    <row r="111" spans="1:82" ht="9.75" customHeight="1" x14ac:dyDescent="0.25">
      <c r="A111" s="203">
        <v>32</v>
      </c>
      <c r="B111" s="211"/>
      <c r="C111" s="10" t="s">
        <v>153</v>
      </c>
      <c r="D111" s="203"/>
      <c r="E111" s="190">
        <v>2766841</v>
      </c>
      <c r="F111" s="203"/>
      <c r="G111" s="188">
        <f t="shared" si="46"/>
        <v>103.65806234077627</v>
      </c>
      <c r="H111" s="203"/>
      <c r="I111" s="188">
        <f t="shared" si="47"/>
        <v>83.766389205720159</v>
      </c>
      <c r="J111" s="203"/>
      <c r="K111" s="190">
        <v>2624675</v>
      </c>
      <c r="L111" s="203"/>
      <c r="M111" s="188">
        <f t="shared" si="48"/>
        <v>98.331897197662215</v>
      </c>
      <c r="N111" s="203"/>
      <c r="O111" s="188">
        <f t="shared" si="49"/>
        <v>167.68720371107167</v>
      </c>
      <c r="P111" s="203"/>
      <c r="Q111" s="190">
        <v>7464663</v>
      </c>
      <c r="R111" s="203"/>
      <c r="S111" s="188">
        <f t="shared" si="50"/>
        <v>279.65918627304063</v>
      </c>
      <c r="T111" s="203"/>
      <c r="U111" s="188">
        <f t="shared" si="51"/>
        <v>51.797170370412914</v>
      </c>
      <c r="V111" s="203"/>
      <c r="W111" s="190">
        <v>2216608</v>
      </c>
      <c r="X111" s="203"/>
      <c r="Y111" s="188">
        <f t="shared" si="52"/>
        <v>83.043908287127223</v>
      </c>
      <c r="Z111" s="203"/>
      <c r="AA111" s="188">
        <f t="shared" si="53"/>
        <v>55.754418846560164</v>
      </c>
      <c r="AB111" s="203"/>
      <c r="AC111" s="190">
        <v>8488124</v>
      </c>
      <c r="AD111" s="203"/>
      <c r="AE111" s="188">
        <f t="shared" si="54"/>
        <v>318.00254757979917</v>
      </c>
      <c r="AF111" s="203"/>
      <c r="AG111" s="188">
        <f t="shared" si="55"/>
        <v>82.67214981927313</v>
      </c>
      <c r="AH111" s="216"/>
      <c r="AI111" s="203"/>
      <c r="AJ111" s="190">
        <v>41749499</v>
      </c>
      <c r="AK111" s="203"/>
      <c r="AL111" s="188">
        <f t="shared" si="56"/>
        <v>1564.1202982166942</v>
      </c>
      <c r="AM111" s="203"/>
      <c r="AN111" s="188">
        <f t="shared" si="57"/>
        <v>77.014957923967756</v>
      </c>
      <c r="AO111" s="203"/>
      <c r="AP111" s="190">
        <v>910949</v>
      </c>
      <c r="AQ111" s="203"/>
      <c r="AR111" s="188">
        <f t="shared" si="58"/>
        <v>34.128165742544581</v>
      </c>
      <c r="AS111" s="203"/>
      <c r="AT111" s="188">
        <f t="shared" si="59"/>
        <v>35.510775203471432</v>
      </c>
      <c r="AU111" s="203"/>
      <c r="AV111" s="190">
        <v>754774</v>
      </c>
      <c r="AW111" s="203"/>
      <c r="AX111" s="188">
        <f t="shared" si="60"/>
        <v>28.277161696388433</v>
      </c>
      <c r="AY111" s="203"/>
      <c r="AZ111" s="188">
        <f t="shared" si="61"/>
        <v>18.897073440067981</v>
      </c>
      <c r="BA111" s="203"/>
      <c r="BB111" s="190">
        <v>0</v>
      </c>
      <c r="BC111" s="203"/>
      <c r="BD111" s="188">
        <f t="shared" si="74"/>
        <v>0</v>
      </c>
      <c r="BE111" s="203"/>
      <c r="BF111" s="188">
        <f t="shared" si="63"/>
        <v>0</v>
      </c>
      <c r="BG111" s="203"/>
      <c r="BH111" s="190">
        <f t="shared" si="64"/>
        <v>66976133</v>
      </c>
      <c r="BI111" s="203"/>
      <c r="BJ111" s="203">
        <v>32</v>
      </c>
      <c r="BK111" s="203"/>
      <c r="BL111" s="190">
        <v>26692</v>
      </c>
      <c r="BM111" s="203"/>
      <c r="BN111" s="190">
        <f t="shared" si="65"/>
        <v>26692</v>
      </c>
      <c r="BO111" s="203"/>
      <c r="BP111" s="190">
        <f t="shared" si="66"/>
        <v>26692</v>
      </c>
      <c r="BQ111" s="203"/>
      <c r="BR111" s="190">
        <f t="shared" si="67"/>
        <v>26692</v>
      </c>
      <c r="BS111" s="203"/>
      <c r="BT111" s="190">
        <f t="shared" si="68"/>
        <v>26692</v>
      </c>
      <c r="BU111" s="203"/>
      <c r="BV111" s="190">
        <f t="shared" si="69"/>
        <v>26692</v>
      </c>
      <c r="BW111" s="203"/>
      <c r="BX111" s="190">
        <f t="shared" si="70"/>
        <v>26692</v>
      </c>
      <c r="BY111" s="203"/>
      <c r="BZ111" s="190">
        <f t="shared" si="71"/>
        <v>26692</v>
      </c>
      <c r="CA111" s="203"/>
      <c r="CB111" s="190">
        <f t="shared" si="72"/>
        <v>26692</v>
      </c>
      <c r="CC111" s="203"/>
      <c r="CD111" s="190">
        <f t="shared" si="73"/>
        <v>0</v>
      </c>
    </row>
    <row r="112" spans="1:82" ht="9.75" customHeight="1" x14ac:dyDescent="0.25">
      <c r="A112" s="203">
        <v>33</v>
      </c>
      <c r="B112" s="211"/>
      <c r="C112" s="10" t="s">
        <v>94</v>
      </c>
      <c r="D112" s="203"/>
      <c r="E112" s="190">
        <v>4247427</v>
      </c>
      <c r="F112" s="203"/>
      <c r="G112" s="188">
        <f t="shared" ref="G112:G129" si="75">(E112/$BL112)</f>
        <v>75.675289967395372</v>
      </c>
      <c r="H112" s="203"/>
      <c r="I112" s="188">
        <f t="shared" ref="I112:I129" si="76">IF(G112,G112/G$192*100,0)</f>
        <v>61.153427427814869</v>
      </c>
      <c r="J112" s="203"/>
      <c r="K112" s="190">
        <v>2668283</v>
      </c>
      <c r="L112" s="203"/>
      <c r="M112" s="188">
        <f t="shared" ref="M112:M129" si="77">(K112/$BL112)</f>
        <v>47.540096566714773</v>
      </c>
      <c r="N112" s="203"/>
      <c r="O112" s="188">
        <f t="shared" ref="O112:O129" si="78">IF(M112,M112/M$192*100,0)</f>
        <v>81.071006302278946</v>
      </c>
      <c r="P112" s="203"/>
      <c r="Q112" s="190">
        <v>18259351</v>
      </c>
      <c r="R112" s="203"/>
      <c r="S112" s="188">
        <f t="shared" ref="S112:S129" si="79">(Q112/$BL112)</f>
        <v>325.32205533878528</v>
      </c>
      <c r="T112" s="203"/>
      <c r="U112" s="188">
        <f t="shared" ref="U112:U129" si="80">IF(S112,S112/S$192*100,0)</f>
        <v>60.254634042966835</v>
      </c>
      <c r="V112" s="203"/>
      <c r="W112" s="190">
        <v>3966697</v>
      </c>
      <c r="X112" s="203"/>
      <c r="Y112" s="188">
        <f t="shared" ref="Y112:Y129" si="81">(W112/$BL112)</f>
        <v>70.673597377376311</v>
      </c>
      <c r="Z112" s="203"/>
      <c r="AA112" s="188">
        <f t="shared" ref="AA112:AA129" si="82">IF(Y112,Y112/Y$192*100,0)</f>
        <v>47.449179968113285</v>
      </c>
      <c r="AB112" s="203"/>
      <c r="AC112" s="190">
        <v>19666770</v>
      </c>
      <c r="AD112" s="203"/>
      <c r="AE112" s="188">
        <f t="shared" ref="AE112:AE129" si="83">(AC112/$BL112)</f>
        <v>350.39766957079479</v>
      </c>
      <c r="AF112" s="203"/>
      <c r="AG112" s="188">
        <f t="shared" ref="AG112:AG129" si="84">IF(AE112,AE112/AE$192*100,0)</f>
        <v>91.094014357893414</v>
      </c>
      <c r="AH112" s="216"/>
      <c r="AI112" s="203"/>
      <c r="AJ112" s="190">
        <v>84526199</v>
      </c>
      <c r="AK112" s="203"/>
      <c r="AL112" s="188">
        <f t="shared" ref="AL112:AL129" si="85">(AJ112/$BL112)</f>
        <v>1505.9810608085236</v>
      </c>
      <c r="AM112" s="203"/>
      <c r="AN112" s="188">
        <f t="shared" ref="AN112:AN129" si="86">IF(AL112,AL112/AL$192*100,0)</f>
        <v>74.152268316380102</v>
      </c>
      <c r="AO112" s="203"/>
      <c r="AP112" s="190">
        <v>2375084</v>
      </c>
      <c r="AQ112" s="203"/>
      <c r="AR112" s="188">
        <f t="shared" ref="AR112:AR129" si="87">(AP112/$BL112)</f>
        <v>42.316247082509307</v>
      </c>
      <c r="AS112" s="203"/>
      <c r="AT112" s="188">
        <f t="shared" ref="AT112:AT129" si="88">IF(AR112,AR112/AR$192*100,0)</f>
        <v>44.030574304445537</v>
      </c>
      <c r="AU112" s="203"/>
      <c r="AV112" s="190">
        <v>2853971</v>
      </c>
      <c r="AW112" s="203"/>
      <c r="AX112" s="188">
        <f t="shared" ref="AX112:AX129" si="89">(AV112/$BL112)</f>
        <v>50.848450834714129</v>
      </c>
      <c r="AY112" s="203"/>
      <c r="AZ112" s="188">
        <f t="shared" ref="AZ112:AZ129" si="90">IF(AX112,AX112/AX$192*100,0)</f>
        <v>33.981023981625562</v>
      </c>
      <c r="BA112" s="203"/>
      <c r="BB112" s="190">
        <v>0</v>
      </c>
      <c r="BC112" s="203"/>
      <c r="BD112" s="188">
        <f t="shared" si="74"/>
        <v>0</v>
      </c>
      <c r="BE112" s="203"/>
      <c r="BF112" s="188">
        <f t="shared" ref="BF112:BF129" si="91">IF(BD112,BD112/BD$192*100,0)</f>
        <v>0</v>
      </c>
      <c r="BG112" s="203"/>
      <c r="BH112" s="190">
        <f t="shared" ref="BH112:BH129" si="92">(E112+K112+Q112+W112+AC112+AJ112+AP112+AV112+BB112)</f>
        <v>138563782</v>
      </c>
      <c r="BI112" s="203"/>
      <c r="BJ112" s="203">
        <v>33</v>
      </c>
      <c r="BK112" s="203"/>
      <c r="BL112" s="190">
        <v>56127</v>
      </c>
      <c r="BM112" s="203"/>
      <c r="BN112" s="190">
        <f t="shared" ref="BN112:BN129" si="93">IF(E112,BL112,0)</f>
        <v>56127</v>
      </c>
      <c r="BO112" s="203"/>
      <c r="BP112" s="190">
        <f t="shared" ref="BP112:BP129" si="94">IF(K112,BL112,0)</f>
        <v>56127</v>
      </c>
      <c r="BQ112" s="203"/>
      <c r="BR112" s="190">
        <f t="shared" ref="BR112:BR129" si="95">IF(Q112,BL112,0)</f>
        <v>56127</v>
      </c>
      <c r="BS112" s="203"/>
      <c r="BT112" s="190">
        <f t="shared" ref="BT112:BT129" si="96">IF(W112,BL112,0)</f>
        <v>56127</v>
      </c>
      <c r="BU112" s="203"/>
      <c r="BV112" s="190">
        <f t="shared" ref="BV112:BV129" si="97">IF(AC112,BL112,0)</f>
        <v>56127</v>
      </c>
      <c r="BW112" s="203"/>
      <c r="BX112" s="190">
        <f t="shared" ref="BX112:BX129" si="98">IF(AJ112,BL112,0)</f>
        <v>56127</v>
      </c>
      <c r="BY112" s="203"/>
      <c r="BZ112" s="190">
        <f t="shared" ref="BZ112:BZ129" si="99">IF(AP112,BL112,0)</f>
        <v>56127</v>
      </c>
      <c r="CA112" s="203"/>
      <c r="CB112" s="190">
        <f t="shared" ref="CB112:CB129" si="100">IF(AV112,BL112,0)</f>
        <v>56127</v>
      </c>
      <c r="CC112" s="203"/>
      <c r="CD112" s="190">
        <f t="shared" ref="CD112:CD129" si="101">IF(BB112,$BL112,0)</f>
        <v>0</v>
      </c>
    </row>
    <row r="113" spans="1:82" ht="9.75" customHeight="1" x14ac:dyDescent="0.25">
      <c r="A113" s="203">
        <v>34</v>
      </c>
      <c r="B113" s="211"/>
      <c r="C113" s="10" t="s">
        <v>154</v>
      </c>
      <c r="D113" s="203"/>
      <c r="E113" s="190">
        <v>9414032</v>
      </c>
      <c r="F113" s="203"/>
      <c r="G113" s="188">
        <f t="shared" si="75"/>
        <v>107.25063798760482</v>
      </c>
      <c r="H113" s="203"/>
      <c r="I113" s="188">
        <f t="shared" si="76"/>
        <v>86.669560296203215</v>
      </c>
      <c r="J113" s="203"/>
      <c r="K113" s="190">
        <v>3965674</v>
      </c>
      <c r="L113" s="203"/>
      <c r="M113" s="188">
        <f t="shared" si="77"/>
        <v>45.179479584396645</v>
      </c>
      <c r="N113" s="203"/>
      <c r="O113" s="188">
        <f t="shared" si="78"/>
        <v>77.045402484200608</v>
      </c>
      <c r="P113" s="203"/>
      <c r="Q113" s="190">
        <v>43117840</v>
      </c>
      <c r="R113" s="203"/>
      <c r="S113" s="188">
        <f t="shared" si="79"/>
        <v>491.22584761210356</v>
      </c>
      <c r="T113" s="203"/>
      <c r="U113" s="188">
        <f t="shared" si="80"/>
        <v>90.98256080267889</v>
      </c>
      <c r="V113" s="203"/>
      <c r="W113" s="190">
        <v>11787413</v>
      </c>
      <c r="X113" s="203"/>
      <c r="Y113" s="188">
        <f t="shared" si="81"/>
        <v>134.28970333576376</v>
      </c>
      <c r="Z113" s="203"/>
      <c r="AA113" s="188">
        <f t="shared" si="82"/>
        <v>90.160067378754249</v>
      </c>
      <c r="AB113" s="203"/>
      <c r="AC113" s="190">
        <v>18013435</v>
      </c>
      <c r="AD113" s="203"/>
      <c r="AE113" s="188">
        <f t="shared" si="83"/>
        <v>205.22050446591322</v>
      </c>
      <c r="AF113" s="203"/>
      <c r="AG113" s="188">
        <f t="shared" si="84"/>
        <v>53.351837651348866</v>
      </c>
      <c r="AH113" s="216"/>
      <c r="AI113" s="203"/>
      <c r="AJ113" s="190">
        <v>173292927</v>
      </c>
      <c r="AK113" s="203"/>
      <c r="AL113" s="188">
        <f t="shared" si="85"/>
        <v>1974.2632040648925</v>
      </c>
      <c r="AM113" s="203"/>
      <c r="AN113" s="188">
        <f t="shared" si="86"/>
        <v>97.209784800600204</v>
      </c>
      <c r="AO113" s="203"/>
      <c r="AP113" s="190">
        <v>7346862</v>
      </c>
      <c r="AQ113" s="203"/>
      <c r="AR113" s="188">
        <f t="shared" si="87"/>
        <v>83.700123040466636</v>
      </c>
      <c r="AS113" s="203"/>
      <c r="AT113" s="188">
        <f t="shared" si="88"/>
        <v>87.091005013716867</v>
      </c>
      <c r="AU113" s="203"/>
      <c r="AV113" s="190">
        <v>1789965</v>
      </c>
      <c r="AW113" s="203"/>
      <c r="AX113" s="188">
        <f t="shared" si="89"/>
        <v>20.392419340138535</v>
      </c>
      <c r="AY113" s="203"/>
      <c r="AZ113" s="188">
        <f t="shared" si="90"/>
        <v>13.627854521922492</v>
      </c>
      <c r="BA113" s="203"/>
      <c r="BB113" s="190">
        <v>0</v>
      </c>
      <c r="BC113" s="203"/>
      <c r="BD113" s="188">
        <f t="shared" si="74"/>
        <v>0</v>
      </c>
      <c r="BE113" s="203"/>
      <c r="BF113" s="188">
        <f t="shared" si="91"/>
        <v>0</v>
      </c>
      <c r="BG113" s="203"/>
      <c r="BH113" s="190">
        <f t="shared" si="92"/>
        <v>268728148</v>
      </c>
      <c r="BI113" s="203"/>
      <c r="BJ113" s="203">
        <v>34</v>
      </c>
      <c r="BK113" s="203"/>
      <c r="BL113" s="190">
        <v>87776</v>
      </c>
      <c r="BM113" s="203"/>
      <c r="BN113" s="190">
        <f t="shared" si="93"/>
        <v>87776</v>
      </c>
      <c r="BO113" s="203"/>
      <c r="BP113" s="190">
        <f t="shared" si="94"/>
        <v>87776</v>
      </c>
      <c r="BQ113" s="203"/>
      <c r="BR113" s="190">
        <f t="shared" si="95"/>
        <v>87776</v>
      </c>
      <c r="BS113" s="203"/>
      <c r="BT113" s="190">
        <f t="shared" si="96"/>
        <v>87776</v>
      </c>
      <c r="BU113" s="203"/>
      <c r="BV113" s="190">
        <f t="shared" si="97"/>
        <v>87776</v>
      </c>
      <c r="BW113" s="203"/>
      <c r="BX113" s="190">
        <f t="shared" si="98"/>
        <v>87776</v>
      </c>
      <c r="BY113" s="203"/>
      <c r="BZ113" s="190">
        <f t="shared" si="99"/>
        <v>87776</v>
      </c>
      <c r="CA113" s="203"/>
      <c r="CB113" s="190">
        <f t="shared" si="100"/>
        <v>87776</v>
      </c>
      <c r="CC113" s="203"/>
      <c r="CD113" s="190">
        <f t="shared" si="101"/>
        <v>0</v>
      </c>
    </row>
    <row r="114" spans="1:82" ht="9.75" customHeight="1" x14ac:dyDescent="0.25">
      <c r="A114" s="203">
        <v>35</v>
      </c>
      <c r="B114" s="211"/>
      <c r="C114" s="10" t="s">
        <v>155</v>
      </c>
      <c r="D114" s="203"/>
      <c r="E114" s="190">
        <v>1895347</v>
      </c>
      <c r="F114" s="203"/>
      <c r="G114" s="188">
        <f t="shared" si="75"/>
        <v>111.94536648750812</v>
      </c>
      <c r="H114" s="203"/>
      <c r="I114" s="188">
        <f t="shared" si="76"/>
        <v>90.463384393023034</v>
      </c>
      <c r="J114" s="203"/>
      <c r="K114" s="190">
        <v>1345585</v>
      </c>
      <c r="L114" s="203"/>
      <c r="M114" s="188">
        <f t="shared" si="77"/>
        <v>79.474632331226744</v>
      </c>
      <c r="N114" s="203"/>
      <c r="O114" s="188">
        <f t="shared" si="78"/>
        <v>135.52956102128149</v>
      </c>
      <c r="P114" s="203"/>
      <c r="Q114" s="190">
        <v>5358141</v>
      </c>
      <c r="R114" s="203"/>
      <c r="S114" s="188">
        <f t="shared" si="79"/>
        <v>316.4692575748627</v>
      </c>
      <c r="T114" s="203"/>
      <c r="U114" s="188">
        <f t="shared" si="80"/>
        <v>58.614960123637729</v>
      </c>
      <c r="V114" s="203"/>
      <c r="W114" s="190">
        <v>886993</v>
      </c>
      <c r="X114" s="203"/>
      <c r="Y114" s="188">
        <f t="shared" si="81"/>
        <v>52.38869529265844</v>
      </c>
      <c r="Z114" s="203"/>
      <c r="AA114" s="188">
        <f t="shared" si="82"/>
        <v>35.172974398947773</v>
      </c>
      <c r="AB114" s="203"/>
      <c r="AC114" s="190">
        <v>11641686</v>
      </c>
      <c r="AD114" s="203"/>
      <c r="AE114" s="188">
        <f t="shared" si="83"/>
        <v>687.59588919733039</v>
      </c>
      <c r="AF114" s="203"/>
      <c r="AG114" s="188">
        <f t="shared" si="84"/>
        <v>178.75652506391762</v>
      </c>
      <c r="AH114" s="216"/>
      <c r="AI114" s="203"/>
      <c r="AJ114" s="190">
        <v>26247711</v>
      </c>
      <c r="AK114" s="203"/>
      <c r="AL114" s="188">
        <f t="shared" si="85"/>
        <v>1550.2752938397023</v>
      </c>
      <c r="AM114" s="203"/>
      <c r="AN114" s="188">
        <f t="shared" si="86"/>
        <v>76.333250493428764</v>
      </c>
      <c r="AO114" s="203"/>
      <c r="AP114" s="190">
        <v>642682</v>
      </c>
      <c r="AQ114" s="203"/>
      <c r="AR114" s="188">
        <f t="shared" si="87"/>
        <v>37.958891973303409</v>
      </c>
      <c r="AS114" s="203"/>
      <c r="AT114" s="188">
        <f t="shared" si="88"/>
        <v>39.496692849110936</v>
      </c>
      <c r="AU114" s="203"/>
      <c r="AV114" s="190">
        <v>2667372</v>
      </c>
      <c r="AW114" s="203"/>
      <c r="AX114" s="188">
        <f t="shared" si="89"/>
        <v>157.54367727836512</v>
      </c>
      <c r="AY114" s="203"/>
      <c r="AZ114" s="188">
        <f t="shared" si="90"/>
        <v>105.28335451460369</v>
      </c>
      <c r="BA114" s="203"/>
      <c r="BB114" s="190">
        <v>0</v>
      </c>
      <c r="BC114" s="203"/>
      <c r="BD114" s="188">
        <f t="shared" si="74"/>
        <v>0</v>
      </c>
      <c r="BE114" s="203"/>
      <c r="BF114" s="188">
        <f t="shared" si="91"/>
        <v>0</v>
      </c>
      <c r="BG114" s="203"/>
      <c r="BH114" s="190">
        <f t="shared" si="92"/>
        <v>50685517</v>
      </c>
      <c r="BI114" s="203"/>
      <c r="BJ114" s="203">
        <v>35</v>
      </c>
      <c r="BK114" s="203"/>
      <c r="BL114" s="190">
        <v>16931</v>
      </c>
      <c r="BM114" s="203"/>
      <c r="BN114" s="190">
        <f t="shared" si="93"/>
        <v>16931</v>
      </c>
      <c r="BO114" s="203"/>
      <c r="BP114" s="190">
        <f t="shared" si="94"/>
        <v>16931</v>
      </c>
      <c r="BQ114" s="203"/>
      <c r="BR114" s="190">
        <f t="shared" si="95"/>
        <v>16931</v>
      </c>
      <c r="BS114" s="203"/>
      <c r="BT114" s="190">
        <f t="shared" si="96"/>
        <v>16931</v>
      </c>
      <c r="BU114" s="203"/>
      <c r="BV114" s="190">
        <f t="shared" si="97"/>
        <v>16931</v>
      </c>
      <c r="BW114" s="203"/>
      <c r="BX114" s="190">
        <f t="shared" si="98"/>
        <v>16931</v>
      </c>
      <c r="BY114" s="203"/>
      <c r="BZ114" s="190">
        <f t="shared" si="99"/>
        <v>16931</v>
      </c>
      <c r="CA114" s="203"/>
      <c r="CB114" s="190">
        <f t="shared" si="100"/>
        <v>16931</v>
      </c>
      <c r="CC114" s="203"/>
      <c r="CD114" s="190">
        <f t="shared" si="101"/>
        <v>0</v>
      </c>
    </row>
    <row r="115" spans="1:82" ht="9.75" customHeight="1" x14ac:dyDescent="0.25">
      <c r="A115" s="203">
        <v>36</v>
      </c>
      <c r="B115" s="211"/>
      <c r="C115" s="10" t="s">
        <v>156</v>
      </c>
      <c r="D115" s="203"/>
      <c r="E115" s="190">
        <v>6309658</v>
      </c>
      <c r="F115" s="203"/>
      <c r="G115" s="188">
        <f t="shared" si="75"/>
        <v>169.64182395009948</v>
      </c>
      <c r="H115" s="203"/>
      <c r="I115" s="188">
        <f t="shared" si="76"/>
        <v>137.08806367473795</v>
      </c>
      <c r="J115" s="203"/>
      <c r="K115" s="190">
        <v>2591386</v>
      </c>
      <c r="L115" s="203"/>
      <c r="M115" s="188">
        <f t="shared" si="77"/>
        <v>69.672151422272407</v>
      </c>
      <c r="N115" s="203"/>
      <c r="O115" s="188">
        <f t="shared" si="78"/>
        <v>118.81320895345222</v>
      </c>
      <c r="P115" s="203"/>
      <c r="Q115" s="190">
        <v>16437954</v>
      </c>
      <c r="R115" s="203"/>
      <c r="S115" s="188">
        <f t="shared" si="79"/>
        <v>441.95176641393772</v>
      </c>
      <c r="T115" s="203"/>
      <c r="U115" s="188">
        <f t="shared" si="80"/>
        <v>81.856245258818646</v>
      </c>
      <c r="V115" s="203"/>
      <c r="W115" s="190">
        <v>2341170</v>
      </c>
      <c r="X115" s="203"/>
      <c r="Y115" s="188">
        <f t="shared" si="81"/>
        <v>62.944829811259879</v>
      </c>
      <c r="Z115" s="203"/>
      <c r="AA115" s="188">
        <f t="shared" si="82"/>
        <v>42.260202800046152</v>
      </c>
      <c r="AB115" s="203"/>
      <c r="AC115" s="190">
        <v>12703962</v>
      </c>
      <c r="AD115" s="203"/>
      <c r="AE115" s="188">
        <f t="shared" si="83"/>
        <v>341.55944507178577</v>
      </c>
      <c r="AF115" s="203"/>
      <c r="AG115" s="188">
        <f t="shared" si="84"/>
        <v>88.796312576950641</v>
      </c>
      <c r="AH115" s="216"/>
      <c r="AI115" s="203"/>
      <c r="AJ115" s="190">
        <v>61973929</v>
      </c>
      <c r="AK115" s="203"/>
      <c r="AL115" s="188">
        <f t="shared" si="85"/>
        <v>1666.2345808463731</v>
      </c>
      <c r="AM115" s="203"/>
      <c r="AN115" s="188">
        <f t="shared" si="86"/>
        <v>82.042913375429677</v>
      </c>
      <c r="AO115" s="203"/>
      <c r="AP115" s="190">
        <v>2416749</v>
      </c>
      <c r="AQ115" s="203"/>
      <c r="AR115" s="188">
        <f t="shared" si="87"/>
        <v>64.976851105016934</v>
      </c>
      <c r="AS115" s="203"/>
      <c r="AT115" s="188">
        <f t="shared" si="88"/>
        <v>67.609210832660864</v>
      </c>
      <c r="AU115" s="203"/>
      <c r="AV115" s="190">
        <v>3638704</v>
      </c>
      <c r="AW115" s="203"/>
      <c r="AX115" s="188">
        <f t="shared" si="89"/>
        <v>97.830402753132219</v>
      </c>
      <c r="AY115" s="203"/>
      <c r="AZ115" s="188">
        <f t="shared" si="90"/>
        <v>65.378142451032701</v>
      </c>
      <c r="BA115" s="203"/>
      <c r="BB115" s="190">
        <v>0</v>
      </c>
      <c r="BC115" s="203"/>
      <c r="BD115" s="188">
        <f t="shared" si="74"/>
        <v>0</v>
      </c>
      <c r="BE115" s="203"/>
      <c r="BF115" s="188">
        <f t="shared" si="91"/>
        <v>0</v>
      </c>
      <c r="BG115" s="203"/>
      <c r="BH115" s="190">
        <f t="shared" si="92"/>
        <v>108413512</v>
      </c>
      <c r="BI115" s="203"/>
      <c r="BJ115" s="203">
        <v>36</v>
      </c>
      <c r="BK115" s="203"/>
      <c r="BL115" s="190">
        <v>37194</v>
      </c>
      <c r="BM115" s="203"/>
      <c r="BN115" s="190">
        <f t="shared" si="93"/>
        <v>37194</v>
      </c>
      <c r="BO115" s="203"/>
      <c r="BP115" s="190">
        <f t="shared" si="94"/>
        <v>37194</v>
      </c>
      <c r="BQ115" s="203"/>
      <c r="BR115" s="190">
        <f t="shared" si="95"/>
        <v>37194</v>
      </c>
      <c r="BS115" s="203"/>
      <c r="BT115" s="190">
        <f t="shared" si="96"/>
        <v>37194</v>
      </c>
      <c r="BU115" s="203"/>
      <c r="BV115" s="190">
        <f t="shared" si="97"/>
        <v>37194</v>
      </c>
      <c r="BW115" s="203"/>
      <c r="BX115" s="190">
        <f t="shared" si="98"/>
        <v>37194</v>
      </c>
      <c r="BY115" s="203"/>
      <c r="BZ115" s="190">
        <f t="shared" si="99"/>
        <v>37194</v>
      </c>
      <c r="CA115" s="203"/>
      <c r="CB115" s="190">
        <f t="shared" si="100"/>
        <v>37194</v>
      </c>
      <c r="CC115" s="203"/>
      <c r="CD115" s="190">
        <f t="shared" si="101"/>
        <v>0</v>
      </c>
    </row>
    <row r="116" spans="1:82" ht="9.75" customHeight="1" x14ac:dyDescent="0.25">
      <c r="A116" s="203">
        <v>37</v>
      </c>
      <c r="B116" s="211"/>
      <c r="C116" s="10" t="s">
        <v>157</v>
      </c>
      <c r="D116" s="203"/>
      <c r="E116" s="190">
        <v>4490284</v>
      </c>
      <c r="F116" s="203"/>
      <c r="G116" s="188">
        <f t="shared" si="75"/>
        <v>193.74715222644116</v>
      </c>
      <c r="H116" s="203"/>
      <c r="I116" s="188">
        <f t="shared" si="76"/>
        <v>156.56765131828766</v>
      </c>
      <c r="J116" s="203"/>
      <c r="K116" s="190">
        <v>2110106</v>
      </c>
      <c r="L116" s="203"/>
      <c r="M116" s="188">
        <f t="shared" si="77"/>
        <v>91.047031411805321</v>
      </c>
      <c r="N116" s="203"/>
      <c r="O116" s="188">
        <f t="shared" si="78"/>
        <v>155.26418729570401</v>
      </c>
      <c r="P116" s="203"/>
      <c r="Q116" s="190">
        <v>11145227</v>
      </c>
      <c r="R116" s="203"/>
      <c r="S116" s="188">
        <f t="shared" si="79"/>
        <v>480.89519330341733</v>
      </c>
      <c r="T116" s="203"/>
      <c r="U116" s="188">
        <f t="shared" si="80"/>
        <v>89.069165185692327</v>
      </c>
      <c r="V116" s="203"/>
      <c r="W116" s="190">
        <v>2770763</v>
      </c>
      <c r="X116" s="203"/>
      <c r="Y116" s="188">
        <f t="shared" si="81"/>
        <v>119.55311529168105</v>
      </c>
      <c r="Z116" s="203"/>
      <c r="AA116" s="188">
        <f t="shared" si="82"/>
        <v>80.266145968670997</v>
      </c>
      <c r="AB116" s="203"/>
      <c r="AC116" s="190">
        <v>7027229</v>
      </c>
      <c r="AD116" s="203"/>
      <c r="AE116" s="188">
        <f t="shared" si="83"/>
        <v>303.211468760787</v>
      </c>
      <c r="AF116" s="203"/>
      <c r="AG116" s="188">
        <f t="shared" si="84"/>
        <v>78.826865265987593</v>
      </c>
      <c r="AH116" s="216"/>
      <c r="AI116" s="203"/>
      <c r="AJ116" s="190">
        <v>34271293</v>
      </c>
      <c r="AK116" s="203"/>
      <c r="AL116" s="188">
        <f t="shared" si="85"/>
        <v>1478.7406368657232</v>
      </c>
      <c r="AM116" s="203"/>
      <c r="AN116" s="188">
        <f t="shared" si="86"/>
        <v>72.810990342954568</v>
      </c>
      <c r="AO116" s="203"/>
      <c r="AP116" s="190">
        <v>1051231</v>
      </c>
      <c r="AQ116" s="203"/>
      <c r="AR116" s="188">
        <f t="shared" si="87"/>
        <v>45.358603727994478</v>
      </c>
      <c r="AS116" s="203"/>
      <c r="AT116" s="188">
        <f t="shared" si="88"/>
        <v>47.196183723410932</v>
      </c>
      <c r="AU116" s="203"/>
      <c r="AV116" s="190">
        <v>1966558</v>
      </c>
      <c r="AW116" s="203"/>
      <c r="AX116" s="188">
        <f t="shared" si="89"/>
        <v>84.853210217466341</v>
      </c>
      <c r="AY116" s="203"/>
      <c r="AZ116" s="188">
        <f t="shared" si="90"/>
        <v>56.705738798027419</v>
      </c>
      <c r="BA116" s="203"/>
      <c r="BB116" s="190">
        <v>0</v>
      </c>
      <c r="BC116" s="203"/>
      <c r="BD116" s="188">
        <f t="shared" si="74"/>
        <v>0</v>
      </c>
      <c r="BE116" s="203"/>
      <c r="BF116" s="188">
        <f t="shared" si="91"/>
        <v>0</v>
      </c>
      <c r="BG116" s="203"/>
      <c r="BH116" s="190">
        <f t="shared" si="92"/>
        <v>64832691</v>
      </c>
      <c r="BI116" s="203"/>
      <c r="BJ116" s="203">
        <v>37</v>
      </c>
      <c r="BK116" s="203"/>
      <c r="BL116" s="190">
        <v>23176</v>
      </c>
      <c r="BM116" s="203"/>
      <c r="BN116" s="190">
        <f t="shared" si="93"/>
        <v>23176</v>
      </c>
      <c r="BO116" s="203"/>
      <c r="BP116" s="190">
        <f t="shared" si="94"/>
        <v>23176</v>
      </c>
      <c r="BQ116" s="203"/>
      <c r="BR116" s="190">
        <f t="shared" si="95"/>
        <v>23176</v>
      </c>
      <c r="BS116" s="203"/>
      <c r="BT116" s="190">
        <f t="shared" si="96"/>
        <v>23176</v>
      </c>
      <c r="BU116" s="203"/>
      <c r="BV116" s="190">
        <f t="shared" si="97"/>
        <v>23176</v>
      </c>
      <c r="BW116" s="203"/>
      <c r="BX116" s="190">
        <f t="shared" si="98"/>
        <v>23176</v>
      </c>
      <c r="BY116" s="203"/>
      <c r="BZ116" s="190">
        <f t="shared" si="99"/>
        <v>23176</v>
      </c>
      <c r="CA116" s="203"/>
      <c r="CB116" s="190">
        <f t="shared" si="100"/>
        <v>23176</v>
      </c>
      <c r="CC116" s="203"/>
      <c r="CD116" s="190">
        <f t="shared" si="101"/>
        <v>0</v>
      </c>
    </row>
    <row r="117" spans="1:82" ht="9.75" customHeight="1" x14ac:dyDescent="0.25">
      <c r="A117" s="203">
        <v>38</v>
      </c>
      <c r="B117" s="211"/>
      <c r="C117" s="10" t="s">
        <v>158</v>
      </c>
      <c r="D117" s="203"/>
      <c r="E117" s="190">
        <v>1506664</v>
      </c>
      <c r="F117" s="203"/>
      <c r="G117" s="188">
        <f t="shared" si="75"/>
        <v>98.282061317677758</v>
      </c>
      <c r="H117" s="203"/>
      <c r="I117" s="188">
        <f t="shared" si="76"/>
        <v>79.422026751878761</v>
      </c>
      <c r="J117" s="203"/>
      <c r="K117" s="190">
        <v>1612798</v>
      </c>
      <c r="L117" s="203"/>
      <c r="M117" s="188">
        <f t="shared" si="77"/>
        <v>105.20534898891063</v>
      </c>
      <c r="N117" s="203"/>
      <c r="O117" s="188">
        <f t="shared" si="78"/>
        <v>179.4086282291039</v>
      </c>
      <c r="P117" s="203"/>
      <c r="Q117" s="190">
        <v>4316720</v>
      </c>
      <c r="R117" s="203"/>
      <c r="S117" s="188">
        <f t="shared" si="79"/>
        <v>281.58643183300717</v>
      </c>
      <c r="T117" s="203"/>
      <c r="U117" s="188">
        <f t="shared" si="80"/>
        <v>52.154125805868354</v>
      </c>
      <c r="V117" s="203"/>
      <c r="W117" s="190">
        <v>2565275</v>
      </c>
      <c r="X117" s="203"/>
      <c r="Y117" s="188">
        <f t="shared" si="81"/>
        <v>167.3369210697978</v>
      </c>
      <c r="Z117" s="203"/>
      <c r="AA117" s="188">
        <f t="shared" si="82"/>
        <v>112.34746748143485</v>
      </c>
      <c r="AB117" s="203"/>
      <c r="AC117" s="190">
        <v>8012885</v>
      </c>
      <c r="AD117" s="203"/>
      <c r="AE117" s="188">
        <f t="shared" si="83"/>
        <v>522.69308545335946</v>
      </c>
      <c r="AF117" s="203"/>
      <c r="AG117" s="188">
        <f t="shared" si="84"/>
        <v>135.88621034318808</v>
      </c>
      <c r="AH117" s="216"/>
      <c r="AI117" s="203"/>
      <c r="AJ117" s="190">
        <v>19076348</v>
      </c>
      <c r="AK117" s="203"/>
      <c r="AL117" s="188">
        <f t="shared" si="85"/>
        <v>1244.3801696020873</v>
      </c>
      <c r="AM117" s="203"/>
      <c r="AN117" s="188">
        <f t="shared" si="86"/>
        <v>61.271429385955997</v>
      </c>
      <c r="AO117" s="203"/>
      <c r="AP117" s="190">
        <v>612837</v>
      </c>
      <c r="AQ117" s="203"/>
      <c r="AR117" s="188">
        <f t="shared" si="87"/>
        <v>39.976320939334641</v>
      </c>
      <c r="AS117" s="203"/>
      <c r="AT117" s="188">
        <f t="shared" si="88"/>
        <v>41.595852441869219</v>
      </c>
      <c r="AU117" s="203"/>
      <c r="AV117" s="190">
        <v>647081</v>
      </c>
      <c r="AW117" s="203"/>
      <c r="AX117" s="188">
        <f t="shared" si="89"/>
        <v>42.210110893672535</v>
      </c>
      <c r="AY117" s="203"/>
      <c r="AZ117" s="188">
        <f t="shared" si="90"/>
        <v>28.208190554464995</v>
      </c>
      <c r="BA117" s="203"/>
      <c r="BB117" s="190">
        <v>0</v>
      </c>
      <c r="BC117" s="203"/>
      <c r="BD117" s="188">
        <f t="shared" si="74"/>
        <v>0</v>
      </c>
      <c r="BE117" s="203"/>
      <c r="BF117" s="188">
        <f t="shared" si="91"/>
        <v>0</v>
      </c>
      <c r="BG117" s="203"/>
      <c r="BH117" s="190">
        <f t="shared" si="92"/>
        <v>38350608</v>
      </c>
      <c r="BI117" s="203"/>
      <c r="BJ117" s="203">
        <v>38</v>
      </c>
      <c r="BK117" s="203"/>
      <c r="BL117" s="190">
        <v>15330</v>
      </c>
      <c r="BM117" s="203"/>
      <c r="BN117" s="190">
        <f t="shared" si="93"/>
        <v>15330</v>
      </c>
      <c r="BO117" s="203"/>
      <c r="BP117" s="190">
        <f t="shared" si="94"/>
        <v>15330</v>
      </c>
      <c r="BQ117" s="203"/>
      <c r="BR117" s="190">
        <f t="shared" si="95"/>
        <v>15330</v>
      </c>
      <c r="BS117" s="203"/>
      <c r="BT117" s="190">
        <f t="shared" si="96"/>
        <v>15330</v>
      </c>
      <c r="BU117" s="203"/>
      <c r="BV117" s="190">
        <f t="shared" si="97"/>
        <v>15330</v>
      </c>
      <c r="BW117" s="203"/>
      <c r="BX117" s="190">
        <f t="shared" si="98"/>
        <v>15330</v>
      </c>
      <c r="BY117" s="203"/>
      <c r="BZ117" s="190">
        <f t="shared" si="99"/>
        <v>15330</v>
      </c>
      <c r="CA117" s="203"/>
      <c r="CB117" s="190">
        <f t="shared" si="100"/>
        <v>15330</v>
      </c>
      <c r="CC117" s="203"/>
      <c r="CD117" s="190">
        <f t="shared" si="101"/>
        <v>0</v>
      </c>
    </row>
    <row r="118" spans="1:82" ht="9.75" customHeight="1" x14ac:dyDescent="0.25">
      <c r="A118" s="203">
        <v>39</v>
      </c>
      <c r="B118" s="211"/>
      <c r="C118" s="10" t="s">
        <v>159</v>
      </c>
      <c r="D118" s="203"/>
      <c r="E118" s="190">
        <v>1653665</v>
      </c>
      <c r="F118" s="203"/>
      <c r="G118" s="188">
        <f t="shared" si="75"/>
        <v>82.853098852647932</v>
      </c>
      <c r="H118" s="203"/>
      <c r="I118" s="188">
        <f t="shared" si="76"/>
        <v>66.953836186659899</v>
      </c>
      <c r="J118" s="203"/>
      <c r="K118" s="190">
        <v>1481171</v>
      </c>
      <c r="L118" s="203"/>
      <c r="M118" s="188">
        <f t="shared" si="77"/>
        <v>74.21068189789068</v>
      </c>
      <c r="N118" s="203"/>
      <c r="O118" s="188">
        <f t="shared" si="78"/>
        <v>126.55284894925209</v>
      </c>
      <c r="P118" s="203"/>
      <c r="Q118" s="190">
        <v>8451833</v>
      </c>
      <c r="R118" s="203"/>
      <c r="S118" s="188">
        <f t="shared" si="79"/>
        <v>423.45974247206772</v>
      </c>
      <c r="T118" s="203"/>
      <c r="U118" s="188">
        <f t="shared" si="80"/>
        <v>78.431238816599986</v>
      </c>
      <c r="V118" s="203"/>
      <c r="W118" s="190">
        <v>2327328</v>
      </c>
      <c r="X118" s="203"/>
      <c r="Y118" s="188">
        <f t="shared" si="81"/>
        <v>116.60544115436645</v>
      </c>
      <c r="Z118" s="203"/>
      <c r="AA118" s="188">
        <f t="shared" si="82"/>
        <v>78.287122318835301</v>
      </c>
      <c r="AB118" s="203"/>
      <c r="AC118" s="190">
        <v>5087699</v>
      </c>
      <c r="AD118" s="203"/>
      <c r="AE118" s="188">
        <f t="shared" si="83"/>
        <v>254.90751039631243</v>
      </c>
      <c r="AF118" s="203"/>
      <c r="AG118" s="188">
        <f t="shared" si="84"/>
        <v>66.269129130965993</v>
      </c>
      <c r="AH118" s="216"/>
      <c r="AI118" s="203"/>
      <c r="AJ118" s="190">
        <v>35853572</v>
      </c>
      <c r="AK118" s="203"/>
      <c r="AL118" s="188">
        <f t="shared" si="85"/>
        <v>1796.3611403376922</v>
      </c>
      <c r="AM118" s="203"/>
      <c r="AN118" s="188">
        <f t="shared" si="86"/>
        <v>88.450151690436968</v>
      </c>
      <c r="AO118" s="203"/>
      <c r="AP118" s="190">
        <v>646579</v>
      </c>
      <c r="AQ118" s="203"/>
      <c r="AR118" s="188">
        <f t="shared" si="87"/>
        <v>32.395360489002456</v>
      </c>
      <c r="AS118" s="203"/>
      <c r="AT118" s="188">
        <f t="shared" si="88"/>
        <v>33.707770075855663</v>
      </c>
      <c r="AU118" s="203"/>
      <c r="AV118" s="190">
        <v>1359146</v>
      </c>
      <c r="AW118" s="203"/>
      <c r="AX118" s="188">
        <f t="shared" si="89"/>
        <v>68.096898642216544</v>
      </c>
      <c r="AY118" s="203"/>
      <c r="AZ118" s="188">
        <f t="shared" si="90"/>
        <v>45.507823893343094</v>
      </c>
      <c r="BA118" s="203"/>
      <c r="BB118" s="190">
        <v>0</v>
      </c>
      <c r="BC118" s="203"/>
      <c r="BD118" s="188">
        <f t="shared" si="74"/>
        <v>0</v>
      </c>
      <c r="BE118" s="203"/>
      <c r="BF118" s="188">
        <f t="shared" si="91"/>
        <v>0</v>
      </c>
      <c r="BG118" s="203"/>
      <c r="BH118" s="190">
        <f t="shared" si="92"/>
        <v>56860993</v>
      </c>
      <c r="BI118" s="203"/>
      <c r="BJ118" s="203">
        <v>39</v>
      </c>
      <c r="BK118" s="203"/>
      <c r="BL118" s="190">
        <v>19959</v>
      </c>
      <c r="BM118" s="203"/>
      <c r="BN118" s="190">
        <f t="shared" si="93"/>
        <v>19959</v>
      </c>
      <c r="BO118" s="203"/>
      <c r="BP118" s="190">
        <f t="shared" si="94"/>
        <v>19959</v>
      </c>
      <c r="BQ118" s="203"/>
      <c r="BR118" s="190">
        <f t="shared" si="95"/>
        <v>19959</v>
      </c>
      <c r="BS118" s="203"/>
      <c r="BT118" s="190">
        <f t="shared" si="96"/>
        <v>19959</v>
      </c>
      <c r="BU118" s="203"/>
      <c r="BV118" s="190">
        <f t="shared" si="97"/>
        <v>19959</v>
      </c>
      <c r="BW118" s="203"/>
      <c r="BX118" s="190">
        <f t="shared" si="98"/>
        <v>19959</v>
      </c>
      <c r="BY118" s="203"/>
      <c r="BZ118" s="190">
        <f t="shared" si="99"/>
        <v>19959</v>
      </c>
      <c r="CA118" s="203"/>
      <c r="CB118" s="190">
        <f t="shared" si="100"/>
        <v>19959</v>
      </c>
      <c r="CC118" s="203"/>
      <c r="CD118" s="190">
        <f t="shared" si="101"/>
        <v>0</v>
      </c>
    </row>
    <row r="119" spans="1:82" ht="9.75" customHeight="1" x14ac:dyDescent="0.25">
      <c r="A119" s="203">
        <v>40</v>
      </c>
      <c r="B119" s="211"/>
      <c r="C119" s="10" t="s">
        <v>160</v>
      </c>
      <c r="D119" s="203"/>
      <c r="E119" s="190">
        <v>2136765</v>
      </c>
      <c r="F119" s="203"/>
      <c r="G119" s="188">
        <f t="shared" si="75"/>
        <v>186.24291815566983</v>
      </c>
      <c r="H119" s="203"/>
      <c r="I119" s="188">
        <f t="shared" si="76"/>
        <v>150.50345739387757</v>
      </c>
      <c r="J119" s="203"/>
      <c r="K119" s="190">
        <v>1300197</v>
      </c>
      <c r="L119" s="203"/>
      <c r="M119" s="188">
        <f t="shared" si="77"/>
        <v>113.32668003137802</v>
      </c>
      <c r="N119" s="203"/>
      <c r="O119" s="188">
        <f t="shared" si="78"/>
        <v>193.2580843235568</v>
      </c>
      <c r="P119" s="203"/>
      <c r="Q119" s="190">
        <v>4671869</v>
      </c>
      <c r="R119" s="203"/>
      <c r="S119" s="188">
        <f t="shared" si="79"/>
        <v>407.20552601760653</v>
      </c>
      <c r="T119" s="203"/>
      <c r="U119" s="188">
        <f t="shared" si="80"/>
        <v>75.420708641820383</v>
      </c>
      <c r="V119" s="203"/>
      <c r="W119" s="190">
        <v>2588745</v>
      </c>
      <c r="X119" s="203"/>
      <c r="Y119" s="188">
        <f t="shared" si="81"/>
        <v>225.6380196984224</v>
      </c>
      <c r="Z119" s="203"/>
      <c r="AA119" s="188">
        <f t="shared" si="82"/>
        <v>151.48993968922258</v>
      </c>
      <c r="AB119" s="203"/>
      <c r="AC119" s="190">
        <v>3467040</v>
      </c>
      <c r="AD119" s="203"/>
      <c r="AE119" s="188">
        <f t="shared" si="83"/>
        <v>302.19123158720475</v>
      </c>
      <c r="AF119" s="203"/>
      <c r="AG119" s="188">
        <f t="shared" si="84"/>
        <v>78.561630911396719</v>
      </c>
      <c r="AH119" s="216"/>
      <c r="AI119" s="203"/>
      <c r="AJ119" s="190">
        <v>15659825</v>
      </c>
      <c r="AK119" s="203"/>
      <c r="AL119" s="188">
        <f t="shared" si="85"/>
        <v>1364.9285278479908</v>
      </c>
      <c r="AM119" s="203"/>
      <c r="AN119" s="188">
        <f t="shared" si="86"/>
        <v>67.207051312668838</v>
      </c>
      <c r="AO119" s="203"/>
      <c r="AP119" s="190">
        <v>399198</v>
      </c>
      <c r="AQ119" s="203"/>
      <c r="AR119" s="188">
        <f t="shared" si="87"/>
        <v>34.794561143554432</v>
      </c>
      <c r="AS119" s="203"/>
      <c r="AT119" s="188">
        <f t="shared" si="88"/>
        <v>36.204167794810964</v>
      </c>
      <c r="AU119" s="203"/>
      <c r="AV119" s="190">
        <v>2270620</v>
      </c>
      <c r="AW119" s="203"/>
      <c r="AX119" s="188">
        <f t="shared" si="89"/>
        <v>197.9098753595398</v>
      </c>
      <c r="AY119" s="203"/>
      <c r="AZ119" s="188">
        <f t="shared" si="90"/>
        <v>132.2592942438628</v>
      </c>
      <c r="BA119" s="203"/>
      <c r="BB119" s="190">
        <v>0</v>
      </c>
      <c r="BC119" s="203"/>
      <c r="BD119" s="188">
        <f t="shared" si="74"/>
        <v>0</v>
      </c>
      <c r="BE119" s="203"/>
      <c r="BF119" s="188">
        <f t="shared" si="91"/>
        <v>0</v>
      </c>
      <c r="BG119" s="203"/>
      <c r="BH119" s="190">
        <f t="shared" si="92"/>
        <v>32494259</v>
      </c>
      <c r="BI119" s="203"/>
      <c r="BJ119" s="203">
        <v>40</v>
      </c>
      <c r="BK119" s="203"/>
      <c r="BL119" s="190">
        <v>11473</v>
      </c>
      <c r="BM119" s="203"/>
      <c r="BN119" s="190">
        <f t="shared" si="93"/>
        <v>11473</v>
      </c>
      <c r="BO119" s="203"/>
      <c r="BP119" s="190">
        <f t="shared" si="94"/>
        <v>11473</v>
      </c>
      <c r="BQ119" s="203"/>
      <c r="BR119" s="190">
        <f t="shared" si="95"/>
        <v>11473</v>
      </c>
      <c r="BS119" s="203"/>
      <c r="BT119" s="190">
        <f t="shared" si="96"/>
        <v>11473</v>
      </c>
      <c r="BU119" s="203"/>
      <c r="BV119" s="190">
        <f t="shared" si="97"/>
        <v>11473</v>
      </c>
      <c r="BW119" s="203"/>
      <c r="BX119" s="190">
        <f t="shared" si="98"/>
        <v>11473</v>
      </c>
      <c r="BY119" s="203"/>
      <c r="BZ119" s="190">
        <f t="shared" si="99"/>
        <v>11473</v>
      </c>
      <c r="CA119" s="203"/>
      <c r="CB119" s="190">
        <f t="shared" si="100"/>
        <v>11473</v>
      </c>
      <c r="CC119" s="203"/>
      <c r="CD119" s="190">
        <f t="shared" si="101"/>
        <v>0</v>
      </c>
    </row>
    <row r="120" spans="1:82" ht="9.75" customHeight="1" x14ac:dyDescent="0.25">
      <c r="A120" s="203">
        <v>41</v>
      </c>
      <c r="B120" s="211"/>
      <c r="C120" s="10" t="s">
        <v>161</v>
      </c>
      <c r="D120" s="203"/>
      <c r="E120" s="190">
        <v>2535322</v>
      </c>
      <c r="F120" s="203"/>
      <c r="G120" s="188">
        <f t="shared" si="75"/>
        <v>73.175801656709098</v>
      </c>
      <c r="H120" s="203"/>
      <c r="I120" s="188">
        <f t="shared" si="76"/>
        <v>59.133583472409072</v>
      </c>
      <c r="J120" s="203"/>
      <c r="K120" s="190">
        <v>2058981</v>
      </c>
      <c r="L120" s="203"/>
      <c r="M120" s="188">
        <f t="shared" si="77"/>
        <v>59.427396311368952</v>
      </c>
      <c r="N120" s="203"/>
      <c r="O120" s="188">
        <f t="shared" si="78"/>
        <v>101.34263850570791</v>
      </c>
      <c r="P120" s="203"/>
      <c r="Q120" s="190">
        <v>11652673</v>
      </c>
      <c r="R120" s="203"/>
      <c r="S120" s="188">
        <f t="shared" si="79"/>
        <v>336.32559817588822</v>
      </c>
      <c r="T120" s="203"/>
      <c r="U120" s="188">
        <f t="shared" si="80"/>
        <v>62.292658935362454</v>
      </c>
      <c r="V120" s="203"/>
      <c r="W120" s="190">
        <v>3197964</v>
      </c>
      <c r="X120" s="203"/>
      <c r="Y120" s="188">
        <f t="shared" si="81"/>
        <v>92.301324790025106</v>
      </c>
      <c r="Z120" s="203"/>
      <c r="AA120" s="188">
        <f t="shared" si="82"/>
        <v>61.969707695382738</v>
      </c>
      <c r="AB120" s="203"/>
      <c r="AC120" s="190">
        <v>13440410</v>
      </c>
      <c r="AD120" s="203"/>
      <c r="AE120" s="188">
        <f t="shared" si="83"/>
        <v>387.92420700204923</v>
      </c>
      <c r="AF120" s="203"/>
      <c r="AG120" s="188">
        <f t="shared" si="84"/>
        <v>100.84990954906863</v>
      </c>
      <c r="AH120" s="216"/>
      <c r="AI120" s="203"/>
      <c r="AJ120" s="190">
        <v>57072242</v>
      </c>
      <c r="AK120" s="203"/>
      <c r="AL120" s="188">
        <f t="shared" si="85"/>
        <v>1647.2491702023262</v>
      </c>
      <c r="AM120" s="203"/>
      <c r="AN120" s="188">
        <f t="shared" si="86"/>
        <v>81.108099983142921</v>
      </c>
      <c r="AO120" s="203"/>
      <c r="AP120" s="190">
        <v>560565</v>
      </c>
      <c r="AQ120" s="203"/>
      <c r="AR120" s="188">
        <f t="shared" si="87"/>
        <v>16.179322885098276</v>
      </c>
      <c r="AS120" s="203"/>
      <c r="AT120" s="188">
        <f t="shared" si="88"/>
        <v>16.834783980226543</v>
      </c>
      <c r="AU120" s="203"/>
      <c r="AV120" s="190">
        <v>4108710</v>
      </c>
      <c r="AW120" s="203"/>
      <c r="AX120" s="188">
        <f t="shared" si="89"/>
        <v>118.58775651571564</v>
      </c>
      <c r="AY120" s="203"/>
      <c r="AZ120" s="188">
        <f t="shared" si="90"/>
        <v>79.249875501351866</v>
      </c>
      <c r="BA120" s="203"/>
      <c r="BB120" s="190">
        <v>0</v>
      </c>
      <c r="BC120" s="203"/>
      <c r="BD120" s="188">
        <f t="shared" si="74"/>
        <v>0</v>
      </c>
      <c r="BE120" s="203"/>
      <c r="BF120" s="188">
        <f t="shared" si="91"/>
        <v>0</v>
      </c>
      <c r="BG120" s="203"/>
      <c r="BH120" s="190">
        <f t="shared" si="92"/>
        <v>94626867</v>
      </c>
      <c r="BI120" s="203"/>
      <c r="BJ120" s="203">
        <v>41</v>
      </c>
      <c r="BK120" s="203"/>
      <c r="BL120" s="190">
        <v>34647</v>
      </c>
      <c r="BM120" s="203"/>
      <c r="BN120" s="190">
        <f t="shared" si="93"/>
        <v>34647</v>
      </c>
      <c r="BO120" s="203"/>
      <c r="BP120" s="190">
        <f t="shared" si="94"/>
        <v>34647</v>
      </c>
      <c r="BQ120" s="203"/>
      <c r="BR120" s="190">
        <f t="shared" si="95"/>
        <v>34647</v>
      </c>
      <c r="BS120" s="203"/>
      <c r="BT120" s="190">
        <f t="shared" si="96"/>
        <v>34647</v>
      </c>
      <c r="BU120" s="203"/>
      <c r="BV120" s="190">
        <f t="shared" si="97"/>
        <v>34647</v>
      </c>
      <c r="BW120" s="203"/>
      <c r="BX120" s="190">
        <f t="shared" si="98"/>
        <v>34647</v>
      </c>
      <c r="BY120" s="203"/>
      <c r="BZ120" s="190">
        <f t="shared" si="99"/>
        <v>34647</v>
      </c>
      <c r="CA120" s="203"/>
      <c r="CB120" s="190">
        <f t="shared" si="100"/>
        <v>34647</v>
      </c>
      <c r="CC120" s="203"/>
      <c r="CD120" s="190">
        <f t="shared" si="101"/>
        <v>0</v>
      </c>
    </row>
    <row r="121" spans="1:82" ht="9.75" customHeight="1" x14ac:dyDescent="0.25">
      <c r="A121" s="203">
        <v>42</v>
      </c>
      <c r="B121" s="211"/>
      <c r="C121" s="10" t="s">
        <v>162</v>
      </c>
      <c r="D121" s="203"/>
      <c r="E121" s="190">
        <v>11449864</v>
      </c>
      <c r="F121" s="203"/>
      <c r="G121" s="188">
        <f t="shared" si="75"/>
        <v>106.65223506618106</v>
      </c>
      <c r="H121" s="203"/>
      <c r="I121" s="188">
        <f t="shared" si="76"/>
        <v>86.185989111426181</v>
      </c>
      <c r="J121" s="203"/>
      <c r="K121" s="190">
        <v>6652479</v>
      </c>
      <c r="L121" s="203"/>
      <c r="M121" s="188">
        <f t="shared" si="77"/>
        <v>61.96595471184925</v>
      </c>
      <c r="N121" s="203"/>
      <c r="O121" s="188">
        <f t="shared" si="78"/>
        <v>105.67168911660075</v>
      </c>
      <c r="P121" s="203"/>
      <c r="Q121" s="190">
        <v>70507648</v>
      </c>
      <c r="R121" s="203"/>
      <c r="S121" s="188">
        <f t="shared" si="79"/>
        <v>656.75873953258758</v>
      </c>
      <c r="T121" s="203"/>
      <c r="U121" s="188">
        <f t="shared" si="80"/>
        <v>121.64179112862728</v>
      </c>
      <c r="V121" s="203"/>
      <c r="W121" s="190">
        <v>17653290</v>
      </c>
      <c r="X121" s="203"/>
      <c r="Y121" s="188">
        <f t="shared" si="81"/>
        <v>164.43538847024413</v>
      </c>
      <c r="Z121" s="203"/>
      <c r="AA121" s="188">
        <f t="shared" si="82"/>
        <v>110.3994225593061</v>
      </c>
      <c r="AB121" s="203"/>
      <c r="AC121" s="190">
        <v>26365232</v>
      </c>
      <c r="AD121" s="203"/>
      <c r="AE121" s="188">
        <f t="shared" si="83"/>
        <v>245.58465679927718</v>
      </c>
      <c r="AF121" s="203"/>
      <c r="AG121" s="188">
        <f t="shared" si="84"/>
        <v>63.84543675748322</v>
      </c>
      <c r="AH121" s="216"/>
      <c r="AI121" s="203"/>
      <c r="AJ121" s="190">
        <v>203020874</v>
      </c>
      <c r="AK121" s="203"/>
      <c r="AL121" s="188">
        <f t="shared" si="85"/>
        <v>1891.0818484123065</v>
      </c>
      <c r="AM121" s="203"/>
      <c r="AN121" s="188">
        <f t="shared" si="86"/>
        <v>93.114058523697821</v>
      </c>
      <c r="AO121" s="203"/>
      <c r="AP121" s="190">
        <v>7770476</v>
      </c>
      <c r="AQ121" s="203"/>
      <c r="AR121" s="188">
        <f t="shared" si="87"/>
        <v>72.379779613811863</v>
      </c>
      <c r="AS121" s="203"/>
      <c r="AT121" s="188">
        <f t="shared" si="88"/>
        <v>75.312048779075099</v>
      </c>
      <c r="AU121" s="203"/>
      <c r="AV121" s="190">
        <v>5188862</v>
      </c>
      <c r="AW121" s="203"/>
      <c r="AX121" s="188">
        <f t="shared" si="89"/>
        <v>48.332777555259554</v>
      </c>
      <c r="AY121" s="203"/>
      <c r="AZ121" s="188">
        <f t="shared" si="90"/>
        <v>32.299848790724369</v>
      </c>
      <c r="BA121" s="203"/>
      <c r="BB121" s="190">
        <v>0</v>
      </c>
      <c r="BC121" s="203"/>
      <c r="BD121" s="188">
        <f t="shared" si="74"/>
        <v>0</v>
      </c>
      <c r="BE121" s="203"/>
      <c r="BF121" s="188">
        <f t="shared" si="91"/>
        <v>0</v>
      </c>
      <c r="BG121" s="203"/>
      <c r="BH121" s="190">
        <f t="shared" si="92"/>
        <v>348608725</v>
      </c>
      <c r="BI121" s="203"/>
      <c r="BJ121" s="203">
        <v>42</v>
      </c>
      <c r="BK121" s="203"/>
      <c r="BL121" s="190">
        <v>107357</v>
      </c>
      <c r="BM121" s="203"/>
      <c r="BN121" s="190">
        <f t="shared" si="93"/>
        <v>107357</v>
      </c>
      <c r="BO121" s="203"/>
      <c r="BP121" s="190">
        <f t="shared" si="94"/>
        <v>107357</v>
      </c>
      <c r="BQ121" s="203"/>
      <c r="BR121" s="190">
        <f t="shared" si="95"/>
        <v>107357</v>
      </c>
      <c r="BS121" s="203"/>
      <c r="BT121" s="190">
        <f t="shared" si="96"/>
        <v>107357</v>
      </c>
      <c r="BU121" s="203"/>
      <c r="BV121" s="190">
        <f t="shared" si="97"/>
        <v>107357</v>
      </c>
      <c r="BW121" s="203"/>
      <c r="BX121" s="190">
        <f t="shared" si="98"/>
        <v>107357</v>
      </c>
      <c r="BY121" s="203"/>
      <c r="BZ121" s="190">
        <f t="shared" si="99"/>
        <v>107357</v>
      </c>
      <c r="CA121" s="203"/>
      <c r="CB121" s="190">
        <f t="shared" si="100"/>
        <v>107357</v>
      </c>
      <c r="CC121" s="203"/>
      <c r="CD121" s="190">
        <f t="shared" si="101"/>
        <v>0</v>
      </c>
    </row>
    <row r="122" spans="1:82" ht="9.75" customHeight="1" x14ac:dyDescent="0.25">
      <c r="A122" s="203">
        <v>43</v>
      </c>
      <c r="B122" s="211"/>
      <c r="C122" s="10" t="s">
        <v>163</v>
      </c>
      <c r="D122" s="203"/>
      <c r="E122" s="190">
        <v>52714668</v>
      </c>
      <c r="F122" s="203"/>
      <c r="G122" s="188">
        <f t="shared" si="75"/>
        <v>161.2103867666892</v>
      </c>
      <c r="H122" s="203"/>
      <c r="I122" s="188">
        <f t="shared" si="76"/>
        <v>130.27459415080205</v>
      </c>
      <c r="J122" s="203"/>
      <c r="K122" s="190">
        <v>16064440</v>
      </c>
      <c r="L122" s="203"/>
      <c r="M122" s="188">
        <f t="shared" si="77"/>
        <v>49.12777949375063</v>
      </c>
      <c r="N122" s="203"/>
      <c r="O122" s="188">
        <f t="shared" si="78"/>
        <v>83.778511374405042</v>
      </c>
      <c r="P122" s="203"/>
      <c r="Q122" s="190">
        <v>196183227</v>
      </c>
      <c r="R122" s="203"/>
      <c r="S122" s="188">
        <f t="shared" si="79"/>
        <v>599.96154963561912</v>
      </c>
      <c r="T122" s="203"/>
      <c r="U122" s="188">
        <f t="shared" si="80"/>
        <v>111.12208047345267</v>
      </c>
      <c r="V122" s="203"/>
      <c r="W122" s="190">
        <v>82241567</v>
      </c>
      <c r="X122" s="203"/>
      <c r="Y122" s="188">
        <f t="shared" si="81"/>
        <v>251.50864697409423</v>
      </c>
      <c r="Z122" s="203"/>
      <c r="AA122" s="188">
        <f t="shared" si="82"/>
        <v>168.85908594813773</v>
      </c>
      <c r="AB122" s="203"/>
      <c r="AC122" s="190">
        <v>88657322</v>
      </c>
      <c r="AD122" s="203"/>
      <c r="AE122" s="188">
        <f t="shared" si="83"/>
        <v>271.12911285562689</v>
      </c>
      <c r="AF122" s="203"/>
      <c r="AG122" s="188">
        <f t="shared" si="84"/>
        <v>70.486311537306946</v>
      </c>
      <c r="AH122" s="216"/>
      <c r="AI122" s="203"/>
      <c r="AJ122" s="190">
        <v>558999558</v>
      </c>
      <c r="AK122" s="203"/>
      <c r="AL122" s="188">
        <f t="shared" si="85"/>
        <v>1709.5153657723561</v>
      </c>
      <c r="AM122" s="203"/>
      <c r="AN122" s="188">
        <f t="shared" si="86"/>
        <v>84.173994874590093</v>
      </c>
      <c r="AO122" s="203"/>
      <c r="AP122" s="190">
        <v>38071236</v>
      </c>
      <c r="AQ122" s="203"/>
      <c r="AR122" s="188">
        <f t="shared" si="87"/>
        <v>116.42829051386421</v>
      </c>
      <c r="AS122" s="203"/>
      <c r="AT122" s="188">
        <f t="shared" si="88"/>
        <v>121.145064840336</v>
      </c>
      <c r="AU122" s="203"/>
      <c r="AV122" s="190">
        <v>35616832</v>
      </c>
      <c r="AW122" s="203"/>
      <c r="AX122" s="188">
        <f t="shared" si="89"/>
        <v>108.92230720535302</v>
      </c>
      <c r="AY122" s="203"/>
      <c r="AZ122" s="188">
        <f t="shared" si="90"/>
        <v>72.790644995466096</v>
      </c>
      <c r="BA122" s="203"/>
      <c r="BB122" s="190">
        <v>0</v>
      </c>
      <c r="BC122" s="203"/>
      <c r="BD122" s="188">
        <f t="shared" si="74"/>
        <v>0</v>
      </c>
      <c r="BE122" s="203"/>
      <c r="BF122" s="188">
        <f t="shared" si="91"/>
        <v>0</v>
      </c>
      <c r="BG122" s="203"/>
      <c r="BH122" s="190">
        <f t="shared" si="92"/>
        <v>1068548850</v>
      </c>
      <c r="BI122" s="203"/>
      <c r="BJ122" s="203">
        <v>43</v>
      </c>
      <c r="BK122" s="203"/>
      <c r="BL122" s="190">
        <v>326993</v>
      </c>
      <c r="BM122" s="203"/>
      <c r="BN122" s="190">
        <f t="shared" si="93"/>
        <v>326993</v>
      </c>
      <c r="BO122" s="203"/>
      <c r="BP122" s="190">
        <f t="shared" si="94"/>
        <v>326993</v>
      </c>
      <c r="BQ122" s="203"/>
      <c r="BR122" s="190">
        <f t="shared" si="95"/>
        <v>326993</v>
      </c>
      <c r="BS122" s="203"/>
      <c r="BT122" s="190">
        <f t="shared" si="96"/>
        <v>326993</v>
      </c>
      <c r="BU122" s="203"/>
      <c r="BV122" s="190">
        <f t="shared" si="97"/>
        <v>326993</v>
      </c>
      <c r="BW122" s="203"/>
      <c r="BX122" s="190">
        <f t="shared" si="98"/>
        <v>326993</v>
      </c>
      <c r="BY122" s="203"/>
      <c r="BZ122" s="190">
        <f t="shared" si="99"/>
        <v>326993</v>
      </c>
      <c r="CA122" s="203"/>
      <c r="CB122" s="190">
        <f t="shared" si="100"/>
        <v>326993</v>
      </c>
      <c r="CC122" s="203"/>
      <c r="CD122" s="190">
        <f t="shared" si="101"/>
        <v>0</v>
      </c>
    </row>
    <row r="123" spans="1:82" ht="9.75" customHeight="1" x14ac:dyDescent="0.25">
      <c r="A123" s="203">
        <v>44</v>
      </c>
      <c r="B123" s="211"/>
      <c r="C123" s="10" t="s">
        <v>164</v>
      </c>
      <c r="D123" s="203"/>
      <c r="E123" s="190">
        <v>2678122</v>
      </c>
      <c r="F123" s="203"/>
      <c r="G123" s="188">
        <f t="shared" si="75"/>
        <v>52.065049185427114</v>
      </c>
      <c r="H123" s="203"/>
      <c r="I123" s="188">
        <f t="shared" si="76"/>
        <v>42.073921464436189</v>
      </c>
      <c r="J123" s="203"/>
      <c r="K123" s="190">
        <v>2951883</v>
      </c>
      <c r="L123" s="203"/>
      <c r="M123" s="188">
        <f t="shared" si="77"/>
        <v>57.387204012597692</v>
      </c>
      <c r="N123" s="203"/>
      <c r="O123" s="188">
        <f t="shared" si="78"/>
        <v>97.863460829250442</v>
      </c>
      <c r="P123" s="203"/>
      <c r="Q123" s="190">
        <v>14545655</v>
      </c>
      <c r="R123" s="203"/>
      <c r="S123" s="188">
        <f t="shared" si="79"/>
        <v>282.78033749368171</v>
      </c>
      <c r="T123" s="203"/>
      <c r="U123" s="188">
        <f t="shared" si="80"/>
        <v>52.375255444898997</v>
      </c>
      <c r="V123" s="203"/>
      <c r="W123" s="190">
        <v>3481540</v>
      </c>
      <c r="X123" s="203"/>
      <c r="Y123" s="188">
        <f t="shared" si="81"/>
        <v>67.684202340681992</v>
      </c>
      <c r="Z123" s="203"/>
      <c r="AA123" s="188">
        <f t="shared" si="82"/>
        <v>45.442145540044116</v>
      </c>
      <c r="AB123" s="203"/>
      <c r="AC123" s="190">
        <v>17834568</v>
      </c>
      <c r="AD123" s="203"/>
      <c r="AE123" s="188">
        <f t="shared" si="83"/>
        <v>346.71970138807887</v>
      </c>
      <c r="AF123" s="203"/>
      <c r="AG123" s="188">
        <f t="shared" si="84"/>
        <v>90.137841085238392</v>
      </c>
      <c r="AH123" s="216"/>
      <c r="AI123" s="203"/>
      <c r="AJ123" s="190">
        <v>80556371</v>
      </c>
      <c r="AK123" s="203"/>
      <c r="AL123" s="188">
        <f t="shared" si="85"/>
        <v>1566.0867646487034</v>
      </c>
      <c r="AM123" s="203"/>
      <c r="AN123" s="188">
        <f t="shared" si="86"/>
        <v>77.111783807304704</v>
      </c>
      <c r="AO123" s="203"/>
      <c r="AP123" s="190">
        <v>2464129</v>
      </c>
      <c r="AQ123" s="203"/>
      <c r="AR123" s="188">
        <f t="shared" si="87"/>
        <v>47.904836891014426</v>
      </c>
      <c r="AS123" s="203"/>
      <c r="AT123" s="188">
        <f t="shared" si="88"/>
        <v>49.845570571497774</v>
      </c>
      <c r="AU123" s="203"/>
      <c r="AV123" s="190">
        <v>9854020</v>
      </c>
      <c r="AW123" s="203"/>
      <c r="AX123" s="188">
        <f t="shared" si="89"/>
        <v>191.57082312687118</v>
      </c>
      <c r="AY123" s="203"/>
      <c r="AZ123" s="188">
        <f t="shared" si="90"/>
        <v>128.02302976769846</v>
      </c>
      <c r="BA123" s="203"/>
      <c r="BB123" s="190">
        <v>0</v>
      </c>
      <c r="BC123" s="203"/>
      <c r="BD123" s="188">
        <f t="shared" si="74"/>
        <v>0</v>
      </c>
      <c r="BE123" s="203"/>
      <c r="BF123" s="188">
        <f t="shared" si="91"/>
        <v>0</v>
      </c>
      <c r="BG123" s="203"/>
      <c r="BH123" s="190">
        <f t="shared" si="92"/>
        <v>134366288</v>
      </c>
      <c r="BI123" s="203"/>
      <c r="BJ123" s="203">
        <v>44</v>
      </c>
      <c r="BK123" s="203"/>
      <c r="BL123" s="190">
        <v>51438</v>
      </c>
      <c r="BM123" s="203"/>
      <c r="BN123" s="190">
        <f t="shared" si="93"/>
        <v>51438</v>
      </c>
      <c r="BO123" s="203"/>
      <c r="BP123" s="190">
        <f t="shared" si="94"/>
        <v>51438</v>
      </c>
      <c r="BQ123" s="203"/>
      <c r="BR123" s="190">
        <f t="shared" si="95"/>
        <v>51438</v>
      </c>
      <c r="BS123" s="203"/>
      <c r="BT123" s="190">
        <f t="shared" si="96"/>
        <v>51438</v>
      </c>
      <c r="BU123" s="203"/>
      <c r="BV123" s="190">
        <f t="shared" si="97"/>
        <v>51438</v>
      </c>
      <c r="BW123" s="203"/>
      <c r="BX123" s="190">
        <f t="shared" si="98"/>
        <v>51438</v>
      </c>
      <c r="BY123" s="203"/>
      <c r="BZ123" s="190">
        <f t="shared" si="99"/>
        <v>51438</v>
      </c>
      <c r="CA123" s="203"/>
      <c r="CB123" s="190">
        <f t="shared" si="100"/>
        <v>51438</v>
      </c>
      <c r="CC123" s="203"/>
      <c r="CD123" s="190">
        <f t="shared" si="101"/>
        <v>0</v>
      </c>
    </row>
    <row r="124" spans="1:82" ht="9.75" customHeight="1" x14ac:dyDescent="0.25">
      <c r="A124" s="203">
        <v>45</v>
      </c>
      <c r="B124" s="211"/>
      <c r="C124" s="10" t="s">
        <v>165</v>
      </c>
      <c r="D124" s="203"/>
      <c r="E124" s="190">
        <v>753280</v>
      </c>
      <c r="F124" s="203"/>
      <c r="G124" s="188">
        <f t="shared" si="75"/>
        <v>332.57395143487861</v>
      </c>
      <c r="H124" s="203"/>
      <c r="I124" s="188">
        <f t="shared" si="76"/>
        <v>268.75400163272712</v>
      </c>
      <c r="J124" s="203"/>
      <c r="K124" s="190">
        <v>571237</v>
      </c>
      <c r="L124" s="203"/>
      <c r="M124" s="188">
        <f t="shared" si="77"/>
        <v>252.20176600441502</v>
      </c>
      <c r="N124" s="203"/>
      <c r="O124" s="188">
        <f t="shared" si="78"/>
        <v>430.08433801763175</v>
      </c>
      <c r="P124" s="203"/>
      <c r="Q124" s="190">
        <v>1180644</v>
      </c>
      <c r="R124" s="203"/>
      <c r="S124" s="188">
        <f t="shared" si="79"/>
        <v>521.25562913907288</v>
      </c>
      <c r="T124" s="203"/>
      <c r="U124" s="188">
        <f t="shared" si="80"/>
        <v>96.544536901758519</v>
      </c>
      <c r="V124" s="203"/>
      <c r="W124" s="190">
        <v>418890</v>
      </c>
      <c r="X124" s="203"/>
      <c r="Y124" s="188">
        <f t="shared" si="81"/>
        <v>184.94039735099338</v>
      </c>
      <c r="Z124" s="203"/>
      <c r="AA124" s="188">
        <f t="shared" si="82"/>
        <v>124.16617411484367</v>
      </c>
      <c r="AB124" s="203"/>
      <c r="AC124" s="190">
        <v>1067334</v>
      </c>
      <c r="AD124" s="203"/>
      <c r="AE124" s="188">
        <f t="shared" si="83"/>
        <v>471.22913907284766</v>
      </c>
      <c r="AF124" s="203"/>
      <c r="AG124" s="188">
        <f t="shared" si="84"/>
        <v>122.50696191313249</v>
      </c>
      <c r="AH124" s="216"/>
      <c r="AI124" s="203"/>
      <c r="AJ124" s="190">
        <v>4391075</v>
      </c>
      <c r="AK124" s="203"/>
      <c r="AL124" s="188">
        <f t="shared" si="85"/>
        <v>1938.664459161148</v>
      </c>
      <c r="AM124" s="203"/>
      <c r="AN124" s="188">
        <f t="shared" si="86"/>
        <v>95.456955530349205</v>
      </c>
      <c r="AO124" s="203"/>
      <c r="AP124" s="190">
        <v>109723</v>
      </c>
      <c r="AQ124" s="203"/>
      <c r="AR124" s="188">
        <f t="shared" si="87"/>
        <v>48.442825607064016</v>
      </c>
      <c r="AS124" s="203"/>
      <c r="AT124" s="188">
        <f t="shared" si="88"/>
        <v>50.405354431602078</v>
      </c>
      <c r="AU124" s="203"/>
      <c r="AV124" s="190">
        <v>201788</v>
      </c>
      <c r="AW124" s="203"/>
      <c r="AX124" s="188">
        <f t="shared" si="89"/>
        <v>89.089624724061807</v>
      </c>
      <c r="AY124" s="203"/>
      <c r="AZ124" s="188">
        <f t="shared" si="90"/>
        <v>59.536851655578772</v>
      </c>
      <c r="BA124" s="203"/>
      <c r="BB124" s="190">
        <v>0</v>
      </c>
      <c r="BC124" s="203"/>
      <c r="BD124" s="188">
        <f t="shared" si="74"/>
        <v>0</v>
      </c>
      <c r="BE124" s="203"/>
      <c r="BF124" s="188">
        <f t="shared" si="91"/>
        <v>0</v>
      </c>
      <c r="BG124" s="203"/>
      <c r="BH124" s="190">
        <f t="shared" si="92"/>
        <v>8693971</v>
      </c>
      <c r="BI124" s="203"/>
      <c r="BJ124" s="203">
        <v>45</v>
      </c>
      <c r="BK124" s="203"/>
      <c r="BL124" s="190">
        <v>2265</v>
      </c>
      <c r="BM124" s="203"/>
      <c r="BN124" s="190">
        <f t="shared" si="93"/>
        <v>2265</v>
      </c>
      <c r="BO124" s="203"/>
      <c r="BP124" s="190">
        <f t="shared" si="94"/>
        <v>2265</v>
      </c>
      <c r="BQ124" s="203"/>
      <c r="BR124" s="190">
        <f t="shared" si="95"/>
        <v>2265</v>
      </c>
      <c r="BS124" s="203"/>
      <c r="BT124" s="190">
        <f t="shared" si="96"/>
        <v>2265</v>
      </c>
      <c r="BU124" s="203"/>
      <c r="BV124" s="190">
        <f t="shared" si="97"/>
        <v>2265</v>
      </c>
      <c r="BW124" s="203"/>
      <c r="BX124" s="190">
        <f t="shared" si="98"/>
        <v>2265</v>
      </c>
      <c r="BY124" s="203"/>
      <c r="BZ124" s="190">
        <f t="shared" si="99"/>
        <v>2265</v>
      </c>
      <c r="CA124" s="203"/>
      <c r="CB124" s="190">
        <f t="shared" si="100"/>
        <v>2265</v>
      </c>
      <c r="CC124" s="203"/>
      <c r="CD124" s="190">
        <f t="shared" si="101"/>
        <v>0</v>
      </c>
    </row>
    <row r="125" spans="1:82" ht="9.75" customHeight="1" x14ac:dyDescent="0.25">
      <c r="A125" s="203">
        <v>46</v>
      </c>
      <c r="B125" s="211"/>
      <c r="C125" s="10" t="s">
        <v>166</v>
      </c>
      <c r="D125" s="203"/>
      <c r="E125" s="190">
        <v>3776928</v>
      </c>
      <c r="F125" s="203"/>
      <c r="G125" s="188">
        <f t="shared" si="75"/>
        <v>100.73957110850314</v>
      </c>
      <c r="H125" s="203"/>
      <c r="I125" s="188">
        <f t="shared" si="76"/>
        <v>81.407947740237503</v>
      </c>
      <c r="J125" s="203"/>
      <c r="K125" s="190">
        <v>2601743</v>
      </c>
      <c r="L125" s="203"/>
      <c r="M125" s="188">
        <f t="shared" si="77"/>
        <v>69.394617518403919</v>
      </c>
      <c r="N125" s="203"/>
      <c r="O125" s="188">
        <f t="shared" si="78"/>
        <v>118.33992525201835</v>
      </c>
      <c r="P125" s="203"/>
      <c r="Q125" s="190">
        <v>14154998</v>
      </c>
      <c r="R125" s="203"/>
      <c r="S125" s="188">
        <f t="shared" si="79"/>
        <v>377.54715672676838</v>
      </c>
      <c r="T125" s="203"/>
      <c r="U125" s="188">
        <f t="shared" si="80"/>
        <v>69.927523785141659</v>
      </c>
      <c r="V125" s="203"/>
      <c r="W125" s="190">
        <v>5495602</v>
      </c>
      <c r="X125" s="203"/>
      <c r="Y125" s="188">
        <f t="shared" si="81"/>
        <v>146.5806572068708</v>
      </c>
      <c r="Z125" s="203"/>
      <c r="AA125" s="188">
        <f t="shared" si="82"/>
        <v>98.412027146641009</v>
      </c>
      <c r="AB125" s="203"/>
      <c r="AC125" s="190">
        <v>16072847</v>
      </c>
      <c r="AD125" s="203"/>
      <c r="AE125" s="188">
        <f t="shared" si="83"/>
        <v>428.70070948469009</v>
      </c>
      <c r="AF125" s="203"/>
      <c r="AG125" s="188">
        <f t="shared" si="84"/>
        <v>111.45070865588997</v>
      </c>
      <c r="AH125" s="216"/>
      <c r="AI125" s="203"/>
      <c r="AJ125" s="190">
        <v>63370519</v>
      </c>
      <c r="AK125" s="203"/>
      <c r="AL125" s="188">
        <f t="shared" si="85"/>
        <v>1690.2410914328391</v>
      </c>
      <c r="AM125" s="203"/>
      <c r="AN125" s="188">
        <f t="shared" si="86"/>
        <v>83.224958263425762</v>
      </c>
      <c r="AO125" s="203"/>
      <c r="AP125" s="190">
        <v>2724891</v>
      </c>
      <c r="AQ125" s="203"/>
      <c r="AR125" s="188">
        <f t="shared" si="87"/>
        <v>72.679264909847433</v>
      </c>
      <c r="AS125" s="203"/>
      <c r="AT125" s="188">
        <f t="shared" si="88"/>
        <v>75.623666904247486</v>
      </c>
      <c r="AU125" s="203"/>
      <c r="AV125" s="190">
        <v>4531217</v>
      </c>
      <c r="AW125" s="203"/>
      <c r="AX125" s="188">
        <f t="shared" si="89"/>
        <v>120.85823642377041</v>
      </c>
      <c r="AY125" s="203"/>
      <c r="AZ125" s="188">
        <f t="shared" si="90"/>
        <v>80.767192763507978</v>
      </c>
      <c r="BA125" s="203"/>
      <c r="BB125" s="190">
        <v>0</v>
      </c>
      <c r="BC125" s="203"/>
      <c r="BD125" s="188">
        <f t="shared" si="74"/>
        <v>0</v>
      </c>
      <c r="BE125" s="203"/>
      <c r="BF125" s="188">
        <f t="shared" si="91"/>
        <v>0</v>
      </c>
      <c r="BG125" s="203"/>
      <c r="BH125" s="190">
        <f t="shared" si="92"/>
        <v>112728745</v>
      </c>
      <c r="BI125" s="203"/>
      <c r="BJ125" s="203">
        <v>46</v>
      </c>
      <c r="BK125" s="203"/>
      <c r="BL125" s="190">
        <v>37492</v>
      </c>
      <c r="BM125" s="203"/>
      <c r="BN125" s="190">
        <f t="shared" si="93"/>
        <v>37492</v>
      </c>
      <c r="BO125" s="203"/>
      <c r="BP125" s="190">
        <f t="shared" si="94"/>
        <v>37492</v>
      </c>
      <c r="BQ125" s="203"/>
      <c r="BR125" s="190">
        <f t="shared" si="95"/>
        <v>37492</v>
      </c>
      <c r="BS125" s="203"/>
      <c r="BT125" s="190">
        <f t="shared" si="96"/>
        <v>37492</v>
      </c>
      <c r="BU125" s="203"/>
      <c r="BV125" s="190">
        <f t="shared" si="97"/>
        <v>37492</v>
      </c>
      <c r="BW125" s="203"/>
      <c r="BX125" s="190">
        <f t="shared" si="98"/>
        <v>37492</v>
      </c>
      <c r="BY125" s="203"/>
      <c r="BZ125" s="190">
        <f t="shared" si="99"/>
        <v>37492</v>
      </c>
      <c r="CA125" s="203"/>
      <c r="CB125" s="190">
        <f t="shared" si="100"/>
        <v>37492</v>
      </c>
      <c r="CC125" s="203"/>
      <c r="CD125" s="190">
        <f t="shared" si="101"/>
        <v>0</v>
      </c>
    </row>
    <row r="126" spans="1:82" ht="9.75" customHeight="1" x14ac:dyDescent="0.25">
      <c r="A126" s="203">
        <v>47</v>
      </c>
      <c r="B126" s="211"/>
      <c r="C126" s="10" t="s">
        <v>167</v>
      </c>
      <c r="D126" s="203"/>
      <c r="E126" s="190">
        <v>8521271</v>
      </c>
      <c r="F126" s="203"/>
      <c r="G126" s="188">
        <f t="shared" si="75"/>
        <v>112.36297585611246</v>
      </c>
      <c r="H126" s="203"/>
      <c r="I126" s="188">
        <f t="shared" si="76"/>
        <v>90.80085576878021</v>
      </c>
      <c r="J126" s="203"/>
      <c r="K126" s="190">
        <v>6532411</v>
      </c>
      <c r="L126" s="203"/>
      <c r="M126" s="188">
        <f t="shared" si="77"/>
        <v>86.137518625473049</v>
      </c>
      <c r="N126" s="203"/>
      <c r="O126" s="188">
        <f t="shared" si="78"/>
        <v>146.89190430121519</v>
      </c>
      <c r="P126" s="203"/>
      <c r="Q126" s="190">
        <v>35363863</v>
      </c>
      <c r="R126" s="203"/>
      <c r="S126" s="188">
        <f t="shared" si="79"/>
        <v>466.31410788928889</v>
      </c>
      <c r="T126" s="203"/>
      <c r="U126" s="188">
        <f t="shared" si="80"/>
        <v>86.368524540032411</v>
      </c>
      <c r="V126" s="203"/>
      <c r="W126" s="190">
        <v>9139058</v>
      </c>
      <c r="X126" s="203"/>
      <c r="Y126" s="188">
        <f t="shared" si="81"/>
        <v>120.50922372984164</v>
      </c>
      <c r="Z126" s="203"/>
      <c r="AA126" s="188">
        <f t="shared" si="82"/>
        <v>80.908062653753106</v>
      </c>
      <c r="AB126" s="203"/>
      <c r="AC126" s="190">
        <v>17285292</v>
      </c>
      <c r="AD126" s="203"/>
      <c r="AE126" s="188">
        <f t="shared" si="83"/>
        <v>227.92689584239884</v>
      </c>
      <c r="AF126" s="203"/>
      <c r="AG126" s="188">
        <f t="shared" si="84"/>
        <v>59.254891586037274</v>
      </c>
      <c r="AH126" s="216"/>
      <c r="AI126" s="203"/>
      <c r="AJ126" s="190">
        <v>134663901</v>
      </c>
      <c r="AK126" s="203"/>
      <c r="AL126" s="188">
        <f t="shared" si="85"/>
        <v>1775.7018473832034</v>
      </c>
      <c r="AM126" s="203"/>
      <c r="AN126" s="188">
        <f t="shared" si="86"/>
        <v>87.432918821940262</v>
      </c>
      <c r="AO126" s="203"/>
      <c r="AP126" s="190">
        <v>11920095</v>
      </c>
      <c r="AQ126" s="203"/>
      <c r="AR126" s="188">
        <f t="shared" si="87"/>
        <v>157.18046599944617</v>
      </c>
      <c r="AS126" s="203"/>
      <c r="AT126" s="188">
        <f t="shared" si="88"/>
        <v>163.54820345721447</v>
      </c>
      <c r="AU126" s="203"/>
      <c r="AV126" s="190">
        <v>9912422</v>
      </c>
      <c r="AW126" s="203"/>
      <c r="AX126" s="188">
        <f t="shared" si="89"/>
        <v>130.70693724699026</v>
      </c>
      <c r="AY126" s="203"/>
      <c r="AZ126" s="188">
        <f t="shared" si="90"/>
        <v>87.348886667016473</v>
      </c>
      <c r="BA126" s="203"/>
      <c r="BB126" s="190">
        <v>1015671</v>
      </c>
      <c r="BC126" s="203"/>
      <c r="BD126" s="188">
        <f t="shared" si="74"/>
        <v>13.392816171525773</v>
      </c>
      <c r="BE126" s="203"/>
      <c r="BF126" s="188">
        <f t="shared" si="91"/>
        <v>58.443550983632854</v>
      </c>
      <c r="BG126" s="203"/>
      <c r="BH126" s="190">
        <f t="shared" si="92"/>
        <v>234353984</v>
      </c>
      <c r="BI126" s="203"/>
      <c r="BJ126" s="203">
        <v>47</v>
      </c>
      <c r="BK126" s="203"/>
      <c r="BL126" s="190">
        <v>75837</v>
      </c>
      <c r="BM126" s="203"/>
      <c r="BN126" s="190">
        <f t="shared" si="93"/>
        <v>75837</v>
      </c>
      <c r="BO126" s="203"/>
      <c r="BP126" s="190">
        <f t="shared" si="94"/>
        <v>75837</v>
      </c>
      <c r="BQ126" s="203"/>
      <c r="BR126" s="190">
        <f t="shared" si="95"/>
        <v>75837</v>
      </c>
      <c r="BS126" s="203"/>
      <c r="BT126" s="190">
        <f t="shared" si="96"/>
        <v>75837</v>
      </c>
      <c r="BU126" s="203"/>
      <c r="BV126" s="190">
        <f t="shared" si="97"/>
        <v>75837</v>
      </c>
      <c r="BW126" s="203"/>
      <c r="BX126" s="190">
        <f t="shared" si="98"/>
        <v>75837</v>
      </c>
      <c r="BY126" s="203"/>
      <c r="BZ126" s="190">
        <f t="shared" si="99"/>
        <v>75837</v>
      </c>
      <c r="CA126" s="203"/>
      <c r="CB126" s="190">
        <f t="shared" si="100"/>
        <v>75837</v>
      </c>
      <c r="CC126" s="203"/>
      <c r="CD126" s="190">
        <f t="shared" si="101"/>
        <v>75837</v>
      </c>
    </row>
    <row r="127" spans="1:82" ht="9.75" customHeight="1" x14ac:dyDescent="0.25">
      <c r="A127" s="203">
        <v>48</v>
      </c>
      <c r="B127" s="211"/>
      <c r="C127" s="10" t="s">
        <v>168</v>
      </c>
      <c r="D127" s="203"/>
      <c r="E127" s="190">
        <v>1384396</v>
      </c>
      <c r="F127" s="203"/>
      <c r="G127" s="188">
        <f t="shared" si="75"/>
        <v>199.48069164265129</v>
      </c>
      <c r="H127" s="203"/>
      <c r="I127" s="188">
        <f t="shared" si="76"/>
        <v>161.20094161350539</v>
      </c>
      <c r="J127" s="203"/>
      <c r="K127" s="190">
        <v>788452</v>
      </c>
      <c r="L127" s="203"/>
      <c r="M127" s="188">
        <f t="shared" si="77"/>
        <v>113.60979827089338</v>
      </c>
      <c r="N127" s="203"/>
      <c r="O127" s="188">
        <f t="shared" si="78"/>
        <v>193.74089109589536</v>
      </c>
      <c r="P127" s="203"/>
      <c r="Q127" s="190">
        <v>3717529</v>
      </c>
      <c r="R127" s="203"/>
      <c r="S127" s="188">
        <f t="shared" si="79"/>
        <v>535.66700288184438</v>
      </c>
      <c r="T127" s="203"/>
      <c r="U127" s="188">
        <f t="shared" si="80"/>
        <v>99.213744343051815</v>
      </c>
      <c r="V127" s="203"/>
      <c r="W127" s="190">
        <v>624973</v>
      </c>
      <c r="X127" s="203"/>
      <c r="Y127" s="188">
        <f t="shared" si="81"/>
        <v>90.053746397694525</v>
      </c>
      <c r="Z127" s="203"/>
      <c r="AA127" s="188">
        <f t="shared" si="82"/>
        <v>60.460717696463064</v>
      </c>
      <c r="AB127" s="203"/>
      <c r="AC127" s="190">
        <v>3025912</v>
      </c>
      <c r="AD127" s="203"/>
      <c r="AE127" s="188">
        <f t="shared" si="83"/>
        <v>436.01037463976945</v>
      </c>
      <c r="AF127" s="203"/>
      <c r="AG127" s="188">
        <f t="shared" si="84"/>
        <v>113.35102592513384</v>
      </c>
      <c r="AH127" s="216"/>
      <c r="AI127" s="203"/>
      <c r="AJ127" s="190">
        <v>10936622</v>
      </c>
      <c r="AK127" s="203"/>
      <c r="AL127" s="188">
        <f t="shared" si="85"/>
        <v>1575.8821325648414</v>
      </c>
      <c r="AM127" s="203"/>
      <c r="AN127" s="188">
        <f t="shared" si="86"/>
        <v>77.594093159578478</v>
      </c>
      <c r="AO127" s="203"/>
      <c r="AP127" s="190">
        <v>257593</v>
      </c>
      <c r="AQ127" s="203"/>
      <c r="AR127" s="188">
        <f t="shared" si="87"/>
        <v>37.117146974063402</v>
      </c>
      <c r="AS127" s="203"/>
      <c r="AT127" s="188">
        <f t="shared" si="88"/>
        <v>38.620846849295141</v>
      </c>
      <c r="AU127" s="203"/>
      <c r="AV127" s="190">
        <v>268090</v>
      </c>
      <c r="AW127" s="203"/>
      <c r="AX127" s="188">
        <f t="shared" si="89"/>
        <v>38.629682997118152</v>
      </c>
      <c r="AY127" s="203"/>
      <c r="AZ127" s="188">
        <f t="shared" si="90"/>
        <v>25.815460702914944</v>
      </c>
      <c r="BA127" s="203"/>
      <c r="BB127" s="190">
        <v>0</v>
      </c>
      <c r="BC127" s="203"/>
      <c r="BD127" s="188">
        <f t="shared" si="74"/>
        <v>0</v>
      </c>
      <c r="BE127" s="203"/>
      <c r="BF127" s="188">
        <f t="shared" si="91"/>
        <v>0</v>
      </c>
      <c r="BG127" s="203"/>
      <c r="BH127" s="190">
        <f t="shared" si="92"/>
        <v>21003567</v>
      </c>
      <c r="BI127" s="203"/>
      <c r="BJ127" s="203">
        <v>48</v>
      </c>
      <c r="BK127" s="203"/>
      <c r="BL127" s="190">
        <v>6940</v>
      </c>
      <c r="BM127" s="203"/>
      <c r="BN127" s="190">
        <f t="shared" si="93"/>
        <v>6940</v>
      </c>
      <c r="BO127" s="203"/>
      <c r="BP127" s="190">
        <f t="shared" si="94"/>
        <v>6940</v>
      </c>
      <c r="BQ127" s="203"/>
      <c r="BR127" s="190">
        <f t="shared" si="95"/>
        <v>6940</v>
      </c>
      <c r="BS127" s="203"/>
      <c r="BT127" s="190">
        <f t="shared" si="96"/>
        <v>6940</v>
      </c>
      <c r="BU127" s="203"/>
      <c r="BV127" s="190">
        <f t="shared" si="97"/>
        <v>6940</v>
      </c>
      <c r="BW127" s="203"/>
      <c r="BX127" s="190">
        <f t="shared" si="98"/>
        <v>6940</v>
      </c>
      <c r="BY127" s="203"/>
      <c r="BZ127" s="190">
        <f t="shared" si="99"/>
        <v>6940</v>
      </c>
      <c r="CA127" s="203"/>
      <c r="CB127" s="190">
        <f t="shared" si="100"/>
        <v>6940</v>
      </c>
      <c r="CC127" s="203"/>
      <c r="CD127" s="190">
        <f t="shared" si="101"/>
        <v>0</v>
      </c>
    </row>
    <row r="128" spans="1:82" ht="9.75" customHeight="1" x14ac:dyDescent="0.25">
      <c r="A128" s="203">
        <v>49</v>
      </c>
      <c r="B128" s="211"/>
      <c r="C128" s="10" t="s">
        <v>169</v>
      </c>
      <c r="D128" s="203"/>
      <c r="E128" s="190">
        <v>3323115</v>
      </c>
      <c r="F128" s="203"/>
      <c r="G128" s="188">
        <f t="shared" si="75"/>
        <v>128.48915439044194</v>
      </c>
      <c r="H128" s="203"/>
      <c r="I128" s="188">
        <f t="shared" si="76"/>
        <v>103.83246871815901</v>
      </c>
      <c r="J128" s="203"/>
      <c r="K128" s="190">
        <v>2121190</v>
      </c>
      <c r="L128" s="203"/>
      <c r="M128" s="188">
        <f t="shared" si="77"/>
        <v>82.016394076479912</v>
      </c>
      <c r="N128" s="203"/>
      <c r="O128" s="188">
        <f t="shared" si="78"/>
        <v>139.8640743552865</v>
      </c>
      <c r="P128" s="203"/>
      <c r="Q128" s="190">
        <v>12034511</v>
      </c>
      <c r="R128" s="203"/>
      <c r="S128" s="188">
        <f t="shared" si="79"/>
        <v>465.31767389707306</v>
      </c>
      <c r="T128" s="203"/>
      <c r="U128" s="188">
        <f t="shared" si="80"/>
        <v>86.183969682580724</v>
      </c>
      <c r="V128" s="203"/>
      <c r="W128" s="190">
        <v>2497844</v>
      </c>
      <c r="X128" s="203"/>
      <c r="Y128" s="188">
        <f t="shared" si="81"/>
        <v>96.579824459652784</v>
      </c>
      <c r="Z128" s="203"/>
      <c r="AA128" s="188">
        <f t="shared" si="82"/>
        <v>64.842227396533019</v>
      </c>
      <c r="AB128" s="203"/>
      <c r="AC128" s="190">
        <v>8552158</v>
      </c>
      <c r="AD128" s="203"/>
      <c r="AE128" s="188">
        <f t="shared" si="83"/>
        <v>330.67153849128096</v>
      </c>
      <c r="AF128" s="203"/>
      <c r="AG128" s="188">
        <f t="shared" si="84"/>
        <v>85.965748322380108</v>
      </c>
      <c r="AH128" s="216"/>
      <c r="AI128" s="203"/>
      <c r="AJ128" s="190">
        <v>46695682</v>
      </c>
      <c r="AK128" s="203"/>
      <c r="AL128" s="188">
        <f t="shared" si="85"/>
        <v>1805.5013726172524</v>
      </c>
      <c r="AM128" s="203"/>
      <c r="AN128" s="188">
        <f t="shared" si="86"/>
        <v>88.900203138032268</v>
      </c>
      <c r="AO128" s="203"/>
      <c r="AP128" s="190">
        <v>1369639</v>
      </c>
      <c r="AQ128" s="203"/>
      <c r="AR128" s="188">
        <f t="shared" si="87"/>
        <v>52.957468197811544</v>
      </c>
      <c r="AS128" s="203"/>
      <c r="AT128" s="188">
        <f t="shared" si="88"/>
        <v>55.1028954413786</v>
      </c>
      <c r="AU128" s="203"/>
      <c r="AV128" s="190">
        <v>1629650</v>
      </c>
      <c r="AW128" s="203"/>
      <c r="AX128" s="188">
        <f t="shared" si="89"/>
        <v>63.010864942195411</v>
      </c>
      <c r="AY128" s="203"/>
      <c r="AZ128" s="188">
        <f t="shared" si="90"/>
        <v>42.108927166015782</v>
      </c>
      <c r="BA128" s="203"/>
      <c r="BB128" s="190">
        <v>0</v>
      </c>
      <c r="BC128" s="203"/>
      <c r="BD128" s="188">
        <f t="shared" si="74"/>
        <v>0</v>
      </c>
      <c r="BE128" s="203"/>
      <c r="BF128" s="188">
        <f t="shared" si="91"/>
        <v>0</v>
      </c>
      <c r="BG128" s="203"/>
      <c r="BH128" s="190">
        <f t="shared" si="92"/>
        <v>78223789</v>
      </c>
      <c r="BI128" s="203"/>
      <c r="BJ128" s="203">
        <v>49</v>
      </c>
      <c r="BK128" s="203"/>
      <c r="BL128" s="190">
        <v>25863</v>
      </c>
      <c r="BM128" s="203"/>
      <c r="BN128" s="190">
        <f t="shared" si="93"/>
        <v>25863</v>
      </c>
      <c r="BO128" s="203"/>
      <c r="BP128" s="190">
        <f t="shared" si="94"/>
        <v>25863</v>
      </c>
      <c r="BQ128" s="203"/>
      <c r="BR128" s="190">
        <f t="shared" si="95"/>
        <v>25863</v>
      </c>
      <c r="BS128" s="203"/>
      <c r="BT128" s="190">
        <f t="shared" si="96"/>
        <v>25863</v>
      </c>
      <c r="BU128" s="203"/>
      <c r="BV128" s="190">
        <f t="shared" si="97"/>
        <v>25863</v>
      </c>
      <c r="BW128" s="203"/>
      <c r="BX128" s="190">
        <f t="shared" si="98"/>
        <v>25863</v>
      </c>
      <c r="BY128" s="203"/>
      <c r="BZ128" s="190">
        <f t="shared" si="99"/>
        <v>25863</v>
      </c>
      <c r="CA128" s="203"/>
      <c r="CB128" s="190">
        <f t="shared" si="100"/>
        <v>25863</v>
      </c>
      <c r="CC128" s="203"/>
      <c r="CD128" s="190">
        <f t="shared" si="101"/>
        <v>0</v>
      </c>
    </row>
    <row r="129" spans="1:82" ht="9.75" customHeight="1" x14ac:dyDescent="0.25">
      <c r="A129" s="203">
        <v>50</v>
      </c>
      <c r="B129" s="211"/>
      <c r="C129" s="10" t="s">
        <v>170</v>
      </c>
      <c r="D129" s="203"/>
      <c r="E129" s="190">
        <v>1784250</v>
      </c>
      <c r="F129" s="203"/>
      <c r="G129" s="188">
        <f t="shared" si="75"/>
        <v>105.47706313549303</v>
      </c>
      <c r="H129" s="203"/>
      <c r="I129" s="188">
        <f t="shared" si="76"/>
        <v>85.236329170783733</v>
      </c>
      <c r="J129" s="203"/>
      <c r="K129" s="190">
        <v>1199466</v>
      </c>
      <c r="L129" s="203"/>
      <c r="M129" s="188">
        <f t="shared" si="77"/>
        <v>70.907188460628987</v>
      </c>
      <c r="N129" s="203"/>
      <c r="O129" s="188">
        <f t="shared" si="78"/>
        <v>120.91934046666117</v>
      </c>
      <c r="P129" s="203"/>
      <c r="Q129" s="190">
        <v>4797369</v>
      </c>
      <c r="R129" s="203"/>
      <c r="S129" s="188">
        <f t="shared" si="79"/>
        <v>283.59949160558051</v>
      </c>
      <c r="T129" s="203"/>
      <c r="U129" s="188">
        <f t="shared" si="80"/>
        <v>52.526975349612655</v>
      </c>
      <c r="V129" s="203"/>
      <c r="W129" s="190">
        <v>2023151</v>
      </c>
      <c r="X129" s="203"/>
      <c r="Y129" s="188">
        <f t="shared" si="81"/>
        <v>119.59984629936154</v>
      </c>
      <c r="Z129" s="203"/>
      <c r="AA129" s="188">
        <f t="shared" si="82"/>
        <v>80.297520457529743</v>
      </c>
      <c r="AB129" s="203"/>
      <c r="AC129" s="190">
        <v>5386860</v>
      </c>
      <c r="AD129" s="203"/>
      <c r="AE129" s="188">
        <f t="shared" si="83"/>
        <v>318.44762355166705</v>
      </c>
      <c r="AF129" s="203"/>
      <c r="AG129" s="188">
        <f t="shared" si="84"/>
        <v>82.787857657802277</v>
      </c>
      <c r="AH129" s="216"/>
      <c r="AI129" s="203"/>
      <c r="AJ129" s="190">
        <v>25040889</v>
      </c>
      <c r="AK129" s="203"/>
      <c r="AL129" s="188">
        <f t="shared" si="85"/>
        <v>1480.3079333175692</v>
      </c>
      <c r="AM129" s="203"/>
      <c r="AN129" s="188">
        <f t="shared" si="86"/>
        <v>72.888161689960896</v>
      </c>
      <c r="AO129" s="203"/>
      <c r="AP129" s="190">
        <v>989911</v>
      </c>
      <c r="AQ129" s="203"/>
      <c r="AR129" s="188">
        <f t="shared" si="87"/>
        <v>58.519212579806101</v>
      </c>
      <c r="AS129" s="203"/>
      <c r="AT129" s="188">
        <f t="shared" si="88"/>
        <v>60.889958712756552</v>
      </c>
      <c r="AU129" s="203"/>
      <c r="AV129" s="190">
        <v>435973</v>
      </c>
      <c r="AW129" s="203"/>
      <c r="AX129" s="188">
        <f t="shared" si="89"/>
        <v>25.772818633246629</v>
      </c>
      <c r="AY129" s="203"/>
      <c r="AZ129" s="188">
        <f t="shared" si="90"/>
        <v>17.223470010861021</v>
      </c>
      <c r="BA129" s="203"/>
      <c r="BB129" s="190">
        <v>0</v>
      </c>
      <c r="BC129" s="203"/>
      <c r="BD129" s="188">
        <f t="shared" si="74"/>
        <v>0</v>
      </c>
      <c r="BE129" s="203"/>
      <c r="BF129" s="188">
        <f t="shared" si="91"/>
        <v>0</v>
      </c>
      <c r="BG129" s="203"/>
      <c r="BH129" s="190">
        <f t="shared" si="92"/>
        <v>41657869</v>
      </c>
      <c r="BI129" s="203"/>
      <c r="BJ129" s="203">
        <v>50</v>
      </c>
      <c r="BK129" s="203"/>
      <c r="BL129" s="190">
        <v>16916</v>
      </c>
      <c r="BM129" s="203"/>
      <c r="BN129" s="190">
        <f t="shared" si="93"/>
        <v>16916</v>
      </c>
      <c r="BO129" s="203"/>
      <c r="BP129" s="190">
        <f t="shared" si="94"/>
        <v>16916</v>
      </c>
      <c r="BQ129" s="203"/>
      <c r="BR129" s="190">
        <f t="shared" si="95"/>
        <v>16916</v>
      </c>
      <c r="BS129" s="203"/>
      <c r="BT129" s="190">
        <f t="shared" si="96"/>
        <v>16916</v>
      </c>
      <c r="BU129" s="203"/>
      <c r="BV129" s="190">
        <f t="shared" si="97"/>
        <v>16916</v>
      </c>
      <c r="BW129" s="203"/>
      <c r="BX129" s="190">
        <f t="shared" si="98"/>
        <v>16916</v>
      </c>
      <c r="BY129" s="203"/>
      <c r="BZ129" s="190">
        <f t="shared" si="99"/>
        <v>16916</v>
      </c>
      <c r="CA129" s="203"/>
      <c r="CB129" s="190">
        <f t="shared" si="100"/>
        <v>16916</v>
      </c>
      <c r="CC129" s="203"/>
      <c r="CD129" s="190">
        <f t="shared" si="101"/>
        <v>0</v>
      </c>
    </row>
    <row r="130" spans="1:82" ht="8.85" customHeight="1" x14ac:dyDescent="0.25">
      <c r="A130" s="203"/>
      <c r="B130" s="211"/>
      <c r="C130" s="203"/>
      <c r="D130" s="203"/>
      <c r="E130" s="190"/>
      <c r="F130" s="203"/>
      <c r="G130" s="193"/>
      <c r="H130" s="203"/>
      <c r="I130" s="193"/>
      <c r="J130" s="203"/>
      <c r="K130" s="190"/>
      <c r="L130" s="203"/>
      <c r="M130" s="193"/>
      <c r="N130" s="203"/>
      <c r="O130" s="193"/>
      <c r="P130" s="203"/>
      <c r="Q130" s="190"/>
      <c r="R130" s="203"/>
      <c r="S130" s="193"/>
      <c r="T130" s="203"/>
      <c r="U130" s="193"/>
      <c r="V130" s="203"/>
      <c r="W130" s="190"/>
      <c r="X130" s="203"/>
      <c r="Y130" s="193"/>
      <c r="Z130" s="203"/>
      <c r="AA130" s="193"/>
      <c r="AB130" s="203"/>
      <c r="AC130" s="190"/>
      <c r="AD130" s="203"/>
      <c r="AE130" s="193"/>
      <c r="AF130" s="203"/>
      <c r="AG130" s="193"/>
      <c r="AH130" s="216"/>
      <c r="AI130" s="203"/>
      <c r="AJ130" s="190"/>
      <c r="AK130" s="203"/>
      <c r="AL130" s="193"/>
      <c r="AM130" s="203"/>
      <c r="AN130" s="193"/>
      <c r="AO130" s="203"/>
      <c r="AP130" s="190"/>
      <c r="AQ130" s="203"/>
      <c r="AR130" s="193"/>
      <c r="AS130" s="203"/>
      <c r="AT130" s="193"/>
      <c r="AU130" s="203"/>
      <c r="AV130" s="190"/>
      <c r="AW130" s="203"/>
      <c r="AX130" s="193"/>
      <c r="AY130" s="203"/>
      <c r="AZ130" s="193"/>
      <c r="BA130" s="203"/>
      <c r="BB130" s="190"/>
      <c r="BC130" s="203"/>
      <c r="BD130" s="193"/>
      <c r="BE130" s="203"/>
      <c r="BF130" s="193"/>
      <c r="BG130" s="203"/>
      <c r="BH130" s="190"/>
      <c r="BI130" s="203"/>
      <c r="BJ130" s="203"/>
      <c r="BK130" s="203"/>
      <c r="BL130" s="190"/>
      <c r="BM130" s="203"/>
      <c r="BN130" s="190"/>
      <c r="BO130" s="203"/>
      <c r="BP130" s="190"/>
      <c r="BQ130" s="203"/>
      <c r="BR130" s="190"/>
      <c r="BS130" s="203"/>
      <c r="BT130" s="190"/>
      <c r="BU130" s="203"/>
      <c r="BV130" s="190"/>
      <c r="BW130" s="203"/>
      <c r="BX130" s="190"/>
      <c r="BY130" s="203"/>
      <c r="BZ130" s="190"/>
      <c r="CA130" s="203"/>
      <c r="CB130" s="190"/>
      <c r="CC130" s="203"/>
      <c r="CD130" s="190"/>
    </row>
    <row r="131" spans="1:82" ht="8.4499999999999993" customHeight="1" x14ac:dyDescent="0.25">
      <c r="A131" s="203"/>
      <c r="B131" s="211"/>
      <c r="C131" s="203"/>
      <c r="D131" s="203"/>
      <c r="E131" s="190"/>
      <c r="F131" s="203"/>
      <c r="G131" s="193"/>
      <c r="H131" s="203"/>
      <c r="I131" s="193"/>
      <c r="J131" s="203"/>
      <c r="K131" s="190"/>
      <c r="L131" s="203"/>
      <c r="M131" s="193"/>
      <c r="N131" s="203"/>
      <c r="O131" s="193"/>
      <c r="P131" s="203"/>
      <c r="Q131" s="190"/>
      <c r="R131" s="203"/>
      <c r="S131" s="193"/>
      <c r="T131" s="203"/>
      <c r="U131" s="193"/>
      <c r="V131" s="203"/>
      <c r="W131" s="190"/>
      <c r="X131" s="203"/>
      <c r="Y131" s="193"/>
      <c r="Z131" s="203"/>
      <c r="AA131" s="193"/>
      <c r="AB131" s="203"/>
      <c r="AC131" s="190"/>
      <c r="AD131" s="203"/>
      <c r="AE131" s="193"/>
      <c r="AF131" s="203"/>
      <c r="AG131" s="193"/>
      <c r="AH131" s="216"/>
      <c r="AI131" s="203"/>
      <c r="AJ131" s="190"/>
      <c r="AK131" s="203"/>
      <c r="AL131" s="193"/>
      <c r="AM131" s="203"/>
      <c r="AN131" s="193"/>
      <c r="AO131" s="203"/>
      <c r="AP131" s="190"/>
      <c r="AQ131" s="203"/>
      <c r="AR131" s="193"/>
      <c r="AS131" s="203"/>
      <c r="AT131" s="193"/>
      <c r="AU131" s="203"/>
      <c r="AV131" s="190"/>
      <c r="AW131" s="203"/>
      <c r="AX131" s="193"/>
      <c r="AY131" s="203"/>
      <c r="AZ131" s="193"/>
      <c r="BA131" s="203"/>
      <c r="BB131" s="190"/>
      <c r="BC131" s="203"/>
      <c r="BD131" s="193"/>
      <c r="BE131" s="203"/>
      <c r="BF131" s="193"/>
      <c r="BG131" s="203"/>
      <c r="BH131" s="190"/>
      <c r="BI131" s="203"/>
      <c r="BJ131" s="203"/>
      <c r="BK131" s="203"/>
      <c r="BL131" s="190"/>
      <c r="BM131" s="203"/>
      <c r="BN131" s="190"/>
      <c r="BO131" s="203"/>
      <c r="BP131" s="190"/>
      <c r="BQ131" s="203"/>
      <c r="BR131" s="190"/>
      <c r="BS131" s="203"/>
      <c r="BT131" s="190"/>
      <c r="BU131" s="203"/>
      <c r="BV131" s="190"/>
      <c r="BW131" s="203"/>
      <c r="BX131" s="190"/>
      <c r="BY131" s="203"/>
      <c r="BZ131" s="190"/>
      <c r="CA131" s="203"/>
      <c r="CB131" s="190"/>
      <c r="CC131" s="203"/>
      <c r="CD131" s="190"/>
    </row>
    <row r="132" spans="1:82" ht="8.85" hidden="1" customHeight="1" x14ac:dyDescent="0.25">
      <c r="A132" s="203"/>
      <c r="B132" s="211"/>
      <c r="C132" s="203"/>
      <c r="D132" s="203"/>
      <c r="E132" s="190"/>
      <c r="F132" s="203"/>
      <c r="G132" s="193"/>
      <c r="H132" s="203"/>
      <c r="I132" s="193"/>
      <c r="J132" s="203"/>
      <c r="K132" s="190"/>
      <c r="L132" s="203"/>
      <c r="M132" s="193"/>
      <c r="N132" s="203"/>
      <c r="O132" s="193"/>
      <c r="P132" s="203"/>
      <c r="Q132" s="190"/>
      <c r="R132" s="203"/>
      <c r="S132" s="193"/>
      <c r="T132" s="203"/>
      <c r="U132" s="193"/>
      <c r="V132" s="203"/>
      <c r="W132" s="190"/>
      <c r="X132" s="203"/>
      <c r="Y132" s="193"/>
      <c r="Z132" s="203"/>
      <c r="AA132" s="193"/>
      <c r="AB132" s="203"/>
      <c r="AC132" s="190"/>
      <c r="AD132" s="203"/>
      <c r="AE132" s="193"/>
      <c r="AF132" s="203"/>
      <c r="AG132" s="193"/>
      <c r="AH132" s="216"/>
      <c r="AI132" s="203"/>
      <c r="AJ132" s="190"/>
      <c r="AK132" s="203"/>
      <c r="AL132" s="193"/>
      <c r="AM132" s="203"/>
      <c r="AN132" s="193"/>
      <c r="AO132" s="203"/>
      <c r="AP132" s="190"/>
      <c r="AQ132" s="203"/>
      <c r="AR132" s="193"/>
      <c r="AS132" s="203"/>
      <c r="AT132" s="193"/>
      <c r="AU132" s="203"/>
      <c r="AV132" s="190"/>
      <c r="AW132" s="203"/>
      <c r="AX132" s="193"/>
      <c r="AY132" s="203"/>
      <c r="AZ132" s="193"/>
      <c r="BA132" s="203"/>
      <c r="BB132" s="190"/>
      <c r="BC132" s="203"/>
      <c r="BD132" s="193"/>
      <c r="BE132" s="203"/>
      <c r="BF132" s="193"/>
      <c r="BG132" s="203"/>
      <c r="BH132" s="190"/>
      <c r="BI132" s="203"/>
      <c r="BJ132" s="203"/>
      <c r="BK132" s="203"/>
      <c r="BL132" s="190"/>
      <c r="BM132" s="203"/>
      <c r="BN132" s="190"/>
      <c r="BO132" s="203"/>
      <c r="BP132" s="190"/>
      <c r="BQ132" s="203"/>
      <c r="BR132" s="190"/>
      <c r="BS132" s="203"/>
      <c r="BT132" s="190"/>
      <c r="BU132" s="203"/>
      <c r="BV132" s="190"/>
      <c r="BW132" s="203"/>
      <c r="BX132" s="190"/>
      <c r="BY132" s="203"/>
      <c r="BZ132" s="190"/>
      <c r="CA132" s="203"/>
      <c r="CB132" s="190"/>
      <c r="CC132" s="203"/>
      <c r="CD132" s="190"/>
    </row>
    <row r="133" spans="1:82" ht="10.5" customHeight="1" x14ac:dyDescent="0.25">
      <c r="A133" s="223" t="s">
        <v>380</v>
      </c>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24" t="s">
        <v>381</v>
      </c>
      <c r="BL133" s="203"/>
      <c r="BM133" s="203"/>
      <c r="BN133" s="203"/>
      <c r="BO133" s="203"/>
      <c r="BP133" s="203"/>
      <c r="BQ133" s="203"/>
      <c r="BR133" s="203"/>
      <c r="BS133" s="203"/>
      <c r="BT133" s="203"/>
      <c r="BU133" s="203"/>
      <c r="BV133" s="203"/>
      <c r="BW133" s="203"/>
      <c r="BX133" s="203"/>
      <c r="BY133" s="203"/>
      <c r="BZ133" s="203"/>
      <c r="CA133" s="203"/>
      <c r="CB133" s="203"/>
      <c r="CC133" s="203"/>
      <c r="CD133" s="203"/>
    </row>
    <row r="134" spans="1:82" ht="10.5" customHeight="1" x14ac:dyDescent="0.25">
      <c r="A134" s="205"/>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4" t="s">
        <v>40</v>
      </c>
      <c r="AH134" s="203"/>
      <c r="AI134" s="203"/>
      <c r="AJ134" s="205" t="s">
        <v>41</v>
      </c>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4" t="s">
        <v>348</v>
      </c>
      <c r="BK134" s="203"/>
      <c r="BL134" s="219"/>
      <c r="BM134" s="219"/>
      <c r="BN134" s="196"/>
      <c r="BO134" s="219"/>
      <c r="BP134" s="196"/>
      <c r="BQ134" s="219"/>
      <c r="BR134" s="196"/>
      <c r="BS134" s="219"/>
      <c r="BT134" s="196"/>
      <c r="BU134" s="219"/>
      <c r="BV134" s="196"/>
      <c r="BW134" s="219"/>
      <c r="BX134" s="196"/>
      <c r="BY134" s="219"/>
      <c r="BZ134" s="196"/>
      <c r="CA134" s="219"/>
      <c r="CB134" s="196"/>
      <c r="CC134" s="219"/>
      <c r="CD134" s="196"/>
    </row>
    <row r="135" spans="1:82" ht="10.5" customHeight="1" x14ac:dyDescent="0.25">
      <c r="A135" s="220"/>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c r="AG135" s="204" t="s">
        <v>349</v>
      </c>
      <c r="AH135" s="203"/>
      <c r="AI135" s="203"/>
      <c r="AJ135" s="205" t="s">
        <v>350</v>
      </c>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24" t="s">
        <v>171</v>
      </c>
      <c r="BK135" s="203"/>
      <c r="BL135" s="203"/>
      <c r="BM135" s="203"/>
      <c r="BN135" s="203"/>
      <c r="BO135" s="203"/>
      <c r="BP135" s="203"/>
      <c r="BQ135" s="203"/>
      <c r="BR135" s="203"/>
      <c r="BS135" s="203"/>
      <c r="BT135" s="203"/>
      <c r="BU135" s="203"/>
      <c r="BV135" s="203"/>
      <c r="BW135" s="203"/>
      <c r="BX135" s="203"/>
      <c r="BY135" s="203"/>
      <c r="BZ135" s="203"/>
      <c r="CA135" s="203"/>
      <c r="CB135" s="203"/>
      <c r="CC135" s="203"/>
      <c r="CD135" s="203"/>
    </row>
    <row r="136" spans="1:82" ht="10.5" customHeight="1" x14ac:dyDescent="0.25">
      <c r="A136" s="218"/>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c r="AG136" s="204" t="s">
        <v>46</v>
      </c>
      <c r="AH136" s="203"/>
      <c r="AI136" s="203"/>
      <c r="AJ136" s="207" t="s">
        <v>47</v>
      </c>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18"/>
      <c r="BK136" s="203"/>
      <c r="BL136" s="203"/>
      <c r="BM136" s="203"/>
      <c r="BN136" s="203"/>
      <c r="BO136" s="203"/>
      <c r="BP136" s="203"/>
      <c r="BQ136" s="203"/>
      <c r="BR136" s="203"/>
      <c r="BS136" s="203"/>
      <c r="BT136" s="203"/>
      <c r="BU136" s="203"/>
      <c r="BV136" s="203"/>
      <c r="BW136" s="203"/>
      <c r="BX136" s="203"/>
      <c r="BY136" s="203"/>
      <c r="BZ136" s="203"/>
      <c r="CA136" s="203"/>
      <c r="CB136" s="203"/>
      <c r="CC136" s="203"/>
      <c r="CD136" s="203"/>
    </row>
    <row r="137" spans="1:82" ht="9.6" customHeight="1" x14ac:dyDescent="0.25">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03"/>
      <c r="BY137" s="203"/>
      <c r="BZ137" s="203"/>
      <c r="CA137" s="203"/>
      <c r="CB137" s="203"/>
      <c r="CC137" s="203"/>
      <c r="CD137" s="203"/>
    </row>
    <row r="138" spans="1:82" ht="9.6" customHeight="1" x14ac:dyDescent="0.25">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4" t="s">
        <v>351</v>
      </c>
      <c r="AH138" s="203"/>
      <c r="AI138" s="203"/>
      <c r="AJ138" s="205" t="s">
        <v>352</v>
      </c>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203"/>
      <c r="BN138" s="203"/>
      <c r="BO138" s="203"/>
      <c r="BP138" s="203"/>
      <c r="BQ138" s="203"/>
      <c r="BR138" s="203"/>
      <c r="BS138" s="203"/>
      <c r="BT138" s="203"/>
      <c r="BU138" s="203"/>
      <c r="BV138" s="203"/>
      <c r="BW138" s="203"/>
      <c r="BX138" s="203"/>
      <c r="BY138" s="203"/>
      <c r="BZ138" s="203"/>
      <c r="CA138" s="203"/>
      <c r="CB138" s="203"/>
      <c r="CC138" s="203"/>
      <c r="CD138" s="203"/>
    </row>
    <row r="139" spans="1:82" ht="9.6" customHeight="1" x14ac:dyDescent="0.25">
      <c r="A139" s="203"/>
      <c r="B139" s="203"/>
      <c r="C139" s="203"/>
      <c r="D139" s="203"/>
      <c r="E139" s="208" t="s">
        <v>4</v>
      </c>
      <c r="F139" s="208"/>
      <c r="G139" s="208"/>
      <c r="H139" s="208"/>
      <c r="I139" s="208"/>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s="203"/>
      <c r="BN139" s="203"/>
      <c r="BO139" s="203"/>
      <c r="BP139" s="203"/>
      <c r="BQ139" s="203"/>
      <c r="BR139" s="203"/>
      <c r="BS139" s="203"/>
      <c r="BT139" s="203"/>
      <c r="BU139" s="203"/>
      <c r="BV139" s="203"/>
      <c r="BW139" s="203"/>
      <c r="BX139" s="203"/>
      <c r="BY139" s="203"/>
      <c r="BZ139" s="203"/>
      <c r="CA139" s="203"/>
      <c r="CB139" s="203"/>
      <c r="CC139" s="203"/>
      <c r="CD139" s="203"/>
    </row>
    <row r="140" spans="1:82" ht="9.6" customHeight="1" x14ac:dyDescent="0.25">
      <c r="A140" s="203"/>
      <c r="B140" s="203"/>
      <c r="C140" s="203"/>
      <c r="D140" s="203"/>
      <c r="E140" s="209" t="s">
        <v>353</v>
      </c>
      <c r="F140" s="210"/>
      <c r="G140" s="210"/>
      <c r="H140" s="210"/>
      <c r="I140" s="210"/>
      <c r="J140" s="203"/>
      <c r="K140" s="209" t="s">
        <v>354</v>
      </c>
      <c r="L140" s="210"/>
      <c r="M140" s="210"/>
      <c r="N140" s="210"/>
      <c r="O140" s="210"/>
      <c r="P140" s="203"/>
      <c r="Q140" s="209" t="s">
        <v>355</v>
      </c>
      <c r="R140" s="210"/>
      <c r="S140" s="210"/>
      <c r="T140" s="210"/>
      <c r="U140" s="210"/>
      <c r="V140" s="203"/>
      <c r="W140" s="209" t="s">
        <v>356</v>
      </c>
      <c r="X140" s="210"/>
      <c r="Y140" s="210"/>
      <c r="Z140" s="210"/>
      <c r="AA140" s="210"/>
      <c r="AB140" s="203"/>
      <c r="AC140" s="209" t="s">
        <v>357</v>
      </c>
      <c r="AD140" s="210"/>
      <c r="AE140" s="210"/>
      <c r="AF140" s="210"/>
      <c r="AG140" s="210"/>
      <c r="AH140" s="208"/>
      <c r="AI140" s="203"/>
      <c r="AJ140" s="209" t="s">
        <v>358</v>
      </c>
      <c r="AK140" s="210"/>
      <c r="AL140" s="210"/>
      <c r="AM140" s="210"/>
      <c r="AN140" s="210"/>
      <c r="AO140" s="203"/>
      <c r="AP140" s="209" t="s">
        <v>359</v>
      </c>
      <c r="AQ140" s="210"/>
      <c r="AR140" s="210"/>
      <c r="AS140" s="210"/>
      <c r="AT140" s="210"/>
      <c r="AU140" s="203"/>
      <c r="AV140" s="209" t="s">
        <v>360</v>
      </c>
      <c r="AW140" s="210"/>
      <c r="AX140" s="210"/>
      <c r="AY140" s="210"/>
      <c r="AZ140" s="210"/>
      <c r="BA140" s="203"/>
      <c r="BB140" s="210" t="s">
        <v>361</v>
      </c>
      <c r="BC140" s="210"/>
      <c r="BD140" s="210"/>
      <c r="BE140" s="210"/>
      <c r="BF140" s="210"/>
      <c r="BG140" s="203"/>
      <c r="BH140" s="203"/>
      <c r="BI140" s="203"/>
      <c r="BJ140" s="203"/>
      <c r="BK140" s="203"/>
      <c r="BL140" s="203"/>
      <c r="BM140" s="203"/>
      <c r="BN140" s="203"/>
      <c r="BO140" s="203"/>
      <c r="BP140" s="203"/>
      <c r="BQ140" s="203"/>
      <c r="BR140" s="203"/>
      <c r="BS140" s="203"/>
      <c r="BT140" s="203"/>
      <c r="BU140" s="203"/>
      <c r="BV140" s="203"/>
      <c r="BW140" s="203"/>
      <c r="BX140" s="203"/>
      <c r="BY140" s="203"/>
      <c r="BZ140" s="203"/>
      <c r="CA140" s="203"/>
      <c r="CB140" s="203"/>
      <c r="CC140" s="203"/>
      <c r="CD140" s="203"/>
    </row>
    <row r="141" spans="1:82" ht="9.6" customHeight="1" x14ac:dyDescent="0.25">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203"/>
      <c r="BN141" s="203"/>
      <c r="BO141" s="203"/>
      <c r="BP141" s="203"/>
      <c r="BQ141" s="203"/>
      <c r="BR141" s="203"/>
      <c r="BS141" s="203"/>
      <c r="BT141" s="203"/>
      <c r="BU141" s="203"/>
      <c r="BV141" s="203"/>
      <c r="BW141" s="203"/>
      <c r="BX141" s="203"/>
      <c r="BY141" s="203"/>
      <c r="BZ141" s="203"/>
      <c r="CA141" s="203"/>
      <c r="CB141" s="203"/>
      <c r="CC141" s="203"/>
      <c r="CD141" s="203"/>
    </row>
    <row r="142" spans="1:82" ht="9.6" customHeight="1" x14ac:dyDescent="0.25">
      <c r="A142" s="203"/>
      <c r="B142" s="203"/>
      <c r="C142" s="203"/>
      <c r="D142" s="203"/>
      <c r="E142" s="203"/>
      <c r="F142" s="203"/>
      <c r="G142" s="203"/>
      <c r="H142" s="203"/>
      <c r="I142" s="211" t="s">
        <v>62</v>
      </c>
      <c r="J142" s="203"/>
      <c r="K142" s="203"/>
      <c r="L142" s="203"/>
      <c r="M142" s="203"/>
      <c r="N142" s="203"/>
      <c r="O142" s="211" t="s">
        <v>62</v>
      </c>
      <c r="P142" s="203"/>
      <c r="Q142" s="203"/>
      <c r="R142" s="203"/>
      <c r="S142" s="203"/>
      <c r="T142" s="203"/>
      <c r="U142" s="211" t="s">
        <v>62</v>
      </c>
      <c r="V142" s="203"/>
      <c r="W142" s="203"/>
      <c r="X142" s="203"/>
      <c r="Y142" s="203"/>
      <c r="Z142" s="203"/>
      <c r="AA142" s="211" t="s">
        <v>62</v>
      </c>
      <c r="AB142" s="203"/>
      <c r="AC142" s="203"/>
      <c r="AD142" s="203"/>
      <c r="AE142" s="203"/>
      <c r="AF142" s="203"/>
      <c r="AG142" s="211" t="s">
        <v>62</v>
      </c>
      <c r="AH142" s="211"/>
      <c r="AI142" s="203"/>
      <c r="AJ142" s="203"/>
      <c r="AK142" s="203"/>
      <c r="AL142" s="203"/>
      <c r="AM142" s="203"/>
      <c r="AN142" s="211" t="s">
        <v>62</v>
      </c>
      <c r="AO142" s="203"/>
      <c r="AP142" s="203"/>
      <c r="AQ142" s="203"/>
      <c r="AR142" s="203"/>
      <c r="AS142" s="203"/>
      <c r="AT142" s="211" t="s">
        <v>62</v>
      </c>
      <c r="AU142" s="203"/>
      <c r="AV142" s="203"/>
      <c r="AW142" s="203"/>
      <c r="AX142" s="203"/>
      <c r="AY142" s="203"/>
      <c r="AZ142" s="211" t="s">
        <v>62</v>
      </c>
      <c r="BA142" s="203"/>
      <c r="BB142" s="203"/>
      <c r="BC142" s="203"/>
      <c r="BD142" s="203"/>
      <c r="BE142" s="203"/>
      <c r="BF142" s="211" t="s">
        <v>62</v>
      </c>
      <c r="BG142" s="203"/>
      <c r="BH142" s="203"/>
      <c r="BI142" s="203"/>
      <c r="BJ142" s="203"/>
      <c r="BK142" s="203"/>
      <c r="BL142" s="203"/>
      <c r="BM142" s="203"/>
      <c r="BN142" s="211" t="s">
        <v>59</v>
      </c>
      <c r="BO142" s="203"/>
      <c r="BP142" s="203"/>
      <c r="BQ142" s="203"/>
      <c r="BR142" s="203"/>
      <c r="BS142" s="203"/>
      <c r="BT142" s="203"/>
      <c r="BU142" s="203"/>
      <c r="BV142" s="211" t="s">
        <v>362</v>
      </c>
      <c r="BW142" s="203"/>
      <c r="BX142" s="203"/>
      <c r="BY142" s="203"/>
      <c r="BZ142" s="211" t="s">
        <v>363</v>
      </c>
      <c r="CA142" s="203"/>
      <c r="CB142" s="203"/>
      <c r="CC142" s="203"/>
      <c r="CD142" s="203"/>
    </row>
    <row r="143" spans="1:82" ht="9.6" customHeight="1" x14ac:dyDescent="0.25">
      <c r="A143" s="203"/>
      <c r="B143" s="203"/>
      <c r="C143" s="203"/>
      <c r="D143" s="203"/>
      <c r="E143" s="203"/>
      <c r="F143" s="203"/>
      <c r="G143" s="211" t="s">
        <v>61</v>
      </c>
      <c r="H143" s="203"/>
      <c r="I143" s="211" t="s">
        <v>364</v>
      </c>
      <c r="J143" s="203"/>
      <c r="K143" s="203"/>
      <c r="L143" s="203"/>
      <c r="M143" s="211" t="s">
        <v>61</v>
      </c>
      <c r="N143" s="203"/>
      <c r="O143" s="211" t="s">
        <v>364</v>
      </c>
      <c r="P143" s="203"/>
      <c r="Q143" s="203"/>
      <c r="R143" s="203"/>
      <c r="S143" s="211" t="s">
        <v>61</v>
      </c>
      <c r="T143" s="203"/>
      <c r="U143" s="211" t="s">
        <v>364</v>
      </c>
      <c r="V143" s="203"/>
      <c r="W143" s="203"/>
      <c r="X143" s="203"/>
      <c r="Y143" s="211" t="s">
        <v>61</v>
      </c>
      <c r="Z143" s="203"/>
      <c r="AA143" s="211" t="s">
        <v>364</v>
      </c>
      <c r="AB143" s="203"/>
      <c r="AC143" s="203"/>
      <c r="AD143" s="203"/>
      <c r="AE143" s="211" t="s">
        <v>61</v>
      </c>
      <c r="AF143" s="203"/>
      <c r="AG143" s="211" t="s">
        <v>364</v>
      </c>
      <c r="AH143" s="211"/>
      <c r="AI143" s="203"/>
      <c r="AJ143" s="203"/>
      <c r="AK143" s="203"/>
      <c r="AL143" s="211" t="s">
        <v>61</v>
      </c>
      <c r="AM143" s="203"/>
      <c r="AN143" s="211" t="s">
        <v>364</v>
      </c>
      <c r="AO143" s="203"/>
      <c r="AP143" s="203"/>
      <c r="AQ143" s="203"/>
      <c r="AR143" s="211" t="s">
        <v>61</v>
      </c>
      <c r="AS143" s="203"/>
      <c r="AT143" s="211" t="s">
        <v>364</v>
      </c>
      <c r="AU143" s="203"/>
      <c r="AV143" s="203"/>
      <c r="AW143" s="203"/>
      <c r="AX143" s="211" t="s">
        <v>61</v>
      </c>
      <c r="AY143" s="203"/>
      <c r="AZ143" s="211" t="s">
        <v>364</v>
      </c>
      <c r="BA143" s="203"/>
      <c r="BB143" s="203"/>
      <c r="BC143" s="203"/>
      <c r="BD143" s="211" t="s">
        <v>61</v>
      </c>
      <c r="BE143" s="203"/>
      <c r="BF143" s="211" t="s">
        <v>364</v>
      </c>
      <c r="BG143" s="203"/>
      <c r="BH143" s="211" t="s">
        <v>63</v>
      </c>
      <c r="BI143" s="203"/>
      <c r="BJ143" s="203"/>
      <c r="BK143" s="203"/>
      <c r="BL143" s="203"/>
      <c r="BM143" s="203"/>
      <c r="BN143" s="211" t="s">
        <v>67</v>
      </c>
      <c r="BO143" s="203"/>
      <c r="BP143" s="211" t="s">
        <v>365</v>
      </c>
      <c r="BQ143" s="203"/>
      <c r="BR143" s="211" t="s">
        <v>261</v>
      </c>
      <c r="BS143" s="203"/>
      <c r="BT143" s="211" t="s">
        <v>261</v>
      </c>
      <c r="BU143" s="203"/>
      <c r="BV143" s="211" t="s">
        <v>267</v>
      </c>
      <c r="BW143" s="203"/>
      <c r="BX143" s="203"/>
      <c r="BY143" s="203"/>
      <c r="BZ143" s="211" t="s">
        <v>366</v>
      </c>
      <c r="CA143" s="203"/>
      <c r="CB143" s="211" t="s">
        <v>367</v>
      </c>
      <c r="CC143" s="203"/>
      <c r="CD143" s="203"/>
    </row>
    <row r="144" spans="1:82" ht="9.6" customHeight="1" x14ac:dyDescent="0.25">
      <c r="A144" s="212" t="s">
        <v>69</v>
      </c>
      <c r="B144" s="203"/>
      <c r="C144" s="212" t="s">
        <v>71</v>
      </c>
      <c r="D144" s="203"/>
      <c r="E144" s="212" t="s">
        <v>72</v>
      </c>
      <c r="F144" s="203"/>
      <c r="G144" s="212" t="s">
        <v>73</v>
      </c>
      <c r="H144" s="203"/>
      <c r="I144" s="212" t="s">
        <v>368</v>
      </c>
      <c r="J144" s="203"/>
      <c r="K144" s="212" t="s">
        <v>72</v>
      </c>
      <c r="L144" s="203"/>
      <c r="M144" s="212" t="s">
        <v>73</v>
      </c>
      <c r="N144" s="203"/>
      <c r="O144" s="212" t="s">
        <v>368</v>
      </c>
      <c r="P144" s="203"/>
      <c r="Q144" s="212" t="s">
        <v>72</v>
      </c>
      <c r="R144" s="203"/>
      <c r="S144" s="212" t="s">
        <v>73</v>
      </c>
      <c r="T144" s="203"/>
      <c r="U144" s="212" t="s">
        <v>368</v>
      </c>
      <c r="V144" s="203"/>
      <c r="W144" s="212" t="s">
        <v>72</v>
      </c>
      <c r="X144" s="203"/>
      <c r="Y144" s="212" t="s">
        <v>73</v>
      </c>
      <c r="Z144" s="203"/>
      <c r="AA144" s="212" t="s">
        <v>368</v>
      </c>
      <c r="AB144" s="203"/>
      <c r="AC144" s="212" t="s">
        <v>72</v>
      </c>
      <c r="AD144" s="203"/>
      <c r="AE144" s="212" t="s">
        <v>73</v>
      </c>
      <c r="AF144" s="203"/>
      <c r="AG144" s="212" t="s">
        <v>368</v>
      </c>
      <c r="AH144" s="213"/>
      <c r="AI144" s="203"/>
      <c r="AJ144" s="212" t="s">
        <v>72</v>
      </c>
      <c r="AK144" s="203"/>
      <c r="AL144" s="212" t="s">
        <v>73</v>
      </c>
      <c r="AM144" s="203"/>
      <c r="AN144" s="212" t="s">
        <v>368</v>
      </c>
      <c r="AO144" s="203"/>
      <c r="AP144" s="212" t="s">
        <v>72</v>
      </c>
      <c r="AQ144" s="203"/>
      <c r="AR144" s="212" t="s">
        <v>73</v>
      </c>
      <c r="AS144" s="203"/>
      <c r="AT144" s="212" t="s">
        <v>368</v>
      </c>
      <c r="AU144" s="203"/>
      <c r="AV144" s="212" t="s">
        <v>72</v>
      </c>
      <c r="AW144" s="203"/>
      <c r="AX144" s="212" t="s">
        <v>73</v>
      </c>
      <c r="AY144" s="203"/>
      <c r="AZ144" s="212" t="s">
        <v>368</v>
      </c>
      <c r="BA144" s="203"/>
      <c r="BB144" s="212" t="s">
        <v>72</v>
      </c>
      <c r="BC144" s="203"/>
      <c r="BD144" s="212" t="s">
        <v>73</v>
      </c>
      <c r="BE144" s="203"/>
      <c r="BF144" s="212" t="s">
        <v>368</v>
      </c>
      <c r="BG144" s="203"/>
      <c r="BH144" s="212" t="s">
        <v>369</v>
      </c>
      <c r="BI144" s="203"/>
      <c r="BJ144" s="212" t="s">
        <v>69</v>
      </c>
      <c r="BK144" s="203"/>
      <c r="BL144" s="203"/>
      <c r="BM144" s="203"/>
      <c r="BN144" s="214" t="s">
        <v>370</v>
      </c>
      <c r="BO144" s="203"/>
      <c r="BP144" s="214" t="s">
        <v>370</v>
      </c>
      <c r="BQ144" s="203"/>
      <c r="BR144" s="214" t="s">
        <v>371</v>
      </c>
      <c r="BS144" s="203"/>
      <c r="BT144" s="214" t="s">
        <v>372</v>
      </c>
      <c r="BU144" s="203"/>
      <c r="BV144" s="214" t="s">
        <v>373</v>
      </c>
      <c r="BW144" s="203"/>
      <c r="BX144" s="214" t="s">
        <v>374</v>
      </c>
      <c r="BY144" s="203"/>
      <c r="BZ144" s="214" t="s">
        <v>375</v>
      </c>
      <c r="CA144" s="203"/>
      <c r="CB144" s="214" t="s">
        <v>376</v>
      </c>
      <c r="CC144" s="203"/>
      <c r="CD144" s="214" t="s">
        <v>361</v>
      </c>
    </row>
    <row r="145" spans="1:82" ht="9.75" customHeight="1" x14ac:dyDescent="0.25">
      <c r="A145" s="203"/>
      <c r="B145" s="10" t="s">
        <v>282</v>
      </c>
      <c r="C145" s="10"/>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c r="BM145" s="203"/>
      <c r="BN145" s="203"/>
      <c r="BO145" s="203"/>
      <c r="BP145" s="203"/>
      <c r="BQ145" s="203"/>
      <c r="BR145" s="203"/>
      <c r="BS145" s="203"/>
      <c r="BT145" s="203"/>
      <c r="BU145" s="203"/>
      <c r="BV145" s="203"/>
      <c r="BW145" s="203"/>
      <c r="BX145" s="203"/>
      <c r="BY145" s="203"/>
      <c r="BZ145" s="203"/>
      <c r="CA145" s="203"/>
      <c r="CB145" s="203"/>
      <c r="CC145" s="203"/>
      <c r="CD145" s="203"/>
    </row>
    <row r="146" spans="1:82" ht="9.75" customHeight="1" x14ac:dyDescent="0.25">
      <c r="A146" s="203">
        <v>51</v>
      </c>
      <c r="B146" s="211"/>
      <c r="C146" s="10" t="s">
        <v>172</v>
      </c>
      <c r="D146" s="203"/>
      <c r="E146" s="189">
        <v>1477843</v>
      </c>
      <c r="F146" s="203"/>
      <c r="G146" s="105">
        <f>(E146/$BL146)</f>
        <v>134.60633937517079</v>
      </c>
      <c r="H146" s="203"/>
      <c r="I146" s="188">
        <f t="shared" ref="I146:I190" si="102">IF(G146,G146/G$192*100,0)</f>
        <v>108.77578414103097</v>
      </c>
      <c r="J146" s="203"/>
      <c r="K146" s="189">
        <v>924245</v>
      </c>
      <c r="L146" s="203"/>
      <c r="M146" s="105">
        <f>(K146/$BL146)</f>
        <v>84.182985699972676</v>
      </c>
      <c r="N146" s="203"/>
      <c r="O146" s="188">
        <f t="shared" ref="O146:O190" si="103">IF(M146,M146/M$192*100,0)</f>
        <v>143.55880313893871</v>
      </c>
      <c r="P146" s="203"/>
      <c r="Q146" s="189">
        <v>5658588</v>
      </c>
      <c r="R146" s="203"/>
      <c r="S146" s="105">
        <f>(Q146/$BL146)</f>
        <v>515.4010383459331</v>
      </c>
      <c r="T146" s="203"/>
      <c r="U146" s="188">
        <f t="shared" ref="U146:U190" si="104">IF(S146,S146/S$192*100,0)</f>
        <v>95.460176896272273</v>
      </c>
      <c r="V146" s="203"/>
      <c r="W146" s="189">
        <v>1377773</v>
      </c>
      <c r="X146" s="203"/>
      <c r="Y146" s="105">
        <f>(W146/$BL146)</f>
        <v>125.49166590764186</v>
      </c>
      <c r="Z146" s="203"/>
      <c r="AA146" s="188">
        <f t="shared" ref="AA146:AA190" si="105">IF(Y146,Y146/Y$192*100,0)</f>
        <v>84.253198664203893</v>
      </c>
      <c r="AB146" s="203"/>
      <c r="AC146" s="189">
        <v>4889284</v>
      </c>
      <c r="AD146" s="203"/>
      <c r="AE146" s="105">
        <f>(AC146/$BL146)</f>
        <v>445.33054012205116</v>
      </c>
      <c r="AF146" s="203"/>
      <c r="AG146" s="188">
        <f t="shared" ref="AG146:AG190" si="106">IF(AE146,AE146/AE$192*100,0)</f>
        <v>115.77401946073833</v>
      </c>
      <c r="AH146" s="216"/>
      <c r="AI146" s="203"/>
      <c r="AJ146" s="189">
        <v>16386026</v>
      </c>
      <c r="AK146" s="203"/>
      <c r="AL146" s="105">
        <f>(AJ146/$BL146)</f>
        <v>1492.4880225885781</v>
      </c>
      <c r="AM146" s="203"/>
      <c r="AN146" s="188">
        <f t="shared" ref="AN146:AN190" si="107">IF(AL146,AL146/AL$192*100,0)</f>
        <v>73.48789117610491</v>
      </c>
      <c r="AO146" s="203"/>
      <c r="AP146" s="189">
        <v>177992</v>
      </c>
      <c r="AQ146" s="203"/>
      <c r="AR146" s="105">
        <f>(AP146/$BL146)</f>
        <v>16.212041169505419</v>
      </c>
      <c r="AS146" s="203"/>
      <c r="AT146" s="188">
        <f t="shared" ref="AT146:AT190" si="108">IF(AR146,AR146/AR$192*100,0)</f>
        <v>16.868827756601455</v>
      </c>
      <c r="AU146" s="203"/>
      <c r="AV146" s="189">
        <v>500165</v>
      </c>
      <c r="AW146" s="203"/>
      <c r="AX146" s="105">
        <f>(AV146/$BL146)</f>
        <v>45.556516986975133</v>
      </c>
      <c r="AY146" s="203"/>
      <c r="AZ146" s="188">
        <f t="shared" ref="AZ146:AZ190" si="109">IF(AX146,AX146/AX$192*100,0)</f>
        <v>30.444528217502331</v>
      </c>
      <c r="BA146" s="203"/>
      <c r="BB146" s="189">
        <v>0</v>
      </c>
      <c r="BC146" s="203"/>
      <c r="BD146" s="105">
        <f>(BB146/$BL146)</f>
        <v>0</v>
      </c>
      <c r="BE146" s="203"/>
      <c r="BF146" s="188">
        <f t="shared" ref="BF146:BF190" si="110">IF(BD146,BD146/BD$192*100,0)</f>
        <v>0</v>
      </c>
      <c r="BG146" s="203"/>
      <c r="BH146" s="189">
        <f t="shared" ref="BH146:BH190" si="111">(E146+K146+Q146+W146+AC146+AJ146+AP146+AV146+BB146)</f>
        <v>31391916</v>
      </c>
      <c r="BI146" s="203"/>
      <c r="BJ146" s="203">
        <v>51</v>
      </c>
      <c r="BK146" s="203"/>
      <c r="BL146" s="190">
        <v>10979</v>
      </c>
      <c r="BM146" s="203"/>
      <c r="BN146" s="190">
        <f t="shared" ref="BN146:BN190" si="112">IF(E146,BL146,0)</f>
        <v>10979</v>
      </c>
      <c r="BO146" s="203"/>
      <c r="BP146" s="190">
        <f t="shared" ref="BP146:BP190" si="113">IF(K146,BL146,0)</f>
        <v>10979</v>
      </c>
      <c r="BQ146" s="203"/>
      <c r="BR146" s="190">
        <f t="shared" ref="BR146:BR190" si="114">IF(Q146,BL146,0)</f>
        <v>10979</v>
      </c>
      <c r="BS146" s="203"/>
      <c r="BT146" s="190">
        <f t="shared" ref="BT146:BT190" si="115">IF(W146,BL146,0)</f>
        <v>10979</v>
      </c>
      <c r="BU146" s="203"/>
      <c r="BV146" s="190">
        <f t="shared" ref="BV146:BV190" si="116">IF(AC146,BL146,0)</f>
        <v>10979</v>
      </c>
      <c r="BW146" s="203"/>
      <c r="BX146" s="190">
        <f t="shared" ref="BX146:BX190" si="117">IF(AJ146,BL146,0)</f>
        <v>10979</v>
      </c>
      <c r="BY146" s="203"/>
      <c r="BZ146" s="190">
        <f t="shared" ref="BZ146:BZ190" si="118">IF(AP146,BL146,0)</f>
        <v>10979</v>
      </c>
      <c r="CA146" s="203"/>
      <c r="CB146" s="190">
        <f t="shared" ref="CB146:CB190" si="119">IF(AV146,BL146,0)</f>
        <v>10979</v>
      </c>
      <c r="CC146" s="203"/>
      <c r="CD146" s="190">
        <f t="shared" ref="CD146:CD190" si="120">IF(BB146,$BL146,0)</f>
        <v>0</v>
      </c>
    </row>
    <row r="147" spans="1:82" ht="9.75" customHeight="1" x14ac:dyDescent="0.25">
      <c r="A147" s="203">
        <v>52</v>
      </c>
      <c r="B147" s="211"/>
      <c r="C147" s="10" t="s">
        <v>173</v>
      </c>
      <c r="D147" s="203"/>
      <c r="E147" s="190">
        <v>0</v>
      </c>
      <c r="F147" s="203"/>
      <c r="G147" s="188">
        <v>0</v>
      </c>
      <c r="H147" s="203"/>
      <c r="I147" s="188">
        <f t="shared" si="102"/>
        <v>0</v>
      </c>
      <c r="J147" s="203"/>
      <c r="K147" s="190">
        <v>0</v>
      </c>
      <c r="L147" s="203"/>
      <c r="M147" s="188">
        <v>0</v>
      </c>
      <c r="N147" s="203"/>
      <c r="O147" s="188">
        <f t="shared" si="103"/>
        <v>0</v>
      </c>
      <c r="P147" s="203"/>
      <c r="Q147" s="190">
        <v>0</v>
      </c>
      <c r="R147" s="203"/>
      <c r="S147" s="188">
        <v>0</v>
      </c>
      <c r="T147" s="203"/>
      <c r="U147" s="188">
        <f t="shared" si="104"/>
        <v>0</v>
      </c>
      <c r="V147" s="203"/>
      <c r="W147" s="190">
        <v>0</v>
      </c>
      <c r="X147" s="203"/>
      <c r="Y147" s="188">
        <v>0</v>
      </c>
      <c r="Z147" s="203"/>
      <c r="AA147" s="188">
        <f t="shared" si="105"/>
        <v>0</v>
      </c>
      <c r="AB147" s="203"/>
      <c r="AC147" s="190">
        <v>0</v>
      </c>
      <c r="AD147" s="203"/>
      <c r="AE147" s="188">
        <v>0</v>
      </c>
      <c r="AF147" s="203"/>
      <c r="AG147" s="188">
        <f t="shared" si="106"/>
        <v>0</v>
      </c>
      <c r="AH147" s="216"/>
      <c r="AI147" s="203"/>
      <c r="AJ147" s="190">
        <v>0</v>
      </c>
      <c r="AK147" s="203"/>
      <c r="AL147" s="188">
        <v>0</v>
      </c>
      <c r="AM147" s="203"/>
      <c r="AN147" s="188">
        <f t="shared" si="107"/>
        <v>0</v>
      </c>
      <c r="AO147" s="203"/>
      <c r="AP147" s="190">
        <v>0</v>
      </c>
      <c r="AQ147" s="203"/>
      <c r="AR147" s="188">
        <v>0</v>
      </c>
      <c r="AS147" s="203"/>
      <c r="AT147" s="188">
        <f t="shared" si="108"/>
        <v>0</v>
      </c>
      <c r="AU147" s="203"/>
      <c r="AV147" s="190">
        <v>0</v>
      </c>
      <c r="AW147" s="203"/>
      <c r="AX147" s="188">
        <v>0</v>
      </c>
      <c r="AY147" s="203"/>
      <c r="AZ147" s="188">
        <f t="shared" si="109"/>
        <v>0</v>
      </c>
      <c r="BA147" s="203"/>
      <c r="BB147" s="190">
        <v>0</v>
      </c>
      <c r="BC147" s="203"/>
      <c r="BD147" s="188">
        <v>0</v>
      </c>
      <c r="BE147" s="203"/>
      <c r="BF147" s="188">
        <f t="shared" si="110"/>
        <v>0</v>
      </c>
      <c r="BG147" s="203"/>
      <c r="BH147" s="190">
        <f t="shared" si="111"/>
        <v>0</v>
      </c>
      <c r="BI147" s="203"/>
      <c r="BJ147" s="203">
        <v>52</v>
      </c>
      <c r="BK147" s="203"/>
      <c r="BL147" s="190">
        <v>0</v>
      </c>
      <c r="BM147" s="203"/>
      <c r="BN147" s="190">
        <f t="shared" si="112"/>
        <v>0</v>
      </c>
      <c r="BO147" s="203"/>
      <c r="BP147" s="190">
        <f t="shared" si="113"/>
        <v>0</v>
      </c>
      <c r="BQ147" s="203"/>
      <c r="BR147" s="190">
        <f t="shared" si="114"/>
        <v>0</v>
      </c>
      <c r="BS147" s="203"/>
      <c r="BT147" s="190">
        <f t="shared" si="115"/>
        <v>0</v>
      </c>
      <c r="BU147" s="203"/>
      <c r="BV147" s="190">
        <f t="shared" si="116"/>
        <v>0</v>
      </c>
      <c r="BW147" s="203"/>
      <c r="BX147" s="190">
        <f t="shared" si="117"/>
        <v>0</v>
      </c>
      <c r="BY147" s="203"/>
      <c r="BZ147" s="190">
        <f t="shared" si="118"/>
        <v>0</v>
      </c>
      <c r="CA147" s="203"/>
      <c r="CB147" s="190">
        <f t="shared" si="119"/>
        <v>0</v>
      </c>
      <c r="CC147" s="203"/>
      <c r="CD147" s="190">
        <f t="shared" si="120"/>
        <v>0</v>
      </c>
    </row>
    <row r="148" spans="1:82" ht="9.75" customHeight="1" x14ac:dyDescent="0.25">
      <c r="A148" s="203">
        <v>53</v>
      </c>
      <c r="B148" s="211"/>
      <c r="C148" s="10" t="s">
        <v>174</v>
      </c>
      <c r="D148" s="203"/>
      <c r="E148" s="190">
        <v>63457353</v>
      </c>
      <c r="F148" s="203"/>
      <c r="G148" s="188">
        <f t="shared" ref="G148:G165" si="121">(E148/$BL148)</f>
        <v>156.16235311488722</v>
      </c>
      <c r="H148" s="203"/>
      <c r="I148" s="188">
        <f t="shared" si="102"/>
        <v>126.19526310745033</v>
      </c>
      <c r="J148" s="203"/>
      <c r="K148" s="190">
        <v>16198584</v>
      </c>
      <c r="L148" s="203"/>
      <c r="M148" s="188">
        <f t="shared" ref="M148:M165" si="122">(K148/$BL148)</f>
        <v>39.863134451403333</v>
      </c>
      <c r="N148" s="203"/>
      <c r="O148" s="188">
        <f t="shared" si="103"/>
        <v>67.979340761394667</v>
      </c>
      <c r="P148" s="203"/>
      <c r="Q148" s="190">
        <v>203239684</v>
      </c>
      <c r="R148" s="203"/>
      <c r="S148" s="188">
        <f t="shared" ref="S148:S165" si="123">(Q148/$BL148)</f>
        <v>500.1530287556447</v>
      </c>
      <c r="T148" s="203"/>
      <c r="U148" s="188">
        <f t="shared" si="104"/>
        <v>92.636011664715227</v>
      </c>
      <c r="V148" s="203"/>
      <c r="W148" s="190">
        <v>38860736</v>
      </c>
      <c r="X148" s="203"/>
      <c r="Y148" s="188">
        <f t="shared" ref="Y148:Y165" si="124">(W148/$BL148)</f>
        <v>95.632478990045655</v>
      </c>
      <c r="Z148" s="203"/>
      <c r="AA148" s="188">
        <f t="shared" si="105"/>
        <v>64.206194035455596</v>
      </c>
      <c r="AB148" s="203"/>
      <c r="AC148" s="190">
        <v>108322036</v>
      </c>
      <c r="AD148" s="203"/>
      <c r="AE148" s="188">
        <f t="shared" ref="AE148:AE165" si="125">(AC148/$BL148)</f>
        <v>266.56995976424554</v>
      </c>
      <c r="AF148" s="203"/>
      <c r="AG148" s="188">
        <f t="shared" si="106"/>
        <v>69.301053776675019</v>
      </c>
      <c r="AH148" s="216"/>
      <c r="AI148" s="203"/>
      <c r="AJ148" s="190">
        <v>1227109237</v>
      </c>
      <c r="AK148" s="203"/>
      <c r="AL148" s="188">
        <f t="shared" ref="AL148:AL165" si="126">(AJ148/$BL148)</f>
        <v>3019.7960822433588</v>
      </c>
      <c r="AM148" s="203"/>
      <c r="AN148" s="188">
        <f t="shared" si="107"/>
        <v>148.6902692063361</v>
      </c>
      <c r="AO148" s="203"/>
      <c r="AP148" s="190">
        <v>68076131</v>
      </c>
      <c r="AQ148" s="203"/>
      <c r="AR148" s="188">
        <f t="shared" ref="AR148:AR165" si="127">(AP148/$BL148)</f>
        <v>167.52871503980509</v>
      </c>
      <c r="AS148" s="203"/>
      <c r="AT148" s="188">
        <f t="shared" si="108"/>
        <v>174.31568355543806</v>
      </c>
      <c r="AU148" s="203"/>
      <c r="AV148" s="190">
        <v>36514272</v>
      </c>
      <c r="AW148" s="203"/>
      <c r="AX148" s="188">
        <f t="shared" ref="AX148:AX165" si="128">(AV148/$BL148)</f>
        <v>89.8580600706279</v>
      </c>
      <c r="AY148" s="203"/>
      <c r="AZ148" s="188">
        <f t="shared" si="109"/>
        <v>60.05038195023554</v>
      </c>
      <c r="BA148" s="203"/>
      <c r="BB148" s="190">
        <v>0</v>
      </c>
      <c r="BC148" s="203"/>
      <c r="BD148" s="188">
        <f t="shared" ref="BD148:BD165" si="129">(BB148/$BL148)</f>
        <v>0</v>
      </c>
      <c r="BE148" s="203"/>
      <c r="BF148" s="188">
        <f t="shared" si="110"/>
        <v>0</v>
      </c>
      <c r="BG148" s="203"/>
      <c r="BH148" s="190">
        <f t="shared" si="111"/>
        <v>1761778033</v>
      </c>
      <c r="BI148" s="203"/>
      <c r="BJ148" s="203">
        <v>53</v>
      </c>
      <c r="BK148" s="203"/>
      <c r="BL148" s="190">
        <v>406355</v>
      </c>
      <c r="BM148" s="203"/>
      <c r="BN148" s="190">
        <f t="shared" si="112"/>
        <v>406355</v>
      </c>
      <c r="BO148" s="203"/>
      <c r="BP148" s="190">
        <f t="shared" si="113"/>
        <v>406355</v>
      </c>
      <c r="BQ148" s="203"/>
      <c r="BR148" s="190">
        <f t="shared" si="114"/>
        <v>406355</v>
      </c>
      <c r="BS148" s="203"/>
      <c r="BT148" s="190">
        <f t="shared" si="115"/>
        <v>406355</v>
      </c>
      <c r="BU148" s="203"/>
      <c r="BV148" s="190">
        <f t="shared" si="116"/>
        <v>406355</v>
      </c>
      <c r="BW148" s="203"/>
      <c r="BX148" s="190">
        <f t="shared" si="117"/>
        <v>406355</v>
      </c>
      <c r="BY148" s="203"/>
      <c r="BZ148" s="190">
        <f t="shared" si="118"/>
        <v>406355</v>
      </c>
      <c r="CA148" s="203"/>
      <c r="CB148" s="190">
        <f t="shared" si="119"/>
        <v>406355</v>
      </c>
      <c r="CC148" s="203"/>
      <c r="CD148" s="190">
        <f t="shared" si="120"/>
        <v>0</v>
      </c>
    </row>
    <row r="149" spans="1:82" ht="9.75" customHeight="1" x14ac:dyDescent="0.25">
      <c r="A149" s="203">
        <v>54</v>
      </c>
      <c r="B149" s="211"/>
      <c r="C149" s="10" t="s">
        <v>175</v>
      </c>
      <c r="D149" s="203"/>
      <c r="E149" s="190">
        <v>3552047</v>
      </c>
      <c r="F149" s="203"/>
      <c r="G149" s="188">
        <f t="shared" si="121"/>
        <v>98.610449460037202</v>
      </c>
      <c r="H149" s="203"/>
      <c r="I149" s="188">
        <f t="shared" si="102"/>
        <v>79.687398188718788</v>
      </c>
      <c r="J149" s="203"/>
      <c r="K149" s="190">
        <v>2102555</v>
      </c>
      <c r="L149" s="203"/>
      <c r="M149" s="188">
        <f t="shared" si="122"/>
        <v>58.370256239415895</v>
      </c>
      <c r="N149" s="203"/>
      <c r="O149" s="188">
        <f t="shared" si="103"/>
        <v>99.539877980906965</v>
      </c>
      <c r="P149" s="203"/>
      <c r="Q149" s="190">
        <v>16026670</v>
      </c>
      <c r="R149" s="203"/>
      <c r="S149" s="188">
        <f t="shared" si="123"/>
        <v>444.92573776408204</v>
      </c>
      <c r="T149" s="203"/>
      <c r="U149" s="188">
        <f t="shared" si="104"/>
        <v>82.4070703640228</v>
      </c>
      <c r="V149" s="203"/>
      <c r="W149" s="190">
        <v>3443670</v>
      </c>
      <c r="X149" s="203"/>
      <c r="Y149" s="188">
        <f t="shared" si="124"/>
        <v>95.601732322811699</v>
      </c>
      <c r="Z149" s="203"/>
      <c r="AA149" s="188">
        <f t="shared" si="105"/>
        <v>64.18555119002049</v>
      </c>
      <c r="AB149" s="203"/>
      <c r="AC149" s="190">
        <v>12109560</v>
      </c>
      <c r="AD149" s="203"/>
      <c r="AE149" s="188">
        <f t="shared" si="125"/>
        <v>336.1805613392188</v>
      </c>
      <c r="AF149" s="203"/>
      <c r="AG149" s="188">
        <f t="shared" si="106"/>
        <v>87.39794679282862</v>
      </c>
      <c r="AH149" s="216"/>
      <c r="AI149" s="203"/>
      <c r="AJ149" s="190">
        <v>61724667</v>
      </c>
      <c r="AK149" s="203"/>
      <c r="AL149" s="188">
        <f t="shared" si="126"/>
        <v>1713.5744982093779</v>
      </c>
      <c r="AM149" s="203"/>
      <c r="AN149" s="188">
        <f t="shared" si="107"/>
        <v>84.373860520603046</v>
      </c>
      <c r="AO149" s="203"/>
      <c r="AP149" s="190">
        <v>1630358</v>
      </c>
      <c r="AQ149" s="203"/>
      <c r="AR149" s="188">
        <f t="shared" si="127"/>
        <v>45.261319785680577</v>
      </c>
      <c r="AS149" s="203"/>
      <c r="AT149" s="188">
        <f t="shared" si="108"/>
        <v>47.094958587771437</v>
      </c>
      <c r="AU149" s="203"/>
      <c r="AV149" s="190">
        <v>2555026</v>
      </c>
      <c r="AW149" s="203"/>
      <c r="AX149" s="188">
        <f t="shared" si="128"/>
        <v>70.931567696621414</v>
      </c>
      <c r="AY149" s="203"/>
      <c r="AZ149" s="188">
        <f t="shared" si="109"/>
        <v>47.402177714088076</v>
      </c>
      <c r="BA149" s="203"/>
      <c r="BB149" s="190">
        <v>0</v>
      </c>
      <c r="BC149" s="203"/>
      <c r="BD149" s="188">
        <f t="shared" si="129"/>
        <v>0</v>
      </c>
      <c r="BE149" s="203"/>
      <c r="BF149" s="188">
        <f t="shared" si="110"/>
        <v>0</v>
      </c>
      <c r="BG149" s="203"/>
      <c r="BH149" s="190">
        <f t="shared" si="111"/>
        <v>103144553</v>
      </c>
      <c r="BI149" s="203"/>
      <c r="BJ149" s="203">
        <v>54</v>
      </c>
      <c r="BK149" s="203"/>
      <c r="BL149" s="190">
        <v>36021</v>
      </c>
      <c r="BM149" s="203"/>
      <c r="BN149" s="190">
        <f t="shared" si="112"/>
        <v>36021</v>
      </c>
      <c r="BO149" s="203"/>
      <c r="BP149" s="190">
        <f t="shared" si="113"/>
        <v>36021</v>
      </c>
      <c r="BQ149" s="203"/>
      <c r="BR149" s="190">
        <f t="shared" si="114"/>
        <v>36021</v>
      </c>
      <c r="BS149" s="203"/>
      <c r="BT149" s="190">
        <f t="shared" si="115"/>
        <v>36021</v>
      </c>
      <c r="BU149" s="203"/>
      <c r="BV149" s="190">
        <f t="shared" si="116"/>
        <v>36021</v>
      </c>
      <c r="BW149" s="203"/>
      <c r="BX149" s="190">
        <f t="shared" si="117"/>
        <v>36021</v>
      </c>
      <c r="BY149" s="203"/>
      <c r="BZ149" s="190">
        <f t="shared" si="118"/>
        <v>36021</v>
      </c>
      <c r="CA149" s="203"/>
      <c r="CB149" s="190">
        <f t="shared" si="119"/>
        <v>36021</v>
      </c>
      <c r="CC149" s="203"/>
      <c r="CD149" s="190">
        <f t="shared" si="120"/>
        <v>0</v>
      </c>
    </row>
    <row r="150" spans="1:82" ht="9.75" customHeight="1" x14ac:dyDescent="0.25">
      <c r="A150" s="203">
        <v>55</v>
      </c>
      <c r="B150" s="211"/>
      <c r="C150" s="10" t="s">
        <v>176</v>
      </c>
      <c r="D150" s="203"/>
      <c r="E150" s="190">
        <v>1127733</v>
      </c>
      <c r="F150" s="203"/>
      <c r="G150" s="188">
        <f t="shared" si="121"/>
        <v>92.165168355671781</v>
      </c>
      <c r="H150" s="203"/>
      <c r="I150" s="188">
        <f t="shared" si="102"/>
        <v>74.478947313439718</v>
      </c>
      <c r="J150" s="203"/>
      <c r="K150" s="190">
        <v>997577</v>
      </c>
      <c r="L150" s="203"/>
      <c r="M150" s="188">
        <f t="shared" si="122"/>
        <v>81.528032036613268</v>
      </c>
      <c r="N150" s="203"/>
      <c r="O150" s="188">
        <f t="shared" si="103"/>
        <v>139.03126153261459</v>
      </c>
      <c r="P150" s="203"/>
      <c r="Q150" s="190">
        <v>3355616</v>
      </c>
      <c r="R150" s="203"/>
      <c r="S150" s="188">
        <f t="shared" si="123"/>
        <v>274.24125531219352</v>
      </c>
      <c r="T150" s="203"/>
      <c r="U150" s="188">
        <f t="shared" si="104"/>
        <v>50.793686462824979</v>
      </c>
      <c r="V150" s="203"/>
      <c r="W150" s="190">
        <v>415632</v>
      </c>
      <c r="X150" s="203"/>
      <c r="Y150" s="188">
        <f t="shared" si="124"/>
        <v>33.967963386727689</v>
      </c>
      <c r="Z150" s="203"/>
      <c r="AA150" s="188">
        <f t="shared" si="105"/>
        <v>22.805574750650393</v>
      </c>
      <c r="AB150" s="203"/>
      <c r="AC150" s="190">
        <v>4662258</v>
      </c>
      <c r="AD150" s="203"/>
      <c r="AE150" s="188">
        <f t="shared" si="125"/>
        <v>381.02795031055899</v>
      </c>
      <c r="AF150" s="203"/>
      <c r="AG150" s="188">
        <f t="shared" si="106"/>
        <v>99.057067413903084</v>
      </c>
      <c r="AH150" s="216"/>
      <c r="AI150" s="203"/>
      <c r="AJ150" s="190">
        <v>17634059</v>
      </c>
      <c r="AK150" s="203"/>
      <c r="AL150" s="188">
        <f t="shared" si="126"/>
        <v>1441.1620627656098</v>
      </c>
      <c r="AM150" s="203"/>
      <c r="AN150" s="188">
        <f t="shared" si="107"/>
        <v>70.960677226717536</v>
      </c>
      <c r="AO150" s="203"/>
      <c r="AP150" s="190">
        <v>0</v>
      </c>
      <c r="AQ150" s="203"/>
      <c r="AR150" s="188">
        <f t="shared" si="127"/>
        <v>0</v>
      </c>
      <c r="AS150" s="203"/>
      <c r="AT150" s="188">
        <f t="shared" si="108"/>
        <v>0</v>
      </c>
      <c r="AU150" s="203"/>
      <c r="AV150" s="190">
        <v>445968</v>
      </c>
      <c r="AW150" s="203"/>
      <c r="AX150" s="188">
        <f t="shared" si="128"/>
        <v>36.447204968944099</v>
      </c>
      <c r="AY150" s="203"/>
      <c r="AZ150" s="188">
        <f t="shared" si="109"/>
        <v>24.356953373835754</v>
      </c>
      <c r="BA150" s="203"/>
      <c r="BB150" s="190">
        <v>0</v>
      </c>
      <c r="BC150" s="203"/>
      <c r="BD150" s="188">
        <f t="shared" si="129"/>
        <v>0</v>
      </c>
      <c r="BE150" s="203"/>
      <c r="BF150" s="188">
        <f t="shared" si="110"/>
        <v>0</v>
      </c>
      <c r="BG150" s="203"/>
      <c r="BH150" s="190">
        <f t="shared" si="111"/>
        <v>28638843</v>
      </c>
      <c r="BI150" s="203"/>
      <c r="BJ150" s="203">
        <v>55</v>
      </c>
      <c r="BK150" s="203"/>
      <c r="BL150" s="190">
        <v>12236</v>
      </c>
      <c r="BM150" s="203"/>
      <c r="BN150" s="190">
        <f t="shared" si="112"/>
        <v>12236</v>
      </c>
      <c r="BO150" s="203"/>
      <c r="BP150" s="190">
        <f t="shared" si="113"/>
        <v>12236</v>
      </c>
      <c r="BQ150" s="203"/>
      <c r="BR150" s="190">
        <f t="shared" si="114"/>
        <v>12236</v>
      </c>
      <c r="BS150" s="203"/>
      <c r="BT150" s="190">
        <f t="shared" si="115"/>
        <v>12236</v>
      </c>
      <c r="BU150" s="203"/>
      <c r="BV150" s="190">
        <f t="shared" si="116"/>
        <v>12236</v>
      </c>
      <c r="BW150" s="203"/>
      <c r="BX150" s="190">
        <f t="shared" si="117"/>
        <v>12236</v>
      </c>
      <c r="BY150" s="203"/>
      <c r="BZ150" s="190">
        <f t="shared" si="118"/>
        <v>0</v>
      </c>
      <c r="CA150" s="203"/>
      <c r="CB150" s="190">
        <f t="shared" si="119"/>
        <v>12236</v>
      </c>
      <c r="CC150" s="203"/>
      <c r="CD150" s="190">
        <f t="shared" si="120"/>
        <v>0</v>
      </c>
    </row>
    <row r="151" spans="1:82" ht="9.75" customHeight="1" x14ac:dyDescent="0.25">
      <c r="A151" s="203">
        <v>56</v>
      </c>
      <c r="B151" s="211"/>
      <c r="C151" s="10" t="s">
        <v>177</v>
      </c>
      <c r="D151" s="203"/>
      <c r="E151" s="190">
        <v>1580825</v>
      </c>
      <c r="F151" s="203"/>
      <c r="G151" s="188">
        <f t="shared" si="121"/>
        <v>119.05595722247327</v>
      </c>
      <c r="H151" s="203"/>
      <c r="I151" s="188">
        <f t="shared" si="102"/>
        <v>96.20947396422828</v>
      </c>
      <c r="J151" s="203"/>
      <c r="K151" s="190">
        <v>1647562</v>
      </c>
      <c r="L151" s="203"/>
      <c r="M151" s="188">
        <f t="shared" si="122"/>
        <v>124.08209067630668</v>
      </c>
      <c r="N151" s="203"/>
      <c r="O151" s="188">
        <f t="shared" si="103"/>
        <v>211.5994851020547</v>
      </c>
      <c r="P151" s="203"/>
      <c r="Q151" s="190">
        <v>6249682</v>
      </c>
      <c r="R151" s="203"/>
      <c r="S151" s="188">
        <f t="shared" si="123"/>
        <v>470.67946979966865</v>
      </c>
      <c r="T151" s="203"/>
      <c r="U151" s="188">
        <f t="shared" si="104"/>
        <v>87.177056516449198</v>
      </c>
      <c r="V151" s="203"/>
      <c r="W151" s="190">
        <v>1132134</v>
      </c>
      <c r="X151" s="203"/>
      <c r="Y151" s="188">
        <f t="shared" si="124"/>
        <v>85.263895164934482</v>
      </c>
      <c r="Z151" s="203"/>
      <c r="AA151" s="188">
        <f t="shared" si="105"/>
        <v>57.244884321657743</v>
      </c>
      <c r="AB151" s="203"/>
      <c r="AC151" s="190">
        <v>6261640</v>
      </c>
      <c r="AD151" s="203"/>
      <c r="AE151" s="188">
        <f t="shared" si="125"/>
        <v>471.58005723753575</v>
      </c>
      <c r="AF151" s="203"/>
      <c r="AG151" s="188">
        <f t="shared" si="106"/>
        <v>122.59819124228784</v>
      </c>
      <c r="AH151" s="216"/>
      <c r="AI151" s="203"/>
      <c r="AJ151" s="190">
        <v>20821906</v>
      </c>
      <c r="AK151" s="203"/>
      <c r="AL151" s="188">
        <f t="shared" si="126"/>
        <v>1568.1507757192348</v>
      </c>
      <c r="AM151" s="203"/>
      <c r="AN151" s="188">
        <f t="shared" si="107"/>
        <v>77.213412643611491</v>
      </c>
      <c r="AO151" s="203"/>
      <c r="AP151" s="190">
        <v>662141</v>
      </c>
      <c r="AQ151" s="203"/>
      <c r="AR151" s="188">
        <f t="shared" si="127"/>
        <v>49.867525229703269</v>
      </c>
      <c r="AS151" s="203"/>
      <c r="AT151" s="188">
        <f t="shared" si="108"/>
        <v>51.887771869845601</v>
      </c>
      <c r="AU151" s="203"/>
      <c r="AV151" s="190">
        <v>569985</v>
      </c>
      <c r="AW151" s="203"/>
      <c r="AX151" s="188">
        <f t="shared" si="128"/>
        <v>42.927022141888841</v>
      </c>
      <c r="AY151" s="203"/>
      <c r="AZ151" s="188">
        <f t="shared" si="109"/>
        <v>28.687288303136306</v>
      </c>
      <c r="BA151" s="203"/>
      <c r="BB151" s="190">
        <v>0</v>
      </c>
      <c r="BC151" s="203"/>
      <c r="BD151" s="188">
        <f t="shared" si="129"/>
        <v>0</v>
      </c>
      <c r="BE151" s="203"/>
      <c r="BF151" s="188">
        <f t="shared" si="110"/>
        <v>0</v>
      </c>
      <c r="BG151" s="203"/>
      <c r="BH151" s="190">
        <f t="shared" si="111"/>
        <v>38925875</v>
      </c>
      <c r="BI151" s="203"/>
      <c r="BJ151" s="203">
        <v>56</v>
      </c>
      <c r="BK151" s="203"/>
      <c r="BL151" s="190">
        <v>13278</v>
      </c>
      <c r="BM151" s="203"/>
      <c r="BN151" s="190">
        <f t="shared" si="112"/>
        <v>13278</v>
      </c>
      <c r="BO151" s="203"/>
      <c r="BP151" s="190">
        <f t="shared" si="113"/>
        <v>13278</v>
      </c>
      <c r="BQ151" s="203"/>
      <c r="BR151" s="190">
        <f t="shared" si="114"/>
        <v>13278</v>
      </c>
      <c r="BS151" s="203"/>
      <c r="BT151" s="190">
        <f t="shared" si="115"/>
        <v>13278</v>
      </c>
      <c r="BU151" s="203"/>
      <c r="BV151" s="190">
        <f t="shared" si="116"/>
        <v>13278</v>
      </c>
      <c r="BW151" s="203"/>
      <c r="BX151" s="190">
        <f t="shared" si="117"/>
        <v>13278</v>
      </c>
      <c r="BY151" s="203"/>
      <c r="BZ151" s="190">
        <f t="shared" si="118"/>
        <v>13278</v>
      </c>
      <c r="CA151" s="203"/>
      <c r="CB151" s="190">
        <f t="shared" si="119"/>
        <v>13278</v>
      </c>
      <c r="CC151" s="203"/>
      <c r="CD151" s="190">
        <f t="shared" si="120"/>
        <v>0</v>
      </c>
    </row>
    <row r="152" spans="1:82" ht="9.75" customHeight="1" x14ac:dyDescent="0.25">
      <c r="A152" s="203">
        <v>57</v>
      </c>
      <c r="B152" s="211"/>
      <c r="C152" s="10" t="s">
        <v>178</v>
      </c>
      <c r="D152" s="203"/>
      <c r="E152" s="190">
        <v>1519331</v>
      </c>
      <c r="F152" s="203"/>
      <c r="G152" s="188">
        <f t="shared" si="121"/>
        <v>174.55549172794119</v>
      </c>
      <c r="H152" s="203"/>
      <c r="I152" s="188">
        <f t="shared" si="102"/>
        <v>141.05881325476733</v>
      </c>
      <c r="J152" s="203"/>
      <c r="K152" s="190">
        <v>873381</v>
      </c>
      <c r="L152" s="203"/>
      <c r="M152" s="188">
        <f t="shared" si="122"/>
        <v>100.34248621323529</v>
      </c>
      <c r="N152" s="203"/>
      <c r="O152" s="188">
        <f t="shared" si="103"/>
        <v>171.11589836094626</v>
      </c>
      <c r="P152" s="203"/>
      <c r="Q152" s="190">
        <v>2779846</v>
      </c>
      <c r="R152" s="203"/>
      <c r="S152" s="188">
        <f t="shared" si="123"/>
        <v>319.3756893382353</v>
      </c>
      <c r="T152" s="203"/>
      <c r="U152" s="188">
        <f t="shared" si="104"/>
        <v>59.153275861531661</v>
      </c>
      <c r="V152" s="203"/>
      <c r="W152" s="190">
        <v>1303332</v>
      </c>
      <c r="X152" s="203"/>
      <c r="Y152" s="188">
        <f t="shared" si="124"/>
        <v>149.73943014705881</v>
      </c>
      <c r="Z152" s="203"/>
      <c r="AA152" s="188">
        <f t="shared" si="105"/>
        <v>100.53277932679488</v>
      </c>
      <c r="AB152" s="203"/>
      <c r="AC152" s="190">
        <v>3706958</v>
      </c>
      <c r="AD152" s="203"/>
      <c r="AE152" s="188">
        <f t="shared" si="125"/>
        <v>425.8913143382353</v>
      </c>
      <c r="AF152" s="203"/>
      <c r="AG152" s="188">
        <f t="shared" si="106"/>
        <v>110.72034112199162</v>
      </c>
      <c r="AH152" s="216"/>
      <c r="AI152" s="203"/>
      <c r="AJ152" s="190">
        <v>14636468</v>
      </c>
      <c r="AK152" s="203"/>
      <c r="AL152" s="188">
        <f t="shared" si="126"/>
        <v>1681.5795036764705</v>
      </c>
      <c r="AM152" s="203"/>
      <c r="AN152" s="188">
        <f t="shared" si="107"/>
        <v>82.798474560495734</v>
      </c>
      <c r="AO152" s="203"/>
      <c r="AP152" s="190">
        <v>564295</v>
      </c>
      <c r="AQ152" s="203"/>
      <c r="AR152" s="188">
        <f t="shared" si="127"/>
        <v>64.831686580882348</v>
      </c>
      <c r="AS152" s="203"/>
      <c r="AT152" s="188">
        <f t="shared" si="108"/>
        <v>67.458165364148158</v>
      </c>
      <c r="AU152" s="203"/>
      <c r="AV152" s="190">
        <v>414392</v>
      </c>
      <c r="AW152" s="203"/>
      <c r="AX152" s="188">
        <f t="shared" si="128"/>
        <v>47.609375</v>
      </c>
      <c r="AY152" s="203"/>
      <c r="AZ152" s="188">
        <f t="shared" si="109"/>
        <v>31.816413028668421</v>
      </c>
      <c r="BA152" s="203"/>
      <c r="BB152" s="190">
        <v>0</v>
      </c>
      <c r="BC152" s="203"/>
      <c r="BD152" s="188">
        <f t="shared" si="129"/>
        <v>0</v>
      </c>
      <c r="BE152" s="203"/>
      <c r="BF152" s="188">
        <f t="shared" si="110"/>
        <v>0</v>
      </c>
      <c r="BG152" s="203"/>
      <c r="BH152" s="190">
        <f t="shared" si="111"/>
        <v>25798003</v>
      </c>
      <c r="BI152" s="203"/>
      <c r="BJ152" s="203">
        <v>57</v>
      </c>
      <c r="BK152" s="203"/>
      <c r="BL152" s="190">
        <v>8704</v>
      </c>
      <c r="BM152" s="203"/>
      <c r="BN152" s="190">
        <f t="shared" si="112"/>
        <v>8704</v>
      </c>
      <c r="BO152" s="203"/>
      <c r="BP152" s="190">
        <f t="shared" si="113"/>
        <v>8704</v>
      </c>
      <c r="BQ152" s="203"/>
      <c r="BR152" s="190">
        <f t="shared" si="114"/>
        <v>8704</v>
      </c>
      <c r="BS152" s="203"/>
      <c r="BT152" s="190">
        <f t="shared" si="115"/>
        <v>8704</v>
      </c>
      <c r="BU152" s="203"/>
      <c r="BV152" s="190">
        <f t="shared" si="116"/>
        <v>8704</v>
      </c>
      <c r="BW152" s="203"/>
      <c r="BX152" s="190">
        <f t="shared" si="117"/>
        <v>8704</v>
      </c>
      <c r="BY152" s="203"/>
      <c r="BZ152" s="190">
        <f t="shared" si="118"/>
        <v>8704</v>
      </c>
      <c r="CA152" s="203"/>
      <c r="CB152" s="190">
        <f t="shared" si="119"/>
        <v>8704</v>
      </c>
      <c r="CC152" s="203"/>
      <c r="CD152" s="190">
        <f t="shared" si="120"/>
        <v>0</v>
      </c>
    </row>
    <row r="153" spans="1:82" ht="9.75" customHeight="1" x14ac:dyDescent="0.25">
      <c r="A153" s="203">
        <v>58</v>
      </c>
      <c r="B153" s="211"/>
      <c r="C153" s="10" t="s">
        <v>179</v>
      </c>
      <c r="D153" s="203"/>
      <c r="E153" s="190">
        <v>3863297</v>
      </c>
      <c r="F153" s="203"/>
      <c r="G153" s="188">
        <f t="shared" si="121"/>
        <v>124.68281426496692</v>
      </c>
      <c r="H153" s="203"/>
      <c r="I153" s="188">
        <f t="shared" si="102"/>
        <v>100.75655391520144</v>
      </c>
      <c r="J153" s="203"/>
      <c r="K153" s="190">
        <v>2243257</v>
      </c>
      <c r="L153" s="203"/>
      <c r="M153" s="188">
        <f t="shared" si="122"/>
        <v>72.398160400193646</v>
      </c>
      <c r="N153" s="203"/>
      <c r="O153" s="188">
        <f t="shared" si="103"/>
        <v>123.46192250242419</v>
      </c>
      <c r="P153" s="203"/>
      <c r="Q153" s="190">
        <v>15434795</v>
      </c>
      <c r="R153" s="203"/>
      <c r="S153" s="188">
        <f t="shared" si="123"/>
        <v>498.13764724866871</v>
      </c>
      <c r="T153" s="203"/>
      <c r="U153" s="188">
        <f t="shared" si="104"/>
        <v>92.262732100151595</v>
      </c>
      <c r="V153" s="203"/>
      <c r="W153" s="190">
        <v>3442226</v>
      </c>
      <c r="X153" s="203"/>
      <c r="Y153" s="188">
        <f t="shared" si="124"/>
        <v>111.09330321123124</v>
      </c>
      <c r="Z153" s="203"/>
      <c r="AA153" s="188">
        <f t="shared" si="105"/>
        <v>74.586356615961762</v>
      </c>
      <c r="AB153" s="203"/>
      <c r="AC153" s="190">
        <v>11029720</v>
      </c>
      <c r="AD153" s="203"/>
      <c r="AE153" s="188">
        <f t="shared" si="125"/>
        <v>355.96966274003552</v>
      </c>
      <c r="AF153" s="203"/>
      <c r="AG153" s="188">
        <f t="shared" si="106"/>
        <v>92.542583426239773</v>
      </c>
      <c r="AH153" s="216"/>
      <c r="AI153" s="203"/>
      <c r="AJ153" s="190">
        <v>46190444</v>
      </c>
      <c r="AK153" s="203"/>
      <c r="AL153" s="188">
        <f t="shared" si="126"/>
        <v>1490.7356462804582</v>
      </c>
      <c r="AM153" s="203"/>
      <c r="AN153" s="188">
        <f t="shared" si="107"/>
        <v>73.401606772155489</v>
      </c>
      <c r="AO153" s="203"/>
      <c r="AP153" s="190">
        <v>745273</v>
      </c>
      <c r="AQ153" s="203"/>
      <c r="AR153" s="188">
        <f t="shared" si="127"/>
        <v>24.052702920768112</v>
      </c>
      <c r="AS153" s="203"/>
      <c r="AT153" s="188">
        <f t="shared" si="108"/>
        <v>25.027132512735907</v>
      </c>
      <c r="AU153" s="203"/>
      <c r="AV153" s="190">
        <v>30214908</v>
      </c>
      <c r="AW153" s="203"/>
      <c r="AX153" s="188">
        <f t="shared" si="128"/>
        <v>975.14629659512673</v>
      </c>
      <c r="AY153" s="203"/>
      <c r="AZ153" s="188">
        <f t="shared" si="109"/>
        <v>651.67117476015926</v>
      </c>
      <c r="BA153" s="203"/>
      <c r="BB153" s="190">
        <v>0</v>
      </c>
      <c r="BC153" s="203"/>
      <c r="BD153" s="188">
        <f t="shared" si="129"/>
        <v>0</v>
      </c>
      <c r="BE153" s="203"/>
      <c r="BF153" s="188">
        <f t="shared" si="110"/>
        <v>0</v>
      </c>
      <c r="BG153" s="203"/>
      <c r="BH153" s="190">
        <f t="shared" si="111"/>
        <v>113163920</v>
      </c>
      <c r="BI153" s="203"/>
      <c r="BJ153" s="203">
        <v>58</v>
      </c>
      <c r="BK153" s="203"/>
      <c r="BL153" s="190">
        <v>30985</v>
      </c>
      <c r="BM153" s="203"/>
      <c r="BN153" s="190">
        <f t="shared" si="112"/>
        <v>30985</v>
      </c>
      <c r="BO153" s="203"/>
      <c r="BP153" s="190">
        <f t="shared" si="113"/>
        <v>30985</v>
      </c>
      <c r="BQ153" s="203"/>
      <c r="BR153" s="190">
        <f t="shared" si="114"/>
        <v>30985</v>
      </c>
      <c r="BS153" s="203"/>
      <c r="BT153" s="190">
        <f t="shared" si="115"/>
        <v>30985</v>
      </c>
      <c r="BU153" s="203"/>
      <c r="BV153" s="190">
        <f t="shared" si="116"/>
        <v>30985</v>
      </c>
      <c r="BW153" s="203"/>
      <c r="BX153" s="190">
        <f t="shared" si="117"/>
        <v>30985</v>
      </c>
      <c r="BY153" s="203"/>
      <c r="BZ153" s="190">
        <f t="shared" si="118"/>
        <v>30985</v>
      </c>
      <c r="CA153" s="203"/>
      <c r="CB153" s="190">
        <f t="shared" si="119"/>
        <v>30985</v>
      </c>
      <c r="CC153" s="203"/>
      <c r="CD153" s="190">
        <f t="shared" si="120"/>
        <v>0</v>
      </c>
    </row>
    <row r="154" spans="1:82" ht="9.75" customHeight="1" x14ac:dyDescent="0.25">
      <c r="A154" s="203">
        <v>59</v>
      </c>
      <c r="B154" s="211"/>
      <c r="C154" s="10" t="s">
        <v>180</v>
      </c>
      <c r="D154" s="203"/>
      <c r="E154" s="190">
        <v>1629217</v>
      </c>
      <c r="F154" s="203"/>
      <c r="G154" s="188">
        <f t="shared" si="121"/>
        <v>149.62044264854441</v>
      </c>
      <c r="H154" s="203"/>
      <c r="I154" s="188">
        <f t="shared" si="102"/>
        <v>120.90872575668334</v>
      </c>
      <c r="J154" s="203"/>
      <c r="K154" s="190">
        <v>867493</v>
      </c>
      <c r="L154" s="203"/>
      <c r="M154" s="188">
        <f t="shared" si="122"/>
        <v>79.666911562126913</v>
      </c>
      <c r="N154" s="203"/>
      <c r="O154" s="188">
        <f t="shared" si="103"/>
        <v>135.85745835144846</v>
      </c>
      <c r="P154" s="203"/>
      <c r="Q154" s="190">
        <v>4202066</v>
      </c>
      <c r="R154" s="203"/>
      <c r="S154" s="188">
        <f t="shared" si="123"/>
        <v>385.90008265221786</v>
      </c>
      <c r="T154" s="203"/>
      <c r="U154" s="188">
        <f t="shared" si="104"/>
        <v>71.474613773558943</v>
      </c>
      <c r="V154" s="203"/>
      <c r="W154" s="190">
        <v>2054924</v>
      </c>
      <c r="X154" s="203"/>
      <c r="Y154" s="188">
        <f t="shared" si="124"/>
        <v>188.71558453485167</v>
      </c>
      <c r="Z154" s="203"/>
      <c r="AA154" s="188">
        <f t="shared" si="105"/>
        <v>126.70077745679198</v>
      </c>
      <c r="AB154" s="203"/>
      <c r="AC154" s="190">
        <v>4391861</v>
      </c>
      <c r="AD154" s="203"/>
      <c r="AE154" s="188">
        <f t="shared" si="125"/>
        <v>403.33005785655246</v>
      </c>
      <c r="AF154" s="203"/>
      <c r="AG154" s="188">
        <f t="shared" si="106"/>
        <v>104.85501837486275</v>
      </c>
      <c r="AH154" s="216"/>
      <c r="AI154" s="203"/>
      <c r="AJ154" s="190">
        <v>16524780</v>
      </c>
      <c r="AK154" s="203"/>
      <c r="AL154" s="188">
        <f t="shared" si="126"/>
        <v>1517.5663513637617</v>
      </c>
      <c r="AM154" s="203"/>
      <c r="AN154" s="188">
        <f t="shared" si="107"/>
        <v>74.722710798116239</v>
      </c>
      <c r="AO154" s="203"/>
      <c r="AP154" s="190">
        <v>247699</v>
      </c>
      <c r="AQ154" s="203"/>
      <c r="AR154" s="188">
        <f t="shared" si="127"/>
        <v>22.747635228211958</v>
      </c>
      <c r="AS154" s="203"/>
      <c r="AT154" s="188">
        <f t="shared" si="108"/>
        <v>23.669193565612773</v>
      </c>
      <c r="AU154" s="203"/>
      <c r="AV154" s="190">
        <v>395301</v>
      </c>
      <c r="AW154" s="203"/>
      <c r="AX154" s="188">
        <f t="shared" si="128"/>
        <v>36.302782624667095</v>
      </c>
      <c r="AY154" s="203"/>
      <c r="AZ154" s="188">
        <f t="shared" si="109"/>
        <v>24.260438749224829</v>
      </c>
      <c r="BA154" s="203"/>
      <c r="BB154" s="190">
        <v>0</v>
      </c>
      <c r="BC154" s="203"/>
      <c r="BD154" s="188">
        <f t="shared" si="129"/>
        <v>0</v>
      </c>
      <c r="BE154" s="203"/>
      <c r="BF154" s="188">
        <f t="shared" si="110"/>
        <v>0</v>
      </c>
      <c r="BG154" s="203"/>
      <c r="BH154" s="190">
        <f t="shared" si="111"/>
        <v>30313341</v>
      </c>
      <c r="BI154" s="203"/>
      <c r="BJ154" s="203">
        <v>59</v>
      </c>
      <c r="BK154" s="203"/>
      <c r="BL154" s="190">
        <v>10889</v>
      </c>
      <c r="BM154" s="203"/>
      <c r="BN154" s="190">
        <f t="shared" si="112"/>
        <v>10889</v>
      </c>
      <c r="BO154" s="203"/>
      <c r="BP154" s="190">
        <f t="shared" si="113"/>
        <v>10889</v>
      </c>
      <c r="BQ154" s="203"/>
      <c r="BR154" s="190">
        <f t="shared" si="114"/>
        <v>10889</v>
      </c>
      <c r="BS154" s="203"/>
      <c r="BT154" s="190">
        <f t="shared" si="115"/>
        <v>10889</v>
      </c>
      <c r="BU154" s="203"/>
      <c r="BV154" s="190">
        <f t="shared" si="116"/>
        <v>10889</v>
      </c>
      <c r="BW154" s="203"/>
      <c r="BX154" s="190">
        <f t="shared" si="117"/>
        <v>10889</v>
      </c>
      <c r="BY154" s="203"/>
      <c r="BZ154" s="190">
        <f t="shared" si="118"/>
        <v>10889</v>
      </c>
      <c r="CA154" s="203"/>
      <c r="CB154" s="190">
        <f t="shared" si="119"/>
        <v>10889</v>
      </c>
      <c r="CC154" s="203"/>
      <c r="CD154" s="190">
        <f t="shared" si="120"/>
        <v>0</v>
      </c>
    </row>
    <row r="155" spans="1:82" ht="9.75" customHeight="1" x14ac:dyDescent="0.25">
      <c r="A155" s="203">
        <v>60</v>
      </c>
      <c r="B155" s="211"/>
      <c r="C155" s="10" t="s">
        <v>181</v>
      </c>
      <c r="D155" s="203"/>
      <c r="E155" s="190">
        <v>7832821</v>
      </c>
      <c r="F155" s="203"/>
      <c r="G155" s="188">
        <f t="shared" si="121"/>
        <v>78.774863475908404</v>
      </c>
      <c r="H155" s="203"/>
      <c r="I155" s="188">
        <f t="shared" si="102"/>
        <v>63.65820202057423</v>
      </c>
      <c r="J155" s="203"/>
      <c r="K155" s="190">
        <v>3269102</v>
      </c>
      <c r="L155" s="203"/>
      <c r="M155" s="188">
        <f t="shared" si="122"/>
        <v>32.877435056771894</v>
      </c>
      <c r="N155" s="203"/>
      <c r="O155" s="188">
        <f t="shared" si="103"/>
        <v>56.066498328413303</v>
      </c>
      <c r="P155" s="203"/>
      <c r="Q155" s="190">
        <v>19499491</v>
      </c>
      <c r="R155" s="203"/>
      <c r="S155" s="188">
        <f t="shared" si="123"/>
        <v>196.10683575875211</v>
      </c>
      <c r="T155" s="203"/>
      <c r="U155" s="188">
        <f t="shared" si="104"/>
        <v>36.321993630780597</v>
      </c>
      <c r="V155" s="203"/>
      <c r="W155" s="190">
        <v>6366594</v>
      </c>
      <c r="X155" s="203"/>
      <c r="Y155" s="188">
        <f t="shared" si="124"/>
        <v>64.028984341214681</v>
      </c>
      <c r="Z155" s="203"/>
      <c r="AA155" s="188">
        <f t="shared" si="105"/>
        <v>42.988087686538968</v>
      </c>
      <c r="AB155" s="203"/>
      <c r="AC155" s="190">
        <v>25415227</v>
      </c>
      <c r="AD155" s="203"/>
      <c r="AE155" s="188">
        <f t="shared" si="125"/>
        <v>255.60153067894964</v>
      </c>
      <c r="AF155" s="203"/>
      <c r="AG155" s="188">
        <f t="shared" si="106"/>
        <v>66.449555826350874</v>
      </c>
      <c r="AH155" s="216"/>
      <c r="AI155" s="203"/>
      <c r="AJ155" s="190">
        <v>113782639</v>
      </c>
      <c r="AK155" s="203"/>
      <c r="AL155" s="188">
        <f t="shared" si="126"/>
        <v>1144.3146540886828</v>
      </c>
      <c r="AM155" s="203"/>
      <c r="AN155" s="188">
        <f t="shared" si="107"/>
        <v>56.344352181158207</v>
      </c>
      <c r="AO155" s="203"/>
      <c r="AP155" s="190">
        <v>3796589</v>
      </c>
      <c r="AQ155" s="203"/>
      <c r="AR155" s="188">
        <f t="shared" si="127"/>
        <v>38.182384117948772</v>
      </c>
      <c r="AS155" s="203"/>
      <c r="AT155" s="188">
        <f t="shared" si="108"/>
        <v>39.729239167835289</v>
      </c>
      <c r="AU155" s="203"/>
      <c r="AV155" s="190">
        <v>4337128</v>
      </c>
      <c r="AW155" s="203"/>
      <c r="AX155" s="188">
        <f t="shared" si="128"/>
        <v>43.618597447527478</v>
      </c>
      <c r="AY155" s="203"/>
      <c r="AZ155" s="188">
        <f t="shared" si="109"/>
        <v>29.149454537509818</v>
      </c>
      <c r="BA155" s="203"/>
      <c r="BB155" s="190">
        <v>0</v>
      </c>
      <c r="BC155" s="203"/>
      <c r="BD155" s="188">
        <f t="shared" si="129"/>
        <v>0</v>
      </c>
      <c r="BE155" s="203"/>
      <c r="BF155" s="188">
        <f t="shared" si="110"/>
        <v>0</v>
      </c>
      <c r="BG155" s="203"/>
      <c r="BH155" s="190">
        <f t="shared" si="111"/>
        <v>184299591</v>
      </c>
      <c r="BI155" s="203"/>
      <c r="BJ155" s="203">
        <v>60</v>
      </c>
      <c r="BK155" s="203"/>
      <c r="BL155" s="190">
        <v>99433</v>
      </c>
      <c r="BM155" s="203"/>
      <c r="BN155" s="190">
        <f t="shared" si="112"/>
        <v>99433</v>
      </c>
      <c r="BO155" s="203"/>
      <c r="BP155" s="190">
        <f t="shared" si="113"/>
        <v>99433</v>
      </c>
      <c r="BQ155" s="203"/>
      <c r="BR155" s="190">
        <f t="shared" si="114"/>
        <v>99433</v>
      </c>
      <c r="BS155" s="203"/>
      <c r="BT155" s="190">
        <f t="shared" si="115"/>
        <v>99433</v>
      </c>
      <c r="BU155" s="203"/>
      <c r="BV155" s="190">
        <f t="shared" si="116"/>
        <v>99433</v>
      </c>
      <c r="BW155" s="203"/>
      <c r="BX155" s="190">
        <f t="shared" si="117"/>
        <v>99433</v>
      </c>
      <c r="BY155" s="203"/>
      <c r="BZ155" s="190">
        <f t="shared" si="118"/>
        <v>99433</v>
      </c>
      <c r="CA155" s="203"/>
      <c r="CB155" s="190">
        <f t="shared" si="119"/>
        <v>99433</v>
      </c>
      <c r="CC155" s="203"/>
      <c r="CD155" s="190">
        <f t="shared" si="120"/>
        <v>0</v>
      </c>
    </row>
    <row r="156" spans="1:82" ht="9.75" customHeight="1" x14ac:dyDescent="0.25">
      <c r="A156" s="203">
        <v>61</v>
      </c>
      <c r="B156" s="211"/>
      <c r="C156" s="10" t="s">
        <v>182</v>
      </c>
      <c r="D156" s="203"/>
      <c r="E156" s="190">
        <v>1993374</v>
      </c>
      <c r="F156" s="203"/>
      <c r="G156" s="188">
        <f t="shared" si="121"/>
        <v>134.36060932866002</v>
      </c>
      <c r="H156" s="203"/>
      <c r="I156" s="188">
        <f t="shared" si="102"/>
        <v>108.57720895786875</v>
      </c>
      <c r="J156" s="203"/>
      <c r="K156" s="190">
        <v>1090524</v>
      </c>
      <c r="L156" s="203"/>
      <c r="M156" s="188">
        <f t="shared" si="122"/>
        <v>73.505257481801024</v>
      </c>
      <c r="N156" s="203"/>
      <c r="O156" s="188">
        <f t="shared" si="103"/>
        <v>125.34987564013545</v>
      </c>
      <c r="P156" s="203"/>
      <c r="Q156" s="190">
        <v>4861764</v>
      </c>
      <c r="R156" s="203"/>
      <c r="S156" s="188">
        <f t="shared" si="123"/>
        <v>327.70045834456727</v>
      </c>
      <c r="T156" s="203"/>
      <c r="U156" s="188">
        <f t="shared" si="104"/>
        <v>60.695150756691788</v>
      </c>
      <c r="V156" s="203"/>
      <c r="W156" s="190">
        <v>2787157</v>
      </c>
      <c r="X156" s="203"/>
      <c r="Y156" s="188">
        <f t="shared" si="124"/>
        <v>187.86445133459154</v>
      </c>
      <c r="Z156" s="203"/>
      <c r="AA156" s="188">
        <f t="shared" si="105"/>
        <v>126.12933955219047</v>
      </c>
      <c r="AB156" s="203"/>
      <c r="AC156" s="190">
        <v>5314875</v>
      </c>
      <c r="AD156" s="203"/>
      <c r="AE156" s="188">
        <f t="shared" si="125"/>
        <v>358.24177675923431</v>
      </c>
      <c r="AF156" s="203"/>
      <c r="AG156" s="188">
        <f t="shared" si="106"/>
        <v>93.133272249430831</v>
      </c>
      <c r="AH156" s="216"/>
      <c r="AI156" s="203"/>
      <c r="AJ156" s="190">
        <v>26449059</v>
      </c>
      <c r="AK156" s="203"/>
      <c r="AL156" s="188">
        <f t="shared" si="126"/>
        <v>1782.7621326503101</v>
      </c>
      <c r="AM156" s="203"/>
      <c r="AN156" s="188">
        <f t="shared" si="107"/>
        <v>87.780556771142372</v>
      </c>
      <c r="AO156" s="203"/>
      <c r="AP156" s="190">
        <v>550667</v>
      </c>
      <c r="AQ156" s="203"/>
      <c r="AR156" s="188">
        <f t="shared" si="127"/>
        <v>37.116945268266377</v>
      </c>
      <c r="AS156" s="203"/>
      <c r="AT156" s="188">
        <f t="shared" si="108"/>
        <v>38.620636971938438</v>
      </c>
      <c r="AU156" s="203"/>
      <c r="AV156" s="190">
        <v>675809</v>
      </c>
      <c r="AW156" s="203"/>
      <c r="AX156" s="188">
        <f t="shared" si="128"/>
        <v>45.551968185494744</v>
      </c>
      <c r="AY156" s="203"/>
      <c r="AZ156" s="188">
        <f t="shared" si="109"/>
        <v>30.441488342547334</v>
      </c>
      <c r="BA156" s="203"/>
      <c r="BB156" s="190">
        <v>0</v>
      </c>
      <c r="BC156" s="203"/>
      <c r="BD156" s="188">
        <f t="shared" si="129"/>
        <v>0</v>
      </c>
      <c r="BE156" s="203"/>
      <c r="BF156" s="188">
        <f t="shared" si="110"/>
        <v>0</v>
      </c>
      <c r="BG156" s="203"/>
      <c r="BH156" s="190">
        <f t="shared" si="111"/>
        <v>43723229</v>
      </c>
      <c r="BI156" s="203"/>
      <c r="BJ156" s="203">
        <v>61</v>
      </c>
      <c r="BK156" s="203"/>
      <c r="BL156" s="190">
        <v>14836</v>
      </c>
      <c r="BM156" s="203"/>
      <c r="BN156" s="190">
        <f t="shared" si="112"/>
        <v>14836</v>
      </c>
      <c r="BO156" s="203"/>
      <c r="BP156" s="190">
        <f t="shared" si="113"/>
        <v>14836</v>
      </c>
      <c r="BQ156" s="203"/>
      <c r="BR156" s="190">
        <f t="shared" si="114"/>
        <v>14836</v>
      </c>
      <c r="BS156" s="203"/>
      <c r="BT156" s="190">
        <f t="shared" si="115"/>
        <v>14836</v>
      </c>
      <c r="BU156" s="203"/>
      <c r="BV156" s="190">
        <f t="shared" si="116"/>
        <v>14836</v>
      </c>
      <c r="BW156" s="203"/>
      <c r="BX156" s="190">
        <f t="shared" si="117"/>
        <v>14836</v>
      </c>
      <c r="BY156" s="203"/>
      <c r="BZ156" s="190">
        <f t="shared" si="118"/>
        <v>14836</v>
      </c>
      <c r="CA156" s="203"/>
      <c r="CB156" s="190">
        <f t="shared" si="119"/>
        <v>14836</v>
      </c>
      <c r="CC156" s="203"/>
      <c r="CD156" s="190">
        <f t="shared" si="120"/>
        <v>0</v>
      </c>
    </row>
    <row r="157" spans="1:82" ht="9.75" customHeight="1" x14ac:dyDescent="0.25">
      <c r="A157" s="203">
        <v>62</v>
      </c>
      <c r="B157" s="211"/>
      <c r="C157" s="10" t="s">
        <v>183</v>
      </c>
      <c r="D157" s="203"/>
      <c r="E157" s="190">
        <v>3606595</v>
      </c>
      <c r="F157" s="203"/>
      <c r="G157" s="188">
        <f t="shared" si="121"/>
        <v>160.56428635028047</v>
      </c>
      <c r="H157" s="203"/>
      <c r="I157" s="188">
        <f t="shared" si="102"/>
        <v>129.75247847813063</v>
      </c>
      <c r="J157" s="203"/>
      <c r="K157" s="190">
        <v>1631102</v>
      </c>
      <c r="L157" s="203"/>
      <c r="M157" s="188">
        <f t="shared" si="122"/>
        <v>72.616062683643491</v>
      </c>
      <c r="N157" s="203"/>
      <c r="O157" s="188">
        <f t="shared" si="103"/>
        <v>123.83351529820348</v>
      </c>
      <c r="P157" s="203"/>
      <c r="Q157" s="190">
        <v>9003578</v>
      </c>
      <c r="R157" s="203"/>
      <c r="S157" s="188">
        <f t="shared" si="123"/>
        <v>400.83598967144513</v>
      </c>
      <c r="T157" s="203"/>
      <c r="U157" s="188">
        <f t="shared" si="104"/>
        <v>74.240972822305622</v>
      </c>
      <c r="V157" s="203"/>
      <c r="W157" s="190">
        <v>1823768</v>
      </c>
      <c r="X157" s="203"/>
      <c r="Y157" s="188">
        <f t="shared" si="124"/>
        <v>81.193482325705631</v>
      </c>
      <c r="Z157" s="203"/>
      <c r="AA157" s="188">
        <f t="shared" si="105"/>
        <v>54.512070958248636</v>
      </c>
      <c r="AB157" s="203"/>
      <c r="AC157" s="190">
        <v>3000845</v>
      </c>
      <c r="AD157" s="203"/>
      <c r="AE157" s="188">
        <f t="shared" si="125"/>
        <v>133.59651856468702</v>
      </c>
      <c r="AF157" s="203"/>
      <c r="AG157" s="188">
        <f t="shared" si="106"/>
        <v>34.731518606282748</v>
      </c>
      <c r="AH157" s="216"/>
      <c r="AI157" s="203"/>
      <c r="AJ157" s="190">
        <v>33532434</v>
      </c>
      <c r="AK157" s="203"/>
      <c r="AL157" s="188">
        <f t="shared" si="126"/>
        <v>1492.8516605823168</v>
      </c>
      <c r="AM157" s="203"/>
      <c r="AN157" s="188">
        <f t="shared" si="107"/>
        <v>73.505796170253547</v>
      </c>
      <c r="AO157" s="203"/>
      <c r="AP157" s="190">
        <v>745578</v>
      </c>
      <c r="AQ157" s="203"/>
      <c r="AR157" s="188">
        <f t="shared" si="127"/>
        <v>33.19285905084142</v>
      </c>
      <c r="AS157" s="203"/>
      <c r="AT157" s="188">
        <f t="shared" si="108"/>
        <v>34.537577114657381</v>
      </c>
      <c r="AU157" s="203"/>
      <c r="AV157" s="190">
        <v>1098125</v>
      </c>
      <c r="AW157" s="203"/>
      <c r="AX157" s="188">
        <f t="shared" si="128"/>
        <v>48.888122161873383</v>
      </c>
      <c r="AY157" s="203"/>
      <c r="AZ157" s="188">
        <f t="shared" si="109"/>
        <v>32.670974716600711</v>
      </c>
      <c r="BA157" s="203"/>
      <c r="BB157" s="190">
        <v>0</v>
      </c>
      <c r="BC157" s="203"/>
      <c r="BD157" s="188">
        <f t="shared" si="129"/>
        <v>0</v>
      </c>
      <c r="BE157" s="203"/>
      <c r="BF157" s="188">
        <f t="shared" si="110"/>
        <v>0</v>
      </c>
      <c r="BG157" s="203"/>
      <c r="BH157" s="190">
        <f t="shared" si="111"/>
        <v>54442025</v>
      </c>
      <c r="BI157" s="203"/>
      <c r="BJ157" s="203">
        <v>62</v>
      </c>
      <c r="BK157" s="203"/>
      <c r="BL157" s="190">
        <v>22462</v>
      </c>
      <c r="BM157" s="203"/>
      <c r="BN157" s="190">
        <f t="shared" si="112"/>
        <v>22462</v>
      </c>
      <c r="BO157" s="203"/>
      <c r="BP157" s="190">
        <f t="shared" si="113"/>
        <v>22462</v>
      </c>
      <c r="BQ157" s="203"/>
      <c r="BR157" s="190">
        <f t="shared" si="114"/>
        <v>22462</v>
      </c>
      <c r="BS157" s="203"/>
      <c r="BT157" s="190">
        <f t="shared" si="115"/>
        <v>22462</v>
      </c>
      <c r="BU157" s="203"/>
      <c r="BV157" s="190">
        <f t="shared" si="116"/>
        <v>22462</v>
      </c>
      <c r="BW157" s="203"/>
      <c r="BX157" s="190">
        <f t="shared" si="117"/>
        <v>22462</v>
      </c>
      <c r="BY157" s="203"/>
      <c r="BZ157" s="190">
        <f t="shared" si="118"/>
        <v>22462</v>
      </c>
      <c r="CA157" s="203"/>
      <c r="CB157" s="190">
        <f t="shared" si="119"/>
        <v>22462</v>
      </c>
      <c r="CC157" s="203"/>
      <c r="CD157" s="190">
        <f t="shared" si="120"/>
        <v>0</v>
      </c>
    </row>
    <row r="158" spans="1:82" ht="9.75" customHeight="1" x14ac:dyDescent="0.25">
      <c r="A158" s="203">
        <v>63</v>
      </c>
      <c r="B158" s="211"/>
      <c r="C158" s="10" t="s">
        <v>184</v>
      </c>
      <c r="D158" s="203"/>
      <c r="E158" s="190">
        <v>2260416</v>
      </c>
      <c r="F158" s="203"/>
      <c r="G158" s="188">
        <f t="shared" si="121"/>
        <v>190.55943348507842</v>
      </c>
      <c r="H158" s="203"/>
      <c r="I158" s="188">
        <f t="shared" si="102"/>
        <v>153.99164630008156</v>
      </c>
      <c r="J158" s="203"/>
      <c r="K158" s="190">
        <v>1279326</v>
      </c>
      <c r="L158" s="203"/>
      <c r="M158" s="188">
        <f t="shared" si="122"/>
        <v>107.85078401618614</v>
      </c>
      <c r="N158" s="203"/>
      <c r="O158" s="188">
        <f t="shared" si="103"/>
        <v>183.91993752919234</v>
      </c>
      <c r="P158" s="203"/>
      <c r="Q158" s="190">
        <v>9101880</v>
      </c>
      <c r="R158" s="203"/>
      <c r="S158" s="188">
        <f t="shared" si="123"/>
        <v>767.31411229135051</v>
      </c>
      <c r="T158" s="203"/>
      <c r="U158" s="188">
        <f t="shared" si="104"/>
        <v>142.11834172746663</v>
      </c>
      <c r="V158" s="203"/>
      <c r="W158" s="190">
        <v>2716341</v>
      </c>
      <c r="X158" s="203"/>
      <c r="Y158" s="188">
        <f t="shared" si="124"/>
        <v>228.99519473950431</v>
      </c>
      <c r="Z158" s="203"/>
      <c r="AA158" s="188">
        <f t="shared" si="105"/>
        <v>153.74389602680878</v>
      </c>
      <c r="AB158" s="203"/>
      <c r="AC158" s="190">
        <v>5713858</v>
      </c>
      <c r="AD158" s="203"/>
      <c r="AE158" s="188">
        <f t="shared" si="125"/>
        <v>481.6943179902209</v>
      </c>
      <c r="AF158" s="203"/>
      <c r="AG158" s="188">
        <f t="shared" si="106"/>
        <v>125.22762829120755</v>
      </c>
      <c r="AH158" s="216"/>
      <c r="AI158" s="203"/>
      <c r="AJ158" s="190">
        <v>20614766</v>
      </c>
      <c r="AK158" s="203"/>
      <c r="AL158" s="188">
        <f t="shared" si="126"/>
        <v>1737.8828190861575</v>
      </c>
      <c r="AM158" s="203"/>
      <c r="AN158" s="188">
        <f t="shared" si="107"/>
        <v>85.570766098557598</v>
      </c>
      <c r="AO158" s="203"/>
      <c r="AP158" s="190">
        <v>425608</v>
      </c>
      <c r="AQ158" s="203"/>
      <c r="AR158" s="188">
        <f t="shared" si="127"/>
        <v>35.879952790423204</v>
      </c>
      <c r="AS158" s="203"/>
      <c r="AT158" s="188">
        <f t="shared" si="108"/>
        <v>37.333531120998586</v>
      </c>
      <c r="AU158" s="203"/>
      <c r="AV158" s="190">
        <v>1156729</v>
      </c>
      <c r="AW158" s="203"/>
      <c r="AX158" s="188">
        <f t="shared" si="128"/>
        <v>97.515511718091389</v>
      </c>
      <c r="AY158" s="203"/>
      <c r="AZ158" s="188">
        <f t="shared" si="109"/>
        <v>65.167706938491648</v>
      </c>
      <c r="BA158" s="203"/>
      <c r="BB158" s="190">
        <v>0</v>
      </c>
      <c r="BC158" s="203"/>
      <c r="BD158" s="188">
        <f t="shared" si="129"/>
        <v>0</v>
      </c>
      <c r="BE158" s="203"/>
      <c r="BF158" s="188">
        <f t="shared" si="110"/>
        <v>0</v>
      </c>
      <c r="BG158" s="203"/>
      <c r="BH158" s="190">
        <f t="shared" si="111"/>
        <v>43268924</v>
      </c>
      <c r="BI158" s="203"/>
      <c r="BJ158" s="203">
        <v>63</v>
      </c>
      <c r="BK158" s="203"/>
      <c r="BL158" s="190">
        <v>11862</v>
      </c>
      <c r="BM158" s="203"/>
      <c r="BN158" s="190">
        <f t="shared" si="112"/>
        <v>11862</v>
      </c>
      <c r="BO158" s="203"/>
      <c r="BP158" s="190">
        <f t="shared" si="113"/>
        <v>11862</v>
      </c>
      <c r="BQ158" s="203"/>
      <c r="BR158" s="190">
        <f t="shared" si="114"/>
        <v>11862</v>
      </c>
      <c r="BS158" s="203"/>
      <c r="BT158" s="190">
        <f t="shared" si="115"/>
        <v>11862</v>
      </c>
      <c r="BU158" s="203"/>
      <c r="BV158" s="190">
        <f t="shared" si="116"/>
        <v>11862</v>
      </c>
      <c r="BW158" s="203"/>
      <c r="BX158" s="190">
        <f t="shared" si="117"/>
        <v>11862</v>
      </c>
      <c r="BY158" s="203"/>
      <c r="BZ158" s="190">
        <f t="shared" si="118"/>
        <v>11862</v>
      </c>
      <c r="CA158" s="203"/>
      <c r="CB158" s="190">
        <f t="shared" si="119"/>
        <v>11862</v>
      </c>
      <c r="CC158" s="203"/>
      <c r="CD158" s="190">
        <f t="shared" si="120"/>
        <v>0</v>
      </c>
    </row>
    <row r="159" spans="1:82" ht="9.75" customHeight="1" x14ac:dyDescent="0.25">
      <c r="A159" s="203">
        <v>64</v>
      </c>
      <c r="B159" s="211"/>
      <c r="C159" s="10" t="s">
        <v>185</v>
      </c>
      <c r="D159" s="203"/>
      <c r="E159" s="190">
        <v>2046367</v>
      </c>
      <c r="F159" s="203"/>
      <c r="G159" s="188">
        <f t="shared" si="121"/>
        <v>169.47138716356108</v>
      </c>
      <c r="H159" s="203"/>
      <c r="I159" s="188">
        <f t="shared" si="102"/>
        <v>136.95033319942564</v>
      </c>
      <c r="J159" s="203"/>
      <c r="K159" s="190">
        <v>1350704</v>
      </c>
      <c r="L159" s="203"/>
      <c r="M159" s="188">
        <f t="shared" si="122"/>
        <v>111.85954451345755</v>
      </c>
      <c r="N159" s="203"/>
      <c r="O159" s="188">
        <f t="shared" si="103"/>
        <v>190.75615097866526</v>
      </c>
      <c r="P159" s="203"/>
      <c r="Q159" s="190">
        <v>6534444</v>
      </c>
      <c r="R159" s="203"/>
      <c r="S159" s="188">
        <f t="shared" si="123"/>
        <v>541.15478260869565</v>
      </c>
      <c r="T159" s="203"/>
      <c r="U159" s="188">
        <f t="shared" si="104"/>
        <v>100.23016531335918</v>
      </c>
      <c r="V159" s="203"/>
      <c r="W159" s="190">
        <v>1631454</v>
      </c>
      <c r="X159" s="203"/>
      <c r="Y159" s="188">
        <f t="shared" si="124"/>
        <v>135.11006211180126</v>
      </c>
      <c r="Z159" s="203"/>
      <c r="AA159" s="188">
        <f t="shared" si="105"/>
        <v>90.710843802300019</v>
      </c>
      <c r="AB159" s="203"/>
      <c r="AC159" s="190">
        <v>4594502</v>
      </c>
      <c r="AD159" s="203"/>
      <c r="AE159" s="188">
        <f t="shared" si="125"/>
        <v>380.49706004140785</v>
      </c>
      <c r="AF159" s="203"/>
      <c r="AG159" s="188">
        <f t="shared" si="106"/>
        <v>98.919050155227367</v>
      </c>
      <c r="AH159" s="216"/>
      <c r="AI159" s="203"/>
      <c r="AJ159" s="190">
        <v>18069730</v>
      </c>
      <c r="AK159" s="203"/>
      <c r="AL159" s="188">
        <f t="shared" si="126"/>
        <v>1496.4579710144928</v>
      </c>
      <c r="AM159" s="203"/>
      <c r="AN159" s="188">
        <f t="shared" si="107"/>
        <v>73.68336553401123</v>
      </c>
      <c r="AO159" s="203"/>
      <c r="AP159" s="190">
        <v>322263</v>
      </c>
      <c r="AQ159" s="203"/>
      <c r="AR159" s="188">
        <f t="shared" si="127"/>
        <v>26.688447204968945</v>
      </c>
      <c r="AS159" s="203"/>
      <c r="AT159" s="188">
        <f t="shared" si="108"/>
        <v>27.769656780701791</v>
      </c>
      <c r="AU159" s="203"/>
      <c r="AV159" s="190">
        <v>337889</v>
      </c>
      <c r="AW159" s="203"/>
      <c r="AX159" s="188">
        <f t="shared" si="128"/>
        <v>27.982525879917183</v>
      </c>
      <c r="AY159" s="203"/>
      <c r="AZ159" s="188">
        <f t="shared" si="109"/>
        <v>18.70017409346055</v>
      </c>
      <c r="BA159" s="203"/>
      <c r="BB159" s="190">
        <v>0</v>
      </c>
      <c r="BC159" s="203"/>
      <c r="BD159" s="188">
        <f t="shared" si="129"/>
        <v>0</v>
      </c>
      <c r="BE159" s="203"/>
      <c r="BF159" s="188">
        <f t="shared" si="110"/>
        <v>0</v>
      </c>
      <c r="BG159" s="203"/>
      <c r="BH159" s="190">
        <f t="shared" si="111"/>
        <v>34887353</v>
      </c>
      <c r="BI159" s="203"/>
      <c r="BJ159" s="203">
        <v>64</v>
      </c>
      <c r="BK159" s="203"/>
      <c r="BL159" s="190">
        <v>12075</v>
      </c>
      <c r="BM159" s="203"/>
      <c r="BN159" s="190">
        <f t="shared" si="112"/>
        <v>12075</v>
      </c>
      <c r="BO159" s="203"/>
      <c r="BP159" s="190">
        <f t="shared" si="113"/>
        <v>12075</v>
      </c>
      <c r="BQ159" s="203"/>
      <c r="BR159" s="190">
        <f t="shared" si="114"/>
        <v>12075</v>
      </c>
      <c r="BS159" s="203"/>
      <c r="BT159" s="190">
        <f t="shared" si="115"/>
        <v>12075</v>
      </c>
      <c r="BU159" s="203"/>
      <c r="BV159" s="190">
        <f t="shared" si="116"/>
        <v>12075</v>
      </c>
      <c r="BW159" s="203"/>
      <c r="BX159" s="190">
        <f t="shared" si="117"/>
        <v>12075</v>
      </c>
      <c r="BY159" s="203"/>
      <c r="BZ159" s="190">
        <f t="shared" si="118"/>
        <v>12075</v>
      </c>
      <c r="CA159" s="203"/>
      <c r="CB159" s="190">
        <f t="shared" si="119"/>
        <v>12075</v>
      </c>
      <c r="CC159" s="203"/>
      <c r="CD159" s="190">
        <f t="shared" si="120"/>
        <v>0</v>
      </c>
    </row>
    <row r="160" spans="1:82" ht="9.75" customHeight="1" x14ac:dyDescent="0.25">
      <c r="A160" s="203">
        <v>65</v>
      </c>
      <c r="B160" s="211"/>
      <c r="C160" s="10" t="s">
        <v>186</v>
      </c>
      <c r="D160" s="203"/>
      <c r="E160" s="190">
        <v>1092040</v>
      </c>
      <c r="F160" s="203"/>
      <c r="G160" s="188">
        <f t="shared" si="121"/>
        <v>69.738808353023813</v>
      </c>
      <c r="H160" s="203"/>
      <c r="I160" s="188">
        <f t="shared" si="102"/>
        <v>56.356138937246257</v>
      </c>
      <c r="J160" s="203"/>
      <c r="K160" s="190">
        <v>752658</v>
      </c>
      <c r="L160" s="203"/>
      <c r="M160" s="188">
        <f t="shared" si="122"/>
        <v>48.065521425378378</v>
      </c>
      <c r="N160" s="203"/>
      <c r="O160" s="188">
        <f t="shared" si="103"/>
        <v>81.967023035612954</v>
      </c>
      <c r="P160" s="203"/>
      <c r="Q160" s="190">
        <v>5131032</v>
      </c>
      <c r="R160" s="203"/>
      <c r="S160" s="188">
        <f t="shared" si="123"/>
        <v>327.67303148349191</v>
      </c>
      <c r="T160" s="203"/>
      <c r="U160" s="188">
        <f t="shared" si="104"/>
        <v>60.690070881380777</v>
      </c>
      <c r="V160" s="203"/>
      <c r="W160" s="190">
        <v>3275820</v>
      </c>
      <c r="X160" s="203"/>
      <c r="Y160" s="188">
        <f t="shared" si="124"/>
        <v>209.19726674755731</v>
      </c>
      <c r="Z160" s="203"/>
      <c r="AA160" s="188">
        <f t="shared" si="105"/>
        <v>140.45186784166427</v>
      </c>
      <c r="AB160" s="203"/>
      <c r="AC160" s="190">
        <v>4472337</v>
      </c>
      <c r="AD160" s="203"/>
      <c r="AE160" s="188">
        <f t="shared" si="125"/>
        <v>285.60808480745897</v>
      </c>
      <c r="AF160" s="203"/>
      <c r="AG160" s="188">
        <f t="shared" si="106"/>
        <v>74.250456659856752</v>
      </c>
      <c r="AH160" s="216"/>
      <c r="AI160" s="203"/>
      <c r="AJ160" s="190">
        <v>23014180</v>
      </c>
      <c r="AK160" s="203"/>
      <c r="AL160" s="188">
        <f t="shared" si="126"/>
        <v>1469.7094322753687</v>
      </c>
      <c r="AM160" s="203"/>
      <c r="AN160" s="188">
        <f t="shared" si="107"/>
        <v>72.366307256671575</v>
      </c>
      <c r="AO160" s="203"/>
      <c r="AP160" s="190">
        <v>274906</v>
      </c>
      <c r="AQ160" s="203"/>
      <c r="AR160" s="188">
        <f t="shared" si="127"/>
        <v>17.555782617025354</v>
      </c>
      <c r="AS160" s="203"/>
      <c r="AT160" s="188">
        <f t="shared" si="108"/>
        <v>18.267007220286573</v>
      </c>
      <c r="AU160" s="203"/>
      <c r="AV160" s="190">
        <v>957371</v>
      </c>
      <c r="AW160" s="203"/>
      <c r="AX160" s="188">
        <f t="shared" si="128"/>
        <v>61.138706175362408</v>
      </c>
      <c r="AY160" s="203"/>
      <c r="AZ160" s="188">
        <f t="shared" si="109"/>
        <v>40.857800122638267</v>
      </c>
      <c r="BA160" s="203"/>
      <c r="BB160" s="190">
        <v>0</v>
      </c>
      <c r="BC160" s="203"/>
      <c r="BD160" s="188">
        <f t="shared" si="129"/>
        <v>0</v>
      </c>
      <c r="BE160" s="203"/>
      <c r="BF160" s="188">
        <f t="shared" si="110"/>
        <v>0</v>
      </c>
      <c r="BG160" s="203"/>
      <c r="BH160" s="190">
        <f t="shared" si="111"/>
        <v>38970344</v>
      </c>
      <c r="BI160" s="203"/>
      <c r="BJ160" s="203">
        <v>65</v>
      </c>
      <c r="BK160" s="203"/>
      <c r="BL160" s="190">
        <v>15659</v>
      </c>
      <c r="BM160" s="203"/>
      <c r="BN160" s="190">
        <f t="shared" si="112"/>
        <v>15659</v>
      </c>
      <c r="BO160" s="203"/>
      <c r="BP160" s="190">
        <f t="shared" si="113"/>
        <v>15659</v>
      </c>
      <c r="BQ160" s="203"/>
      <c r="BR160" s="190">
        <f t="shared" si="114"/>
        <v>15659</v>
      </c>
      <c r="BS160" s="203"/>
      <c r="BT160" s="190">
        <f t="shared" si="115"/>
        <v>15659</v>
      </c>
      <c r="BU160" s="203"/>
      <c r="BV160" s="190">
        <f t="shared" si="116"/>
        <v>15659</v>
      </c>
      <c r="BW160" s="203"/>
      <c r="BX160" s="190">
        <f t="shared" si="117"/>
        <v>15659</v>
      </c>
      <c r="BY160" s="203"/>
      <c r="BZ160" s="190">
        <f t="shared" si="118"/>
        <v>15659</v>
      </c>
      <c r="CA160" s="203"/>
      <c r="CB160" s="190">
        <f t="shared" si="119"/>
        <v>15659</v>
      </c>
      <c r="CC160" s="203"/>
      <c r="CD160" s="190">
        <f t="shared" si="120"/>
        <v>0</v>
      </c>
    </row>
    <row r="161" spans="1:82" ht="9.75" customHeight="1" x14ac:dyDescent="0.25">
      <c r="A161" s="203">
        <v>66</v>
      </c>
      <c r="B161" s="211"/>
      <c r="C161" s="10" t="s">
        <v>187</v>
      </c>
      <c r="D161" s="203"/>
      <c r="E161" s="190">
        <v>2156416</v>
      </c>
      <c r="F161" s="203"/>
      <c r="G161" s="188">
        <f t="shared" si="121"/>
        <v>60.604125681524366</v>
      </c>
      <c r="H161" s="203"/>
      <c r="I161" s="188">
        <f t="shared" si="102"/>
        <v>48.974374637851575</v>
      </c>
      <c r="J161" s="203"/>
      <c r="K161" s="190">
        <v>2096812</v>
      </c>
      <c r="L161" s="203"/>
      <c r="M161" s="188">
        <f t="shared" si="122"/>
        <v>58.929009049519422</v>
      </c>
      <c r="N161" s="203"/>
      <c r="O161" s="188">
        <f t="shared" si="103"/>
        <v>100.49272948649342</v>
      </c>
      <c r="P161" s="203"/>
      <c r="Q161" s="190">
        <v>17387795</v>
      </c>
      <c r="R161" s="203"/>
      <c r="S161" s="188">
        <f t="shared" si="123"/>
        <v>488.66828733629364</v>
      </c>
      <c r="T161" s="203"/>
      <c r="U161" s="188">
        <f t="shared" si="104"/>
        <v>90.508861414848354</v>
      </c>
      <c r="V161" s="203"/>
      <c r="W161" s="190">
        <v>4163093</v>
      </c>
      <c r="X161" s="203"/>
      <c r="Y161" s="188">
        <f t="shared" si="124"/>
        <v>116.99997189590242</v>
      </c>
      <c r="Z161" s="203"/>
      <c r="AA161" s="188">
        <f t="shared" si="105"/>
        <v>78.552004267013672</v>
      </c>
      <c r="AB161" s="203"/>
      <c r="AC161" s="190">
        <v>12028671</v>
      </c>
      <c r="AD161" s="203"/>
      <c r="AE161" s="188">
        <f t="shared" si="125"/>
        <v>338.05494351076385</v>
      </c>
      <c r="AF161" s="203"/>
      <c r="AG161" s="188">
        <f t="shared" si="106"/>
        <v>87.885235982440093</v>
      </c>
      <c r="AH161" s="216"/>
      <c r="AI161" s="203"/>
      <c r="AJ161" s="190">
        <v>58250571</v>
      </c>
      <c r="AK161" s="203"/>
      <c r="AL161" s="188">
        <f t="shared" si="126"/>
        <v>1637.0797313248272</v>
      </c>
      <c r="AM161" s="203"/>
      <c r="AN161" s="188">
        <f t="shared" si="107"/>
        <v>80.607371932906688</v>
      </c>
      <c r="AO161" s="203"/>
      <c r="AP161" s="190">
        <v>1381750</v>
      </c>
      <c r="AQ161" s="203"/>
      <c r="AR161" s="188">
        <f t="shared" si="127"/>
        <v>38.832836827609462</v>
      </c>
      <c r="AS161" s="203"/>
      <c r="AT161" s="188">
        <f t="shared" si="108"/>
        <v>40.406043193211175</v>
      </c>
      <c r="AU161" s="203"/>
      <c r="AV161" s="190">
        <v>2048026</v>
      </c>
      <c r="AW161" s="203"/>
      <c r="AX161" s="188">
        <f t="shared" si="128"/>
        <v>57.557922545107076</v>
      </c>
      <c r="AY161" s="203"/>
      <c r="AZ161" s="188">
        <f t="shared" si="109"/>
        <v>38.464832541221824</v>
      </c>
      <c r="BA161" s="203"/>
      <c r="BB161" s="190">
        <v>0</v>
      </c>
      <c r="BC161" s="203"/>
      <c r="BD161" s="188">
        <f t="shared" si="129"/>
        <v>0</v>
      </c>
      <c r="BE161" s="203"/>
      <c r="BF161" s="188">
        <f t="shared" si="110"/>
        <v>0</v>
      </c>
      <c r="BG161" s="203"/>
      <c r="BH161" s="190">
        <f t="shared" si="111"/>
        <v>99513134</v>
      </c>
      <c r="BI161" s="203"/>
      <c r="BJ161" s="203">
        <v>66</v>
      </c>
      <c r="BK161" s="203"/>
      <c r="BL161" s="190">
        <v>35582</v>
      </c>
      <c r="BM161" s="203"/>
      <c r="BN161" s="190">
        <f t="shared" si="112"/>
        <v>35582</v>
      </c>
      <c r="BO161" s="203"/>
      <c r="BP161" s="190">
        <f t="shared" si="113"/>
        <v>35582</v>
      </c>
      <c r="BQ161" s="203"/>
      <c r="BR161" s="190">
        <f t="shared" si="114"/>
        <v>35582</v>
      </c>
      <c r="BS161" s="203"/>
      <c r="BT161" s="190">
        <f t="shared" si="115"/>
        <v>35582</v>
      </c>
      <c r="BU161" s="203"/>
      <c r="BV161" s="190">
        <f t="shared" si="116"/>
        <v>35582</v>
      </c>
      <c r="BW161" s="203"/>
      <c r="BX161" s="190">
        <f t="shared" si="117"/>
        <v>35582</v>
      </c>
      <c r="BY161" s="203"/>
      <c r="BZ161" s="190">
        <f t="shared" si="118"/>
        <v>35582</v>
      </c>
      <c r="CA161" s="203"/>
      <c r="CB161" s="190">
        <f t="shared" si="119"/>
        <v>35582</v>
      </c>
      <c r="CC161" s="203"/>
      <c r="CD161" s="190">
        <f t="shared" si="120"/>
        <v>0</v>
      </c>
    </row>
    <row r="162" spans="1:82" ht="9.75" customHeight="1" x14ac:dyDescent="0.25">
      <c r="A162" s="203">
        <v>67</v>
      </c>
      <c r="B162" s="211"/>
      <c r="C162" s="10" t="s">
        <v>188</v>
      </c>
      <c r="D162" s="203"/>
      <c r="E162" s="190">
        <v>2562651</v>
      </c>
      <c r="F162" s="203"/>
      <c r="G162" s="188">
        <f t="shared" si="121"/>
        <v>107.52532203247598</v>
      </c>
      <c r="H162" s="203"/>
      <c r="I162" s="188">
        <f t="shared" si="102"/>
        <v>86.891533291758904</v>
      </c>
      <c r="J162" s="203"/>
      <c r="K162" s="190">
        <v>1379244</v>
      </c>
      <c r="L162" s="203"/>
      <c r="M162" s="188">
        <f t="shared" si="122"/>
        <v>57.871187009608526</v>
      </c>
      <c r="N162" s="203"/>
      <c r="O162" s="188">
        <f t="shared" si="103"/>
        <v>98.688805989115622</v>
      </c>
      <c r="P162" s="203"/>
      <c r="Q162" s="190">
        <v>10221774</v>
      </c>
      <c r="R162" s="203"/>
      <c r="S162" s="188">
        <f t="shared" si="123"/>
        <v>428.89162086183023</v>
      </c>
      <c r="T162" s="203"/>
      <c r="U162" s="188">
        <f t="shared" si="104"/>
        <v>79.437306001931759</v>
      </c>
      <c r="V162" s="203"/>
      <c r="W162" s="190">
        <v>2131457</v>
      </c>
      <c r="X162" s="203"/>
      <c r="Y162" s="188">
        <f t="shared" si="124"/>
        <v>89.43301304913355</v>
      </c>
      <c r="Z162" s="203"/>
      <c r="AA162" s="188">
        <f t="shared" si="105"/>
        <v>60.043966753238706</v>
      </c>
      <c r="AB162" s="203"/>
      <c r="AC162" s="190">
        <v>4969305</v>
      </c>
      <c r="AD162" s="203"/>
      <c r="AE162" s="188">
        <f t="shared" si="125"/>
        <v>208.50522384928462</v>
      </c>
      <c r="AF162" s="203"/>
      <c r="AG162" s="188">
        <f t="shared" si="106"/>
        <v>54.205776762978807</v>
      </c>
      <c r="AH162" s="216"/>
      <c r="AI162" s="203"/>
      <c r="AJ162" s="190">
        <v>36894470</v>
      </c>
      <c r="AK162" s="203"/>
      <c r="AL162" s="188">
        <f t="shared" si="126"/>
        <v>1548.041371207989</v>
      </c>
      <c r="AM162" s="203"/>
      <c r="AN162" s="188">
        <f t="shared" si="107"/>
        <v>76.223255464476736</v>
      </c>
      <c r="AO162" s="203"/>
      <c r="AP162" s="190">
        <v>463340</v>
      </c>
      <c r="AQ162" s="203"/>
      <c r="AR162" s="188">
        <f t="shared" si="127"/>
        <v>19.441111064490414</v>
      </c>
      <c r="AS162" s="203"/>
      <c r="AT162" s="188">
        <f t="shared" si="108"/>
        <v>20.228714602619799</v>
      </c>
      <c r="AU162" s="203"/>
      <c r="AV162" s="190">
        <v>2950938</v>
      </c>
      <c r="AW162" s="203"/>
      <c r="AX162" s="188">
        <f t="shared" si="128"/>
        <v>123.81731213023959</v>
      </c>
      <c r="AY162" s="203"/>
      <c r="AZ162" s="188">
        <f t="shared" si="109"/>
        <v>82.744685113704179</v>
      </c>
      <c r="BA162" s="203"/>
      <c r="BB162" s="190">
        <v>0</v>
      </c>
      <c r="BC162" s="203"/>
      <c r="BD162" s="188">
        <f t="shared" si="129"/>
        <v>0</v>
      </c>
      <c r="BE162" s="203"/>
      <c r="BF162" s="188">
        <f t="shared" si="110"/>
        <v>0</v>
      </c>
      <c r="BG162" s="203"/>
      <c r="BH162" s="190">
        <f t="shared" si="111"/>
        <v>61573179</v>
      </c>
      <c r="BI162" s="203"/>
      <c r="BJ162" s="203">
        <v>67</v>
      </c>
      <c r="BK162" s="203"/>
      <c r="BL162" s="190">
        <v>23833</v>
      </c>
      <c r="BM162" s="203"/>
      <c r="BN162" s="190">
        <f t="shared" si="112"/>
        <v>23833</v>
      </c>
      <c r="BO162" s="203"/>
      <c r="BP162" s="190">
        <f t="shared" si="113"/>
        <v>23833</v>
      </c>
      <c r="BQ162" s="203"/>
      <c r="BR162" s="190">
        <f t="shared" si="114"/>
        <v>23833</v>
      </c>
      <c r="BS162" s="203"/>
      <c r="BT162" s="190">
        <f t="shared" si="115"/>
        <v>23833</v>
      </c>
      <c r="BU162" s="203"/>
      <c r="BV162" s="190">
        <f t="shared" si="116"/>
        <v>23833</v>
      </c>
      <c r="BW162" s="203"/>
      <c r="BX162" s="190">
        <f t="shared" si="117"/>
        <v>23833</v>
      </c>
      <c r="BY162" s="203"/>
      <c r="BZ162" s="190">
        <f t="shared" si="118"/>
        <v>23833</v>
      </c>
      <c r="CA162" s="203"/>
      <c r="CB162" s="190">
        <f t="shared" si="119"/>
        <v>23833</v>
      </c>
      <c r="CC162" s="203"/>
      <c r="CD162" s="190">
        <f t="shared" si="120"/>
        <v>0</v>
      </c>
    </row>
    <row r="163" spans="1:82" ht="9.75" customHeight="1" x14ac:dyDescent="0.25">
      <c r="A163" s="203">
        <v>68</v>
      </c>
      <c r="B163" s="211"/>
      <c r="C163" s="10" t="s">
        <v>189</v>
      </c>
      <c r="D163" s="203"/>
      <c r="E163" s="190">
        <v>1399760</v>
      </c>
      <c r="F163" s="203"/>
      <c r="G163" s="188">
        <f t="shared" si="121"/>
        <v>78.682405845980881</v>
      </c>
      <c r="H163" s="203"/>
      <c r="I163" s="188">
        <f t="shared" si="102"/>
        <v>63.583486734192682</v>
      </c>
      <c r="J163" s="203"/>
      <c r="K163" s="190">
        <v>1952294</v>
      </c>
      <c r="L163" s="203"/>
      <c r="M163" s="188">
        <f t="shared" si="122"/>
        <v>109.74109050028106</v>
      </c>
      <c r="N163" s="203"/>
      <c r="O163" s="188">
        <f t="shared" si="103"/>
        <v>187.14351215256815</v>
      </c>
      <c r="P163" s="203"/>
      <c r="Q163" s="190">
        <v>6317279</v>
      </c>
      <c r="R163" s="203"/>
      <c r="S163" s="188">
        <f t="shared" si="123"/>
        <v>355.10281056773471</v>
      </c>
      <c r="T163" s="203"/>
      <c r="U163" s="188">
        <f t="shared" si="104"/>
        <v>65.770486652390531</v>
      </c>
      <c r="V163" s="203"/>
      <c r="W163" s="190">
        <v>1512428</v>
      </c>
      <c r="X163" s="203"/>
      <c r="Y163" s="188">
        <f t="shared" si="124"/>
        <v>85.015626756604831</v>
      </c>
      <c r="Z163" s="203"/>
      <c r="AA163" s="188">
        <f t="shared" si="105"/>
        <v>57.07820068272639</v>
      </c>
      <c r="AB163" s="203"/>
      <c r="AC163" s="190">
        <v>7241207</v>
      </c>
      <c r="AD163" s="203"/>
      <c r="AE163" s="188">
        <f t="shared" si="125"/>
        <v>407.03805508712759</v>
      </c>
      <c r="AF163" s="203"/>
      <c r="AG163" s="188">
        <f t="shared" si="106"/>
        <v>105.81899839611913</v>
      </c>
      <c r="AH163" s="216"/>
      <c r="AI163" s="203"/>
      <c r="AJ163" s="190">
        <v>28050581</v>
      </c>
      <c r="AK163" s="203"/>
      <c r="AL163" s="188">
        <f t="shared" si="126"/>
        <v>1576.7611579539066</v>
      </c>
      <c r="AM163" s="203"/>
      <c r="AN163" s="188">
        <f t="shared" si="107"/>
        <v>77.63737506278639</v>
      </c>
      <c r="AO163" s="203"/>
      <c r="AP163" s="190">
        <v>592520</v>
      </c>
      <c r="AQ163" s="203"/>
      <c r="AR163" s="188">
        <f t="shared" si="127"/>
        <v>33.306351883080382</v>
      </c>
      <c r="AS163" s="203"/>
      <c r="AT163" s="188">
        <f t="shared" si="108"/>
        <v>34.655667799144972</v>
      </c>
      <c r="AU163" s="203"/>
      <c r="AV163" s="190">
        <v>922674</v>
      </c>
      <c r="AW163" s="203"/>
      <c r="AX163" s="188">
        <f t="shared" si="128"/>
        <v>51.86475548060708</v>
      </c>
      <c r="AY163" s="203"/>
      <c r="AZ163" s="188">
        <f t="shared" si="109"/>
        <v>34.660200475261213</v>
      </c>
      <c r="BA163" s="203"/>
      <c r="BB163" s="190">
        <v>0</v>
      </c>
      <c r="BC163" s="203"/>
      <c r="BD163" s="188">
        <f t="shared" si="129"/>
        <v>0</v>
      </c>
      <c r="BE163" s="203"/>
      <c r="BF163" s="188">
        <f t="shared" si="110"/>
        <v>0</v>
      </c>
      <c r="BG163" s="203"/>
      <c r="BH163" s="190">
        <f t="shared" si="111"/>
        <v>47988743</v>
      </c>
      <c r="BI163" s="203"/>
      <c r="BJ163" s="203">
        <v>68</v>
      </c>
      <c r="BK163" s="203"/>
      <c r="BL163" s="190">
        <v>17790</v>
      </c>
      <c r="BM163" s="203"/>
      <c r="BN163" s="190">
        <f t="shared" si="112"/>
        <v>17790</v>
      </c>
      <c r="BO163" s="203"/>
      <c r="BP163" s="190">
        <f t="shared" si="113"/>
        <v>17790</v>
      </c>
      <c r="BQ163" s="203"/>
      <c r="BR163" s="190">
        <f t="shared" si="114"/>
        <v>17790</v>
      </c>
      <c r="BS163" s="203"/>
      <c r="BT163" s="190">
        <f t="shared" si="115"/>
        <v>17790</v>
      </c>
      <c r="BU163" s="203"/>
      <c r="BV163" s="190">
        <f t="shared" si="116"/>
        <v>17790</v>
      </c>
      <c r="BW163" s="203"/>
      <c r="BX163" s="190">
        <f t="shared" si="117"/>
        <v>17790</v>
      </c>
      <c r="BY163" s="203"/>
      <c r="BZ163" s="190">
        <f t="shared" si="118"/>
        <v>17790</v>
      </c>
      <c r="CA163" s="203"/>
      <c r="CB163" s="190">
        <f t="shared" si="119"/>
        <v>17790</v>
      </c>
      <c r="CC163" s="203"/>
      <c r="CD163" s="190">
        <f t="shared" si="120"/>
        <v>0</v>
      </c>
    </row>
    <row r="164" spans="1:82" ht="9.75" customHeight="1" x14ac:dyDescent="0.25">
      <c r="A164" s="203">
        <v>69</v>
      </c>
      <c r="B164" s="211"/>
      <c r="C164" s="10" t="s">
        <v>190</v>
      </c>
      <c r="D164" s="203"/>
      <c r="E164" s="190">
        <v>3265985</v>
      </c>
      <c r="F164" s="203"/>
      <c r="G164" s="188">
        <f t="shared" si="121"/>
        <v>52.984831278390658</v>
      </c>
      <c r="H164" s="203"/>
      <c r="I164" s="188">
        <f t="shared" si="102"/>
        <v>42.817200115838574</v>
      </c>
      <c r="J164" s="203"/>
      <c r="K164" s="190">
        <v>1963583</v>
      </c>
      <c r="L164" s="203"/>
      <c r="M164" s="188">
        <f t="shared" si="122"/>
        <v>31.855661907852046</v>
      </c>
      <c r="N164" s="203"/>
      <c r="O164" s="188">
        <f t="shared" si="103"/>
        <v>54.324049671849608</v>
      </c>
      <c r="P164" s="203"/>
      <c r="Q164" s="190">
        <v>17731991</v>
      </c>
      <c r="R164" s="203"/>
      <c r="S164" s="188">
        <f t="shared" si="123"/>
        <v>287.67019792342637</v>
      </c>
      <c r="T164" s="203"/>
      <c r="U164" s="188">
        <f t="shared" si="104"/>
        <v>53.280932591222872</v>
      </c>
      <c r="V164" s="203"/>
      <c r="W164" s="190">
        <v>4335385</v>
      </c>
      <c r="X164" s="203"/>
      <c r="Y164" s="188">
        <f t="shared" si="124"/>
        <v>70.333955223880594</v>
      </c>
      <c r="Z164" s="203"/>
      <c r="AA164" s="188">
        <f t="shared" si="105"/>
        <v>47.221149384359038</v>
      </c>
      <c r="AB164" s="203"/>
      <c r="AC164" s="190">
        <v>23101690</v>
      </c>
      <c r="AD164" s="203"/>
      <c r="AE164" s="188">
        <f t="shared" si="125"/>
        <v>374.78406878650225</v>
      </c>
      <c r="AF164" s="203"/>
      <c r="AG164" s="188">
        <f t="shared" si="106"/>
        <v>97.433825358959879</v>
      </c>
      <c r="AH164" s="216"/>
      <c r="AI164" s="203"/>
      <c r="AJ164" s="190">
        <v>90854664</v>
      </c>
      <c r="AK164" s="203"/>
      <c r="AL164" s="188">
        <f t="shared" si="126"/>
        <v>1473.9562621674238</v>
      </c>
      <c r="AM164" s="203"/>
      <c r="AN164" s="188">
        <f t="shared" si="107"/>
        <v>72.575414846298642</v>
      </c>
      <c r="AO164" s="203"/>
      <c r="AP164" s="190">
        <v>1975372</v>
      </c>
      <c r="AQ164" s="203"/>
      <c r="AR164" s="188">
        <f t="shared" si="127"/>
        <v>32.046917585983131</v>
      </c>
      <c r="AS164" s="203"/>
      <c r="AT164" s="188">
        <f t="shared" si="108"/>
        <v>33.345210959912926</v>
      </c>
      <c r="AU164" s="203"/>
      <c r="AV164" s="190">
        <v>4946321</v>
      </c>
      <c r="AW164" s="203"/>
      <c r="AX164" s="188">
        <f t="shared" si="128"/>
        <v>80.245311486048024</v>
      </c>
      <c r="AY164" s="203"/>
      <c r="AZ164" s="188">
        <f t="shared" si="109"/>
        <v>53.626370307408031</v>
      </c>
      <c r="BA164" s="203"/>
      <c r="BB164" s="190">
        <v>0</v>
      </c>
      <c r="BC164" s="203"/>
      <c r="BD164" s="188">
        <f t="shared" si="129"/>
        <v>0</v>
      </c>
      <c r="BE164" s="203"/>
      <c r="BF164" s="188">
        <f t="shared" si="110"/>
        <v>0</v>
      </c>
      <c r="BG164" s="203"/>
      <c r="BH164" s="190">
        <f t="shared" si="111"/>
        <v>148174991</v>
      </c>
      <c r="BI164" s="203"/>
      <c r="BJ164" s="203">
        <v>69</v>
      </c>
      <c r="BK164" s="203"/>
      <c r="BL164" s="190">
        <v>61640</v>
      </c>
      <c r="BM164" s="203"/>
      <c r="BN164" s="190">
        <f t="shared" si="112"/>
        <v>61640</v>
      </c>
      <c r="BO164" s="203"/>
      <c r="BP164" s="190">
        <f t="shared" si="113"/>
        <v>61640</v>
      </c>
      <c r="BQ164" s="203"/>
      <c r="BR164" s="190">
        <f t="shared" si="114"/>
        <v>61640</v>
      </c>
      <c r="BS164" s="203"/>
      <c r="BT164" s="190">
        <f t="shared" si="115"/>
        <v>61640</v>
      </c>
      <c r="BU164" s="203"/>
      <c r="BV164" s="190">
        <f t="shared" si="116"/>
        <v>61640</v>
      </c>
      <c r="BW164" s="203"/>
      <c r="BX164" s="190">
        <f t="shared" si="117"/>
        <v>61640</v>
      </c>
      <c r="BY164" s="203"/>
      <c r="BZ164" s="190">
        <f t="shared" si="118"/>
        <v>61640</v>
      </c>
      <c r="CA164" s="203"/>
      <c r="CB164" s="190">
        <f t="shared" si="119"/>
        <v>61640</v>
      </c>
      <c r="CC164" s="203"/>
      <c r="CD164" s="190">
        <f t="shared" si="120"/>
        <v>0</v>
      </c>
    </row>
    <row r="165" spans="1:82" ht="9.75" customHeight="1" x14ac:dyDescent="0.25">
      <c r="A165" s="203">
        <v>70</v>
      </c>
      <c r="B165" s="211"/>
      <c r="C165" s="10" t="s">
        <v>191</v>
      </c>
      <c r="D165" s="203"/>
      <c r="E165" s="190">
        <v>3627008</v>
      </c>
      <c r="F165" s="203"/>
      <c r="G165" s="188">
        <f t="shared" si="121"/>
        <v>122.849478390462</v>
      </c>
      <c r="H165" s="203"/>
      <c r="I165" s="188">
        <f t="shared" si="102"/>
        <v>99.275029729424944</v>
      </c>
      <c r="J165" s="203"/>
      <c r="K165" s="190">
        <v>1761918</v>
      </c>
      <c r="L165" s="203"/>
      <c r="M165" s="188">
        <f t="shared" si="122"/>
        <v>59.677482725917898</v>
      </c>
      <c r="N165" s="203"/>
      <c r="O165" s="188">
        <f t="shared" si="103"/>
        <v>101.76911549574849</v>
      </c>
      <c r="P165" s="203"/>
      <c r="Q165" s="190">
        <v>10081977</v>
      </c>
      <c r="R165" s="203"/>
      <c r="S165" s="188">
        <f t="shared" si="123"/>
        <v>341.48411461861537</v>
      </c>
      <c r="T165" s="203"/>
      <c r="U165" s="188">
        <f t="shared" si="104"/>
        <v>63.248095295610028</v>
      </c>
      <c r="V165" s="203"/>
      <c r="W165" s="190">
        <v>2257421</v>
      </c>
      <c r="X165" s="203"/>
      <c r="Y165" s="188">
        <f t="shared" si="124"/>
        <v>76.460540577157573</v>
      </c>
      <c r="Z165" s="203"/>
      <c r="AA165" s="188">
        <f t="shared" si="105"/>
        <v>51.334445746866045</v>
      </c>
      <c r="AB165" s="203"/>
      <c r="AC165" s="190">
        <v>6506560</v>
      </c>
      <c r="AD165" s="203"/>
      <c r="AE165" s="188">
        <f t="shared" si="125"/>
        <v>220.38206205121259</v>
      </c>
      <c r="AF165" s="203"/>
      <c r="AG165" s="188">
        <f t="shared" si="106"/>
        <v>57.293436766591398</v>
      </c>
      <c r="AH165" s="216"/>
      <c r="AI165" s="203"/>
      <c r="AJ165" s="190">
        <v>48917620</v>
      </c>
      <c r="AK165" s="203"/>
      <c r="AL165" s="188">
        <f t="shared" si="126"/>
        <v>1656.876439506842</v>
      </c>
      <c r="AM165" s="203"/>
      <c r="AN165" s="188">
        <f t="shared" si="107"/>
        <v>81.582132409712244</v>
      </c>
      <c r="AO165" s="203"/>
      <c r="AP165" s="190">
        <v>621205</v>
      </c>
      <c r="AQ165" s="203"/>
      <c r="AR165" s="188">
        <f t="shared" si="127"/>
        <v>21.040678769814388</v>
      </c>
      <c r="AS165" s="203"/>
      <c r="AT165" s="188">
        <f t="shared" si="108"/>
        <v>21.89308442650642</v>
      </c>
      <c r="AU165" s="203"/>
      <c r="AV165" s="190">
        <v>1040055</v>
      </c>
      <c r="AW165" s="203"/>
      <c r="AX165" s="188">
        <f t="shared" si="128"/>
        <v>35.227442081018829</v>
      </c>
      <c r="AY165" s="203"/>
      <c r="AZ165" s="188">
        <f t="shared" si="109"/>
        <v>23.541809721156596</v>
      </c>
      <c r="BA165" s="203"/>
      <c r="BB165" s="190">
        <v>0</v>
      </c>
      <c r="BC165" s="203"/>
      <c r="BD165" s="188">
        <f t="shared" si="129"/>
        <v>0</v>
      </c>
      <c r="BE165" s="203"/>
      <c r="BF165" s="188">
        <f t="shared" si="110"/>
        <v>0</v>
      </c>
      <c r="BG165" s="203"/>
      <c r="BH165" s="190">
        <f t="shared" si="111"/>
        <v>74813764</v>
      </c>
      <c r="BI165" s="203"/>
      <c r="BJ165" s="203">
        <v>70</v>
      </c>
      <c r="BK165" s="203"/>
      <c r="BL165" s="190">
        <v>29524</v>
      </c>
      <c r="BM165" s="203"/>
      <c r="BN165" s="190">
        <f t="shared" si="112"/>
        <v>29524</v>
      </c>
      <c r="BO165" s="203"/>
      <c r="BP165" s="190">
        <f t="shared" si="113"/>
        <v>29524</v>
      </c>
      <c r="BQ165" s="203"/>
      <c r="BR165" s="190">
        <f t="shared" si="114"/>
        <v>29524</v>
      </c>
      <c r="BS165" s="203"/>
      <c r="BT165" s="190">
        <f t="shared" si="115"/>
        <v>29524</v>
      </c>
      <c r="BU165" s="203"/>
      <c r="BV165" s="190">
        <f t="shared" si="116"/>
        <v>29524</v>
      </c>
      <c r="BW165" s="203"/>
      <c r="BX165" s="190">
        <f t="shared" si="117"/>
        <v>29524</v>
      </c>
      <c r="BY165" s="203"/>
      <c r="BZ165" s="190">
        <f t="shared" si="118"/>
        <v>29524</v>
      </c>
      <c r="CA165" s="203"/>
      <c r="CB165" s="190">
        <f t="shared" si="119"/>
        <v>29524</v>
      </c>
      <c r="CC165" s="203"/>
      <c r="CD165" s="190">
        <f t="shared" si="120"/>
        <v>0</v>
      </c>
    </row>
    <row r="166" spans="1:82" ht="9.75" customHeight="1" x14ac:dyDescent="0.25">
      <c r="A166" s="203">
        <v>71</v>
      </c>
      <c r="B166" s="211"/>
      <c r="C166" s="10" t="s">
        <v>192</v>
      </c>
      <c r="D166" s="203"/>
      <c r="E166" s="190">
        <v>0</v>
      </c>
      <c r="F166" s="203"/>
      <c r="G166" s="188">
        <v>0</v>
      </c>
      <c r="H166" s="203"/>
      <c r="I166" s="188">
        <f t="shared" si="102"/>
        <v>0</v>
      </c>
      <c r="J166" s="203"/>
      <c r="K166" s="190">
        <v>0</v>
      </c>
      <c r="L166" s="203"/>
      <c r="M166" s="188">
        <v>0</v>
      </c>
      <c r="N166" s="203"/>
      <c r="O166" s="188">
        <f t="shared" si="103"/>
        <v>0</v>
      </c>
      <c r="P166" s="203"/>
      <c r="Q166" s="190">
        <v>0</v>
      </c>
      <c r="R166" s="203"/>
      <c r="S166" s="188">
        <v>0</v>
      </c>
      <c r="T166" s="203"/>
      <c r="U166" s="188">
        <f t="shared" si="104"/>
        <v>0</v>
      </c>
      <c r="V166" s="203"/>
      <c r="W166" s="190">
        <v>0</v>
      </c>
      <c r="X166" s="203"/>
      <c r="Y166" s="188">
        <v>0</v>
      </c>
      <c r="Z166" s="203"/>
      <c r="AA166" s="188">
        <f t="shared" si="105"/>
        <v>0</v>
      </c>
      <c r="AB166" s="203"/>
      <c r="AC166" s="190">
        <v>0</v>
      </c>
      <c r="AD166" s="203"/>
      <c r="AE166" s="188">
        <v>0</v>
      </c>
      <c r="AF166" s="203"/>
      <c r="AG166" s="188">
        <f t="shared" si="106"/>
        <v>0</v>
      </c>
      <c r="AH166" s="216"/>
      <c r="AI166" s="203"/>
      <c r="AJ166" s="190">
        <v>0</v>
      </c>
      <c r="AK166" s="203"/>
      <c r="AL166" s="188">
        <v>0</v>
      </c>
      <c r="AM166" s="203"/>
      <c r="AN166" s="188">
        <f t="shared" si="107"/>
        <v>0</v>
      </c>
      <c r="AO166" s="203"/>
      <c r="AP166" s="190">
        <v>0</v>
      </c>
      <c r="AQ166" s="203"/>
      <c r="AR166" s="188">
        <v>0</v>
      </c>
      <c r="AS166" s="203"/>
      <c r="AT166" s="188">
        <f t="shared" si="108"/>
        <v>0</v>
      </c>
      <c r="AU166" s="203"/>
      <c r="AV166" s="190">
        <v>0</v>
      </c>
      <c r="AW166" s="203"/>
      <c r="AX166" s="188">
        <v>0</v>
      </c>
      <c r="AY166" s="203"/>
      <c r="AZ166" s="188">
        <f t="shared" si="109"/>
        <v>0</v>
      </c>
      <c r="BA166" s="203"/>
      <c r="BB166" s="190">
        <v>0</v>
      </c>
      <c r="BC166" s="203"/>
      <c r="BD166" s="188">
        <v>0</v>
      </c>
      <c r="BE166" s="203"/>
      <c r="BF166" s="188">
        <f t="shared" si="110"/>
        <v>0</v>
      </c>
      <c r="BG166" s="203"/>
      <c r="BH166" s="190">
        <f t="shared" si="111"/>
        <v>0</v>
      </c>
      <c r="BI166" s="203"/>
      <c r="BJ166" s="203">
        <v>71</v>
      </c>
      <c r="BK166" s="203"/>
      <c r="BL166" s="190">
        <v>0</v>
      </c>
      <c r="BM166" s="203"/>
      <c r="BN166" s="190">
        <f t="shared" si="112"/>
        <v>0</v>
      </c>
      <c r="BO166" s="203"/>
      <c r="BP166" s="190">
        <f t="shared" si="113"/>
        <v>0</v>
      </c>
      <c r="BQ166" s="203"/>
      <c r="BR166" s="190">
        <f t="shared" si="114"/>
        <v>0</v>
      </c>
      <c r="BS166" s="203"/>
      <c r="BT166" s="190">
        <f t="shared" si="115"/>
        <v>0</v>
      </c>
      <c r="BU166" s="203"/>
      <c r="BV166" s="190">
        <f t="shared" si="116"/>
        <v>0</v>
      </c>
      <c r="BW166" s="203"/>
      <c r="BX166" s="190">
        <f t="shared" si="117"/>
        <v>0</v>
      </c>
      <c r="BY166" s="203"/>
      <c r="BZ166" s="190">
        <f t="shared" si="118"/>
        <v>0</v>
      </c>
      <c r="CA166" s="203"/>
      <c r="CB166" s="190">
        <f t="shared" si="119"/>
        <v>0</v>
      </c>
      <c r="CC166" s="203"/>
      <c r="CD166" s="190">
        <f t="shared" si="120"/>
        <v>0</v>
      </c>
    </row>
    <row r="167" spans="1:82" ht="9.75" customHeight="1" x14ac:dyDescent="0.25">
      <c r="A167" s="203">
        <v>72</v>
      </c>
      <c r="B167" s="211"/>
      <c r="C167" s="10" t="s">
        <v>193</v>
      </c>
      <c r="D167" s="203"/>
      <c r="E167" s="190">
        <v>4921693</v>
      </c>
      <c r="F167" s="203"/>
      <c r="G167" s="188">
        <f t="shared" ref="G167:G187" si="130">(E167/$BL167)</f>
        <v>132.26091045899173</v>
      </c>
      <c r="H167" s="203"/>
      <c r="I167" s="188">
        <f t="shared" si="102"/>
        <v>106.88043604161237</v>
      </c>
      <c r="J167" s="203"/>
      <c r="K167" s="190">
        <v>2504136</v>
      </c>
      <c r="L167" s="203"/>
      <c r="M167" s="188">
        <f t="shared" ref="M167:M187" si="131">(K167/$BL167)</f>
        <v>67.293776201225413</v>
      </c>
      <c r="N167" s="203"/>
      <c r="O167" s="188">
        <f t="shared" si="103"/>
        <v>114.7573216822916</v>
      </c>
      <c r="P167" s="203"/>
      <c r="Q167" s="190">
        <v>17958009</v>
      </c>
      <c r="R167" s="203"/>
      <c r="S167" s="188">
        <f t="shared" ref="S167:S187" si="132">(Q167/$BL167)</f>
        <v>482.58650435343435</v>
      </c>
      <c r="T167" s="203"/>
      <c r="U167" s="188">
        <f t="shared" si="104"/>
        <v>89.382421931428425</v>
      </c>
      <c r="V167" s="203"/>
      <c r="W167" s="190">
        <v>3010979</v>
      </c>
      <c r="X167" s="203"/>
      <c r="Y167" s="188">
        <f t="shared" ref="Y167:Y187" si="133">(W167/$BL167)</f>
        <v>80.91419434590992</v>
      </c>
      <c r="Z167" s="203"/>
      <c r="AA167" s="188">
        <f t="shared" si="105"/>
        <v>54.324561250125299</v>
      </c>
      <c r="AB167" s="203"/>
      <c r="AC167" s="190">
        <v>7190154</v>
      </c>
      <c r="AD167" s="203"/>
      <c r="AE167" s="188">
        <f t="shared" ref="AE167:AE187" si="134">(AC167/$BL167)</f>
        <v>193.22138019993551</v>
      </c>
      <c r="AF167" s="203"/>
      <c r="AG167" s="188">
        <f t="shared" si="106"/>
        <v>50.232386544536411</v>
      </c>
      <c r="AH167" s="216"/>
      <c r="AI167" s="203"/>
      <c r="AJ167" s="190">
        <v>69627074</v>
      </c>
      <c r="AK167" s="203"/>
      <c r="AL167" s="188">
        <f t="shared" ref="AL167:AL187" si="135">(AJ167/$BL167)</f>
        <v>1871.0919595829303</v>
      </c>
      <c r="AM167" s="203"/>
      <c r="AN167" s="188">
        <f t="shared" si="107"/>
        <v>92.129786119040418</v>
      </c>
      <c r="AO167" s="203"/>
      <c r="AP167" s="190">
        <v>1614248</v>
      </c>
      <c r="AQ167" s="203"/>
      <c r="AR167" s="188">
        <f t="shared" ref="AR167:AR187" si="136">(AP167/$BL167)</f>
        <v>43.379769966677415</v>
      </c>
      <c r="AS167" s="203"/>
      <c r="AT167" s="188">
        <f t="shared" si="108"/>
        <v>45.137182914716121</v>
      </c>
      <c r="AU167" s="203"/>
      <c r="AV167" s="190">
        <v>1388707</v>
      </c>
      <c r="AW167" s="203"/>
      <c r="AX167" s="188">
        <f t="shared" ref="AX167:AX187" si="137">(AV167/$BL167)</f>
        <v>37.318795012361605</v>
      </c>
      <c r="AY167" s="203"/>
      <c r="AZ167" s="188">
        <f t="shared" si="109"/>
        <v>24.939419932429445</v>
      </c>
      <c r="BA167" s="203"/>
      <c r="BB167" s="190">
        <v>0</v>
      </c>
      <c r="BC167" s="203"/>
      <c r="BD167" s="188">
        <f>(BB167/$BL167)</f>
        <v>0</v>
      </c>
      <c r="BE167" s="203"/>
      <c r="BF167" s="188">
        <f t="shared" si="110"/>
        <v>0</v>
      </c>
      <c r="BG167" s="203"/>
      <c r="BH167" s="190">
        <f t="shared" si="111"/>
        <v>108215000</v>
      </c>
      <c r="BI167" s="203"/>
      <c r="BJ167" s="203">
        <v>72</v>
      </c>
      <c r="BK167" s="203"/>
      <c r="BL167" s="190">
        <v>37212</v>
      </c>
      <c r="BM167" s="203"/>
      <c r="BN167" s="190">
        <f t="shared" si="112"/>
        <v>37212</v>
      </c>
      <c r="BO167" s="203"/>
      <c r="BP167" s="190">
        <f t="shared" si="113"/>
        <v>37212</v>
      </c>
      <c r="BQ167" s="203"/>
      <c r="BR167" s="190">
        <f t="shared" si="114"/>
        <v>37212</v>
      </c>
      <c r="BS167" s="203"/>
      <c r="BT167" s="190">
        <f t="shared" si="115"/>
        <v>37212</v>
      </c>
      <c r="BU167" s="203"/>
      <c r="BV167" s="190">
        <f t="shared" si="116"/>
        <v>37212</v>
      </c>
      <c r="BW167" s="203"/>
      <c r="BX167" s="190">
        <f t="shared" si="117"/>
        <v>37212</v>
      </c>
      <c r="BY167" s="203"/>
      <c r="BZ167" s="190">
        <f t="shared" si="118"/>
        <v>37212</v>
      </c>
      <c r="CA167" s="203"/>
      <c r="CB167" s="190">
        <f t="shared" si="119"/>
        <v>37212</v>
      </c>
      <c r="CC167" s="203"/>
      <c r="CD167" s="190">
        <f t="shared" si="120"/>
        <v>0</v>
      </c>
    </row>
    <row r="168" spans="1:82" ht="9.75" customHeight="1" x14ac:dyDescent="0.25">
      <c r="A168" s="203">
        <v>73</v>
      </c>
      <c r="B168" s="211"/>
      <c r="C168" s="10" t="s">
        <v>194</v>
      </c>
      <c r="D168" s="203"/>
      <c r="E168" s="190">
        <v>43420000</v>
      </c>
      <c r="F168" s="203"/>
      <c r="G168" s="188">
        <f t="shared" si="130"/>
        <v>93.770381344402068</v>
      </c>
      <c r="H168" s="203"/>
      <c r="I168" s="188">
        <f t="shared" si="102"/>
        <v>75.776124715135808</v>
      </c>
      <c r="J168" s="203"/>
      <c r="K168" s="190">
        <v>20453000</v>
      </c>
      <c r="L168" s="203"/>
      <c r="M168" s="188">
        <f t="shared" si="131"/>
        <v>44.170557568794464</v>
      </c>
      <c r="N168" s="203"/>
      <c r="O168" s="188">
        <f t="shared" si="103"/>
        <v>75.324869103066078</v>
      </c>
      <c r="P168" s="203"/>
      <c r="Q168" s="190">
        <v>313003000</v>
      </c>
      <c r="R168" s="203"/>
      <c r="S168" s="188">
        <f t="shared" si="132"/>
        <v>675.96523887475541</v>
      </c>
      <c r="T168" s="203"/>
      <c r="U168" s="188">
        <f t="shared" si="104"/>
        <v>125.19912937273628</v>
      </c>
      <c r="V168" s="203"/>
      <c r="W168" s="190">
        <v>47650000</v>
      </c>
      <c r="X168" s="203"/>
      <c r="Y168" s="188">
        <f t="shared" si="133"/>
        <v>102.9055428618323</v>
      </c>
      <c r="Z168" s="203"/>
      <c r="AA168" s="188">
        <f t="shared" si="105"/>
        <v>69.089218663864557</v>
      </c>
      <c r="AB168" s="203"/>
      <c r="AC168" s="190">
        <v>116580000</v>
      </c>
      <c r="AD168" s="203"/>
      <c r="AE168" s="188">
        <f t="shared" si="134"/>
        <v>251.7676429555595</v>
      </c>
      <c r="AF168" s="203"/>
      <c r="AG168" s="188">
        <f t="shared" si="106"/>
        <v>65.45284764690193</v>
      </c>
      <c r="AH168" s="216"/>
      <c r="AI168" s="203"/>
      <c r="AJ168" s="190">
        <v>1057059000</v>
      </c>
      <c r="AK168" s="203"/>
      <c r="AL168" s="188">
        <f t="shared" si="135"/>
        <v>2282.8379901780818</v>
      </c>
      <c r="AM168" s="203"/>
      <c r="AN168" s="188">
        <f t="shared" si="107"/>
        <v>112.40354847466017</v>
      </c>
      <c r="AO168" s="203"/>
      <c r="AP168" s="190">
        <v>54867000</v>
      </c>
      <c r="AQ168" s="203"/>
      <c r="AR168" s="188">
        <f t="shared" si="136"/>
        <v>118.49146737041244</v>
      </c>
      <c r="AS168" s="203"/>
      <c r="AT168" s="188">
        <f t="shared" si="108"/>
        <v>123.29182567449814</v>
      </c>
      <c r="AU168" s="203"/>
      <c r="AV168" s="190">
        <v>58968000</v>
      </c>
      <c r="AW168" s="203"/>
      <c r="AX168" s="188">
        <f t="shared" si="137"/>
        <v>127.34803885575083</v>
      </c>
      <c r="AY168" s="203"/>
      <c r="AZ168" s="188">
        <f t="shared" si="109"/>
        <v>85.104200645891353</v>
      </c>
      <c r="BA168" s="203"/>
      <c r="BB168" s="190">
        <v>0</v>
      </c>
      <c r="BC168" s="203"/>
      <c r="BD168" s="188">
        <f>(BB168/$BL168)</f>
        <v>0</v>
      </c>
      <c r="BE168" s="203"/>
      <c r="BF168" s="188">
        <f t="shared" si="110"/>
        <v>0</v>
      </c>
      <c r="BG168" s="203"/>
      <c r="BH168" s="190">
        <f t="shared" si="111"/>
        <v>1712000000</v>
      </c>
      <c r="BI168" s="203"/>
      <c r="BJ168" s="203">
        <v>73</v>
      </c>
      <c r="BK168" s="203"/>
      <c r="BL168" s="190">
        <v>463046</v>
      </c>
      <c r="BM168" s="203"/>
      <c r="BN168" s="190">
        <f t="shared" si="112"/>
        <v>463046</v>
      </c>
      <c r="BO168" s="203"/>
      <c r="BP168" s="190">
        <f t="shared" si="113"/>
        <v>463046</v>
      </c>
      <c r="BQ168" s="203"/>
      <c r="BR168" s="190">
        <f t="shared" si="114"/>
        <v>463046</v>
      </c>
      <c r="BS168" s="203"/>
      <c r="BT168" s="190">
        <f t="shared" si="115"/>
        <v>463046</v>
      </c>
      <c r="BU168" s="203"/>
      <c r="BV168" s="190">
        <f t="shared" si="116"/>
        <v>463046</v>
      </c>
      <c r="BW168" s="203"/>
      <c r="BX168" s="190">
        <f t="shared" si="117"/>
        <v>463046</v>
      </c>
      <c r="BY168" s="203"/>
      <c r="BZ168" s="190">
        <f t="shared" si="118"/>
        <v>463046</v>
      </c>
      <c r="CA168" s="203"/>
      <c r="CB168" s="190">
        <f t="shared" si="119"/>
        <v>463046</v>
      </c>
      <c r="CC168" s="203"/>
      <c r="CD168" s="190">
        <f t="shared" si="120"/>
        <v>0</v>
      </c>
    </row>
    <row r="169" spans="1:82" ht="9.75" customHeight="1" x14ac:dyDescent="0.25">
      <c r="A169" s="203">
        <v>74</v>
      </c>
      <c r="B169" s="211"/>
      <c r="C169" s="10" t="s">
        <v>195</v>
      </c>
      <c r="D169" s="203"/>
      <c r="E169" s="190">
        <v>2529939</v>
      </c>
      <c r="F169" s="203"/>
      <c r="G169" s="188">
        <f t="shared" si="130"/>
        <v>74.011613960155628</v>
      </c>
      <c r="H169" s="203"/>
      <c r="I169" s="188">
        <f t="shared" si="102"/>
        <v>59.809005886569807</v>
      </c>
      <c r="J169" s="203"/>
      <c r="K169" s="190">
        <v>2829933</v>
      </c>
      <c r="L169" s="203"/>
      <c r="M169" s="188">
        <f t="shared" si="131"/>
        <v>82.787730743351958</v>
      </c>
      <c r="N169" s="203"/>
      <c r="O169" s="188">
        <f t="shared" si="103"/>
        <v>141.17944904522656</v>
      </c>
      <c r="P169" s="203"/>
      <c r="Q169" s="190">
        <v>10992719</v>
      </c>
      <c r="R169" s="203"/>
      <c r="S169" s="188">
        <f t="shared" si="132"/>
        <v>321.58438405055142</v>
      </c>
      <c r="T169" s="203"/>
      <c r="U169" s="188">
        <f t="shared" si="104"/>
        <v>59.562359996527213</v>
      </c>
      <c r="V169" s="203"/>
      <c r="W169" s="190">
        <v>5987642</v>
      </c>
      <c r="X169" s="203"/>
      <c r="Y169" s="188">
        <f t="shared" si="133"/>
        <v>175.16432144633296</v>
      </c>
      <c r="Z169" s="203"/>
      <c r="AA169" s="188">
        <f t="shared" si="105"/>
        <v>117.60266522049301</v>
      </c>
      <c r="AB169" s="203"/>
      <c r="AC169" s="190">
        <v>24976079</v>
      </c>
      <c r="AD169" s="203"/>
      <c r="AE169" s="188">
        <f t="shared" si="134"/>
        <v>730.6579001257935</v>
      </c>
      <c r="AF169" s="203"/>
      <c r="AG169" s="188">
        <f t="shared" si="106"/>
        <v>189.95149518629921</v>
      </c>
      <c r="AH169" s="216"/>
      <c r="AI169" s="203"/>
      <c r="AJ169" s="190">
        <v>48075143</v>
      </c>
      <c r="AK169" s="203"/>
      <c r="AL169" s="188">
        <f t="shared" si="135"/>
        <v>1406.4050258900622</v>
      </c>
      <c r="AM169" s="203"/>
      <c r="AN169" s="188">
        <f t="shared" si="107"/>
        <v>69.249292408309387</v>
      </c>
      <c r="AO169" s="203"/>
      <c r="AP169" s="190">
        <v>1449939</v>
      </c>
      <c r="AQ169" s="203"/>
      <c r="AR169" s="188">
        <f t="shared" si="136"/>
        <v>42.416961647602612</v>
      </c>
      <c r="AS169" s="203"/>
      <c r="AT169" s="188">
        <f t="shared" si="108"/>
        <v>44.135369045180326</v>
      </c>
      <c r="AU169" s="203"/>
      <c r="AV169" s="190">
        <v>6093282</v>
      </c>
      <c r="AW169" s="203"/>
      <c r="AX169" s="188">
        <f t="shared" si="137"/>
        <v>178.2547465114238</v>
      </c>
      <c r="AY169" s="203"/>
      <c r="AZ169" s="188">
        <f t="shared" si="109"/>
        <v>119.12415652018224</v>
      </c>
      <c r="BA169" s="203"/>
      <c r="BB169" s="190">
        <v>0</v>
      </c>
      <c r="BC169" s="203"/>
      <c r="BD169" s="188">
        <f>(BB169/$BL169)</f>
        <v>0</v>
      </c>
      <c r="BE169" s="203"/>
      <c r="BF169" s="188">
        <f t="shared" si="110"/>
        <v>0</v>
      </c>
      <c r="BG169" s="203"/>
      <c r="BH169" s="190">
        <f t="shared" si="111"/>
        <v>102934676</v>
      </c>
      <c r="BI169" s="203"/>
      <c r="BJ169" s="203">
        <v>74</v>
      </c>
      <c r="BK169" s="203"/>
      <c r="BL169" s="190">
        <v>34183</v>
      </c>
      <c r="BM169" s="203"/>
      <c r="BN169" s="190">
        <f t="shared" si="112"/>
        <v>34183</v>
      </c>
      <c r="BO169" s="203"/>
      <c r="BP169" s="190">
        <f t="shared" si="113"/>
        <v>34183</v>
      </c>
      <c r="BQ169" s="203"/>
      <c r="BR169" s="190">
        <f t="shared" si="114"/>
        <v>34183</v>
      </c>
      <c r="BS169" s="203"/>
      <c r="BT169" s="190">
        <f t="shared" si="115"/>
        <v>34183</v>
      </c>
      <c r="BU169" s="203"/>
      <c r="BV169" s="190">
        <f t="shared" si="116"/>
        <v>34183</v>
      </c>
      <c r="BW169" s="203"/>
      <c r="BX169" s="190">
        <f t="shared" si="117"/>
        <v>34183</v>
      </c>
      <c r="BY169" s="203"/>
      <c r="BZ169" s="190">
        <f t="shared" si="118"/>
        <v>34183</v>
      </c>
      <c r="CA169" s="203"/>
      <c r="CB169" s="190">
        <f t="shared" si="119"/>
        <v>34183</v>
      </c>
      <c r="CC169" s="203"/>
      <c r="CD169" s="190">
        <f t="shared" si="120"/>
        <v>0</v>
      </c>
    </row>
    <row r="170" spans="1:82" ht="9.75" customHeight="1" x14ac:dyDescent="0.25">
      <c r="A170" s="203">
        <v>75</v>
      </c>
      <c r="B170" s="211"/>
      <c r="C170" s="10" t="s">
        <v>196</v>
      </c>
      <c r="D170" s="203"/>
      <c r="E170" s="190">
        <v>1436290</v>
      </c>
      <c r="F170" s="203"/>
      <c r="G170" s="188">
        <f t="shared" si="130"/>
        <v>198.95968970771574</v>
      </c>
      <c r="H170" s="203"/>
      <c r="I170" s="188">
        <f t="shared" si="102"/>
        <v>160.77991839665933</v>
      </c>
      <c r="J170" s="203"/>
      <c r="K170" s="190">
        <v>1423199</v>
      </c>
      <c r="L170" s="203"/>
      <c r="M170" s="188">
        <f t="shared" si="131"/>
        <v>197.14628064828923</v>
      </c>
      <c r="N170" s="203"/>
      <c r="O170" s="188">
        <f t="shared" si="103"/>
        <v>336.19720015669276</v>
      </c>
      <c r="P170" s="203"/>
      <c r="Q170" s="190">
        <v>4069356</v>
      </c>
      <c r="R170" s="203"/>
      <c r="S170" s="188">
        <f t="shared" si="132"/>
        <v>563.70078958304475</v>
      </c>
      <c r="T170" s="203"/>
      <c r="U170" s="188">
        <f t="shared" si="104"/>
        <v>104.40603158825672</v>
      </c>
      <c r="V170" s="203"/>
      <c r="W170" s="190">
        <v>1183188</v>
      </c>
      <c r="X170" s="203"/>
      <c r="Y170" s="188">
        <f t="shared" si="133"/>
        <v>163.89915500761879</v>
      </c>
      <c r="Z170" s="203"/>
      <c r="AA170" s="188">
        <f t="shared" si="105"/>
        <v>110.03940355620976</v>
      </c>
      <c r="AB170" s="203"/>
      <c r="AC170" s="190">
        <v>4124752</v>
      </c>
      <c r="AD170" s="203"/>
      <c r="AE170" s="188">
        <f t="shared" si="134"/>
        <v>571.37442859121757</v>
      </c>
      <c r="AF170" s="203"/>
      <c r="AG170" s="188">
        <f t="shared" si="106"/>
        <v>148.54205641714611</v>
      </c>
      <c r="AH170" s="216"/>
      <c r="AI170" s="203"/>
      <c r="AJ170" s="190">
        <v>12980054</v>
      </c>
      <c r="AK170" s="203"/>
      <c r="AL170" s="188">
        <f t="shared" si="135"/>
        <v>1798.0404488156255</v>
      </c>
      <c r="AM170" s="203"/>
      <c r="AN170" s="188">
        <f t="shared" si="107"/>
        <v>88.532838343066473</v>
      </c>
      <c r="AO170" s="203"/>
      <c r="AP170" s="190">
        <v>357649</v>
      </c>
      <c r="AQ170" s="203"/>
      <c r="AR170" s="188">
        <f t="shared" si="136"/>
        <v>49.542734450754949</v>
      </c>
      <c r="AS170" s="203"/>
      <c r="AT170" s="188">
        <f t="shared" si="108"/>
        <v>51.549823079207357</v>
      </c>
      <c r="AU170" s="203"/>
      <c r="AV170" s="190">
        <v>308779</v>
      </c>
      <c r="AW170" s="203"/>
      <c r="AX170" s="188">
        <f t="shared" si="137"/>
        <v>42.773098767142265</v>
      </c>
      <c r="AY170" s="203"/>
      <c r="AZ170" s="188">
        <f t="shared" si="109"/>
        <v>28.584424325911158</v>
      </c>
      <c r="BA170" s="203"/>
      <c r="BB170" s="190">
        <v>0</v>
      </c>
      <c r="BC170" s="203"/>
      <c r="BD170" s="188">
        <v>0</v>
      </c>
      <c r="BE170" s="203"/>
      <c r="BF170" s="188">
        <f t="shared" si="110"/>
        <v>0</v>
      </c>
      <c r="BG170" s="203"/>
      <c r="BH170" s="190">
        <f t="shared" si="111"/>
        <v>25883267</v>
      </c>
      <c r="BI170" s="203"/>
      <c r="BJ170" s="203">
        <v>75</v>
      </c>
      <c r="BK170" s="203"/>
      <c r="BL170" s="190">
        <v>7219</v>
      </c>
      <c r="BM170" s="203"/>
      <c r="BN170" s="190">
        <f t="shared" si="112"/>
        <v>7219</v>
      </c>
      <c r="BO170" s="203"/>
      <c r="BP170" s="190">
        <f t="shared" si="113"/>
        <v>7219</v>
      </c>
      <c r="BQ170" s="203"/>
      <c r="BR170" s="190">
        <f t="shared" si="114"/>
        <v>7219</v>
      </c>
      <c r="BS170" s="203"/>
      <c r="BT170" s="190">
        <f t="shared" si="115"/>
        <v>7219</v>
      </c>
      <c r="BU170" s="203"/>
      <c r="BV170" s="190">
        <f t="shared" si="116"/>
        <v>7219</v>
      </c>
      <c r="BW170" s="203"/>
      <c r="BX170" s="190">
        <f t="shared" si="117"/>
        <v>7219</v>
      </c>
      <c r="BY170" s="203"/>
      <c r="BZ170" s="190">
        <f t="shared" si="118"/>
        <v>7219</v>
      </c>
      <c r="CA170" s="203"/>
      <c r="CB170" s="190">
        <f t="shared" si="119"/>
        <v>7219</v>
      </c>
      <c r="CC170" s="203"/>
      <c r="CD170" s="190">
        <f t="shared" si="120"/>
        <v>0</v>
      </c>
    </row>
    <row r="171" spans="1:82" ht="9.75" customHeight="1" x14ac:dyDescent="0.25">
      <c r="A171" s="203">
        <v>76</v>
      </c>
      <c r="B171" s="211"/>
      <c r="C171" s="10" t="s">
        <v>112</v>
      </c>
      <c r="D171" s="203"/>
      <c r="E171" s="190">
        <v>1197305</v>
      </c>
      <c r="F171" s="203"/>
      <c r="G171" s="188">
        <f t="shared" si="130"/>
        <v>130.92454893384362</v>
      </c>
      <c r="H171" s="203"/>
      <c r="I171" s="188">
        <f t="shared" si="102"/>
        <v>105.8005183091441</v>
      </c>
      <c r="J171" s="203"/>
      <c r="K171" s="190">
        <v>894282</v>
      </c>
      <c r="L171" s="203"/>
      <c r="M171" s="188">
        <f t="shared" si="131"/>
        <v>97.789174412247135</v>
      </c>
      <c r="N171" s="203"/>
      <c r="O171" s="188">
        <f t="shared" si="103"/>
        <v>166.76168850318749</v>
      </c>
      <c r="P171" s="203"/>
      <c r="Q171" s="190">
        <v>4731470</v>
      </c>
      <c r="R171" s="203"/>
      <c r="S171" s="188">
        <f t="shared" si="132"/>
        <v>517.38326954620015</v>
      </c>
      <c r="T171" s="203"/>
      <c r="U171" s="188">
        <f t="shared" si="104"/>
        <v>95.827316515614285</v>
      </c>
      <c r="V171" s="203"/>
      <c r="W171" s="190">
        <v>1027492</v>
      </c>
      <c r="X171" s="203"/>
      <c r="Y171" s="188">
        <f t="shared" si="133"/>
        <v>112.35560415527611</v>
      </c>
      <c r="Z171" s="203"/>
      <c r="AA171" s="188">
        <f t="shared" si="105"/>
        <v>75.433846299387412</v>
      </c>
      <c r="AB171" s="203"/>
      <c r="AC171" s="190">
        <v>3213211</v>
      </c>
      <c r="AD171" s="203"/>
      <c r="AE171" s="188">
        <f t="shared" si="134"/>
        <v>351.36260251503552</v>
      </c>
      <c r="AF171" s="203"/>
      <c r="AG171" s="188">
        <f t="shared" si="106"/>
        <v>91.344871093284198</v>
      </c>
      <c r="AH171" s="216"/>
      <c r="AI171" s="203"/>
      <c r="AJ171" s="190">
        <v>15111949</v>
      </c>
      <c r="AK171" s="203"/>
      <c r="AL171" s="188">
        <f t="shared" si="135"/>
        <v>1652.4821213778021</v>
      </c>
      <c r="AM171" s="203"/>
      <c r="AN171" s="188">
        <f t="shared" si="107"/>
        <v>81.365762718584008</v>
      </c>
      <c r="AO171" s="203"/>
      <c r="AP171" s="190">
        <v>141540</v>
      </c>
      <c r="AQ171" s="203"/>
      <c r="AR171" s="188">
        <f t="shared" si="136"/>
        <v>15.477310005467469</v>
      </c>
      <c r="AS171" s="203"/>
      <c r="AT171" s="188">
        <f t="shared" si="108"/>
        <v>16.104330965359868</v>
      </c>
      <c r="AU171" s="203"/>
      <c r="AV171" s="190">
        <v>2091347</v>
      </c>
      <c r="AW171" s="203"/>
      <c r="AX171" s="188">
        <f t="shared" si="137"/>
        <v>228.68747949699289</v>
      </c>
      <c r="AY171" s="203"/>
      <c r="AZ171" s="188">
        <f t="shared" si="109"/>
        <v>152.82736440378534</v>
      </c>
      <c r="BA171" s="203"/>
      <c r="BB171" s="190">
        <v>0</v>
      </c>
      <c r="BC171" s="203"/>
      <c r="BD171" s="188">
        <f>(BB171/$BL171)</f>
        <v>0</v>
      </c>
      <c r="BE171" s="203"/>
      <c r="BF171" s="188">
        <f t="shared" si="110"/>
        <v>0</v>
      </c>
      <c r="BG171" s="203"/>
      <c r="BH171" s="190">
        <f t="shared" si="111"/>
        <v>28408596</v>
      </c>
      <c r="BI171" s="203"/>
      <c r="BJ171" s="203">
        <v>76</v>
      </c>
      <c r="BK171" s="203"/>
      <c r="BL171" s="190">
        <v>9145</v>
      </c>
      <c r="BM171" s="203"/>
      <c r="BN171" s="190">
        <f t="shared" si="112"/>
        <v>9145</v>
      </c>
      <c r="BO171" s="203"/>
      <c r="BP171" s="190">
        <f t="shared" si="113"/>
        <v>9145</v>
      </c>
      <c r="BQ171" s="203"/>
      <c r="BR171" s="190">
        <f t="shared" si="114"/>
        <v>9145</v>
      </c>
      <c r="BS171" s="203"/>
      <c r="BT171" s="190">
        <f t="shared" si="115"/>
        <v>9145</v>
      </c>
      <c r="BU171" s="203"/>
      <c r="BV171" s="190">
        <f t="shared" si="116"/>
        <v>9145</v>
      </c>
      <c r="BW171" s="203"/>
      <c r="BX171" s="190">
        <f t="shared" si="117"/>
        <v>9145</v>
      </c>
      <c r="BY171" s="203"/>
      <c r="BZ171" s="190">
        <f t="shared" si="118"/>
        <v>9145</v>
      </c>
      <c r="CA171" s="203"/>
      <c r="CB171" s="190">
        <f t="shared" si="119"/>
        <v>9145</v>
      </c>
      <c r="CC171" s="203"/>
      <c r="CD171" s="190">
        <f t="shared" si="120"/>
        <v>0</v>
      </c>
    </row>
    <row r="172" spans="1:82" ht="9.75" customHeight="1" x14ac:dyDescent="0.25">
      <c r="A172" s="203">
        <v>77</v>
      </c>
      <c r="B172" s="211"/>
      <c r="C172" s="10" t="s">
        <v>113</v>
      </c>
      <c r="D172" s="203"/>
      <c r="E172" s="190">
        <v>14202657</v>
      </c>
      <c r="F172" s="203"/>
      <c r="G172" s="188">
        <f t="shared" si="130"/>
        <v>151.62115680245964</v>
      </c>
      <c r="H172" s="203"/>
      <c r="I172" s="188">
        <f t="shared" si="102"/>
        <v>122.52550882904384</v>
      </c>
      <c r="J172" s="203"/>
      <c r="K172" s="190">
        <v>4948183</v>
      </c>
      <c r="L172" s="203"/>
      <c r="M172" s="188">
        <f t="shared" si="131"/>
        <v>52.824568707831581</v>
      </c>
      <c r="N172" s="203"/>
      <c r="O172" s="188">
        <f t="shared" si="103"/>
        <v>90.082714422296846</v>
      </c>
      <c r="P172" s="203"/>
      <c r="Q172" s="190">
        <v>49765180</v>
      </c>
      <c r="R172" s="203"/>
      <c r="S172" s="188">
        <f t="shared" si="132"/>
        <v>531.27060380903583</v>
      </c>
      <c r="T172" s="203"/>
      <c r="U172" s="188">
        <f t="shared" si="104"/>
        <v>98.399463808142954</v>
      </c>
      <c r="V172" s="203"/>
      <c r="W172" s="190">
        <v>17649136</v>
      </c>
      <c r="X172" s="203"/>
      <c r="Y172" s="188">
        <f t="shared" si="133"/>
        <v>188.41421129046034</v>
      </c>
      <c r="Z172" s="203"/>
      <c r="AA172" s="188">
        <f t="shared" si="105"/>
        <v>126.4984400374253</v>
      </c>
      <c r="AB172" s="203"/>
      <c r="AC172" s="190">
        <v>26374794</v>
      </c>
      <c r="AD172" s="203"/>
      <c r="AE172" s="188">
        <f t="shared" si="134"/>
        <v>281.56539841147833</v>
      </c>
      <c r="AF172" s="203"/>
      <c r="AG172" s="188">
        <f t="shared" si="106"/>
        <v>73.199466414827413</v>
      </c>
      <c r="AH172" s="216"/>
      <c r="AI172" s="203"/>
      <c r="AJ172" s="190">
        <v>153729400</v>
      </c>
      <c r="AK172" s="203"/>
      <c r="AL172" s="188">
        <f t="shared" si="135"/>
        <v>1641.1456998889744</v>
      </c>
      <c r="AM172" s="203"/>
      <c r="AN172" s="188">
        <f t="shared" si="107"/>
        <v>80.807574179655234</v>
      </c>
      <c r="AO172" s="203"/>
      <c r="AP172" s="190">
        <v>12657640</v>
      </c>
      <c r="AQ172" s="203"/>
      <c r="AR172" s="188">
        <f t="shared" si="136"/>
        <v>135.1272525407806</v>
      </c>
      <c r="AS172" s="203"/>
      <c r="AT172" s="188">
        <f t="shared" si="108"/>
        <v>140.60156426328354</v>
      </c>
      <c r="AU172" s="203"/>
      <c r="AV172" s="190">
        <v>2583343</v>
      </c>
      <c r="AW172" s="203"/>
      <c r="AX172" s="188">
        <f t="shared" si="137"/>
        <v>27.578604065248953</v>
      </c>
      <c r="AY172" s="203"/>
      <c r="AZ172" s="188">
        <f t="shared" si="109"/>
        <v>18.430241054289723</v>
      </c>
      <c r="BA172" s="203"/>
      <c r="BB172" s="190">
        <v>0</v>
      </c>
      <c r="BC172" s="203"/>
      <c r="BD172" s="188">
        <f>(BB172/$BL172)</f>
        <v>0</v>
      </c>
      <c r="BE172" s="203"/>
      <c r="BF172" s="188">
        <f t="shared" si="110"/>
        <v>0</v>
      </c>
      <c r="BG172" s="203"/>
      <c r="BH172" s="190">
        <f t="shared" si="111"/>
        <v>281910333</v>
      </c>
      <c r="BI172" s="203"/>
      <c r="BJ172" s="203">
        <v>77</v>
      </c>
      <c r="BK172" s="203"/>
      <c r="BL172" s="190">
        <v>93672</v>
      </c>
      <c r="BM172" s="203"/>
      <c r="BN172" s="190">
        <f t="shared" si="112"/>
        <v>93672</v>
      </c>
      <c r="BO172" s="203"/>
      <c r="BP172" s="190">
        <f t="shared" si="113"/>
        <v>93672</v>
      </c>
      <c r="BQ172" s="203"/>
      <c r="BR172" s="190">
        <f t="shared" si="114"/>
        <v>93672</v>
      </c>
      <c r="BS172" s="203"/>
      <c r="BT172" s="190">
        <f t="shared" si="115"/>
        <v>93672</v>
      </c>
      <c r="BU172" s="203"/>
      <c r="BV172" s="190">
        <f t="shared" si="116"/>
        <v>93672</v>
      </c>
      <c r="BW172" s="203"/>
      <c r="BX172" s="190">
        <f t="shared" si="117"/>
        <v>93672</v>
      </c>
      <c r="BY172" s="203"/>
      <c r="BZ172" s="190">
        <f t="shared" si="118"/>
        <v>93672</v>
      </c>
      <c r="CA172" s="203"/>
      <c r="CB172" s="190">
        <f t="shared" si="119"/>
        <v>93672</v>
      </c>
      <c r="CC172" s="203"/>
      <c r="CD172" s="190">
        <f t="shared" si="120"/>
        <v>0</v>
      </c>
    </row>
    <row r="173" spans="1:82" ht="9.75" customHeight="1" x14ac:dyDescent="0.25">
      <c r="A173" s="203">
        <v>78</v>
      </c>
      <c r="B173" s="211"/>
      <c r="C173" s="10" t="s">
        <v>197</v>
      </c>
      <c r="D173" s="203"/>
      <c r="E173" s="190">
        <v>1523176</v>
      </c>
      <c r="F173" s="203"/>
      <c r="G173" s="188">
        <f t="shared" si="130"/>
        <v>67.579573184258393</v>
      </c>
      <c r="H173" s="203"/>
      <c r="I173" s="188">
        <f t="shared" si="102"/>
        <v>54.611254560198304</v>
      </c>
      <c r="J173" s="203"/>
      <c r="K173" s="190">
        <v>1648282</v>
      </c>
      <c r="L173" s="203"/>
      <c r="M173" s="188">
        <f t="shared" si="131"/>
        <v>73.130218731975688</v>
      </c>
      <c r="N173" s="203"/>
      <c r="O173" s="188">
        <f t="shared" si="103"/>
        <v>124.71031512077428</v>
      </c>
      <c r="P173" s="203"/>
      <c r="Q173" s="190">
        <v>12156236</v>
      </c>
      <c r="R173" s="203"/>
      <c r="S173" s="188">
        <f t="shared" si="132"/>
        <v>539.34229557655624</v>
      </c>
      <c r="T173" s="203"/>
      <c r="U173" s="188">
        <f t="shared" si="104"/>
        <v>99.894464917284125</v>
      </c>
      <c r="V173" s="203"/>
      <c r="W173" s="190">
        <v>4724546</v>
      </c>
      <c r="X173" s="203"/>
      <c r="Y173" s="188">
        <f t="shared" si="133"/>
        <v>209.6164869781268</v>
      </c>
      <c r="Z173" s="203"/>
      <c r="AA173" s="188">
        <f t="shared" si="105"/>
        <v>140.73332593782357</v>
      </c>
      <c r="AB173" s="203"/>
      <c r="AC173" s="190">
        <v>10584671</v>
      </c>
      <c r="AD173" s="203"/>
      <c r="AE173" s="188">
        <f t="shared" si="134"/>
        <v>469.61582146501621</v>
      </c>
      <c r="AF173" s="203"/>
      <c r="AG173" s="188">
        <f t="shared" si="106"/>
        <v>122.08754252169744</v>
      </c>
      <c r="AH173" s="216"/>
      <c r="AI173" s="203"/>
      <c r="AJ173" s="190">
        <v>34720084</v>
      </c>
      <c r="AK173" s="203"/>
      <c r="AL173" s="188">
        <f t="shared" si="135"/>
        <v>1540.4447402280491</v>
      </c>
      <c r="AM173" s="203"/>
      <c r="AN173" s="188">
        <f t="shared" si="107"/>
        <v>75.849208649822515</v>
      </c>
      <c r="AO173" s="203"/>
      <c r="AP173" s="190">
        <v>1855361</v>
      </c>
      <c r="AQ173" s="203"/>
      <c r="AR173" s="188">
        <f t="shared" si="136"/>
        <v>82.317804694085808</v>
      </c>
      <c r="AS173" s="203"/>
      <c r="AT173" s="188">
        <f t="shared" si="108"/>
        <v>85.652685813433237</v>
      </c>
      <c r="AU173" s="203"/>
      <c r="AV173" s="190">
        <v>3306085</v>
      </c>
      <c r="AW173" s="203"/>
      <c r="AX173" s="188">
        <f t="shared" si="137"/>
        <v>146.6828608190248</v>
      </c>
      <c r="AY173" s="203"/>
      <c r="AZ173" s="188">
        <f t="shared" si="109"/>
        <v>98.025283550661555</v>
      </c>
      <c r="BA173" s="203"/>
      <c r="BB173" s="190">
        <v>1907141</v>
      </c>
      <c r="BC173" s="203"/>
      <c r="BD173" s="188">
        <f>(BB173/$BL173)</f>
        <v>84.615155951905592</v>
      </c>
      <c r="BE173" s="203"/>
      <c r="BF173" s="188">
        <f t="shared" si="110"/>
        <v>369.24348975812592</v>
      </c>
      <c r="BG173" s="203"/>
      <c r="BH173" s="190">
        <f t="shared" si="111"/>
        <v>72425582</v>
      </c>
      <c r="BI173" s="203"/>
      <c r="BJ173" s="203">
        <v>78</v>
      </c>
      <c r="BK173" s="203"/>
      <c r="BL173" s="190">
        <v>22539</v>
      </c>
      <c r="BM173" s="203"/>
      <c r="BN173" s="190">
        <f t="shared" si="112"/>
        <v>22539</v>
      </c>
      <c r="BO173" s="203"/>
      <c r="BP173" s="190">
        <f t="shared" si="113"/>
        <v>22539</v>
      </c>
      <c r="BQ173" s="203"/>
      <c r="BR173" s="190">
        <f t="shared" si="114"/>
        <v>22539</v>
      </c>
      <c r="BS173" s="203"/>
      <c r="BT173" s="190">
        <f t="shared" si="115"/>
        <v>22539</v>
      </c>
      <c r="BU173" s="203"/>
      <c r="BV173" s="190">
        <f t="shared" si="116"/>
        <v>22539</v>
      </c>
      <c r="BW173" s="203"/>
      <c r="BX173" s="190">
        <f t="shared" si="117"/>
        <v>22539</v>
      </c>
      <c r="BY173" s="203"/>
      <c r="BZ173" s="190">
        <f t="shared" si="118"/>
        <v>22539</v>
      </c>
      <c r="CA173" s="203"/>
      <c r="CB173" s="190">
        <f t="shared" si="119"/>
        <v>22539</v>
      </c>
      <c r="CC173" s="203"/>
      <c r="CD173" s="190">
        <f t="shared" si="120"/>
        <v>22539</v>
      </c>
    </row>
    <row r="174" spans="1:82" ht="9.75" customHeight="1" x14ac:dyDescent="0.25">
      <c r="A174" s="203">
        <v>79</v>
      </c>
      <c r="B174" s="211"/>
      <c r="C174" s="10" t="s">
        <v>198</v>
      </c>
      <c r="D174" s="203"/>
      <c r="E174" s="190">
        <v>5732730</v>
      </c>
      <c r="F174" s="203"/>
      <c r="G174" s="188">
        <f t="shared" si="130"/>
        <v>70.407629387634785</v>
      </c>
      <c r="H174" s="203"/>
      <c r="I174" s="188">
        <f t="shared" si="102"/>
        <v>56.896615209222226</v>
      </c>
      <c r="J174" s="203"/>
      <c r="K174" s="190">
        <v>3584329</v>
      </c>
      <c r="L174" s="203"/>
      <c r="M174" s="188">
        <f t="shared" si="131"/>
        <v>44.021628061211956</v>
      </c>
      <c r="N174" s="203"/>
      <c r="O174" s="188">
        <f t="shared" si="103"/>
        <v>75.070896858165952</v>
      </c>
      <c r="P174" s="203"/>
      <c r="Q174" s="190">
        <v>33903267</v>
      </c>
      <c r="R174" s="203"/>
      <c r="S174" s="188">
        <f t="shared" si="132"/>
        <v>416.38951389059469</v>
      </c>
      <c r="T174" s="203"/>
      <c r="U174" s="188">
        <f t="shared" si="104"/>
        <v>77.12172404873975</v>
      </c>
      <c r="V174" s="203"/>
      <c r="W174" s="190">
        <v>12760950</v>
      </c>
      <c r="X174" s="203"/>
      <c r="Y174" s="188">
        <f t="shared" si="133"/>
        <v>156.72606912136769</v>
      </c>
      <c r="Z174" s="203"/>
      <c r="AA174" s="188">
        <f t="shared" si="105"/>
        <v>105.22350262893625</v>
      </c>
      <c r="AB174" s="203"/>
      <c r="AC174" s="190">
        <v>22698316</v>
      </c>
      <c r="AD174" s="203"/>
      <c r="AE174" s="188">
        <f t="shared" si="134"/>
        <v>278.77374665323867</v>
      </c>
      <c r="AF174" s="203"/>
      <c r="AG174" s="188">
        <f t="shared" si="106"/>
        <v>72.473711686895513</v>
      </c>
      <c r="AH174" s="216"/>
      <c r="AI174" s="203"/>
      <c r="AJ174" s="190">
        <v>154800360</v>
      </c>
      <c r="AK174" s="203"/>
      <c r="AL174" s="188">
        <f t="shared" si="135"/>
        <v>1901.2104836530668</v>
      </c>
      <c r="AM174" s="203"/>
      <c r="AN174" s="188">
        <f t="shared" si="107"/>
        <v>93.612777463528559</v>
      </c>
      <c r="AO174" s="203"/>
      <c r="AP174" s="190">
        <v>3121286</v>
      </c>
      <c r="AQ174" s="203"/>
      <c r="AR174" s="188">
        <f t="shared" si="136"/>
        <v>38.334676131758002</v>
      </c>
      <c r="AS174" s="203"/>
      <c r="AT174" s="188">
        <f t="shared" si="108"/>
        <v>39.887700876807877</v>
      </c>
      <c r="AU174" s="203"/>
      <c r="AV174" s="190">
        <v>5205200</v>
      </c>
      <c r="AW174" s="203"/>
      <c r="AX174" s="188">
        <f t="shared" si="137"/>
        <v>63.928667927587142</v>
      </c>
      <c r="AY174" s="203"/>
      <c r="AZ174" s="188">
        <f t="shared" si="109"/>
        <v>42.722276928791878</v>
      </c>
      <c r="BA174" s="203"/>
      <c r="BB174" s="190">
        <v>0</v>
      </c>
      <c r="BC174" s="203"/>
      <c r="BD174" s="188">
        <f>(BB174/$BL174)</f>
        <v>0</v>
      </c>
      <c r="BE174" s="203"/>
      <c r="BF174" s="188">
        <f t="shared" si="110"/>
        <v>0</v>
      </c>
      <c r="BG174" s="203"/>
      <c r="BH174" s="190">
        <f t="shared" si="111"/>
        <v>241806438</v>
      </c>
      <c r="BI174" s="203"/>
      <c r="BJ174" s="203">
        <v>79</v>
      </c>
      <c r="BK174" s="203"/>
      <c r="BL174" s="190">
        <v>81422</v>
      </c>
      <c r="BM174" s="203"/>
      <c r="BN174" s="190">
        <f t="shared" si="112"/>
        <v>81422</v>
      </c>
      <c r="BO174" s="203"/>
      <c r="BP174" s="190">
        <f t="shared" si="113"/>
        <v>81422</v>
      </c>
      <c r="BQ174" s="203"/>
      <c r="BR174" s="190">
        <f t="shared" si="114"/>
        <v>81422</v>
      </c>
      <c r="BS174" s="203"/>
      <c r="BT174" s="190">
        <f t="shared" si="115"/>
        <v>81422</v>
      </c>
      <c r="BU174" s="203"/>
      <c r="BV174" s="190">
        <f t="shared" si="116"/>
        <v>81422</v>
      </c>
      <c r="BW174" s="203"/>
      <c r="BX174" s="190">
        <f t="shared" si="117"/>
        <v>81422</v>
      </c>
      <c r="BY174" s="203"/>
      <c r="BZ174" s="190">
        <f t="shared" si="118"/>
        <v>81422</v>
      </c>
      <c r="CA174" s="203"/>
      <c r="CB174" s="190">
        <f t="shared" si="119"/>
        <v>81422</v>
      </c>
      <c r="CC174" s="203"/>
      <c r="CD174" s="190">
        <f t="shared" si="120"/>
        <v>0</v>
      </c>
    </row>
    <row r="175" spans="1:82" ht="9.75" customHeight="1" x14ac:dyDescent="0.25">
      <c r="A175" s="203">
        <v>80</v>
      </c>
      <c r="B175" s="211"/>
      <c r="C175" s="10" t="s">
        <v>199</v>
      </c>
      <c r="D175" s="203"/>
      <c r="E175" s="190">
        <v>2117694</v>
      </c>
      <c r="F175" s="203"/>
      <c r="G175" s="188">
        <f t="shared" si="130"/>
        <v>78.267878922275202</v>
      </c>
      <c r="H175" s="203"/>
      <c r="I175" s="188">
        <f t="shared" si="102"/>
        <v>63.248506291347574</v>
      </c>
      <c r="J175" s="203"/>
      <c r="K175" s="190">
        <v>2680106</v>
      </c>
      <c r="L175" s="203"/>
      <c r="M175" s="188">
        <f t="shared" si="131"/>
        <v>99.054071035221938</v>
      </c>
      <c r="N175" s="203"/>
      <c r="O175" s="188">
        <f t="shared" si="103"/>
        <v>168.91874011853315</v>
      </c>
      <c r="P175" s="203"/>
      <c r="Q175" s="190">
        <v>8389286</v>
      </c>
      <c r="R175" s="203"/>
      <c r="S175" s="188">
        <f t="shared" si="132"/>
        <v>310.05972576412756</v>
      </c>
      <c r="T175" s="203"/>
      <c r="U175" s="188">
        <f t="shared" si="104"/>
        <v>57.427816530682087</v>
      </c>
      <c r="V175" s="203"/>
      <c r="W175" s="190">
        <v>3087530</v>
      </c>
      <c r="X175" s="203"/>
      <c r="Y175" s="188">
        <f t="shared" si="133"/>
        <v>114.11205972576413</v>
      </c>
      <c r="Z175" s="203"/>
      <c r="AA175" s="188">
        <f t="shared" si="105"/>
        <v>76.613103894342657</v>
      </c>
      <c r="AB175" s="203"/>
      <c r="AC175" s="190">
        <v>16366697</v>
      </c>
      <c r="AD175" s="203"/>
      <c r="AE175" s="188">
        <f t="shared" si="134"/>
        <v>604.89695827327489</v>
      </c>
      <c r="AF175" s="203"/>
      <c r="AG175" s="188">
        <f t="shared" si="106"/>
        <v>157.25701677607412</v>
      </c>
      <c r="AH175" s="216"/>
      <c r="AI175" s="203"/>
      <c r="AJ175" s="190">
        <v>40173745</v>
      </c>
      <c r="AK175" s="203"/>
      <c r="AL175" s="188">
        <f t="shared" si="135"/>
        <v>1484.7819418265144</v>
      </c>
      <c r="AM175" s="203"/>
      <c r="AN175" s="188">
        <f t="shared" si="107"/>
        <v>73.10845521691067</v>
      </c>
      <c r="AO175" s="203"/>
      <c r="AP175" s="190">
        <v>543499</v>
      </c>
      <c r="AQ175" s="203"/>
      <c r="AR175" s="188">
        <f t="shared" si="136"/>
        <v>20.087186310381785</v>
      </c>
      <c r="AS175" s="203"/>
      <c r="AT175" s="188">
        <f t="shared" si="108"/>
        <v>20.900963823232772</v>
      </c>
      <c r="AU175" s="203"/>
      <c r="AV175" s="190">
        <v>1292462</v>
      </c>
      <c r="AW175" s="203"/>
      <c r="AX175" s="188">
        <f t="shared" si="137"/>
        <v>47.768119155856155</v>
      </c>
      <c r="AY175" s="203"/>
      <c r="AZ175" s="188">
        <f t="shared" si="109"/>
        <v>31.922498639508866</v>
      </c>
      <c r="BA175" s="203"/>
      <c r="BB175" s="190">
        <v>0</v>
      </c>
      <c r="BC175" s="203"/>
      <c r="BD175" s="188">
        <v>0</v>
      </c>
      <c r="BE175" s="203"/>
      <c r="BF175" s="188">
        <f t="shared" si="110"/>
        <v>0</v>
      </c>
      <c r="BG175" s="203"/>
      <c r="BH175" s="190">
        <f t="shared" si="111"/>
        <v>74651019</v>
      </c>
      <c r="BI175" s="203"/>
      <c r="BJ175" s="203">
        <v>80</v>
      </c>
      <c r="BK175" s="203"/>
      <c r="BL175" s="190">
        <v>27057</v>
      </c>
      <c r="BM175" s="203"/>
      <c r="BN175" s="190">
        <f t="shared" si="112"/>
        <v>27057</v>
      </c>
      <c r="BO175" s="203"/>
      <c r="BP175" s="190">
        <f t="shared" si="113"/>
        <v>27057</v>
      </c>
      <c r="BQ175" s="203"/>
      <c r="BR175" s="190">
        <f t="shared" si="114"/>
        <v>27057</v>
      </c>
      <c r="BS175" s="203"/>
      <c r="BT175" s="190">
        <f t="shared" si="115"/>
        <v>27057</v>
      </c>
      <c r="BU175" s="203"/>
      <c r="BV175" s="190">
        <f t="shared" si="116"/>
        <v>27057</v>
      </c>
      <c r="BW175" s="203"/>
      <c r="BX175" s="190">
        <f t="shared" si="117"/>
        <v>27057</v>
      </c>
      <c r="BY175" s="203"/>
      <c r="BZ175" s="190">
        <f t="shared" si="118"/>
        <v>27057</v>
      </c>
      <c r="CA175" s="203"/>
      <c r="CB175" s="190">
        <f t="shared" si="119"/>
        <v>27057</v>
      </c>
      <c r="CC175" s="203"/>
      <c r="CD175" s="190">
        <f t="shared" si="120"/>
        <v>0</v>
      </c>
    </row>
    <row r="176" spans="1:82" ht="9.75" customHeight="1" x14ac:dyDescent="0.25">
      <c r="A176" s="203">
        <v>81</v>
      </c>
      <c r="B176" s="211"/>
      <c r="C176" s="10" t="s">
        <v>200</v>
      </c>
      <c r="D176" s="203"/>
      <c r="E176" s="190">
        <v>1670246</v>
      </c>
      <c r="F176" s="203"/>
      <c r="G176" s="188">
        <f t="shared" si="130"/>
        <v>75.504995253379136</v>
      </c>
      <c r="H176" s="203"/>
      <c r="I176" s="188">
        <f t="shared" si="102"/>
        <v>61.015811761731278</v>
      </c>
      <c r="J176" s="203"/>
      <c r="K176" s="190">
        <v>1547760</v>
      </c>
      <c r="L176" s="203"/>
      <c r="M176" s="188">
        <f t="shared" si="131"/>
        <v>69.967903801817272</v>
      </c>
      <c r="N176" s="203"/>
      <c r="O176" s="188">
        <f t="shared" si="103"/>
        <v>119.31756095855066</v>
      </c>
      <c r="P176" s="203"/>
      <c r="Q176" s="190">
        <v>9296280</v>
      </c>
      <c r="R176" s="203"/>
      <c r="S176" s="188">
        <f t="shared" si="132"/>
        <v>420.24682428461642</v>
      </c>
      <c r="T176" s="203"/>
      <c r="U176" s="188">
        <f t="shared" si="104"/>
        <v>77.836157092450463</v>
      </c>
      <c r="V176" s="203"/>
      <c r="W176" s="190">
        <v>2067857</v>
      </c>
      <c r="X176" s="203"/>
      <c r="Y176" s="188">
        <f t="shared" si="133"/>
        <v>93.479363500745905</v>
      </c>
      <c r="Z176" s="203"/>
      <c r="AA176" s="188">
        <f t="shared" si="105"/>
        <v>62.760624995034561</v>
      </c>
      <c r="AB176" s="203"/>
      <c r="AC176" s="190">
        <v>8109541</v>
      </c>
      <c r="AD176" s="203"/>
      <c r="AE176" s="188">
        <f t="shared" si="134"/>
        <v>366.59920437593235</v>
      </c>
      <c r="AF176" s="203"/>
      <c r="AG176" s="188">
        <f t="shared" si="106"/>
        <v>95.305979711335709</v>
      </c>
      <c r="AH176" s="216"/>
      <c r="AI176" s="203"/>
      <c r="AJ176" s="190">
        <v>49389428</v>
      </c>
      <c r="AK176" s="203"/>
      <c r="AL176" s="188">
        <f t="shared" si="135"/>
        <v>2232.6941819990057</v>
      </c>
      <c r="AM176" s="203"/>
      <c r="AN176" s="188">
        <f t="shared" si="107"/>
        <v>109.93454191457519</v>
      </c>
      <c r="AO176" s="203"/>
      <c r="AP176" s="190">
        <v>498299</v>
      </c>
      <c r="AQ176" s="203"/>
      <c r="AR176" s="188">
        <f t="shared" si="136"/>
        <v>22.526061208806112</v>
      </c>
      <c r="AS176" s="203"/>
      <c r="AT176" s="188">
        <f t="shared" si="108"/>
        <v>23.438643079735296</v>
      </c>
      <c r="AU176" s="203"/>
      <c r="AV176" s="190">
        <v>1204173</v>
      </c>
      <c r="AW176" s="203"/>
      <c r="AX176" s="188">
        <f t="shared" si="137"/>
        <v>54.435739794765155</v>
      </c>
      <c r="AY176" s="203"/>
      <c r="AZ176" s="188">
        <f t="shared" si="109"/>
        <v>36.378338947557495</v>
      </c>
      <c r="BA176" s="203"/>
      <c r="BB176" s="190">
        <v>0</v>
      </c>
      <c r="BC176" s="203"/>
      <c r="BD176" s="188">
        <f t="shared" ref="BD176:BD187" si="138">(BB176/$BL176)</f>
        <v>0</v>
      </c>
      <c r="BE176" s="203"/>
      <c r="BF176" s="188">
        <f t="shared" si="110"/>
        <v>0</v>
      </c>
      <c r="BG176" s="203"/>
      <c r="BH176" s="190">
        <f t="shared" si="111"/>
        <v>73783584</v>
      </c>
      <c r="BI176" s="203"/>
      <c r="BJ176" s="203">
        <v>81</v>
      </c>
      <c r="BK176" s="203"/>
      <c r="BL176" s="190">
        <v>22121</v>
      </c>
      <c r="BM176" s="203"/>
      <c r="BN176" s="190">
        <f t="shared" si="112"/>
        <v>22121</v>
      </c>
      <c r="BO176" s="203"/>
      <c r="BP176" s="190">
        <f t="shared" si="113"/>
        <v>22121</v>
      </c>
      <c r="BQ176" s="203"/>
      <c r="BR176" s="190">
        <f t="shared" si="114"/>
        <v>22121</v>
      </c>
      <c r="BS176" s="203"/>
      <c r="BT176" s="190">
        <f t="shared" si="115"/>
        <v>22121</v>
      </c>
      <c r="BU176" s="203"/>
      <c r="BV176" s="190">
        <f t="shared" si="116"/>
        <v>22121</v>
      </c>
      <c r="BW176" s="203"/>
      <c r="BX176" s="190">
        <f t="shared" si="117"/>
        <v>22121</v>
      </c>
      <c r="BY176" s="203"/>
      <c r="BZ176" s="190">
        <f t="shared" si="118"/>
        <v>22121</v>
      </c>
      <c r="CA176" s="203"/>
      <c r="CB176" s="190">
        <f t="shared" si="119"/>
        <v>22121</v>
      </c>
      <c r="CC176" s="203"/>
      <c r="CD176" s="190">
        <f t="shared" si="120"/>
        <v>0</v>
      </c>
    </row>
    <row r="177" spans="1:82" ht="9.75" customHeight="1" x14ac:dyDescent="0.25">
      <c r="A177" s="203">
        <v>82</v>
      </c>
      <c r="B177" s="211"/>
      <c r="C177" s="10" t="s">
        <v>201</v>
      </c>
      <c r="D177" s="203"/>
      <c r="E177" s="190">
        <v>2366361</v>
      </c>
      <c r="F177" s="203"/>
      <c r="G177" s="188">
        <f t="shared" si="130"/>
        <v>55.108546809501632</v>
      </c>
      <c r="H177" s="203"/>
      <c r="I177" s="188">
        <f t="shared" si="102"/>
        <v>44.533380967805883</v>
      </c>
      <c r="J177" s="203"/>
      <c r="K177" s="190">
        <v>2297440</v>
      </c>
      <c r="L177" s="203"/>
      <c r="M177" s="188">
        <f t="shared" si="131"/>
        <v>53.503493246390313</v>
      </c>
      <c r="N177" s="203"/>
      <c r="O177" s="188">
        <f t="shared" si="103"/>
        <v>91.240496999936866</v>
      </c>
      <c r="P177" s="203"/>
      <c r="Q177" s="190">
        <v>22085613</v>
      </c>
      <c r="R177" s="203"/>
      <c r="S177" s="188">
        <f t="shared" si="132"/>
        <v>514.33658593386122</v>
      </c>
      <c r="T177" s="203"/>
      <c r="U177" s="188">
        <f t="shared" si="104"/>
        <v>95.2630239842794</v>
      </c>
      <c r="V177" s="203"/>
      <c r="W177" s="190">
        <v>4603725</v>
      </c>
      <c r="X177" s="203"/>
      <c r="Y177" s="188">
        <f t="shared" si="133"/>
        <v>107.21297158826269</v>
      </c>
      <c r="Z177" s="203"/>
      <c r="AA177" s="188">
        <f t="shared" si="105"/>
        <v>71.981160894410237</v>
      </c>
      <c r="AB177" s="203"/>
      <c r="AC177" s="190">
        <v>12102395</v>
      </c>
      <c r="AD177" s="203"/>
      <c r="AE177" s="188">
        <f t="shared" si="134"/>
        <v>281.84431765253845</v>
      </c>
      <c r="AF177" s="203"/>
      <c r="AG177" s="188">
        <f t="shared" si="106"/>
        <v>73.271977951165397</v>
      </c>
      <c r="AH177" s="216"/>
      <c r="AI177" s="203"/>
      <c r="AJ177" s="190">
        <v>74519284</v>
      </c>
      <c r="AK177" s="203"/>
      <c r="AL177" s="188">
        <f t="shared" si="135"/>
        <v>1735.4281322775967</v>
      </c>
      <c r="AM177" s="203"/>
      <c r="AN177" s="188">
        <f t="shared" si="107"/>
        <v>85.449900969773466</v>
      </c>
      <c r="AO177" s="203"/>
      <c r="AP177" s="190">
        <v>2200474</v>
      </c>
      <c r="AQ177" s="203"/>
      <c r="AR177" s="188">
        <f t="shared" si="136"/>
        <v>51.245319049836979</v>
      </c>
      <c r="AS177" s="203"/>
      <c r="AT177" s="188">
        <f t="shared" si="108"/>
        <v>53.321383245053731</v>
      </c>
      <c r="AU177" s="203"/>
      <c r="AV177" s="190">
        <v>1151352</v>
      </c>
      <c r="AW177" s="203"/>
      <c r="AX177" s="188">
        <f t="shared" si="137"/>
        <v>26.813041453190497</v>
      </c>
      <c r="AY177" s="203"/>
      <c r="AZ177" s="188">
        <f t="shared" si="109"/>
        <v>17.918630551850693</v>
      </c>
      <c r="BA177" s="203"/>
      <c r="BB177" s="190">
        <v>0</v>
      </c>
      <c r="BC177" s="203"/>
      <c r="BD177" s="188">
        <f t="shared" si="138"/>
        <v>0</v>
      </c>
      <c r="BE177" s="203"/>
      <c r="BF177" s="188">
        <f t="shared" si="110"/>
        <v>0</v>
      </c>
      <c r="BG177" s="203"/>
      <c r="BH177" s="190">
        <f t="shared" si="111"/>
        <v>121326644</v>
      </c>
      <c r="BI177" s="203"/>
      <c r="BJ177" s="203">
        <v>82</v>
      </c>
      <c r="BK177" s="203"/>
      <c r="BL177" s="190">
        <v>42940</v>
      </c>
      <c r="BM177" s="203"/>
      <c r="BN177" s="190">
        <f t="shared" si="112"/>
        <v>42940</v>
      </c>
      <c r="BO177" s="203"/>
      <c r="BP177" s="190">
        <f t="shared" si="113"/>
        <v>42940</v>
      </c>
      <c r="BQ177" s="203"/>
      <c r="BR177" s="190">
        <f t="shared" si="114"/>
        <v>42940</v>
      </c>
      <c r="BS177" s="203"/>
      <c r="BT177" s="190">
        <f t="shared" si="115"/>
        <v>42940</v>
      </c>
      <c r="BU177" s="203"/>
      <c r="BV177" s="190">
        <f t="shared" si="116"/>
        <v>42940</v>
      </c>
      <c r="BW177" s="203"/>
      <c r="BX177" s="190">
        <f t="shared" si="117"/>
        <v>42940</v>
      </c>
      <c r="BY177" s="203"/>
      <c r="BZ177" s="190">
        <f t="shared" si="118"/>
        <v>42940</v>
      </c>
      <c r="CA177" s="203"/>
      <c r="CB177" s="190">
        <f t="shared" si="119"/>
        <v>42940</v>
      </c>
      <c r="CC177" s="203"/>
      <c r="CD177" s="190">
        <f t="shared" si="120"/>
        <v>0</v>
      </c>
    </row>
    <row r="178" spans="1:82" ht="9.75" customHeight="1" x14ac:dyDescent="0.25">
      <c r="A178" s="203">
        <v>83</v>
      </c>
      <c r="B178" s="211"/>
      <c r="C178" s="10" t="s">
        <v>202</v>
      </c>
      <c r="D178" s="203"/>
      <c r="E178" s="190">
        <v>2380843</v>
      </c>
      <c r="F178" s="203"/>
      <c r="G178" s="188">
        <f t="shared" si="130"/>
        <v>78.124462674323212</v>
      </c>
      <c r="H178" s="203"/>
      <c r="I178" s="188">
        <f t="shared" si="102"/>
        <v>63.132611193821276</v>
      </c>
      <c r="J178" s="203"/>
      <c r="K178" s="190">
        <v>2099939</v>
      </c>
      <c r="L178" s="203"/>
      <c r="M178" s="188">
        <f t="shared" si="131"/>
        <v>68.90694011484824</v>
      </c>
      <c r="N178" s="203"/>
      <c r="O178" s="188">
        <f t="shared" si="103"/>
        <v>117.50827995231523</v>
      </c>
      <c r="P178" s="203"/>
      <c r="Q178" s="190">
        <v>10988335</v>
      </c>
      <c r="R178" s="203"/>
      <c r="S178" s="188">
        <f t="shared" si="132"/>
        <v>360.56882690730106</v>
      </c>
      <c r="T178" s="203"/>
      <c r="U178" s="188">
        <f t="shared" si="104"/>
        <v>66.782876709592358</v>
      </c>
      <c r="V178" s="203"/>
      <c r="W178" s="190">
        <v>2430614</v>
      </c>
      <c r="X178" s="203"/>
      <c r="Y178" s="188">
        <f t="shared" si="133"/>
        <v>79.757637407711243</v>
      </c>
      <c r="Z178" s="203"/>
      <c r="AA178" s="188">
        <f t="shared" si="105"/>
        <v>53.548066486303838</v>
      </c>
      <c r="AB178" s="203"/>
      <c r="AC178" s="190">
        <v>24557830</v>
      </c>
      <c r="AD178" s="203"/>
      <c r="AE178" s="188">
        <f t="shared" si="134"/>
        <v>805.83527481542251</v>
      </c>
      <c r="AF178" s="203"/>
      <c r="AG178" s="188">
        <f t="shared" si="106"/>
        <v>209.49560019634171</v>
      </c>
      <c r="AH178" s="216"/>
      <c r="AI178" s="203"/>
      <c r="AJ178" s="190">
        <v>47224294</v>
      </c>
      <c r="AK178" s="203"/>
      <c r="AL178" s="188">
        <f t="shared" si="135"/>
        <v>1549.6076784249385</v>
      </c>
      <c r="AM178" s="203"/>
      <c r="AN178" s="188">
        <f t="shared" si="107"/>
        <v>76.300378103027569</v>
      </c>
      <c r="AO178" s="203"/>
      <c r="AP178" s="190">
        <v>1150071</v>
      </c>
      <c r="AQ178" s="203"/>
      <c r="AR178" s="188">
        <f t="shared" si="136"/>
        <v>37.738178835110745</v>
      </c>
      <c r="AS178" s="203"/>
      <c r="AT178" s="188">
        <f t="shared" si="108"/>
        <v>39.267038120698686</v>
      </c>
      <c r="AU178" s="203"/>
      <c r="AV178" s="190">
        <v>743386</v>
      </c>
      <c r="AW178" s="203"/>
      <c r="AX178" s="188">
        <f t="shared" si="137"/>
        <v>24.393305988515177</v>
      </c>
      <c r="AY178" s="203"/>
      <c r="AZ178" s="188">
        <f t="shared" si="109"/>
        <v>16.30156872391813</v>
      </c>
      <c r="BA178" s="203"/>
      <c r="BB178" s="190">
        <v>0</v>
      </c>
      <c r="BC178" s="203"/>
      <c r="BD178" s="188">
        <f t="shared" si="138"/>
        <v>0</v>
      </c>
      <c r="BE178" s="203"/>
      <c r="BF178" s="188">
        <f t="shared" si="110"/>
        <v>0</v>
      </c>
      <c r="BG178" s="203"/>
      <c r="BH178" s="190">
        <f t="shared" si="111"/>
        <v>91575312</v>
      </c>
      <c r="BI178" s="203"/>
      <c r="BJ178" s="203">
        <v>83</v>
      </c>
      <c r="BK178" s="203"/>
      <c r="BL178" s="190">
        <v>30475</v>
      </c>
      <c r="BM178" s="203"/>
      <c r="BN178" s="190">
        <f t="shared" si="112"/>
        <v>30475</v>
      </c>
      <c r="BO178" s="203"/>
      <c r="BP178" s="190">
        <f t="shared" si="113"/>
        <v>30475</v>
      </c>
      <c r="BQ178" s="203"/>
      <c r="BR178" s="190">
        <f t="shared" si="114"/>
        <v>30475</v>
      </c>
      <c r="BS178" s="203"/>
      <c r="BT178" s="190">
        <f t="shared" si="115"/>
        <v>30475</v>
      </c>
      <c r="BU178" s="203"/>
      <c r="BV178" s="190">
        <f t="shared" si="116"/>
        <v>30475</v>
      </c>
      <c r="BW178" s="203"/>
      <c r="BX178" s="190">
        <f t="shared" si="117"/>
        <v>30475</v>
      </c>
      <c r="BY178" s="203"/>
      <c r="BZ178" s="190">
        <f t="shared" si="118"/>
        <v>30475</v>
      </c>
      <c r="CA178" s="203"/>
      <c r="CB178" s="190">
        <f t="shared" si="119"/>
        <v>30475</v>
      </c>
      <c r="CC178" s="203"/>
      <c r="CD178" s="190">
        <f t="shared" si="120"/>
        <v>0</v>
      </c>
    </row>
    <row r="179" spans="1:82" ht="9.75" customHeight="1" x14ac:dyDescent="0.25">
      <c r="A179" s="203">
        <v>84</v>
      </c>
      <c r="B179" s="211"/>
      <c r="C179" s="10" t="s">
        <v>203</v>
      </c>
      <c r="D179" s="203"/>
      <c r="E179" s="190">
        <v>1879207</v>
      </c>
      <c r="F179" s="203"/>
      <c r="G179" s="188">
        <f t="shared" si="130"/>
        <v>105.27180550109237</v>
      </c>
      <c r="H179" s="203"/>
      <c r="I179" s="188">
        <f t="shared" si="102"/>
        <v>85.070459864505125</v>
      </c>
      <c r="J179" s="203"/>
      <c r="K179" s="190">
        <v>1994624</v>
      </c>
      <c r="L179" s="203"/>
      <c r="M179" s="188">
        <f t="shared" si="131"/>
        <v>111.73738165929079</v>
      </c>
      <c r="N179" s="203"/>
      <c r="O179" s="188">
        <f t="shared" si="103"/>
        <v>190.54782440309427</v>
      </c>
      <c r="P179" s="203"/>
      <c r="Q179" s="190">
        <v>8852292</v>
      </c>
      <c r="R179" s="203"/>
      <c r="S179" s="188">
        <f t="shared" si="132"/>
        <v>495.89894123578512</v>
      </c>
      <c r="T179" s="203"/>
      <c r="U179" s="188">
        <f t="shared" si="104"/>
        <v>91.848089412014104</v>
      </c>
      <c r="V179" s="203"/>
      <c r="W179" s="190">
        <v>2432562</v>
      </c>
      <c r="X179" s="203"/>
      <c r="Y179" s="188">
        <f t="shared" si="133"/>
        <v>136.27034900005603</v>
      </c>
      <c r="Z179" s="203"/>
      <c r="AA179" s="188">
        <f t="shared" si="105"/>
        <v>91.489842797942856</v>
      </c>
      <c r="AB179" s="203"/>
      <c r="AC179" s="190">
        <v>7494439</v>
      </c>
      <c r="AD179" s="203"/>
      <c r="AE179" s="188">
        <f t="shared" si="134"/>
        <v>419.83300655425467</v>
      </c>
      <c r="AF179" s="203"/>
      <c r="AG179" s="188">
        <f t="shared" si="106"/>
        <v>109.14534327187901</v>
      </c>
      <c r="AH179" s="216"/>
      <c r="AI179" s="203"/>
      <c r="AJ179" s="190">
        <v>33059037</v>
      </c>
      <c r="AK179" s="203"/>
      <c r="AL179" s="188">
        <f t="shared" si="135"/>
        <v>1851.9431404403115</v>
      </c>
      <c r="AM179" s="203"/>
      <c r="AN179" s="188">
        <f t="shared" si="107"/>
        <v>91.186926735242466</v>
      </c>
      <c r="AO179" s="203"/>
      <c r="AP179" s="190">
        <v>437728</v>
      </c>
      <c r="AQ179" s="203"/>
      <c r="AR179" s="188">
        <f t="shared" si="136"/>
        <v>24.521203293933112</v>
      </c>
      <c r="AS179" s="203"/>
      <c r="AT179" s="188">
        <f t="shared" si="108"/>
        <v>25.514612899455464</v>
      </c>
      <c r="AU179" s="203"/>
      <c r="AV179" s="190">
        <v>922305</v>
      </c>
      <c r="AW179" s="203"/>
      <c r="AX179" s="188">
        <f t="shared" si="137"/>
        <v>51.666853397568765</v>
      </c>
      <c r="AY179" s="203"/>
      <c r="AZ179" s="188">
        <f t="shared" si="109"/>
        <v>34.527946388473033</v>
      </c>
      <c r="BA179" s="203"/>
      <c r="BB179" s="190">
        <v>0</v>
      </c>
      <c r="BC179" s="203"/>
      <c r="BD179" s="188">
        <f t="shared" si="138"/>
        <v>0</v>
      </c>
      <c r="BE179" s="203"/>
      <c r="BF179" s="188">
        <f t="shared" si="110"/>
        <v>0</v>
      </c>
      <c r="BG179" s="203"/>
      <c r="BH179" s="190">
        <f t="shared" si="111"/>
        <v>57072194</v>
      </c>
      <c r="BI179" s="203"/>
      <c r="BJ179" s="203">
        <v>84</v>
      </c>
      <c r="BK179" s="203"/>
      <c r="BL179" s="190">
        <v>17851</v>
      </c>
      <c r="BM179" s="203"/>
      <c r="BN179" s="190">
        <f t="shared" si="112"/>
        <v>17851</v>
      </c>
      <c r="BO179" s="203"/>
      <c r="BP179" s="190">
        <f t="shared" si="113"/>
        <v>17851</v>
      </c>
      <c r="BQ179" s="203"/>
      <c r="BR179" s="190">
        <f t="shared" si="114"/>
        <v>17851</v>
      </c>
      <c r="BS179" s="203"/>
      <c r="BT179" s="190">
        <f t="shared" si="115"/>
        <v>17851</v>
      </c>
      <c r="BU179" s="203"/>
      <c r="BV179" s="190">
        <f t="shared" si="116"/>
        <v>17851</v>
      </c>
      <c r="BW179" s="203"/>
      <c r="BX179" s="190">
        <f t="shared" si="117"/>
        <v>17851</v>
      </c>
      <c r="BY179" s="203"/>
      <c r="BZ179" s="190">
        <f t="shared" si="118"/>
        <v>17851</v>
      </c>
      <c r="CA179" s="203"/>
      <c r="CB179" s="190">
        <f t="shared" si="119"/>
        <v>17851</v>
      </c>
      <c r="CC179" s="203"/>
      <c r="CD179" s="190">
        <f t="shared" si="120"/>
        <v>0</v>
      </c>
    </row>
    <row r="180" spans="1:82" ht="9.75" customHeight="1" x14ac:dyDescent="0.25">
      <c r="A180" s="203">
        <v>85</v>
      </c>
      <c r="B180" s="211"/>
      <c r="C180" s="10" t="s">
        <v>204</v>
      </c>
      <c r="D180" s="203"/>
      <c r="E180" s="190">
        <v>14733354</v>
      </c>
      <c r="F180" s="203"/>
      <c r="G180" s="188">
        <f t="shared" si="130"/>
        <v>110.4109981190189</v>
      </c>
      <c r="H180" s="203"/>
      <c r="I180" s="188">
        <f t="shared" si="102"/>
        <v>89.223456740147597</v>
      </c>
      <c r="J180" s="203"/>
      <c r="K180" s="190">
        <v>8124399</v>
      </c>
      <c r="L180" s="203"/>
      <c r="M180" s="188">
        <f t="shared" si="131"/>
        <v>60.883828808237347</v>
      </c>
      <c r="N180" s="203"/>
      <c r="O180" s="188">
        <f t="shared" si="103"/>
        <v>103.82631979076299</v>
      </c>
      <c r="P180" s="203"/>
      <c r="Q180" s="190">
        <v>74312482</v>
      </c>
      <c r="R180" s="203"/>
      <c r="S180" s="188">
        <f t="shared" si="132"/>
        <v>556.89392315705072</v>
      </c>
      <c r="T180" s="203"/>
      <c r="U180" s="188">
        <f t="shared" si="104"/>
        <v>103.14529553071981</v>
      </c>
      <c r="V180" s="203"/>
      <c r="W180" s="190">
        <v>21570442</v>
      </c>
      <c r="X180" s="203"/>
      <c r="Y180" s="188">
        <f t="shared" si="133"/>
        <v>161.64778441408563</v>
      </c>
      <c r="Z180" s="203"/>
      <c r="AA180" s="188">
        <f t="shared" si="105"/>
        <v>108.52786753099437</v>
      </c>
      <c r="AB180" s="203"/>
      <c r="AC180" s="190">
        <v>38293926</v>
      </c>
      <c r="AD180" s="203"/>
      <c r="AE180" s="188">
        <f t="shared" si="134"/>
        <v>286.9727145330146</v>
      </c>
      <c r="AF180" s="203"/>
      <c r="AG180" s="188">
        <f t="shared" si="106"/>
        <v>74.605223858980082</v>
      </c>
      <c r="AH180" s="216"/>
      <c r="AI180" s="203"/>
      <c r="AJ180" s="190">
        <v>263528894</v>
      </c>
      <c r="AK180" s="203"/>
      <c r="AL180" s="188">
        <f t="shared" si="135"/>
        <v>1974.8719958633403</v>
      </c>
      <c r="AM180" s="203"/>
      <c r="AN180" s="188">
        <f t="shared" si="107"/>
        <v>97.239760803593938</v>
      </c>
      <c r="AO180" s="203"/>
      <c r="AP180" s="190">
        <v>9376806</v>
      </c>
      <c r="AQ180" s="203"/>
      <c r="AR180" s="188">
        <f t="shared" si="136"/>
        <v>70.269302538200407</v>
      </c>
      <c r="AS180" s="203"/>
      <c r="AT180" s="188">
        <f t="shared" si="108"/>
        <v>73.116071486609854</v>
      </c>
      <c r="AU180" s="203"/>
      <c r="AV180" s="190">
        <v>8798349</v>
      </c>
      <c r="AW180" s="203"/>
      <c r="AX180" s="188">
        <f t="shared" si="137"/>
        <v>65.934375491790377</v>
      </c>
      <c r="AY180" s="203"/>
      <c r="AZ180" s="188">
        <f t="shared" si="109"/>
        <v>44.062652018307638</v>
      </c>
      <c r="BA180" s="203"/>
      <c r="BB180" s="190">
        <v>0</v>
      </c>
      <c r="BC180" s="203"/>
      <c r="BD180" s="188">
        <f t="shared" si="138"/>
        <v>0</v>
      </c>
      <c r="BE180" s="203"/>
      <c r="BF180" s="188">
        <f t="shared" si="110"/>
        <v>0</v>
      </c>
      <c r="BG180" s="203"/>
      <c r="BH180" s="190">
        <f t="shared" si="111"/>
        <v>438738652</v>
      </c>
      <c r="BI180" s="203"/>
      <c r="BJ180" s="203">
        <v>85</v>
      </c>
      <c r="BK180" s="203"/>
      <c r="BL180" s="190">
        <v>133441</v>
      </c>
      <c r="BM180" s="203"/>
      <c r="BN180" s="190">
        <f t="shared" si="112"/>
        <v>133441</v>
      </c>
      <c r="BO180" s="203"/>
      <c r="BP180" s="190">
        <f t="shared" si="113"/>
        <v>133441</v>
      </c>
      <c r="BQ180" s="203"/>
      <c r="BR180" s="190">
        <f t="shared" si="114"/>
        <v>133441</v>
      </c>
      <c r="BS180" s="203"/>
      <c r="BT180" s="190">
        <f t="shared" si="115"/>
        <v>133441</v>
      </c>
      <c r="BU180" s="203"/>
      <c r="BV180" s="190">
        <f t="shared" si="116"/>
        <v>133441</v>
      </c>
      <c r="BW180" s="203"/>
      <c r="BX180" s="190">
        <f t="shared" si="117"/>
        <v>133441</v>
      </c>
      <c r="BY180" s="203"/>
      <c r="BZ180" s="190">
        <f t="shared" si="118"/>
        <v>133441</v>
      </c>
      <c r="CA180" s="203"/>
      <c r="CB180" s="190">
        <f t="shared" si="119"/>
        <v>133441</v>
      </c>
      <c r="CC180" s="203"/>
      <c r="CD180" s="190">
        <f t="shared" si="120"/>
        <v>0</v>
      </c>
    </row>
    <row r="181" spans="1:82" ht="9.75" customHeight="1" x14ac:dyDescent="0.25">
      <c r="A181" s="203">
        <v>86</v>
      </c>
      <c r="B181" s="211"/>
      <c r="C181" s="10" t="s">
        <v>205</v>
      </c>
      <c r="D181" s="203"/>
      <c r="E181" s="190">
        <v>14764011</v>
      </c>
      <c r="F181" s="203"/>
      <c r="G181" s="188">
        <f t="shared" si="130"/>
        <v>99.014224398095365</v>
      </c>
      <c r="H181" s="203"/>
      <c r="I181" s="188">
        <f t="shared" si="102"/>
        <v>80.013689919908046</v>
      </c>
      <c r="J181" s="203"/>
      <c r="K181" s="190">
        <v>8183925</v>
      </c>
      <c r="L181" s="203"/>
      <c r="M181" s="188">
        <f t="shared" si="131"/>
        <v>54.885151901280935</v>
      </c>
      <c r="N181" s="203"/>
      <c r="O181" s="188">
        <f t="shared" si="103"/>
        <v>93.596665068738417</v>
      </c>
      <c r="P181" s="203"/>
      <c r="Q181" s="190">
        <v>67056493</v>
      </c>
      <c r="R181" s="203"/>
      <c r="S181" s="188">
        <f t="shared" si="132"/>
        <v>449.71157534705924</v>
      </c>
      <c r="T181" s="203"/>
      <c r="U181" s="188">
        <f t="shared" si="104"/>
        <v>83.293480883749353</v>
      </c>
      <c r="V181" s="203"/>
      <c r="W181" s="190">
        <v>8429218</v>
      </c>
      <c r="X181" s="203"/>
      <c r="Y181" s="188">
        <f t="shared" si="133"/>
        <v>56.530199181812087</v>
      </c>
      <c r="Z181" s="203"/>
      <c r="AA181" s="188">
        <f t="shared" si="105"/>
        <v>37.953517213625538</v>
      </c>
      <c r="AB181" s="203"/>
      <c r="AC181" s="190">
        <v>31083885</v>
      </c>
      <c r="AD181" s="203"/>
      <c r="AE181" s="188">
        <f t="shared" si="134"/>
        <v>208.46277915632754</v>
      </c>
      <c r="AF181" s="203"/>
      <c r="AG181" s="188">
        <f t="shared" si="106"/>
        <v>54.194742279004117</v>
      </c>
      <c r="AH181" s="216"/>
      <c r="AI181" s="203"/>
      <c r="AJ181" s="190">
        <v>299511024</v>
      </c>
      <c r="AK181" s="203"/>
      <c r="AL181" s="188">
        <f t="shared" si="135"/>
        <v>2008.6581986452954</v>
      </c>
      <c r="AM181" s="203"/>
      <c r="AN181" s="188">
        <f t="shared" si="107"/>
        <v>98.903343194685988</v>
      </c>
      <c r="AO181" s="203"/>
      <c r="AP181" s="190">
        <v>14019757</v>
      </c>
      <c r="AQ181" s="203"/>
      <c r="AR181" s="188">
        <f t="shared" si="136"/>
        <v>94.022915968077257</v>
      </c>
      <c r="AS181" s="203"/>
      <c r="AT181" s="188">
        <f t="shared" si="108"/>
        <v>97.831997714282508</v>
      </c>
      <c r="AU181" s="203"/>
      <c r="AV181" s="190">
        <v>4632587</v>
      </c>
      <c r="AW181" s="203"/>
      <c r="AX181" s="188">
        <f t="shared" si="137"/>
        <v>31.068251626316144</v>
      </c>
      <c r="AY181" s="203"/>
      <c r="AZ181" s="188">
        <f t="shared" si="109"/>
        <v>20.762304185288588</v>
      </c>
      <c r="BA181" s="203"/>
      <c r="BB181" s="190">
        <v>0</v>
      </c>
      <c r="BC181" s="203"/>
      <c r="BD181" s="188">
        <f t="shared" si="138"/>
        <v>0</v>
      </c>
      <c r="BE181" s="203"/>
      <c r="BF181" s="188">
        <f t="shared" si="110"/>
        <v>0</v>
      </c>
      <c r="BG181" s="203"/>
      <c r="BH181" s="190">
        <f t="shared" si="111"/>
        <v>447680900</v>
      </c>
      <c r="BI181" s="203"/>
      <c r="BJ181" s="203">
        <v>86</v>
      </c>
      <c r="BK181" s="203"/>
      <c r="BL181" s="190">
        <v>149110</v>
      </c>
      <c r="BM181" s="203"/>
      <c r="BN181" s="190">
        <f t="shared" si="112"/>
        <v>149110</v>
      </c>
      <c r="BO181" s="203"/>
      <c r="BP181" s="190">
        <f t="shared" si="113"/>
        <v>149110</v>
      </c>
      <c r="BQ181" s="203"/>
      <c r="BR181" s="190">
        <f t="shared" si="114"/>
        <v>149110</v>
      </c>
      <c r="BS181" s="203"/>
      <c r="BT181" s="190">
        <f t="shared" si="115"/>
        <v>149110</v>
      </c>
      <c r="BU181" s="203"/>
      <c r="BV181" s="190">
        <f t="shared" si="116"/>
        <v>149110</v>
      </c>
      <c r="BW181" s="203"/>
      <c r="BX181" s="190">
        <f t="shared" si="117"/>
        <v>149110</v>
      </c>
      <c r="BY181" s="203"/>
      <c r="BZ181" s="190">
        <f t="shared" si="118"/>
        <v>149110</v>
      </c>
      <c r="CA181" s="203"/>
      <c r="CB181" s="190">
        <f t="shared" si="119"/>
        <v>149110</v>
      </c>
      <c r="CC181" s="203"/>
      <c r="CD181" s="190">
        <f t="shared" si="120"/>
        <v>0</v>
      </c>
    </row>
    <row r="182" spans="1:82" ht="9.75" customHeight="1" x14ac:dyDescent="0.25">
      <c r="A182" s="203">
        <v>87</v>
      </c>
      <c r="B182" s="211"/>
      <c r="C182" s="10" t="s">
        <v>206</v>
      </c>
      <c r="D182" s="203"/>
      <c r="E182" s="190">
        <v>1895497</v>
      </c>
      <c r="F182" s="203"/>
      <c r="G182" s="188">
        <f t="shared" si="130"/>
        <v>287.89444106925879</v>
      </c>
      <c r="H182" s="203"/>
      <c r="I182" s="188">
        <f t="shared" si="102"/>
        <v>232.64835610653961</v>
      </c>
      <c r="J182" s="203"/>
      <c r="K182" s="190">
        <v>952780</v>
      </c>
      <c r="L182" s="203"/>
      <c r="M182" s="188">
        <f t="shared" si="131"/>
        <v>144.71142162818956</v>
      </c>
      <c r="N182" s="203"/>
      <c r="O182" s="188">
        <f t="shared" si="103"/>
        <v>246.77906487562328</v>
      </c>
      <c r="P182" s="203"/>
      <c r="Q182" s="190">
        <v>3273191</v>
      </c>
      <c r="R182" s="203"/>
      <c r="S182" s="188">
        <f t="shared" si="132"/>
        <v>497.14322600243014</v>
      </c>
      <c r="T182" s="203"/>
      <c r="U182" s="188">
        <f t="shared" si="104"/>
        <v>92.078550034123964</v>
      </c>
      <c r="V182" s="203"/>
      <c r="W182" s="190">
        <v>1554097</v>
      </c>
      <c r="X182" s="203"/>
      <c r="Y182" s="188">
        <f t="shared" si="133"/>
        <v>236.04146415552856</v>
      </c>
      <c r="Z182" s="203"/>
      <c r="AA182" s="188">
        <f t="shared" si="105"/>
        <v>158.47465430191784</v>
      </c>
      <c r="AB182" s="203"/>
      <c r="AC182" s="190">
        <v>3642366</v>
      </c>
      <c r="AD182" s="203"/>
      <c r="AE182" s="188">
        <f t="shared" si="134"/>
        <v>553.21476306196837</v>
      </c>
      <c r="AF182" s="203"/>
      <c r="AG182" s="188">
        <f t="shared" si="106"/>
        <v>143.82102949227456</v>
      </c>
      <c r="AH182" s="216"/>
      <c r="AI182" s="203"/>
      <c r="AJ182" s="190">
        <v>16166568</v>
      </c>
      <c r="AK182" s="203"/>
      <c r="AL182" s="188">
        <f t="shared" si="135"/>
        <v>2455.4325637910083</v>
      </c>
      <c r="AM182" s="203"/>
      <c r="AN182" s="188">
        <f t="shared" si="107"/>
        <v>120.90184866286164</v>
      </c>
      <c r="AO182" s="203"/>
      <c r="AP182" s="190">
        <v>744653</v>
      </c>
      <c r="AQ182" s="203"/>
      <c r="AR182" s="188">
        <f t="shared" si="136"/>
        <v>113.10039489671932</v>
      </c>
      <c r="AS182" s="203"/>
      <c r="AT182" s="188">
        <f t="shared" si="108"/>
        <v>117.68234861783098</v>
      </c>
      <c r="AU182" s="203"/>
      <c r="AV182" s="190">
        <v>776104</v>
      </c>
      <c r="AW182" s="203"/>
      <c r="AX182" s="188">
        <f t="shared" si="137"/>
        <v>117.87727825030376</v>
      </c>
      <c r="AY182" s="203"/>
      <c r="AZ182" s="188">
        <f t="shared" si="109"/>
        <v>78.775076789118486</v>
      </c>
      <c r="BA182" s="203"/>
      <c r="BB182" s="190">
        <v>0</v>
      </c>
      <c r="BC182" s="203"/>
      <c r="BD182" s="188">
        <f t="shared" si="138"/>
        <v>0</v>
      </c>
      <c r="BE182" s="203"/>
      <c r="BF182" s="188">
        <f t="shared" si="110"/>
        <v>0</v>
      </c>
      <c r="BG182" s="203"/>
      <c r="BH182" s="190">
        <f t="shared" si="111"/>
        <v>29005256</v>
      </c>
      <c r="BI182" s="203"/>
      <c r="BJ182" s="203">
        <v>87</v>
      </c>
      <c r="BK182" s="203"/>
      <c r="BL182" s="190">
        <v>6584</v>
      </c>
      <c r="BM182" s="203"/>
      <c r="BN182" s="190">
        <f t="shared" si="112"/>
        <v>6584</v>
      </c>
      <c r="BO182" s="203"/>
      <c r="BP182" s="190">
        <f t="shared" si="113"/>
        <v>6584</v>
      </c>
      <c r="BQ182" s="203"/>
      <c r="BR182" s="190">
        <f t="shared" si="114"/>
        <v>6584</v>
      </c>
      <c r="BS182" s="203"/>
      <c r="BT182" s="190">
        <f t="shared" si="115"/>
        <v>6584</v>
      </c>
      <c r="BU182" s="203"/>
      <c r="BV182" s="190">
        <f t="shared" si="116"/>
        <v>6584</v>
      </c>
      <c r="BW182" s="203"/>
      <c r="BX182" s="190">
        <f t="shared" si="117"/>
        <v>6584</v>
      </c>
      <c r="BY182" s="203"/>
      <c r="BZ182" s="190">
        <f t="shared" si="118"/>
        <v>6584</v>
      </c>
      <c r="CA182" s="203"/>
      <c r="CB182" s="190">
        <f t="shared" si="119"/>
        <v>6584</v>
      </c>
      <c r="CC182" s="203"/>
      <c r="CD182" s="190">
        <f t="shared" si="120"/>
        <v>0</v>
      </c>
    </row>
    <row r="183" spans="1:82" ht="9.75" customHeight="1" x14ac:dyDescent="0.25">
      <c r="A183" s="203">
        <v>88</v>
      </c>
      <c r="B183" s="211"/>
      <c r="C183" s="10" t="s">
        <v>207</v>
      </c>
      <c r="D183" s="203"/>
      <c r="E183" s="190">
        <v>1934844</v>
      </c>
      <c r="F183" s="203"/>
      <c r="G183" s="188">
        <f t="shared" si="130"/>
        <v>168.64324936808157</v>
      </c>
      <c r="H183" s="203"/>
      <c r="I183" s="188">
        <f t="shared" si="102"/>
        <v>136.28111257803249</v>
      </c>
      <c r="J183" s="203"/>
      <c r="K183" s="190">
        <v>1225626</v>
      </c>
      <c r="L183" s="203"/>
      <c r="M183" s="188">
        <f t="shared" si="131"/>
        <v>106.82698509544147</v>
      </c>
      <c r="N183" s="203"/>
      <c r="O183" s="188">
        <f t="shared" si="103"/>
        <v>182.17403428645324</v>
      </c>
      <c r="P183" s="203"/>
      <c r="Q183" s="190">
        <v>5757211</v>
      </c>
      <c r="R183" s="203"/>
      <c r="S183" s="188">
        <f t="shared" si="132"/>
        <v>501.80519480519479</v>
      </c>
      <c r="T183" s="203"/>
      <c r="U183" s="188">
        <f t="shared" si="104"/>
        <v>92.942018156006384</v>
      </c>
      <c r="V183" s="203"/>
      <c r="W183" s="190">
        <v>756062</v>
      </c>
      <c r="X183" s="203"/>
      <c r="Y183" s="188">
        <f t="shared" si="133"/>
        <v>65.899241697899413</v>
      </c>
      <c r="Z183" s="203"/>
      <c r="AA183" s="188">
        <f t="shared" si="105"/>
        <v>44.243750072453246</v>
      </c>
      <c r="AB183" s="203"/>
      <c r="AC183" s="190">
        <v>3736439</v>
      </c>
      <c r="AD183" s="203"/>
      <c r="AE183" s="188">
        <f t="shared" si="134"/>
        <v>325.67236119585112</v>
      </c>
      <c r="AF183" s="203"/>
      <c r="AG183" s="188">
        <f t="shared" si="106"/>
        <v>84.666096047622247</v>
      </c>
      <c r="AH183" s="216"/>
      <c r="AI183" s="203"/>
      <c r="AJ183" s="190">
        <v>18706205</v>
      </c>
      <c r="AK183" s="203"/>
      <c r="AL183" s="188">
        <f t="shared" si="135"/>
        <v>1630.4545454545455</v>
      </c>
      <c r="AM183" s="203"/>
      <c r="AN183" s="188">
        <f t="shared" si="107"/>
        <v>80.28115763109119</v>
      </c>
      <c r="AO183" s="203"/>
      <c r="AP183" s="190">
        <v>250460</v>
      </c>
      <c r="AQ183" s="203"/>
      <c r="AR183" s="188">
        <f t="shared" si="136"/>
        <v>21.830384380719952</v>
      </c>
      <c r="AS183" s="203"/>
      <c r="AT183" s="188">
        <f t="shared" si="108"/>
        <v>22.714782804243395</v>
      </c>
      <c r="AU183" s="203"/>
      <c r="AV183" s="190">
        <v>1460860</v>
      </c>
      <c r="AW183" s="203"/>
      <c r="AX183" s="188">
        <f t="shared" si="137"/>
        <v>127.33025363897848</v>
      </c>
      <c r="AY183" s="203"/>
      <c r="AZ183" s="188">
        <f t="shared" si="109"/>
        <v>85.092315133791402</v>
      </c>
      <c r="BA183" s="203"/>
      <c r="BB183" s="190">
        <v>0</v>
      </c>
      <c r="BC183" s="203"/>
      <c r="BD183" s="188">
        <f t="shared" si="138"/>
        <v>0</v>
      </c>
      <c r="BE183" s="203"/>
      <c r="BF183" s="188">
        <f t="shared" si="110"/>
        <v>0</v>
      </c>
      <c r="BG183" s="203"/>
      <c r="BH183" s="190">
        <f t="shared" si="111"/>
        <v>33827707</v>
      </c>
      <c r="BI183" s="203"/>
      <c r="BJ183" s="203">
        <v>88</v>
      </c>
      <c r="BK183" s="203"/>
      <c r="BL183" s="190">
        <v>11473</v>
      </c>
      <c r="BM183" s="203"/>
      <c r="BN183" s="190">
        <f t="shared" si="112"/>
        <v>11473</v>
      </c>
      <c r="BO183" s="203"/>
      <c r="BP183" s="190">
        <f t="shared" si="113"/>
        <v>11473</v>
      </c>
      <c r="BQ183" s="203"/>
      <c r="BR183" s="190">
        <f t="shared" si="114"/>
        <v>11473</v>
      </c>
      <c r="BS183" s="203"/>
      <c r="BT183" s="190">
        <f t="shared" si="115"/>
        <v>11473</v>
      </c>
      <c r="BU183" s="203"/>
      <c r="BV183" s="190">
        <f t="shared" si="116"/>
        <v>11473</v>
      </c>
      <c r="BW183" s="203"/>
      <c r="BX183" s="190">
        <f t="shared" si="117"/>
        <v>11473</v>
      </c>
      <c r="BY183" s="203"/>
      <c r="BZ183" s="190">
        <f t="shared" si="118"/>
        <v>11473</v>
      </c>
      <c r="CA183" s="203"/>
      <c r="CB183" s="190">
        <f t="shared" si="119"/>
        <v>11473</v>
      </c>
      <c r="CC183" s="203"/>
      <c r="CD183" s="190">
        <f t="shared" si="120"/>
        <v>0</v>
      </c>
    </row>
    <row r="184" spans="1:82" ht="9.75" customHeight="1" x14ac:dyDescent="0.25">
      <c r="A184" s="203">
        <v>89</v>
      </c>
      <c r="B184" s="211"/>
      <c r="C184" s="10" t="s">
        <v>208</v>
      </c>
      <c r="D184" s="203"/>
      <c r="E184" s="190">
        <v>2549167</v>
      </c>
      <c r="F184" s="203"/>
      <c r="G184" s="188">
        <f t="shared" si="130"/>
        <v>60.73349534224382</v>
      </c>
      <c r="H184" s="203"/>
      <c r="I184" s="188">
        <f t="shared" si="102"/>
        <v>49.078918646359199</v>
      </c>
      <c r="J184" s="203"/>
      <c r="K184" s="190">
        <v>2572922</v>
      </c>
      <c r="L184" s="203"/>
      <c r="M184" s="188">
        <f t="shared" si="131"/>
        <v>61.299454411169087</v>
      </c>
      <c r="N184" s="203"/>
      <c r="O184" s="188">
        <f t="shared" si="103"/>
        <v>104.53509382169881</v>
      </c>
      <c r="P184" s="203"/>
      <c r="Q184" s="190">
        <v>15669759</v>
      </c>
      <c r="R184" s="203"/>
      <c r="S184" s="188">
        <f t="shared" si="132"/>
        <v>373.32949753412908</v>
      </c>
      <c r="T184" s="203"/>
      <c r="U184" s="188">
        <f t="shared" si="104"/>
        <v>69.146348617335136</v>
      </c>
      <c r="V184" s="203"/>
      <c r="W184" s="190">
        <v>4689465</v>
      </c>
      <c r="X184" s="203"/>
      <c r="Y184" s="188">
        <f t="shared" si="133"/>
        <v>111.72575226931599</v>
      </c>
      <c r="Z184" s="203"/>
      <c r="AA184" s="188">
        <f t="shared" si="105"/>
        <v>75.010973308635357</v>
      </c>
      <c r="AB184" s="203"/>
      <c r="AC184" s="190">
        <v>23882580</v>
      </c>
      <c r="AD184" s="203"/>
      <c r="AE184" s="188">
        <f t="shared" si="134"/>
        <v>568.99864198413263</v>
      </c>
      <c r="AF184" s="203"/>
      <c r="AG184" s="188">
        <f t="shared" si="106"/>
        <v>147.924415496297</v>
      </c>
      <c r="AH184" s="216"/>
      <c r="AI184" s="203"/>
      <c r="AJ184" s="190">
        <v>55887347</v>
      </c>
      <c r="AK184" s="203"/>
      <c r="AL184" s="188">
        <f t="shared" si="135"/>
        <v>1331.5070878898339</v>
      </c>
      <c r="AM184" s="203"/>
      <c r="AN184" s="188">
        <f t="shared" si="107"/>
        <v>65.561429300685163</v>
      </c>
      <c r="AO184" s="203"/>
      <c r="AP184" s="190">
        <v>1311280</v>
      </c>
      <c r="AQ184" s="203"/>
      <c r="AR184" s="188">
        <f t="shared" si="136"/>
        <v>31.241035904033545</v>
      </c>
      <c r="AS184" s="203"/>
      <c r="AT184" s="188">
        <f t="shared" si="108"/>
        <v>32.506681181776258</v>
      </c>
      <c r="AU184" s="203"/>
      <c r="AV184" s="190">
        <v>1638383</v>
      </c>
      <c r="AW184" s="203"/>
      <c r="AX184" s="188">
        <f t="shared" si="137"/>
        <v>39.034212469921137</v>
      </c>
      <c r="AY184" s="203"/>
      <c r="AZ184" s="188">
        <f t="shared" si="109"/>
        <v>26.085799828118105</v>
      </c>
      <c r="BA184" s="203"/>
      <c r="BB184" s="190">
        <v>0</v>
      </c>
      <c r="BC184" s="203"/>
      <c r="BD184" s="188">
        <f t="shared" si="138"/>
        <v>0</v>
      </c>
      <c r="BE184" s="203"/>
      <c r="BF184" s="188">
        <f t="shared" si="110"/>
        <v>0</v>
      </c>
      <c r="BG184" s="203"/>
      <c r="BH184" s="190">
        <f t="shared" si="111"/>
        <v>108200903</v>
      </c>
      <c r="BI184" s="203"/>
      <c r="BJ184" s="203">
        <v>89</v>
      </c>
      <c r="BK184" s="203"/>
      <c r="BL184" s="190">
        <v>41973</v>
      </c>
      <c r="BM184" s="203"/>
      <c r="BN184" s="190">
        <f t="shared" si="112"/>
        <v>41973</v>
      </c>
      <c r="BO184" s="203"/>
      <c r="BP184" s="190">
        <f t="shared" si="113"/>
        <v>41973</v>
      </c>
      <c r="BQ184" s="203"/>
      <c r="BR184" s="190">
        <f t="shared" si="114"/>
        <v>41973</v>
      </c>
      <c r="BS184" s="203"/>
      <c r="BT184" s="190">
        <f t="shared" si="115"/>
        <v>41973</v>
      </c>
      <c r="BU184" s="203"/>
      <c r="BV184" s="190">
        <f t="shared" si="116"/>
        <v>41973</v>
      </c>
      <c r="BW184" s="203"/>
      <c r="BX184" s="190">
        <f t="shared" si="117"/>
        <v>41973</v>
      </c>
      <c r="BY184" s="203"/>
      <c r="BZ184" s="190">
        <f t="shared" si="118"/>
        <v>41973</v>
      </c>
      <c r="CA184" s="203"/>
      <c r="CB184" s="190">
        <f t="shared" si="119"/>
        <v>41973</v>
      </c>
      <c r="CC184" s="203"/>
      <c r="CD184" s="190">
        <f t="shared" si="120"/>
        <v>0</v>
      </c>
    </row>
    <row r="185" spans="1:82" ht="9.75" customHeight="1" x14ac:dyDescent="0.25">
      <c r="A185" s="203">
        <v>90</v>
      </c>
      <c r="B185" s="211"/>
      <c r="C185" s="10" t="s">
        <v>209</v>
      </c>
      <c r="D185" s="203"/>
      <c r="E185" s="190">
        <v>4360741</v>
      </c>
      <c r="F185" s="203"/>
      <c r="G185" s="188">
        <f t="shared" si="130"/>
        <v>110.03636134241736</v>
      </c>
      <c r="H185" s="203"/>
      <c r="I185" s="188">
        <f t="shared" si="102"/>
        <v>88.920711644098887</v>
      </c>
      <c r="J185" s="203"/>
      <c r="K185" s="190">
        <v>2515679</v>
      </c>
      <c r="L185" s="203"/>
      <c r="M185" s="188">
        <f t="shared" si="131"/>
        <v>63.479157204138282</v>
      </c>
      <c r="N185" s="203"/>
      <c r="O185" s="188">
        <f t="shared" si="103"/>
        <v>108.25218132525312</v>
      </c>
      <c r="P185" s="203"/>
      <c r="Q185" s="190">
        <v>18345629</v>
      </c>
      <c r="R185" s="203"/>
      <c r="S185" s="188">
        <f t="shared" si="132"/>
        <v>462.92276053494828</v>
      </c>
      <c r="T185" s="203"/>
      <c r="U185" s="188">
        <f t="shared" si="104"/>
        <v>85.740394997645325</v>
      </c>
      <c r="V185" s="203"/>
      <c r="W185" s="190">
        <v>6389793</v>
      </c>
      <c r="X185" s="203"/>
      <c r="Y185" s="188">
        <f t="shared" si="133"/>
        <v>161.23626040878122</v>
      </c>
      <c r="Z185" s="203"/>
      <c r="AA185" s="188">
        <f t="shared" si="105"/>
        <v>108.25157656359643</v>
      </c>
      <c r="AB185" s="203"/>
      <c r="AC185" s="190">
        <v>10718824</v>
      </c>
      <c r="AD185" s="203"/>
      <c r="AE185" s="188">
        <f t="shared" si="134"/>
        <v>270.4724703507444</v>
      </c>
      <c r="AF185" s="203"/>
      <c r="AG185" s="188">
        <f t="shared" si="106"/>
        <v>70.315602063579462</v>
      </c>
      <c r="AH185" s="216"/>
      <c r="AI185" s="203"/>
      <c r="AJ185" s="190">
        <v>59631669</v>
      </c>
      <c r="AK185" s="203"/>
      <c r="AL185" s="188">
        <f t="shared" si="135"/>
        <v>1504.7102952308858</v>
      </c>
      <c r="AM185" s="203"/>
      <c r="AN185" s="188">
        <f t="shared" si="107"/>
        <v>74.089697708732743</v>
      </c>
      <c r="AO185" s="203"/>
      <c r="AP185" s="190">
        <v>3699590</v>
      </c>
      <c r="AQ185" s="203"/>
      <c r="AR185" s="188">
        <f t="shared" si="136"/>
        <v>93.353267726469852</v>
      </c>
      <c r="AS185" s="203"/>
      <c r="AT185" s="188">
        <f t="shared" si="108"/>
        <v>97.135220502389274</v>
      </c>
      <c r="AU185" s="203"/>
      <c r="AV185" s="190">
        <v>700657</v>
      </c>
      <c r="AW185" s="203"/>
      <c r="AX185" s="188">
        <f t="shared" si="137"/>
        <v>17.679964673227353</v>
      </c>
      <c r="AY185" s="203"/>
      <c r="AZ185" s="188">
        <f t="shared" si="109"/>
        <v>11.815174183144984</v>
      </c>
      <c r="BA185" s="203"/>
      <c r="BB185" s="190">
        <v>239708</v>
      </c>
      <c r="BC185" s="203"/>
      <c r="BD185" s="188">
        <f t="shared" si="138"/>
        <v>6.0486500126167044</v>
      </c>
      <c r="BE185" s="203"/>
      <c r="BF185" s="188">
        <f t="shared" si="110"/>
        <v>26.395089790457639</v>
      </c>
      <c r="BG185" s="203"/>
      <c r="BH185" s="190">
        <f t="shared" si="111"/>
        <v>106602290</v>
      </c>
      <c r="BI185" s="203"/>
      <c r="BJ185" s="203">
        <v>90</v>
      </c>
      <c r="BK185" s="203"/>
      <c r="BL185" s="190">
        <v>39630</v>
      </c>
      <c r="BM185" s="203"/>
      <c r="BN185" s="190">
        <f t="shared" si="112"/>
        <v>39630</v>
      </c>
      <c r="BO185" s="203"/>
      <c r="BP185" s="190">
        <f t="shared" si="113"/>
        <v>39630</v>
      </c>
      <c r="BQ185" s="203"/>
      <c r="BR185" s="190">
        <f t="shared" si="114"/>
        <v>39630</v>
      </c>
      <c r="BS185" s="203"/>
      <c r="BT185" s="190">
        <f t="shared" si="115"/>
        <v>39630</v>
      </c>
      <c r="BU185" s="203"/>
      <c r="BV185" s="190">
        <f t="shared" si="116"/>
        <v>39630</v>
      </c>
      <c r="BW185" s="203"/>
      <c r="BX185" s="190">
        <f t="shared" si="117"/>
        <v>39630</v>
      </c>
      <c r="BY185" s="203"/>
      <c r="BZ185" s="190">
        <f t="shared" si="118"/>
        <v>39630</v>
      </c>
      <c r="CA185" s="203"/>
      <c r="CB185" s="190">
        <f t="shared" si="119"/>
        <v>39630</v>
      </c>
      <c r="CC185" s="203"/>
      <c r="CD185" s="190">
        <f t="shared" si="120"/>
        <v>39630</v>
      </c>
    </row>
    <row r="186" spans="1:82" ht="9.75" customHeight="1" x14ac:dyDescent="0.25">
      <c r="A186" s="203">
        <v>91</v>
      </c>
      <c r="B186" s="211"/>
      <c r="C186" s="10" t="s">
        <v>210</v>
      </c>
      <c r="D186" s="203"/>
      <c r="E186" s="190">
        <v>3690946</v>
      </c>
      <c r="F186" s="203"/>
      <c r="G186" s="188">
        <f t="shared" si="130"/>
        <v>68.3609794043562</v>
      </c>
      <c r="H186" s="203"/>
      <c r="I186" s="188">
        <f t="shared" si="102"/>
        <v>55.242711256208096</v>
      </c>
      <c r="J186" s="203"/>
      <c r="K186" s="190">
        <v>2401320</v>
      </c>
      <c r="L186" s="203"/>
      <c r="M186" s="188">
        <f t="shared" si="131"/>
        <v>44.475477848570158</v>
      </c>
      <c r="N186" s="203"/>
      <c r="O186" s="188">
        <f t="shared" si="103"/>
        <v>75.844855298060381</v>
      </c>
      <c r="P186" s="203"/>
      <c r="Q186" s="190">
        <v>15311540</v>
      </c>
      <c r="R186" s="203"/>
      <c r="S186" s="188">
        <f t="shared" si="132"/>
        <v>283.58905022966366</v>
      </c>
      <c r="T186" s="203"/>
      <c r="U186" s="188">
        <f t="shared" si="104"/>
        <v>52.525041446655727</v>
      </c>
      <c r="V186" s="203"/>
      <c r="W186" s="190">
        <v>3413079</v>
      </c>
      <c r="X186" s="203"/>
      <c r="Y186" s="188">
        <f t="shared" si="133"/>
        <v>63.214531782486297</v>
      </c>
      <c r="Z186" s="203"/>
      <c r="AA186" s="188">
        <f t="shared" si="105"/>
        <v>42.441276607597558</v>
      </c>
      <c r="AB186" s="203"/>
      <c r="AC186" s="190">
        <v>23816632</v>
      </c>
      <c r="AD186" s="203"/>
      <c r="AE186" s="188">
        <f t="shared" si="134"/>
        <v>441.11409097644093</v>
      </c>
      <c r="AF186" s="203"/>
      <c r="AG186" s="188">
        <f t="shared" si="106"/>
        <v>114.67785555222827</v>
      </c>
      <c r="AH186" s="216"/>
      <c r="AI186" s="203"/>
      <c r="AJ186" s="190">
        <v>81486863</v>
      </c>
      <c r="AK186" s="203"/>
      <c r="AL186" s="188">
        <f t="shared" si="135"/>
        <v>1509.2395725292636</v>
      </c>
      <c r="AM186" s="203"/>
      <c r="AN186" s="188">
        <f t="shared" si="107"/>
        <v>74.312712588699597</v>
      </c>
      <c r="AO186" s="203"/>
      <c r="AP186" s="190">
        <v>2441695</v>
      </c>
      <c r="AQ186" s="203"/>
      <c r="AR186" s="188">
        <f t="shared" si="136"/>
        <v>45.223273818343458</v>
      </c>
      <c r="AS186" s="203"/>
      <c r="AT186" s="188">
        <f t="shared" si="108"/>
        <v>47.055371291937867</v>
      </c>
      <c r="AU186" s="203"/>
      <c r="AV186" s="190">
        <v>1894520</v>
      </c>
      <c r="AW186" s="203"/>
      <c r="AX186" s="188">
        <f t="shared" si="137"/>
        <v>35.088902059564383</v>
      </c>
      <c r="AY186" s="203"/>
      <c r="AZ186" s="188">
        <f t="shared" si="109"/>
        <v>23.449226137700705</v>
      </c>
      <c r="BA186" s="203"/>
      <c r="BB186" s="190">
        <v>0</v>
      </c>
      <c r="BC186" s="203"/>
      <c r="BD186" s="188">
        <f t="shared" si="138"/>
        <v>0</v>
      </c>
      <c r="BE186" s="203"/>
      <c r="BF186" s="188">
        <f t="shared" si="110"/>
        <v>0</v>
      </c>
      <c r="BG186" s="203"/>
      <c r="BH186" s="190">
        <f t="shared" si="111"/>
        <v>134456595</v>
      </c>
      <c r="BI186" s="203"/>
      <c r="BJ186" s="203">
        <v>91</v>
      </c>
      <c r="BK186" s="203"/>
      <c r="BL186" s="190">
        <v>53992</v>
      </c>
      <c r="BM186" s="203"/>
      <c r="BN186" s="190">
        <f t="shared" si="112"/>
        <v>53992</v>
      </c>
      <c r="BO186" s="203"/>
      <c r="BP186" s="190">
        <f t="shared" si="113"/>
        <v>53992</v>
      </c>
      <c r="BQ186" s="203"/>
      <c r="BR186" s="190">
        <f t="shared" si="114"/>
        <v>53992</v>
      </c>
      <c r="BS186" s="203"/>
      <c r="BT186" s="190">
        <f t="shared" si="115"/>
        <v>53992</v>
      </c>
      <c r="BU186" s="203"/>
      <c r="BV186" s="190">
        <f t="shared" si="116"/>
        <v>53992</v>
      </c>
      <c r="BW186" s="203"/>
      <c r="BX186" s="190">
        <f t="shared" si="117"/>
        <v>53992</v>
      </c>
      <c r="BY186" s="203"/>
      <c r="BZ186" s="190">
        <f t="shared" si="118"/>
        <v>53992</v>
      </c>
      <c r="CA186" s="203"/>
      <c r="CB186" s="190">
        <f t="shared" si="119"/>
        <v>53992</v>
      </c>
      <c r="CC186" s="203"/>
      <c r="CD186" s="190">
        <f t="shared" si="120"/>
        <v>0</v>
      </c>
    </row>
    <row r="187" spans="1:82" ht="9.75" customHeight="1" x14ac:dyDescent="0.25">
      <c r="A187" s="203">
        <v>92</v>
      </c>
      <c r="B187" s="211"/>
      <c r="C187" s="10" t="s">
        <v>211</v>
      </c>
      <c r="D187" s="203"/>
      <c r="E187" s="190">
        <v>2822577</v>
      </c>
      <c r="F187" s="203"/>
      <c r="G187" s="188">
        <f t="shared" si="130"/>
        <v>157.5890235051086</v>
      </c>
      <c r="H187" s="203"/>
      <c r="I187" s="188">
        <f t="shared" si="102"/>
        <v>127.34815970301547</v>
      </c>
      <c r="J187" s="203"/>
      <c r="K187" s="190">
        <v>1700189</v>
      </c>
      <c r="L187" s="203"/>
      <c r="M187" s="188">
        <f t="shared" si="131"/>
        <v>94.924292334319688</v>
      </c>
      <c r="N187" s="203"/>
      <c r="O187" s="188">
        <f t="shared" si="103"/>
        <v>161.87615208722747</v>
      </c>
      <c r="P187" s="203"/>
      <c r="Q187" s="190">
        <v>10311155</v>
      </c>
      <c r="R187" s="203"/>
      <c r="S187" s="188">
        <f t="shared" si="132"/>
        <v>575.68840377421691</v>
      </c>
      <c r="T187" s="203"/>
      <c r="U187" s="188">
        <f t="shared" si="104"/>
        <v>106.62632158791614</v>
      </c>
      <c r="V187" s="203"/>
      <c r="W187" s="190">
        <v>3192897</v>
      </c>
      <c r="X187" s="203"/>
      <c r="Y187" s="188">
        <f t="shared" si="133"/>
        <v>178.26458600859806</v>
      </c>
      <c r="Z187" s="203"/>
      <c r="AA187" s="188">
        <f t="shared" si="105"/>
        <v>119.68413576426882</v>
      </c>
      <c r="AB187" s="203"/>
      <c r="AC187" s="190">
        <v>4777369</v>
      </c>
      <c r="AD187" s="203"/>
      <c r="AE187" s="188">
        <f t="shared" si="134"/>
        <v>266.72821171347215</v>
      </c>
      <c r="AF187" s="203"/>
      <c r="AG187" s="188">
        <f t="shared" si="106"/>
        <v>69.342195047256723</v>
      </c>
      <c r="AH187" s="216"/>
      <c r="AI187" s="203"/>
      <c r="AJ187" s="190">
        <v>22809599</v>
      </c>
      <c r="AK187" s="203"/>
      <c r="AL187" s="188">
        <f t="shared" si="135"/>
        <v>1273.4966780190944</v>
      </c>
      <c r="AM187" s="203"/>
      <c r="AN187" s="188">
        <f t="shared" si="107"/>
        <v>62.705082969497681</v>
      </c>
      <c r="AO187" s="203"/>
      <c r="AP187" s="190">
        <v>626052</v>
      </c>
      <c r="AQ187" s="203"/>
      <c r="AR187" s="188">
        <f t="shared" si="136"/>
        <v>34.953492267321757</v>
      </c>
      <c r="AS187" s="203"/>
      <c r="AT187" s="188">
        <f t="shared" si="108"/>
        <v>36.36953757915601</v>
      </c>
      <c r="AU187" s="203"/>
      <c r="AV187" s="190">
        <v>820772</v>
      </c>
      <c r="AW187" s="203"/>
      <c r="AX187" s="188">
        <f t="shared" si="137"/>
        <v>45.825023728435042</v>
      </c>
      <c r="AY187" s="203"/>
      <c r="AZ187" s="188">
        <f t="shared" si="109"/>
        <v>30.623966014937615</v>
      </c>
      <c r="BA187" s="203"/>
      <c r="BB187" s="190">
        <v>0</v>
      </c>
      <c r="BC187" s="203"/>
      <c r="BD187" s="188">
        <f t="shared" si="138"/>
        <v>0</v>
      </c>
      <c r="BE187" s="203"/>
      <c r="BF187" s="188">
        <f t="shared" si="110"/>
        <v>0</v>
      </c>
      <c r="BG187" s="203"/>
      <c r="BH187" s="190">
        <f t="shared" si="111"/>
        <v>47060610</v>
      </c>
      <c r="BI187" s="203"/>
      <c r="BJ187" s="203">
        <v>92</v>
      </c>
      <c r="BK187" s="203"/>
      <c r="BL187" s="190">
        <v>17911</v>
      </c>
      <c r="BM187" s="203"/>
      <c r="BN187" s="190">
        <f t="shared" si="112"/>
        <v>17911</v>
      </c>
      <c r="BO187" s="203"/>
      <c r="BP187" s="190">
        <f t="shared" si="113"/>
        <v>17911</v>
      </c>
      <c r="BQ187" s="203"/>
      <c r="BR187" s="190">
        <f t="shared" si="114"/>
        <v>17911</v>
      </c>
      <c r="BS187" s="203"/>
      <c r="BT187" s="190">
        <f t="shared" si="115"/>
        <v>17911</v>
      </c>
      <c r="BU187" s="203"/>
      <c r="BV187" s="190">
        <f t="shared" si="116"/>
        <v>17911</v>
      </c>
      <c r="BW187" s="203"/>
      <c r="BX187" s="190">
        <f t="shared" si="117"/>
        <v>17911</v>
      </c>
      <c r="BY187" s="203"/>
      <c r="BZ187" s="190">
        <f t="shared" si="118"/>
        <v>17911</v>
      </c>
      <c r="CA187" s="203"/>
      <c r="CB187" s="190">
        <f t="shared" si="119"/>
        <v>17911</v>
      </c>
      <c r="CC187" s="203"/>
      <c r="CD187" s="190">
        <f t="shared" si="120"/>
        <v>0</v>
      </c>
    </row>
    <row r="188" spans="1:82" ht="9.75" customHeight="1" x14ac:dyDescent="0.25">
      <c r="A188" s="203">
        <v>93</v>
      </c>
      <c r="B188" s="211"/>
      <c r="C188" s="10" t="s">
        <v>212</v>
      </c>
      <c r="D188" s="203"/>
      <c r="E188" s="190">
        <v>0</v>
      </c>
      <c r="F188" s="203"/>
      <c r="G188" s="188">
        <v>0</v>
      </c>
      <c r="H188" s="203"/>
      <c r="I188" s="188">
        <f t="shared" si="102"/>
        <v>0</v>
      </c>
      <c r="J188" s="203"/>
      <c r="K188" s="190">
        <v>0</v>
      </c>
      <c r="L188" s="203"/>
      <c r="M188" s="188">
        <v>0</v>
      </c>
      <c r="N188" s="203"/>
      <c r="O188" s="188">
        <f t="shared" si="103"/>
        <v>0</v>
      </c>
      <c r="P188" s="203"/>
      <c r="Q188" s="190">
        <v>0</v>
      </c>
      <c r="R188" s="203"/>
      <c r="S188" s="188">
        <v>0</v>
      </c>
      <c r="T188" s="203"/>
      <c r="U188" s="188">
        <f t="shared" si="104"/>
        <v>0</v>
      </c>
      <c r="V188" s="203"/>
      <c r="W188" s="190">
        <v>0</v>
      </c>
      <c r="X188" s="203"/>
      <c r="Y188" s="188">
        <v>0</v>
      </c>
      <c r="Z188" s="203"/>
      <c r="AA188" s="188">
        <f t="shared" si="105"/>
        <v>0</v>
      </c>
      <c r="AB188" s="203"/>
      <c r="AC188" s="190">
        <v>0</v>
      </c>
      <c r="AD188" s="203"/>
      <c r="AE188" s="188">
        <v>0</v>
      </c>
      <c r="AF188" s="203"/>
      <c r="AG188" s="188">
        <f t="shared" si="106"/>
        <v>0</v>
      </c>
      <c r="AH188" s="216"/>
      <c r="AI188" s="203"/>
      <c r="AJ188" s="190">
        <v>0</v>
      </c>
      <c r="AK188" s="203"/>
      <c r="AL188" s="188">
        <v>0</v>
      </c>
      <c r="AM188" s="203"/>
      <c r="AN188" s="188">
        <f t="shared" si="107"/>
        <v>0</v>
      </c>
      <c r="AO188" s="203"/>
      <c r="AP188" s="190">
        <v>0</v>
      </c>
      <c r="AQ188" s="203"/>
      <c r="AR188" s="188">
        <v>0</v>
      </c>
      <c r="AS188" s="203"/>
      <c r="AT188" s="188">
        <f t="shared" si="108"/>
        <v>0</v>
      </c>
      <c r="AU188" s="203"/>
      <c r="AV188" s="190">
        <v>0</v>
      </c>
      <c r="AW188" s="203"/>
      <c r="AX188" s="188">
        <v>0</v>
      </c>
      <c r="AY188" s="203"/>
      <c r="AZ188" s="188">
        <f t="shared" si="109"/>
        <v>0</v>
      </c>
      <c r="BA188" s="203"/>
      <c r="BB188" s="190">
        <v>0</v>
      </c>
      <c r="BC188" s="203"/>
      <c r="BD188" s="188">
        <v>0</v>
      </c>
      <c r="BE188" s="203"/>
      <c r="BF188" s="188">
        <f t="shared" si="110"/>
        <v>0</v>
      </c>
      <c r="BG188" s="203"/>
      <c r="BH188" s="190">
        <f t="shared" si="111"/>
        <v>0</v>
      </c>
      <c r="BI188" s="203"/>
      <c r="BJ188" s="203">
        <v>93</v>
      </c>
      <c r="BK188" s="203"/>
      <c r="BL188" s="190">
        <v>0</v>
      </c>
      <c r="BM188" s="203"/>
      <c r="BN188" s="190">
        <f t="shared" si="112"/>
        <v>0</v>
      </c>
      <c r="BO188" s="203"/>
      <c r="BP188" s="190">
        <f t="shared" si="113"/>
        <v>0</v>
      </c>
      <c r="BQ188" s="203"/>
      <c r="BR188" s="190">
        <f t="shared" si="114"/>
        <v>0</v>
      </c>
      <c r="BS188" s="203"/>
      <c r="BT188" s="190">
        <f t="shared" si="115"/>
        <v>0</v>
      </c>
      <c r="BU188" s="203"/>
      <c r="BV188" s="190">
        <f t="shared" si="116"/>
        <v>0</v>
      </c>
      <c r="BW188" s="203"/>
      <c r="BX188" s="190">
        <f t="shared" si="117"/>
        <v>0</v>
      </c>
      <c r="BY188" s="203"/>
      <c r="BZ188" s="190">
        <f t="shared" si="118"/>
        <v>0</v>
      </c>
      <c r="CA188" s="203"/>
      <c r="CB188" s="190">
        <f t="shared" si="119"/>
        <v>0</v>
      </c>
      <c r="CC188" s="203"/>
      <c r="CD188" s="190">
        <f t="shared" si="120"/>
        <v>0</v>
      </c>
    </row>
    <row r="189" spans="1:82" ht="9.75" customHeight="1" x14ac:dyDescent="0.25">
      <c r="A189" s="203">
        <v>94</v>
      </c>
      <c r="B189" s="211"/>
      <c r="C189" s="10" t="s">
        <v>213</v>
      </c>
      <c r="D189" s="203"/>
      <c r="E189" s="190">
        <v>1264695</v>
      </c>
      <c r="F189" s="203"/>
      <c r="G189" s="188">
        <f>(E189/$BL189)</f>
        <v>44.142931937172776</v>
      </c>
      <c r="H189" s="203"/>
      <c r="I189" s="188">
        <f t="shared" si="102"/>
        <v>35.672034898497778</v>
      </c>
      <c r="J189" s="203"/>
      <c r="K189" s="190">
        <v>1979821</v>
      </c>
      <c r="L189" s="203"/>
      <c r="M189" s="188">
        <f>(K189/$BL189)</f>
        <v>69.103699825479936</v>
      </c>
      <c r="N189" s="203"/>
      <c r="O189" s="188">
        <f t="shared" si="103"/>
        <v>117.84381792746996</v>
      </c>
      <c r="P189" s="203"/>
      <c r="Q189" s="190">
        <v>7276549</v>
      </c>
      <c r="R189" s="203"/>
      <c r="S189" s="188">
        <f>(Q189/$BL189)</f>
        <v>253.98076788830716</v>
      </c>
      <c r="T189" s="203"/>
      <c r="U189" s="188">
        <f t="shared" si="104"/>
        <v>47.041133461193738</v>
      </c>
      <c r="V189" s="203"/>
      <c r="W189" s="190">
        <v>2654442</v>
      </c>
      <c r="X189" s="203"/>
      <c r="Y189" s="188">
        <f>(W189/$BL189)</f>
        <v>92.650680628272255</v>
      </c>
      <c r="Z189" s="203"/>
      <c r="AA189" s="188">
        <f t="shared" si="105"/>
        <v>62.204259899558579</v>
      </c>
      <c r="AB189" s="203"/>
      <c r="AC189" s="190">
        <v>22996344</v>
      </c>
      <c r="AD189" s="203"/>
      <c r="AE189" s="188">
        <f>(AC189/$BL189)</f>
        <v>802.66471204188485</v>
      </c>
      <c r="AF189" s="203"/>
      <c r="AG189" s="188">
        <f t="shared" si="106"/>
        <v>208.67133874743135</v>
      </c>
      <c r="AH189" s="216"/>
      <c r="AI189" s="203"/>
      <c r="AJ189" s="190">
        <v>43586952</v>
      </c>
      <c r="AK189" s="203"/>
      <c r="AL189" s="188">
        <f>(AJ189/$BL189)</f>
        <v>1521.3595811518326</v>
      </c>
      <c r="AM189" s="203"/>
      <c r="AN189" s="188">
        <f t="shared" si="107"/>
        <v>74.90948379304335</v>
      </c>
      <c r="AO189" s="203"/>
      <c r="AP189" s="190">
        <v>618432</v>
      </c>
      <c r="AQ189" s="203"/>
      <c r="AR189" s="188">
        <f>(AP189/$BL189)</f>
        <v>21.585759162303663</v>
      </c>
      <c r="AS189" s="203"/>
      <c r="AT189" s="188">
        <f t="shared" si="108"/>
        <v>22.460247262960205</v>
      </c>
      <c r="AU189" s="203"/>
      <c r="AV189" s="190">
        <v>964479</v>
      </c>
      <c r="AW189" s="203"/>
      <c r="AX189" s="188">
        <f>(AV189/$BL189)</f>
        <v>33.664188481675396</v>
      </c>
      <c r="AY189" s="203"/>
      <c r="AZ189" s="188">
        <f t="shared" si="109"/>
        <v>22.497117952250509</v>
      </c>
      <c r="BA189" s="203"/>
      <c r="BB189" s="190">
        <v>0</v>
      </c>
      <c r="BC189" s="203"/>
      <c r="BD189" s="188">
        <f>(BB189/$BL189)</f>
        <v>0</v>
      </c>
      <c r="BE189" s="203"/>
      <c r="BF189" s="188">
        <f t="shared" si="110"/>
        <v>0</v>
      </c>
      <c r="BG189" s="203"/>
      <c r="BH189" s="190">
        <f t="shared" si="111"/>
        <v>81341714</v>
      </c>
      <c r="BI189" s="203"/>
      <c r="BJ189" s="203">
        <v>94</v>
      </c>
      <c r="BK189" s="203"/>
      <c r="BL189" s="190">
        <v>28650</v>
      </c>
      <c r="BM189" s="203"/>
      <c r="BN189" s="190">
        <f t="shared" si="112"/>
        <v>28650</v>
      </c>
      <c r="BO189" s="203"/>
      <c r="BP189" s="190">
        <f t="shared" si="113"/>
        <v>28650</v>
      </c>
      <c r="BQ189" s="203"/>
      <c r="BR189" s="190">
        <f t="shared" si="114"/>
        <v>28650</v>
      </c>
      <c r="BS189" s="203"/>
      <c r="BT189" s="190">
        <f t="shared" si="115"/>
        <v>28650</v>
      </c>
      <c r="BU189" s="203"/>
      <c r="BV189" s="190">
        <f t="shared" si="116"/>
        <v>28650</v>
      </c>
      <c r="BW189" s="203"/>
      <c r="BX189" s="190">
        <f t="shared" si="117"/>
        <v>28650</v>
      </c>
      <c r="BY189" s="203"/>
      <c r="BZ189" s="190">
        <f t="shared" si="118"/>
        <v>28650</v>
      </c>
      <c r="CA189" s="203"/>
      <c r="CB189" s="190">
        <f t="shared" si="119"/>
        <v>28650</v>
      </c>
      <c r="CC189" s="203"/>
      <c r="CD189" s="190">
        <f t="shared" si="120"/>
        <v>0</v>
      </c>
    </row>
    <row r="190" spans="1:82" ht="9.75" customHeight="1" x14ac:dyDescent="0.25">
      <c r="A190" s="221">
        <v>95</v>
      </c>
      <c r="B190" s="211"/>
      <c r="C190" s="273" t="s">
        <v>214</v>
      </c>
      <c r="D190" s="203"/>
      <c r="E190" s="191">
        <v>10564320</v>
      </c>
      <c r="F190" s="203"/>
      <c r="G190" s="188">
        <f>(E190/$BL190)</f>
        <v>153.71873408512187</v>
      </c>
      <c r="H190" s="203"/>
      <c r="I190" s="188">
        <f t="shared" si="102"/>
        <v>124.2205672845157</v>
      </c>
      <c r="J190" s="203"/>
      <c r="K190" s="191">
        <v>3630077</v>
      </c>
      <c r="L190" s="203"/>
      <c r="M190" s="188">
        <f>(K190/$BL190)</f>
        <v>52.820327391778825</v>
      </c>
      <c r="N190" s="203"/>
      <c r="O190" s="188">
        <f t="shared" si="103"/>
        <v>90.075481627555661</v>
      </c>
      <c r="P190" s="203"/>
      <c r="Q190" s="191">
        <v>38421389</v>
      </c>
      <c r="R190" s="203"/>
      <c r="S190" s="188">
        <f>(Q190/$BL190)</f>
        <v>559.05986176791555</v>
      </c>
      <c r="T190" s="203"/>
      <c r="U190" s="188">
        <f t="shared" si="104"/>
        <v>103.54646057998546</v>
      </c>
      <c r="V190" s="203"/>
      <c r="W190" s="191">
        <v>11604809</v>
      </c>
      <c r="X190" s="203"/>
      <c r="Y190" s="188">
        <f>(W190/$BL190)</f>
        <v>168.85862495452892</v>
      </c>
      <c r="Z190" s="203"/>
      <c r="AA190" s="188">
        <f t="shared" si="105"/>
        <v>113.36911635971734</v>
      </c>
      <c r="AB190" s="203"/>
      <c r="AC190" s="191">
        <v>14047044</v>
      </c>
      <c r="AD190" s="203"/>
      <c r="AE190" s="188">
        <f>(AC190/$BL190)</f>
        <v>204.39496544197891</v>
      </c>
      <c r="AF190" s="203"/>
      <c r="AG190" s="188">
        <f t="shared" si="106"/>
        <v>53.137219603827631</v>
      </c>
      <c r="AH190" s="216"/>
      <c r="AI190" s="203"/>
      <c r="AJ190" s="191">
        <v>146897733</v>
      </c>
      <c r="AK190" s="203"/>
      <c r="AL190" s="188">
        <f>(AJ190/$BL190)</f>
        <v>2137.4715605674792</v>
      </c>
      <c r="AM190" s="203"/>
      <c r="AN190" s="188">
        <f t="shared" si="107"/>
        <v>105.24592161387316</v>
      </c>
      <c r="AO190" s="203"/>
      <c r="AP190" s="191">
        <v>5818324</v>
      </c>
      <c r="AQ190" s="203"/>
      <c r="AR190" s="188">
        <f>(AP190/$BL190)</f>
        <v>84.660953073845036</v>
      </c>
      <c r="AS190" s="203"/>
      <c r="AT190" s="188">
        <f t="shared" si="108"/>
        <v>88.090760452712232</v>
      </c>
      <c r="AU190" s="203"/>
      <c r="AV190" s="191">
        <v>9888386</v>
      </c>
      <c r="AW190" s="203"/>
      <c r="AX190" s="188">
        <f>(AV190/$BL190)</f>
        <v>143.8833903237541</v>
      </c>
      <c r="AY190" s="203"/>
      <c r="AZ190" s="188">
        <f t="shared" si="109"/>
        <v>96.154452237729942</v>
      </c>
      <c r="BA190" s="203"/>
      <c r="BB190" s="191">
        <v>0</v>
      </c>
      <c r="BC190" s="203"/>
      <c r="BD190" s="193">
        <f>(BB190/$BL190)</f>
        <v>0</v>
      </c>
      <c r="BE190" s="219"/>
      <c r="BF190" s="193">
        <f t="shared" si="110"/>
        <v>0</v>
      </c>
      <c r="BG190" s="203"/>
      <c r="BH190" s="191">
        <f t="shared" si="111"/>
        <v>240872082</v>
      </c>
      <c r="BI190" s="203"/>
      <c r="BJ190" s="221">
        <v>95</v>
      </c>
      <c r="BK190" s="203"/>
      <c r="BL190" s="191">
        <v>68725</v>
      </c>
      <c r="BM190" s="203"/>
      <c r="BN190" s="191">
        <f t="shared" si="112"/>
        <v>68725</v>
      </c>
      <c r="BO190" s="203"/>
      <c r="BP190" s="191">
        <f t="shared" si="113"/>
        <v>68725</v>
      </c>
      <c r="BQ190" s="203"/>
      <c r="BR190" s="191">
        <f t="shared" si="114"/>
        <v>68725</v>
      </c>
      <c r="BS190" s="203"/>
      <c r="BT190" s="191">
        <f t="shared" si="115"/>
        <v>68725</v>
      </c>
      <c r="BU190" s="203"/>
      <c r="BV190" s="191">
        <f t="shared" si="116"/>
        <v>68725</v>
      </c>
      <c r="BW190" s="203"/>
      <c r="BX190" s="191">
        <f t="shared" si="117"/>
        <v>68725</v>
      </c>
      <c r="BY190" s="203"/>
      <c r="BZ190" s="191">
        <f t="shared" si="118"/>
        <v>68725</v>
      </c>
      <c r="CA190" s="203"/>
      <c r="CB190" s="191">
        <f t="shared" si="119"/>
        <v>68725</v>
      </c>
      <c r="CC190" s="203"/>
      <c r="CD190" s="191">
        <f t="shared" si="120"/>
        <v>0</v>
      </c>
    </row>
    <row r="191" spans="1:82" ht="8.85" customHeight="1" x14ac:dyDescent="0.25">
      <c r="A191" s="203"/>
      <c r="B191" s="203"/>
      <c r="C191" s="203"/>
      <c r="D191" s="203"/>
      <c r="E191" s="203"/>
      <c r="F191" s="203"/>
      <c r="G191" s="219"/>
      <c r="H191" s="219"/>
      <c r="I191" s="219"/>
      <c r="J191" s="203"/>
      <c r="K191" s="203"/>
      <c r="L191" s="203"/>
      <c r="M191" s="219"/>
      <c r="N191" s="219"/>
      <c r="O191" s="219"/>
      <c r="P191" s="203"/>
      <c r="Q191" s="203"/>
      <c r="R191" s="203"/>
      <c r="S191" s="219"/>
      <c r="T191" s="219"/>
      <c r="U191" s="219"/>
      <c r="V191" s="203"/>
      <c r="W191" s="203"/>
      <c r="X191" s="203"/>
      <c r="Y191" s="219"/>
      <c r="Z191" s="219"/>
      <c r="AA191" s="219"/>
      <c r="AB191" s="203"/>
      <c r="AC191" s="203"/>
      <c r="AD191" s="203"/>
      <c r="AE191" s="219"/>
      <c r="AF191" s="219"/>
      <c r="AG191" s="219"/>
      <c r="AH191" s="203"/>
      <c r="AI191" s="203"/>
      <c r="AJ191" s="203"/>
      <c r="AK191" s="203"/>
      <c r="AL191" s="219"/>
      <c r="AM191" s="219"/>
      <c r="AN191" s="219"/>
      <c r="AO191" s="203"/>
      <c r="AP191" s="203"/>
      <c r="AQ191" s="203"/>
      <c r="AR191" s="219"/>
      <c r="AS191" s="219"/>
      <c r="AT191" s="219"/>
      <c r="AU191" s="203"/>
      <c r="AV191" s="203"/>
      <c r="AW191" s="203"/>
      <c r="AX191" s="219"/>
      <c r="AY191" s="219"/>
      <c r="AZ191" s="219"/>
      <c r="BA191" s="203"/>
      <c r="BB191" s="203"/>
      <c r="BC191" s="203"/>
      <c r="BD191" s="219"/>
      <c r="BE191" s="219"/>
      <c r="BF191" s="219"/>
      <c r="BG191" s="203"/>
      <c r="BH191" s="203"/>
      <c r="BI191" s="203"/>
      <c r="BJ191" s="203"/>
      <c r="BK191" s="203"/>
      <c r="BL191" s="203"/>
      <c r="BM191" s="203"/>
      <c r="BN191" s="203"/>
      <c r="BO191" s="203"/>
      <c r="BP191" s="203"/>
      <c r="BQ191" s="203"/>
      <c r="BR191" s="203"/>
      <c r="BS191" s="203"/>
      <c r="BT191" s="203"/>
      <c r="BU191" s="203"/>
      <c r="BV191" s="203"/>
      <c r="BW191" s="203"/>
      <c r="BX191" s="203"/>
      <c r="BY191" s="203"/>
      <c r="BZ191" s="203"/>
      <c r="CA191" s="203"/>
      <c r="CB191" s="203"/>
      <c r="CC191" s="203"/>
      <c r="CD191" s="203"/>
    </row>
    <row r="192" spans="1:82" ht="8.85" customHeight="1" x14ac:dyDescent="0.25">
      <c r="A192" s="221">
        <f>A190</f>
        <v>95</v>
      </c>
      <c r="B192" s="203"/>
      <c r="C192" s="211" t="s">
        <v>63</v>
      </c>
      <c r="D192" s="203"/>
      <c r="E192" s="192">
        <f>SUM(E80:E190)</f>
        <v>724190250</v>
      </c>
      <c r="F192" s="203"/>
      <c r="G192" s="128">
        <f>IF(E192=0,0,IF(ISNONTEXT(H192),E192/$BL192,E192/BN192))</f>
        <v>123.74660448381576</v>
      </c>
      <c r="H192" s="269"/>
      <c r="I192" s="193">
        <f>IF(G$192,G192/G$192*100,0)</f>
        <v>100</v>
      </c>
      <c r="J192" s="203"/>
      <c r="K192" s="192">
        <f>SUM(K80:K190)</f>
        <v>343173606</v>
      </c>
      <c r="L192" s="203"/>
      <c r="M192" s="128">
        <f>IF(K192=0,0,IF(ISNONTEXT(N192),K192/$BL192,K192/BP192))</f>
        <v>58.640072123267082</v>
      </c>
      <c r="N192" s="269"/>
      <c r="O192" s="193">
        <f>IF(M$192,M192/M$192*100,0)</f>
        <v>100</v>
      </c>
      <c r="P192" s="203"/>
      <c r="Q192" s="192">
        <f>SUM(Q80:Q190)</f>
        <v>3159675166</v>
      </c>
      <c r="R192" s="203"/>
      <c r="S192" s="128">
        <f>IF(Q192=0,0,IF(ISNONTEXT(T192),Q192/$BL192,Q192/BR192))</f>
        <v>539.91209224970498</v>
      </c>
      <c r="T192" s="269"/>
      <c r="U192" s="193">
        <f>IF(S$192,S192/S$192*100,0)</f>
        <v>100</v>
      </c>
      <c r="V192" s="203"/>
      <c r="W192" s="192">
        <f>SUM(W80:W190)</f>
        <v>871661510</v>
      </c>
      <c r="X192" s="203"/>
      <c r="Y192" s="128">
        <f>IF(W192=0,0,IF(ISNONTEXT(Z192),W192/$BL192,W192/BT192))</f>
        <v>148.94587730466628</v>
      </c>
      <c r="Z192" s="269"/>
      <c r="AA192" s="193">
        <f>IF(Y$192,Y192/Y$192*100,0)</f>
        <v>100</v>
      </c>
      <c r="AB192" s="203"/>
      <c r="AC192" s="192">
        <f>SUM(AC80:AC190)</f>
        <v>2251079072</v>
      </c>
      <c r="AD192" s="203"/>
      <c r="AE192" s="128">
        <f>IF(AC192=0,0,IF(ISNONTEXT(AF192),AC192/$BL192,AC192/BV192))</f>
        <v>384.65498753204565</v>
      </c>
      <c r="AF192" s="269"/>
      <c r="AG192" s="193">
        <f>IF(AE$192,AE192/AE$192*100,0)</f>
        <v>100</v>
      </c>
      <c r="AH192" s="216"/>
      <c r="AI192" s="203"/>
      <c r="AJ192" s="192">
        <f>SUM(AJ80:AJ190)</f>
        <v>11885417779</v>
      </c>
      <c r="AK192" s="203"/>
      <c r="AL192" s="128">
        <f>IF(AJ192=0,0,IF(ISNONTEXT(AM192),AJ192/$BL192,AJ192/BX192))</f>
        <v>2030.9305365859659</v>
      </c>
      <c r="AM192" s="269"/>
      <c r="AN192" s="193">
        <f>IF(AL$192,AL192/AL$192*100,0)</f>
        <v>100</v>
      </c>
      <c r="AO192" s="203"/>
      <c r="AP192" s="192">
        <f>SUM(AP80:AP190)</f>
        <v>562434790</v>
      </c>
      <c r="AQ192" s="203"/>
      <c r="AR192" s="128">
        <f>IF(AP192=0,0,IF(ISNONTEXT(AS192),AP192/$BL192,AP192/BZ192))</f>
        <v>96.106507241802788</v>
      </c>
      <c r="AS192" s="269"/>
      <c r="AT192" s="193">
        <f>IF(AR$192,AR192/AR$192*100,0)</f>
        <v>100</v>
      </c>
      <c r="AU192" s="203"/>
      <c r="AV192" s="192">
        <f>SUM(AV80:AV190)</f>
        <v>875710681</v>
      </c>
      <c r="AW192" s="203"/>
      <c r="AX192" s="128">
        <f>IF(AV192=0,0,IF(ISNONTEXT(AY192),AV192/$BL192,AV192/CB192))</f>
        <v>149.63778272899967</v>
      </c>
      <c r="AY192" s="269"/>
      <c r="AZ192" s="193">
        <f>IF(AX$192,AX192/AX$192*100,0)</f>
        <v>100</v>
      </c>
      <c r="BA192" s="203"/>
      <c r="BB192" s="192">
        <f>SUM(BB80:BB190)</f>
        <v>3162520</v>
      </c>
      <c r="BC192" s="203"/>
      <c r="BD192" s="128">
        <f>IF(BB192=0,0,IF(ISNONTEXT(BE192),BB192/$BL192,BB192/CD192))</f>
        <v>22.915815254409228</v>
      </c>
      <c r="BE192" s="225" t="s">
        <v>377</v>
      </c>
      <c r="BF192" s="193">
        <f>IF(BD$192,BD192/BD$192*100,0)</f>
        <v>100</v>
      </c>
      <c r="BG192" s="203"/>
      <c r="BH192" s="192">
        <f>SUM(BH80:BH190)</f>
        <v>20676505374</v>
      </c>
      <c r="BI192" s="203"/>
      <c r="BJ192" s="221">
        <f>BJ190</f>
        <v>95</v>
      </c>
      <c r="BK192" s="203"/>
      <c r="BL192" s="191">
        <f>SUM(BL80:BL190)</f>
        <v>5852203</v>
      </c>
      <c r="BM192" s="203"/>
      <c r="BN192" s="191">
        <f>SUM(BN80:BN190)</f>
        <v>5852203</v>
      </c>
      <c r="BO192" s="203"/>
      <c r="BP192" s="191">
        <f>SUM(BP80:BP190)</f>
        <v>5852203</v>
      </c>
      <c r="BQ192" s="203"/>
      <c r="BR192" s="191">
        <f>SUM(BR80:BR190)</f>
        <v>5852203</v>
      </c>
      <c r="BS192" s="203"/>
      <c r="BT192" s="191">
        <f>SUM(BT80:BT190)</f>
        <v>5852203</v>
      </c>
      <c r="BU192" s="203"/>
      <c r="BV192" s="191">
        <f>SUM(BV80:BV190)</f>
        <v>5852203</v>
      </c>
      <c r="BW192" s="203"/>
      <c r="BX192" s="191">
        <f>SUM(BX80:BX190)</f>
        <v>5852203</v>
      </c>
      <c r="BY192" s="203"/>
      <c r="BZ192" s="191">
        <f>SUM(BZ80:BZ190)</f>
        <v>5839967</v>
      </c>
      <c r="CA192" s="203"/>
      <c r="CB192" s="191">
        <f>SUM(CB80:CB190)</f>
        <v>5852203</v>
      </c>
      <c r="CC192" s="203"/>
      <c r="CD192" s="191">
        <f>SUM(CD80:CD190)</f>
        <v>138006</v>
      </c>
    </row>
    <row r="193" spans="1:82" ht="8.85" customHeight="1" x14ac:dyDescent="0.25">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row>
    <row r="194" spans="1:82" ht="8.85" customHeight="1" x14ac:dyDescent="0.25">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c r="BM194" s="203"/>
      <c r="BN194" s="203"/>
      <c r="BO194" s="203"/>
      <c r="BP194" s="203"/>
      <c r="BQ194" s="203"/>
      <c r="BR194" s="203"/>
      <c r="BS194" s="203"/>
      <c r="BT194" s="203"/>
      <c r="BU194" s="203"/>
      <c r="BV194" s="203"/>
      <c r="BW194" s="203"/>
      <c r="BX194" s="203"/>
      <c r="BY194" s="203"/>
      <c r="BZ194" s="203"/>
      <c r="CA194" s="203"/>
      <c r="CB194" s="203"/>
      <c r="CC194" s="203"/>
      <c r="CD194" s="203"/>
    </row>
    <row r="195" spans="1:82" ht="8.85" customHeight="1" x14ac:dyDescent="0.25">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c r="BM195" s="203"/>
      <c r="BN195" s="203"/>
      <c r="BO195" s="203"/>
      <c r="BP195" s="203"/>
      <c r="BQ195" s="203"/>
      <c r="BR195" s="203"/>
      <c r="BS195" s="203"/>
      <c r="BT195" s="203"/>
      <c r="BU195" s="203"/>
      <c r="BV195" s="203"/>
      <c r="BW195" s="203"/>
      <c r="BX195" s="203"/>
      <c r="BY195" s="203"/>
      <c r="BZ195" s="203"/>
      <c r="CA195" s="203"/>
      <c r="CB195" s="203"/>
      <c r="CC195" s="203"/>
      <c r="CD195" s="203"/>
    </row>
    <row r="196" spans="1:82" ht="8.85" customHeight="1" x14ac:dyDescent="0.25">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A196" s="203"/>
      <c r="CB196" s="203"/>
      <c r="CC196" s="203"/>
      <c r="CD196" s="220"/>
    </row>
    <row r="197" spans="1:82" ht="8.85" customHeight="1" x14ac:dyDescent="0.25">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3"/>
      <c r="BN197" s="203"/>
      <c r="BO197" s="203"/>
      <c r="BP197" s="203"/>
      <c r="BQ197" s="203"/>
      <c r="BR197" s="203"/>
      <c r="BS197" s="203"/>
      <c r="BT197" s="203"/>
      <c r="BU197" s="203"/>
      <c r="BV197" s="203"/>
      <c r="BW197" s="203"/>
      <c r="BX197" s="203"/>
      <c r="BY197" s="203"/>
      <c r="BZ197" s="203"/>
      <c r="CA197" s="203"/>
      <c r="CB197" s="203"/>
      <c r="CC197" s="203"/>
      <c r="CD197" s="220"/>
    </row>
    <row r="198" spans="1:82" ht="2.25" customHeight="1" x14ac:dyDescent="0.25">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c r="BT198" s="203"/>
      <c r="BU198" s="203"/>
      <c r="BV198" s="203"/>
      <c r="BW198" s="203"/>
      <c r="BX198" s="203"/>
      <c r="BY198" s="203"/>
      <c r="BZ198" s="203"/>
      <c r="CA198" s="203"/>
      <c r="CB198" s="203"/>
      <c r="CC198" s="203"/>
      <c r="CD198" s="220"/>
    </row>
    <row r="199" spans="1:82" ht="3.6" customHeight="1" x14ac:dyDescent="0.25">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A199" s="203"/>
      <c r="CB199" s="203"/>
      <c r="CC199" s="203"/>
      <c r="CD199" s="203"/>
    </row>
    <row r="200" spans="1:82" ht="10.5" customHeight="1" x14ac:dyDescent="0.25">
      <c r="A200" s="223" t="s">
        <v>382</v>
      </c>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24" t="s">
        <v>383</v>
      </c>
      <c r="BL200" s="203"/>
      <c r="BM200" s="203"/>
      <c r="BN200" s="203"/>
      <c r="BO200" s="203"/>
      <c r="BP200" s="203"/>
      <c r="BQ200" s="203"/>
      <c r="BR200" s="203"/>
      <c r="BS200" s="203"/>
      <c r="BT200" s="203"/>
      <c r="BU200" s="203"/>
      <c r="BV200" s="203"/>
      <c r="BW200" s="203"/>
      <c r="BX200" s="203"/>
      <c r="BY200" s="203"/>
      <c r="BZ200" s="203"/>
      <c r="CA200" s="203"/>
      <c r="CB200" s="203"/>
      <c r="CC200" s="203"/>
      <c r="CD200" s="203"/>
    </row>
    <row r="201" spans="1:82" ht="10.5" customHeight="1" x14ac:dyDescent="0.25">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4" t="s">
        <v>40</v>
      </c>
      <c r="AH201" s="203"/>
      <c r="AI201" s="203"/>
      <c r="AJ201" s="205" t="s">
        <v>41</v>
      </c>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4" t="s">
        <v>348</v>
      </c>
      <c r="BK201" s="203"/>
      <c r="BL201" s="203"/>
      <c r="BM201" s="203"/>
      <c r="BN201" s="203"/>
      <c r="BO201" s="203"/>
      <c r="BP201" s="203"/>
      <c r="BQ201" s="203"/>
      <c r="BR201" s="203"/>
      <c r="BS201" s="203"/>
      <c r="BT201" s="203"/>
      <c r="BU201" s="203"/>
      <c r="BV201" s="203"/>
      <c r="BW201" s="203"/>
      <c r="BX201" s="203"/>
      <c r="BY201" s="203"/>
      <c r="BZ201" s="203"/>
      <c r="CA201" s="203"/>
      <c r="CB201" s="203"/>
      <c r="CC201" s="203"/>
      <c r="CD201" s="203"/>
    </row>
    <row r="202" spans="1:82" ht="10.5" customHeight="1" x14ac:dyDescent="0.25">
      <c r="A202" s="220"/>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4" t="s">
        <v>349</v>
      </c>
      <c r="AH202" s="203"/>
      <c r="AI202" s="203"/>
      <c r="AJ202" s="205" t="s">
        <v>350</v>
      </c>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24" t="s">
        <v>215</v>
      </c>
      <c r="BK202" s="203"/>
      <c r="BL202" s="203"/>
      <c r="BM202" s="203"/>
      <c r="BN202" s="203"/>
      <c r="BO202" s="203"/>
      <c r="BP202" s="203"/>
      <c r="BQ202" s="203"/>
      <c r="BR202" s="203"/>
      <c r="BS202" s="203"/>
      <c r="BT202" s="203"/>
      <c r="BU202" s="203"/>
      <c r="BV202" s="203"/>
      <c r="BW202" s="203"/>
      <c r="BX202" s="203"/>
      <c r="BY202" s="203"/>
      <c r="BZ202" s="203"/>
      <c r="CA202" s="203"/>
      <c r="CB202" s="203"/>
      <c r="CC202" s="203"/>
      <c r="CD202" s="203"/>
    </row>
    <row r="203" spans="1:82" ht="10.5" customHeight="1" x14ac:dyDescent="0.25">
      <c r="A203" s="218"/>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4" t="s">
        <v>46</v>
      </c>
      <c r="AH203" s="203"/>
      <c r="AI203" s="203"/>
      <c r="AJ203" s="207" t="s">
        <v>47</v>
      </c>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18"/>
      <c r="BK203" s="203"/>
      <c r="BL203" s="203"/>
      <c r="BM203" s="203"/>
      <c r="BN203" s="203"/>
      <c r="BO203" s="203"/>
      <c r="BP203" s="203"/>
      <c r="BQ203" s="203"/>
      <c r="BR203" s="203"/>
      <c r="BS203" s="203"/>
      <c r="BT203" s="203"/>
      <c r="BU203" s="203"/>
      <c r="BV203" s="203"/>
      <c r="BW203" s="203"/>
      <c r="BX203" s="203"/>
      <c r="BY203" s="203"/>
      <c r="BZ203" s="203"/>
      <c r="CA203" s="203"/>
      <c r="CB203" s="203"/>
      <c r="CC203" s="203"/>
      <c r="CD203" s="203"/>
    </row>
    <row r="204" spans="1:82" ht="9.6" customHeight="1" x14ac:dyDescent="0.25">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03"/>
      <c r="BQ204" s="203"/>
      <c r="BR204" s="203"/>
      <c r="BS204" s="203"/>
      <c r="BT204" s="203"/>
      <c r="BU204" s="203"/>
      <c r="BV204" s="203"/>
      <c r="BW204" s="203"/>
      <c r="BX204" s="203"/>
      <c r="BY204" s="203"/>
      <c r="BZ204" s="203"/>
      <c r="CA204" s="203"/>
      <c r="CB204" s="203"/>
      <c r="CC204" s="203"/>
      <c r="CD204" s="203"/>
    </row>
    <row r="205" spans="1:82" ht="9.6" customHeight="1" x14ac:dyDescent="0.25">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4" t="s">
        <v>351</v>
      </c>
      <c r="AH205" s="203"/>
      <c r="AI205" s="203"/>
      <c r="AJ205" s="205" t="s">
        <v>352</v>
      </c>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A205" s="203"/>
      <c r="CB205" s="203"/>
      <c r="CC205" s="203"/>
      <c r="CD205" s="203"/>
    </row>
    <row r="206" spans="1:82" ht="9.6" customHeight="1" x14ac:dyDescent="0.25">
      <c r="A206" s="203"/>
      <c r="B206" s="203"/>
      <c r="C206" s="203"/>
      <c r="D206" s="203"/>
      <c r="E206" s="208" t="s">
        <v>4</v>
      </c>
      <c r="F206" s="208"/>
      <c r="G206" s="208"/>
      <c r="H206" s="208"/>
      <c r="I206" s="208"/>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c r="BM206" s="203"/>
      <c r="BN206" s="203"/>
      <c r="BO206" s="203"/>
      <c r="BP206" s="203"/>
      <c r="BQ206" s="203"/>
      <c r="BR206" s="203"/>
      <c r="BS206" s="203"/>
      <c r="BT206" s="203"/>
      <c r="BU206" s="203"/>
      <c r="BV206" s="203"/>
      <c r="BW206" s="203"/>
      <c r="BX206" s="203"/>
      <c r="BY206" s="203"/>
      <c r="BZ206" s="203"/>
      <c r="CA206" s="203"/>
      <c r="CB206" s="203"/>
      <c r="CC206" s="203"/>
      <c r="CD206" s="203"/>
    </row>
    <row r="207" spans="1:82" ht="9.6" customHeight="1" x14ac:dyDescent="0.25">
      <c r="A207" s="203"/>
      <c r="B207" s="203"/>
      <c r="C207" s="203"/>
      <c r="D207" s="203"/>
      <c r="E207" s="209" t="s">
        <v>353</v>
      </c>
      <c r="F207" s="210"/>
      <c r="G207" s="210"/>
      <c r="H207" s="210"/>
      <c r="I207" s="210"/>
      <c r="J207" s="203"/>
      <c r="K207" s="209" t="s">
        <v>354</v>
      </c>
      <c r="L207" s="210"/>
      <c r="M207" s="210"/>
      <c r="N207" s="210"/>
      <c r="O207" s="210"/>
      <c r="P207" s="203"/>
      <c r="Q207" s="209" t="s">
        <v>355</v>
      </c>
      <c r="R207" s="210"/>
      <c r="S207" s="210"/>
      <c r="T207" s="210"/>
      <c r="U207" s="210"/>
      <c r="V207" s="203"/>
      <c r="W207" s="209" t="s">
        <v>356</v>
      </c>
      <c r="X207" s="210"/>
      <c r="Y207" s="210"/>
      <c r="Z207" s="210"/>
      <c r="AA207" s="210"/>
      <c r="AB207" s="203"/>
      <c r="AC207" s="209" t="s">
        <v>357</v>
      </c>
      <c r="AD207" s="210"/>
      <c r="AE207" s="210"/>
      <c r="AF207" s="210"/>
      <c r="AG207" s="210"/>
      <c r="AH207" s="208"/>
      <c r="AI207" s="203"/>
      <c r="AJ207" s="209" t="s">
        <v>358</v>
      </c>
      <c r="AK207" s="210"/>
      <c r="AL207" s="210"/>
      <c r="AM207" s="210"/>
      <c r="AN207" s="210"/>
      <c r="AO207" s="203"/>
      <c r="AP207" s="209" t="s">
        <v>359</v>
      </c>
      <c r="AQ207" s="210"/>
      <c r="AR207" s="210"/>
      <c r="AS207" s="210"/>
      <c r="AT207" s="210"/>
      <c r="AU207" s="203"/>
      <c r="AV207" s="209" t="s">
        <v>360</v>
      </c>
      <c r="AW207" s="210"/>
      <c r="AX207" s="210"/>
      <c r="AY207" s="210"/>
      <c r="AZ207" s="210"/>
      <c r="BA207" s="203"/>
      <c r="BB207" s="210" t="s">
        <v>361</v>
      </c>
      <c r="BC207" s="210"/>
      <c r="BD207" s="210"/>
      <c r="BE207" s="210"/>
      <c r="BF207" s="210"/>
      <c r="BG207" s="203"/>
      <c r="BH207" s="203"/>
      <c r="BI207" s="203"/>
      <c r="BJ207" s="203"/>
      <c r="BK207" s="203"/>
      <c r="BL207" s="203"/>
      <c r="BM207" s="203"/>
      <c r="BN207" s="203"/>
      <c r="BO207" s="203"/>
      <c r="BP207" s="203"/>
      <c r="BQ207" s="203"/>
      <c r="BR207" s="203"/>
      <c r="BS207" s="203"/>
      <c r="BT207" s="203"/>
      <c r="BU207" s="203"/>
      <c r="BV207" s="203"/>
      <c r="BW207" s="203"/>
      <c r="BX207" s="203"/>
      <c r="BY207" s="203"/>
      <c r="BZ207" s="203"/>
      <c r="CA207" s="203"/>
      <c r="CB207" s="203"/>
      <c r="CC207" s="203"/>
      <c r="CD207" s="203"/>
    </row>
    <row r="208" spans="1:82" ht="9.6" customHeight="1" x14ac:dyDescent="0.25">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A208" s="203"/>
      <c r="CB208" s="203"/>
      <c r="CC208" s="203"/>
      <c r="CD208" s="203"/>
    </row>
    <row r="209" spans="1:82" ht="9.6" customHeight="1" x14ac:dyDescent="0.25">
      <c r="A209" s="203"/>
      <c r="B209" s="203"/>
      <c r="C209" s="203"/>
      <c r="D209" s="203"/>
      <c r="E209" s="203"/>
      <c r="F209" s="203"/>
      <c r="G209" s="203"/>
      <c r="H209" s="203"/>
      <c r="I209" s="211" t="s">
        <v>62</v>
      </c>
      <c r="J209" s="203"/>
      <c r="K209" s="203"/>
      <c r="L209" s="203"/>
      <c r="M209" s="203"/>
      <c r="N209" s="203"/>
      <c r="O209" s="211" t="s">
        <v>62</v>
      </c>
      <c r="P209" s="203"/>
      <c r="Q209" s="203"/>
      <c r="R209" s="203"/>
      <c r="S209" s="203"/>
      <c r="T209" s="203"/>
      <c r="U209" s="211" t="s">
        <v>62</v>
      </c>
      <c r="V209" s="203"/>
      <c r="W209" s="203"/>
      <c r="X209" s="203"/>
      <c r="Y209" s="203"/>
      <c r="Z209" s="203"/>
      <c r="AA209" s="211" t="s">
        <v>62</v>
      </c>
      <c r="AB209" s="203"/>
      <c r="AC209" s="203"/>
      <c r="AD209" s="203"/>
      <c r="AE209" s="203"/>
      <c r="AF209" s="203"/>
      <c r="AG209" s="211" t="s">
        <v>62</v>
      </c>
      <c r="AH209" s="211"/>
      <c r="AI209" s="203"/>
      <c r="AJ209" s="203"/>
      <c r="AK209" s="203"/>
      <c r="AL209" s="203"/>
      <c r="AM209" s="203"/>
      <c r="AN209" s="211" t="s">
        <v>62</v>
      </c>
      <c r="AO209" s="203"/>
      <c r="AP209" s="203"/>
      <c r="AQ209" s="203"/>
      <c r="AR209" s="203"/>
      <c r="AS209" s="203"/>
      <c r="AT209" s="211" t="s">
        <v>62</v>
      </c>
      <c r="AU209" s="203"/>
      <c r="AV209" s="203"/>
      <c r="AW209" s="203"/>
      <c r="AX209" s="203"/>
      <c r="AY209" s="203"/>
      <c r="AZ209" s="211" t="s">
        <v>62</v>
      </c>
      <c r="BA209" s="203"/>
      <c r="BB209" s="203"/>
      <c r="BC209" s="203"/>
      <c r="BD209" s="203"/>
      <c r="BE209" s="203"/>
      <c r="BF209" s="211" t="s">
        <v>62</v>
      </c>
      <c r="BG209" s="203"/>
      <c r="BH209" s="203"/>
      <c r="BI209" s="203"/>
      <c r="BJ209" s="203"/>
      <c r="BK209" s="203"/>
      <c r="BL209" s="203"/>
      <c r="BM209" s="203"/>
      <c r="BN209" s="211" t="s">
        <v>59</v>
      </c>
      <c r="BO209" s="203"/>
      <c r="BP209" s="203"/>
      <c r="BQ209" s="203"/>
      <c r="BR209" s="203"/>
      <c r="BS209" s="203"/>
      <c r="BT209" s="203"/>
      <c r="BU209" s="203"/>
      <c r="BV209" s="211" t="s">
        <v>362</v>
      </c>
      <c r="BW209" s="203"/>
      <c r="BX209" s="203"/>
      <c r="BY209" s="203"/>
      <c r="BZ209" s="211" t="s">
        <v>363</v>
      </c>
      <c r="CA209" s="203"/>
      <c r="CB209" s="203"/>
      <c r="CC209" s="203"/>
      <c r="CD209" s="203"/>
    </row>
    <row r="210" spans="1:82" ht="9.6" customHeight="1" x14ac:dyDescent="0.25">
      <c r="A210" s="203"/>
      <c r="B210" s="203"/>
      <c r="C210" s="203"/>
      <c r="D210" s="203"/>
      <c r="E210" s="203"/>
      <c r="F210" s="203"/>
      <c r="G210" s="211" t="s">
        <v>61</v>
      </c>
      <c r="H210" s="203"/>
      <c r="I210" s="211" t="s">
        <v>364</v>
      </c>
      <c r="J210" s="203"/>
      <c r="K210" s="203"/>
      <c r="L210" s="203"/>
      <c r="M210" s="211" t="s">
        <v>61</v>
      </c>
      <c r="N210" s="203"/>
      <c r="O210" s="211" t="s">
        <v>364</v>
      </c>
      <c r="P210" s="203"/>
      <c r="Q210" s="203"/>
      <c r="R210" s="203"/>
      <c r="S210" s="211" t="s">
        <v>61</v>
      </c>
      <c r="T210" s="203"/>
      <c r="U210" s="211" t="s">
        <v>364</v>
      </c>
      <c r="V210" s="203"/>
      <c r="W210" s="203"/>
      <c r="X210" s="203"/>
      <c r="Y210" s="211" t="s">
        <v>61</v>
      </c>
      <c r="Z210" s="203"/>
      <c r="AA210" s="211" t="s">
        <v>364</v>
      </c>
      <c r="AB210" s="203"/>
      <c r="AC210" s="203"/>
      <c r="AD210" s="203"/>
      <c r="AE210" s="211" t="s">
        <v>61</v>
      </c>
      <c r="AF210" s="203"/>
      <c r="AG210" s="211" t="s">
        <v>364</v>
      </c>
      <c r="AH210" s="211"/>
      <c r="AI210" s="203"/>
      <c r="AJ210" s="203"/>
      <c r="AK210" s="203"/>
      <c r="AL210" s="211" t="s">
        <v>61</v>
      </c>
      <c r="AM210" s="203"/>
      <c r="AN210" s="211" t="s">
        <v>364</v>
      </c>
      <c r="AO210" s="203"/>
      <c r="AP210" s="203"/>
      <c r="AQ210" s="203"/>
      <c r="AR210" s="211" t="s">
        <v>61</v>
      </c>
      <c r="AS210" s="203"/>
      <c r="AT210" s="211" t="s">
        <v>364</v>
      </c>
      <c r="AU210" s="203"/>
      <c r="AV210" s="203"/>
      <c r="AW210" s="203"/>
      <c r="AX210" s="211" t="s">
        <v>61</v>
      </c>
      <c r="AY210" s="203"/>
      <c r="AZ210" s="211" t="s">
        <v>364</v>
      </c>
      <c r="BA210" s="203"/>
      <c r="BB210" s="203"/>
      <c r="BC210" s="203"/>
      <c r="BD210" s="211" t="s">
        <v>61</v>
      </c>
      <c r="BE210" s="203"/>
      <c r="BF210" s="211" t="s">
        <v>364</v>
      </c>
      <c r="BG210" s="203"/>
      <c r="BH210" s="211" t="s">
        <v>63</v>
      </c>
      <c r="BI210" s="203"/>
      <c r="BJ210" s="203"/>
      <c r="BK210" s="203"/>
      <c r="BL210" s="203"/>
      <c r="BM210" s="203"/>
      <c r="BN210" s="211" t="s">
        <v>67</v>
      </c>
      <c r="BO210" s="203"/>
      <c r="BP210" s="211" t="s">
        <v>365</v>
      </c>
      <c r="BQ210" s="203"/>
      <c r="BR210" s="211" t="s">
        <v>261</v>
      </c>
      <c r="BS210" s="203"/>
      <c r="BT210" s="211" t="s">
        <v>261</v>
      </c>
      <c r="BU210" s="203"/>
      <c r="BV210" s="211" t="s">
        <v>267</v>
      </c>
      <c r="BW210" s="203"/>
      <c r="BX210" s="203"/>
      <c r="BY210" s="203"/>
      <c r="BZ210" s="211" t="s">
        <v>366</v>
      </c>
      <c r="CA210" s="203"/>
      <c r="CB210" s="211" t="s">
        <v>367</v>
      </c>
      <c r="CC210" s="203"/>
      <c r="CD210" s="203"/>
    </row>
    <row r="211" spans="1:82" ht="9.6" customHeight="1" x14ac:dyDescent="0.25">
      <c r="A211" s="212" t="s">
        <v>69</v>
      </c>
      <c r="B211" s="203"/>
      <c r="C211" s="212" t="s">
        <v>71</v>
      </c>
      <c r="D211" s="203"/>
      <c r="E211" s="212" t="s">
        <v>72</v>
      </c>
      <c r="F211" s="203"/>
      <c r="G211" s="212" t="s">
        <v>73</v>
      </c>
      <c r="H211" s="203"/>
      <c r="I211" s="212" t="s">
        <v>368</v>
      </c>
      <c r="J211" s="203"/>
      <c r="K211" s="212" t="s">
        <v>72</v>
      </c>
      <c r="L211" s="203"/>
      <c r="M211" s="212" t="s">
        <v>73</v>
      </c>
      <c r="N211" s="203"/>
      <c r="O211" s="212" t="s">
        <v>368</v>
      </c>
      <c r="P211" s="203"/>
      <c r="Q211" s="212" t="s">
        <v>72</v>
      </c>
      <c r="R211" s="203"/>
      <c r="S211" s="212" t="s">
        <v>73</v>
      </c>
      <c r="T211" s="203"/>
      <c r="U211" s="212" t="s">
        <v>368</v>
      </c>
      <c r="V211" s="203"/>
      <c r="W211" s="212" t="s">
        <v>72</v>
      </c>
      <c r="X211" s="203"/>
      <c r="Y211" s="212" t="s">
        <v>73</v>
      </c>
      <c r="Z211" s="203"/>
      <c r="AA211" s="212" t="s">
        <v>368</v>
      </c>
      <c r="AB211" s="203"/>
      <c r="AC211" s="212" t="s">
        <v>72</v>
      </c>
      <c r="AD211" s="203"/>
      <c r="AE211" s="212" t="s">
        <v>73</v>
      </c>
      <c r="AF211" s="203"/>
      <c r="AG211" s="212" t="s">
        <v>368</v>
      </c>
      <c r="AH211" s="213"/>
      <c r="AI211" s="203"/>
      <c r="AJ211" s="212" t="s">
        <v>72</v>
      </c>
      <c r="AK211" s="203"/>
      <c r="AL211" s="212" t="s">
        <v>73</v>
      </c>
      <c r="AM211" s="203"/>
      <c r="AN211" s="212" t="s">
        <v>368</v>
      </c>
      <c r="AO211" s="203"/>
      <c r="AP211" s="212" t="s">
        <v>72</v>
      </c>
      <c r="AQ211" s="203"/>
      <c r="AR211" s="212" t="s">
        <v>73</v>
      </c>
      <c r="AS211" s="203"/>
      <c r="AT211" s="212" t="s">
        <v>368</v>
      </c>
      <c r="AU211" s="203"/>
      <c r="AV211" s="212" t="s">
        <v>72</v>
      </c>
      <c r="AW211" s="203"/>
      <c r="AX211" s="212" t="s">
        <v>73</v>
      </c>
      <c r="AY211" s="203"/>
      <c r="AZ211" s="212" t="s">
        <v>368</v>
      </c>
      <c r="BA211" s="203"/>
      <c r="BB211" s="212" t="s">
        <v>72</v>
      </c>
      <c r="BC211" s="203"/>
      <c r="BD211" s="212" t="s">
        <v>73</v>
      </c>
      <c r="BE211" s="203"/>
      <c r="BF211" s="212" t="s">
        <v>368</v>
      </c>
      <c r="BG211" s="203"/>
      <c r="BH211" s="212" t="s">
        <v>369</v>
      </c>
      <c r="BI211" s="203"/>
      <c r="BJ211" s="212" t="s">
        <v>69</v>
      </c>
      <c r="BK211" s="203"/>
      <c r="BL211" s="203"/>
      <c r="BM211" s="203"/>
      <c r="BN211" s="214" t="s">
        <v>370</v>
      </c>
      <c r="BO211" s="203"/>
      <c r="BP211" s="214" t="s">
        <v>370</v>
      </c>
      <c r="BQ211" s="203"/>
      <c r="BR211" s="214" t="s">
        <v>371</v>
      </c>
      <c r="BS211" s="203"/>
      <c r="BT211" s="214" t="s">
        <v>372</v>
      </c>
      <c r="BU211" s="203"/>
      <c r="BV211" s="214" t="s">
        <v>373</v>
      </c>
      <c r="BW211" s="203"/>
      <c r="BX211" s="214" t="s">
        <v>374</v>
      </c>
      <c r="BY211" s="203"/>
      <c r="BZ211" s="214" t="s">
        <v>375</v>
      </c>
      <c r="CA211" s="203"/>
      <c r="CB211" s="214" t="s">
        <v>376</v>
      </c>
      <c r="CC211" s="203"/>
      <c r="CD211" s="214" t="s">
        <v>361</v>
      </c>
    </row>
    <row r="212" spans="1:82" ht="9.75" customHeight="1" x14ac:dyDescent="0.25">
      <c r="A212" s="203"/>
      <c r="B212" s="10" t="s">
        <v>287</v>
      </c>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c r="BM212" s="203"/>
      <c r="BN212" s="203"/>
      <c r="BO212" s="203"/>
      <c r="BP212" s="203"/>
      <c r="BQ212" s="203"/>
      <c r="BR212" s="203"/>
      <c r="BS212" s="203"/>
      <c r="BT212" s="203"/>
      <c r="BU212" s="203"/>
      <c r="BV212" s="203"/>
      <c r="BW212" s="203"/>
      <c r="BX212" s="203"/>
      <c r="BY212" s="203"/>
      <c r="BZ212" s="203"/>
      <c r="CA212" s="203"/>
      <c r="CB212" s="203"/>
      <c r="CC212" s="203"/>
      <c r="CD212" s="203"/>
    </row>
    <row r="213" spans="1:82" ht="9.75" customHeight="1" x14ac:dyDescent="0.25">
      <c r="A213" s="215">
        <v>1</v>
      </c>
      <c r="B213" s="226"/>
      <c r="C213" s="273" t="s">
        <v>216</v>
      </c>
      <c r="D213" s="203"/>
      <c r="E213" s="189">
        <v>2282658</v>
      </c>
      <c r="F213" s="203"/>
      <c r="G213" s="105">
        <f t="shared" ref="G213:G250" si="139">(E213/$BL213)</f>
        <v>278.67879379807107</v>
      </c>
      <c r="H213" s="203"/>
      <c r="I213" s="188">
        <f t="shared" ref="I213:I250" si="140">IF(G213,G213/G$252*100,0)</f>
        <v>148.74278890663831</v>
      </c>
      <c r="J213" s="203"/>
      <c r="K213" s="189">
        <v>0</v>
      </c>
      <c r="L213" s="203"/>
      <c r="M213" s="105">
        <f t="shared" ref="M213:M242" si="141">(K213/$BL213)</f>
        <v>0</v>
      </c>
      <c r="N213" s="203"/>
      <c r="O213" s="188">
        <f t="shared" ref="O213:O250" si="142">IF(M213,M213/M$252*100,0)</f>
        <v>0</v>
      </c>
      <c r="P213" s="203"/>
      <c r="Q213" s="189">
        <v>3783111</v>
      </c>
      <c r="R213" s="203"/>
      <c r="S213" s="105">
        <f t="shared" ref="S213:S250" si="143">(Q213/$BL213)</f>
        <v>461.86192162129169</v>
      </c>
      <c r="T213" s="203"/>
      <c r="U213" s="188">
        <f t="shared" ref="U213:U250" si="144">IF(S213,S213/S$252*100,0)</f>
        <v>115.90861901637548</v>
      </c>
      <c r="V213" s="203"/>
      <c r="W213" s="189">
        <v>3282565</v>
      </c>
      <c r="X213" s="203"/>
      <c r="Y213" s="105">
        <f t="shared" ref="Y213:Y250" si="145">(W213/$BL213)</f>
        <v>400.75265535343669</v>
      </c>
      <c r="Z213" s="203"/>
      <c r="AA213" s="188">
        <f t="shared" ref="AA213:AA250" si="146">IF(Y213,Y213/Y$252*100,0)</f>
        <v>106.21963085384864</v>
      </c>
      <c r="AB213" s="203"/>
      <c r="AC213" s="189">
        <v>4584</v>
      </c>
      <c r="AD213" s="203"/>
      <c r="AE213" s="105">
        <f t="shared" ref="AE213:AE250" si="147">(AC213/$BL213)</f>
        <v>0.55963862776217799</v>
      </c>
      <c r="AF213" s="203"/>
      <c r="AG213" s="188">
        <f t="shared" ref="AG213:AG250" si="148">IF(AE213,AE213/AE$252*100,0)</f>
        <v>17.166864990403909</v>
      </c>
      <c r="AH213" s="216"/>
      <c r="AI213" s="203"/>
      <c r="AJ213" s="189">
        <v>0</v>
      </c>
      <c r="AK213" s="203"/>
      <c r="AL213" s="105">
        <f t="shared" ref="AL213:AL242" si="149">(AJ213/$BL213)</f>
        <v>0</v>
      </c>
      <c r="AM213" s="203"/>
      <c r="AN213" s="188">
        <f t="shared" ref="AN213:AN250" si="150">IF(AL213,AL213/AL$252*100,0)</f>
        <v>0</v>
      </c>
      <c r="AO213" s="203"/>
      <c r="AP213" s="189">
        <v>6925798</v>
      </c>
      <c r="AQ213" s="203"/>
      <c r="AR213" s="105">
        <f t="shared" ref="AR213:AR250" si="151">(AP213/$BL213)</f>
        <v>845.53754120376027</v>
      </c>
      <c r="AS213" s="203"/>
      <c r="AT213" s="188">
        <f t="shared" ref="AT213:AT250" si="152">IF(AR213,AR213/AR$252*100,0)</f>
        <v>525.60533735744502</v>
      </c>
      <c r="AU213" s="203"/>
      <c r="AV213" s="189">
        <v>1259209</v>
      </c>
      <c r="AW213" s="203"/>
      <c r="AX213" s="105">
        <f t="shared" ref="AX213:AX250" si="153">(AV213/$BL213)</f>
        <v>153.73080209986571</v>
      </c>
      <c r="AY213" s="203"/>
      <c r="AZ213" s="188">
        <f t="shared" ref="AZ213:AZ250" si="154">IF(AX213,AX213/AX$252*100,0)</f>
        <v>175.70924639401539</v>
      </c>
      <c r="BA213" s="203"/>
      <c r="BB213" s="189">
        <v>0</v>
      </c>
      <c r="BC213" s="203"/>
      <c r="BD213" s="105">
        <f t="shared" ref="BD213:BD242" si="155">(BB213/$BL213)</f>
        <v>0</v>
      </c>
      <c r="BE213" s="203"/>
      <c r="BF213" s="188">
        <f t="shared" ref="BF213:BF250" si="156">IF(BD213,BD213/BD$252*100,0)</f>
        <v>0</v>
      </c>
      <c r="BG213" s="203"/>
      <c r="BH213" s="189">
        <f t="shared" ref="BH213:BH242" si="157">(E213+K213+Q213+W213+AC213+AJ213+AP213+AV213+BB213)</f>
        <v>17537925</v>
      </c>
      <c r="BI213" s="203"/>
      <c r="BJ213" s="203">
        <v>1</v>
      </c>
      <c r="BK213" s="203"/>
      <c r="BL213" s="190">
        <v>8191</v>
      </c>
      <c r="BM213" s="203"/>
      <c r="BN213" s="190">
        <f t="shared" ref="BN213:BN242" si="158">IF(E213,BL213,0)</f>
        <v>8191</v>
      </c>
      <c r="BO213" s="203"/>
      <c r="BP213" s="190">
        <f t="shared" ref="BP213:BP242" si="159">IF(K213,BL213,0)</f>
        <v>0</v>
      </c>
      <c r="BQ213" s="203"/>
      <c r="BR213" s="190">
        <f t="shared" ref="BR213:BR242" si="160">IF(Q213,BL213,0)</f>
        <v>8191</v>
      </c>
      <c r="BS213" s="203"/>
      <c r="BT213" s="190">
        <f t="shared" ref="BT213:BT242" si="161">IF(W213,BL213,0)</f>
        <v>8191</v>
      </c>
      <c r="BU213" s="203"/>
      <c r="BV213" s="190">
        <f t="shared" ref="BV213:BV242" si="162">IF(AC213,BL213,0)</f>
        <v>8191</v>
      </c>
      <c r="BW213" s="203"/>
      <c r="BX213" s="190">
        <f t="shared" ref="BX213:BX242" si="163">IF(AJ213,BL213,0)</f>
        <v>0</v>
      </c>
      <c r="BY213" s="203"/>
      <c r="BZ213" s="190">
        <f t="shared" ref="BZ213:BZ242" si="164">IF(AP213,BL213,0)</f>
        <v>8191</v>
      </c>
      <c r="CA213" s="203"/>
      <c r="CB213" s="190">
        <f t="shared" ref="CB213:CB242" si="165">IF(AV213,BL213,0)</f>
        <v>8191</v>
      </c>
      <c r="CC213" s="203"/>
      <c r="CD213" s="190">
        <f t="shared" ref="CD213:CD242" si="166">IF(BB213,$BL213,0)</f>
        <v>0</v>
      </c>
    </row>
    <row r="214" spans="1:82" ht="9.75" customHeight="1" x14ac:dyDescent="0.25">
      <c r="A214" s="215">
        <v>2</v>
      </c>
      <c r="B214" s="226"/>
      <c r="C214" s="273" t="s">
        <v>217</v>
      </c>
      <c r="D214" s="203"/>
      <c r="E214" s="190">
        <v>1407603</v>
      </c>
      <c r="F214" s="203"/>
      <c r="G214" s="188">
        <f t="shared" si="139"/>
        <v>194.82394463667819</v>
      </c>
      <c r="H214" s="203"/>
      <c r="I214" s="188">
        <f t="shared" si="140"/>
        <v>103.98587017012053</v>
      </c>
      <c r="J214" s="203"/>
      <c r="K214" s="190">
        <v>0</v>
      </c>
      <c r="L214" s="203"/>
      <c r="M214" s="188">
        <f t="shared" si="141"/>
        <v>0</v>
      </c>
      <c r="N214" s="203"/>
      <c r="O214" s="188">
        <f t="shared" si="142"/>
        <v>0</v>
      </c>
      <c r="P214" s="203"/>
      <c r="Q214" s="190">
        <v>3034543</v>
      </c>
      <c r="R214" s="203"/>
      <c r="S214" s="188">
        <f t="shared" si="143"/>
        <v>420.00595155709345</v>
      </c>
      <c r="T214" s="203"/>
      <c r="U214" s="188">
        <f t="shared" si="144"/>
        <v>105.40446731947509</v>
      </c>
      <c r="V214" s="203"/>
      <c r="W214" s="190">
        <v>3745629</v>
      </c>
      <c r="X214" s="203"/>
      <c r="Y214" s="188">
        <f t="shared" si="145"/>
        <v>518.42615916955015</v>
      </c>
      <c r="Z214" s="203"/>
      <c r="AA214" s="188">
        <f t="shared" si="146"/>
        <v>137.40903401726138</v>
      </c>
      <c r="AB214" s="203"/>
      <c r="AC214" s="190">
        <v>0</v>
      </c>
      <c r="AD214" s="203"/>
      <c r="AE214" s="188">
        <f t="shared" si="147"/>
        <v>0</v>
      </c>
      <c r="AF214" s="203"/>
      <c r="AG214" s="188">
        <f t="shared" si="148"/>
        <v>0</v>
      </c>
      <c r="AH214" s="216"/>
      <c r="AI214" s="203"/>
      <c r="AJ214" s="190">
        <v>0</v>
      </c>
      <c r="AK214" s="203"/>
      <c r="AL214" s="188">
        <f t="shared" si="149"/>
        <v>0</v>
      </c>
      <c r="AM214" s="203"/>
      <c r="AN214" s="188">
        <f t="shared" si="150"/>
        <v>0</v>
      </c>
      <c r="AO214" s="203"/>
      <c r="AP214" s="190">
        <v>216952</v>
      </c>
      <c r="AQ214" s="203"/>
      <c r="AR214" s="188">
        <f t="shared" si="151"/>
        <v>30.027958477508651</v>
      </c>
      <c r="AS214" s="203"/>
      <c r="AT214" s="188">
        <f t="shared" si="152"/>
        <v>18.666060909911607</v>
      </c>
      <c r="AU214" s="203"/>
      <c r="AV214" s="190">
        <v>755417</v>
      </c>
      <c r="AW214" s="203"/>
      <c r="AX214" s="188">
        <f t="shared" si="153"/>
        <v>104.55598615916955</v>
      </c>
      <c r="AY214" s="203"/>
      <c r="AZ214" s="188">
        <f t="shared" si="154"/>
        <v>119.50405047699178</v>
      </c>
      <c r="BA214" s="203"/>
      <c r="BB214" s="190">
        <v>0</v>
      </c>
      <c r="BC214" s="203"/>
      <c r="BD214" s="188">
        <f t="shared" si="155"/>
        <v>0</v>
      </c>
      <c r="BE214" s="203"/>
      <c r="BF214" s="188">
        <f t="shared" si="156"/>
        <v>0</v>
      </c>
      <c r="BG214" s="203"/>
      <c r="BH214" s="190">
        <f t="shared" si="157"/>
        <v>9160144</v>
      </c>
      <c r="BI214" s="203"/>
      <c r="BJ214" s="203">
        <v>2</v>
      </c>
      <c r="BK214" s="203"/>
      <c r="BL214" s="190">
        <v>7225</v>
      </c>
      <c r="BM214" s="203"/>
      <c r="BN214" s="190">
        <f t="shared" si="158"/>
        <v>7225</v>
      </c>
      <c r="BO214" s="203"/>
      <c r="BP214" s="190">
        <f t="shared" si="159"/>
        <v>0</v>
      </c>
      <c r="BQ214" s="203"/>
      <c r="BR214" s="190">
        <f t="shared" si="160"/>
        <v>7225</v>
      </c>
      <c r="BS214" s="203"/>
      <c r="BT214" s="190">
        <f t="shared" si="161"/>
        <v>7225</v>
      </c>
      <c r="BU214" s="203"/>
      <c r="BV214" s="190">
        <f t="shared" si="162"/>
        <v>0</v>
      </c>
      <c r="BW214" s="203"/>
      <c r="BX214" s="190">
        <f t="shared" si="163"/>
        <v>0</v>
      </c>
      <c r="BY214" s="203"/>
      <c r="BZ214" s="190">
        <f t="shared" si="164"/>
        <v>7225</v>
      </c>
      <c r="CA214" s="203"/>
      <c r="CB214" s="190">
        <f t="shared" si="165"/>
        <v>7225</v>
      </c>
      <c r="CC214" s="203"/>
      <c r="CD214" s="190">
        <f t="shared" si="166"/>
        <v>0</v>
      </c>
    </row>
    <row r="215" spans="1:82" ht="9.75" customHeight="1" x14ac:dyDescent="0.25">
      <c r="A215" s="215">
        <v>3</v>
      </c>
      <c r="B215" s="226"/>
      <c r="C215" s="11" t="s">
        <v>132</v>
      </c>
      <c r="D215" s="203"/>
      <c r="E215" s="190">
        <v>1060469</v>
      </c>
      <c r="F215" s="203"/>
      <c r="G215" s="188">
        <f t="shared" si="139"/>
        <v>171.81934543097861</v>
      </c>
      <c r="H215" s="203"/>
      <c r="I215" s="188">
        <f t="shared" si="140"/>
        <v>91.707331868370233</v>
      </c>
      <c r="J215" s="203"/>
      <c r="K215" s="190">
        <v>4200</v>
      </c>
      <c r="L215" s="203"/>
      <c r="M215" s="188">
        <f t="shared" si="141"/>
        <v>0.68049254698639017</v>
      </c>
      <c r="N215" s="203"/>
      <c r="O215" s="188">
        <f t="shared" si="142"/>
        <v>100</v>
      </c>
      <c r="P215" s="203"/>
      <c r="Q215" s="190">
        <v>2739743</v>
      </c>
      <c r="R215" s="203"/>
      <c r="S215" s="188">
        <f t="shared" si="143"/>
        <v>443.89873622812701</v>
      </c>
      <c r="T215" s="203"/>
      <c r="U215" s="188">
        <f t="shared" si="144"/>
        <v>111.40058768799055</v>
      </c>
      <c r="V215" s="203"/>
      <c r="W215" s="190">
        <v>4642594</v>
      </c>
      <c r="X215" s="203"/>
      <c r="Y215" s="188">
        <f t="shared" si="145"/>
        <v>752.20252754374599</v>
      </c>
      <c r="Z215" s="203"/>
      <c r="AA215" s="188">
        <f t="shared" si="146"/>
        <v>199.37154186180851</v>
      </c>
      <c r="AB215" s="203"/>
      <c r="AC215" s="190">
        <v>21494</v>
      </c>
      <c r="AD215" s="203"/>
      <c r="AE215" s="188">
        <f t="shared" si="147"/>
        <v>3.4825016202203498</v>
      </c>
      <c r="AF215" s="203"/>
      <c r="AG215" s="188">
        <f t="shared" si="148"/>
        <v>106.82542658329697</v>
      </c>
      <c r="AH215" s="216"/>
      <c r="AI215" s="203"/>
      <c r="AJ215" s="190">
        <v>152415</v>
      </c>
      <c r="AK215" s="203"/>
      <c r="AL215" s="188">
        <f t="shared" si="149"/>
        <v>24.69458846403111</v>
      </c>
      <c r="AM215" s="203"/>
      <c r="AN215" s="188">
        <f t="shared" si="150"/>
        <v>1.7282523128218603</v>
      </c>
      <c r="AO215" s="203"/>
      <c r="AP215" s="190">
        <v>338912</v>
      </c>
      <c r="AQ215" s="203"/>
      <c r="AR215" s="188">
        <f t="shared" si="151"/>
        <v>54.911211924821778</v>
      </c>
      <c r="AS215" s="203"/>
      <c r="AT215" s="188">
        <f t="shared" si="152"/>
        <v>34.134056339311542</v>
      </c>
      <c r="AU215" s="203"/>
      <c r="AV215" s="190">
        <v>160923</v>
      </c>
      <c r="AW215" s="203"/>
      <c r="AX215" s="188">
        <f t="shared" si="153"/>
        <v>26.073071937783538</v>
      </c>
      <c r="AY215" s="203"/>
      <c r="AZ215" s="188">
        <f t="shared" si="154"/>
        <v>29.800662969213104</v>
      </c>
      <c r="BA215" s="203"/>
      <c r="BB215" s="190">
        <v>0</v>
      </c>
      <c r="BC215" s="203"/>
      <c r="BD215" s="188">
        <f t="shared" si="155"/>
        <v>0</v>
      </c>
      <c r="BE215" s="203"/>
      <c r="BF215" s="188">
        <f t="shared" si="156"/>
        <v>0</v>
      </c>
      <c r="BG215" s="203"/>
      <c r="BH215" s="190">
        <f t="shared" si="157"/>
        <v>9120750</v>
      </c>
      <c r="BI215" s="203"/>
      <c r="BJ215" s="203">
        <v>3</v>
      </c>
      <c r="BK215" s="203"/>
      <c r="BL215" s="190">
        <v>6172</v>
      </c>
      <c r="BM215" s="203"/>
      <c r="BN215" s="190">
        <f t="shared" si="158"/>
        <v>6172</v>
      </c>
      <c r="BO215" s="203"/>
      <c r="BP215" s="190">
        <f t="shared" si="159"/>
        <v>6172</v>
      </c>
      <c r="BQ215" s="203"/>
      <c r="BR215" s="190">
        <f t="shared" si="160"/>
        <v>6172</v>
      </c>
      <c r="BS215" s="203"/>
      <c r="BT215" s="190">
        <f t="shared" si="161"/>
        <v>6172</v>
      </c>
      <c r="BU215" s="203"/>
      <c r="BV215" s="190">
        <f t="shared" si="162"/>
        <v>6172</v>
      </c>
      <c r="BW215" s="203"/>
      <c r="BX215" s="190">
        <f t="shared" si="163"/>
        <v>6172</v>
      </c>
      <c r="BY215" s="203"/>
      <c r="BZ215" s="190">
        <f t="shared" si="164"/>
        <v>6172</v>
      </c>
      <c r="CA215" s="203"/>
      <c r="CB215" s="190">
        <f t="shared" si="165"/>
        <v>6172</v>
      </c>
      <c r="CC215" s="203"/>
      <c r="CD215" s="190">
        <f t="shared" si="166"/>
        <v>0</v>
      </c>
    </row>
    <row r="216" spans="1:82" ht="9.75" customHeight="1" x14ac:dyDescent="0.25">
      <c r="A216" s="215">
        <v>4</v>
      </c>
      <c r="B216" s="226"/>
      <c r="C216" s="11" t="s">
        <v>218</v>
      </c>
      <c r="D216" s="203"/>
      <c r="E216" s="190">
        <v>1010613</v>
      </c>
      <c r="F216" s="203"/>
      <c r="G216" s="188">
        <f t="shared" si="139"/>
        <v>241.48458781362007</v>
      </c>
      <c r="H216" s="203"/>
      <c r="I216" s="188">
        <f t="shared" si="140"/>
        <v>128.89065070159089</v>
      </c>
      <c r="J216" s="203"/>
      <c r="K216" s="190">
        <v>0</v>
      </c>
      <c r="L216" s="203"/>
      <c r="M216" s="188">
        <f t="shared" si="141"/>
        <v>0</v>
      </c>
      <c r="N216" s="203"/>
      <c r="O216" s="188">
        <f t="shared" si="142"/>
        <v>0</v>
      </c>
      <c r="P216" s="203"/>
      <c r="Q216" s="190">
        <v>784647</v>
      </c>
      <c r="R216" s="203"/>
      <c r="S216" s="188">
        <f t="shared" si="143"/>
        <v>187.49032258064517</v>
      </c>
      <c r="T216" s="203"/>
      <c r="U216" s="188">
        <f t="shared" si="144"/>
        <v>47.052470342156724</v>
      </c>
      <c r="V216" s="203"/>
      <c r="W216" s="190">
        <v>1507978</v>
      </c>
      <c r="X216" s="203"/>
      <c r="Y216" s="188">
        <f t="shared" si="145"/>
        <v>360.32927120669058</v>
      </c>
      <c r="Z216" s="203"/>
      <c r="AA216" s="188">
        <f t="shared" si="146"/>
        <v>95.505398809287684</v>
      </c>
      <c r="AB216" s="203"/>
      <c r="AC216" s="190">
        <v>18586</v>
      </c>
      <c r="AD216" s="203"/>
      <c r="AE216" s="188">
        <f t="shared" si="147"/>
        <v>4.4410991636798087</v>
      </c>
      <c r="AF216" s="203"/>
      <c r="AG216" s="188">
        <f t="shared" si="148"/>
        <v>136.23032072812092</v>
      </c>
      <c r="AH216" s="216"/>
      <c r="AI216" s="203"/>
      <c r="AJ216" s="190">
        <v>0</v>
      </c>
      <c r="AK216" s="203"/>
      <c r="AL216" s="188">
        <f t="shared" si="149"/>
        <v>0</v>
      </c>
      <c r="AM216" s="203"/>
      <c r="AN216" s="188">
        <f t="shared" si="150"/>
        <v>0</v>
      </c>
      <c r="AO216" s="203"/>
      <c r="AP216" s="190">
        <v>11699</v>
      </c>
      <c r="AQ216" s="203"/>
      <c r="AR216" s="188">
        <f t="shared" si="151"/>
        <v>2.7954599761051373</v>
      </c>
      <c r="AS216" s="203"/>
      <c r="AT216" s="188">
        <f t="shared" si="152"/>
        <v>1.7377214046796503</v>
      </c>
      <c r="AU216" s="203"/>
      <c r="AV216" s="190">
        <v>119360</v>
      </c>
      <c r="AW216" s="203"/>
      <c r="AX216" s="188">
        <f t="shared" si="153"/>
        <v>28.520908004778974</v>
      </c>
      <c r="AY216" s="203"/>
      <c r="AZ216" s="188">
        <f t="shared" si="154"/>
        <v>32.598459017583778</v>
      </c>
      <c r="BA216" s="203"/>
      <c r="BB216" s="190">
        <v>0</v>
      </c>
      <c r="BC216" s="203"/>
      <c r="BD216" s="188">
        <f t="shared" si="155"/>
        <v>0</v>
      </c>
      <c r="BE216" s="203"/>
      <c r="BF216" s="188">
        <f t="shared" si="156"/>
        <v>0</v>
      </c>
      <c r="BG216" s="203"/>
      <c r="BH216" s="190">
        <f t="shared" si="157"/>
        <v>3452883</v>
      </c>
      <c r="BI216" s="203"/>
      <c r="BJ216" s="203">
        <v>4</v>
      </c>
      <c r="BK216" s="203"/>
      <c r="BL216" s="190">
        <v>4185</v>
      </c>
      <c r="BM216" s="203"/>
      <c r="BN216" s="190">
        <f t="shared" si="158"/>
        <v>4185</v>
      </c>
      <c r="BO216" s="203"/>
      <c r="BP216" s="190">
        <f t="shared" si="159"/>
        <v>0</v>
      </c>
      <c r="BQ216" s="203"/>
      <c r="BR216" s="190">
        <f t="shared" si="160"/>
        <v>4185</v>
      </c>
      <c r="BS216" s="203"/>
      <c r="BT216" s="190">
        <f t="shared" si="161"/>
        <v>4185</v>
      </c>
      <c r="BU216" s="203"/>
      <c r="BV216" s="190">
        <f t="shared" si="162"/>
        <v>4185</v>
      </c>
      <c r="BW216" s="203"/>
      <c r="BX216" s="190">
        <f t="shared" si="163"/>
        <v>0</v>
      </c>
      <c r="BY216" s="203"/>
      <c r="BZ216" s="190">
        <f t="shared" si="164"/>
        <v>4185</v>
      </c>
      <c r="CA216" s="203"/>
      <c r="CB216" s="190">
        <f t="shared" si="165"/>
        <v>4185</v>
      </c>
      <c r="CC216" s="203"/>
      <c r="CD216" s="190">
        <f t="shared" si="166"/>
        <v>0</v>
      </c>
    </row>
    <row r="217" spans="1:82" ht="9.75" customHeight="1" x14ac:dyDescent="0.25">
      <c r="A217" s="215">
        <v>5</v>
      </c>
      <c r="B217" s="226"/>
      <c r="C217" s="273" t="s">
        <v>219</v>
      </c>
      <c r="D217" s="203"/>
      <c r="E217" s="190">
        <v>523796</v>
      </c>
      <c r="F217" s="203"/>
      <c r="G217" s="188">
        <f t="shared" si="139"/>
        <v>93.301745635910223</v>
      </c>
      <c r="H217" s="203"/>
      <c r="I217" s="188">
        <f t="shared" si="140"/>
        <v>49.799131346172473</v>
      </c>
      <c r="J217" s="203"/>
      <c r="K217" s="190">
        <v>0</v>
      </c>
      <c r="L217" s="203"/>
      <c r="M217" s="188">
        <f t="shared" si="141"/>
        <v>0</v>
      </c>
      <c r="N217" s="203"/>
      <c r="O217" s="188">
        <f t="shared" si="142"/>
        <v>0</v>
      </c>
      <c r="P217" s="203"/>
      <c r="Q217" s="190">
        <v>1556391</v>
      </c>
      <c r="R217" s="203"/>
      <c r="S217" s="188">
        <f t="shared" si="143"/>
        <v>277.23387958674743</v>
      </c>
      <c r="T217" s="203"/>
      <c r="U217" s="188">
        <f t="shared" si="144"/>
        <v>69.574465057979921</v>
      </c>
      <c r="V217" s="203"/>
      <c r="W217" s="190">
        <v>1840845</v>
      </c>
      <c r="X217" s="203"/>
      <c r="Y217" s="188">
        <f t="shared" si="145"/>
        <v>327.90256501603136</v>
      </c>
      <c r="Z217" s="203"/>
      <c r="AA217" s="188">
        <f t="shared" si="146"/>
        <v>86.910689041637241</v>
      </c>
      <c r="AB217" s="203"/>
      <c r="AC217" s="190">
        <v>34134</v>
      </c>
      <c r="AD217" s="203"/>
      <c r="AE217" s="188">
        <f t="shared" si="147"/>
        <v>6.0801567509796932</v>
      </c>
      <c r="AF217" s="203"/>
      <c r="AG217" s="188">
        <f t="shared" si="148"/>
        <v>186.50826602504827</v>
      </c>
      <c r="AH217" s="216"/>
      <c r="AI217" s="203"/>
      <c r="AJ217" s="190">
        <v>0</v>
      </c>
      <c r="AK217" s="203"/>
      <c r="AL217" s="188">
        <f t="shared" si="149"/>
        <v>0</v>
      </c>
      <c r="AM217" s="203"/>
      <c r="AN217" s="188">
        <f t="shared" si="150"/>
        <v>0</v>
      </c>
      <c r="AO217" s="203"/>
      <c r="AP217" s="190">
        <v>1179457</v>
      </c>
      <c r="AQ217" s="203"/>
      <c r="AR217" s="188">
        <f t="shared" si="151"/>
        <v>210.09209120057</v>
      </c>
      <c r="AS217" s="203"/>
      <c r="AT217" s="188">
        <f t="shared" si="152"/>
        <v>130.59801497920245</v>
      </c>
      <c r="AU217" s="203"/>
      <c r="AV217" s="190">
        <v>915920</v>
      </c>
      <c r="AW217" s="203"/>
      <c r="AX217" s="188">
        <f t="shared" si="153"/>
        <v>163.14926968293551</v>
      </c>
      <c r="AY217" s="203"/>
      <c r="AZ217" s="188">
        <f t="shared" si="154"/>
        <v>186.4742448107452</v>
      </c>
      <c r="BA217" s="203"/>
      <c r="BB217" s="190">
        <v>0</v>
      </c>
      <c r="BC217" s="203"/>
      <c r="BD217" s="188">
        <f t="shared" si="155"/>
        <v>0</v>
      </c>
      <c r="BE217" s="203"/>
      <c r="BF217" s="188">
        <f t="shared" si="156"/>
        <v>0</v>
      </c>
      <c r="BG217" s="203"/>
      <c r="BH217" s="190">
        <f t="shared" si="157"/>
        <v>6050543</v>
      </c>
      <c r="BI217" s="203"/>
      <c r="BJ217" s="203">
        <v>5</v>
      </c>
      <c r="BK217" s="203"/>
      <c r="BL217" s="190">
        <v>5614</v>
      </c>
      <c r="BM217" s="203"/>
      <c r="BN217" s="190">
        <f t="shared" si="158"/>
        <v>5614</v>
      </c>
      <c r="BO217" s="203"/>
      <c r="BP217" s="190">
        <f t="shared" si="159"/>
        <v>0</v>
      </c>
      <c r="BQ217" s="203"/>
      <c r="BR217" s="190">
        <f t="shared" si="160"/>
        <v>5614</v>
      </c>
      <c r="BS217" s="203"/>
      <c r="BT217" s="190">
        <f t="shared" si="161"/>
        <v>5614</v>
      </c>
      <c r="BU217" s="203"/>
      <c r="BV217" s="190">
        <f t="shared" si="162"/>
        <v>5614</v>
      </c>
      <c r="BW217" s="203"/>
      <c r="BX217" s="190">
        <f t="shared" si="163"/>
        <v>0</v>
      </c>
      <c r="BY217" s="203"/>
      <c r="BZ217" s="190">
        <f t="shared" si="164"/>
        <v>5614</v>
      </c>
      <c r="CA217" s="203"/>
      <c r="CB217" s="190">
        <f t="shared" si="165"/>
        <v>5614</v>
      </c>
      <c r="CC217" s="203"/>
      <c r="CD217" s="190">
        <f t="shared" si="166"/>
        <v>0</v>
      </c>
    </row>
    <row r="218" spans="1:82" ht="9.75" customHeight="1" x14ac:dyDescent="0.25">
      <c r="A218" s="215">
        <v>6</v>
      </c>
      <c r="B218" s="226"/>
      <c r="C218" s="273" t="s">
        <v>220</v>
      </c>
      <c r="D218" s="203"/>
      <c r="E218" s="190">
        <v>3786923</v>
      </c>
      <c r="F218" s="203"/>
      <c r="G218" s="188">
        <f t="shared" si="139"/>
        <v>88.853190990145478</v>
      </c>
      <c r="H218" s="203"/>
      <c r="I218" s="188">
        <f t="shared" si="140"/>
        <v>47.424747505922014</v>
      </c>
      <c r="J218" s="203"/>
      <c r="K218" s="190">
        <v>0</v>
      </c>
      <c r="L218" s="203"/>
      <c r="M218" s="188">
        <f t="shared" si="141"/>
        <v>0</v>
      </c>
      <c r="N218" s="203"/>
      <c r="O218" s="188">
        <f t="shared" si="142"/>
        <v>0</v>
      </c>
      <c r="P218" s="203"/>
      <c r="Q218" s="190">
        <v>11360287</v>
      </c>
      <c r="R218" s="203"/>
      <c r="S218" s="188">
        <f t="shared" si="143"/>
        <v>266.54826372595028</v>
      </c>
      <c r="T218" s="203"/>
      <c r="U218" s="188">
        <f t="shared" si="144"/>
        <v>66.892808658559233</v>
      </c>
      <c r="V218" s="203"/>
      <c r="W218" s="190">
        <v>9137137</v>
      </c>
      <c r="X218" s="203"/>
      <c r="Y218" s="188">
        <f t="shared" si="145"/>
        <v>214.3861332707649</v>
      </c>
      <c r="Z218" s="203"/>
      <c r="AA218" s="188">
        <f t="shared" si="146"/>
        <v>56.823119278202341</v>
      </c>
      <c r="AB218" s="203"/>
      <c r="AC218" s="190">
        <v>21438</v>
      </c>
      <c r="AD218" s="203"/>
      <c r="AE218" s="188">
        <f t="shared" si="147"/>
        <v>0.50300328484279677</v>
      </c>
      <c r="AF218" s="203"/>
      <c r="AG218" s="188">
        <f t="shared" si="148"/>
        <v>15.42958089786373</v>
      </c>
      <c r="AH218" s="216"/>
      <c r="AI218" s="203"/>
      <c r="AJ218" s="190">
        <v>0</v>
      </c>
      <c r="AK218" s="203"/>
      <c r="AL218" s="188">
        <f t="shared" si="149"/>
        <v>0</v>
      </c>
      <c r="AM218" s="203"/>
      <c r="AN218" s="188">
        <f t="shared" si="150"/>
        <v>0</v>
      </c>
      <c r="AO218" s="203"/>
      <c r="AP218" s="190">
        <v>3209725</v>
      </c>
      <c r="AQ218" s="203"/>
      <c r="AR218" s="188">
        <f t="shared" si="151"/>
        <v>75.310300328484274</v>
      </c>
      <c r="AS218" s="203"/>
      <c r="AT218" s="188">
        <f t="shared" si="152"/>
        <v>46.814592944377054</v>
      </c>
      <c r="AU218" s="203"/>
      <c r="AV218" s="190">
        <v>3575701</v>
      </c>
      <c r="AW218" s="203"/>
      <c r="AX218" s="188">
        <f t="shared" si="153"/>
        <v>83.897254809948379</v>
      </c>
      <c r="AY218" s="203"/>
      <c r="AZ218" s="188">
        <f t="shared" si="154"/>
        <v>95.89180057491933</v>
      </c>
      <c r="BA218" s="203"/>
      <c r="BB218" s="190">
        <v>0</v>
      </c>
      <c r="BC218" s="203"/>
      <c r="BD218" s="188">
        <f t="shared" si="155"/>
        <v>0</v>
      </c>
      <c r="BE218" s="203"/>
      <c r="BF218" s="188">
        <f t="shared" si="156"/>
        <v>0</v>
      </c>
      <c r="BG218" s="203"/>
      <c r="BH218" s="190">
        <f t="shared" si="157"/>
        <v>31091211</v>
      </c>
      <c r="BI218" s="203"/>
      <c r="BJ218" s="203">
        <v>6</v>
      </c>
      <c r="BK218" s="203"/>
      <c r="BL218" s="190">
        <v>42620</v>
      </c>
      <c r="BM218" s="203"/>
      <c r="BN218" s="190">
        <f t="shared" si="158"/>
        <v>42620</v>
      </c>
      <c r="BO218" s="203"/>
      <c r="BP218" s="190">
        <f t="shared" si="159"/>
        <v>0</v>
      </c>
      <c r="BQ218" s="203"/>
      <c r="BR218" s="190">
        <f t="shared" si="160"/>
        <v>42620</v>
      </c>
      <c r="BS218" s="203"/>
      <c r="BT218" s="190">
        <f t="shared" si="161"/>
        <v>42620</v>
      </c>
      <c r="BU218" s="203"/>
      <c r="BV218" s="190">
        <f t="shared" si="162"/>
        <v>42620</v>
      </c>
      <c r="BW218" s="203"/>
      <c r="BX218" s="190">
        <f t="shared" si="163"/>
        <v>0</v>
      </c>
      <c r="BY218" s="203"/>
      <c r="BZ218" s="190">
        <f t="shared" si="164"/>
        <v>42620</v>
      </c>
      <c r="CA218" s="203"/>
      <c r="CB218" s="190">
        <f t="shared" si="165"/>
        <v>42620</v>
      </c>
      <c r="CC218" s="203"/>
      <c r="CD218" s="190">
        <f t="shared" si="166"/>
        <v>0</v>
      </c>
    </row>
    <row r="219" spans="1:82" ht="9.75" customHeight="1" x14ac:dyDescent="0.25">
      <c r="A219" s="215">
        <v>7</v>
      </c>
      <c r="B219" s="226"/>
      <c r="C219" s="273" t="s">
        <v>221</v>
      </c>
      <c r="D219" s="203"/>
      <c r="E219" s="190">
        <v>399785</v>
      </c>
      <c r="F219" s="203"/>
      <c r="G219" s="188">
        <f t="shared" si="139"/>
        <v>110.40734603700635</v>
      </c>
      <c r="H219" s="203"/>
      <c r="I219" s="188">
        <f t="shared" si="140"/>
        <v>58.929121737279011</v>
      </c>
      <c r="J219" s="203"/>
      <c r="K219" s="190">
        <v>0</v>
      </c>
      <c r="L219" s="203"/>
      <c r="M219" s="188">
        <f t="shared" si="141"/>
        <v>0</v>
      </c>
      <c r="N219" s="203"/>
      <c r="O219" s="188">
        <f t="shared" si="142"/>
        <v>0</v>
      </c>
      <c r="P219" s="203"/>
      <c r="Q219" s="190">
        <v>1234953</v>
      </c>
      <c r="R219" s="203"/>
      <c r="S219" s="188">
        <f t="shared" si="143"/>
        <v>341.05302402651199</v>
      </c>
      <c r="T219" s="203"/>
      <c r="U219" s="188">
        <f t="shared" si="144"/>
        <v>85.590483163246262</v>
      </c>
      <c r="V219" s="203"/>
      <c r="W219" s="190">
        <v>2189178</v>
      </c>
      <c r="X219" s="203"/>
      <c r="Y219" s="188">
        <f t="shared" si="145"/>
        <v>604.5782932891467</v>
      </c>
      <c r="Z219" s="203"/>
      <c r="AA219" s="188">
        <f t="shared" si="146"/>
        <v>160.24368716605758</v>
      </c>
      <c r="AB219" s="203"/>
      <c r="AC219" s="190">
        <v>0</v>
      </c>
      <c r="AD219" s="203"/>
      <c r="AE219" s="188">
        <f t="shared" si="147"/>
        <v>0</v>
      </c>
      <c r="AF219" s="203"/>
      <c r="AG219" s="188">
        <f t="shared" si="148"/>
        <v>0</v>
      </c>
      <c r="AH219" s="216"/>
      <c r="AI219" s="203"/>
      <c r="AJ219" s="190">
        <v>0</v>
      </c>
      <c r="AK219" s="203"/>
      <c r="AL219" s="188">
        <f t="shared" si="149"/>
        <v>0</v>
      </c>
      <c r="AM219" s="203"/>
      <c r="AN219" s="188">
        <f t="shared" si="150"/>
        <v>0</v>
      </c>
      <c r="AO219" s="203"/>
      <c r="AP219" s="190">
        <v>27560</v>
      </c>
      <c r="AQ219" s="203"/>
      <c r="AR219" s="188">
        <f t="shared" si="151"/>
        <v>7.6111571389119028</v>
      </c>
      <c r="AS219" s="203"/>
      <c r="AT219" s="188">
        <f t="shared" si="152"/>
        <v>4.7312681232142619</v>
      </c>
      <c r="AU219" s="203"/>
      <c r="AV219" s="190">
        <v>561014</v>
      </c>
      <c r="AW219" s="203"/>
      <c r="AX219" s="188">
        <f t="shared" si="153"/>
        <v>154.93344380005524</v>
      </c>
      <c r="AY219" s="203"/>
      <c r="AZ219" s="188">
        <f t="shared" si="154"/>
        <v>177.08382626958937</v>
      </c>
      <c r="BA219" s="203"/>
      <c r="BB219" s="190">
        <v>0</v>
      </c>
      <c r="BC219" s="203"/>
      <c r="BD219" s="188">
        <f t="shared" si="155"/>
        <v>0</v>
      </c>
      <c r="BE219" s="203"/>
      <c r="BF219" s="188">
        <f t="shared" si="156"/>
        <v>0</v>
      </c>
      <c r="BG219" s="203"/>
      <c r="BH219" s="190">
        <f t="shared" si="157"/>
        <v>4412490</v>
      </c>
      <c r="BI219" s="203"/>
      <c r="BJ219" s="203">
        <v>7</v>
      </c>
      <c r="BK219" s="203"/>
      <c r="BL219" s="190">
        <v>3621</v>
      </c>
      <c r="BM219" s="203"/>
      <c r="BN219" s="190">
        <f t="shared" si="158"/>
        <v>3621</v>
      </c>
      <c r="BO219" s="203"/>
      <c r="BP219" s="190">
        <f t="shared" si="159"/>
        <v>0</v>
      </c>
      <c r="BQ219" s="203"/>
      <c r="BR219" s="190">
        <f t="shared" si="160"/>
        <v>3621</v>
      </c>
      <c r="BS219" s="203"/>
      <c r="BT219" s="190">
        <f t="shared" si="161"/>
        <v>3621</v>
      </c>
      <c r="BU219" s="203"/>
      <c r="BV219" s="190">
        <f t="shared" si="162"/>
        <v>0</v>
      </c>
      <c r="BW219" s="203"/>
      <c r="BX219" s="190">
        <f t="shared" si="163"/>
        <v>0</v>
      </c>
      <c r="BY219" s="203"/>
      <c r="BZ219" s="190">
        <f t="shared" si="164"/>
        <v>3621</v>
      </c>
      <c r="CA219" s="203"/>
      <c r="CB219" s="190">
        <f t="shared" si="165"/>
        <v>3621</v>
      </c>
      <c r="CC219" s="203"/>
      <c r="CD219" s="190">
        <f t="shared" si="166"/>
        <v>0</v>
      </c>
    </row>
    <row r="220" spans="1:82" ht="9.75" customHeight="1" x14ac:dyDescent="0.25">
      <c r="A220" s="215">
        <v>8</v>
      </c>
      <c r="B220" s="226"/>
      <c r="C220" s="273" t="s">
        <v>222</v>
      </c>
      <c r="D220" s="203"/>
      <c r="E220" s="190">
        <v>911532</v>
      </c>
      <c r="F220" s="203"/>
      <c r="G220" s="188">
        <f t="shared" si="139"/>
        <v>167.43791329904482</v>
      </c>
      <c r="H220" s="203"/>
      <c r="I220" s="188">
        <f t="shared" si="140"/>
        <v>89.368774183994688</v>
      </c>
      <c r="J220" s="203"/>
      <c r="K220" s="190">
        <v>0</v>
      </c>
      <c r="L220" s="203"/>
      <c r="M220" s="188">
        <f t="shared" si="141"/>
        <v>0</v>
      </c>
      <c r="N220" s="203"/>
      <c r="O220" s="188">
        <f t="shared" si="142"/>
        <v>0</v>
      </c>
      <c r="P220" s="203"/>
      <c r="Q220" s="190">
        <v>2091958</v>
      </c>
      <c r="R220" s="203"/>
      <c r="S220" s="188">
        <f t="shared" si="143"/>
        <v>384.26855253490083</v>
      </c>
      <c r="T220" s="203"/>
      <c r="U220" s="188">
        <f t="shared" si="144"/>
        <v>96.435828914822167</v>
      </c>
      <c r="V220" s="203"/>
      <c r="W220" s="190">
        <v>1560149</v>
      </c>
      <c r="X220" s="203"/>
      <c r="Y220" s="188">
        <f t="shared" si="145"/>
        <v>286.58137398971343</v>
      </c>
      <c r="Z220" s="203"/>
      <c r="AA220" s="188">
        <f t="shared" si="146"/>
        <v>75.958492971006237</v>
      </c>
      <c r="AB220" s="203"/>
      <c r="AC220" s="190">
        <v>3472</v>
      </c>
      <c r="AD220" s="203"/>
      <c r="AE220" s="188">
        <f t="shared" si="147"/>
        <v>0.63776634827332845</v>
      </c>
      <c r="AF220" s="203"/>
      <c r="AG220" s="188">
        <f t="shared" si="148"/>
        <v>19.563425848588423</v>
      </c>
      <c r="AH220" s="216"/>
      <c r="AI220" s="203"/>
      <c r="AJ220" s="190">
        <v>0</v>
      </c>
      <c r="AK220" s="203"/>
      <c r="AL220" s="188">
        <f t="shared" si="149"/>
        <v>0</v>
      </c>
      <c r="AM220" s="203"/>
      <c r="AN220" s="188">
        <f t="shared" si="150"/>
        <v>0</v>
      </c>
      <c r="AO220" s="203"/>
      <c r="AP220" s="190">
        <v>557828</v>
      </c>
      <c r="AQ220" s="203"/>
      <c r="AR220" s="188">
        <f t="shared" si="151"/>
        <v>102.46656869948568</v>
      </c>
      <c r="AS220" s="203"/>
      <c r="AT220" s="188">
        <f t="shared" si="152"/>
        <v>63.695546069401978</v>
      </c>
      <c r="AU220" s="203"/>
      <c r="AV220" s="190">
        <v>405638</v>
      </c>
      <c r="AW220" s="203"/>
      <c r="AX220" s="188">
        <f t="shared" si="153"/>
        <v>74.511021307861867</v>
      </c>
      <c r="AY220" s="203"/>
      <c r="AZ220" s="188">
        <f t="shared" si="154"/>
        <v>85.163644651693829</v>
      </c>
      <c r="BA220" s="203"/>
      <c r="BB220" s="190">
        <v>0</v>
      </c>
      <c r="BC220" s="203"/>
      <c r="BD220" s="188">
        <f t="shared" si="155"/>
        <v>0</v>
      </c>
      <c r="BE220" s="203"/>
      <c r="BF220" s="188">
        <f t="shared" si="156"/>
        <v>0</v>
      </c>
      <c r="BG220" s="203"/>
      <c r="BH220" s="190">
        <f t="shared" si="157"/>
        <v>5530577</v>
      </c>
      <c r="BI220" s="203"/>
      <c r="BJ220" s="203">
        <v>8</v>
      </c>
      <c r="BK220" s="203"/>
      <c r="BL220" s="190">
        <v>5444</v>
      </c>
      <c r="BM220" s="203"/>
      <c r="BN220" s="190">
        <f t="shared" si="158"/>
        <v>5444</v>
      </c>
      <c r="BO220" s="203"/>
      <c r="BP220" s="190">
        <f t="shared" si="159"/>
        <v>0</v>
      </c>
      <c r="BQ220" s="203"/>
      <c r="BR220" s="190">
        <f t="shared" si="160"/>
        <v>5444</v>
      </c>
      <c r="BS220" s="203"/>
      <c r="BT220" s="190">
        <f t="shared" si="161"/>
        <v>5444</v>
      </c>
      <c r="BU220" s="203"/>
      <c r="BV220" s="190">
        <f t="shared" si="162"/>
        <v>5444</v>
      </c>
      <c r="BW220" s="203"/>
      <c r="BX220" s="190">
        <f t="shared" si="163"/>
        <v>0</v>
      </c>
      <c r="BY220" s="203"/>
      <c r="BZ220" s="190">
        <f t="shared" si="164"/>
        <v>5444</v>
      </c>
      <c r="CA220" s="203"/>
      <c r="CB220" s="190">
        <f t="shared" si="165"/>
        <v>5444</v>
      </c>
      <c r="CC220" s="203"/>
      <c r="CD220" s="190">
        <f t="shared" si="166"/>
        <v>0</v>
      </c>
    </row>
    <row r="221" spans="1:82" ht="9.75" customHeight="1" x14ac:dyDescent="0.25">
      <c r="A221" s="215">
        <v>9</v>
      </c>
      <c r="B221" s="226"/>
      <c r="C221" s="273" t="s">
        <v>223</v>
      </c>
      <c r="D221" s="203"/>
      <c r="E221" s="190">
        <v>705805</v>
      </c>
      <c r="F221" s="203"/>
      <c r="G221" s="188">
        <f t="shared" si="139"/>
        <v>125.05403968816442</v>
      </c>
      <c r="H221" s="203"/>
      <c r="I221" s="188">
        <f t="shared" si="140"/>
        <v>66.746688449990558</v>
      </c>
      <c r="J221" s="203"/>
      <c r="K221" s="190">
        <v>0</v>
      </c>
      <c r="L221" s="203"/>
      <c r="M221" s="188">
        <f t="shared" si="141"/>
        <v>0</v>
      </c>
      <c r="N221" s="203"/>
      <c r="O221" s="188">
        <f t="shared" si="142"/>
        <v>0</v>
      </c>
      <c r="P221" s="203"/>
      <c r="Q221" s="190">
        <v>768830</v>
      </c>
      <c r="R221" s="203"/>
      <c r="S221" s="188">
        <f t="shared" si="143"/>
        <v>136.22076541459958</v>
      </c>
      <c r="T221" s="203"/>
      <c r="U221" s="188">
        <f t="shared" si="144"/>
        <v>34.185889897860775</v>
      </c>
      <c r="V221" s="203"/>
      <c r="W221" s="190">
        <v>2669541</v>
      </c>
      <c r="X221" s="203"/>
      <c r="Y221" s="188">
        <f t="shared" si="145"/>
        <v>472.98742026931257</v>
      </c>
      <c r="Z221" s="203"/>
      <c r="AA221" s="188">
        <f t="shared" si="146"/>
        <v>125.36548044881148</v>
      </c>
      <c r="AB221" s="203"/>
      <c r="AC221" s="190">
        <v>0</v>
      </c>
      <c r="AD221" s="203"/>
      <c r="AE221" s="188">
        <f t="shared" si="147"/>
        <v>0</v>
      </c>
      <c r="AF221" s="203"/>
      <c r="AG221" s="188">
        <f t="shared" si="148"/>
        <v>0</v>
      </c>
      <c r="AH221" s="216"/>
      <c r="AI221" s="203"/>
      <c r="AJ221" s="190">
        <v>0</v>
      </c>
      <c r="AK221" s="203"/>
      <c r="AL221" s="188">
        <f t="shared" si="149"/>
        <v>0</v>
      </c>
      <c r="AM221" s="203"/>
      <c r="AN221" s="188">
        <f t="shared" si="150"/>
        <v>0</v>
      </c>
      <c r="AO221" s="203"/>
      <c r="AP221" s="190">
        <v>886610</v>
      </c>
      <c r="AQ221" s="203"/>
      <c r="AR221" s="188">
        <f t="shared" si="151"/>
        <v>157.08894401133946</v>
      </c>
      <c r="AS221" s="203"/>
      <c r="AT221" s="188">
        <f t="shared" si="152"/>
        <v>97.650055010754002</v>
      </c>
      <c r="AU221" s="203"/>
      <c r="AV221" s="190">
        <v>246493</v>
      </c>
      <c r="AW221" s="203"/>
      <c r="AX221" s="188">
        <f t="shared" si="153"/>
        <v>43.673458540042525</v>
      </c>
      <c r="AY221" s="203"/>
      <c r="AZ221" s="188">
        <f t="shared" si="154"/>
        <v>49.917325498022954</v>
      </c>
      <c r="BA221" s="203"/>
      <c r="BB221" s="190">
        <v>0</v>
      </c>
      <c r="BC221" s="203"/>
      <c r="BD221" s="188">
        <f t="shared" si="155"/>
        <v>0</v>
      </c>
      <c r="BE221" s="203"/>
      <c r="BF221" s="188">
        <f t="shared" si="156"/>
        <v>0</v>
      </c>
      <c r="BG221" s="203"/>
      <c r="BH221" s="190">
        <f t="shared" si="157"/>
        <v>5277279</v>
      </c>
      <c r="BI221" s="203"/>
      <c r="BJ221" s="203">
        <v>9</v>
      </c>
      <c r="BK221" s="203"/>
      <c r="BL221" s="190">
        <v>5644</v>
      </c>
      <c r="BM221" s="203"/>
      <c r="BN221" s="190">
        <f t="shared" si="158"/>
        <v>5644</v>
      </c>
      <c r="BO221" s="203"/>
      <c r="BP221" s="190">
        <f t="shared" si="159"/>
        <v>0</v>
      </c>
      <c r="BQ221" s="203"/>
      <c r="BR221" s="190">
        <f t="shared" si="160"/>
        <v>5644</v>
      </c>
      <c r="BS221" s="203"/>
      <c r="BT221" s="190">
        <f t="shared" si="161"/>
        <v>5644</v>
      </c>
      <c r="BU221" s="203"/>
      <c r="BV221" s="190">
        <f t="shared" si="162"/>
        <v>0</v>
      </c>
      <c r="BW221" s="203"/>
      <c r="BX221" s="190">
        <f t="shared" si="163"/>
        <v>0</v>
      </c>
      <c r="BY221" s="203"/>
      <c r="BZ221" s="190">
        <f t="shared" si="164"/>
        <v>5644</v>
      </c>
      <c r="CA221" s="203"/>
      <c r="CB221" s="190">
        <f t="shared" si="165"/>
        <v>5644</v>
      </c>
      <c r="CC221" s="203"/>
      <c r="CD221" s="190">
        <f t="shared" si="166"/>
        <v>0</v>
      </c>
    </row>
    <row r="222" spans="1:82" ht="9.75" customHeight="1" x14ac:dyDescent="0.25">
      <c r="A222" s="215">
        <v>10</v>
      </c>
      <c r="B222" s="226"/>
      <c r="C222" s="273" t="s">
        <v>224</v>
      </c>
      <c r="D222" s="203"/>
      <c r="E222" s="190">
        <v>443551</v>
      </c>
      <c r="F222" s="203"/>
      <c r="G222" s="188">
        <f t="shared" si="139"/>
        <v>120.17095638038472</v>
      </c>
      <c r="H222" s="203"/>
      <c r="I222" s="188">
        <f t="shared" si="140"/>
        <v>64.140378081829226</v>
      </c>
      <c r="J222" s="203"/>
      <c r="K222" s="190">
        <v>0</v>
      </c>
      <c r="L222" s="203"/>
      <c r="M222" s="188">
        <f t="shared" si="141"/>
        <v>0</v>
      </c>
      <c r="N222" s="203"/>
      <c r="O222" s="188">
        <f t="shared" si="142"/>
        <v>0</v>
      </c>
      <c r="P222" s="203"/>
      <c r="Q222" s="190">
        <v>589342</v>
      </c>
      <c r="R222" s="203"/>
      <c r="S222" s="188">
        <f t="shared" si="143"/>
        <v>159.67000812787862</v>
      </c>
      <c r="T222" s="203"/>
      <c r="U222" s="188">
        <f t="shared" si="144"/>
        <v>40.070699215621772</v>
      </c>
      <c r="V222" s="203"/>
      <c r="W222" s="190">
        <v>498979</v>
      </c>
      <c r="X222" s="203"/>
      <c r="Y222" s="188">
        <f t="shared" si="145"/>
        <v>135.18802492549446</v>
      </c>
      <c r="Z222" s="203"/>
      <c r="AA222" s="188">
        <f t="shared" si="146"/>
        <v>35.831633082462545</v>
      </c>
      <c r="AB222" s="203"/>
      <c r="AC222" s="190">
        <v>1212</v>
      </c>
      <c r="AD222" s="203"/>
      <c r="AE222" s="188">
        <f t="shared" si="147"/>
        <v>0.3283662963966405</v>
      </c>
      <c r="AF222" s="203"/>
      <c r="AG222" s="188">
        <f t="shared" si="148"/>
        <v>10.072606853784883</v>
      </c>
      <c r="AH222" s="216"/>
      <c r="AI222" s="203"/>
      <c r="AJ222" s="190">
        <v>0</v>
      </c>
      <c r="AK222" s="203"/>
      <c r="AL222" s="188">
        <f t="shared" si="149"/>
        <v>0</v>
      </c>
      <c r="AM222" s="203"/>
      <c r="AN222" s="188">
        <f t="shared" si="150"/>
        <v>0</v>
      </c>
      <c r="AO222" s="203"/>
      <c r="AP222" s="190">
        <v>314243</v>
      </c>
      <c r="AQ222" s="203"/>
      <c r="AR222" s="188">
        <f t="shared" si="151"/>
        <v>85.137632078027636</v>
      </c>
      <c r="AS222" s="203"/>
      <c r="AT222" s="188">
        <f t="shared" si="152"/>
        <v>52.923485533804403</v>
      </c>
      <c r="AU222" s="203"/>
      <c r="AV222" s="190">
        <v>31318</v>
      </c>
      <c r="AW222" s="203"/>
      <c r="AX222" s="188">
        <f t="shared" si="153"/>
        <v>8.4849634245461942</v>
      </c>
      <c r="AY222" s="203"/>
      <c r="AZ222" s="188">
        <f t="shared" si="154"/>
        <v>9.6980338919931928</v>
      </c>
      <c r="BA222" s="203"/>
      <c r="BB222" s="190">
        <v>0</v>
      </c>
      <c r="BC222" s="203"/>
      <c r="BD222" s="188">
        <f t="shared" si="155"/>
        <v>0</v>
      </c>
      <c r="BE222" s="203"/>
      <c r="BF222" s="188">
        <f t="shared" si="156"/>
        <v>0</v>
      </c>
      <c r="BG222" s="203"/>
      <c r="BH222" s="190">
        <f t="shared" si="157"/>
        <v>1878645</v>
      </c>
      <c r="BI222" s="203"/>
      <c r="BJ222" s="203">
        <v>10</v>
      </c>
      <c r="BK222" s="203"/>
      <c r="BL222" s="190">
        <v>3691</v>
      </c>
      <c r="BM222" s="203"/>
      <c r="BN222" s="190">
        <f t="shared" si="158"/>
        <v>3691</v>
      </c>
      <c r="BO222" s="203"/>
      <c r="BP222" s="190">
        <f t="shared" si="159"/>
        <v>0</v>
      </c>
      <c r="BQ222" s="203"/>
      <c r="BR222" s="190">
        <f t="shared" si="160"/>
        <v>3691</v>
      </c>
      <c r="BS222" s="203"/>
      <c r="BT222" s="190">
        <f t="shared" si="161"/>
        <v>3691</v>
      </c>
      <c r="BU222" s="203"/>
      <c r="BV222" s="190">
        <f t="shared" si="162"/>
        <v>3691</v>
      </c>
      <c r="BW222" s="203"/>
      <c r="BX222" s="190">
        <f t="shared" si="163"/>
        <v>0</v>
      </c>
      <c r="BY222" s="203"/>
      <c r="BZ222" s="190">
        <f t="shared" si="164"/>
        <v>3691</v>
      </c>
      <c r="CA222" s="203"/>
      <c r="CB222" s="190">
        <f t="shared" si="165"/>
        <v>3691</v>
      </c>
      <c r="CC222" s="203"/>
      <c r="CD222" s="190">
        <f t="shared" si="166"/>
        <v>0</v>
      </c>
    </row>
    <row r="223" spans="1:82" ht="9.75" customHeight="1" x14ac:dyDescent="0.25">
      <c r="A223" s="215">
        <v>11</v>
      </c>
      <c r="B223" s="226"/>
      <c r="C223" s="273" t="s">
        <v>225</v>
      </c>
      <c r="D223" s="203"/>
      <c r="E223" s="190">
        <v>3347783</v>
      </c>
      <c r="F223" s="203"/>
      <c r="G223" s="188">
        <f t="shared" si="139"/>
        <v>159.1075994486954</v>
      </c>
      <c r="H223" s="203"/>
      <c r="I223" s="188">
        <f t="shared" si="140"/>
        <v>84.922529467339288</v>
      </c>
      <c r="J223" s="203"/>
      <c r="K223" s="190">
        <v>0</v>
      </c>
      <c r="L223" s="203"/>
      <c r="M223" s="188">
        <f t="shared" si="141"/>
        <v>0</v>
      </c>
      <c r="N223" s="203"/>
      <c r="O223" s="188">
        <f t="shared" si="142"/>
        <v>0</v>
      </c>
      <c r="P223" s="203"/>
      <c r="Q223" s="190">
        <v>10433938</v>
      </c>
      <c r="R223" s="203"/>
      <c r="S223" s="188">
        <f t="shared" si="143"/>
        <v>495.88603203269804</v>
      </c>
      <c r="T223" s="203"/>
      <c r="U223" s="188">
        <f t="shared" si="144"/>
        <v>124.44729143432048</v>
      </c>
      <c r="V223" s="203"/>
      <c r="W223" s="190">
        <v>7697879</v>
      </c>
      <c r="X223" s="203"/>
      <c r="Y223" s="188">
        <f t="shared" si="145"/>
        <v>365.85138539042822</v>
      </c>
      <c r="Z223" s="203"/>
      <c r="AA223" s="188">
        <f t="shared" si="146"/>
        <v>96.969037096630061</v>
      </c>
      <c r="AB223" s="203"/>
      <c r="AC223" s="190">
        <v>63925</v>
      </c>
      <c r="AD223" s="203"/>
      <c r="AE223" s="188">
        <f t="shared" si="147"/>
        <v>3.0381160591226655</v>
      </c>
      <c r="AF223" s="203"/>
      <c r="AG223" s="188">
        <f t="shared" si="148"/>
        <v>93.193939132986984</v>
      </c>
      <c r="AH223" s="216"/>
      <c r="AI223" s="203"/>
      <c r="AJ223" s="190">
        <v>0</v>
      </c>
      <c r="AK223" s="203"/>
      <c r="AL223" s="188">
        <f t="shared" si="149"/>
        <v>0</v>
      </c>
      <c r="AM223" s="203"/>
      <c r="AN223" s="188">
        <f t="shared" si="150"/>
        <v>0</v>
      </c>
      <c r="AO223" s="203"/>
      <c r="AP223" s="190">
        <v>4696467</v>
      </c>
      <c r="AQ223" s="203"/>
      <c r="AR223" s="188">
        <f t="shared" si="151"/>
        <v>223.20550354070625</v>
      </c>
      <c r="AS223" s="203"/>
      <c r="AT223" s="188">
        <f t="shared" si="152"/>
        <v>138.7496098890299</v>
      </c>
      <c r="AU223" s="203"/>
      <c r="AV223" s="190">
        <v>1248305</v>
      </c>
      <c r="AW223" s="203"/>
      <c r="AX223" s="188">
        <f t="shared" si="153"/>
        <v>59.327265814362434</v>
      </c>
      <c r="AY223" s="203"/>
      <c r="AZ223" s="188">
        <f t="shared" si="154"/>
        <v>67.809111931174655</v>
      </c>
      <c r="BA223" s="203"/>
      <c r="BB223" s="190">
        <v>0</v>
      </c>
      <c r="BC223" s="203"/>
      <c r="BD223" s="188">
        <f t="shared" si="155"/>
        <v>0</v>
      </c>
      <c r="BE223" s="203"/>
      <c r="BF223" s="188">
        <f t="shared" si="156"/>
        <v>0</v>
      </c>
      <c r="BG223" s="203"/>
      <c r="BH223" s="190">
        <f t="shared" si="157"/>
        <v>27488297</v>
      </c>
      <c r="BI223" s="203"/>
      <c r="BJ223" s="203">
        <v>11</v>
      </c>
      <c r="BK223" s="203"/>
      <c r="BL223" s="190">
        <v>21041</v>
      </c>
      <c r="BM223" s="203"/>
      <c r="BN223" s="190">
        <f t="shared" si="158"/>
        <v>21041</v>
      </c>
      <c r="BO223" s="203"/>
      <c r="BP223" s="190">
        <f t="shared" si="159"/>
        <v>0</v>
      </c>
      <c r="BQ223" s="203"/>
      <c r="BR223" s="190">
        <f t="shared" si="160"/>
        <v>21041</v>
      </c>
      <c r="BS223" s="203"/>
      <c r="BT223" s="190">
        <f t="shared" si="161"/>
        <v>21041</v>
      </c>
      <c r="BU223" s="203"/>
      <c r="BV223" s="190">
        <f t="shared" si="162"/>
        <v>21041</v>
      </c>
      <c r="BW223" s="203"/>
      <c r="BX223" s="190">
        <f t="shared" si="163"/>
        <v>0</v>
      </c>
      <c r="BY223" s="203"/>
      <c r="BZ223" s="190">
        <f t="shared" si="164"/>
        <v>21041</v>
      </c>
      <c r="CA223" s="203"/>
      <c r="CB223" s="190">
        <f t="shared" si="165"/>
        <v>21041</v>
      </c>
      <c r="CC223" s="203"/>
      <c r="CD223" s="190">
        <f t="shared" si="166"/>
        <v>0</v>
      </c>
    </row>
    <row r="224" spans="1:82" ht="9.75" customHeight="1" x14ac:dyDescent="0.25">
      <c r="A224" s="215">
        <v>12</v>
      </c>
      <c r="B224" s="226"/>
      <c r="C224" s="11" t="s">
        <v>226</v>
      </c>
      <c r="D224" s="203"/>
      <c r="E224" s="190">
        <v>414775</v>
      </c>
      <c r="F224" s="203"/>
      <c r="G224" s="188">
        <f t="shared" si="139"/>
        <v>106.79067971163748</v>
      </c>
      <c r="H224" s="203"/>
      <c r="I224" s="188">
        <f t="shared" si="140"/>
        <v>56.998752266217338</v>
      </c>
      <c r="J224" s="203"/>
      <c r="K224" s="190">
        <v>0</v>
      </c>
      <c r="L224" s="203"/>
      <c r="M224" s="188">
        <f t="shared" si="141"/>
        <v>0</v>
      </c>
      <c r="N224" s="203"/>
      <c r="O224" s="188">
        <f t="shared" si="142"/>
        <v>0</v>
      </c>
      <c r="P224" s="203"/>
      <c r="Q224" s="190">
        <v>1081609</v>
      </c>
      <c r="R224" s="203"/>
      <c r="S224" s="188">
        <f t="shared" si="143"/>
        <v>278.47811534500516</v>
      </c>
      <c r="T224" s="203"/>
      <c r="U224" s="188">
        <f t="shared" si="144"/>
        <v>69.886717793525207</v>
      </c>
      <c r="V224" s="203"/>
      <c r="W224" s="190">
        <v>1288669</v>
      </c>
      <c r="X224" s="203"/>
      <c r="Y224" s="188">
        <f t="shared" si="145"/>
        <v>331.78913491246141</v>
      </c>
      <c r="Z224" s="203"/>
      <c r="AA224" s="188">
        <f t="shared" si="146"/>
        <v>87.940825746089999</v>
      </c>
      <c r="AB224" s="203"/>
      <c r="AC224" s="190">
        <v>6228</v>
      </c>
      <c r="AD224" s="203"/>
      <c r="AE224" s="188">
        <f t="shared" si="147"/>
        <v>1.6035015447991761</v>
      </c>
      <c r="AF224" s="203"/>
      <c r="AG224" s="188">
        <f t="shared" si="148"/>
        <v>49.187266864590647</v>
      </c>
      <c r="AH224" s="216"/>
      <c r="AI224" s="203"/>
      <c r="AJ224" s="190">
        <v>0</v>
      </c>
      <c r="AK224" s="203"/>
      <c r="AL224" s="188">
        <f t="shared" si="149"/>
        <v>0</v>
      </c>
      <c r="AM224" s="203"/>
      <c r="AN224" s="188">
        <f t="shared" si="150"/>
        <v>0</v>
      </c>
      <c r="AO224" s="203"/>
      <c r="AP224" s="190">
        <v>342147</v>
      </c>
      <c r="AQ224" s="203"/>
      <c r="AR224" s="188">
        <f t="shared" si="151"/>
        <v>88.091400617919675</v>
      </c>
      <c r="AS224" s="203"/>
      <c r="AT224" s="188">
        <f t="shared" si="152"/>
        <v>54.759615136844261</v>
      </c>
      <c r="AU224" s="203"/>
      <c r="AV224" s="190">
        <v>112197</v>
      </c>
      <c r="AW224" s="203"/>
      <c r="AX224" s="188">
        <f t="shared" si="153"/>
        <v>28.886972193614831</v>
      </c>
      <c r="AY224" s="203"/>
      <c r="AZ224" s="188">
        <f t="shared" si="154"/>
        <v>33.016858335570817</v>
      </c>
      <c r="BA224" s="203"/>
      <c r="BB224" s="190">
        <v>0</v>
      </c>
      <c r="BC224" s="203"/>
      <c r="BD224" s="188">
        <f t="shared" si="155"/>
        <v>0</v>
      </c>
      <c r="BE224" s="203"/>
      <c r="BF224" s="188">
        <f t="shared" si="156"/>
        <v>0</v>
      </c>
      <c r="BG224" s="203"/>
      <c r="BH224" s="190">
        <f t="shared" si="157"/>
        <v>3245625</v>
      </c>
      <c r="BI224" s="203"/>
      <c r="BJ224" s="203">
        <v>12</v>
      </c>
      <c r="BK224" s="203"/>
      <c r="BL224" s="190">
        <v>3884</v>
      </c>
      <c r="BM224" s="203"/>
      <c r="BN224" s="190">
        <f t="shared" si="158"/>
        <v>3884</v>
      </c>
      <c r="BO224" s="203"/>
      <c r="BP224" s="190">
        <f t="shared" si="159"/>
        <v>0</v>
      </c>
      <c r="BQ224" s="203"/>
      <c r="BR224" s="190">
        <f t="shared" si="160"/>
        <v>3884</v>
      </c>
      <c r="BS224" s="203"/>
      <c r="BT224" s="190">
        <f t="shared" si="161"/>
        <v>3884</v>
      </c>
      <c r="BU224" s="203"/>
      <c r="BV224" s="190">
        <f t="shared" si="162"/>
        <v>3884</v>
      </c>
      <c r="BW224" s="203"/>
      <c r="BX224" s="190">
        <f t="shared" si="163"/>
        <v>0</v>
      </c>
      <c r="BY224" s="203"/>
      <c r="BZ224" s="190">
        <f t="shared" si="164"/>
        <v>3884</v>
      </c>
      <c r="CA224" s="203"/>
      <c r="CB224" s="190">
        <f t="shared" si="165"/>
        <v>3884</v>
      </c>
      <c r="CC224" s="203"/>
      <c r="CD224" s="190">
        <f t="shared" si="166"/>
        <v>0</v>
      </c>
    </row>
    <row r="225" spans="1:82" ht="9.75" customHeight="1" x14ac:dyDescent="0.25">
      <c r="A225" s="215">
        <v>13</v>
      </c>
      <c r="B225" s="226"/>
      <c r="C225" s="273" t="s">
        <v>227</v>
      </c>
      <c r="D225" s="203"/>
      <c r="E225" s="190">
        <v>842619</v>
      </c>
      <c r="F225" s="203"/>
      <c r="G225" s="188">
        <f t="shared" si="139"/>
        <v>237.89356295878034</v>
      </c>
      <c r="H225" s="203"/>
      <c r="I225" s="188">
        <f t="shared" si="140"/>
        <v>126.97396717981222</v>
      </c>
      <c r="J225" s="203"/>
      <c r="K225" s="190">
        <v>0</v>
      </c>
      <c r="L225" s="203"/>
      <c r="M225" s="188">
        <f t="shared" si="141"/>
        <v>0</v>
      </c>
      <c r="N225" s="203"/>
      <c r="O225" s="188">
        <f t="shared" si="142"/>
        <v>0</v>
      </c>
      <c r="P225" s="203"/>
      <c r="Q225" s="190">
        <v>1339459</v>
      </c>
      <c r="R225" s="203"/>
      <c r="S225" s="188">
        <f t="shared" si="143"/>
        <v>378.16459627329192</v>
      </c>
      <c r="T225" s="203"/>
      <c r="U225" s="188">
        <f t="shared" si="144"/>
        <v>94.903983339989153</v>
      </c>
      <c r="V225" s="203"/>
      <c r="W225" s="190">
        <v>1513677</v>
      </c>
      <c r="X225" s="203"/>
      <c r="Y225" s="188">
        <f t="shared" si="145"/>
        <v>427.35093167701865</v>
      </c>
      <c r="Z225" s="203"/>
      <c r="AA225" s="188">
        <f t="shared" si="146"/>
        <v>113.26951325562051</v>
      </c>
      <c r="AB225" s="203"/>
      <c r="AC225" s="190">
        <v>23994</v>
      </c>
      <c r="AD225" s="203"/>
      <c r="AE225" s="188">
        <f t="shared" si="147"/>
        <v>6.7741389045736868</v>
      </c>
      <c r="AF225" s="203"/>
      <c r="AG225" s="188">
        <f t="shared" si="148"/>
        <v>207.79610668775632</v>
      </c>
      <c r="AH225" s="216"/>
      <c r="AI225" s="203"/>
      <c r="AJ225" s="190">
        <v>7851803</v>
      </c>
      <c r="AK225" s="203"/>
      <c r="AL225" s="188">
        <f t="shared" si="149"/>
        <v>2216.7710333145114</v>
      </c>
      <c r="AM225" s="203"/>
      <c r="AN225" s="188">
        <f t="shared" si="150"/>
        <v>155.14085893363051</v>
      </c>
      <c r="AO225" s="203"/>
      <c r="AP225" s="190">
        <v>25550</v>
      </c>
      <c r="AQ225" s="203"/>
      <c r="AR225" s="188">
        <f t="shared" si="151"/>
        <v>7.2134387351778653</v>
      </c>
      <c r="AS225" s="203"/>
      <c r="AT225" s="188">
        <f t="shared" si="152"/>
        <v>4.4840373314622051</v>
      </c>
      <c r="AU225" s="203"/>
      <c r="AV225" s="190">
        <v>239600</v>
      </c>
      <c r="AW225" s="203"/>
      <c r="AX225" s="188">
        <f t="shared" si="153"/>
        <v>67.645398080180684</v>
      </c>
      <c r="AY225" s="203"/>
      <c r="AZ225" s="188">
        <f t="shared" si="154"/>
        <v>77.316463300376583</v>
      </c>
      <c r="BA225" s="203"/>
      <c r="BB225" s="190">
        <v>117150</v>
      </c>
      <c r="BC225" s="203"/>
      <c r="BD225" s="188">
        <f t="shared" si="155"/>
        <v>33.074534161490682</v>
      </c>
      <c r="BE225" s="203"/>
      <c r="BF225" s="188">
        <f t="shared" si="156"/>
        <v>100</v>
      </c>
      <c r="BG225" s="203"/>
      <c r="BH225" s="190">
        <f t="shared" si="157"/>
        <v>11953852</v>
      </c>
      <c r="BI225" s="203"/>
      <c r="BJ225" s="203">
        <v>13</v>
      </c>
      <c r="BK225" s="203"/>
      <c r="BL225" s="190">
        <v>3542</v>
      </c>
      <c r="BM225" s="203"/>
      <c r="BN225" s="190">
        <f t="shared" si="158"/>
        <v>3542</v>
      </c>
      <c r="BO225" s="203"/>
      <c r="BP225" s="190">
        <f t="shared" si="159"/>
        <v>0</v>
      </c>
      <c r="BQ225" s="203"/>
      <c r="BR225" s="190">
        <f t="shared" si="160"/>
        <v>3542</v>
      </c>
      <c r="BS225" s="203"/>
      <c r="BT225" s="190">
        <f t="shared" si="161"/>
        <v>3542</v>
      </c>
      <c r="BU225" s="203"/>
      <c r="BV225" s="190">
        <f t="shared" si="162"/>
        <v>3542</v>
      </c>
      <c r="BW225" s="203"/>
      <c r="BX225" s="190">
        <f t="shared" si="163"/>
        <v>3542</v>
      </c>
      <c r="BY225" s="203"/>
      <c r="BZ225" s="190">
        <f t="shared" si="164"/>
        <v>3542</v>
      </c>
      <c r="CA225" s="203"/>
      <c r="CB225" s="190">
        <f t="shared" si="165"/>
        <v>3542</v>
      </c>
      <c r="CC225" s="203"/>
      <c r="CD225" s="190">
        <f t="shared" si="166"/>
        <v>3542</v>
      </c>
    </row>
    <row r="226" spans="1:82" ht="9.75" customHeight="1" x14ac:dyDescent="0.25">
      <c r="A226" s="215">
        <v>14</v>
      </c>
      <c r="B226" s="226"/>
      <c r="C226" s="273" t="s">
        <v>146</v>
      </c>
      <c r="D226" s="203"/>
      <c r="E226" s="190">
        <v>2755377</v>
      </c>
      <c r="F226" s="203"/>
      <c r="G226" s="188">
        <f t="shared" si="139"/>
        <v>168.22620428597594</v>
      </c>
      <c r="H226" s="203"/>
      <c r="I226" s="188">
        <f t="shared" si="140"/>
        <v>89.789518792036375</v>
      </c>
      <c r="J226" s="203"/>
      <c r="K226" s="190">
        <v>0</v>
      </c>
      <c r="L226" s="203"/>
      <c r="M226" s="188">
        <f t="shared" si="141"/>
        <v>0</v>
      </c>
      <c r="N226" s="203"/>
      <c r="O226" s="188">
        <f t="shared" si="142"/>
        <v>0</v>
      </c>
      <c r="P226" s="203"/>
      <c r="Q226" s="190">
        <v>5585602</v>
      </c>
      <c r="R226" s="203"/>
      <c r="S226" s="188">
        <f t="shared" si="143"/>
        <v>341.02216252518468</v>
      </c>
      <c r="T226" s="203"/>
      <c r="U226" s="188">
        <f t="shared" si="144"/>
        <v>85.582738177500175</v>
      </c>
      <c r="V226" s="203"/>
      <c r="W226" s="190">
        <v>4245436</v>
      </c>
      <c r="X226" s="203"/>
      <c r="Y226" s="188">
        <f t="shared" si="145"/>
        <v>259.19995115696929</v>
      </c>
      <c r="Z226" s="203"/>
      <c r="AA226" s="188">
        <f t="shared" si="146"/>
        <v>68.701037314269101</v>
      </c>
      <c r="AB226" s="203"/>
      <c r="AC226" s="190">
        <v>15694</v>
      </c>
      <c r="AD226" s="203"/>
      <c r="AE226" s="188">
        <f t="shared" si="147"/>
        <v>0.95817815495451497</v>
      </c>
      <c r="AF226" s="203"/>
      <c r="AG226" s="188">
        <f t="shared" si="148"/>
        <v>29.392029439841565</v>
      </c>
      <c r="AH226" s="216"/>
      <c r="AI226" s="203"/>
      <c r="AJ226" s="190">
        <v>0</v>
      </c>
      <c r="AK226" s="203"/>
      <c r="AL226" s="188">
        <f t="shared" si="149"/>
        <v>0</v>
      </c>
      <c r="AM226" s="203"/>
      <c r="AN226" s="188">
        <f t="shared" si="150"/>
        <v>0</v>
      </c>
      <c r="AO226" s="203"/>
      <c r="AP226" s="190">
        <v>685698</v>
      </c>
      <c r="AQ226" s="203"/>
      <c r="AR226" s="188">
        <f t="shared" si="151"/>
        <v>41.864460589779597</v>
      </c>
      <c r="AS226" s="203"/>
      <c r="AT226" s="188">
        <f t="shared" si="152"/>
        <v>26.023899424089475</v>
      </c>
      <c r="AU226" s="203"/>
      <c r="AV226" s="190">
        <v>1449099</v>
      </c>
      <c r="AW226" s="203"/>
      <c r="AX226" s="188">
        <f t="shared" si="153"/>
        <v>88.472983698638501</v>
      </c>
      <c r="AY226" s="203"/>
      <c r="AZ226" s="188">
        <f t="shared" si="154"/>
        <v>101.12170807395637</v>
      </c>
      <c r="BA226" s="203"/>
      <c r="BB226" s="190">
        <v>0</v>
      </c>
      <c r="BC226" s="203"/>
      <c r="BD226" s="188">
        <f t="shared" si="155"/>
        <v>0</v>
      </c>
      <c r="BE226" s="203"/>
      <c r="BF226" s="188">
        <f t="shared" si="156"/>
        <v>0</v>
      </c>
      <c r="BG226" s="203"/>
      <c r="BH226" s="190">
        <f t="shared" si="157"/>
        <v>14736906</v>
      </c>
      <c r="BI226" s="203"/>
      <c r="BJ226" s="203">
        <v>14</v>
      </c>
      <c r="BK226" s="203"/>
      <c r="BL226" s="190">
        <v>16379</v>
      </c>
      <c r="BM226" s="203"/>
      <c r="BN226" s="190">
        <f t="shared" si="158"/>
        <v>16379</v>
      </c>
      <c r="BO226" s="203"/>
      <c r="BP226" s="190">
        <f t="shared" si="159"/>
        <v>0</v>
      </c>
      <c r="BQ226" s="203"/>
      <c r="BR226" s="190">
        <f t="shared" si="160"/>
        <v>16379</v>
      </c>
      <c r="BS226" s="203"/>
      <c r="BT226" s="190">
        <f t="shared" si="161"/>
        <v>16379</v>
      </c>
      <c r="BU226" s="203"/>
      <c r="BV226" s="190">
        <f t="shared" si="162"/>
        <v>16379</v>
      </c>
      <c r="BW226" s="203"/>
      <c r="BX226" s="190">
        <f t="shared" si="163"/>
        <v>0</v>
      </c>
      <c r="BY226" s="203"/>
      <c r="BZ226" s="190">
        <f t="shared" si="164"/>
        <v>16379</v>
      </c>
      <c r="CA226" s="203"/>
      <c r="CB226" s="190">
        <f t="shared" si="165"/>
        <v>16379</v>
      </c>
      <c r="CC226" s="203"/>
      <c r="CD226" s="190">
        <f t="shared" si="166"/>
        <v>0</v>
      </c>
    </row>
    <row r="227" spans="1:82" ht="9.75" customHeight="1" x14ac:dyDescent="0.25">
      <c r="A227" s="215">
        <v>15</v>
      </c>
      <c r="B227" s="226"/>
      <c r="C227" s="273" t="s">
        <v>228</v>
      </c>
      <c r="D227" s="203"/>
      <c r="E227" s="190">
        <v>1179368</v>
      </c>
      <c r="F227" s="203"/>
      <c r="G227" s="188">
        <f t="shared" si="139"/>
        <v>237.72787744406369</v>
      </c>
      <c r="H227" s="203"/>
      <c r="I227" s="188">
        <f t="shared" si="140"/>
        <v>126.88553373568642</v>
      </c>
      <c r="J227" s="203"/>
      <c r="K227" s="190">
        <v>0</v>
      </c>
      <c r="L227" s="203"/>
      <c r="M227" s="188">
        <f t="shared" si="141"/>
        <v>0</v>
      </c>
      <c r="N227" s="203"/>
      <c r="O227" s="188">
        <f t="shared" si="142"/>
        <v>0</v>
      </c>
      <c r="P227" s="203"/>
      <c r="Q227" s="190">
        <v>1258438</v>
      </c>
      <c r="R227" s="203"/>
      <c r="S227" s="188">
        <f t="shared" si="143"/>
        <v>253.66619633138481</v>
      </c>
      <c r="T227" s="203"/>
      <c r="U227" s="188">
        <f t="shared" si="144"/>
        <v>63.65993196558891</v>
      </c>
      <c r="V227" s="203"/>
      <c r="W227" s="190">
        <v>1174072</v>
      </c>
      <c r="X227" s="203"/>
      <c r="Y227" s="188">
        <f t="shared" si="145"/>
        <v>236.66035073573877</v>
      </c>
      <c r="Z227" s="203"/>
      <c r="AA227" s="188">
        <f t="shared" si="146"/>
        <v>62.726908373751215</v>
      </c>
      <c r="AB227" s="203"/>
      <c r="AC227" s="190">
        <v>27054</v>
      </c>
      <c r="AD227" s="203"/>
      <c r="AE227" s="188">
        <f t="shared" si="147"/>
        <v>5.4533360209635156</v>
      </c>
      <c r="AF227" s="203"/>
      <c r="AG227" s="188">
        <f t="shared" si="148"/>
        <v>167.28059604021851</v>
      </c>
      <c r="AH227" s="216"/>
      <c r="AI227" s="203"/>
      <c r="AJ227" s="190">
        <v>0</v>
      </c>
      <c r="AK227" s="203"/>
      <c r="AL227" s="188">
        <f t="shared" si="149"/>
        <v>0</v>
      </c>
      <c r="AM227" s="203"/>
      <c r="AN227" s="188">
        <f t="shared" si="150"/>
        <v>0</v>
      </c>
      <c r="AO227" s="203"/>
      <c r="AP227" s="190">
        <v>0</v>
      </c>
      <c r="AQ227" s="203"/>
      <c r="AR227" s="188">
        <f t="shared" si="151"/>
        <v>0</v>
      </c>
      <c r="AS227" s="203"/>
      <c r="AT227" s="188">
        <f t="shared" si="152"/>
        <v>0</v>
      </c>
      <c r="AU227" s="203"/>
      <c r="AV227" s="190">
        <v>305150</v>
      </c>
      <c r="AW227" s="203"/>
      <c r="AX227" s="188">
        <f t="shared" si="153"/>
        <v>61.50977625478734</v>
      </c>
      <c r="AY227" s="203"/>
      <c r="AZ227" s="188">
        <f t="shared" si="154"/>
        <v>70.303649522183989</v>
      </c>
      <c r="BA227" s="203"/>
      <c r="BB227" s="190">
        <v>0</v>
      </c>
      <c r="BC227" s="203"/>
      <c r="BD227" s="188">
        <f t="shared" si="155"/>
        <v>0</v>
      </c>
      <c r="BE227" s="203"/>
      <c r="BF227" s="188">
        <f t="shared" si="156"/>
        <v>0</v>
      </c>
      <c r="BG227" s="203"/>
      <c r="BH227" s="190">
        <f t="shared" si="157"/>
        <v>3944082</v>
      </c>
      <c r="BI227" s="203"/>
      <c r="BJ227" s="203">
        <v>15</v>
      </c>
      <c r="BK227" s="203"/>
      <c r="BL227" s="190">
        <v>4961</v>
      </c>
      <c r="BM227" s="203"/>
      <c r="BN227" s="190">
        <f t="shared" si="158"/>
        <v>4961</v>
      </c>
      <c r="BO227" s="203"/>
      <c r="BP227" s="190">
        <f t="shared" si="159"/>
        <v>0</v>
      </c>
      <c r="BQ227" s="203"/>
      <c r="BR227" s="190">
        <f t="shared" si="160"/>
        <v>4961</v>
      </c>
      <c r="BS227" s="203"/>
      <c r="BT227" s="190">
        <f t="shared" si="161"/>
        <v>4961</v>
      </c>
      <c r="BU227" s="203"/>
      <c r="BV227" s="190">
        <f t="shared" si="162"/>
        <v>4961</v>
      </c>
      <c r="BW227" s="203"/>
      <c r="BX227" s="190">
        <f t="shared" si="163"/>
        <v>0</v>
      </c>
      <c r="BY227" s="203"/>
      <c r="BZ227" s="190">
        <f t="shared" si="164"/>
        <v>0</v>
      </c>
      <c r="CA227" s="203"/>
      <c r="CB227" s="190">
        <f t="shared" si="165"/>
        <v>4961</v>
      </c>
      <c r="CC227" s="203"/>
      <c r="CD227" s="190">
        <f t="shared" si="166"/>
        <v>0</v>
      </c>
    </row>
    <row r="228" spans="1:82" ht="9.75" customHeight="1" x14ac:dyDescent="0.25">
      <c r="A228" s="215">
        <v>16</v>
      </c>
      <c r="B228" s="226"/>
      <c r="C228" s="273" t="s">
        <v>229</v>
      </c>
      <c r="D228" s="203"/>
      <c r="E228" s="190">
        <v>1648980</v>
      </c>
      <c r="F228" s="203"/>
      <c r="G228" s="188">
        <f t="shared" si="139"/>
        <v>200.70350535540408</v>
      </c>
      <c r="H228" s="203"/>
      <c r="I228" s="188">
        <f t="shared" si="140"/>
        <v>107.1240431431344</v>
      </c>
      <c r="J228" s="203"/>
      <c r="K228" s="190">
        <v>0</v>
      </c>
      <c r="L228" s="203"/>
      <c r="M228" s="188">
        <f t="shared" si="141"/>
        <v>0</v>
      </c>
      <c r="N228" s="203"/>
      <c r="O228" s="188">
        <f t="shared" si="142"/>
        <v>0</v>
      </c>
      <c r="P228" s="203"/>
      <c r="Q228" s="190">
        <v>4212857</v>
      </c>
      <c r="R228" s="203"/>
      <c r="S228" s="188">
        <f t="shared" si="143"/>
        <v>512.76253651411878</v>
      </c>
      <c r="T228" s="203"/>
      <c r="U228" s="188">
        <f t="shared" si="144"/>
        <v>128.68260990655665</v>
      </c>
      <c r="V228" s="203"/>
      <c r="W228" s="190">
        <v>5455683</v>
      </c>
      <c r="X228" s="203"/>
      <c r="Y228" s="188">
        <f t="shared" si="145"/>
        <v>664.0315238558909</v>
      </c>
      <c r="Z228" s="203"/>
      <c r="AA228" s="188">
        <f t="shared" si="146"/>
        <v>176.00178663092285</v>
      </c>
      <c r="AB228" s="203"/>
      <c r="AC228" s="190">
        <v>0</v>
      </c>
      <c r="AD228" s="203"/>
      <c r="AE228" s="188">
        <f t="shared" si="147"/>
        <v>0</v>
      </c>
      <c r="AF228" s="203"/>
      <c r="AG228" s="188">
        <f t="shared" si="148"/>
        <v>0</v>
      </c>
      <c r="AH228" s="216"/>
      <c r="AI228" s="203"/>
      <c r="AJ228" s="190">
        <v>0</v>
      </c>
      <c r="AK228" s="203"/>
      <c r="AL228" s="188">
        <f t="shared" si="149"/>
        <v>0</v>
      </c>
      <c r="AM228" s="203"/>
      <c r="AN228" s="188">
        <f t="shared" si="150"/>
        <v>0</v>
      </c>
      <c r="AO228" s="203"/>
      <c r="AP228" s="190">
        <v>1169492</v>
      </c>
      <c r="AQ228" s="203"/>
      <c r="AR228" s="188">
        <f t="shared" si="151"/>
        <v>142.34323271665045</v>
      </c>
      <c r="AS228" s="203"/>
      <c r="AT228" s="188">
        <f t="shared" si="152"/>
        <v>88.483786002063368</v>
      </c>
      <c r="AU228" s="203"/>
      <c r="AV228" s="190">
        <v>255330</v>
      </c>
      <c r="AW228" s="203"/>
      <c r="AX228" s="188">
        <f t="shared" si="153"/>
        <v>31.077166504381694</v>
      </c>
      <c r="AY228" s="203"/>
      <c r="AZ228" s="188">
        <f t="shared" si="154"/>
        <v>35.520178337448584</v>
      </c>
      <c r="BA228" s="203"/>
      <c r="BB228" s="190">
        <v>0</v>
      </c>
      <c r="BC228" s="203"/>
      <c r="BD228" s="188">
        <f t="shared" si="155"/>
        <v>0</v>
      </c>
      <c r="BE228" s="203"/>
      <c r="BF228" s="188">
        <f t="shared" si="156"/>
        <v>0</v>
      </c>
      <c r="BG228" s="203"/>
      <c r="BH228" s="190">
        <f t="shared" si="157"/>
        <v>12742342</v>
      </c>
      <c r="BI228" s="203"/>
      <c r="BJ228" s="203">
        <v>16</v>
      </c>
      <c r="BK228" s="203"/>
      <c r="BL228" s="190">
        <v>8216</v>
      </c>
      <c r="BM228" s="203"/>
      <c r="BN228" s="190">
        <f t="shared" si="158"/>
        <v>8216</v>
      </c>
      <c r="BO228" s="203"/>
      <c r="BP228" s="190">
        <f t="shared" si="159"/>
        <v>0</v>
      </c>
      <c r="BQ228" s="203"/>
      <c r="BR228" s="190">
        <f t="shared" si="160"/>
        <v>8216</v>
      </c>
      <c r="BS228" s="203"/>
      <c r="BT228" s="190">
        <f t="shared" si="161"/>
        <v>8216</v>
      </c>
      <c r="BU228" s="203"/>
      <c r="BV228" s="190">
        <f t="shared" si="162"/>
        <v>0</v>
      </c>
      <c r="BW228" s="203"/>
      <c r="BX228" s="190">
        <f t="shared" si="163"/>
        <v>0</v>
      </c>
      <c r="BY228" s="203"/>
      <c r="BZ228" s="190">
        <f t="shared" si="164"/>
        <v>8216</v>
      </c>
      <c r="CA228" s="203"/>
      <c r="CB228" s="190">
        <f t="shared" si="165"/>
        <v>8216</v>
      </c>
      <c r="CC228" s="203"/>
      <c r="CD228" s="190">
        <f t="shared" si="166"/>
        <v>0</v>
      </c>
    </row>
    <row r="229" spans="1:82" ht="9.75" customHeight="1" x14ac:dyDescent="0.25">
      <c r="A229" s="215">
        <v>17</v>
      </c>
      <c r="B229" s="226"/>
      <c r="C229" s="273" t="s">
        <v>230</v>
      </c>
      <c r="D229" s="203"/>
      <c r="E229" s="190">
        <v>3187101</v>
      </c>
      <c r="F229" s="203"/>
      <c r="G229" s="188">
        <f t="shared" si="139"/>
        <v>220.71336565096954</v>
      </c>
      <c r="H229" s="203"/>
      <c r="I229" s="188">
        <f t="shared" si="140"/>
        <v>117.80416122973428</v>
      </c>
      <c r="J229" s="203"/>
      <c r="K229" s="190">
        <v>0</v>
      </c>
      <c r="L229" s="203"/>
      <c r="M229" s="188">
        <f t="shared" si="141"/>
        <v>0</v>
      </c>
      <c r="N229" s="203"/>
      <c r="O229" s="188">
        <f t="shared" si="142"/>
        <v>0</v>
      </c>
      <c r="P229" s="203"/>
      <c r="Q229" s="190">
        <v>11482129</v>
      </c>
      <c r="R229" s="203"/>
      <c r="S229" s="188">
        <f t="shared" si="143"/>
        <v>795.16128808864266</v>
      </c>
      <c r="T229" s="203"/>
      <c r="U229" s="188">
        <f t="shared" si="144"/>
        <v>199.5532484559516</v>
      </c>
      <c r="V229" s="203"/>
      <c r="W229" s="190">
        <v>4805544</v>
      </c>
      <c r="X229" s="203"/>
      <c r="Y229" s="188">
        <f t="shared" si="145"/>
        <v>332.7939058171745</v>
      </c>
      <c r="Z229" s="203"/>
      <c r="AA229" s="188">
        <f t="shared" si="146"/>
        <v>88.207140624271375</v>
      </c>
      <c r="AB229" s="203"/>
      <c r="AC229" s="190">
        <v>10694</v>
      </c>
      <c r="AD229" s="203"/>
      <c r="AE229" s="188">
        <f t="shared" si="147"/>
        <v>0.74058171745152357</v>
      </c>
      <c r="AF229" s="203"/>
      <c r="AG229" s="188">
        <f t="shared" si="148"/>
        <v>22.717278127653522</v>
      </c>
      <c r="AH229" s="216"/>
      <c r="AI229" s="203"/>
      <c r="AJ229" s="190">
        <v>0</v>
      </c>
      <c r="AK229" s="203"/>
      <c r="AL229" s="188">
        <f t="shared" si="149"/>
        <v>0</v>
      </c>
      <c r="AM229" s="203"/>
      <c r="AN229" s="188">
        <f t="shared" si="150"/>
        <v>0</v>
      </c>
      <c r="AO229" s="203"/>
      <c r="AP229" s="190">
        <v>0</v>
      </c>
      <c r="AQ229" s="203"/>
      <c r="AR229" s="188">
        <f t="shared" si="151"/>
        <v>0</v>
      </c>
      <c r="AS229" s="203"/>
      <c r="AT229" s="188">
        <f t="shared" si="152"/>
        <v>0</v>
      </c>
      <c r="AU229" s="203"/>
      <c r="AV229" s="190">
        <v>1770988</v>
      </c>
      <c r="AW229" s="203"/>
      <c r="AX229" s="188">
        <f t="shared" si="153"/>
        <v>122.64459833795014</v>
      </c>
      <c r="AY229" s="203"/>
      <c r="AZ229" s="188">
        <f t="shared" si="154"/>
        <v>140.17873876868791</v>
      </c>
      <c r="BA229" s="203"/>
      <c r="BB229" s="190">
        <v>0</v>
      </c>
      <c r="BC229" s="203"/>
      <c r="BD229" s="188">
        <f t="shared" si="155"/>
        <v>0</v>
      </c>
      <c r="BE229" s="203"/>
      <c r="BF229" s="188">
        <f t="shared" si="156"/>
        <v>0</v>
      </c>
      <c r="BG229" s="203"/>
      <c r="BH229" s="190">
        <f t="shared" si="157"/>
        <v>21256456</v>
      </c>
      <c r="BI229" s="203"/>
      <c r="BJ229" s="203">
        <v>17</v>
      </c>
      <c r="BK229" s="203"/>
      <c r="BL229" s="190">
        <v>14440</v>
      </c>
      <c r="BM229" s="203"/>
      <c r="BN229" s="190">
        <f t="shared" si="158"/>
        <v>14440</v>
      </c>
      <c r="BO229" s="203"/>
      <c r="BP229" s="190">
        <f t="shared" si="159"/>
        <v>0</v>
      </c>
      <c r="BQ229" s="203"/>
      <c r="BR229" s="190">
        <f t="shared" si="160"/>
        <v>14440</v>
      </c>
      <c r="BS229" s="203"/>
      <c r="BT229" s="190">
        <f t="shared" si="161"/>
        <v>14440</v>
      </c>
      <c r="BU229" s="203"/>
      <c r="BV229" s="190">
        <f t="shared" si="162"/>
        <v>14440</v>
      </c>
      <c r="BW229" s="203"/>
      <c r="BX229" s="190">
        <f t="shared" si="163"/>
        <v>0</v>
      </c>
      <c r="BY229" s="203"/>
      <c r="BZ229" s="190">
        <f t="shared" si="164"/>
        <v>0</v>
      </c>
      <c r="CA229" s="203"/>
      <c r="CB229" s="190">
        <f t="shared" si="165"/>
        <v>14440</v>
      </c>
      <c r="CC229" s="203"/>
      <c r="CD229" s="190">
        <f t="shared" si="166"/>
        <v>0</v>
      </c>
    </row>
    <row r="230" spans="1:82" ht="9.75" customHeight="1" x14ac:dyDescent="0.25">
      <c r="A230" s="215">
        <v>18</v>
      </c>
      <c r="B230" s="226"/>
      <c r="C230" s="273" t="s">
        <v>231</v>
      </c>
      <c r="D230" s="203"/>
      <c r="E230" s="190">
        <v>4761957</v>
      </c>
      <c r="F230" s="203"/>
      <c r="G230" s="188">
        <f t="shared" si="139"/>
        <v>204.4460329726945</v>
      </c>
      <c r="H230" s="203"/>
      <c r="I230" s="188">
        <f t="shared" si="140"/>
        <v>109.12159016768214</v>
      </c>
      <c r="J230" s="203"/>
      <c r="K230" s="190">
        <v>0</v>
      </c>
      <c r="L230" s="203"/>
      <c r="M230" s="188">
        <f t="shared" si="141"/>
        <v>0</v>
      </c>
      <c r="N230" s="203"/>
      <c r="O230" s="188">
        <f t="shared" si="142"/>
        <v>0</v>
      </c>
      <c r="P230" s="203"/>
      <c r="Q230" s="190">
        <v>11281846</v>
      </c>
      <c r="R230" s="203"/>
      <c r="S230" s="188">
        <f t="shared" si="143"/>
        <v>484.36570496307746</v>
      </c>
      <c r="T230" s="203"/>
      <c r="U230" s="188">
        <f t="shared" si="144"/>
        <v>121.55615635964423</v>
      </c>
      <c r="V230" s="203"/>
      <c r="W230" s="190">
        <v>9950440</v>
      </c>
      <c r="X230" s="203"/>
      <c r="Y230" s="188">
        <f t="shared" si="145"/>
        <v>427.20419027992443</v>
      </c>
      <c r="Z230" s="203"/>
      <c r="AA230" s="188">
        <f t="shared" si="146"/>
        <v>113.23061939722155</v>
      </c>
      <c r="AB230" s="203"/>
      <c r="AC230" s="190">
        <v>108705</v>
      </c>
      <c r="AD230" s="203"/>
      <c r="AE230" s="188">
        <f t="shared" si="147"/>
        <v>4.6670530654301903</v>
      </c>
      <c r="AF230" s="203"/>
      <c r="AG230" s="188">
        <f t="shared" si="148"/>
        <v>143.16143651066506</v>
      </c>
      <c r="AH230" s="216"/>
      <c r="AI230" s="203"/>
      <c r="AJ230" s="190">
        <v>0</v>
      </c>
      <c r="AK230" s="203"/>
      <c r="AL230" s="188">
        <f t="shared" si="149"/>
        <v>0</v>
      </c>
      <c r="AM230" s="203"/>
      <c r="AN230" s="188">
        <f t="shared" si="150"/>
        <v>0</v>
      </c>
      <c r="AO230" s="203"/>
      <c r="AP230" s="190">
        <v>7014988</v>
      </c>
      <c r="AQ230" s="203"/>
      <c r="AR230" s="188">
        <f t="shared" si="151"/>
        <v>301.17585437059932</v>
      </c>
      <c r="AS230" s="203"/>
      <c r="AT230" s="188">
        <f t="shared" si="152"/>
        <v>187.21775063353226</v>
      </c>
      <c r="AU230" s="203"/>
      <c r="AV230" s="190">
        <v>2043224</v>
      </c>
      <c r="AW230" s="203"/>
      <c r="AX230" s="188">
        <f t="shared" si="153"/>
        <v>87.72213635583033</v>
      </c>
      <c r="AY230" s="203"/>
      <c r="AZ230" s="188">
        <f t="shared" si="154"/>
        <v>100.26351427700948</v>
      </c>
      <c r="BA230" s="203"/>
      <c r="BB230" s="190">
        <v>0</v>
      </c>
      <c r="BC230" s="203"/>
      <c r="BD230" s="188">
        <f t="shared" si="155"/>
        <v>0</v>
      </c>
      <c r="BE230" s="203"/>
      <c r="BF230" s="188">
        <f t="shared" si="156"/>
        <v>0</v>
      </c>
      <c r="BG230" s="203"/>
      <c r="BH230" s="190">
        <f t="shared" si="157"/>
        <v>35161160</v>
      </c>
      <c r="BI230" s="203"/>
      <c r="BJ230" s="203">
        <v>18</v>
      </c>
      <c r="BK230" s="203"/>
      <c r="BL230" s="190">
        <v>23292</v>
      </c>
      <c r="BM230" s="203"/>
      <c r="BN230" s="190">
        <f t="shared" si="158"/>
        <v>23292</v>
      </c>
      <c r="BO230" s="203"/>
      <c r="BP230" s="190">
        <f t="shared" si="159"/>
        <v>0</v>
      </c>
      <c r="BQ230" s="203"/>
      <c r="BR230" s="190">
        <f t="shared" si="160"/>
        <v>23292</v>
      </c>
      <c r="BS230" s="203"/>
      <c r="BT230" s="190">
        <f t="shared" si="161"/>
        <v>23292</v>
      </c>
      <c r="BU230" s="203"/>
      <c r="BV230" s="190">
        <f t="shared" si="162"/>
        <v>23292</v>
      </c>
      <c r="BW230" s="203"/>
      <c r="BX230" s="190">
        <f t="shared" si="163"/>
        <v>0</v>
      </c>
      <c r="BY230" s="203"/>
      <c r="BZ230" s="190">
        <f t="shared" si="164"/>
        <v>23292</v>
      </c>
      <c r="CA230" s="203"/>
      <c r="CB230" s="190">
        <f t="shared" si="165"/>
        <v>23292</v>
      </c>
      <c r="CC230" s="203"/>
      <c r="CD230" s="190">
        <f t="shared" si="166"/>
        <v>0</v>
      </c>
    </row>
    <row r="231" spans="1:82" ht="9.75" customHeight="1" x14ac:dyDescent="0.25">
      <c r="A231" s="215">
        <v>19</v>
      </c>
      <c r="B231" s="226"/>
      <c r="C231" s="273" t="s">
        <v>232</v>
      </c>
      <c r="D231" s="203"/>
      <c r="E231" s="190">
        <v>8984831</v>
      </c>
      <c r="F231" s="203"/>
      <c r="G231" s="188">
        <f t="shared" si="139"/>
        <v>210.83233996620987</v>
      </c>
      <c r="H231" s="203"/>
      <c r="I231" s="188">
        <f t="shared" si="140"/>
        <v>112.53023529666082</v>
      </c>
      <c r="J231" s="203"/>
      <c r="K231" s="190">
        <v>0</v>
      </c>
      <c r="L231" s="203"/>
      <c r="M231" s="188">
        <f t="shared" si="141"/>
        <v>0</v>
      </c>
      <c r="N231" s="203"/>
      <c r="O231" s="188">
        <f t="shared" si="142"/>
        <v>0</v>
      </c>
      <c r="P231" s="203"/>
      <c r="Q231" s="190">
        <v>14450697</v>
      </c>
      <c r="R231" s="203"/>
      <c r="S231" s="188">
        <f t="shared" si="143"/>
        <v>339.09088135911395</v>
      </c>
      <c r="T231" s="203"/>
      <c r="U231" s="188">
        <f t="shared" si="144"/>
        <v>85.098064896564168</v>
      </c>
      <c r="V231" s="203"/>
      <c r="W231" s="190">
        <v>13732607</v>
      </c>
      <c r="X231" s="203"/>
      <c r="Y231" s="188">
        <f t="shared" si="145"/>
        <v>322.2406373193167</v>
      </c>
      <c r="Z231" s="203"/>
      <c r="AA231" s="188">
        <f t="shared" si="146"/>
        <v>85.409993133993638</v>
      </c>
      <c r="AB231" s="203"/>
      <c r="AC231" s="190">
        <v>24302</v>
      </c>
      <c r="AD231" s="203"/>
      <c r="AE231" s="188">
        <f t="shared" si="147"/>
        <v>0.57025530317251738</v>
      </c>
      <c r="AF231" s="203"/>
      <c r="AG231" s="188">
        <f t="shared" si="148"/>
        <v>17.492530561676244</v>
      </c>
      <c r="AH231" s="216"/>
      <c r="AI231" s="203"/>
      <c r="AJ231" s="190">
        <v>0</v>
      </c>
      <c r="AK231" s="203"/>
      <c r="AL231" s="188">
        <f t="shared" si="149"/>
        <v>0</v>
      </c>
      <c r="AM231" s="203"/>
      <c r="AN231" s="188">
        <f t="shared" si="150"/>
        <v>0</v>
      </c>
      <c r="AO231" s="203"/>
      <c r="AP231" s="190">
        <v>8469911</v>
      </c>
      <c r="AQ231" s="203"/>
      <c r="AR231" s="188">
        <f t="shared" si="151"/>
        <v>198.74955415806269</v>
      </c>
      <c r="AS231" s="203"/>
      <c r="AT231" s="188">
        <f t="shared" si="152"/>
        <v>123.5472363700955</v>
      </c>
      <c r="AU231" s="203"/>
      <c r="AV231" s="190">
        <v>4212863</v>
      </c>
      <c r="AW231" s="203"/>
      <c r="AX231" s="188">
        <f t="shared" si="153"/>
        <v>98.856368500093865</v>
      </c>
      <c r="AY231" s="203"/>
      <c r="AZ231" s="188">
        <f t="shared" si="154"/>
        <v>112.98957510881125</v>
      </c>
      <c r="BA231" s="203"/>
      <c r="BB231" s="190">
        <v>0</v>
      </c>
      <c r="BC231" s="203"/>
      <c r="BD231" s="188">
        <f t="shared" si="155"/>
        <v>0</v>
      </c>
      <c r="BE231" s="203"/>
      <c r="BF231" s="188">
        <f t="shared" si="156"/>
        <v>0</v>
      </c>
      <c r="BG231" s="203"/>
      <c r="BH231" s="190">
        <f t="shared" si="157"/>
        <v>49875211</v>
      </c>
      <c r="BI231" s="203"/>
      <c r="BJ231" s="203">
        <v>19</v>
      </c>
      <c r="BK231" s="203"/>
      <c r="BL231" s="190">
        <v>42616</v>
      </c>
      <c r="BM231" s="203"/>
      <c r="BN231" s="190">
        <f t="shared" si="158"/>
        <v>42616</v>
      </c>
      <c r="BO231" s="203"/>
      <c r="BP231" s="190">
        <f t="shared" si="159"/>
        <v>0</v>
      </c>
      <c r="BQ231" s="203"/>
      <c r="BR231" s="190">
        <f t="shared" si="160"/>
        <v>42616</v>
      </c>
      <c r="BS231" s="203"/>
      <c r="BT231" s="190">
        <f t="shared" si="161"/>
        <v>42616</v>
      </c>
      <c r="BU231" s="203"/>
      <c r="BV231" s="190">
        <f t="shared" si="162"/>
        <v>42616</v>
      </c>
      <c r="BW231" s="203"/>
      <c r="BX231" s="190">
        <f t="shared" si="163"/>
        <v>0</v>
      </c>
      <c r="BY231" s="203"/>
      <c r="BZ231" s="190">
        <f t="shared" si="164"/>
        <v>42616</v>
      </c>
      <c r="CA231" s="203"/>
      <c r="CB231" s="190">
        <f t="shared" si="165"/>
        <v>42616</v>
      </c>
      <c r="CC231" s="203"/>
      <c r="CD231" s="190">
        <f t="shared" si="166"/>
        <v>0</v>
      </c>
    </row>
    <row r="232" spans="1:82" ht="9.75" customHeight="1" x14ac:dyDescent="0.25">
      <c r="A232" s="215">
        <v>20</v>
      </c>
      <c r="B232" s="226"/>
      <c r="C232" s="273" t="s">
        <v>233</v>
      </c>
      <c r="D232" s="203"/>
      <c r="E232" s="190">
        <v>599673</v>
      </c>
      <c r="F232" s="203"/>
      <c r="G232" s="188">
        <f t="shared" si="139"/>
        <v>122.50725229826354</v>
      </c>
      <c r="H232" s="203"/>
      <c r="I232" s="188">
        <f t="shared" si="140"/>
        <v>65.387359116160425</v>
      </c>
      <c r="J232" s="203"/>
      <c r="K232" s="190">
        <v>0</v>
      </c>
      <c r="L232" s="203"/>
      <c r="M232" s="188">
        <f t="shared" si="141"/>
        <v>0</v>
      </c>
      <c r="N232" s="203"/>
      <c r="O232" s="188">
        <f t="shared" si="142"/>
        <v>0</v>
      </c>
      <c r="P232" s="203"/>
      <c r="Q232" s="190">
        <v>1290700</v>
      </c>
      <c r="R232" s="203"/>
      <c r="S232" s="188">
        <f t="shared" si="143"/>
        <v>263.67722165474976</v>
      </c>
      <c r="T232" s="203"/>
      <c r="U232" s="188">
        <f t="shared" si="144"/>
        <v>66.172293487179431</v>
      </c>
      <c r="V232" s="203"/>
      <c r="W232" s="190">
        <v>2291228</v>
      </c>
      <c r="X232" s="203"/>
      <c r="Y232" s="188">
        <f t="shared" si="145"/>
        <v>468.07517875383041</v>
      </c>
      <c r="Z232" s="203"/>
      <c r="AA232" s="188">
        <f t="shared" si="146"/>
        <v>124.06348912456362</v>
      </c>
      <c r="AB232" s="203"/>
      <c r="AC232" s="190">
        <v>17725</v>
      </c>
      <c r="AD232" s="203"/>
      <c r="AE232" s="188">
        <f t="shared" si="147"/>
        <v>3.6210418794688457</v>
      </c>
      <c r="AF232" s="203"/>
      <c r="AG232" s="188">
        <f t="shared" si="148"/>
        <v>111.0751366788359</v>
      </c>
      <c r="AH232" s="216"/>
      <c r="AI232" s="203"/>
      <c r="AJ232" s="190">
        <v>0</v>
      </c>
      <c r="AK232" s="203"/>
      <c r="AL232" s="188">
        <f t="shared" si="149"/>
        <v>0</v>
      </c>
      <c r="AM232" s="203"/>
      <c r="AN232" s="188">
        <f t="shared" si="150"/>
        <v>0</v>
      </c>
      <c r="AO232" s="203"/>
      <c r="AP232" s="190">
        <v>962582</v>
      </c>
      <c r="AQ232" s="203"/>
      <c r="AR232" s="188">
        <f t="shared" si="151"/>
        <v>196.64596527068437</v>
      </c>
      <c r="AS232" s="203"/>
      <c r="AT232" s="188">
        <f t="shared" si="152"/>
        <v>122.23959774622344</v>
      </c>
      <c r="AU232" s="203"/>
      <c r="AV232" s="190">
        <v>32541</v>
      </c>
      <c r="AW232" s="203"/>
      <c r="AX232" s="188">
        <f t="shared" si="153"/>
        <v>6.6478038815117468</v>
      </c>
      <c r="AY232" s="203"/>
      <c r="AZ232" s="188">
        <f t="shared" si="154"/>
        <v>7.5982210086748756</v>
      </c>
      <c r="BA232" s="203"/>
      <c r="BB232" s="190">
        <v>0</v>
      </c>
      <c r="BC232" s="203"/>
      <c r="BD232" s="188">
        <f t="shared" si="155"/>
        <v>0</v>
      </c>
      <c r="BE232" s="203"/>
      <c r="BF232" s="188">
        <f t="shared" si="156"/>
        <v>0</v>
      </c>
      <c r="BG232" s="203"/>
      <c r="BH232" s="190">
        <f t="shared" si="157"/>
        <v>5194449</v>
      </c>
      <c r="BI232" s="203"/>
      <c r="BJ232" s="203">
        <v>20</v>
      </c>
      <c r="BK232" s="203"/>
      <c r="BL232" s="190">
        <v>4895</v>
      </c>
      <c r="BM232" s="203"/>
      <c r="BN232" s="190">
        <f t="shared" si="158"/>
        <v>4895</v>
      </c>
      <c r="BO232" s="203"/>
      <c r="BP232" s="190">
        <f t="shared" si="159"/>
        <v>0</v>
      </c>
      <c r="BQ232" s="203"/>
      <c r="BR232" s="190">
        <f t="shared" si="160"/>
        <v>4895</v>
      </c>
      <c r="BS232" s="203"/>
      <c r="BT232" s="190">
        <f t="shared" si="161"/>
        <v>4895</v>
      </c>
      <c r="BU232" s="203"/>
      <c r="BV232" s="190">
        <f t="shared" si="162"/>
        <v>4895</v>
      </c>
      <c r="BW232" s="203"/>
      <c r="BX232" s="190">
        <f t="shared" si="163"/>
        <v>0</v>
      </c>
      <c r="BY232" s="203"/>
      <c r="BZ232" s="190">
        <f t="shared" si="164"/>
        <v>4895</v>
      </c>
      <c r="CA232" s="203"/>
      <c r="CB232" s="190">
        <f t="shared" si="165"/>
        <v>4895</v>
      </c>
      <c r="CC232" s="203"/>
      <c r="CD232" s="190">
        <f t="shared" si="166"/>
        <v>0</v>
      </c>
    </row>
    <row r="233" spans="1:82" ht="9.75" customHeight="1" x14ac:dyDescent="0.25">
      <c r="A233" s="215">
        <v>21</v>
      </c>
      <c r="B233" s="226"/>
      <c r="C233" s="273" t="s">
        <v>234</v>
      </c>
      <c r="D233" s="203"/>
      <c r="E233" s="190">
        <v>1498308</v>
      </c>
      <c r="F233" s="203"/>
      <c r="G233" s="188">
        <f t="shared" si="139"/>
        <v>251.05697050938338</v>
      </c>
      <c r="H233" s="203"/>
      <c r="I233" s="188">
        <f t="shared" si="140"/>
        <v>133.99984067347361</v>
      </c>
      <c r="J233" s="203"/>
      <c r="K233" s="190">
        <v>0</v>
      </c>
      <c r="L233" s="203"/>
      <c r="M233" s="188">
        <f t="shared" si="141"/>
        <v>0</v>
      </c>
      <c r="N233" s="203"/>
      <c r="O233" s="188">
        <f t="shared" si="142"/>
        <v>0</v>
      </c>
      <c r="P233" s="203"/>
      <c r="Q233" s="190">
        <v>2535673</v>
      </c>
      <c r="R233" s="203"/>
      <c r="S233" s="188">
        <f t="shared" si="143"/>
        <v>424.87818364611257</v>
      </c>
      <c r="T233" s="203"/>
      <c r="U233" s="188">
        <f t="shared" si="144"/>
        <v>106.62720005956128</v>
      </c>
      <c r="V233" s="203"/>
      <c r="W233" s="190">
        <v>3066192</v>
      </c>
      <c r="X233" s="203"/>
      <c r="Y233" s="188">
        <f t="shared" si="145"/>
        <v>513.7721179624665</v>
      </c>
      <c r="Z233" s="203"/>
      <c r="AA233" s="188">
        <f t="shared" si="146"/>
        <v>136.17547877466654</v>
      </c>
      <c r="AB233" s="203"/>
      <c r="AC233" s="190">
        <v>0</v>
      </c>
      <c r="AD233" s="203"/>
      <c r="AE233" s="188">
        <f t="shared" si="147"/>
        <v>0</v>
      </c>
      <c r="AF233" s="203"/>
      <c r="AG233" s="188">
        <f t="shared" si="148"/>
        <v>0</v>
      </c>
      <c r="AH233" s="216"/>
      <c r="AI233" s="203"/>
      <c r="AJ233" s="190">
        <v>0</v>
      </c>
      <c r="AK233" s="203"/>
      <c r="AL233" s="188">
        <f t="shared" si="149"/>
        <v>0</v>
      </c>
      <c r="AM233" s="203"/>
      <c r="AN233" s="188">
        <f t="shared" si="150"/>
        <v>0</v>
      </c>
      <c r="AO233" s="203"/>
      <c r="AP233" s="190">
        <v>865453</v>
      </c>
      <c r="AQ233" s="203"/>
      <c r="AR233" s="188">
        <f t="shared" si="151"/>
        <v>145.01558310991956</v>
      </c>
      <c r="AS233" s="203"/>
      <c r="AT233" s="188">
        <f t="shared" si="152"/>
        <v>90.144979694293554</v>
      </c>
      <c r="AU233" s="203"/>
      <c r="AV233" s="190">
        <v>736334</v>
      </c>
      <c r="AW233" s="203"/>
      <c r="AX233" s="188">
        <f t="shared" si="153"/>
        <v>123.38036193029491</v>
      </c>
      <c r="AY233" s="203"/>
      <c r="AZ233" s="188">
        <f t="shared" si="154"/>
        <v>141.01969233537176</v>
      </c>
      <c r="BA233" s="203"/>
      <c r="BB233" s="190">
        <v>0</v>
      </c>
      <c r="BC233" s="203"/>
      <c r="BD233" s="188">
        <f t="shared" si="155"/>
        <v>0</v>
      </c>
      <c r="BE233" s="203"/>
      <c r="BF233" s="188">
        <f t="shared" si="156"/>
        <v>0</v>
      </c>
      <c r="BG233" s="203"/>
      <c r="BH233" s="190">
        <f t="shared" si="157"/>
        <v>8701960</v>
      </c>
      <c r="BI233" s="203"/>
      <c r="BJ233" s="203">
        <v>21</v>
      </c>
      <c r="BK233" s="203"/>
      <c r="BL233" s="190">
        <v>5968</v>
      </c>
      <c r="BM233" s="203"/>
      <c r="BN233" s="190">
        <f t="shared" si="158"/>
        <v>5968</v>
      </c>
      <c r="BO233" s="203"/>
      <c r="BP233" s="190">
        <f t="shared" si="159"/>
        <v>0</v>
      </c>
      <c r="BQ233" s="203"/>
      <c r="BR233" s="190">
        <f t="shared" si="160"/>
        <v>5968</v>
      </c>
      <c r="BS233" s="203"/>
      <c r="BT233" s="190">
        <f t="shared" si="161"/>
        <v>5968</v>
      </c>
      <c r="BU233" s="203"/>
      <c r="BV233" s="190">
        <f t="shared" si="162"/>
        <v>0</v>
      </c>
      <c r="BW233" s="203"/>
      <c r="BX233" s="190">
        <f t="shared" si="163"/>
        <v>0</v>
      </c>
      <c r="BY233" s="203"/>
      <c r="BZ233" s="190">
        <f t="shared" si="164"/>
        <v>5968</v>
      </c>
      <c r="CA233" s="203"/>
      <c r="CB233" s="190">
        <f t="shared" si="165"/>
        <v>5968</v>
      </c>
      <c r="CC233" s="203"/>
      <c r="CD233" s="190">
        <f t="shared" si="166"/>
        <v>0</v>
      </c>
    </row>
    <row r="234" spans="1:82" ht="9.75" customHeight="1" x14ac:dyDescent="0.25">
      <c r="A234" s="215">
        <v>22</v>
      </c>
      <c r="B234" s="226"/>
      <c r="C234" s="11" t="s">
        <v>187</v>
      </c>
      <c r="D234" s="203"/>
      <c r="E234" s="190">
        <v>548754</v>
      </c>
      <c r="F234" s="203"/>
      <c r="G234" s="188">
        <f t="shared" si="139"/>
        <v>116.2368142342724</v>
      </c>
      <c r="H234" s="203"/>
      <c r="I234" s="188">
        <f t="shared" si="140"/>
        <v>62.040558189570369</v>
      </c>
      <c r="J234" s="203"/>
      <c r="K234" s="190">
        <v>0</v>
      </c>
      <c r="L234" s="203"/>
      <c r="M234" s="188">
        <f t="shared" si="141"/>
        <v>0</v>
      </c>
      <c r="N234" s="203"/>
      <c r="O234" s="188">
        <f t="shared" si="142"/>
        <v>0</v>
      </c>
      <c r="P234" s="203"/>
      <c r="Q234" s="190">
        <v>1554527</v>
      </c>
      <c r="R234" s="203"/>
      <c r="S234" s="188">
        <f t="shared" si="143"/>
        <v>329.27917814022453</v>
      </c>
      <c r="T234" s="203"/>
      <c r="U234" s="188">
        <f t="shared" si="144"/>
        <v>82.635725142925637</v>
      </c>
      <c r="V234" s="203"/>
      <c r="W234" s="190">
        <v>1900010</v>
      </c>
      <c r="X234" s="203"/>
      <c r="Y234" s="188">
        <f t="shared" si="145"/>
        <v>402.45922474052105</v>
      </c>
      <c r="Z234" s="203"/>
      <c r="AA234" s="188">
        <f t="shared" si="146"/>
        <v>106.67195766416688</v>
      </c>
      <c r="AB234" s="203"/>
      <c r="AC234" s="190">
        <v>0</v>
      </c>
      <c r="AD234" s="203"/>
      <c r="AE234" s="188">
        <f t="shared" si="147"/>
        <v>0</v>
      </c>
      <c r="AF234" s="203"/>
      <c r="AG234" s="188">
        <f t="shared" si="148"/>
        <v>0</v>
      </c>
      <c r="AH234" s="216"/>
      <c r="AI234" s="203"/>
      <c r="AJ234" s="190">
        <v>0</v>
      </c>
      <c r="AK234" s="203"/>
      <c r="AL234" s="188">
        <f t="shared" si="149"/>
        <v>0</v>
      </c>
      <c r="AM234" s="203"/>
      <c r="AN234" s="188">
        <f t="shared" si="150"/>
        <v>0</v>
      </c>
      <c r="AO234" s="203"/>
      <c r="AP234" s="190">
        <v>61078</v>
      </c>
      <c r="AQ234" s="203"/>
      <c r="AR234" s="188">
        <f t="shared" si="151"/>
        <v>12.93751323872061</v>
      </c>
      <c r="AS234" s="203"/>
      <c r="AT234" s="188">
        <f t="shared" si="152"/>
        <v>8.0422520338046901</v>
      </c>
      <c r="AU234" s="203"/>
      <c r="AV234" s="190">
        <v>133296</v>
      </c>
      <c r="AW234" s="203"/>
      <c r="AX234" s="188">
        <f t="shared" si="153"/>
        <v>28.234696038974793</v>
      </c>
      <c r="AY234" s="203"/>
      <c r="AZ234" s="188">
        <f t="shared" si="154"/>
        <v>32.271328162000692</v>
      </c>
      <c r="BA234" s="203"/>
      <c r="BB234" s="190">
        <v>0</v>
      </c>
      <c r="BC234" s="203"/>
      <c r="BD234" s="188">
        <f t="shared" si="155"/>
        <v>0</v>
      </c>
      <c r="BE234" s="203"/>
      <c r="BF234" s="188">
        <f t="shared" si="156"/>
        <v>0</v>
      </c>
      <c r="BG234" s="203"/>
      <c r="BH234" s="190">
        <f t="shared" si="157"/>
        <v>4197665</v>
      </c>
      <c r="BI234" s="203"/>
      <c r="BJ234" s="203">
        <v>22</v>
      </c>
      <c r="BK234" s="203"/>
      <c r="BL234" s="190">
        <v>4721</v>
      </c>
      <c r="BM234" s="203"/>
      <c r="BN234" s="190">
        <f t="shared" si="158"/>
        <v>4721</v>
      </c>
      <c r="BO234" s="203"/>
      <c r="BP234" s="190">
        <f t="shared" si="159"/>
        <v>0</v>
      </c>
      <c r="BQ234" s="203"/>
      <c r="BR234" s="190">
        <f t="shared" si="160"/>
        <v>4721</v>
      </c>
      <c r="BS234" s="203"/>
      <c r="BT234" s="190">
        <f t="shared" si="161"/>
        <v>4721</v>
      </c>
      <c r="BU234" s="203"/>
      <c r="BV234" s="190">
        <f t="shared" si="162"/>
        <v>0</v>
      </c>
      <c r="BW234" s="203"/>
      <c r="BX234" s="190">
        <f t="shared" si="163"/>
        <v>0</v>
      </c>
      <c r="BY234" s="203"/>
      <c r="BZ234" s="190">
        <f t="shared" si="164"/>
        <v>4721</v>
      </c>
      <c r="CA234" s="203"/>
      <c r="CB234" s="190">
        <f t="shared" si="165"/>
        <v>4721</v>
      </c>
      <c r="CC234" s="203"/>
      <c r="CD234" s="190">
        <f t="shared" si="166"/>
        <v>0</v>
      </c>
    </row>
    <row r="235" spans="1:82" ht="9.75" customHeight="1" x14ac:dyDescent="0.25">
      <c r="A235" s="215">
        <v>23</v>
      </c>
      <c r="B235" s="226"/>
      <c r="C235" s="273" t="s">
        <v>195</v>
      </c>
      <c r="D235" s="203"/>
      <c r="E235" s="190">
        <v>1472902</v>
      </c>
      <c r="F235" s="203"/>
      <c r="G235" s="188">
        <f t="shared" si="139"/>
        <v>162.10675764913054</v>
      </c>
      <c r="H235" s="203"/>
      <c r="I235" s="188">
        <f t="shared" si="140"/>
        <v>86.523308446697797</v>
      </c>
      <c r="J235" s="203"/>
      <c r="K235" s="190">
        <v>0</v>
      </c>
      <c r="L235" s="203"/>
      <c r="M235" s="188">
        <f t="shared" si="141"/>
        <v>0</v>
      </c>
      <c r="N235" s="203"/>
      <c r="O235" s="188">
        <f t="shared" si="142"/>
        <v>0</v>
      </c>
      <c r="P235" s="203"/>
      <c r="Q235" s="190">
        <v>3639865</v>
      </c>
      <c r="R235" s="203"/>
      <c r="S235" s="188">
        <f t="shared" si="143"/>
        <v>400.60147479639005</v>
      </c>
      <c r="T235" s="203"/>
      <c r="U235" s="188">
        <f t="shared" si="144"/>
        <v>100.53473028600581</v>
      </c>
      <c r="V235" s="203"/>
      <c r="W235" s="190">
        <v>2367443</v>
      </c>
      <c r="X235" s="203"/>
      <c r="Y235" s="188">
        <f t="shared" si="145"/>
        <v>260.55943209333037</v>
      </c>
      <c r="Z235" s="203"/>
      <c r="AA235" s="188">
        <f t="shared" si="146"/>
        <v>69.06136820985796</v>
      </c>
      <c r="AB235" s="203"/>
      <c r="AC235" s="190">
        <v>30801</v>
      </c>
      <c r="AD235" s="203"/>
      <c r="AE235" s="188">
        <f t="shared" si="147"/>
        <v>3.3899405679066694</v>
      </c>
      <c r="AF235" s="203"/>
      <c r="AG235" s="188">
        <f t="shared" si="148"/>
        <v>103.9861245594311</v>
      </c>
      <c r="AH235" s="216"/>
      <c r="AI235" s="203"/>
      <c r="AJ235" s="190">
        <v>0</v>
      </c>
      <c r="AK235" s="203"/>
      <c r="AL235" s="188">
        <f t="shared" si="149"/>
        <v>0</v>
      </c>
      <c r="AM235" s="203"/>
      <c r="AN235" s="188">
        <f t="shared" si="150"/>
        <v>0</v>
      </c>
      <c r="AO235" s="203"/>
      <c r="AP235" s="190">
        <v>568824</v>
      </c>
      <c r="AQ235" s="203"/>
      <c r="AR235" s="188">
        <f t="shared" si="151"/>
        <v>62.60444640105657</v>
      </c>
      <c r="AS235" s="203"/>
      <c r="AT235" s="188">
        <f t="shared" si="152"/>
        <v>38.916345599342016</v>
      </c>
      <c r="AU235" s="203"/>
      <c r="AV235" s="190">
        <v>959639</v>
      </c>
      <c r="AW235" s="203"/>
      <c r="AX235" s="188">
        <f t="shared" si="153"/>
        <v>105.61732335461149</v>
      </c>
      <c r="AY235" s="203"/>
      <c r="AZ235" s="188">
        <f t="shared" si="154"/>
        <v>120.71712395500495</v>
      </c>
      <c r="BA235" s="203"/>
      <c r="BB235" s="190">
        <v>0</v>
      </c>
      <c r="BC235" s="203"/>
      <c r="BD235" s="188">
        <f t="shared" si="155"/>
        <v>0</v>
      </c>
      <c r="BE235" s="203"/>
      <c r="BF235" s="188">
        <f t="shared" si="156"/>
        <v>0</v>
      </c>
      <c r="BG235" s="203"/>
      <c r="BH235" s="190">
        <f t="shared" si="157"/>
        <v>9039474</v>
      </c>
      <c r="BI235" s="203"/>
      <c r="BJ235" s="203">
        <v>23</v>
      </c>
      <c r="BK235" s="203"/>
      <c r="BL235" s="190">
        <v>9086</v>
      </c>
      <c r="BM235" s="203"/>
      <c r="BN235" s="190">
        <f t="shared" si="158"/>
        <v>9086</v>
      </c>
      <c r="BO235" s="203"/>
      <c r="BP235" s="190">
        <f t="shared" si="159"/>
        <v>0</v>
      </c>
      <c r="BQ235" s="203"/>
      <c r="BR235" s="190">
        <f t="shared" si="160"/>
        <v>9086</v>
      </c>
      <c r="BS235" s="203"/>
      <c r="BT235" s="190">
        <f t="shared" si="161"/>
        <v>9086</v>
      </c>
      <c r="BU235" s="203"/>
      <c r="BV235" s="190">
        <f t="shared" si="162"/>
        <v>9086</v>
      </c>
      <c r="BW235" s="203"/>
      <c r="BX235" s="190">
        <f t="shared" si="163"/>
        <v>0</v>
      </c>
      <c r="BY235" s="203"/>
      <c r="BZ235" s="190">
        <f t="shared" si="164"/>
        <v>9086</v>
      </c>
      <c r="CA235" s="203"/>
      <c r="CB235" s="190">
        <f t="shared" si="165"/>
        <v>9086</v>
      </c>
      <c r="CC235" s="203"/>
      <c r="CD235" s="190">
        <f t="shared" si="166"/>
        <v>0</v>
      </c>
    </row>
    <row r="236" spans="1:82" ht="9.75" customHeight="1" x14ac:dyDescent="0.25">
      <c r="A236" s="215">
        <v>24</v>
      </c>
      <c r="B236" s="226"/>
      <c r="C236" s="274" t="s">
        <v>235</v>
      </c>
      <c r="D236" s="203"/>
      <c r="E236" s="190">
        <v>3040330</v>
      </c>
      <c r="F236" s="203"/>
      <c r="G236" s="188">
        <f t="shared" si="139"/>
        <v>393.46835770674261</v>
      </c>
      <c r="H236" s="203"/>
      <c r="I236" s="188">
        <f t="shared" si="140"/>
        <v>210.01088771118671</v>
      </c>
      <c r="J236" s="203"/>
      <c r="K236" s="190">
        <v>0</v>
      </c>
      <c r="L236" s="203"/>
      <c r="M236" s="188">
        <f t="shared" si="141"/>
        <v>0</v>
      </c>
      <c r="N236" s="203"/>
      <c r="O236" s="188">
        <f t="shared" si="142"/>
        <v>0</v>
      </c>
      <c r="P236" s="203"/>
      <c r="Q236" s="190">
        <v>2557860</v>
      </c>
      <c r="R236" s="203"/>
      <c r="S236" s="188">
        <f t="shared" si="143"/>
        <v>331.02885984211207</v>
      </c>
      <c r="T236" s="203"/>
      <c r="U236" s="188">
        <f t="shared" si="144"/>
        <v>83.074824320169114</v>
      </c>
      <c r="V236" s="203"/>
      <c r="W236" s="190">
        <v>2433454</v>
      </c>
      <c r="X236" s="203"/>
      <c r="Y236" s="188">
        <f t="shared" si="145"/>
        <v>314.92869160088003</v>
      </c>
      <c r="Z236" s="203"/>
      <c r="AA236" s="188">
        <f t="shared" si="146"/>
        <v>83.471959375113741</v>
      </c>
      <c r="AB236" s="203"/>
      <c r="AC236" s="190">
        <v>70655</v>
      </c>
      <c r="AD236" s="203"/>
      <c r="AE236" s="188">
        <f t="shared" si="147"/>
        <v>9.1439109615633498</v>
      </c>
      <c r="AF236" s="203"/>
      <c r="AG236" s="188">
        <f t="shared" si="148"/>
        <v>280.48865316734134</v>
      </c>
      <c r="AH236" s="216"/>
      <c r="AI236" s="203"/>
      <c r="AJ236" s="190">
        <v>0</v>
      </c>
      <c r="AK236" s="203"/>
      <c r="AL236" s="188">
        <f t="shared" si="149"/>
        <v>0</v>
      </c>
      <c r="AM236" s="203"/>
      <c r="AN236" s="188">
        <f t="shared" si="150"/>
        <v>0</v>
      </c>
      <c r="AO236" s="203"/>
      <c r="AP236" s="190">
        <v>299402</v>
      </c>
      <c r="AQ236" s="203"/>
      <c r="AR236" s="188">
        <f t="shared" si="151"/>
        <v>38.74750873560243</v>
      </c>
      <c r="AS236" s="203"/>
      <c r="AT236" s="188">
        <f t="shared" si="152"/>
        <v>24.08633136707649</v>
      </c>
      <c r="AU236" s="203"/>
      <c r="AV236" s="190">
        <v>439700</v>
      </c>
      <c r="AW236" s="203"/>
      <c r="AX236" s="188">
        <f t="shared" si="153"/>
        <v>56.904361330399894</v>
      </c>
      <c r="AY236" s="203"/>
      <c r="AZ236" s="188">
        <f t="shared" si="154"/>
        <v>65.039811861529671</v>
      </c>
      <c r="BA236" s="203"/>
      <c r="BB236" s="190">
        <v>0</v>
      </c>
      <c r="BC236" s="203"/>
      <c r="BD236" s="188">
        <f t="shared" si="155"/>
        <v>0</v>
      </c>
      <c r="BE236" s="203"/>
      <c r="BF236" s="188">
        <f t="shared" si="156"/>
        <v>0</v>
      </c>
      <c r="BG236" s="203"/>
      <c r="BH236" s="190">
        <f t="shared" si="157"/>
        <v>8841401</v>
      </c>
      <c r="BI236" s="203"/>
      <c r="BJ236" s="203">
        <v>24</v>
      </c>
      <c r="BK236" s="203"/>
      <c r="BL236" s="190">
        <v>7727</v>
      </c>
      <c r="BM236" s="203"/>
      <c r="BN236" s="190">
        <f t="shared" si="158"/>
        <v>7727</v>
      </c>
      <c r="BO236" s="203"/>
      <c r="BP236" s="190">
        <f t="shared" si="159"/>
        <v>0</v>
      </c>
      <c r="BQ236" s="203"/>
      <c r="BR236" s="190">
        <f t="shared" si="160"/>
        <v>7727</v>
      </c>
      <c r="BS236" s="203"/>
      <c r="BT236" s="190">
        <f t="shared" si="161"/>
        <v>7727</v>
      </c>
      <c r="BU236" s="203"/>
      <c r="BV236" s="190">
        <f t="shared" si="162"/>
        <v>7727</v>
      </c>
      <c r="BW236" s="203"/>
      <c r="BX236" s="190">
        <f t="shared" si="163"/>
        <v>0</v>
      </c>
      <c r="BY236" s="203"/>
      <c r="BZ236" s="190">
        <f t="shared" si="164"/>
        <v>7727</v>
      </c>
      <c r="CA236" s="203"/>
      <c r="CB236" s="190">
        <f t="shared" si="165"/>
        <v>7727</v>
      </c>
      <c r="CC236" s="203"/>
      <c r="CD236" s="190">
        <f t="shared" si="166"/>
        <v>0</v>
      </c>
    </row>
    <row r="237" spans="1:82" ht="9.75" customHeight="1" x14ac:dyDescent="0.25">
      <c r="A237" s="215">
        <v>25</v>
      </c>
      <c r="B237" s="226"/>
      <c r="C237" s="273" t="s">
        <v>236</v>
      </c>
      <c r="D237" s="203"/>
      <c r="E237" s="190">
        <v>276087</v>
      </c>
      <c r="F237" s="203"/>
      <c r="G237" s="188">
        <f t="shared" si="139"/>
        <v>47.413189077794954</v>
      </c>
      <c r="H237" s="203"/>
      <c r="I237" s="188">
        <f t="shared" si="140"/>
        <v>25.306446458567233</v>
      </c>
      <c r="J237" s="203"/>
      <c r="K237" s="190">
        <v>0</v>
      </c>
      <c r="L237" s="203"/>
      <c r="M237" s="188">
        <f t="shared" si="141"/>
        <v>0</v>
      </c>
      <c r="N237" s="203"/>
      <c r="O237" s="188">
        <f t="shared" si="142"/>
        <v>0</v>
      </c>
      <c r="P237" s="203"/>
      <c r="Q237" s="190">
        <v>2735569</v>
      </c>
      <c r="R237" s="203"/>
      <c r="S237" s="188">
        <f t="shared" si="143"/>
        <v>469.78687961531858</v>
      </c>
      <c r="T237" s="203"/>
      <c r="U237" s="188">
        <f t="shared" si="144"/>
        <v>117.89746220488937</v>
      </c>
      <c r="V237" s="203"/>
      <c r="W237" s="190">
        <v>1483770</v>
      </c>
      <c r="X237" s="203"/>
      <c r="Y237" s="188">
        <f t="shared" si="145"/>
        <v>254.81195260175167</v>
      </c>
      <c r="Z237" s="203"/>
      <c r="AA237" s="188">
        <f t="shared" si="146"/>
        <v>67.537996769194294</v>
      </c>
      <c r="AB237" s="203"/>
      <c r="AC237" s="190">
        <v>4158</v>
      </c>
      <c r="AD237" s="203"/>
      <c r="AE237" s="188">
        <f t="shared" si="147"/>
        <v>0.71406491499227198</v>
      </c>
      <c r="AF237" s="203"/>
      <c r="AG237" s="188">
        <f t="shared" si="148"/>
        <v>21.903877577345856</v>
      </c>
      <c r="AH237" s="216"/>
      <c r="AI237" s="203"/>
      <c r="AJ237" s="190">
        <v>0</v>
      </c>
      <c r="AK237" s="203"/>
      <c r="AL237" s="188">
        <f t="shared" si="149"/>
        <v>0</v>
      </c>
      <c r="AM237" s="203"/>
      <c r="AN237" s="188">
        <f t="shared" si="150"/>
        <v>0</v>
      </c>
      <c r="AO237" s="203"/>
      <c r="AP237" s="190">
        <v>462720</v>
      </c>
      <c r="AQ237" s="203"/>
      <c r="AR237" s="188">
        <f t="shared" si="151"/>
        <v>79.464193714580119</v>
      </c>
      <c r="AS237" s="203"/>
      <c r="AT237" s="188">
        <f t="shared" si="152"/>
        <v>49.396747406067156</v>
      </c>
      <c r="AU237" s="203"/>
      <c r="AV237" s="190">
        <v>54309</v>
      </c>
      <c r="AW237" s="203"/>
      <c r="AX237" s="188">
        <f t="shared" si="153"/>
        <v>9.3266357547655847</v>
      </c>
      <c r="AY237" s="203"/>
      <c r="AZ237" s="188">
        <f t="shared" si="154"/>
        <v>10.660037659835844</v>
      </c>
      <c r="BA237" s="203"/>
      <c r="BB237" s="190">
        <v>0</v>
      </c>
      <c r="BC237" s="203"/>
      <c r="BD237" s="188">
        <f t="shared" si="155"/>
        <v>0</v>
      </c>
      <c r="BE237" s="203"/>
      <c r="BF237" s="188">
        <f t="shared" si="156"/>
        <v>0</v>
      </c>
      <c r="BG237" s="203"/>
      <c r="BH237" s="190">
        <f t="shared" si="157"/>
        <v>5016613</v>
      </c>
      <c r="BI237" s="203"/>
      <c r="BJ237" s="203">
        <v>25</v>
      </c>
      <c r="BK237" s="203"/>
      <c r="BL237" s="190">
        <v>5823</v>
      </c>
      <c r="BM237" s="203"/>
      <c r="BN237" s="190">
        <f t="shared" si="158"/>
        <v>5823</v>
      </c>
      <c r="BO237" s="203"/>
      <c r="BP237" s="190">
        <f t="shared" si="159"/>
        <v>0</v>
      </c>
      <c r="BQ237" s="203"/>
      <c r="BR237" s="190">
        <f t="shared" si="160"/>
        <v>5823</v>
      </c>
      <c r="BS237" s="203"/>
      <c r="BT237" s="190">
        <f t="shared" si="161"/>
        <v>5823</v>
      </c>
      <c r="BU237" s="203"/>
      <c r="BV237" s="190">
        <f t="shared" si="162"/>
        <v>5823</v>
      </c>
      <c r="BW237" s="203"/>
      <c r="BX237" s="190">
        <f t="shared" si="163"/>
        <v>0</v>
      </c>
      <c r="BY237" s="203"/>
      <c r="BZ237" s="190">
        <f t="shared" si="164"/>
        <v>5823</v>
      </c>
      <c r="CA237" s="203"/>
      <c r="CB237" s="190">
        <f t="shared" si="165"/>
        <v>5823</v>
      </c>
      <c r="CC237" s="203"/>
      <c r="CD237" s="190">
        <f t="shared" si="166"/>
        <v>0</v>
      </c>
    </row>
    <row r="238" spans="1:82" ht="9.75" customHeight="1" x14ac:dyDescent="0.25">
      <c r="A238" s="215">
        <v>26</v>
      </c>
      <c r="B238" s="226"/>
      <c r="C238" s="273" t="s">
        <v>237</v>
      </c>
      <c r="D238" s="203"/>
      <c r="E238" s="190">
        <v>1049773</v>
      </c>
      <c r="F238" s="203"/>
      <c r="G238" s="188">
        <f t="shared" si="139"/>
        <v>218.74828089185246</v>
      </c>
      <c r="H238" s="203"/>
      <c r="I238" s="188">
        <f t="shared" si="140"/>
        <v>116.75531146429141</v>
      </c>
      <c r="J238" s="203"/>
      <c r="K238" s="190">
        <v>0</v>
      </c>
      <c r="L238" s="203"/>
      <c r="M238" s="188">
        <f t="shared" si="141"/>
        <v>0</v>
      </c>
      <c r="N238" s="203"/>
      <c r="O238" s="188">
        <f t="shared" si="142"/>
        <v>0</v>
      </c>
      <c r="P238" s="203"/>
      <c r="Q238" s="190">
        <v>2340342</v>
      </c>
      <c r="R238" s="203"/>
      <c r="S238" s="188">
        <f t="shared" si="143"/>
        <v>487.67284851010629</v>
      </c>
      <c r="T238" s="203"/>
      <c r="U238" s="188">
        <f t="shared" si="144"/>
        <v>122.38611532244295</v>
      </c>
      <c r="V238" s="203"/>
      <c r="W238" s="190">
        <v>1984217</v>
      </c>
      <c r="X238" s="203"/>
      <c r="Y238" s="188">
        <f t="shared" si="145"/>
        <v>413.46468014169619</v>
      </c>
      <c r="Z238" s="203"/>
      <c r="AA238" s="188">
        <f t="shared" si="146"/>
        <v>109.58895745063204</v>
      </c>
      <c r="AB238" s="203"/>
      <c r="AC238" s="190">
        <v>3126</v>
      </c>
      <c r="AD238" s="203"/>
      <c r="AE238" s="188">
        <f t="shared" si="147"/>
        <v>0.6513857053552824</v>
      </c>
      <c r="AF238" s="203"/>
      <c r="AG238" s="188">
        <f t="shared" si="148"/>
        <v>19.981198412317458</v>
      </c>
      <c r="AH238" s="216"/>
      <c r="AI238" s="203"/>
      <c r="AJ238" s="190">
        <v>0</v>
      </c>
      <c r="AK238" s="203"/>
      <c r="AL238" s="188">
        <f t="shared" si="149"/>
        <v>0</v>
      </c>
      <c r="AM238" s="203"/>
      <c r="AN238" s="188">
        <f t="shared" si="150"/>
        <v>0</v>
      </c>
      <c r="AO238" s="203"/>
      <c r="AP238" s="190">
        <v>2498506</v>
      </c>
      <c r="AQ238" s="203"/>
      <c r="AR238" s="188">
        <f t="shared" si="151"/>
        <v>520.6305480308398</v>
      </c>
      <c r="AS238" s="203"/>
      <c r="AT238" s="188">
        <f t="shared" si="152"/>
        <v>323.63577192180151</v>
      </c>
      <c r="AU238" s="203"/>
      <c r="AV238" s="190">
        <v>502039</v>
      </c>
      <c r="AW238" s="203"/>
      <c r="AX238" s="188">
        <f t="shared" si="153"/>
        <v>104.61325276099187</v>
      </c>
      <c r="AY238" s="203"/>
      <c r="AZ238" s="188">
        <f t="shared" si="154"/>
        <v>119.56950431781156</v>
      </c>
      <c r="BA238" s="203"/>
      <c r="BB238" s="190">
        <v>0</v>
      </c>
      <c r="BC238" s="203"/>
      <c r="BD238" s="188">
        <f t="shared" si="155"/>
        <v>0</v>
      </c>
      <c r="BE238" s="203"/>
      <c r="BF238" s="188">
        <f t="shared" si="156"/>
        <v>0</v>
      </c>
      <c r="BG238" s="203"/>
      <c r="BH238" s="190">
        <f t="shared" si="157"/>
        <v>8378003</v>
      </c>
      <c r="BI238" s="203"/>
      <c r="BJ238" s="203">
        <v>26</v>
      </c>
      <c r="BK238" s="203"/>
      <c r="BL238" s="190">
        <v>4799</v>
      </c>
      <c r="BM238" s="203"/>
      <c r="BN238" s="190">
        <f t="shared" si="158"/>
        <v>4799</v>
      </c>
      <c r="BO238" s="203"/>
      <c r="BP238" s="190">
        <f t="shared" si="159"/>
        <v>0</v>
      </c>
      <c r="BQ238" s="203"/>
      <c r="BR238" s="190">
        <f t="shared" si="160"/>
        <v>4799</v>
      </c>
      <c r="BS238" s="203"/>
      <c r="BT238" s="190">
        <f t="shared" si="161"/>
        <v>4799</v>
      </c>
      <c r="BU238" s="203"/>
      <c r="BV238" s="190">
        <f t="shared" si="162"/>
        <v>4799</v>
      </c>
      <c r="BW238" s="203"/>
      <c r="BX238" s="190">
        <f t="shared" si="163"/>
        <v>0</v>
      </c>
      <c r="BY238" s="203"/>
      <c r="BZ238" s="190">
        <f t="shared" si="164"/>
        <v>4799</v>
      </c>
      <c r="CA238" s="203"/>
      <c r="CB238" s="190">
        <f t="shared" si="165"/>
        <v>4799</v>
      </c>
      <c r="CC238" s="203"/>
      <c r="CD238" s="190">
        <f t="shared" si="166"/>
        <v>0</v>
      </c>
    </row>
    <row r="239" spans="1:82" ht="9.75" customHeight="1" x14ac:dyDescent="0.25">
      <c r="A239" s="215">
        <v>27</v>
      </c>
      <c r="B239" s="226"/>
      <c r="C239" s="273" t="s">
        <v>238</v>
      </c>
      <c r="D239" s="203"/>
      <c r="E239" s="190">
        <v>1271843</v>
      </c>
      <c r="F239" s="203"/>
      <c r="G239" s="188">
        <f t="shared" si="139"/>
        <v>157.23117814315736</v>
      </c>
      <c r="H239" s="203"/>
      <c r="I239" s="188">
        <f t="shared" si="140"/>
        <v>83.921003178432642</v>
      </c>
      <c r="J239" s="203"/>
      <c r="K239" s="190">
        <v>0</v>
      </c>
      <c r="L239" s="203"/>
      <c r="M239" s="188">
        <f t="shared" si="141"/>
        <v>0</v>
      </c>
      <c r="N239" s="203"/>
      <c r="O239" s="188">
        <f t="shared" si="142"/>
        <v>0</v>
      </c>
      <c r="P239" s="203"/>
      <c r="Q239" s="190">
        <v>2601083</v>
      </c>
      <c r="R239" s="203"/>
      <c r="S239" s="188">
        <f t="shared" si="143"/>
        <v>321.55804178514029</v>
      </c>
      <c r="T239" s="203"/>
      <c r="U239" s="188">
        <f t="shared" si="144"/>
        <v>80.698032923109409</v>
      </c>
      <c r="V239" s="203"/>
      <c r="W239" s="190">
        <v>2156831</v>
      </c>
      <c r="X239" s="203"/>
      <c r="Y239" s="188">
        <f t="shared" si="145"/>
        <v>266.63753245147734</v>
      </c>
      <c r="Z239" s="203"/>
      <c r="AA239" s="188">
        <f t="shared" si="146"/>
        <v>70.672370826336277</v>
      </c>
      <c r="AB239" s="203"/>
      <c r="AC239" s="190">
        <v>37106</v>
      </c>
      <c r="AD239" s="203"/>
      <c r="AE239" s="188">
        <f t="shared" si="147"/>
        <v>4.5872172085548275</v>
      </c>
      <c r="AF239" s="203"/>
      <c r="AG239" s="188">
        <f t="shared" si="148"/>
        <v>140.71247872186322</v>
      </c>
      <c r="AH239" s="216"/>
      <c r="AI239" s="203"/>
      <c r="AJ239" s="190">
        <v>0</v>
      </c>
      <c r="AK239" s="203"/>
      <c r="AL239" s="188">
        <f t="shared" si="149"/>
        <v>0</v>
      </c>
      <c r="AM239" s="203"/>
      <c r="AN239" s="188">
        <f t="shared" si="150"/>
        <v>0</v>
      </c>
      <c r="AO239" s="203"/>
      <c r="AP239" s="190">
        <v>1459716</v>
      </c>
      <c r="AQ239" s="203"/>
      <c r="AR239" s="188">
        <f t="shared" si="151"/>
        <v>180.4569168005934</v>
      </c>
      <c r="AS239" s="203"/>
      <c r="AT239" s="188">
        <f t="shared" si="152"/>
        <v>112.17611757181962</v>
      </c>
      <c r="AU239" s="203"/>
      <c r="AV239" s="190">
        <v>640005</v>
      </c>
      <c r="AW239" s="203"/>
      <c r="AX239" s="188">
        <f t="shared" si="153"/>
        <v>79.120410433922615</v>
      </c>
      <c r="AY239" s="203"/>
      <c r="AZ239" s="188">
        <f t="shared" si="154"/>
        <v>90.432024694040663</v>
      </c>
      <c r="BA239" s="203"/>
      <c r="BB239" s="190">
        <v>0</v>
      </c>
      <c r="BC239" s="203"/>
      <c r="BD239" s="188">
        <f t="shared" si="155"/>
        <v>0</v>
      </c>
      <c r="BE239" s="203"/>
      <c r="BF239" s="188">
        <f t="shared" si="156"/>
        <v>0</v>
      </c>
      <c r="BG239" s="203"/>
      <c r="BH239" s="190">
        <f t="shared" si="157"/>
        <v>8166584</v>
      </c>
      <c r="BI239" s="203"/>
      <c r="BJ239" s="203">
        <v>27</v>
      </c>
      <c r="BK239" s="203"/>
      <c r="BL239" s="190">
        <v>8089</v>
      </c>
      <c r="BM239" s="203"/>
      <c r="BN239" s="190">
        <f t="shared" si="158"/>
        <v>8089</v>
      </c>
      <c r="BO239" s="203"/>
      <c r="BP239" s="190">
        <f t="shared" si="159"/>
        <v>0</v>
      </c>
      <c r="BQ239" s="203"/>
      <c r="BR239" s="190">
        <f t="shared" si="160"/>
        <v>8089</v>
      </c>
      <c r="BS239" s="203"/>
      <c r="BT239" s="190">
        <f t="shared" si="161"/>
        <v>8089</v>
      </c>
      <c r="BU239" s="203"/>
      <c r="BV239" s="190">
        <f t="shared" si="162"/>
        <v>8089</v>
      </c>
      <c r="BW239" s="203"/>
      <c r="BX239" s="190">
        <f t="shared" si="163"/>
        <v>0</v>
      </c>
      <c r="BY239" s="203"/>
      <c r="BZ239" s="190">
        <f t="shared" si="164"/>
        <v>8089</v>
      </c>
      <c r="CA239" s="203"/>
      <c r="CB239" s="190">
        <f t="shared" si="165"/>
        <v>8089</v>
      </c>
      <c r="CC239" s="203"/>
      <c r="CD239" s="190">
        <f t="shared" si="166"/>
        <v>0</v>
      </c>
    </row>
    <row r="240" spans="1:82" ht="9.75" customHeight="1" x14ac:dyDescent="0.25">
      <c r="A240" s="215">
        <v>28</v>
      </c>
      <c r="B240" s="226"/>
      <c r="C240" s="273" t="s">
        <v>239</v>
      </c>
      <c r="D240" s="203"/>
      <c r="E240" s="190">
        <v>676566</v>
      </c>
      <c r="F240" s="203"/>
      <c r="G240" s="188">
        <f t="shared" si="139"/>
        <v>83.095799557848196</v>
      </c>
      <c r="H240" s="203"/>
      <c r="I240" s="188">
        <f t="shared" si="140"/>
        <v>44.35178150518783</v>
      </c>
      <c r="J240" s="203"/>
      <c r="K240" s="190">
        <v>0</v>
      </c>
      <c r="L240" s="203"/>
      <c r="M240" s="188">
        <f t="shared" si="141"/>
        <v>0</v>
      </c>
      <c r="N240" s="203"/>
      <c r="O240" s="188">
        <f t="shared" si="142"/>
        <v>0</v>
      </c>
      <c r="P240" s="203"/>
      <c r="Q240" s="190">
        <v>3681771</v>
      </c>
      <c r="R240" s="203"/>
      <c r="S240" s="188">
        <f t="shared" si="143"/>
        <v>452.19491525423729</v>
      </c>
      <c r="T240" s="203"/>
      <c r="U240" s="188">
        <f t="shared" si="144"/>
        <v>113.48259230671627</v>
      </c>
      <c r="V240" s="203"/>
      <c r="W240" s="190">
        <v>3691898</v>
      </c>
      <c r="X240" s="203"/>
      <c r="Y240" s="188">
        <f t="shared" si="145"/>
        <v>453.43871284696633</v>
      </c>
      <c r="Z240" s="203"/>
      <c r="AA240" s="188">
        <f t="shared" si="146"/>
        <v>120.18408873915402</v>
      </c>
      <c r="AB240" s="203"/>
      <c r="AC240" s="190">
        <v>0</v>
      </c>
      <c r="AD240" s="203"/>
      <c r="AE240" s="188">
        <f t="shared" si="147"/>
        <v>0</v>
      </c>
      <c r="AF240" s="203"/>
      <c r="AG240" s="188">
        <f t="shared" si="148"/>
        <v>0</v>
      </c>
      <c r="AH240" s="216"/>
      <c r="AI240" s="203"/>
      <c r="AJ240" s="190">
        <v>0</v>
      </c>
      <c r="AK240" s="203"/>
      <c r="AL240" s="188">
        <f t="shared" si="149"/>
        <v>0</v>
      </c>
      <c r="AM240" s="203"/>
      <c r="AN240" s="188">
        <f t="shared" si="150"/>
        <v>0</v>
      </c>
      <c r="AO240" s="203"/>
      <c r="AP240" s="190">
        <v>503900</v>
      </c>
      <c r="AQ240" s="203"/>
      <c r="AR240" s="188">
        <f t="shared" si="151"/>
        <v>61.888970768852865</v>
      </c>
      <c r="AS240" s="203"/>
      <c r="AT240" s="188">
        <f t="shared" si="152"/>
        <v>38.471589698261525</v>
      </c>
      <c r="AU240" s="203"/>
      <c r="AV240" s="190">
        <v>445831</v>
      </c>
      <c r="AW240" s="203"/>
      <c r="AX240" s="188">
        <f t="shared" si="153"/>
        <v>54.756939326946693</v>
      </c>
      <c r="AY240" s="203"/>
      <c r="AZ240" s="188">
        <f t="shared" si="154"/>
        <v>62.585379198961668</v>
      </c>
      <c r="BA240" s="203"/>
      <c r="BB240" s="190">
        <v>0</v>
      </c>
      <c r="BC240" s="203"/>
      <c r="BD240" s="188">
        <f t="shared" si="155"/>
        <v>0</v>
      </c>
      <c r="BE240" s="203"/>
      <c r="BF240" s="188">
        <f t="shared" si="156"/>
        <v>0</v>
      </c>
      <c r="BG240" s="203"/>
      <c r="BH240" s="190">
        <f t="shared" si="157"/>
        <v>8999966</v>
      </c>
      <c r="BI240" s="203"/>
      <c r="BJ240" s="203">
        <v>28</v>
      </c>
      <c r="BK240" s="203"/>
      <c r="BL240" s="190">
        <v>8142</v>
      </c>
      <c r="BM240" s="203"/>
      <c r="BN240" s="190">
        <f t="shared" si="158"/>
        <v>8142</v>
      </c>
      <c r="BO240" s="203"/>
      <c r="BP240" s="190">
        <f t="shared" si="159"/>
        <v>0</v>
      </c>
      <c r="BQ240" s="203"/>
      <c r="BR240" s="190">
        <f t="shared" si="160"/>
        <v>8142</v>
      </c>
      <c r="BS240" s="203"/>
      <c r="BT240" s="190">
        <f t="shared" si="161"/>
        <v>8142</v>
      </c>
      <c r="BU240" s="203"/>
      <c r="BV240" s="190">
        <f t="shared" si="162"/>
        <v>0</v>
      </c>
      <c r="BW240" s="203"/>
      <c r="BX240" s="190">
        <f t="shared" si="163"/>
        <v>0</v>
      </c>
      <c r="BY240" s="203"/>
      <c r="BZ240" s="190">
        <f t="shared" si="164"/>
        <v>8142</v>
      </c>
      <c r="CA240" s="203"/>
      <c r="CB240" s="190">
        <f t="shared" si="165"/>
        <v>8142</v>
      </c>
      <c r="CC240" s="203"/>
      <c r="CD240" s="190">
        <f t="shared" si="166"/>
        <v>0</v>
      </c>
    </row>
    <row r="241" spans="1:82" ht="9.75" customHeight="1" x14ac:dyDescent="0.25">
      <c r="A241" s="215">
        <v>29</v>
      </c>
      <c r="B241" s="226"/>
      <c r="C241" s="273" t="s">
        <v>240</v>
      </c>
      <c r="D241" s="203"/>
      <c r="E241" s="190">
        <v>1297060</v>
      </c>
      <c r="F241" s="203"/>
      <c r="G241" s="188">
        <f t="shared" si="139"/>
        <v>278.93763440860215</v>
      </c>
      <c r="H241" s="203"/>
      <c r="I241" s="188">
        <f t="shared" si="140"/>
        <v>148.88094320882962</v>
      </c>
      <c r="J241" s="203"/>
      <c r="K241" s="190">
        <v>0</v>
      </c>
      <c r="L241" s="203"/>
      <c r="M241" s="188">
        <f t="shared" si="141"/>
        <v>0</v>
      </c>
      <c r="N241" s="203"/>
      <c r="O241" s="188">
        <f t="shared" si="142"/>
        <v>0</v>
      </c>
      <c r="P241" s="203"/>
      <c r="Q241" s="190">
        <v>2941085</v>
      </c>
      <c r="R241" s="203"/>
      <c r="S241" s="188">
        <f t="shared" si="143"/>
        <v>632.49139784946237</v>
      </c>
      <c r="T241" s="203"/>
      <c r="U241" s="188">
        <f t="shared" si="144"/>
        <v>158.72970044190038</v>
      </c>
      <c r="V241" s="203"/>
      <c r="W241" s="190">
        <v>2826021</v>
      </c>
      <c r="X241" s="203"/>
      <c r="Y241" s="188">
        <f t="shared" si="145"/>
        <v>607.74645161290323</v>
      </c>
      <c r="Z241" s="203"/>
      <c r="AA241" s="188">
        <f t="shared" si="146"/>
        <v>161.08340863300376</v>
      </c>
      <c r="AB241" s="203"/>
      <c r="AC241" s="190">
        <v>0</v>
      </c>
      <c r="AD241" s="203"/>
      <c r="AE241" s="188">
        <f t="shared" si="147"/>
        <v>0</v>
      </c>
      <c r="AF241" s="203"/>
      <c r="AG241" s="188">
        <f t="shared" si="148"/>
        <v>0</v>
      </c>
      <c r="AH241" s="216"/>
      <c r="AI241" s="203"/>
      <c r="AJ241" s="190">
        <v>0</v>
      </c>
      <c r="AK241" s="203"/>
      <c r="AL241" s="188">
        <f t="shared" si="149"/>
        <v>0</v>
      </c>
      <c r="AM241" s="203"/>
      <c r="AN241" s="188">
        <f t="shared" si="150"/>
        <v>0</v>
      </c>
      <c r="AO241" s="203"/>
      <c r="AP241" s="190">
        <v>443237</v>
      </c>
      <c r="AQ241" s="203"/>
      <c r="AR241" s="188">
        <f t="shared" si="151"/>
        <v>95.319784946236553</v>
      </c>
      <c r="AS241" s="203"/>
      <c r="AT241" s="188">
        <f t="shared" si="152"/>
        <v>59.252942988408805</v>
      </c>
      <c r="AU241" s="203"/>
      <c r="AV241" s="190">
        <v>894964</v>
      </c>
      <c r="AW241" s="203"/>
      <c r="AX241" s="188">
        <f t="shared" si="153"/>
        <v>192.46537634408602</v>
      </c>
      <c r="AY241" s="203"/>
      <c r="AZ241" s="188">
        <f t="shared" si="154"/>
        <v>219.98158971675235</v>
      </c>
      <c r="BA241" s="203"/>
      <c r="BB241" s="190">
        <v>0</v>
      </c>
      <c r="BC241" s="203"/>
      <c r="BD241" s="188">
        <f t="shared" si="155"/>
        <v>0</v>
      </c>
      <c r="BE241" s="203"/>
      <c r="BF241" s="188">
        <f t="shared" si="156"/>
        <v>0</v>
      </c>
      <c r="BG241" s="203"/>
      <c r="BH241" s="190">
        <f t="shared" si="157"/>
        <v>8402367</v>
      </c>
      <c r="BI241" s="203"/>
      <c r="BJ241" s="203">
        <v>29</v>
      </c>
      <c r="BK241" s="203"/>
      <c r="BL241" s="190">
        <v>4650</v>
      </c>
      <c r="BM241" s="203"/>
      <c r="BN241" s="190">
        <f t="shared" si="158"/>
        <v>4650</v>
      </c>
      <c r="BO241" s="203"/>
      <c r="BP241" s="190">
        <f t="shared" si="159"/>
        <v>0</v>
      </c>
      <c r="BQ241" s="203"/>
      <c r="BR241" s="190">
        <f t="shared" si="160"/>
        <v>4650</v>
      </c>
      <c r="BS241" s="203"/>
      <c r="BT241" s="190">
        <f t="shared" si="161"/>
        <v>4650</v>
      </c>
      <c r="BU241" s="203"/>
      <c r="BV241" s="190">
        <f t="shared" si="162"/>
        <v>0</v>
      </c>
      <c r="BW241" s="203"/>
      <c r="BX241" s="190">
        <f t="shared" si="163"/>
        <v>0</v>
      </c>
      <c r="BY241" s="203"/>
      <c r="BZ241" s="190">
        <f t="shared" si="164"/>
        <v>4650</v>
      </c>
      <c r="CA241" s="203"/>
      <c r="CB241" s="190">
        <f t="shared" si="165"/>
        <v>4650</v>
      </c>
      <c r="CC241" s="203"/>
      <c r="CD241" s="190">
        <f t="shared" si="166"/>
        <v>0</v>
      </c>
    </row>
    <row r="242" spans="1:82" ht="9.75" customHeight="1" x14ac:dyDescent="0.25">
      <c r="A242" s="215">
        <v>30</v>
      </c>
      <c r="B242" s="226"/>
      <c r="C242" s="273" t="s">
        <v>241</v>
      </c>
      <c r="D242" s="203"/>
      <c r="E242" s="190">
        <v>591782</v>
      </c>
      <c r="F242" s="203"/>
      <c r="G242" s="188">
        <f t="shared" si="139"/>
        <v>92.494842138168181</v>
      </c>
      <c r="H242" s="203"/>
      <c r="I242" s="188">
        <f t="shared" si="140"/>
        <v>49.368452445216562</v>
      </c>
      <c r="J242" s="203"/>
      <c r="K242" s="190">
        <v>0</v>
      </c>
      <c r="L242" s="203"/>
      <c r="M242" s="188">
        <f t="shared" si="141"/>
        <v>0</v>
      </c>
      <c r="N242" s="203"/>
      <c r="O242" s="188">
        <f t="shared" si="142"/>
        <v>0</v>
      </c>
      <c r="P242" s="203"/>
      <c r="Q242" s="190">
        <v>1847499</v>
      </c>
      <c r="R242" s="203"/>
      <c r="S242" s="188">
        <f t="shared" si="143"/>
        <v>288.76195686151925</v>
      </c>
      <c r="T242" s="203"/>
      <c r="U242" s="188">
        <f t="shared" si="144"/>
        <v>72.467545119965422</v>
      </c>
      <c r="V242" s="203"/>
      <c r="W242" s="190">
        <v>1463727</v>
      </c>
      <c r="X242" s="203"/>
      <c r="Y242" s="188">
        <f t="shared" si="145"/>
        <v>228.77883713660518</v>
      </c>
      <c r="Z242" s="203"/>
      <c r="AA242" s="188">
        <f t="shared" si="146"/>
        <v>60.637910449754351</v>
      </c>
      <c r="AB242" s="203"/>
      <c r="AC242" s="190">
        <v>11721</v>
      </c>
      <c r="AD242" s="203"/>
      <c r="AE242" s="188">
        <f t="shared" si="147"/>
        <v>1.8319787433572992</v>
      </c>
      <c r="AF242" s="203"/>
      <c r="AG242" s="188">
        <f t="shared" si="148"/>
        <v>56.195784551650277</v>
      </c>
      <c r="AH242" s="216"/>
      <c r="AI242" s="203"/>
      <c r="AJ242" s="190">
        <v>0</v>
      </c>
      <c r="AK242" s="203"/>
      <c r="AL242" s="188">
        <f t="shared" si="149"/>
        <v>0</v>
      </c>
      <c r="AM242" s="203"/>
      <c r="AN242" s="188">
        <f t="shared" si="150"/>
        <v>0</v>
      </c>
      <c r="AO242" s="203"/>
      <c r="AP242" s="190">
        <v>177662</v>
      </c>
      <c r="AQ242" s="203"/>
      <c r="AR242" s="188">
        <f t="shared" si="151"/>
        <v>27.768365114098156</v>
      </c>
      <c r="AS242" s="203"/>
      <c r="AT242" s="188">
        <f t="shared" si="152"/>
        <v>17.261446360952377</v>
      </c>
      <c r="AU242" s="203"/>
      <c r="AV242" s="190">
        <v>173773</v>
      </c>
      <c r="AW242" s="203"/>
      <c r="AX242" s="188">
        <f t="shared" si="153"/>
        <v>27.16051891216005</v>
      </c>
      <c r="AY242" s="203"/>
      <c r="AZ242" s="188">
        <f t="shared" si="154"/>
        <v>31.043579065084536</v>
      </c>
      <c r="BA242" s="203"/>
      <c r="BB242" s="190">
        <v>0</v>
      </c>
      <c r="BC242" s="203"/>
      <c r="BD242" s="188">
        <f t="shared" si="155"/>
        <v>0</v>
      </c>
      <c r="BE242" s="203"/>
      <c r="BF242" s="188">
        <f t="shared" si="156"/>
        <v>0</v>
      </c>
      <c r="BG242" s="203"/>
      <c r="BH242" s="190">
        <f t="shared" si="157"/>
        <v>4266164</v>
      </c>
      <c r="BI242" s="203"/>
      <c r="BJ242" s="203">
        <v>30</v>
      </c>
      <c r="BK242" s="203"/>
      <c r="BL242" s="190">
        <v>6398</v>
      </c>
      <c r="BM242" s="203"/>
      <c r="BN242" s="190">
        <f t="shared" si="158"/>
        <v>6398</v>
      </c>
      <c r="BO242" s="203"/>
      <c r="BP242" s="190">
        <f t="shared" si="159"/>
        <v>0</v>
      </c>
      <c r="BQ242" s="203"/>
      <c r="BR242" s="190">
        <f t="shared" si="160"/>
        <v>6398</v>
      </c>
      <c r="BS242" s="203"/>
      <c r="BT242" s="190">
        <f t="shared" si="161"/>
        <v>6398</v>
      </c>
      <c r="BU242" s="203"/>
      <c r="BV242" s="190">
        <f t="shared" si="162"/>
        <v>6398</v>
      </c>
      <c r="BW242" s="203"/>
      <c r="BX242" s="190">
        <f t="shared" si="163"/>
        <v>0</v>
      </c>
      <c r="BY242" s="203"/>
      <c r="BZ242" s="190">
        <f t="shared" si="164"/>
        <v>6398</v>
      </c>
      <c r="CA242" s="203"/>
      <c r="CB242" s="190">
        <f t="shared" si="165"/>
        <v>6398</v>
      </c>
      <c r="CC242" s="203"/>
      <c r="CD242" s="190">
        <f t="shared" si="166"/>
        <v>0</v>
      </c>
    </row>
    <row r="243" spans="1:82" ht="9.75" customHeight="1" x14ac:dyDescent="0.25">
      <c r="A243" s="215">
        <v>31</v>
      </c>
      <c r="B243" s="226"/>
      <c r="C243" s="273" t="s">
        <v>208</v>
      </c>
      <c r="D243" s="203"/>
      <c r="E243" s="190">
        <v>852328</v>
      </c>
      <c r="F243" s="203"/>
      <c r="G243" s="188">
        <f t="shared" si="139"/>
        <v>184.20747784741732</v>
      </c>
      <c r="H243" s="203"/>
      <c r="I243" s="188">
        <f t="shared" si="140"/>
        <v>98.319407871185845</v>
      </c>
      <c r="J243" s="203"/>
      <c r="K243" s="190">
        <v>0</v>
      </c>
      <c r="L243" s="203"/>
      <c r="M243" s="188">
        <f t="shared" ref="M243:M250" si="167">(K243/$BL243)</f>
        <v>0</v>
      </c>
      <c r="N243" s="203"/>
      <c r="O243" s="188">
        <f t="shared" si="142"/>
        <v>0</v>
      </c>
      <c r="P243" s="203"/>
      <c r="Q243" s="190">
        <v>2206756</v>
      </c>
      <c r="R243" s="203"/>
      <c r="S243" s="188">
        <f t="shared" si="143"/>
        <v>476.93019234925436</v>
      </c>
      <c r="T243" s="203"/>
      <c r="U243" s="188">
        <f t="shared" si="144"/>
        <v>119.69014412005166</v>
      </c>
      <c r="V243" s="203"/>
      <c r="W243" s="190">
        <v>1434573</v>
      </c>
      <c r="X243" s="203"/>
      <c r="Y243" s="188">
        <f t="shared" si="145"/>
        <v>310.04387291981845</v>
      </c>
      <c r="Z243" s="203"/>
      <c r="AA243" s="188">
        <f t="shared" si="146"/>
        <v>82.177236482678396</v>
      </c>
      <c r="AB243" s="203"/>
      <c r="AC243" s="190">
        <v>11324</v>
      </c>
      <c r="AD243" s="203"/>
      <c r="AE243" s="188">
        <f t="shared" si="147"/>
        <v>2.4473741084936242</v>
      </c>
      <c r="AF243" s="203"/>
      <c r="AG243" s="188">
        <f t="shared" si="148"/>
        <v>75.072982487860315</v>
      </c>
      <c r="AH243" s="216"/>
      <c r="AI243" s="203"/>
      <c r="AJ243" s="190">
        <v>0</v>
      </c>
      <c r="AK243" s="203"/>
      <c r="AL243" s="188">
        <f t="shared" ref="AL243:AL250" si="168">(AJ243/$BL243)</f>
        <v>0</v>
      </c>
      <c r="AM243" s="203"/>
      <c r="AN243" s="188">
        <f t="shared" si="150"/>
        <v>0</v>
      </c>
      <c r="AO243" s="203"/>
      <c r="AP243" s="190">
        <v>523943</v>
      </c>
      <c r="AQ243" s="203"/>
      <c r="AR243" s="188">
        <f t="shared" si="151"/>
        <v>113.23600605143722</v>
      </c>
      <c r="AS243" s="203"/>
      <c r="AT243" s="188">
        <f t="shared" si="152"/>
        <v>70.390072896045012</v>
      </c>
      <c r="AU243" s="203"/>
      <c r="AV243" s="190">
        <v>397942</v>
      </c>
      <c r="AW243" s="203"/>
      <c r="AX243" s="188">
        <f t="shared" si="153"/>
        <v>86.004322455154522</v>
      </c>
      <c r="AY243" s="203"/>
      <c r="AZ243" s="188">
        <f t="shared" si="154"/>
        <v>98.300109534368303</v>
      </c>
      <c r="BA243" s="203"/>
      <c r="BB243" s="190">
        <v>0</v>
      </c>
      <c r="BC243" s="203"/>
      <c r="BD243" s="188">
        <f t="shared" ref="BD243:BD250" si="169">(BB243/$BL243)</f>
        <v>0</v>
      </c>
      <c r="BE243" s="203"/>
      <c r="BF243" s="188">
        <f t="shared" si="156"/>
        <v>0</v>
      </c>
      <c r="BG243" s="203"/>
      <c r="BH243" s="190">
        <f t="shared" ref="BH243:BH250" si="170">(E243+K243+Q243+W243+AC243+AJ243+AP243+AV243+BB243)</f>
        <v>5426866</v>
      </c>
      <c r="BI243" s="203"/>
      <c r="BJ243" s="203">
        <v>31</v>
      </c>
      <c r="BK243" s="203"/>
      <c r="BL243" s="190">
        <v>4627</v>
      </c>
      <c r="BM243" s="203"/>
      <c r="BN243" s="190">
        <f t="shared" ref="BN243:BN250" si="171">IF(E243,BL243,0)</f>
        <v>4627</v>
      </c>
      <c r="BO243" s="203"/>
      <c r="BP243" s="190">
        <f t="shared" ref="BP243:BP250" si="172">IF(K243,BL243,0)</f>
        <v>0</v>
      </c>
      <c r="BQ243" s="203"/>
      <c r="BR243" s="190">
        <f t="shared" ref="BR243:BR250" si="173">IF(Q243,BL243,0)</f>
        <v>4627</v>
      </c>
      <c r="BS243" s="203"/>
      <c r="BT243" s="190">
        <f t="shared" ref="BT243:BT250" si="174">IF(W243,BL243,0)</f>
        <v>4627</v>
      </c>
      <c r="BU243" s="203"/>
      <c r="BV243" s="190">
        <f t="shared" ref="BV243:BV250" si="175">IF(AC243,BL243,0)</f>
        <v>4627</v>
      </c>
      <c r="BW243" s="203"/>
      <c r="BX243" s="190">
        <f t="shared" ref="BX243:BX250" si="176">IF(AJ243,BL243,0)</f>
        <v>0</v>
      </c>
      <c r="BY243" s="203"/>
      <c r="BZ243" s="190">
        <f t="shared" ref="BZ243:BZ250" si="177">IF(AP243,BL243,0)</f>
        <v>4627</v>
      </c>
      <c r="CA243" s="203"/>
      <c r="CB243" s="190">
        <f t="shared" ref="CB243:CB250" si="178">IF(AV243,BL243,0)</f>
        <v>4627</v>
      </c>
      <c r="CC243" s="203"/>
      <c r="CD243" s="190">
        <f t="shared" ref="CD243:CD250" si="179">IF(BB243,$BL243,0)</f>
        <v>0</v>
      </c>
    </row>
    <row r="244" spans="1:82" ht="9.75" customHeight="1" x14ac:dyDescent="0.25">
      <c r="A244" s="215">
        <v>32</v>
      </c>
      <c r="B244" s="226"/>
      <c r="C244" s="273" t="s">
        <v>242</v>
      </c>
      <c r="D244" s="203"/>
      <c r="E244" s="190">
        <v>5009749</v>
      </c>
      <c r="F244" s="203"/>
      <c r="G244" s="188">
        <f t="shared" si="139"/>
        <v>319.3567285013068</v>
      </c>
      <c r="H244" s="203"/>
      <c r="I244" s="188">
        <f t="shared" si="140"/>
        <v>170.45434209753375</v>
      </c>
      <c r="J244" s="203"/>
      <c r="K244" s="190">
        <v>0</v>
      </c>
      <c r="L244" s="203"/>
      <c r="M244" s="188">
        <f t="shared" si="167"/>
        <v>0</v>
      </c>
      <c r="N244" s="203"/>
      <c r="O244" s="188">
        <f t="shared" si="142"/>
        <v>0</v>
      </c>
      <c r="P244" s="203"/>
      <c r="Q244" s="190">
        <v>7548576</v>
      </c>
      <c r="R244" s="203"/>
      <c r="S244" s="188">
        <f t="shared" si="143"/>
        <v>481.19946452476574</v>
      </c>
      <c r="T244" s="203"/>
      <c r="U244" s="188">
        <f t="shared" si="144"/>
        <v>120.76155836509589</v>
      </c>
      <c r="V244" s="203"/>
      <c r="W244" s="190">
        <v>11629467</v>
      </c>
      <c r="X244" s="203"/>
      <c r="Y244" s="188">
        <f t="shared" si="145"/>
        <v>741.34423407917382</v>
      </c>
      <c r="Z244" s="203"/>
      <c r="AA244" s="188">
        <f t="shared" si="146"/>
        <v>196.49354739788555</v>
      </c>
      <c r="AB244" s="203"/>
      <c r="AC244" s="190">
        <v>223435</v>
      </c>
      <c r="AD244" s="203"/>
      <c r="AE244" s="188">
        <f t="shared" si="147"/>
        <v>14.243322496334544</v>
      </c>
      <c r="AF244" s="203"/>
      <c r="AG244" s="188">
        <f t="shared" si="148"/>
        <v>436.91264716142024</v>
      </c>
      <c r="AH244" s="216"/>
      <c r="AI244" s="203"/>
      <c r="AJ244" s="190">
        <v>0</v>
      </c>
      <c r="AK244" s="203"/>
      <c r="AL244" s="188">
        <f t="shared" si="168"/>
        <v>0</v>
      </c>
      <c r="AM244" s="203"/>
      <c r="AN244" s="188">
        <f t="shared" si="150"/>
        <v>0</v>
      </c>
      <c r="AO244" s="203"/>
      <c r="AP244" s="190">
        <v>3575584</v>
      </c>
      <c r="AQ244" s="203"/>
      <c r="AR244" s="188">
        <f t="shared" si="151"/>
        <v>227.93293810161279</v>
      </c>
      <c r="AS244" s="203"/>
      <c r="AT244" s="188">
        <f t="shared" si="152"/>
        <v>141.6882905698227</v>
      </c>
      <c r="AU244" s="203"/>
      <c r="AV244" s="190">
        <v>977784</v>
      </c>
      <c r="AW244" s="203"/>
      <c r="AX244" s="188">
        <f t="shared" si="153"/>
        <v>62.33084719831708</v>
      </c>
      <c r="AY244" s="203"/>
      <c r="AZ244" s="188">
        <f t="shared" si="154"/>
        <v>71.242106583182832</v>
      </c>
      <c r="BA244" s="203"/>
      <c r="BB244" s="190">
        <v>0</v>
      </c>
      <c r="BC244" s="203"/>
      <c r="BD244" s="188">
        <f t="shared" si="169"/>
        <v>0</v>
      </c>
      <c r="BE244" s="203"/>
      <c r="BF244" s="188">
        <f t="shared" si="156"/>
        <v>0</v>
      </c>
      <c r="BG244" s="203"/>
      <c r="BH244" s="190">
        <f t="shared" si="170"/>
        <v>28964595</v>
      </c>
      <c r="BI244" s="203"/>
      <c r="BJ244" s="203">
        <v>32</v>
      </c>
      <c r="BK244" s="203"/>
      <c r="BL244" s="190">
        <v>15687</v>
      </c>
      <c r="BM244" s="203"/>
      <c r="BN244" s="190">
        <f t="shared" si="171"/>
        <v>15687</v>
      </c>
      <c r="BO244" s="203"/>
      <c r="BP244" s="190">
        <f t="shared" si="172"/>
        <v>0</v>
      </c>
      <c r="BQ244" s="203"/>
      <c r="BR244" s="190">
        <f t="shared" si="173"/>
        <v>15687</v>
      </c>
      <c r="BS244" s="203"/>
      <c r="BT244" s="190">
        <f t="shared" si="174"/>
        <v>15687</v>
      </c>
      <c r="BU244" s="203"/>
      <c r="BV244" s="190">
        <f t="shared" si="175"/>
        <v>15687</v>
      </c>
      <c r="BW244" s="203"/>
      <c r="BX244" s="190">
        <f t="shared" si="176"/>
        <v>0</v>
      </c>
      <c r="BY244" s="203"/>
      <c r="BZ244" s="190">
        <f t="shared" si="177"/>
        <v>15687</v>
      </c>
      <c r="CA244" s="203"/>
      <c r="CB244" s="190">
        <f t="shared" si="178"/>
        <v>15687</v>
      </c>
      <c r="CC244" s="203"/>
      <c r="CD244" s="190">
        <f t="shared" si="179"/>
        <v>0</v>
      </c>
    </row>
    <row r="245" spans="1:82" ht="9.75" customHeight="1" x14ac:dyDescent="0.25">
      <c r="A245" s="215">
        <v>33</v>
      </c>
      <c r="B245" s="226"/>
      <c r="C245" s="273" t="s">
        <v>243</v>
      </c>
      <c r="D245" s="203"/>
      <c r="E245" s="190">
        <v>568284</v>
      </c>
      <c r="F245" s="203"/>
      <c r="G245" s="188">
        <f t="shared" si="139"/>
        <v>70.17584588787355</v>
      </c>
      <c r="H245" s="203"/>
      <c r="I245" s="188">
        <f t="shared" si="140"/>
        <v>37.455849758012718</v>
      </c>
      <c r="J245" s="203"/>
      <c r="K245" s="190">
        <v>0</v>
      </c>
      <c r="L245" s="203"/>
      <c r="M245" s="188">
        <f t="shared" si="167"/>
        <v>0</v>
      </c>
      <c r="N245" s="203"/>
      <c r="O245" s="188">
        <f t="shared" si="142"/>
        <v>0</v>
      </c>
      <c r="P245" s="203"/>
      <c r="Q245" s="190">
        <v>3662823</v>
      </c>
      <c r="R245" s="203"/>
      <c r="S245" s="188">
        <f t="shared" si="143"/>
        <v>452.31205235860705</v>
      </c>
      <c r="T245" s="203"/>
      <c r="U245" s="188">
        <f t="shared" si="144"/>
        <v>113.51198897131987</v>
      </c>
      <c r="V245" s="203"/>
      <c r="W245" s="190">
        <v>2632172</v>
      </c>
      <c r="X245" s="203"/>
      <c r="Y245" s="188">
        <f t="shared" si="145"/>
        <v>325.03976290442085</v>
      </c>
      <c r="Z245" s="203"/>
      <c r="AA245" s="188">
        <f t="shared" si="146"/>
        <v>86.151902345053273</v>
      </c>
      <c r="AB245" s="203"/>
      <c r="AC245" s="190">
        <v>7723</v>
      </c>
      <c r="AD245" s="203"/>
      <c r="AE245" s="188">
        <f t="shared" si="147"/>
        <v>0.95369226969622134</v>
      </c>
      <c r="AF245" s="203"/>
      <c r="AG245" s="188">
        <f t="shared" si="148"/>
        <v>29.254425309655801</v>
      </c>
      <c r="AH245" s="216"/>
      <c r="AI245" s="203"/>
      <c r="AJ245" s="190">
        <v>0</v>
      </c>
      <c r="AK245" s="203"/>
      <c r="AL245" s="188">
        <f t="shared" si="168"/>
        <v>0</v>
      </c>
      <c r="AM245" s="203"/>
      <c r="AN245" s="188">
        <f t="shared" si="150"/>
        <v>0</v>
      </c>
      <c r="AO245" s="203"/>
      <c r="AP245" s="190">
        <v>571157</v>
      </c>
      <c r="AQ245" s="203"/>
      <c r="AR245" s="188">
        <f t="shared" si="151"/>
        <v>70.530624845640901</v>
      </c>
      <c r="AS245" s="203"/>
      <c r="AT245" s="188">
        <f t="shared" si="152"/>
        <v>43.843438120142473</v>
      </c>
      <c r="AU245" s="203"/>
      <c r="AV245" s="190">
        <v>524822</v>
      </c>
      <c r="AW245" s="203"/>
      <c r="AX245" s="188">
        <f t="shared" si="153"/>
        <v>64.808841689306007</v>
      </c>
      <c r="AY245" s="203"/>
      <c r="AZ245" s="188">
        <f t="shared" si="154"/>
        <v>74.074372717443552</v>
      </c>
      <c r="BA245" s="203"/>
      <c r="BB245" s="190">
        <v>0</v>
      </c>
      <c r="BC245" s="203"/>
      <c r="BD245" s="188">
        <f t="shared" si="169"/>
        <v>0</v>
      </c>
      <c r="BE245" s="203"/>
      <c r="BF245" s="188">
        <f t="shared" si="156"/>
        <v>0</v>
      </c>
      <c r="BG245" s="203"/>
      <c r="BH245" s="190">
        <f t="shared" si="170"/>
        <v>7966981</v>
      </c>
      <c r="BI245" s="203"/>
      <c r="BJ245" s="203">
        <v>33</v>
      </c>
      <c r="BK245" s="203"/>
      <c r="BL245" s="190">
        <v>8098</v>
      </c>
      <c r="BM245" s="203"/>
      <c r="BN245" s="190">
        <f t="shared" si="171"/>
        <v>8098</v>
      </c>
      <c r="BO245" s="203"/>
      <c r="BP245" s="190">
        <f t="shared" si="172"/>
        <v>0</v>
      </c>
      <c r="BQ245" s="203"/>
      <c r="BR245" s="190">
        <f t="shared" si="173"/>
        <v>8098</v>
      </c>
      <c r="BS245" s="203"/>
      <c r="BT245" s="190">
        <f t="shared" si="174"/>
        <v>8098</v>
      </c>
      <c r="BU245" s="203"/>
      <c r="BV245" s="190">
        <f t="shared" si="175"/>
        <v>8098</v>
      </c>
      <c r="BW245" s="203"/>
      <c r="BX245" s="190">
        <f t="shared" si="176"/>
        <v>0</v>
      </c>
      <c r="BY245" s="203"/>
      <c r="BZ245" s="190">
        <f t="shared" si="177"/>
        <v>8098</v>
      </c>
      <c r="CA245" s="203"/>
      <c r="CB245" s="190">
        <f t="shared" si="178"/>
        <v>8098</v>
      </c>
      <c r="CC245" s="203"/>
      <c r="CD245" s="190">
        <f t="shared" si="179"/>
        <v>0</v>
      </c>
    </row>
    <row r="246" spans="1:82" ht="9.75" customHeight="1" x14ac:dyDescent="0.25">
      <c r="A246" s="215">
        <v>34</v>
      </c>
      <c r="B246" s="226"/>
      <c r="C246" s="273" t="s">
        <v>244</v>
      </c>
      <c r="D246" s="203"/>
      <c r="E246" s="190">
        <v>1292870</v>
      </c>
      <c r="F246" s="203"/>
      <c r="G246" s="188">
        <f t="shared" si="139"/>
        <v>134.5198210383935</v>
      </c>
      <c r="H246" s="203"/>
      <c r="I246" s="188">
        <f t="shared" si="140"/>
        <v>71.798980725353715</v>
      </c>
      <c r="J246" s="203"/>
      <c r="K246" s="190">
        <v>0</v>
      </c>
      <c r="L246" s="203"/>
      <c r="M246" s="188">
        <f t="shared" si="167"/>
        <v>0</v>
      </c>
      <c r="N246" s="203"/>
      <c r="O246" s="188">
        <f t="shared" si="142"/>
        <v>0</v>
      </c>
      <c r="P246" s="203"/>
      <c r="Q246" s="190">
        <v>4438187</v>
      </c>
      <c r="R246" s="203"/>
      <c r="S246" s="188">
        <f t="shared" si="143"/>
        <v>461.78202060139421</v>
      </c>
      <c r="T246" s="203"/>
      <c r="U246" s="188">
        <f t="shared" si="144"/>
        <v>115.88856709946964</v>
      </c>
      <c r="V246" s="203"/>
      <c r="W246" s="190">
        <v>4975190</v>
      </c>
      <c r="X246" s="203"/>
      <c r="Y246" s="188">
        <f t="shared" si="145"/>
        <v>517.65581104983869</v>
      </c>
      <c r="Z246" s="203"/>
      <c r="AA246" s="188">
        <f t="shared" si="146"/>
        <v>137.20485297987673</v>
      </c>
      <c r="AB246" s="203"/>
      <c r="AC246" s="190">
        <v>179366</v>
      </c>
      <c r="AD246" s="203"/>
      <c r="AE246" s="188">
        <f t="shared" si="147"/>
        <v>18.662574133805016</v>
      </c>
      <c r="AF246" s="203"/>
      <c r="AG246" s="188">
        <f t="shared" si="148"/>
        <v>572.47279697172985</v>
      </c>
      <c r="AH246" s="216"/>
      <c r="AI246" s="203"/>
      <c r="AJ246" s="190">
        <v>0</v>
      </c>
      <c r="AK246" s="203"/>
      <c r="AL246" s="188">
        <f t="shared" si="168"/>
        <v>0</v>
      </c>
      <c r="AM246" s="203"/>
      <c r="AN246" s="188">
        <f t="shared" si="150"/>
        <v>0</v>
      </c>
      <c r="AO246" s="203"/>
      <c r="AP246" s="190">
        <v>2420804</v>
      </c>
      <c r="AQ246" s="203"/>
      <c r="AR246" s="188">
        <f t="shared" si="151"/>
        <v>251.87847258349808</v>
      </c>
      <c r="AS246" s="203"/>
      <c r="AT246" s="188">
        <f t="shared" si="152"/>
        <v>156.57337859517233</v>
      </c>
      <c r="AU246" s="203"/>
      <c r="AV246" s="190">
        <v>1097412</v>
      </c>
      <c r="AW246" s="203"/>
      <c r="AX246" s="188">
        <f t="shared" si="153"/>
        <v>114.1829154094267</v>
      </c>
      <c r="AY246" s="203"/>
      <c r="AZ246" s="188">
        <f t="shared" si="154"/>
        <v>130.50731371731715</v>
      </c>
      <c r="BA246" s="203"/>
      <c r="BB246" s="190">
        <v>0</v>
      </c>
      <c r="BC246" s="203"/>
      <c r="BD246" s="188">
        <f t="shared" si="169"/>
        <v>0</v>
      </c>
      <c r="BE246" s="203"/>
      <c r="BF246" s="188">
        <f t="shared" si="156"/>
        <v>0</v>
      </c>
      <c r="BG246" s="203"/>
      <c r="BH246" s="190">
        <f t="shared" si="170"/>
        <v>14403829</v>
      </c>
      <c r="BI246" s="203"/>
      <c r="BJ246" s="203">
        <v>34</v>
      </c>
      <c r="BK246" s="203"/>
      <c r="BL246" s="190">
        <v>9611</v>
      </c>
      <c r="BM246" s="203"/>
      <c r="BN246" s="190">
        <f t="shared" si="171"/>
        <v>9611</v>
      </c>
      <c r="BO246" s="203"/>
      <c r="BP246" s="190">
        <f t="shared" si="172"/>
        <v>0</v>
      </c>
      <c r="BQ246" s="203"/>
      <c r="BR246" s="190">
        <f t="shared" si="173"/>
        <v>9611</v>
      </c>
      <c r="BS246" s="203"/>
      <c r="BT246" s="190">
        <f t="shared" si="174"/>
        <v>9611</v>
      </c>
      <c r="BU246" s="203"/>
      <c r="BV246" s="190">
        <f t="shared" si="175"/>
        <v>9611</v>
      </c>
      <c r="BW246" s="203"/>
      <c r="BX246" s="190">
        <f t="shared" si="176"/>
        <v>0</v>
      </c>
      <c r="BY246" s="203"/>
      <c r="BZ246" s="190">
        <f t="shared" si="177"/>
        <v>9611</v>
      </c>
      <c r="CA246" s="203"/>
      <c r="CB246" s="190">
        <f t="shared" si="178"/>
        <v>9611</v>
      </c>
      <c r="CC246" s="203"/>
      <c r="CD246" s="190">
        <f t="shared" si="179"/>
        <v>0</v>
      </c>
    </row>
    <row r="247" spans="1:82" ht="9.75" customHeight="1" x14ac:dyDescent="0.25">
      <c r="A247" s="215">
        <v>35</v>
      </c>
      <c r="B247" s="226"/>
      <c r="C247" s="273" t="s">
        <v>245</v>
      </c>
      <c r="D247" s="203"/>
      <c r="E247" s="190">
        <v>663739</v>
      </c>
      <c r="F247" s="203"/>
      <c r="G247" s="188">
        <f t="shared" si="139"/>
        <v>200.7679975801573</v>
      </c>
      <c r="H247" s="203"/>
      <c r="I247" s="188">
        <f t="shared" si="140"/>
        <v>107.15846540125405</v>
      </c>
      <c r="J247" s="203"/>
      <c r="K247" s="190">
        <v>0</v>
      </c>
      <c r="L247" s="203"/>
      <c r="M247" s="188">
        <f t="shared" si="167"/>
        <v>0</v>
      </c>
      <c r="N247" s="203"/>
      <c r="O247" s="188">
        <f t="shared" si="142"/>
        <v>0</v>
      </c>
      <c r="P247" s="203"/>
      <c r="Q247" s="190">
        <v>1099423</v>
      </c>
      <c r="R247" s="203"/>
      <c r="S247" s="188">
        <f t="shared" si="143"/>
        <v>332.5538415003025</v>
      </c>
      <c r="T247" s="203"/>
      <c r="U247" s="188">
        <f t="shared" si="144"/>
        <v>83.457532895506247</v>
      </c>
      <c r="V247" s="203"/>
      <c r="W247" s="190">
        <v>1001372</v>
      </c>
      <c r="X247" s="203"/>
      <c r="Y247" s="188">
        <f t="shared" si="145"/>
        <v>302.89534180278281</v>
      </c>
      <c r="Z247" s="203"/>
      <c r="AA247" s="188">
        <f t="shared" si="146"/>
        <v>80.282515820805017</v>
      </c>
      <c r="AB247" s="203"/>
      <c r="AC247" s="190">
        <v>4573</v>
      </c>
      <c r="AD247" s="203"/>
      <c r="AE247" s="188">
        <f t="shared" si="147"/>
        <v>1.3832425892317</v>
      </c>
      <c r="AF247" s="203"/>
      <c r="AG247" s="188">
        <f t="shared" si="148"/>
        <v>42.430843048254182</v>
      </c>
      <c r="AH247" s="216"/>
      <c r="AI247" s="203"/>
      <c r="AJ247" s="190">
        <v>10599752</v>
      </c>
      <c r="AK247" s="203"/>
      <c r="AL247" s="188">
        <f t="shared" si="168"/>
        <v>3206.216575922565</v>
      </c>
      <c r="AM247" s="203"/>
      <c r="AN247" s="188">
        <f t="shared" si="150"/>
        <v>224.38726690331038</v>
      </c>
      <c r="AO247" s="203"/>
      <c r="AP247" s="190">
        <v>170798</v>
      </c>
      <c r="AQ247" s="203"/>
      <c r="AR247" s="188">
        <f t="shared" si="151"/>
        <v>51.663036902601334</v>
      </c>
      <c r="AS247" s="203"/>
      <c r="AT247" s="188">
        <f t="shared" si="152"/>
        <v>32.114916981028713</v>
      </c>
      <c r="AU247" s="203"/>
      <c r="AV247" s="190">
        <v>332238</v>
      </c>
      <c r="AW247" s="203"/>
      <c r="AX247" s="188">
        <f t="shared" si="153"/>
        <v>100.49546279491832</v>
      </c>
      <c r="AY247" s="203"/>
      <c r="AZ247" s="188">
        <f t="shared" si="154"/>
        <v>114.86300593320287</v>
      </c>
      <c r="BA247" s="203"/>
      <c r="BB247" s="190">
        <v>0</v>
      </c>
      <c r="BC247" s="203"/>
      <c r="BD247" s="188">
        <f t="shared" si="169"/>
        <v>0</v>
      </c>
      <c r="BE247" s="203"/>
      <c r="BF247" s="188">
        <f t="shared" si="156"/>
        <v>0</v>
      </c>
      <c r="BG247" s="203"/>
      <c r="BH247" s="190">
        <f t="shared" si="170"/>
        <v>13871895</v>
      </c>
      <c r="BI247" s="203"/>
      <c r="BJ247" s="203">
        <v>35</v>
      </c>
      <c r="BK247" s="203"/>
      <c r="BL247" s="190">
        <v>3306</v>
      </c>
      <c r="BM247" s="203"/>
      <c r="BN247" s="190">
        <f t="shared" si="171"/>
        <v>3306</v>
      </c>
      <c r="BO247" s="203"/>
      <c r="BP247" s="190">
        <f t="shared" si="172"/>
        <v>0</v>
      </c>
      <c r="BQ247" s="203"/>
      <c r="BR247" s="190">
        <f t="shared" si="173"/>
        <v>3306</v>
      </c>
      <c r="BS247" s="203"/>
      <c r="BT247" s="190">
        <f t="shared" si="174"/>
        <v>3306</v>
      </c>
      <c r="BU247" s="203"/>
      <c r="BV247" s="190">
        <f t="shared" si="175"/>
        <v>3306</v>
      </c>
      <c r="BW247" s="203"/>
      <c r="BX247" s="190">
        <f t="shared" si="176"/>
        <v>3306</v>
      </c>
      <c r="BY247" s="203"/>
      <c r="BZ247" s="190">
        <f t="shared" si="177"/>
        <v>3306</v>
      </c>
      <c r="CA247" s="203"/>
      <c r="CB247" s="190">
        <f t="shared" si="178"/>
        <v>3306</v>
      </c>
      <c r="CC247" s="203"/>
      <c r="CD247" s="190">
        <f t="shared" si="179"/>
        <v>0</v>
      </c>
    </row>
    <row r="248" spans="1:82" ht="9.75" customHeight="1" x14ac:dyDescent="0.25">
      <c r="A248" s="215">
        <v>36</v>
      </c>
      <c r="B248" s="226"/>
      <c r="C248" s="273" t="s">
        <v>212</v>
      </c>
      <c r="D248" s="203"/>
      <c r="E248" s="190">
        <v>437991</v>
      </c>
      <c r="F248" s="203"/>
      <c r="G248" s="188">
        <f t="shared" si="139"/>
        <v>133.29001825928179</v>
      </c>
      <c r="H248" s="203"/>
      <c r="I248" s="188">
        <f t="shared" si="140"/>
        <v>71.142582394224306</v>
      </c>
      <c r="J248" s="203"/>
      <c r="K248" s="190">
        <v>0</v>
      </c>
      <c r="L248" s="203"/>
      <c r="M248" s="188">
        <f>(K248/$BL248)</f>
        <v>0</v>
      </c>
      <c r="N248" s="203"/>
      <c r="O248" s="188">
        <f t="shared" si="142"/>
        <v>0</v>
      </c>
      <c r="P248" s="203"/>
      <c r="Q248" s="190">
        <v>1252966</v>
      </c>
      <c r="R248" s="203"/>
      <c r="S248" s="188">
        <f t="shared" si="143"/>
        <v>381.30432136335969</v>
      </c>
      <c r="T248" s="203"/>
      <c r="U248" s="188">
        <f t="shared" si="144"/>
        <v>95.691927057027641</v>
      </c>
      <c r="V248" s="203"/>
      <c r="W248" s="190">
        <v>1033272</v>
      </c>
      <c r="X248" s="203"/>
      <c r="Y248" s="188">
        <f t="shared" si="145"/>
        <v>314.44674376141205</v>
      </c>
      <c r="Z248" s="203"/>
      <c r="AA248" s="188">
        <f t="shared" si="146"/>
        <v>83.344218932436064</v>
      </c>
      <c r="AB248" s="203"/>
      <c r="AC248" s="190">
        <v>10455</v>
      </c>
      <c r="AD248" s="203"/>
      <c r="AE248" s="188">
        <f t="shared" si="147"/>
        <v>3.1816798539257456</v>
      </c>
      <c r="AF248" s="203"/>
      <c r="AG248" s="188">
        <f t="shared" si="148"/>
        <v>97.597745733595403</v>
      </c>
      <c r="AH248" s="216"/>
      <c r="AI248" s="203"/>
      <c r="AJ248" s="190">
        <v>0</v>
      </c>
      <c r="AK248" s="203"/>
      <c r="AL248" s="188">
        <f>(AJ248/$BL248)</f>
        <v>0</v>
      </c>
      <c r="AM248" s="203"/>
      <c r="AN248" s="188">
        <f t="shared" si="150"/>
        <v>0</v>
      </c>
      <c r="AO248" s="203"/>
      <c r="AP248" s="190">
        <v>171535</v>
      </c>
      <c r="AQ248" s="203"/>
      <c r="AR248" s="188">
        <f t="shared" si="151"/>
        <v>52.201765063907487</v>
      </c>
      <c r="AS248" s="203"/>
      <c r="AT248" s="188">
        <f t="shared" si="152"/>
        <v>32.44980264035042</v>
      </c>
      <c r="AU248" s="203"/>
      <c r="AV248" s="190">
        <v>146487</v>
      </c>
      <c r="AW248" s="203"/>
      <c r="AX248" s="188">
        <f t="shared" si="153"/>
        <v>44.579123554473526</v>
      </c>
      <c r="AY248" s="203"/>
      <c r="AZ248" s="188">
        <f t="shared" si="154"/>
        <v>50.952470797451767</v>
      </c>
      <c r="BA248" s="203"/>
      <c r="BB248" s="190">
        <v>0</v>
      </c>
      <c r="BC248" s="203"/>
      <c r="BD248" s="188">
        <f>(BB248/$BL248)</f>
        <v>0</v>
      </c>
      <c r="BE248" s="203"/>
      <c r="BF248" s="188">
        <f t="shared" si="156"/>
        <v>0</v>
      </c>
      <c r="BG248" s="203"/>
      <c r="BH248" s="190">
        <f>(E248+K248+Q248+W248+AC248+AJ248+AP248+AV248+BB248)</f>
        <v>3052706</v>
      </c>
      <c r="BI248" s="203"/>
      <c r="BJ248" s="203">
        <v>36</v>
      </c>
      <c r="BK248" s="203"/>
      <c r="BL248" s="190">
        <v>3286</v>
      </c>
      <c r="BM248" s="203"/>
      <c r="BN248" s="190">
        <f>IF(E248,BL248,0)</f>
        <v>3286</v>
      </c>
      <c r="BO248" s="203"/>
      <c r="BP248" s="190">
        <f>IF(K248,BL248,0)</f>
        <v>0</v>
      </c>
      <c r="BQ248" s="203"/>
      <c r="BR248" s="190">
        <f>IF(Q248,BL248,0)</f>
        <v>3286</v>
      </c>
      <c r="BS248" s="203"/>
      <c r="BT248" s="190">
        <f>IF(W248,BL248,0)</f>
        <v>3286</v>
      </c>
      <c r="BU248" s="203"/>
      <c r="BV248" s="190">
        <f>IF(AC248,BL248,0)</f>
        <v>3286</v>
      </c>
      <c r="BW248" s="203"/>
      <c r="BX248" s="190">
        <f>IF(AJ248,BL248,0)</f>
        <v>0</v>
      </c>
      <c r="BY248" s="203"/>
      <c r="BZ248" s="190">
        <f>IF(AP248,BL248,0)</f>
        <v>3286</v>
      </c>
      <c r="CA248" s="203"/>
      <c r="CB248" s="190">
        <f>IF(AV248,BL248,0)</f>
        <v>3286</v>
      </c>
      <c r="CC248" s="203"/>
      <c r="CD248" s="190">
        <f>IF(BB248,$BL248,0)</f>
        <v>0</v>
      </c>
    </row>
    <row r="249" spans="1:82" ht="9.75" customHeight="1" x14ac:dyDescent="0.25">
      <c r="A249" s="215">
        <v>37</v>
      </c>
      <c r="B249" s="226"/>
      <c r="C249" s="273" t="s">
        <v>246</v>
      </c>
      <c r="D249" s="203"/>
      <c r="E249" s="190">
        <v>917628</v>
      </c>
      <c r="F249" s="203"/>
      <c r="G249" s="188">
        <f t="shared" si="139"/>
        <v>180.03296056503825</v>
      </c>
      <c r="H249" s="203"/>
      <c r="I249" s="188">
        <f t="shared" si="140"/>
        <v>96.091289489957504</v>
      </c>
      <c r="J249" s="203"/>
      <c r="K249" s="190">
        <v>0</v>
      </c>
      <c r="L249" s="203"/>
      <c r="M249" s="188">
        <f>(K249/$BL249)</f>
        <v>0</v>
      </c>
      <c r="N249" s="203"/>
      <c r="O249" s="188">
        <f t="shared" si="142"/>
        <v>0</v>
      </c>
      <c r="P249" s="203"/>
      <c r="Q249" s="190">
        <v>2146775</v>
      </c>
      <c r="R249" s="203"/>
      <c r="S249" s="188">
        <f t="shared" si="143"/>
        <v>421.18402982146358</v>
      </c>
      <c r="T249" s="203"/>
      <c r="U249" s="188">
        <f t="shared" si="144"/>
        <v>105.70011720599749</v>
      </c>
      <c r="V249" s="203"/>
      <c r="W249" s="190">
        <v>1988885</v>
      </c>
      <c r="X249" s="203"/>
      <c r="Y249" s="188">
        <f t="shared" si="145"/>
        <v>390.2069845006867</v>
      </c>
      <c r="Z249" s="203"/>
      <c r="AA249" s="188">
        <f t="shared" si="146"/>
        <v>103.42449712205244</v>
      </c>
      <c r="AB249" s="203"/>
      <c r="AC249" s="190">
        <v>3470</v>
      </c>
      <c r="AD249" s="203"/>
      <c r="AE249" s="188">
        <f t="shared" si="147"/>
        <v>0.68079262311163424</v>
      </c>
      <c r="AF249" s="203"/>
      <c r="AG249" s="188">
        <f t="shared" si="148"/>
        <v>20.883252991583799</v>
      </c>
      <c r="AH249" s="216"/>
      <c r="AI249" s="203"/>
      <c r="AJ249" s="190">
        <v>0</v>
      </c>
      <c r="AK249" s="203"/>
      <c r="AL249" s="188">
        <f>(AJ249/$BL249)</f>
        <v>0</v>
      </c>
      <c r="AM249" s="203"/>
      <c r="AN249" s="188">
        <f t="shared" si="150"/>
        <v>0</v>
      </c>
      <c r="AO249" s="203"/>
      <c r="AP249" s="190">
        <v>342142</v>
      </c>
      <c r="AQ249" s="203"/>
      <c r="AR249" s="188">
        <f t="shared" si="151"/>
        <v>67.126152638807142</v>
      </c>
      <c r="AS249" s="203"/>
      <c r="AT249" s="188">
        <f t="shared" si="152"/>
        <v>41.727140882471168</v>
      </c>
      <c r="AU249" s="203"/>
      <c r="AV249" s="190">
        <v>407786</v>
      </c>
      <c r="AW249" s="203"/>
      <c r="AX249" s="188">
        <f t="shared" si="153"/>
        <v>80.005101039827352</v>
      </c>
      <c r="AY249" s="203"/>
      <c r="AZ249" s="188">
        <f t="shared" si="154"/>
        <v>91.443196934945277</v>
      </c>
      <c r="BA249" s="203"/>
      <c r="BB249" s="190">
        <v>0</v>
      </c>
      <c r="BC249" s="203"/>
      <c r="BD249" s="188">
        <f>(BB249/$BL249)</f>
        <v>0</v>
      </c>
      <c r="BE249" s="203"/>
      <c r="BF249" s="188">
        <f t="shared" si="156"/>
        <v>0</v>
      </c>
      <c r="BG249" s="203"/>
      <c r="BH249" s="190">
        <f>(E249+K249+Q249+W249+AC249+AJ249+AP249+AV249+BB249)</f>
        <v>5806686</v>
      </c>
      <c r="BI249" s="203"/>
      <c r="BJ249" s="203">
        <v>37</v>
      </c>
      <c r="BK249" s="203"/>
      <c r="BL249" s="190">
        <v>5097</v>
      </c>
      <c r="BM249" s="203"/>
      <c r="BN249" s="190">
        <f>IF(E249,BL249,0)</f>
        <v>5097</v>
      </c>
      <c r="BO249" s="203"/>
      <c r="BP249" s="190">
        <f>IF(K249,BL249,0)</f>
        <v>0</v>
      </c>
      <c r="BQ249" s="203"/>
      <c r="BR249" s="190">
        <f>IF(Q249,BL249,0)</f>
        <v>5097</v>
      </c>
      <c r="BS249" s="203"/>
      <c r="BT249" s="190">
        <f>IF(W249,BL249,0)</f>
        <v>5097</v>
      </c>
      <c r="BU249" s="203"/>
      <c r="BV249" s="190">
        <f>IF(AC249,BL249,0)</f>
        <v>5097</v>
      </c>
      <c r="BW249" s="203"/>
      <c r="BX249" s="190">
        <f>IF(AJ249,BL249,0)</f>
        <v>0</v>
      </c>
      <c r="BY249" s="203"/>
      <c r="BZ249" s="190">
        <f>IF(AP249,BL249,0)</f>
        <v>5097</v>
      </c>
      <c r="CA249" s="203"/>
      <c r="CB249" s="190">
        <f>IF(AV249,BL249,0)</f>
        <v>5097</v>
      </c>
      <c r="CC249" s="203"/>
      <c r="CD249" s="190">
        <f>IF(BB249,$BL249,0)</f>
        <v>0</v>
      </c>
    </row>
    <row r="250" spans="1:82" ht="9.75" customHeight="1" x14ac:dyDescent="0.25">
      <c r="A250" s="227">
        <v>38</v>
      </c>
      <c r="B250" s="226"/>
      <c r="C250" s="11" t="s">
        <v>247</v>
      </c>
      <c r="D250" s="203"/>
      <c r="E250" s="191">
        <v>5539485</v>
      </c>
      <c r="F250" s="203"/>
      <c r="G250" s="188">
        <f t="shared" si="139"/>
        <v>674.6419437340154</v>
      </c>
      <c r="H250" s="203"/>
      <c r="I250" s="188">
        <f t="shared" si="140"/>
        <v>360.08525391101142</v>
      </c>
      <c r="J250" s="203"/>
      <c r="K250" s="191">
        <v>0</v>
      </c>
      <c r="L250" s="203"/>
      <c r="M250" s="193">
        <f t="shared" si="167"/>
        <v>0</v>
      </c>
      <c r="N250" s="219"/>
      <c r="O250" s="193">
        <f t="shared" si="142"/>
        <v>0</v>
      </c>
      <c r="P250" s="203"/>
      <c r="Q250" s="191">
        <v>3898734</v>
      </c>
      <c r="R250" s="203"/>
      <c r="S250" s="188">
        <f t="shared" si="143"/>
        <v>474.81841432225065</v>
      </c>
      <c r="T250" s="203"/>
      <c r="U250" s="188">
        <f t="shared" si="144"/>
        <v>119.16017344414078</v>
      </c>
      <c r="V250" s="203"/>
      <c r="W250" s="191">
        <v>4147263</v>
      </c>
      <c r="X250" s="203"/>
      <c r="Y250" s="188">
        <f t="shared" si="145"/>
        <v>505.08622579466567</v>
      </c>
      <c r="Z250" s="203"/>
      <c r="AA250" s="188">
        <f t="shared" si="146"/>
        <v>133.87328003093904</v>
      </c>
      <c r="AB250" s="203"/>
      <c r="AC250" s="191">
        <v>12091</v>
      </c>
      <c r="AD250" s="203"/>
      <c r="AE250" s="188">
        <f t="shared" si="147"/>
        <v>1.4725368408232857</v>
      </c>
      <c r="AF250" s="203"/>
      <c r="AG250" s="188">
        <f t="shared" si="148"/>
        <v>45.169936251347607</v>
      </c>
      <c r="AH250" s="216"/>
      <c r="AI250" s="203"/>
      <c r="AJ250" s="191">
        <v>0</v>
      </c>
      <c r="AK250" s="203"/>
      <c r="AL250" s="193">
        <f t="shared" si="168"/>
        <v>0</v>
      </c>
      <c r="AM250" s="219"/>
      <c r="AN250" s="193">
        <f t="shared" si="150"/>
        <v>0</v>
      </c>
      <c r="AO250" s="203"/>
      <c r="AP250" s="191">
        <v>2478807</v>
      </c>
      <c r="AQ250" s="203"/>
      <c r="AR250" s="188">
        <f t="shared" si="151"/>
        <v>301.8885641213007</v>
      </c>
      <c r="AS250" s="203"/>
      <c r="AT250" s="188">
        <f t="shared" si="152"/>
        <v>187.66078719985907</v>
      </c>
      <c r="AU250" s="203"/>
      <c r="AV250" s="191">
        <v>2844740</v>
      </c>
      <c r="AW250" s="203"/>
      <c r="AX250" s="188">
        <f t="shared" si="153"/>
        <v>346.45475581536965</v>
      </c>
      <c r="AY250" s="203"/>
      <c r="AZ250" s="188">
        <f t="shared" si="154"/>
        <v>395.98638153462417</v>
      </c>
      <c r="BA250" s="203"/>
      <c r="BB250" s="191">
        <v>0</v>
      </c>
      <c r="BC250" s="203"/>
      <c r="BD250" s="193">
        <f t="shared" si="169"/>
        <v>0</v>
      </c>
      <c r="BE250" s="219"/>
      <c r="BF250" s="193">
        <f t="shared" si="156"/>
        <v>0</v>
      </c>
      <c r="BG250" s="203"/>
      <c r="BH250" s="191">
        <f t="shared" si="170"/>
        <v>18921120</v>
      </c>
      <c r="BI250" s="203"/>
      <c r="BJ250" s="221">
        <v>38</v>
      </c>
      <c r="BK250" s="203"/>
      <c r="BL250" s="191">
        <v>8211</v>
      </c>
      <c r="BM250" s="203"/>
      <c r="BN250" s="191">
        <f t="shared" si="171"/>
        <v>8211</v>
      </c>
      <c r="BO250" s="203"/>
      <c r="BP250" s="191">
        <f t="shared" si="172"/>
        <v>0</v>
      </c>
      <c r="BQ250" s="203"/>
      <c r="BR250" s="191">
        <f t="shared" si="173"/>
        <v>8211</v>
      </c>
      <c r="BS250" s="203"/>
      <c r="BT250" s="191">
        <f t="shared" si="174"/>
        <v>8211</v>
      </c>
      <c r="BU250" s="203"/>
      <c r="BV250" s="191">
        <f t="shared" si="175"/>
        <v>8211</v>
      </c>
      <c r="BW250" s="203"/>
      <c r="BX250" s="191">
        <f t="shared" si="176"/>
        <v>0</v>
      </c>
      <c r="BY250" s="203"/>
      <c r="BZ250" s="191">
        <f t="shared" si="177"/>
        <v>8211</v>
      </c>
      <c r="CA250" s="203"/>
      <c r="CB250" s="191">
        <f t="shared" si="178"/>
        <v>8211</v>
      </c>
      <c r="CC250" s="203"/>
      <c r="CD250" s="191">
        <f t="shared" si="179"/>
        <v>0</v>
      </c>
    </row>
    <row r="251" spans="1:82" ht="8.85" customHeight="1" x14ac:dyDescent="0.25">
      <c r="A251" s="203"/>
      <c r="B251" s="203"/>
      <c r="C251" s="203"/>
      <c r="D251" s="203"/>
      <c r="E251" s="203"/>
      <c r="F251" s="203"/>
      <c r="G251" s="219"/>
      <c r="H251" s="219"/>
      <c r="I251" s="219"/>
      <c r="J251" s="203"/>
      <c r="K251" s="203"/>
      <c r="L251" s="203"/>
      <c r="M251" s="219"/>
      <c r="N251" s="219"/>
      <c r="O251" s="219"/>
      <c r="P251" s="203"/>
      <c r="Q251" s="203"/>
      <c r="R251" s="203"/>
      <c r="S251" s="219"/>
      <c r="T251" s="219"/>
      <c r="U251" s="219"/>
      <c r="V251" s="203"/>
      <c r="W251" s="203"/>
      <c r="X251" s="203"/>
      <c r="Y251" s="219"/>
      <c r="Z251" s="219"/>
      <c r="AA251" s="219"/>
      <c r="AB251" s="203"/>
      <c r="AC251" s="203"/>
      <c r="AD251" s="203"/>
      <c r="AE251" s="219"/>
      <c r="AF251" s="219"/>
      <c r="AG251" s="219"/>
      <c r="AH251" s="203"/>
      <c r="AI251" s="203"/>
      <c r="AJ251" s="203"/>
      <c r="AK251" s="203"/>
      <c r="AL251" s="219"/>
      <c r="AM251" s="219"/>
      <c r="AN251" s="219"/>
      <c r="AO251" s="203"/>
      <c r="AP251" s="203"/>
      <c r="AQ251" s="203"/>
      <c r="AR251" s="219"/>
      <c r="AS251" s="219"/>
      <c r="AT251" s="219"/>
      <c r="AU251" s="203"/>
      <c r="AV251" s="203"/>
      <c r="AW251" s="203"/>
      <c r="AX251" s="219"/>
      <c r="AY251" s="219"/>
      <c r="AZ251" s="219"/>
      <c r="BA251" s="203"/>
      <c r="BB251" s="203"/>
      <c r="BC251" s="203"/>
      <c r="BD251" s="219"/>
      <c r="BE251" s="219"/>
      <c r="BF251" s="219"/>
      <c r="BG251" s="203"/>
      <c r="BH251" s="203"/>
      <c r="BI251" s="203"/>
      <c r="BJ251" s="203"/>
      <c r="BK251" s="203"/>
      <c r="BL251" s="220"/>
      <c r="BM251" s="203"/>
      <c r="BN251" s="220"/>
      <c r="BO251" s="220"/>
      <c r="BP251" s="220"/>
      <c r="BQ251" s="220"/>
      <c r="BR251" s="220"/>
      <c r="BS251" s="220"/>
      <c r="BT251" s="220"/>
      <c r="BU251" s="220"/>
      <c r="BV251" s="220"/>
      <c r="BW251" s="220"/>
      <c r="BX251" s="220"/>
      <c r="BY251" s="220"/>
      <c r="BZ251" s="220"/>
      <c r="CA251" s="220"/>
      <c r="CB251" s="220"/>
      <c r="CC251" s="220"/>
      <c r="CD251" s="220"/>
    </row>
    <row r="252" spans="1:82" ht="8.85" customHeight="1" x14ac:dyDescent="0.25">
      <c r="A252" s="221">
        <f>A250</f>
        <v>38</v>
      </c>
      <c r="B252" s="203"/>
      <c r="C252" s="211" t="s">
        <v>63</v>
      </c>
      <c r="D252" s="203"/>
      <c r="E252" s="192">
        <f>SUM(E213:E250)</f>
        <v>67260678</v>
      </c>
      <c r="F252" s="203"/>
      <c r="G252" s="128">
        <f>IF(E252=0,0,IF(ISNONTEXT(H252),E252/$BL252,E252/BN252))</f>
        <v>187.35617090855408</v>
      </c>
      <c r="H252" s="269"/>
      <c r="I252" s="193">
        <f>IF(G252,G252/G$252*100,0)</f>
        <v>100</v>
      </c>
      <c r="J252" s="203"/>
      <c r="K252" s="192">
        <f>SUM(K213:K250)</f>
        <v>4200</v>
      </c>
      <c r="L252" s="203"/>
      <c r="M252" s="128">
        <f>IF(K252=0,0,IF(ISNONTEXT(N252),K252/$BL252,K252/BP252))</f>
        <v>0.68049254698639017</v>
      </c>
      <c r="N252" s="225" t="s">
        <v>377</v>
      </c>
      <c r="O252" s="193">
        <f>IF(M252,M252/M$252*100,0)</f>
        <v>100</v>
      </c>
      <c r="P252" s="203"/>
      <c r="Q252" s="192">
        <f>SUM(Q213:Q250)</f>
        <v>143050594</v>
      </c>
      <c r="R252" s="203"/>
      <c r="S252" s="128">
        <f>Q252/BR252</f>
        <v>398.47073111624269</v>
      </c>
      <c r="T252" s="269"/>
      <c r="U252" s="193">
        <f>IF(S252,S252/S$252*100,0)</f>
        <v>100</v>
      </c>
      <c r="V252" s="203"/>
      <c r="W252" s="192">
        <f>SUM(W213:W250)</f>
        <v>135445587</v>
      </c>
      <c r="X252" s="203"/>
      <c r="Y252" s="128">
        <f>W252/BT252</f>
        <v>377.28680859835265</v>
      </c>
      <c r="Z252" s="269"/>
      <c r="AA252" s="193">
        <f>IF(Y252,Y252/Y$252*100,0)</f>
        <v>100</v>
      </c>
      <c r="AB252" s="203"/>
      <c r="AC252" s="192">
        <f>SUM(AC213:AC250)</f>
        <v>1013245</v>
      </c>
      <c r="AD252" s="203"/>
      <c r="AE252" s="128">
        <f>AC252/BV252</f>
        <v>3.259993179156532</v>
      </c>
      <c r="AF252" s="225" t="s">
        <v>377</v>
      </c>
      <c r="AG252" s="193">
        <f>IF(AE252,AE252/AE$252*100,0)</f>
        <v>100</v>
      </c>
      <c r="AH252" s="216"/>
      <c r="AI252" s="203"/>
      <c r="AJ252" s="192">
        <f>SUM(AJ213:AJ250)</f>
        <v>18603970</v>
      </c>
      <c r="AK252" s="203"/>
      <c r="AL252" s="128">
        <f>AJ252/BX252</f>
        <v>1428.8763440860216</v>
      </c>
      <c r="AM252" s="225" t="s">
        <v>377</v>
      </c>
      <c r="AN252" s="193">
        <f>IF(AL252,AL252/AL$252*100,0)</f>
        <v>100</v>
      </c>
      <c r="AO252" s="203"/>
      <c r="AP252" s="192">
        <f>SUM(AP213:AP250)</f>
        <v>54630887</v>
      </c>
      <c r="AQ252" s="203"/>
      <c r="AR252" s="128">
        <f>AP252/BZ252</f>
        <v>160.86928368247163</v>
      </c>
      <c r="AS252" s="225" t="s">
        <v>377</v>
      </c>
      <c r="AT252" s="193">
        <f>IF(AR252,AR252/AR$252*100,0)</f>
        <v>100</v>
      </c>
      <c r="AU252" s="203"/>
      <c r="AV252" s="192">
        <f>SUM(AV213:AV250)</f>
        <v>31409391</v>
      </c>
      <c r="AW252" s="203"/>
      <c r="AX252" s="128">
        <f>IF(AV252=0,0,IF(ISNONTEXT(AY252),AV252/$BL252,AV252/CB252))</f>
        <v>87.491583542015434</v>
      </c>
      <c r="AY252" s="269"/>
      <c r="AZ252" s="193">
        <f>IF(AX252,AX252/AX$252*100,0)</f>
        <v>100</v>
      </c>
      <c r="BA252" s="203"/>
      <c r="BB252" s="192">
        <f>SUM(BB213:BB250)</f>
        <v>117150</v>
      </c>
      <c r="BC252" s="203"/>
      <c r="BD252" s="128">
        <f>IF(BB252=0,0,IF(ISNONTEXT(BE252),BB252/$BL252,BB252/CD252))</f>
        <v>33.074534161490682</v>
      </c>
      <c r="BE252" s="225" t="s">
        <v>377</v>
      </c>
      <c r="BF252" s="193">
        <f>IF(BD252,BD252/BD$252*100,0)</f>
        <v>100</v>
      </c>
      <c r="BG252" s="203"/>
      <c r="BH252" s="192">
        <f>SUM(BH213:BH250)</f>
        <v>451535702</v>
      </c>
      <c r="BI252" s="203"/>
      <c r="BJ252" s="221">
        <f>BJ250</f>
        <v>38</v>
      </c>
      <c r="BK252" s="203"/>
      <c r="BL252" s="191">
        <f>SUM(BL213:BL250)</f>
        <v>358999</v>
      </c>
      <c r="BM252" s="203"/>
      <c r="BN252" s="191">
        <f t="shared" ref="BN252:BT252" si="180">SUM(BN213:BN250)</f>
        <v>358999</v>
      </c>
      <c r="BO252" s="220">
        <f t="shared" si="180"/>
        <v>0</v>
      </c>
      <c r="BP252" s="191">
        <f t="shared" si="180"/>
        <v>6172</v>
      </c>
      <c r="BQ252" s="220">
        <f t="shared" si="180"/>
        <v>0</v>
      </c>
      <c r="BR252" s="191">
        <f t="shared" si="180"/>
        <v>358999</v>
      </c>
      <c r="BS252" s="220">
        <f t="shared" si="180"/>
        <v>0</v>
      </c>
      <c r="BT252" s="191">
        <f t="shared" si="180"/>
        <v>358999</v>
      </c>
      <c r="BU252" s="220"/>
      <c r="BV252" s="191">
        <f>SUM(BV213:BV250)</f>
        <v>310812</v>
      </c>
      <c r="BW252" s="220">
        <f>SUM(BW213:BW250)</f>
        <v>0</v>
      </c>
      <c r="BX252" s="191">
        <f>SUM(BX213:BX250)</f>
        <v>13020</v>
      </c>
      <c r="BY252" s="220"/>
      <c r="BZ252" s="191">
        <f>SUM(BZ213:BZ250)</f>
        <v>339598</v>
      </c>
      <c r="CA252" s="220"/>
      <c r="CB252" s="191">
        <f>SUM(CB213:CB250)</f>
        <v>358999</v>
      </c>
      <c r="CC252" s="220"/>
      <c r="CD252" s="191">
        <f>SUM(CD213:CD250)</f>
        <v>3542</v>
      </c>
    </row>
    <row r="253" spans="1:82" ht="8.85" customHeight="1" x14ac:dyDescent="0.25">
      <c r="A253" s="203"/>
      <c r="B253" s="203"/>
      <c r="C253" s="203"/>
      <c r="D253" s="203"/>
      <c r="E253" s="203"/>
      <c r="F253" s="203"/>
      <c r="G253" s="203"/>
      <c r="H253" s="203"/>
      <c r="I253" s="203"/>
      <c r="J253" s="203"/>
      <c r="K253" s="220"/>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20"/>
      <c r="BM253" s="203"/>
      <c r="BN253" s="220"/>
      <c r="BO253" s="220"/>
      <c r="BP253" s="220"/>
      <c r="BQ253" s="220"/>
      <c r="BR253" s="220"/>
      <c r="BS253" s="220"/>
      <c r="BT253" s="220"/>
      <c r="BU253" s="220"/>
      <c r="BV253" s="220"/>
      <c r="BW253" s="220"/>
      <c r="BX253" s="220"/>
      <c r="BY253" s="220"/>
      <c r="BZ253" s="220"/>
      <c r="CA253" s="220"/>
      <c r="CB253" s="220"/>
      <c r="CC253" s="220"/>
      <c r="CD253" s="220"/>
    </row>
    <row r="254" spans="1:82" ht="13.5" thickBot="1" x14ac:dyDescent="0.3">
      <c r="A254" s="228">
        <f>(A52+A192+A252)</f>
        <v>171</v>
      </c>
      <c r="B254" s="203"/>
      <c r="C254" s="211" t="s">
        <v>248</v>
      </c>
      <c r="D254" s="203"/>
      <c r="E254" s="197">
        <f>(E52+E192+E252)</f>
        <v>1253694231</v>
      </c>
      <c r="F254" s="203"/>
      <c r="G254" s="128">
        <f>(E254/$BL254)</f>
        <v>143.56427064274078</v>
      </c>
      <c r="H254" s="219"/>
      <c r="I254" s="193"/>
      <c r="J254" s="203"/>
      <c r="K254" s="197">
        <f>(K52+K192+K252)</f>
        <v>537943367</v>
      </c>
      <c r="L254" s="203"/>
      <c r="M254" s="128">
        <f>(K254/$BP254)</f>
        <v>64.195197693693899</v>
      </c>
      <c r="N254" s="225" t="s">
        <v>377</v>
      </c>
      <c r="O254" s="193"/>
      <c r="P254" s="203"/>
      <c r="Q254" s="197">
        <f>(Q52+Q192+Q252)</f>
        <v>5168755420</v>
      </c>
      <c r="R254" s="203"/>
      <c r="S254" s="128">
        <f>(Q254/$BL254)</f>
        <v>591.8896200161372</v>
      </c>
      <c r="T254" s="219"/>
      <c r="U254" s="193"/>
      <c r="V254" s="203"/>
      <c r="W254" s="197">
        <f>(W52+W192+W252)</f>
        <v>1853553897</v>
      </c>
      <c r="X254" s="203"/>
      <c r="Y254" s="128">
        <f>(W254/$BL254)</f>
        <v>212.25599252184392</v>
      </c>
      <c r="Z254" s="219"/>
      <c r="AA254" s="193"/>
      <c r="AB254" s="203"/>
      <c r="AC254" s="197">
        <f>(AC52+AC192+AC252)</f>
        <v>3371677560</v>
      </c>
      <c r="AD254" s="203"/>
      <c r="AE254" s="128">
        <f>(AC254/$BV254)</f>
        <v>388.24320765616972</v>
      </c>
      <c r="AF254" s="225" t="s">
        <v>377</v>
      </c>
      <c r="AG254" s="193"/>
      <c r="AH254" s="216"/>
      <c r="AI254" s="203"/>
      <c r="AJ254" s="197">
        <f>(AJ52+AJ192+AJ252)</f>
        <v>16455451586</v>
      </c>
      <c r="AK254" s="203"/>
      <c r="AL254" s="128">
        <f>(AJ254/$BX254)</f>
        <v>1962.0995004563797</v>
      </c>
      <c r="AM254" s="225" t="s">
        <v>377</v>
      </c>
      <c r="AN254" s="193"/>
      <c r="AO254" s="203"/>
      <c r="AP254" s="197">
        <f>(AP52+AP192+AP252)</f>
        <v>1038702587</v>
      </c>
      <c r="AQ254" s="203"/>
      <c r="AR254" s="128">
        <f>AP254/BZ254</f>
        <v>119.37742157594124</v>
      </c>
      <c r="AS254" s="225" t="s">
        <v>377</v>
      </c>
      <c r="AT254" s="193"/>
      <c r="AU254" s="203"/>
      <c r="AV254" s="197">
        <f>(AV52+AV192+AV252)</f>
        <v>1363107925</v>
      </c>
      <c r="AW254" s="203"/>
      <c r="AX254" s="128">
        <f>(AV254/$BL254)</f>
        <v>156.0935595148039</v>
      </c>
      <c r="AY254" s="219"/>
      <c r="AZ254" s="193"/>
      <c r="BA254" s="203"/>
      <c r="BB254" s="197">
        <f>(BB52+BB192+BB252)</f>
        <v>3279670</v>
      </c>
      <c r="BC254" s="203"/>
      <c r="BD254" s="128">
        <f>(BB254/$CD254)</f>
        <v>23.170020063865262</v>
      </c>
      <c r="BE254" s="225" t="s">
        <v>377</v>
      </c>
      <c r="BF254" s="193"/>
      <c r="BG254" s="203"/>
      <c r="BH254" s="197">
        <f>(BH52+BH192+BH252)</f>
        <v>31046166243</v>
      </c>
      <c r="BI254" s="203"/>
      <c r="BJ254" s="228">
        <f>(BJ52+BJ192+BJ252)</f>
        <v>171</v>
      </c>
      <c r="BK254" s="203"/>
      <c r="BL254" s="198">
        <f>(BL52+BL192+BL252)</f>
        <v>8732634</v>
      </c>
      <c r="BM254" s="203"/>
      <c r="BN254" s="198">
        <f>(BN52+BN192+BN252)</f>
        <v>8732634</v>
      </c>
      <c r="BO254" s="220">
        <f>($BL$52+$BL$192+BO252)</f>
        <v>8373635</v>
      </c>
      <c r="BP254" s="198">
        <f>(BP52+BP192+BP252)</f>
        <v>8379807</v>
      </c>
      <c r="BQ254" s="220">
        <f>($BL$52+$BL$192+BQ252)</f>
        <v>8373635</v>
      </c>
      <c r="BR254" s="198">
        <f>(BR52+BR192+BR252)</f>
        <v>8732634</v>
      </c>
      <c r="BS254" s="220">
        <f>($BL$52+$BL$192+BS252)</f>
        <v>8373635</v>
      </c>
      <c r="BT254" s="198">
        <f>(BT52+BT192+BT252)</f>
        <v>8732634</v>
      </c>
      <c r="BU254" s="220"/>
      <c r="BV254" s="198">
        <f>(BV52+BV192+BV252)</f>
        <v>8684447</v>
      </c>
      <c r="BW254" s="220">
        <f>($BL$52+$BL$192+BW252)</f>
        <v>8373635</v>
      </c>
      <c r="BX254" s="198">
        <f>(BX52+BX192+BX252)</f>
        <v>8386655</v>
      </c>
      <c r="BY254" s="220"/>
      <c r="BZ254" s="198">
        <f>(BZ52+BZ192+BZ252)</f>
        <v>8700997</v>
      </c>
      <c r="CA254" s="220"/>
      <c r="CB254" s="198">
        <f>(CB52+CB192+CB252)</f>
        <v>8732634</v>
      </c>
      <c r="CC254" s="220"/>
      <c r="CD254" s="198">
        <f>(CD52+CD192+CD252)</f>
        <v>141548</v>
      </c>
    </row>
    <row r="255" spans="1:82" ht="8.85" customHeight="1" thickTop="1" x14ac:dyDescent="0.25">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BM255" s="203"/>
      <c r="BN255" s="203"/>
      <c r="BO255" s="203"/>
      <c r="BP255" s="203"/>
      <c r="BQ255" s="203"/>
      <c r="BR255" s="203"/>
      <c r="BS255" s="203"/>
      <c r="BT255" s="203"/>
      <c r="BU255" s="203"/>
      <c r="BV255" s="203"/>
      <c r="BW255" s="203"/>
      <c r="BX255" s="203"/>
      <c r="BY255" s="203"/>
      <c r="BZ255" s="203"/>
      <c r="CA255" s="203"/>
      <c r="CB255" s="203"/>
      <c r="CC255" s="203"/>
      <c r="CD255" s="203"/>
    </row>
    <row r="256" spans="1:82" ht="8.85" customHeight="1" x14ac:dyDescent="0.25">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3"/>
      <c r="BN256" s="203"/>
      <c r="BO256" s="203"/>
      <c r="BP256" s="203"/>
      <c r="BQ256" s="203"/>
      <c r="BR256" s="203"/>
      <c r="BS256" s="203"/>
      <c r="BT256" s="203"/>
      <c r="BU256" s="203"/>
      <c r="BV256" s="203"/>
      <c r="BW256" s="203"/>
      <c r="BX256" s="203"/>
      <c r="BY256" s="203"/>
      <c r="BZ256" s="203"/>
      <c r="CA256" s="203"/>
      <c r="CB256" s="203"/>
      <c r="CC256" s="203"/>
      <c r="CD256" s="203"/>
    </row>
    <row r="257" spans="1:82" ht="11.65" customHeight="1" x14ac:dyDescent="0.25">
      <c r="A257" s="203"/>
      <c r="B257" s="203"/>
      <c r="C257" s="215" t="s">
        <v>249</v>
      </c>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c r="BH257" s="203"/>
      <c r="BI257" s="203"/>
      <c r="BJ257" s="203"/>
      <c r="BK257" s="203"/>
      <c r="BL257" s="203"/>
      <c r="BM257" s="203"/>
      <c r="BN257" s="203"/>
      <c r="BO257" s="203"/>
      <c r="BP257" s="203"/>
      <c r="BQ257" s="203"/>
      <c r="BR257" s="203"/>
      <c r="BS257" s="203"/>
      <c r="BT257" s="203"/>
      <c r="BU257" s="203"/>
      <c r="BV257" s="203"/>
      <c r="BW257" s="203"/>
      <c r="BX257" s="203"/>
      <c r="BY257" s="203"/>
      <c r="BZ257" s="203"/>
      <c r="CA257" s="203"/>
      <c r="CB257" s="203"/>
      <c r="CC257" s="203"/>
      <c r="CD257" s="203"/>
    </row>
    <row r="258" spans="1:82" ht="8.85" customHeight="1" x14ac:dyDescent="0.25">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203"/>
      <c r="BN258" s="203"/>
      <c r="BO258" s="203"/>
      <c r="BP258" s="203"/>
      <c r="BQ258" s="203"/>
      <c r="BR258" s="203"/>
      <c r="BS258" s="203"/>
      <c r="BT258" s="203"/>
      <c r="BU258" s="203"/>
      <c r="BV258" s="203"/>
      <c r="BW258" s="203"/>
      <c r="BX258" s="203"/>
      <c r="BY258" s="203"/>
      <c r="BZ258" s="203"/>
      <c r="CA258" s="203"/>
      <c r="CB258" s="203"/>
      <c r="CC258" s="203"/>
      <c r="CD258" s="203"/>
    </row>
    <row r="259" spans="1:82" ht="8.85" customHeight="1" x14ac:dyDescent="0.25">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c r="BM259" s="203"/>
      <c r="BN259" s="203"/>
      <c r="BO259" s="203"/>
      <c r="BP259" s="203"/>
      <c r="BQ259" s="203"/>
      <c r="BR259" s="203"/>
      <c r="BS259" s="203"/>
      <c r="BT259" s="203"/>
      <c r="BU259" s="203"/>
      <c r="BV259" s="203"/>
      <c r="BW259" s="203"/>
      <c r="BX259" s="203"/>
      <c r="BY259" s="203"/>
      <c r="BZ259" s="203"/>
      <c r="CA259" s="203"/>
      <c r="CB259" s="203"/>
      <c r="CC259" s="203"/>
      <c r="CD259" s="203"/>
    </row>
    <row r="260" spans="1:82" ht="5.65" customHeight="1" x14ac:dyDescent="0.25">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203"/>
      <c r="BN260" s="203"/>
      <c r="BO260" s="203"/>
      <c r="BP260" s="203"/>
      <c r="BQ260" s="203"/>
      <c r="BR260" s="203"/>
      <c r="BS260" s="203"/>
      <c r="BT260" s="203"/>
      <c r="BU260" s="203"/>
      <c r="BV260" s="203"/>
      <c r="BW260" s="203"/>
      <c r="BX260" s="203"/>
      <c r="BY260" s="203"/>
      <c r="BZ260" s="203"/>
      <c r="CA260" s="203"/>
      <c r="CB260" s="203"/>
      <c r="CC260" s="203"/>
      <c r="CD260" s="203"/>
    </row>
    <row r="261" spans="1:82" ht="8.85" customHeight="1" x14ac:dyDescent="0.25">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A261" s="203"/>
      <c r="CB261" s="203"/>
      <c r="CC261" s="203"/>
      <c r="CD261" s="203"/>
    </row>
    <row r="262" spans="1:82" ht="8.85" customHeight="1" x14ac:dyDescent="0.25">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row>
    <row r="263" spans="1:82" ht="8.85" customHeight="1" x14ac:dyDescent="0.25">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BT263" s="203"/>
      <c r="BU263" s="203"/>
      <c r="BV263" s="203"/>
      <c r="BW263" s="203"/>
      <c r="BX263" s="203"/>
      <c r="BY263" s="203"/>
      <c r="BZ263" s="203"/>
      <c r="CA263" s="203"/>
      <c r="CB263" s="203"/>
      <c r="CC263" s="203"/>
      <c r="CD263" s="203"/>
    </row>
    <row r="264" spans="1:82" ht="8.85" customHeight="1" x14ac:dyDescent="0.25">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BM264" s="203"/>
      <c r="BN264" s="203"/>
      <c r="BO264" s="203"/>
      <c r="BP264" s="203"/>
      <c r="BQ264" s="203"/>
      <c r="BR264" s="203"/>
      <c r="BS264" s="203"/>
      <c r="BT264" s="203"/>
      <c r="BU264" s="203"/>
      <c r="BV264" s="203"/>
      <c r="BW264" s="203"/>
      <c r="BX264" s="203"/>
      <c r="BY264" s="203"/>
      <c r="BZ264" s="203"/>
      <c r="CA264" s="203"/>
      <c r="CB264" s="203"/>
      <c r="CC264" s="203"/>
      <c r="CD264" s="203"/>
    </row>
    <row r="265" spans="1:82" ht="1.1499999999999999" customHeight="1" x14ac:dyDescent="0.25">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s="203"/>
      <c r="BN265" s="203"/>
      <c r="BO265" s="203"/>
      <c r="BP265" s="203"/>
      <c r="BQ265" s="203"/>
      <c r="BR265" s="203"/>
      <c r="BS265" s="203"/>
      <c r="BT265" s="203"/>
      <c r="BU265" s="203"/>
      <c r="BV265" s="203"/>
      <c r="BW265" s="203"/>
      <c r="BX265" s="203"/>
      <c r="BY265" s="203"/>
      <c r="BZ265" s="203"/>
      <c r="CA265" s="203"/>
      <c r="CB265" s="203"/>
      <c r="CC265" s="203"/>
      <c r="CD265" s="203"/>
    </row>
    <row r="266" spans="1:82" ht="2.25" hidden="1" customHeight="1" x14ac:dyDescent="0.25">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203"/>
      <c r="BN266" s="203"/>
      <c r="BO266" s="203"/>
      <c r="BP266" s="203"/>
      <c r="BQ266" s="203"/>
      <c r="BR266" s="203"/>
      <c r="BS266" s="203"/>
      <c r="BT266" s="203"/>
      <c r="BU266" s="203"/>
      <c r="BV266" s="203"/>
      <c r="BW266" s="203"/>
      <c r="BX266" s="203"/>
      <c r="BY266" s="203"/>
      <c r="BZ266" s="203"/>
      <c r="CA266" s="203"/>
      <c r="CB266" s="203"/>
      <c r="CC266" s="203"/>
      <c r="CD266" s="203"/>
    </row>
    <row r="267" spans="1:82" ht="8.85" hidden="1" customHeight="1" x14ac:dyDescent="0.25">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c r="BH267" s="203"/>
      <c r="BI267" s="203"/>
      <c r="BJ267" s="203"/>
      <c r="BK267" s="203"/>
      <c r="BL267" s="203"/>
      <c r="BM267" s="203"/>
      <c r="BN267" s="203"/>
      <c r="BO267" s="203"/>
      <c r="BP267" s="203"/>
      <c r="BQ267" s="203"/>
      <c r="BR267" s="203"/>
      <c r="BS267" s="203"/>
      <c r="BT267" s="203"/>
      <c r="BU267" s="203"/>
      <c r="BV267" s="203"/>
      <c r="BW267" s="203"/>
      <c r="BX267" s="203"/>
      <c r="BY267" s="203"/>
      <c r="BZ267" s="203"/>
      <c r="CA267" s="203"/>
      <c r="CB267" s="203"/>
      <c r="CC267" s="203"/>
      <c r="CD267" s="203"/>
    </row>
    <row r="268" spans="1:82" ht="8.85" customHeight="1" x14ac:dyDescent="0.25">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c r="BM268" s="203"/>
      <c r="BN268" s="203"/>
      <c r="BO268" s="203"/>
      <c r="BP268" s="203"/>
      <c r="BQ268" s="203"/>
      <c r="BR268" s="203"/>
      <c r="BS268" s="203"/>
      <c r="BT268" s="203"/>
      <c r="BU268" s="203"/>
      <c r="BV268" s="203"/>
      <c r="BW268" s="203"/>
      <c r="BX268" s="203"/>
      <c r="BY268" s="203"/>
      <c r="BZ268" s="203"/>
      <c r="CA268" s="203"/>
      <c r="CB268" s="203"/>
      <c r="CC268" s="203"/>
      <c r="CD268" s="203"/>
    </row>
    <row r="269" spans="1:82" ht="10.5" customHeight="1" x14ac:dyDescent="0.25">
      <c r="A269" s="223" t="s">
        <v>384</v>
      </c>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24" t="s">
        <v>385</v>
      </c>
      <c r="BL269" s="203"/>
      <c r="BM269" s="203"/>
      <c r="BN269" s="203"/>
      <c r="BO269" s="203"/>
      <c r="BP269" s="203"/>
      <c r="BQ269" s="203"/>
      <c r="BR269" s="203"/>
      <c r="BS269" s="203"/>
      <c r="BT269" s="203"/>
      <c r="BU269" s="203"/>
      <c r="BV269" s="203"/>
      <c r="BW269" s="203"/>
      <c r="BX269" s="203"/>
      <c r="BY269" s="203"/>
      <c r="BZ269" s="203"/>
      <c r="CA269" s="203"/>
      <c r="CB269" s="203"/>
      <c r="CC269" s="203"/>
      <c r="CD269" s="203"/>
    </row>
  </sheetData>
  <printOptions gridLinesSet="0"/>
  <pageMargins left="3.75" right="0.25" top="0.5" bottom="0.3" header="0.5" footer="0.5"/>
  <pageSetup paperSize="17" pageOrder="overThenDown" orientation="landscape" r:id="rId1"/>
  <headerFooter alignWithMargins="0"/>
  <rowBreaks count="3" manualBreakCount="3">
    <brk id="67" max="62" man="1"/>
    <brk id="133" max="62" man="1"/>
    <brk id="200" max="62" man="1"/>
  </rowBreaks>
  <colBreaks count="1" manualBreakCount="1">
    <brk id="34" max="1048575" man="1"/>
  </colBreaks>
  <ignoredErrors>
    <ignoredError sqref="A67 BK67 A133 BK133 A200 BK200 A269 BK269" numberStoredAsText="1"/>
    <ignoredError sqref="BO254:BS254 BW25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J269"/>
  <sheetViews>
    <sheetView showGridLines="0" zoomScaleNormal="100" workbookViewId="0">
      <pane xSplit="3" ySplit="11" topLeftCell="D12" activePane="bottomRight" state="frozen"/>
      <selection pane="topRight"/>
      <selection pane="bottomLeft"/>
      <selection pane="bottomRight"/>
    </sheetView>
  </sheetViews>
  <sheetFormatPr defaultColWidth="12.7109375" defaultRowHeight="9.75" customHeight="1" x14ac:dyDescent="0.25"/>
  <cols>
    <col min="1" max="1" width="4.5703125" style="97" bestFit="1" customWidth="1"/>
    <col min="2" max="2" width="1.28515625" style="97" customWidth="1"/>
    <col min="3" max="3" width="17.85546875" style="97" customWidth="1"/>
    <col min="4" max="4" width="1.28515625" style="97" customWidth="1"/>
    <col min="5" max="5" width="13.5703125" style="97" customWidth="1"/>
    <col min="6" max="6" width="1.5703125" style="97" customWidth="1"/>
    <col min="7" max="7" width="7.5703125" style="97" bestFit="1" customWidth="1"/>
    <col min="8" max="8" width="1.5703125" style="97" customWidth="1"/>
    <col min="9" max="9" width="9.140625" style="97" bestFit="1" customWidth="1"/>
    <col min="10" max="10" width="1.5703125" style="97" customWidth="1"/>
    <col min="11" max="11" width="14.5703125" style="97" bestFit="1" customWidth="1"/>
    <col min="12" max="12" width="1.5703125" style="97" customWidth="1"/>
    <col min="13" max="13" width="8.5703125" style="97" bestFit="1" customWidth="1"/>
    <col min="14" max="14" width="1.5703125" style="97" customWidth="1"/>
    <col min="15" max="15" width="9.140625" style="97" bestFit="1" customWidth="1"/>
    <col min="16" max="16" width="1.5703125" style="97" customWidth="1"/>
    <col min="17" max="17" width="13.140625" style="97" bestFit="1" customWidth="1"/>
    <col min="18" max="18" width="1.5703125" style="97" customWidth="1"/>
    <col min="19" max="19" width="13.140625" style="97" bestFit="1" customWidth="1"/>
    <col min="20" max="20" width="1.5703125" style="97" customWidth="1"/>
    <col min="21" max="21" width="9.5703125" style="97" bestFit="1" customWidth="1"/>
    <col min="22" max="22" width="1.5703125" style="97" customWidth="1"/>
    <col min="23" max="23" width="9.85546875" style="97" bestFit="1" customWidth="1"/>
    <col min="24" max="24" width="1.5703125" style="97" customWidth="1"/>
    <col min="25" max="25" width="11" style="97" customWidth="1"/>
    <col min="26" max="26" width="1.5703125" style="97" customWidth="1"/>
    <col min="27" max="27" width="16.28515625" style="97" customWidth="1"/>
    <col min="28" max="29" width="2.42578125" style="97" customWidth="1"/>
    <col min="30" max="30" width="14.42578125" style="97" customWidth="1"/>
    <col min="31" max="31" width="1.5703125" style="97" customWidth="1"/>
    <col min="32" max="32" width="14.42578125" style="97" customWidth="1"/>
    <col min="33" max="33" width="1.5703125" style="97" customWidth="1"/>
    <col min="34" max="34" width="9.28515625" style="97" customWidth="1"/>
    <col min="35" max="35" width="1.85546875" style="97" bestFit="1" customWidth="1"/>
    <col min="36" max="36" width="9.28515625" style="97" customWidth="1"/>
    <col min="37" max="37" width="2.42578125" style="97" customWidth="1"/>
    <col min="38" max="38" width="14.42578125" style="97" customWidth="1"/>
    <col min="39" max="39" width="2.42578125" style="97" customWidth="1"/>
    <col min="40" max="40" width="14.42578125" style="97" customWidth="1"/>
    <col min="41" max="41" width="1.5703125" style="97" customWidth="1"/>
    <col min="42" max="42" width="11" style="97" customWidth="1"/>
    <col min="43" max="43" width="2.42578125" style="97" customWidth="1"/>
    <col min="44" max="44" width="12.7109375" style="97" customWidth="1"/>
    <col min="45" max="45" width="1.5703125" style="97" customWidth="1"/>
    <col min="46" max="46" width="10.140625" style="97" customWidth="1"/>
    <col min="47" max="47" width="2.42578125" style="97" customWidth="1"/>
    <col min="48" max="48" width="12.7109375" style="97" customWidth="1"/>
    <col min="49" max="49" width="1.5703125" style="97" customWidth="1"/>
    <col min="50" max="50" width="10.140625" style="97" customWidth="1"/>
    <col min="51" max="51" width="2.42578125" style="97" customWidth="1"/>
    <col min="52" max="52" width="13.5703125" style="97" customWidth="1"/>
    <col min="53" max="53" width="2.42578125" style="97" customWidth="1"/>
    <col min="54" max="54" width="5" style="97" customWidth="1"/>
    <col min="55" max="55" width="3" style="97" bestFit="1" customWidth="1"/>
    <col min="56" max="56" width="10" style="97" hidden="1" customWidth="1"/>
    <col min="57" max="57" width="1.5703125" style="97" hidden="1" customWidth="1"/>
    <col min="58" max="58" width="12.7109375" style="97" hidden="1" customWidth="1"/>
    <col min="59" max="59" width="1.5703125" style="97" hidden="1" customWidth="1"/>
    <col min="60" max="60" width="12.7109375" style="97" hidden="1" customWidth="1"/>
    <col min="61" max="61" width="1.5703125" style="97" hidden="1" customWidth="1"/>
    <col min="62" max="62" width="12.7109375" style="97" hidden="1" customWidth="1"/>
    <col min="63" max="256" width="12.7109375" style="97"/>
    <col min="257" max="257" width="5" style="97" customWidth="1"/>
    <col min="258" max="258" width="1.28515625" style="97" customWidth="1"/>
    <col min="259" max="259" width="17.85546875" style="97" customWidth="1"/>
    <col min="260" max="260" width="1.28515625" style="97" customWidth="1"/>
    <col min="261" max="261" width="13.5703125" style="97" customWidth="1"/>
    <col min="262" max="262" width="1.5703125" style="97" customWidth="1"/>
    <col min="263" max="263" width="9.28515625" style="97" customWidth="1"/>
    <col min="264" max="264" width="1.5703125" style="97" customWidth="1"/>
    <col min="265" max="265" width="9.28515625" style="97" customWidth="1"/>
    <col min="266" max="266" width="1.5703125" style="97" customWidth="1"/>
    <col min="267" max="267" width="13.5703125" style="97" customWidth="1"/>
    <col min="268" max="268" width="1.5703125" style="97" customWidth="1"/>
    <col min="269" max="269" width="9.28515625" style="97" customWidth="1"/>
    <col min="270" max="270" width="1.5703125" style="97" customWidth="1"/>
    <col min="271" max="271" width="9.28515625" style="97" customWidth="1"/>
    <col min="272" max="272" width="1.5703125" style="97" customWidth="1"/>
    <col min="273" max="273" width="13.5703125" style="97" customWidth="1"/>
    <col min="274" max="274" width="1.5703125" style="97" customWidth="1"/>
    <col min="275" max="275" width="13.5703125" style="97" customWidth="1"/>
    <col min="276" max="276" width="1.5703125" style="97" customWidth="1"/>
    <col min="277" max="277" width="11" style="97" customWidth="1"/>
    <col min="278" max="278" width="1.5703125" style="97" customWidth="1"/>
    <col min="279" max="279" width="11" style="97" customWidth="1"/>
    <col min="280" max="280" width="1.5703125" style="97" customWidth="1"/>
    <col min="281" max="281" width="11" style="97" customWidth="1"/>
    <col min="282" max="282" width="1.5703125" style="97" customWidth="1"/>
    <col min="283" max="283" width="10.140625" style="97" customWidth="1"/>
    <col min="284" max="285" width="2.42578125" style="97" customWidth="1"/>
    <col min="286" max="286" width="14.42578125" style="97" customWidth="1"/>
    <col min="287" max="287" width="1.5703125" style="97" customWidth="1"/>
    <col min="288" max="288" width="14.42578125" style="97" customWidth="1"/>
    <col min="289" max="289" width="1.5703125" style="97" customWidth="1"/>
    <col min="290" max="290" width="9.28515625" style="97" customWidth="1"/>
    <col min="291" max="291" width="1.5703125" style="97" customWidth="1"/>
    <col min="292" max="292" width="9.28515625" style="97" customWidth="1"/>
    <col min="293" max="293" width="2.42578125" style="97" customWidth="1"/>
    <col min="294" max="294" width="14.42578125" style="97" customWidth="1"/>
    <col min="295" max="295" width="2.42578125" style="97" customWidth="1"/>
    <col min="296" max="296" width="14.42578125" style="97" customWidth="1"/>
    <col min="297" max="297" width="1.5703125" style="97" customWidth="1"/>
    <col min="298" max="298" width="11" style="97" customWidth="1"/>
    <col min="299" max="299" width="2.42578125" style="97" customWidth="1"/>
    <col min="300" max="300" width="12.7109375" style="97" customWidth="1"/>
    <col min="301" max="301" width="1.5703125" style="97" customWidth="1"/>
    <col min="302" max="302" width="10.140625" style="97" customWidth="1"/>
    <col min="303" max="303" width="2.42578125" style="97" customWidth="1"/>
    <col min="304" max="304" width="12.7109375" style="97" customWidth="1"/>
    <col min="305" max="305" width="1.5703125" style="97" customWidth="1"/>
    <col min="306" max="306" width="10.140625" style="97" customWidth="1"/>
    <col min="307" max="307" width="2.42578125" style="97" customWidth="1"/>
    <col min="308" max="308" width="13.5703125" style="97" customWidth="1"/>
    <col min="309" max="309" width="2.42578125" style="97" customWidth="1"/>
    <col min="310" max="310" width="5" style="97" customWidth="1"/>
    <col min="311" max="311" width="1.5703125" style="97" customWidth="1"/>
    <col min="312" max="312" width="9.28515625" style="97" customWidth="1"/>
    <col min="313" max="313" width="1.5703125" style="97" customWidth="1"/>
    <col min="314" max="314" width="12.7109375" style="97" customWidth="1"/>
    <col min="315" max="315" width="1.5703125" style="97" customWidth="1"/>
    <col min="316" max="316" width="12.7109375" style="97" customWidth="1"/>
    <col min="317" max="317" width="1.5703125" style="97" customWidth="1"/>
    <col min="318" max="318" width="12.7109375" style="97" customWidth="1"/>
    <col min="319" max="512" width="12.7109375" style="97"/>
    <col min="513" max="513" width="5" style="97" customWidth="1"/>
    <col min="514" max="514" width="1.28515625" style="97" customWidth="1"/>
    <col min="515" max="515" width="17.85546875" style="97" customWidth="1"/>
    <col min="516" max="516" width="1.28515625" style="97" customWidth="1"/>
    <col min="517" max="517" width="13.5703125" style="97" customWidth="1"/>
    <col min="518" max="518" width="1.5703125" style="97" customWidth="1"/>
    <col min="519" max="519" width="9.28515625" style="97" customWidth="1"/>
    <col min="520" max="520" width="1.5703125" style="97" customWidth="1"/>
    <col min="521" max="521" width="9.28515625" style="97" customWidth="1"/>
    <col min="522" max="522" width="1.5703125" style="97" customWidth="1"/>
    <col min="523" max="523" width="13.5703125" style="97" customWidth="1"/>
    <col min="524" max="524" width="1.5703125" style="97" customWidth="1"/>
    <col min="525" max="525" width="9.28515625" style="97" customWidth="1"/>
    <col min="526" max="526" width="1.5703125" style="97" customWidth="1"/>
    <col min="527" max="527" width="9.28515625" style="97" customWidth="1"/>
    <col min="528" max="528" width="1.5703125" style="97" customWidth="1"/>
    <col min="529" max="529" width="13.5703125" style="97" customWidth="1"/>
    <col min="530" max="530" width="1.5703125" style="97" customWidth="1"/>
    <col min="531" max="531" width="13.5703125" style="97" customWidth="1"/>
    <col min="532" max="532" width="1.5703125" style="97" customWidth="1"/>
    <col min="533" max="533" width="11" style="97" customWidth="1"/>
    <col min="534" max="534" width="1.5703125" style="97" customWidth="1"/>
    <col min="535" max="535" width="11" style="97" customWidth="1"/>
    <col min="536" max="536" width="1.5703125" style="97" customWidth="1"/>
    <col min="537" max="537" width="11" style="97" customWidth="1"/>
    <col min="538" max="538" width="1.5703125" style="97" customWidth="1"/>
    <col min="539" max="539" width="10.140625" style="97" customWidth="1"/>
    <col min="540" max="541" width="2.42578125" style="97" customWidth="1"/>
    <col min="542" max="542" width="14.42578125" style="97" customWidth="1"/>
    <col min="543" max="543" width="1.5703125" style="97" customWidth="1"/>
    <col min="544" max="544" width="14.42578125" style="97" customWidth="1"/>
    <col min="545" max="545" width="1.5703125" style="97" customWidth="1"/>
    <col min="546" max="546" width="9.28515625" style="97" customWidth="1"/>
    <col min="547" max="547" width="1.5703125" style="97" customWidth="1"/>
    <col min="548" max="548" width="9.28515625" style="97" customWidth="1"/>
    <col min="549" max="549" width="2.42578125" style="97" customWidth="1"/>
    <col min="550" max="550" width="14.42578125" style="97" customWidth="1"/>
    <col min="551" max="551" width="2.42578125" style="97" customWidth="1"/>
    <col min="552" max="552" width="14.42578125" style="97" customWidth="1"/>
    <col min="553" max="553" width="1.5703125" style="97" customWidth="1"/>
    <col min="554" max="554" width="11" style="97" customWidth="1"/>
    <col min="555" max="555" width="2.42578125" style="97" customWidth="1"/>
    <col min="556" max="556" width="12.7109375" style="97" customWidth="1"/>
    <col min="557" max="557" width="1.5703125" style="97" customWidth="1"/>
    <col min="558" max="558" width="10.140625" style="97" customWidth="1"/>
    <col min="559" max="559" width="2.42578125" style="97" customWidth="1"/>
    <col min="560" max="560" width="12.7109375" style="97" customWidth="1"/>
    <col min="561" max="561" width="1.5703125" style="97" customWidth="1"/>
    <col min="562" max="562" width="10.140625" style="97" customWidth="1"/>
    <col min="563" max="563" width="2.42578125" style="97" customWidth="1"/>
    <col min="564" max="564" width="13.5703125" style="97" customWidth="1"/>
    <col min="565" max="565" width="2.42578125" style="97" customWidth="1"/>
    <col min="566" max="566" width="5" style="97" customWidth="1"/>
    <col min="567" max="567" width="1.5703125" style="97" customWidth="1"/>
    <col min="568" max="568" width="9.28515625" style="97" customWidth="1"/>
    <col min="569" max="569" width="1.5703125" style="97" customWidth="1"/>
    <col min="570" max="570" width="12.7109375" style="97" customWidth="1"/>
    <col min="571" max="571" width="1.5703125" style="97" customWidth="1"/>
    <col min="572" max="572" width="12.7109375" style="97" customWidth="1"/>
    <col min="573" max="573" width="1.5703125" style="97" customWidth="1"/>
    <col min="574" max="574" width="12.7109375" style="97" customWidth="1"/>
    <col min="575" max="768" width="12.7109375" style="97"/>
    <col min="769" max="769" width="5" style="97" customWidth="1"/>
    <col min="770" max="770" width="1.28515625" style="97" customWidth="1"/>
    <col min="771" max="771" width="17.85546875" style="97" customWidth="1"/>
    <col min="772" max="772" width="1.28515625" style="97" customWidth="1"/>
    <col min="773" max="773" width="13.5703125" style="97" customWidth="1"/>
    <col min="774" max="774" width="1.5703125" style="97" customWidth="1"/>
    <col min="775" max="775" width="9.28515625" style="97" customWidth="1"/>
    <col min="776" max="776" width="1.5703125" style="97" customWidth="1"/>
    <col min="777" max="777" width="9.28515625" style="97" customWidth="1"/>
    <col min="778" max="778" width="1.5703125" style="97" customWidth="1"/>
    <col min="779" max="779" width="13.5703125" style="97" customWidth="1"/>
    <col min="780" max="780" width="1.5703125" style="97" customWidth="1"/>
    <col min="781" max="781" width="9.28515625" style="97" customWidth="1"/>
    <col min="782" max="782" width="1.5703125" style="97" customWidth="1"/>
    <col min="783" max="783" width="9.28515625" style="97" customWidth="1"/>
    <col min="784" max="784" width="1.5703125" style="97" customWidth="1"/>
    <col min="785" max="785" width="13.5703125" style="97" customWidth="1"/>
    <col min="786" max="786" width="1.5703125" style="97" customWidth="1"/>
    <col min="787" max="787" width="13.5703125" style="97" customWidth="1"/>
    <col min="788" max="788" width="1.5703125" style="97" customWidth="1"/>
    <col min="789" max="789" width="11" style="97" customWidth="1"/>
    <col min="790" max="790" width="1.5703125" style="97" customWidth="1"/>
    <col min="791" max="791" width="11" style="97" customWidth="1"/>
    <col min="792" max="792" width="1.5703125" style="97" customWidth="1"/>
    <col min="793" max="793" width="11" style="97" customWidth="1"/>
    <col min="794" max="794" width="1.5703125" style="97" customWidth="1"/>
    <col min="795" max="795" width="10.140625" style="97" customWidth="1"/>
    <col min="796" max="797" width="2.42578125" style="97" customWidth="1"/>
    <col min="798" max="798" width="14.42578125" style="97" customWidth="1"/>
    <col min="799" max="799" width="1.5703125" style="97" customWidth="1"/>
    <col min="800" max="800" width="14.42578125" style="97" customWidth="1"/>
    <col min="801" max="801" width="1.5703125" style="97" customWidth="1"/>
    <col min="802" max="802" width="9.28515625" style="97" customWidth="1"/>
    <col min="803" max="803" width="1.5703125" style="97" customWidth="1"/>
    <col min="804" max="804" width="9.28515625" style="97" customWidth="1"/>
    <col min="805" max="805" width="2.42578125" style="97" customWidth="1"/>
    <col min="806" max="806" width="14.42578125" style="97" customWidth="1"/>
    <col min="807" max="807" width="2.42578125" style="97" customWidth="1"/>
    <col min="808" max="808" width="14.42578125" style="97" customWidth="1"/>
    <col min="809" max="809" width="1.5703125" style="97" customWidth="1"/>
    <col min="810" max="810" width="11" style="97" customWidth="1"/>
    <col min="811" max="811" width="2.42578125" style="97" customWidth="1"/>
    <col min="812" max="812" width="12.7109375" style="97" customWidth="1"/>
    <col min="813" max="813" width="1.5703125" style="97" customWidth="1"/>
    <col min="814" max="814" width="10.140625" style="97" customWidth="1"/>
    <col min="815" max="815" width="2.42578125" style="97" customWidth="1"/>
    <col min="816" max="816" width="12.7109375" style="97" customWidth="1"/>
    <col min="817" max="817" width="1.5703125" style="97" customWidth="1"/>
    <col min="818" max="818" width="10.140625" style="97" customWidth="1"/>
    <col min="819" max="819" width="2.42578125" style="97" customWidth="1"/>
    <col min="820" max="820" width="13.5703125" style="97" customWidth="1"/>
    <col min="821" max="821" width="2.42578125" style="97" customWidth="1"/>
    <col min="822" max="822" width="5" style="97" customWidth="1"/>
    <col min="823" max="823" width="1.5703125" style="97" customWidth="1"/>
    <col min="824" max="824" width="9.28515625" style="97" customWidth="1"/>
    <col min="825" max="825" width="1.5703125" style="97" customWidth="1"/>
    <col min="826" max="826" width="12.7109375" style="97" customWidth="1"/>
    <col min="827" max="827" width="1.5703125" style="97" customWidth="1"/>
    <col min="828" max="828" width="12.7109375" style="97" customWidth="1"/>
    <col min="829" max="829" width="1.5703125" style="97" customWidth="1"/>
    <col min="830" max="830" width="12.7109375" style="97" customWidth="1"/>
    <col min="831" max="1024" width="12.7109375" style="97"/>
    <col min="1025" max="1025" width="5" style="97" customWidth="1"/>
    <col min="1026" max="1026" width="1.28515625" style="97" customWidth="1"/>
    <col min="1027" max="1027" width="17.85546875" style="97" customWidth="1"/>
    <col min="1028" max="1028" width="1.28515625" style="97" customWidth="1"/>
    <col min="1029" max="1029" width="13.5703125" style="97" customWidth="1"/>
    <col min="1030" max="1030" width="1.5703125" style="97" customWidth="1"/>
    <col min="1031" max="1031" width="9.28515625" style="97" customWidth="1"/>
    <col min="1032" max="1032" width="1.5703125" style="97" customWidth="1"/>
    <col min="1033" max="1033" width="9.28515625" style="97" customWidth="1"/>
    <col min="1034" max="1034" width="1.5703125" style="97" customWidth="1"/>
    <col min="1035" max="1035" width="13.5703125" style="97" customWidth="1"/>
    <col min="1036" max="1036" width="1.5703125" style="97" customWidth="1"/>
    <col min="1037" max="1037" width="9.28515625" style="97" customWidth="1"/>
    <col min="1038" max="1038" width="1.5703125" style="97" customWidth="1"/>
    <col min="1039" max="1039" width="9.28515625" style="97" customWidth="1"/>
    <col min="1040" max="1040" width="1.5703125" style="97" customWidth="1"/>
    <col min="1041" max="1041" width="13.5703125" style="97" customWidth="1"/>
    <col min="1042" max="1042" width="1.5703125" style="97" customWidth="1"/>
    <col min="1043" max="1043" width="13.5703125" style="97" customWidth="1"/>
    <col min="1044" max="1044" width="1.5703125" style="97" customWidth="1"/>
    <col min="1045" max="1045" width="11" style="97" customWidth="1"/>
    <col min="1046" max="1046" width="1.5703125" style="97" customWidth="1"/>
    <col min="1047" max="1047" width="11" style="97" customWidth="1"/>
    <col min="1048" max="1048" width="1.5703125" style="97" customWidth="1"/>
    <col min="1049" max="1049" width="11" style="97" customWidth="1"/>
    <col min="1050" max="1050" width="1.5703125" style="97" customWidth="1"/>
    <col min="1051" max="1051" width="10.140625" style="97" customWidth="1"/>
    <col min="1052" max="1053" width="2.42578125" style="97" customWidth="1"/>
    <col min="1054" max="1054" width="14.42578125" style="97" customWidth="1"/>
    <col min="1055" max="1055" width="1.5703125" style="97" customWidth="1"/>
    <col min="1056" max="1056" width="14.42578125" style="97" customWidth="1"/>
    <col min="1057" max="1057" width="1.5703125" style="97" customWidth="1"/>
    <col min="1058" max="1058" width="9.28515625" style="97" customWidth="1"/>
    <col min="1059" max="1059" width="1.5703125" style="97" customWidth="1"/>
    <col min="1060" max="1060" width="9.28515625" style="97" customWidth="1"/>
    <col min="1061" max="1061" width="2.42578125" style="97" customWidth="1"/>
    <col min="1062" max="1062" width="14.42578125" style="97" customWidth="1"/>
    <col min="1063" max="1063" width="2.42578125" style="97" customWidth="1"/>
    <col min="1064" max="1064" width="14.42578125" style="97" customWidth="1"/>
    <col min="1065" max="1065" width="1.5703125" style="97" customWidth="1"/>
    <col min="1066" max="1066" width="11" style="97" customWidth="1"/>
    <col min="1067" max="1067" width="2.42578125" style="97" customWidth="1"/>
    <col min="1068" max="1068" width="12.7109375" style="97" customWidth="1"/>
    <col min="1069" max="1069" width="1.5703125" style="97" customWidth="1"/>
    <col min="1070" max="1070" width="10.140625" style="97" customWidth="1"/>
    <col min="1071" max="1071" width="2.42578125" style="97" customWidth="1"/>
    <col min="1072" max="1072" width="12.7109375" style="97" customWidth="1"/>
    <col min="1073" max="1073" width="1.5703125" style="97" customWidth="1"/>
    <col min="1074" max="1074" width="10.140625" style="97" customWidth="1"/>
    <col min="1075" max="1075" width="2.42578125" style="97" customWidth="1"/>
    <col min="1076" max="1076" width="13.5703125" style="97" customWidth="1"/>
    <col min="1077" max="1077" width="2.42578125" style="97" customWidth="1"/>
    <col min="1078" max="1078" width="5" style="97" customWidth="1"/>
    <col min="1079" max="1079" width="1.5703125" style="97" customWidth="1"/>
    <col min="1080" max="1080" width="9.28515625" style="97" customWidth="1"/>
    <col min="1081" max="1081" width="1.5703125" style="97" customWidth="1"/>
    <col min="1082" max="1082" width="12.7109375" style="97" customWidth="1"/>
    <col min="1083" max="1083" width="1.5703125" style="97" customWidth="1"/>
    <col min="1084" max="1084" width="12.7109375" style="97" customWidth="1"/>
    <col min="1085" max="1085" width="1.5703125" style="97" customWidth="1"/>
    <col min="1086" max="1086" width="12.7109375" style="97" customWidth="1"/>
    <col min="1087" max="1280" width="12.7109375" style="97"/>
    <col min="1281" max="1281" width="5" style="97" customWidth="1"/>
    <col min="1282" max="1282" width="1.28515625" style="97" customWidth="1"/>
    <col min="1283" max="1283" width="17.85546875" style="97" customWidth="1"/>
    <col min="1284" max="1284" width="1.28515625" style="97" customWidth="1"/>
    <col min="1285" max="1285" width="13.5703125" style="97" customWidth="1"/>
    <col min="1286" max="1286" width="1.5703125" style="97" customWidth="1"/>
    <col min="1287" max="1287" width="9.28515625" style="97" customWidth="1"/>
    <col min="1288" max="1288" width="1.5703125" style="97" customWidth="1"/>
    <col min="1289" max="1289" width="9.28515625" style="97" customWidth="1"/>
    <col min="1290" max="1290" width="1.5703125" style="97" customWidth="1"/>
    <col min="1291" max="1291" width="13.5703125" style="97" customWidth="1"/>
    <col min="1292" max="1292" width="1.5703125" style="97" customWidth="1"/>
    <col min="1293" max="1293" width="9.28515625" style="97" customWidth="1"/>
    <col min="1294" max="1294" width="1.5703125" style="97" customWidth="1"/>
    <col min="1295" max="1295" width="9.28515625" style="97" customWidth="1"/>
    <col min="1296" max="1296" width="1.5703125" style="97" customWidth="1"/>
    <col min="1297" max="1297" width="13.5703125" style="97" customWidth="1"/>
    <col min="1298" max="1298" width="1.5703125" style="97" customWidth="1"/>
    <col min="1299" max="1299" width="13.5703125" style="97" customWidth="1"/>
    <col min="1300" max="1300" width="1.5703125" style="97" customWidth="1"/>
    <col min="1301" max="1301" width="11" style="97" customWidth="1"/>
    <col min="1302" max="1302" width="1.5703125" style="97" customWidth="1"/>
    <col min="1303" max="1303" width="11" style="97" customWidth="1"/>
    <col min="1304" max="1304" width="1.5703125" style="97" customWidth="1"/>
    <col min="1305" max="1305" width="11" style="97" customWidth="1"/>
    <col min="1306" max="1306" width="1.5703125" style="97" customWidth="1"/>
    <col min="1307" max="1307" width="10.140625" style="97" customWidth="1"/>
    <col min="1308" max="1309" width="2.42578125" style="97" customWidth="1"/>
    <col min="1310" max="1310" width="14.42578125" style="97" customWidth="1"/>
    <col min="1311" max="1311" width="1.5703125" style="97" customWidth="1"/>
    <col min="1312" max="1312" width="14.42578125" style="97" customWidth="1"/>
    <col min="1313" max="1313" width="1.5703125" style="97" customWidth="1"/>
    <col min="1314" max="1314" width="9.28515625" style="97" customWidth="1"/>
    <col min="1315" max="1315" width="1.5703125" style="97" customWidth="1"/>
    <col min="1316" max="1316" width="9.28515625" style="97" customWidth="1"/>
    <col min="1317" max="1317" width="2.42578125" style="97" customWidth="1"/>
    <col min="1318" max="1318" width="14.42578125" style="97" customWidth="1"/>
    <col min="1319" max="1319" width="2.42578125" style="97" customWidth="1"/>
    <col min="1320" max="1320" width="14.42578125" style="97" customWidth="1"/>
    <col min="1321" max="1321" width="1.5703125" style="97" customWidth="1"/>
    <col min="1322" max="1322" width="11" style="97" customWidth="1"/>
    <col min="1323" max="1323" width="2.42578125" style="97" customWidth="1"/>
    <col min="1324" max="1324" width="12.7109375" style="97" customWidth="1"/>
    <col min="1325" max="1325" width="1.5703125" style="97" customWidth="1"/>
    <col min="1326" max="1326" width="10.140625" style="97" customWidth="1"/>
    <col min="1327" max="1327" width="2.42578125" style="97" customWidth="1"/>
    <col min="1328" max="1328" width="12.7109375" style="97" customWidth="1"/>
    <col min="1329" max="1329" width="1.5703125" style="97" customWidth="1"/>
    <col min="1330" max="1330" width="10.140625" style="97" customWidth="1"/>
    <col min="1331" max="1331" width="2.42578125" style="97" customWidth="1"/>
    <col min="1332" max="1332" width="13.5703125" style="97" customWidth="1"/>
    <col min="1333" max="1333" width="2.42578125" style="97" customWidth="1"/>
    <col min="1334" max="1334" width="5" style="97" customWidth="1"/>
    <col min="1335" max="1335" width="1.5703125" style="97" customWidth="1"/>
    <col min="1336" max="1336" width="9.28515625" style="97" customWidth="1"/>
    <col min="1337" max="1337" width="1.5703125" style="97" customWidth="1"/>
    <col min="1338" max="1338" width="12.7109375" style="97" customWidth="1"/>
    <col min="1339" max="1339" width="1.5703125" style="97" customWidth="1"/>
    <col min="1340" max="1340" width="12.7109375" style="97" customWidth="1"/>
    <col min="1341" max="1341" width="1.5703125" style="97" customWidth="1"/>
    <col min="1342" max="1342" width="12.7109375" style="97" customWidth="1"/>
    <col min="1343" max="1536" width="12.7109375" style="97"/>
    <col min="1537" max="1537" width="5" style="97" customWidth="1"/>
    <col min="1538" max="1538" width="1.28515625" style="97" customWidth="1"/>
    <col min="1539" max="1539" width="17.85546875" style="97" customWidth="1"/>
    <col min="1540" max="1540" width="1.28515625" style="97" customWidth="1"/>
    <col min="1541" max="1541" width="13.5703125" style="97" customWidth="1"/>
    <col min="1542" max="1542" width="1.5703125" style="97" customWidth="1"/>
    <col min="1543" max="1543" width="9.28515625" style="97" customWidth="1"/>
    <col min="1544" max="1544" width="1.5703125" style="97" customWidth="1"/>
    <col min="1545" max="1545" width="9.28515625" style="97" customWidth="1"/>
    <col min="1546" max="1546" width="1.5703125" style="97" customWidth="1"/>
    <col min="1547" max="1547" width="13.5703125" style="97" customWidth="1"/>
    <col min="1548" max="1548" width="1.5703125" style="97" customWidth="1"/>
    <col min="1549" max="1549" width="9.28515625" style="97" customWidth="1"/>
    <col min="1550" max="1550" width="1.5703125" style="97" customWidth="1"/>
    <col min="1551" max="1551" width="9.28515625" style="97" customWidth="1"/>
    <col min="1552" max="1552" width="1.5703125" style="97" customWidth="1"/>
    <col min="1553" max="1553" width="13.5703125" style="97" customWidth="1"/>
    <col min="1554" max="1554" width="1.5703125" style="97" customWidth="1"/>
    <col min="1555" max="1555" width="13.5703125" style="97" customWidth="1"/>
    <col min="1556" max="1556" width="1.5703125" style="97" customWidth="1"/>
    <col min="1557" max="1557" width="11" style="97" customWidth="1"/>
    <col min="1558" max="1558" width="1.5703125" style="97" customWidth="1"/>
    <col min="1559" max="1559" width="11" style="97" customWidth="1"/>
    <col min="1560" max="1560" width="1.5703125" style="97" customWidth="1"/>
    <col min="1561" max="1561" width="11" style="97" customWidth="1"/>
    <col min="1562" max="1562" width="1.5703125" style="97" customWidth="1"/>
    <col min="1563" max="1563" width="10.140625" style="97" customWidth="1"/>
    <col min="1564" max="1565" width="2.42578125" style="97" customWidth="1"/>
    <col min="1566" max="1566" width="14.42578125" style="97" customWidth="1"/>
    <col min="1567" max="1567" width="1.5703125" style="97" customWidth="1"/>
    <col min="1568" max="1568" width="14.42578125" style="97" customWidth="1"/>
    <col min="1569" max="1569" width="1.5703125" style="97" customWidth="1"/>
    <col min="1570" max="1570" width="9.28515625" style="97" customWidth="1"/>
    <col min="1571" max="1571" width="1.5703125" style="97" customWidth="1"/>
    <col min="1572" max="1572" width="9.28515625" style="97" customWidth="1"/>
    <col min="1573" max="1573" width="2.42578125" style="97" customWidth="1"/>
    <col min="1574" max="1574" width="14.42578125" style="97" customWidth="1"/>
    <col min="1575" max="1575" width="2.42578125" style="97" customWidth="1"/>
    <col min="1576" max="1576" width="14.42578125" style="97" customWidth="1"/>
    <col min="1577" max="1577" width="1.5703125" style="97" customWidth="1"/>
    <col min="1578" max="1578" width="11" style="97" customWidth="1"/>
    <col min="1579" max="1579" width="2.42578125" style="97" customWidth="1"/>
    <col min="1580" max="1580" width="12.7109375" style="97" customWidth="1"/>
    <col min="1581" max="1581" width="1.5703125" style="97" customWidth="1"/>
    <col min="1582" max="1582" width="10.140625" style="97" customWidth="1"/>
    <col min="1583" max="1583" width="2.42578125" style="97" customWidth="1"/>
    <col min="1584" max="1584" width="12.7109375" style="97" customWidth="1"/>
    <col min="1585" max="1585" width="1.5703125" style="97" customWidth="1"/>
    <col min="1586" max="1586" width="10.140625" style="97" customWidth="1"/>
    <col min="1587" max="1587" width="2.42578125" style="97" customWidth="1"/>
    <col min="1588" max="1588" width="13.5703125" style="97" customWidth="1"/>
    <col min="1589" max="1589" width="2.42578125" style="97" customWidth="1"/>
    <col min="1590" max="1590" width="5" style="97" customWidth="1"/>
    <col min="1591" max="1591" width="1.5703125" style="97" customWidth="1"/>
    <col min="1592" max="1592" width="9.28515625" style="97" customWidth="1"/>
    <col min="1593" max="1593" width="1.5703125" style="97" customWidth="1"/>
    <col min="1594" max="1594" width="12.7109375" style="97" customWidth="1"/>
    <col min="1595" max="1595" width="1.5703125" style="97" customWidth="1"/>
    <col min="1596" max="1596" width="12.7109375" style="97" customWidth="1"/>
    <col min="1597" max="1597" width="1.5703125" style="97" customWidth="1"/>
    <col min="1598" max="1598" width="12.7109375" style="97" customWidth="1"/>
    <col min="1599" max="1792" width="12.7109375" style="97"/>
    <col min="1793" max="1793" width="5" style="97" customWidth="1"/>
    <col min="1794" max="1794" width="1.28515625" style="97" customWidth="1"/>
    <col min="1795" max="1795" width="17.85546875" style="97" customWidth="1"/>
    <col min="1796" max="1796" width="1.28515625" style="97" customWidth="1"/>
    <col min="1797" max="1797" width="13.5703125" style="97" customWidth="1"/>
    <col min="1798" max="1798" width="1.5703125" style="97" customWidth="1"/>
    <col min="1799" max="1799" width="9.28515625" style="97" customWidth="1"/>
    <col min="1800" max="1800" width="1.5703125" style="97" customWidth="1"/>
    <col min="1801" max="1801" width="9.28515625" style="97" customWidth="1"/>
    <col min="1802" max="1802" width="1.5703125" style="97" customWidth="1"/>
    <col min="1803" max="1803" width="13.5703125" style="97" customWidth="1"/>
    <col min="1804" max="1804" width="1.5703125" style="97" customWidth="1"/>
    <col min="1805" max="1805" width="9.28515625" style="97" customWidth="1"/>
    <col min="1806" max="1806" width="1.5703125" style="97" customWidth="1"/>
    <col min="1807" max="1807" width="9.28515625" style="97" customWidth="1"/>
    <col min="1808" max="1808" width="1.5703125" style="97" customWidth="1"/>
    <col min="1809" max="1809" width="13.5703125" style="97" customWidth="1"/>
    <col min="1810" max="1810" width="1.5703125" style="97" customWidth="1"/>
    <col min="1811" max="1811" width="13.5703125" style="97" customWidth="1"/>
    <col min="1812" max="1812" width="1.5703125" style="97" customWidth="1"/>
    <col min="1813" max="1813" width="11" style="97" customWidth="1"/>
    <col min="1814" max="1814" width="1.5703125" style="97" customWidth="1"/>
    <col min="1815" max="1815" width="11" style="97" customWidth="1"/>
    <col min="1816" max="1816" width="1.5703125" style="97" customWidth="1"/>
    <col min="1817" max="1817" width="11" style="97" customWidth="1"/>
    <col min="1818" max="1818" width="1.5703125" style="97" customWidth="1"/>
    <col min="1819" max="1819" width="10.140625" style="97" customWidth="1"/>
    <col min="1820" max="1821" width="2.42578125" style="97" customWidth="1"/>
    <col min="1822" max="1822" width="14.42578125" style="97" customWidth="1"/>
    <col min="1823" max="1823" width="1.5703125" style="97" customWidth="1"/>
    <col min="1824" max="1824" width="14.42578125" style="97" customWidth="1"/>
    <col min="1825" max="1825" width="1.5703125" style="97" customWidth="1"/>
    <col min="1826" max="1826" width="9.28515625" style="97" customWidth="1"/>
    <col min="1827" max="1827" width="1.5703125" style="97" customWidth="1"/>
    <col min="1828" max="1828" width="9.28515625" style="97" customWidth="1"/>
    <col min="1829" max="1829" width="2.42578125" style="97" customWidth="1"/>
    <col min="1830" max="1830" width="14.42578125" style="97" customWidth="1"/>
    <col min="1831" max="1831" width="2.42578125" style="97" customWidth="1"/>
    <col min="1832" max="1832" width="14.42578125" style="97" customWidth="1"/>
    <col min="1833" max="1833" width="1.5703125" style="97" customWidth="1"/>
    <col min="1834" max="1834" width="11" style="97" customWidth="1"/>
    <col min="1835" max="1835" width="2.42578125" style="97" customWidth="1"/>
    <col min="1836" max="1836" width="12.7109375" style="97" customWidth="1"/>
    <col min="1837" max="1837" width="1.5703125" style="97" customWidth="1"/>
    <col min="1838" max="1838" width="10.140625" style="97" customWidth="1"/>
    <col min="1839" max="1839" width="2.42578125" style="97" customWidth="1"/>
    <col min="1840" max="1840" width="12.7109375" style="97" customWidth="1"/>
    <col min="1841" max="1841" width="1.5703125" style="97" customWidth="1"/>
    <col min="1842" max="1842" width="10.140625" style="97" customWidth="1"/>
    <col min="1843" max="1843" width="2.42578125" style="97" customWidth="1"/>
    <col min="1844" max="1844" width="13.5703125" style="97" customWidth="1"/>
    <col min="1845" max="1845" width="2.42578125" style="97" customWidth="1"/>
    <col min="1846" max="1846" width="5" style="97" customWidth="1"/>
    <col min="1847" max="1847" width="1.5703125" style="97" customWidth="1"/>
    <col min="1848" max="1848" width="9.28515625" style="97" customWidth="1"/>
    <col min="1849" max="1849" width="1.5703125" style="97" customWidth="1"/>
    <col min="1850" max="1850" width="12.7109375" style="97" customWidth="1"/>
    <col min="1851" max="1851" width="1.5703125" style="97" customWidth="1"/>
    <col min="1852" max="1852" width="12.7109375" style="97" customWidth="1"/>
    <col min="1853" max="1853" width="1.5703125" style="97" customWidth="1"/>
    <col min="1854" max="1854" width="12.7109375" style="97" customWidth="1"/>
    <col min="1855" max="2048" width="12.7109375" style="97"/>
    <col min="2049" max="2049" width="5" style="97" customWidth="1"/>
    <col min="2050" max="2050" width="1.28515625" style="97" customWidth="1"/>
    <col min="2051" max="2051" width="17.85546875" style="97" customWidth="1"/>
    <col min="2052" max="2052" width="1.28515625" style="97" customWidth="1"/>
    <col min="2053" max="2053" width="13.5703125" style="97" customWidth="1"/>
    <col min="2054" max="2054" width="1.5703125" style="97" customWidth="1"/>
    <col min="2055" max="2055" width="9.28515625" style="97" customWidth="1"/>
    <col min="2056" max="2056" width="1.5703125" style="97" customWidth="1"/>
    <col min="2057" max="2057" width="9.28515625" style="97" customWidth="1"/>
    <col min="2058" max="2058" width="1.5703125" style="97" customWidth="1"/>
    <col min="2059" max="2059" width="13.5703125" style="97" customWidth="1"/>
    <col min="2060" max="2060" width="1.5703125" style="97" customWidth="1"/>
    <col min="2061" max="2061" width="9.28515625" style="97" customWidth="1"/>
    <col min="2062" max="2062" width="1.5703125" style="97" customWidth="1"/>
    <col min="2063" max="2063" width="9.28515625" style="97" customWidth="1"/>
    <col min="2064" max="2064" width="1.5703125" style="97" customWidth="1"/>
    <col min="2065" max="2065" width="13.5703125" style="97" customWidth="1"/>
    <col min="2066" max="2066" width="1.5703125" style="97" customWidth="1"/>
    <col min="2067" max="2067" width="13.5703125" style="97" customWidth="1"/>
    <col min="2068" max="2068" width="1.5703125" style="97" customWidth="1"/>
    <col min="2069" max="2069" width="11" style="97" customWidth="1"/>
    <col min="2070" max="2070" width="1.5703125" style="97" customWidth="1"/>
    <col min="2071" max="2071" width="11" style="97" customWidth="1"/>
    <col min="2072" max="2072" width="1.5703125" style="97" customWidth="1"/>
    <col min="2073" max="2073" width="11" style="97" customWidth="1"/>
    <col min="2074" max="2074" width="1.5703125" style="97" customWidth="1"/>
    <col min="2075" max="2075" width="10.140625" style="97" customWidth="1"/>
    <col min="2076" max="2077" width="2.42578125" style="97" customWidth="1"/>
    <col min="2078" max="2078" width="14.42578125" style="97" customWidth="1"/>
    <col min="2079" max="2079" width="1.5703125" style="97" customWidth="1"/>
    <col min="2080" max="2080" width="14.42578125" style="97" customWidth="1"/>
    <col min="2081" max="2081" width="1.5703125" style="97" customWidth="1"/>
    <col min="2082" max="2082" width="9.28515625" style="97" customWidth="1"/>
    <col min="2083" max="2083" width="1.5703125" style="97" customWidth="1"/>
    <col min="2084" max="2084" width="9.28515625" style="97" customWidth="1"/>
    <col min="2085" max="2085" width="2.42578125" style="97" customWidth="1"/>
    <col min="2086" max="2086" width="14.42578125" style="97" customWidth="1"/>
    <col min="2087" max="2087" width="2.42578125" style="97" customWidth="1"/>
    <col min="2088" max="2088" width="14.42578125" style="97" customWidth="1"/>
    <col min="2089" max="2089" width="1.5703125" style="97" customWidth="1"/>
    <col min="2090" max="2090" width="11" style="97" customWidth="1"/>
    <col min="2091" max="2091" width="2.42578125" style="97" customWidth="1"/>
    <col min="2092" max="2092" width="12.7109375" style="97" customWidth="1"/>
    <col min="2093" max="2093" width="1.5703125" style="97" customWidth="1"/>
    <col min="2094" max="2094" width="10.140625" style="97" customWidth="1"/>
    <col min="2095" max="2095" width="2.42578125" style="97" customWidth="1"/>
    <col min="2096" max="2096" width="12.7109375" style="97" customWidth="1"/>
    <col min="2097" max="2097" width="1.5703125" style="97" customWidth="1"/>
    <col min="2098" max="2098" width="10.140625" style="97" customWidth="1"/>
    <col min="2099" max="2099" width="2.42578125" style="97" customWidth="1"/>
    <col min="2100" max="2100" width="13.5703125" style="97" customWidth="1"/>
    <col min="2101" max="2101" width="2.42578125" style="97" customWidth="1"/>
    <col min="2102" max="2102" width="5" style="97" customWidth="1"/>
    <col min="2103" max="2103" width="1.5703125" style="97" customWidth="1"/>
    <col min="2104" max="2104" width="9.28515625" style="97" customWidth="1"/>
    <col min="2105" max="2105" width="1.5703125" style="97" customWidth="1"/>
    <col min="2106" max="2106" width="12.7109375" style="97" customWidth="1"/>
    <col min="2107" max="2107" width="1.5703125" style="97" customWidth="1"/>
    <col min="2108" max="2108" width="12.7109375" style="97" customWidth="1"/>
    <col min="2109" max="2109" width="1.5703125" style="97" customWidth="1"/>
    <col min="2110" max="2110" width="12.7109375" style="97" customWidth="1"/>
    <col min="2111" max="2304" width="12.7109375" style="97"/>
    <col min="2305" max="2305" width="5" style="97" customWidth="1"/>
    <col min="2306" max="2306" width="1.28515625" style="97" customWidth="1"/>
    <col min="2307" max="2307" width="17.85546875" style="97" customWidth="1"/>
    <col min="2308" max="2308" width="1.28515625" style="97" customWidth="1"/>
    <col min="2309" max="2309" width="13.5703125" style="97" customWidth="1"/>
    <col min="2310" max="2310" width="1.5703125" style="97" customWidth="1"/>
    <col min="2311" max="2311" width="9.28515625" style="97" customWidth="1"/>
    <col min="2312" max="2312" width="1.5703125" style="97" customWidth="1"/>
    <col min="2313" max="2313" width="9.28515625" style="97" customWidth="1"/>
    <col min="2314" max="2314" width="1.5703125" style="97" customWidth="1"/>
    <col min="2315" max="2315" width="13.5703125" style="97" customWidth="1"/>
    <col min="2316" max="2316" width="1.5703125" style="97" customWidth="1"/>
    <col min="2317" max="2317" width="9.28515625" style="97" customWidth="1"/>
    <col min="2318" max="2318" width="1.5703125" style="97" customWidth="1"/>
    <col min="2319" max="2319" width="9.28515625" style="97" customWidth="1"/>
    <col min="2320" max="2320" width="1.5703125" style="97" customWidth="1"/>
    <col min="2321" max="2321" width="13.5703125" style="97" customWidth="1"/>
    <col min="2322" max="2322" width="1.5703125" style="97" customWidth="1"/>
    <col min="2323" max="2323" width="13.5703125" style="97" customWidth="1"/>
    <col min="2324" max="2324" width="1.5703125" style="97" customWidth="1"/>
    <col min="2325" max="2325" width="11" style="97" customWidth="1"/>
    <col min="2326" max="2326" width="1.5703125" style="97" customWidth="1"/>
    <col min="2327" max="2327" width="11" style="97" customWidth="1"/>
    <col min="2328" max="2328" width="1.5703125" style="97" customWidth="1"/>
    <col min="2329" max="2329" width="11" style="97" customWidth="1"/>
    <col min="2330" max="2330" width="1.5703125" style="97" customWidth="1"/>
    <col min="2331" max="2331" width="10.140625" style="97" customWidth="1"/>
    <col min="2332" max="2333" width="2.42578125" style="97" customWidth="1"/>
    <col min="2334" max="2334" width="14.42578125" style="97" customWidth="1"/>
    <col min="2335" max="2335" width="1.5703125" style="97" customWidth="1"/>
    <col min="2336" max="2336" width="14.42578125" style="97" customWidth="1"/>
    <col min="2337" max="2337" width="1.5703125" style="97" customWidth="1"/>
    <col min="2338" max="2338" width="9.28515625" style="97" customWidth="1"/>
    <col min="2339" max="2339" width="1.5703125" style="97" customWidth="1"/>
    <col min="2340" max="2340" width="9.28515625" style="97" customWidth="1"/>
    <col min="2341" max="2341" width="2.42578125" style="97" customWidth="1"/>
    <col min="2342" max="2342" width="14.42578125" style="97" customWidth="1"/>
    <col min="2343" max="2343" width="2.42578125" style="97" customWidth="1"/>
    <col min="2344" max="2344" width="14.42578125" style="97" customWidth="1"/>
    <col min="2345" max="2345" width="1.5703125" style="97" customWidth="1"/>
    <col min="2346" max="2346" width="11" style="97" customWidth="1"/>
    <col min="2347" max="2347" width="2.42578125" style="97" customWidth="1"/>
    <col min="2348" max="2348" width="12.7109375" style="97" customWidth="1"/>
    <col min="2349" max="2349" width="1.5703125" style="97" customWidth="1"/>
    <col min="2350" max="2350" width="10.140625" style="97" customWidth="1"/>
    <col min="2351" max="2351" width="2.42578125" style="97" customWidth="1"/>
    <col min="2352" max="2352" width="12.7109375" style="97" customWidth="1"/>
    <col min="2353" max="2353" width="1.5703125" style="97" customWidth="1"/>
    <col min="2354" max="2354" width="10.140625" style="97" customWidth="1"/>
    <col min="2355" max="2355" width="2.42578125" style="97" customWidth="1"/>
    <col min="2356" max="2356" width="13.5703125" style="97" customWidth="1"/>
    <col min="2357" max="2357" width="2.42578125" style="97" customWidth="1"/>
    <col min="2358" max="2358" width="5" style="97" customWidth="1"/>
    <col min="2359" max="2359" width="1.5703125" style="97" customWidth="1"/>
    <col min="2360" max="2360" width="9.28515625" style="97" customWidth="1"/>
    <col min="2361" max="2361" width="1.5703125" style="97" customWidth="1"/>
    <col min="2362" max="2362" width="12.7109375" style="97" customWidth="1"/>
    <col min="2363" max="2363" width="1.5703125" style="97" customWidth="1"/>
    <col min="2364" max="2364" width="12.7109375" style="97" customWidth="1"/>
    <col min="2365" max="2365" width="1.5703125" style="97" customWidth="1"/>
    <col min="2366" max="2366" width="12.7109375" style="97" customWidth="1"/>
    <col min="2367" max="2560" width="12.7109375" style="97"/>
    <col min="2561" max="2561" width="5" style="97" customWidth="1"/>
    <col min="2562" max="2562" width="1.28515625" style="97" customWidth="1"/>
    <col min="2563" max="2563" width="17.85546875" style="97" customWidth="1"/>
    <col min="2564" max="2564" width="1.28515625" style="97" customWidth="1"/>
    <col min="2565" max="2565" width="13.5703125" style="97" customWidth="1"/>
    <col min="2566" max="2566" width="1.5703125" style="97" customWidth="1"/>
    <col min="2567" max="2567" width="9.28515625" style="97" customWidth="1"/>
    <col min="2568" max="2568" width="1.5703125" style="97" customWidth="1"/>
    <col min="2569" max="2569" width="9.28515625" style="97" customWidth="1"/>
    <col min="2570" max="2570" width="1.5703125" style="97" customWidth="1"/>
    <col min="2571" max="2571" width="13.5703125" style="97" customWidth="1"/>
    <col min="2572" max="2572" width="1.5703125" style="97" customWidth="1"/>
    <col min="2573" max="2573" width="9.28515625" style="97" customWidth="1"/>
    <col min="2574" max="2574" width="1.5703125" style="97" customWidth="1"/>
    <col min="2575" max="2575" width="9.28515625" style="97" customWidth="1"/>
    <col min="2576" max="2576" width="1.5703125" style="97" customWidth="1"/>
    <col min="2577" max="2577" width="13.5703125" style="97" customWidth="1"/>
    <col min="2578" max="2578" width="1.5703125" style="97" customWidth="1"/>
    <col min="2579" max="2579" width="13.5703125" style="97" customWidth="1"/>
    <col min="2580" max="2580" width="1.5703125" style="97" customWidth="1"/>
    <col min="2581" max="2581" width="11" style="97" customWidth="1"/>
    <col min="2582" max="2582" width="1.5703125" style="97" customWidth="1"/>
    <col min="2583" max="2583" width="11" style="97" customWidth="1"/>
    <col min="2584" max="2584" width="1.5703125" style="97" customWidth="1"/>
    <col min="2585" max="2585" width="11" style="97" customWidth="1"/>
    <col min="2586" max="2586" width="1.5703125" style="97" customWidth="1"/>
    <col min="2587" max="2587" width="10.140625" style="97" customWidth="1"/>
    <col min="2588" max="2589" width="2.42578125" style="97" customWidth="1"/>
    <col min="2590" max="2590" width="14.42578125" style="97" customWidth="1"/>
    <col min="2591" max="2591" width="1.5703125" style="97" customWidth="1"/>
    <col min="2592" max="2592" width="14.42578125" style="97" customWidth="1"/>
    <col min="2593" max="2593" width="1.5703125" style="97" customWidth="1"/>
    <col min="2594" max="2594" width="9.28515625" style="97" customWidth="1"/>
    <col min="2595" max="2595" width="1.5703125" style="97" customWidth="1"/>
    <col min="2596" max="2596" width="9.28515625" style="97" customWidth="1"/>
    <col min="2597" max="2597" width="2.42578125" style="97" customWidth="1"/>
    <col min="2598" max="2598" width="14.42578125" style="97" customWidth="1"/>
    <col min="2599" max="2599" width="2.42578125" style="97" customWidth="1"/>
    <col min="2600" max="2600" width="14.42578125" style="97" customWidth="1"/>
    <col min="2601" max="2601" width="1.5703125" style="97" customWidth="1"/>
    <col min="2602" max="2602" width="11" style="97" customWidth="1"/>
    <col min="2603" max="2603" width="2.42578125" style="97" customWidth="1"/>
    <col min="2604" max="2604" width="12.7109375" style="97" customWidth="1"/>
    <col min="2605" max="2605" width="1.5703125" style="97" customWidth="1"/>
    <col min="2606" max="2606" width="10.140625" style="97" customWidth="1"/>
    <col min="2607" max="2607" width="2.42578125" style="97" customWidth="1"/>
    <col min="2608" max="2608" width="12.7109375" style="97" customWidth="1"/>
    <col min="2609" max="2609" width="1.5703125" style="97" customWidth="1"/>
    <col min="2610" max="2610" width="10.140625" style="97" customWidth="1"/>
    <col min="2611" max="2611" width="2.42578125" style="97" customWidth="1"/>
    <col min="2612" max="2612" width="13.5703125" style="97" customWidth="1"/>
    <col min="2613" max="2613" width="2.42578125" style="97" customWidth="1"/>
    <col min="2614" max="2614" width="5" style="97" customWidth="1"/>
    <col min="2615" max="2615" width="1.5703125" style="97" customWidth="1"/>
    <col min="2616" max="2616" width="9.28515625" style="97" customWidth="1"/>
    <col min="2617" max="2617" width="1.5703125" style="97" customWidth="1"/>
    <col min="2618" max="2618" width="12.7109375" style="97" customWidth="1"/>
    <col min="2619" max="2619" width="1.5703125" style="97" customWidth="1"/>
    <col min="2620" max="2620" width="12.7109375" style="97" customWidth="1"/>
    <col min="2621" max="2621" width="1.5703125" style="97" customWidth="1"/>
    <col min="2622" max="2622" width="12.7109375" style="97" customWidth="1"/>
    <col min="2623" max="2816" width="12.7109375" style="97"/>
    <col min="2817" max="2817" width="5" style="97" customWidth="1"/>
    <col min="2818" max="2818" width="1.28515625" style="97" customWidth="1"/>
    <col min="2819" max="2819" width="17.85546875" style="97" customWidth="1"/>
    <col min="2820" max="2820" width="1.28515625" style="97" customWidth="1"/>
    <col min="2821" max="2821" width="13.5703125" style="97" customWidth="1"/>
    <col min="2822" max="2822" width="1.5703125" style="97" customWidth="1"/>
    <col min="2823" max="2823" width="9.28515625" style="97" customWidth="1"/>
    <col min="2824" max="2824" width="1.5703125" style="97" customWidth="1"/>
    <col min="2825" max="2825" width="9.28515625" style="97" customWidth="1"/>
    <col min="2826" max="2826" width="1.5703125" style="97" customWidth="1"/>
    <col min="2827" max="2827" width="13.5703125" style="97" customWidth="1"/>
    <col min="2828" max="2828" width="1.5703125" style="97" customWidth="1"/>
    <col min="2829" max="2829" width="9.28515625" style="97" customWidth="1"/>
    <col min="2830" max="2830" width="1.5703125" style="97" customWidth="1"/>
    <col min="2831" max="2831" width="9.28515625" style="97" customWidth="1"/>
    <col min="2832" max="2832" width="1.5703125" style="97" customWidth="1"/>
    <col min="2833" max="2833" width="13.5703125" style="97" customWidth="1"/>
    <col min="2834" max="2834" width="1.5703125" style="97" customWidth="1"/>
    <col min="2835" max="2835" width="13.5703125" style="97" customWidth="1"/>
    <col min="2836" max="2836" width="1.5703125" style="97" customWidth="1"/>
    <col min="2837" max="2837" width="11" style="97" customWidth="1"/>
    <col min="2838" max="2838" width="1.5703125" style="97" customWidth="1"/>
    <col min="2839" max="2839" width="11" style="97" customWidth="1"/>
    <col min="2840" max="2840" width="1.5703125" style="97" customWidth="1"/>
    <col min="2841" max="2841" width="11" style="97" customWidth="1"/>
    <col min="2842" max="2842" width="1.5703125" style="97" customWidth="1"/>
    <col min="2843" max="2843" width="10.140625" style="97" customWidth="1"/>
    <col min="2844" max="2845" width="2.42578125" style="97" customWidth="1"/>
    <col min="2846" max="2846" width="14.42578125" style="97" customWidth="1"/>
    <col min="2847" max="2847" width="1.5703125" style="97" customWidth="1"/>
    <col min="2848" max="2848" width="14.42578125" style="97" customWidth="1"/>
    <col min="2849" max="2849" width="1.5703125" style="97" customWidth="1"/>
    <col min="2850" max="2850" width="9.28515625" style="97" customWidth="1"/>
    <col min="2851" max="2851" width="1.5703125" style="97" customWidth="1"/>
    <col min="2852" max="2852" width="9.28515625" style="97" customWidth="1"/>
    <col min="2853" max="2853" width="2.42578125" style="97" customWidth="1"/>
    <col min="2854" max="2854" width="14.42578125" style="97" customWidth="1"/>
    <col min="2855" max="2855" width="2.42578125" style="97" customWidth="1"/>
    <col min="2856" max="2856" width="14.42578125" style="97" customWidth="1"/>
    <col min="2857" max="2857" width="1.5703125" style="97" customWidth="1"/>
    <col min="2858" max="2858" width="11" style="97" customWidth="1"/>
    <col min="2859" max="2859" width="2.42578125" style="97" customWidth="1"/>
    <col min="2860" max="2860" width="12.7109375" style="97" customWidth="1"/>
    <col min="2861" max="2861" width="1.5703125" style="97" customWidth="1"/>
    <col min="2862" max="2862" width="10.140625" style="97" customWidth="1"/>
    <col min="2863" max="2863" width="2.42578125" style="97" customWidth="1"/>
    <col min="2864" max="2864" width="12.7109375" style="97" customWidth="1"/>
    <col min="2865" max="2865" width="1.5703125" style="97" customWidth="1"/>
    <col min="2866" max="2866" width="10.140625" style="97" customWidth="1"/>
    <col min="2867" max="2867" width="2.42578125" style="97" customWidth="1"/>
    <col min="2868" max="2868" width="13.5703125" style="97" customWidth="1"/>
    <col min="2869" max="2869" width="2.42578125" style="97" customWidth="1"/>
    <col min="2870" max="2870" width="5" style="97" customWidth="1"/>
    <col min="2871" max="2871" width="1.5703125" style="97" customWidth="1"/>
    <col min="2872" max="2872" width="9.28515625" style="97" customWidth="1"/>
    <col min="2873" max="2873" width="1.5703125" style="97" customWidth="1"/>
    <col min="2874" max="2874" width="12.7109375" style="97" customWidth="1"/>
    <col min="2875" max="2875" width="1.5703125" style="97" customWidth="1"/>
    <col min="2876" max="2876" width="12.7109375" style="97" customWidth="1"/>
    <col min="2877" max="2877" width="1.5703125" style="97" customWidth="1"/>
    <col min="2878" max="2878" width="12.7109375" style="97" customWidth="1"/>
    <col min="2879" max="3072" width="12.7109375" style="97"/>
    <col min="3073" max="3073" width="5" style="97" customWidth="1"/>
    <col min="3074" max="3074" width="1.28515625" style="97" customWidth="1"/>
    <col min="3075" max="3075" width="17.85546875" style="97" customWidth="1"/>
    <col min="3076" max="3076" width="1.28515625" style="97" customWidth="1"/>
    <col min="3077" max="3077" width="13.5703125" style="97" customWidth="1"/>
    <col min="3078" max="3078" width="1.5703125" style="97" customWidth="1"/>
    <col min="3079" max="3079" width="9.28515625" style="97" customWidth="1"/>
    <col min="3080" max="3080" width="1.5703125" style="97" customWidth="1"/>
    <col min="3081" max="3081" width="9.28515625" style="97" customWidth="1"/>
    <col min="3082" max="3082" width="1.5703125" style="97" customWidth="1"/>
    <col min="3083" max="3083" width="13.5703125" style="97" customWidth="1"/>
    <col min="3084" max="3084" width="1.5703125" style="97" customWidth="1"/>
    <col min="3085" max="3085" width="9.28515625" style="97" customWidth="1"/>
    <col min="3086" max="3086" width="1.5703125" style="97" customWidth="1"/>
    <col min="3087" max="3087" width="9.28515625" style="97" customWidth="1"/>
    <col min="3088" max="3088" width="1.5703125" style="97" customWidth="1"/>
    <col min="3089" max="3089" width="13.5703125" style="97" customWidth="1"/>
    <col min="3090" max="3090" width="1.5703125" style="97" customWidth="1"/>
    <col min="3091" max="3091" width="13.5703125" style="97" customWidth="1"/>
    <col min="3092" max="3092" width="1.5703125" style="97" customWidth="1"/>
    <col min="3093" max="3093" width="11" style="97" customWidth="1"/>
    <col min="3094" max="3094" width="1.5703125" style="97" customWidth="1"/>
    <col min="3095" max="3095" width="11" style="97" customWidth="1"/>
    <col min="3096" max="3096" width="1.5703125" style="97" customWidth="1"/>
    <col min="3097" max="3097" width="11" style="97" customWidth="1"/>
    <col min="3098" max="3098" width="1.5703125" style="97" customWidth="1"/>
    <col min="3099" max="3099" width="10.140625" style="97" customWidth="1"/>
    <col min="3100" max="3101" width="2.42578125" style="97" customWidth="1"/>
    <col min="3102" max="3102" width="14.42578125" style="97" customWidth="1"/>
    <col min="3103" max="3103" width="1.5703125" style="97" customWidth="1"/>
    <col min="3104" max="3104" width="14.42578125" style="97" customWidth="1"/>
    <col min="3105" max="3105" width="1.5703125" style="97" customWidth="1"/>
    <col min="3106" max="3106" width="9.28515625" style="97" customWidth="1"/>
    <col min="3107" max="3107" width="1.5703125" style="97" customWidth="1"/>
    <col min="3108" max="3108" width="9.28515625" style="97" customWidth="1"/>
    <col min="3109" max="3109" width="2.42578125" style="97" customWidth="1"/>
    <col min="3110" max="3110" width="14.42578125" style="97" customWidth="1"/>
    <col min="3111" max="3111" width="2.42578125" style="97" customWidth="1"/>
    <col min="3112" max="3112" width="14.42578125" style="97" customWidth="1"/>
    <col min="3113" max="3113" width="1.5703125" style="97" customWidth="1"/>
    <col min="3114" max="3114" width="11" style="97" customWidth="1"/>
    <col min="3115" max="3115" width="2.42578125" style="97" customWidth="1"/>
    <col min="3116" max="3116" width="12.7109375" style="97" customWidth="1"/>
    <col min="3117" max="3117" width="1.5703125" style="97" customWidth="1"/>
    <col min="3118" max="3118" width="10.140625" style="97" customWidth="1"/>
    <col min="3119" max="3119" width="2.42578125" style="97" customWidth="1"/>
    <col min="3120" max="3120" width="12.7109375" style="97" customWidth="1"/>
    <col min="3121" max="3121" width="1.5703125" style="97" customWidth="1"/>
    <col min="3122" max="3122" width="10.140625" style="97" customWidth="1"/>
    <col min="3123" max="3123" width="2.42578125" style="97" customWidth="1"/>
    <col min="3124" max="3124" width="13.5703125" style="97" customWidth="1"/>
    <col min="3125" max="3125" width="2.42578125" style="97" customWidth="1"/>
    <col min="3126" max="3126" width="5" style="97" customWidth="1"/>
    <col min="3127" max="3127" width="1.5703125" style="97" customWidth="1"/>
    <col min="3128" max="3128" width="9.28515625" style="97" customWidth="1"/>
    <col min="3129" max="3129" width="1.5703125" style="97" customWidth="1"/>
    <col min="3130" max="3130" width="12.7109375" style="97" customWidth="1"/>
    <col min="3131" max="3131" width="1.5703125" style="97" customWidth="1"/>
    <col min="3132" max="3132" width="12.7109375" style="97" customWidth="1"/>
    <col min="3133" max="3133" width="1.5703125" style="97" customWidth="1"/>
    <col min="3134" max="3134" width="12.7109375" style="97" customWidth="1"/>
    <col min="3135" max="3328" width="12.7109375" style="97"/>
    <col min="3329" max="3329" width="5" style="97" customWidth="1"/>
    <col min="3330" max="3330" width="1.28515625" style="97" customWidth="1"/>
    <col min="3331" max="3331" width="17.85546875" style="97" customWidth="1"/>
    <col min="3332" max="3332" width="1.28515625" style="97" customWidth="1"/>
    <col min="3333" max="3333" width="13.5703125" style="97" customWidth="1"/>
    <col min="3334" max="3334" width="1.5703125" style="97" customWidth="1"/>
    <col min="3335" max="3335" width="9.28515625" style="97" customWidth="1"/>
    <col min="3336" max="3336" width="1.5703125" style="97" customWidth="1"/>
    <col min="3337" max="3337" width="9.28515625" style="97" customWidth="1"/>
    <col min="3338" max="3338" width="1.5703125" style="97" customWidth="1"/>
    <col min="3339" max="3339" width="13.5703125" style="97" customWidth="1"/>
    <col min="3340" max="3340" width="1.5703125" style="97" customWidth="1"/>
    <col min="3341" max="3341" width="9.28515625" style="97" customWidth="1"/>
    <col min="3342" max="3342" width="1.5703125" style="97" customWidth="1"/>
    <col min="3343" max="3343" width="9.28515625" style="97" customWidth="1"/>
    <col min="3344" max="3344" width="1.5703125" style="97" customWidth="1"/>
    <col min="3345" max="3345" width="13.5703125" style="97" customWidth="1"/>
    <col min="3346" max="3346" width="1.5703125" style="97" customWidth="1"/>
    <col min="3347" max="3347" width="13.5703125" style="97" customWidth="1"/>
    <col min="3348" max="3348" width="1.5703125" style="97" customWidth="1"/>
    <col min="3349" max="3349" width="11" style="97" customWidth="1"/>
    <col min="3350" max="3350" width="1.5703125" style="97" customWidth="1"/>
    <col min="3351" max="3351" width="11" style="97" customWidth="1"/>
    <col min="3352" max="3352" width="1.5703125" style="97" customWidth="1"/>
    <col min="3353" max="3353" width="11" style="97" customWidth="1"/>
    <col min="3354" max="3354" width="1.5703125" style="97" customWidth="1"/>
    <col min="3355" max="3355" width="10.140625" style="97" customWidth="1"/>
    <col min="3356" max="3357" width="2.42578125" style="97" customWidth="1"/>
    <col min="3358" max="3358" width="14.42578125" style="97" customWidth="1"/>
    <col min="3359" max="3359" width="1.5703125" style="97" customWidth="1"/>
    <col min="3360" max="3360" width="14.42578125" style="97" customWidth="1"/>
    <col min="3361" max="3361" width="1.5703125" style="97" customWidth="1"/>
    <col min="3362" max="3362" width="9.28515625" style="97" customWidth="1"/>
    <col min="3363" max="3363" width="1.5703125" style="97" customWidth="1"/>
    <col min="3364" max="3364" width="9.28515625" style="97" customWidth="1"/>
    <col min="3365" max="3365" width="2.42578125" style="97" customWidth="1"/>
    <col min="3366" max="3366" width="14.42578125" style="97" customWidth="1"/>
    <col min="3367" max="3367" width="2.42578125" style="97" customWidth="1"/>
    <col min="3368" max="3368" width="14.42578125" style="97" customWidth="1"/>
    <col min="3369" max="3369" width="1.5703125" style="97" customWidth="1"/>
    <col min="3370" max="3370" width="11" style="97" customWidth="1"/>
    <col min="3371" max="3371" width="2.42578125" style="97" customWidth="1"/>
    <col min="3372" max="3372" width="12.7109375" style="97" customWidth="1"/>
    <col min="3373" max="3373" width="1.5703125" style="97" customWidth="1"/>
    <col min="3374" max="3374" width="10.140625" style="97" customWidth="1"/>
    <col min="3375" max="3375" width="2.42578125" style="97" customWidth="1"/>
    <col min="3376" max="3376" width="12.7109375" style="97" customWidth="1"/>
    <col min="3377" max="3377" width="1.5703125" style="97" customWidth="1"/>
    <col min="3378" max="3378" width="10.140625" style="97" customWidth="1"/>
    <col min="3379" max="3379" width="2.42578125" style="97" customWidth="1"/>
    <col min="3380" max="3380" width="13.5703125" style="97" customWidth="1"/>
    <col min="3381" max="3381" width="2.42578125" style="97" customWidth="1"/>
    <col min="3382" max="3382" width="5" style="97" customWidth="1"/>
    <col min="3383" max="3383" width="1.5703125" style="97" customWidth="1"/>
    <col min="3384" max="3384" width="9.28515625" style="97" customWidth="1"/>
    <col min="3385" max="3385" width="1.5703125" style="97" customWidth="1"/>
    <col min="3386" max="3386" width="12.7109375" style="97" customWidth="1"/>
    <col min="3387" max="3387" width="1.5703125" style="97" customWidth="1"/>
    <col min="3388" max="3388" width="12.7109375" style="97" customWidth="1"/>
    <col min="3389" max="3389" width="1.5703125" style="97" customWidth="1"/>
    <col min="3390" max="3390" width="12.7109375" style="97" customWidth="1"/>
    <col min="3391" max="3584" width="12.7109375" style="97"/>
    <col min="3585" max="3585" width="5" style="97" customWidth="1"/>
    <col min="3586" max="3586" width="1.28515625" style="97" customWidth="1"/>
    <col min="3587" max="3587" width="17.85546875" style="97" customWidth="1"/>
    <col min="3588" max="3588" width="1.28515625" style="97" customWidth="1"/>
    <col min="3589" max="3589" width="13.5703125" style="97" customWidth="1"/>
    <col min="3590" max="3590" width="1.5703125" style="97" customWidth="1"/>
    <col min="3591" max="3591" width="9.28515625" style="97" customWidth="1"/>
    <col min="3592" max="3592" width="1.5703125" style="97" customWidth="1"/>
    <col min="3593" max="3593" width="9.28515625" style="97" customWidth="1"/>
    <col min="3594" max="3594" width="1.5703125" style="97" customWidth="1"/>
    <col min="3595" max="3595" width="13.5703125" style="97" customWidth="1"/>
    <col min="3596" max="3596" width="1.5703125" style="97" customWidth="1"/>
    <col min="3597" max="3597" width="9.28515625" style="97" customWidth="1"/>
    <col min="3598" max="3598" width="1.5703125" style="97" customWidth="1"/>
    <col min="3599" max="3599" width="9.28515625" style="97" customWidth="1"/>
    <col min="3600" max="3600" width="1.5703125" style="97" customWidth="1"/>
    <col min="3601" max="3601" width="13.5703125" style="97" customWidth="1"/>
    <col min="3602" max="3602" width="1.5703125" style="97" customWidth="1"/>
    <col min="3603" max="3603" width="13.5703125" style="97" customWidth="1"/>
    <col min="3604" max="3604" width="1.5703125" style="97" customWidth="1"/>
    <col min="3605" max="3605" width="11" style="97" customWidth="1"/>
    <col min="3606" max="3606" width="1.5703125" style="97" customWidth="1"/>
    <col min="3607" max="3607" width="11" style="97" customWidth="1"/>
    <col min="3608" max="3608" width="1.5703125" style="97" customWidth="1"/>
    <col min="3609" max="3609" width="11" style="97" customWidth="1"/>
    <col min="3610" max="3610" width="1.5703125" style="97" customWidth="1"/>
    <col min="3611" max="3611" width="10.140625" style="97" customWidth="1"/>
    <col min="3612" max="3613" width="2.42578125" style="97" customWidth="1"/>
    <col min="3614" max="3614" width="14.42578125" style="97" customWidth="1"/>
    <col min="3615" max="3615" width="1.5703125" style="97" customWidth="1"/>
    <col min="3616" max="3616" width="14.42578125" style="97" customWidth="1"/>
    <col min="3617" max="3617" width="1.5703125" style="97" customWidth="1"/>
    <col min="3618" max="3618" width="9.28515625" style="97" customWidth="1"/>
    <col min="3619" max="3619" width="1.5703125" style="97" customWidth="1"/>
    <col min="3620" max="3620" width="9.28515625" style="97" customWidth="1"/>
    <col min="3621" max="3621" width="2.42578125" style="97" customWidth="1"/>
    <col min="3622" max="3622" width="14.42578125" style="97" customWidth="1"/>
    <col min="3623" max="3623" width="2.42578125" style="97" customWidth="1"/>
    <col min="3624" max="3624" width="14.42578125" style="97" customWidth="1"/>
    <col min="3625" max="3625" width="1.5703125" style="97" customWidth="1"/>
    <col min="3626" max="3626" width="11" style="97" customWidth="1"/>
    <col min="3627" max="3627" width="2.42578125" style="97" customWidth="1"/>
    <col min="3628" max="3628" width="12.7109375" style="97" customWidth="1"/>
    <col min="3629" max="3629" width="1.5703125" style="97" customWidth="1"/>
    <col min="3630" max="3630" width="10.140625" style="97" customWidth="1"/>
    <col min="3631" max="3631" width="2.42578125" style="97" customWidth="1"/>
    <col min="3632" max="3632" width="12.7109375" style="97" customWidth="1"/>
    <col min="3633" max="3633" width="1.5703125" style="97" customWidth="1"/>
    <col min="3634" max="3634" width="10.140625" style="97" customWidth="1"/>
    <col min="3635" max="3635" width="2.42578125" style="97" customWidth="1"/>
    <col min="3636" max="3636" width="13.5703125" style="97" customWidth="1"/>
    <col min="3637" max="3637" width="2.42578125" style="97" customWidth="1"/>
    <col min="3638" max="3638" width="5" style="97" customWidth="1"/>
    <col min="3639" max="3639" width="1.5703125" style="97" customWidth="1"/>
    <col min="3640" max="3640" width="9.28515625" style="97" customWidth="1"/>
    <col min="3641" max="3641" width="1.5703125" style="97" customWidth="1"/>
    <col min="3642" max="3642" width="12.7109375" style="97" customWidth="1"/>
    <col min="3643" max="3643" width="1.5703125" style="97" customWidth="1"/>
    <col min="3644" max="3644" width="12.7109375" style="97" customWidth="1"/>
    <col min="3645" max="3645" width="1.5703125" style="97" customWidth="1"/>
    <col min="3646" max="3646" width="12.7109375" style="97" customWidth="1"/>
    <col min="3647" max="3840" width="12.7109375" style="97"/>
    <col min="3841" max="3841" width="5" style="97" customWidth="1"/>
    <col min="3842" max="3842" width="1.28515625" style="97" customWidth="1"/>
    <col min="3843" max="3843" width="17.85546875" style="97" customWidth="1"/>
    <col min="3844" max="3844" width="1.28515625" style="97" customWidth="1"/>
    <col min="3845" max="3845" width="13.5703125" style="97" customWidth="1"/>
    <col min="3846" max="3846" width="1.5703125" style="97" customWidth="1"/>
    <col min="3847" max="3847" width="9.28515625" style="97" customWidth="1"/>
    <col min="3848" max="3848" width="1.5703125" style="97" customWidth="1"/>
    <col min="3849" max="3849" width="9.28515625" style="97" customWidth="1"/>
    <col min="3850" max="3850" width="1.5703125" style="97" customWidth="1"/>
    <col min="3851" max="3851" width="13.5703125" style="97" customWidth="1"/>
    <col min="3852" max="3852" width="1.5703125" style="97" customWidth="1"/>
    <col min="3853" max="3853" width="9.28515625" style="97" customWidth="1"/>
    <col min="3854" max="3854" width="1.5703125" style="97" customWidth="1"/>
    <col min="3855" max="3855" width="9.28515625" style="97" customWidth="1"/>
    <col min="3856" max="3856" width="1.5703125" style="97" customWidth="1"/>
    <col min="3857" max="3857" width="13.5703125" style="97" customWidth="1"/>
    <col min="3858" max="3858" width="1.5703125" style="97" customWidth="1"/>
    <col min="3859" max="3859" width="13.5703125" style="97" customWidth="1"/>
    <col min="3860" max="3860" width="1.5703125" style="97" customWidth="1"/>
    <col min="3861" max="3861" width="11" style="97" customWidth="1"/>
    <col min="3862" max="3862" width="1.5703125" style="97" customWidth="1"/>
    <col min="3863" max="3863" width="11" style="97" customWidth="1"/>
    <col min="3864" max="3864" width="1.5703125" style="97" customWidth="1"/>
    <col min="3865" max="3865" width="11" style="97" customWidth="1"/>
    <col min="3866" max="3866" width="1.5703125" style="97" customWidth="1"/>
    <col min="3867" max="3867" width="10.140625" style="97" customWidth="1"/>
    <col min="3868" max="3869" width="2.42578125" style="97" customWidth="1"/>
    <col min="3870" max="3870" width="14.42578125" style="97" customWidth="1"/>
    <col min="3871" max="3871" width="1.5703125" style="97" customWidth="1"/>
    <col min="3872" max="3872" width="14.42578125" style="97" customWidth="1"/>
    <col min="3873" max="3873" width="1.5703125" style="97" customWidth="1"/>
    <col min="3874" max="3874" width="9.28515625" style="97" customWidth="1"/>
    <col min="3875" max="3875" width="1.5703125" style="97" customWidth="1"/>
    <col min="3876" max="3876" width="9.28515625" style="97" customWidth="1"/>
    <col min="3877" max="3877" width="2.42578125" style="97" customWidth="1"/>
    <col min="3878" max="3878" width="14.42578125" style="97" customWidth="1"/>
    <col min="3879" max="3879" width="2.42578125" style="97" customWidth="1"/>
    <col min="3880" max="3880" width="14.42578125" style="97" customWidth="1"/>
    <col min="3881" max="3881" width="1.5703125" style="97" customWidth="1"/>
    <col min="3882" max="3882" width="11" style="97" customWidth="1"/>
    <col min="3883" max="3883" width="2.42578125" style="97" customWidth="1"/>
    <col min="3884" max="3884" width="12.7109375" style="97" customWidth="1"/>
    <col min="3885" max="3885" width="1.5703125" style="97" customWidth="1"/>
    <col min="3886" max="3886" width="10.140625" style="97" customWidth="1"/>
    <col min="3887" max="3887" width="2.42578125" style="97" customWidth="1"/>
    <col min="3888" max="3888" width="12.7109375" style="97" customWidth="1"/>
    <col min="3889" max="3889" width="1.5703125" style="97" customWidth="1"/>
    <col min="3890" max="3890" width="10.140625" style="97" customWidth="1"/>
    <col min="3891" max="3891" width="2.42578125" style="97" customWidth="1"/>
    <col min="3892" max="3892" width="13.5703125" style="97" customWidth="1"/>
    <col min="3893" max="3893" width="2.42578125" style="97" customWidth="1"/>
    <col min="3894" max="3894" width="5" style="97" customWidth="1"/>
    <col min="3895" max="3895" width="1.5703125" style="97" customWidth="1"/>
    <col min="3896" max="3896" width="9.28515625" style="97" customWidth="1"/>
    <col min="3897" max="3897" width="1.5703125" style="97" customWidth="1"/>
    <col min="3898" max="3898" width="12.7109375" style="97" customWidth="1"/>
    <col min="3899" max="3899" width="1.5703125" style="97" customWidth="1"/>
    <col min="3900" max="3900" width="12.7109375" style="97" customWidth="1"/>
    <col min="3901" max="3901" width="1.5703125" style="97" customWidth="1"/>
    <col min="3902" max="3902" width="12.7109375" style="97" customWidth="1"/>
    <col min="3903" max="4096" width="12.7109375" style="97"/>
    <col min="4097" max="4097" width="5" style="97" customWidth="1"/>
    <col min="4098" max="4098" width="1.28515625" style="97" customWidth="1"/>
    <col min="4099" max="4099" width="17.85546875" style="97" customWidth="1"/>
    <col min="4100" max="4100" width="1.28515625" style="97" customWidth="1"/>
    <col min="4101" max="4101" width="13.5703125" style="97" customWidth="1"/>
    <col min="4102" max="4102" width="1.5703125" style="97" customWidth="1"/>
    <col min="4103" max="4103" width="9.28515625" style="97" customWidth="1"/>
    <col min="4104" max="4104" width="1.5703125" style="97" customWidth="1"/>
    <col min="4105" max="4105" width="9.28515625" style="97" customWidth="1"/>
    <col min="4106" max="4106" width="1.5703125" style="97" customWidth="1"/>
    <col min="4107" max="4107" width="13.5703125" style="97" customWidth="1"/>
    <col min="4108" max="4108" width="1.5703125" style="97" customWidth="1"/>
    <col min="4109" max="4109" width="9.28515625" style="97" customWidth="1"/>
    <col min="4110" max="4110" width="1.5703125" style="97" customWidth="1"/>
    <col min="4111" max="4111" width="9.28515625" style="97" customWidth="1"/>
    <col min="4112" max="4112" width="1.5703125" style="97" customWidth="1"/>
    <col min="4113" max="4113" width="13.5703125" style="97" customWidth="1"/>
    <col min="4114" max="4114" width="1.5703125" style="97" customWidth="1"/>
    <col min="4115" max="4115" width="13.5703125" style="97" customWidth="1"/>
    <col min="4116" max="4116" width="1.5703125" style="97" customWidth="1"/>
    <col min="4117" max="4117" width="11" style="97" customWidth="1"/>
    <col min="4118" max="4118" width="1.5703125" style="97" customWidth="1"/>
    <col min="4119" max="4119" width="11" style="97" customWidth="1"/>
    <col min="4120" max="4120" width="1.5703125" style="97" customWidth="1"/>
    <col min="4121" max="4121" width="11" style="97" customWidth="1"/>
    <col min="4122" max="4122" width="1.5703125" style="97" customWidth="1"/>
    <col min="4123" max="4123" width="10.140625" style="97" customWidth="1"/>
    <col min="4124" max="4125" width="2.42578125" style="97" customWidth="1"/>
    <col min="4126" max="4126" width="14.42578125" style="97" customWidth="1"/>
    <col min="4127" max="4127" width="1.5703125" style="97" customWidth="1"/>
    <col min="4128" max="4128" width="14.42578125" style="97" customWidth="1"/>
    <col min="4129" max="4129" width="1.5703125" style="97" customWidth="1"/>
    <col min="4130" max="4130" width="9.28515625" style="97" customWidth="1"/>
    <col min="4131" max="4131" width="1.5703125" style="97" customWidth="1"/>
    <col min="4132" max="4132" width="9.28515625" style="97" customWidth="1"/>
    <col min="4133" max="4133" width="2.42578125" style="97" customWidth="1"/>
    <col min="4134" max="4134" width="14.42578125" style="97" customWidth="1"/>
    <col min="4135" max="4135" width="2.42578125" style="97" customWidth="1"/>
    <col min="4136" max="4136" width="14.42578125" style="97" customWidth="1"/>
    <col min="4137" max="4137" width="1.5703125" style="97" customWidth="1"/>
    <col min="4138" max="4138" width="11" style="97" customWidth="1"/>
    <col min="4139" max="4139" width="2.42578125" style="97" customWidth="1"/>
    <col min="4140" max="4140" width="12.7109375" style="97" customWidth="1"/>
    <col min="4141" max="4141" width="1.5703125" style="97" customWidth="1"/>
    <col min="4142" max="4142" width="10.140625" style="97" customWidth="1"/>
    <col min="4143" max="4143" width="2.42578125" style="97" customWidth="1"/>
    <col min="4144" max="4144" width="12.7109375" style="97" customWidth="1"/>
    <col min="4145" max="4145" width="1.5703125" style="97" customWidth="1"/>
    <col min="4146" max="4146" width="10.140625" style="97" customWidth="1"/>
    <col min="4147" max="4147" width="2.42578125" style="97" customWidth="1"/>
    <col min="4148" max="4148" width="13.5703125" style="97" customWidth="1"/>
    <col min="4149" max="4149" width="2.42578125" style="97" customWidth="1"/>
    <col min="4150" max="4150" width="5" style="97" customWidth="1"/>
    <col min="4151" max="4151" width="1.5703125" style="97" customWidth="1"/>
    <col min="4152" max="4152" width="9.28515625" style="97" customWidth="1"/>
    <col min="4153" max="4153" width="1.5703125" style="97" customWidth="1"/>
    <col min="4154" max="4154" width="12.7109375" style="97" customWidth="1"/>
    <col min="4155" max="4155" width="1.5703125" style="97" customWidth="1"/>
    <col min="4156" max="4156" width="12.7109375" style="97" customWidth="1"/>
    <col min="4157" max="4157" width="1.5703125" style="97" customWidth="1"/>
    <col min="4158" max="4158" width="12.7109375" style="97" customWidth="1"/>
    <col min="4159" max="4352" width="12.7109375" style="97"/>
    <col min="4353" max="4353" width="5" style="97" customWidth="1"/>
    <col min="4354" max="4354" width="1.28515625" style="97" customWidth="1"/>
    <col min="4355" max="4355" width="17.85546875" style="97" customWidth="1"/>
    <col min="4356" max="4356" width="1.28515625" style="97" customWidth="1"/>
    <col min="4357" max="4357" width="13.5703125" style="97" customWidth="1"/>
    <col min="4358" max="4358" width="1.5703125" style="97" customWidth="1"/>
    <col min="4359" max="4359" width="9.28515625" style="97" customWidth="1"/>
    <col min="4360" max="4360" width="1.5703125" style="97" customWidth="1"/>
    <col min="4361" max="4361" width="9.28515625" style="97" customWidth="1"/>
    <col min="4362" max="4362" width="1.5703125" style="97" customWidth="1"/>
    <col min="4363" max="4363" width="13.5703125" style="97" customWidth="1"/>
    <col min="4364" max="4364" width="1.5703125" style="97" customWidth="1"/>
    <col min="4365" max="4365" width="9.28515625" style="97" customWidth="1"/>
    <col min="4366" max="4366" width="1.5703125" style="97" customWidth="1"/>
    <col min="4367" max="4367" width="9.28515625" style="97" customWidth="1"/>
    <col min="4368" max="4368" width="1.5703125" style="97" customWidth="1"/>
    <col min="4369" max="4369" width="13.5703125" style="97" customWidth="1"/>
    <col min="4370" max="4370" width="1.5703125" style="97" customWidth="1"/>
    <col min="4371" max="4371" width="13.5703125" style="97" customWidth="1"/>
    <col min="4372" max="4372" width="1.5703125" style="97" customWidth="1"/>
    <col min="4373" max="4373" width="11" style="97" customWidth="1"/>
    <col min="4374" max="4374" width="1.5703125" style="97" customWidth="1"/>
    <col min="4375" max="4375" width="11" style="97" customWidth="1"/>
    <col min="4376" max="4376" width="1.5703125" style="97" customWidth="1"/>
    <col min="4377" max="4377" width="11" style="97" customWidth="1"/>
    <col min="4378" max="4378" width="1.5703125" style="97" customWidth="1"/>
    <col min="4379" max="4379" width="10.140625" style="97" customWidth="1"/>
    <col min="4380" max="4381" width="2.42578125" style="97" customWidth="1"/>
    <col min="4382" max="4382" width="14.42578125" style="97" customWidth="1"/>
    <col min="4383" max="4383" width="1.5703125" style="97" customWidth="1"/>
    <col min="4384" max="4384" width="14.42578125" style="97" customWidth="1"/>
    <col min="4385" max="4385" width="1.5703125" style="97" customWidth="1"/>
    <col min="4386" max="4386" width="9.28515625" style="97" customWidth="1"/>
    <col min="4387" max="4387" width="1.5703125" style="97" customWidth="1"/>
    <col min="4388" max="4388" width="9.28515625" style="97" customWidth="1"/>
    <col min="4389" max="4389" width="2.42578125" style="97" customWidth="1"/>
    <col min="4390" max="4390" width="14.42578125" style="97" customWidth="1"/>
    <col min="4391" max="4391" width="2.42578125" style="97" customWidth="1"/>
    <col min="4392" max="4392" width="14.42578125" style="97" customWidth="1"/>
    <col min="4393" max="4393" width="1.5703125" style="97" customWidth="1"/>
    <col min="4394" max="4394" width="11" style="97" customWidth="1"/>
    <col min="4395" max="4395" width="2.42578125" style="97" customWidth="1"/>
    <col min="4396" max="4396" width="12.7109375" style="97" customWidth="1"/>
    <col min="4397" max="4397" width="1.5703125" style="97" customWidth="1"/>
    <col min="4398" max="4398" width="10.140625" style="97" customWidth="1"/>
    <col min="4399" max="4399" width="2.42578125" style="97" customWidth="1"/>
    <col min="4400" max="4400" width="12.7109375" style="97" customWidth="1"/>
    <col min="4401" max="4401" width="1.5703125" style="97" customWidth="1"/>
    <col min="4402" max="4402" width="10.140625" style="97" customWidth="1"/>
    <col min="4403" max="4403" width="2.42578125" style="97" customWidth="1"/>
    <col min="4404" max="4404" width="13.5703125" style="97" customWidth="1"/>
    <col min="4405" max="4405" width="2.42578125" style="97" customWidth="1"/>
    <col min="4406" max="4406" width="5" style="97" customWidth="1"/>
    <col min="4407" max="4407" width="1.5703125" style="97" customWidth="1"/>
    <col min="4408" max="4408" width="9.28515625" style="97" customWidth="1"/>
    <col min="4409" max="4409" width="1.5703125" style="97" customWidth="1"/>
    <col min="4410" max="4410" width="12.7109375" style="97" customWidth="1"/>
    <col min="4411" max="4411" width="1.5703125" style="97" customWidth="1"/>
    <col min="4412" max="4412" width="12.7109375" style="97" customWidth="1"/>
    <col min="4413" max="4413" width="1.5703125" style="97" customWidth="1"/>
    <col min="4414" max="4414" width="12.7109375" style="97" customWidth="1"/>
    <col min="4415" max="4608" width="12.7109375" style="97"/>
    <col min="4609" max="4609" width="5" style="97" customWidth="1"/>
    <col min="4610" max="4610" width="1.28515625" style="97" customWidth="1"/>
    <col min="4611" max="4611" width="17.85546875" style="97" customWidth="1"/>
    <col min="4612" max="4612" width="1.28515625" style="97" customWidth="1"/>
    <col min="4613" max="4613" width="13.5703125" style="97" customWidth="1"/>
    <col min="4614" max="4614" width="1.5703125" style="97" customWidth="1"/>
    <col min="4615" max="4615" width="9.28515625" style="97" customWidth="1"/>
    <col min="4616" max="4616" width="1.5703125" style="97" customWidth="1"/>
    <col min="4617" max="4617" width="9.28515625" style="97" customWidth="1"/>
    <col min="4618" max="4618" width="1.5703125" style="97" customWidth="1"/>
    <col min="4619" max="4619" width="13.5703125" style="97" customWidth="1"/>
    <col min="4620" max="4620" width="1.5703125" style="97" customWidth="1"/>
    <col min="4621" max="4621" width="9.28515625" style="97" customWidth="1"/>
    <col min="4622" max="4622" width="1.5703125" style="97" customWidth="1"/>
    <col min="4623" max="4623" width="9.28515625" style="97" customWidth="1"/>
    <col min="4624" max="4624" width="1.5703125" style="97" customWidth="1"/>
    <col min="4625" max="4625" width="13.5703125" style="97" customWidth="1"/>
    <col min="4626" max="4626" width="1.5703125" style="97" customWidth="1"/>
    <col min="4627" max="4627" width="13.5703125" style="97" customWidth="1"/>
    <col min="4628" max="4628" width="1.5703125" style="97" customWidth="1"/>
    <col min="4629" max="4629" width="11" style="97" customWidth="1"/>
    <col min="4630" max="4630" width="1.5703125" style="97" customWidth="1"/>
    <col min="4631" max="4631" width="11" style="97" customWidth="1"/>
    <col min="4632" max="4632" width="1.5703125" style="97" customWidth="1"/>
    <col min="4633" max="4633" width="11" style="97" customWidth="1"/>
    <col min="4634" max="4634" width="1.5703125" style="97" customWidth="1"/>
    <col min="4635" max="4635" width="10.140625" style="97" customWidth="1"/>
    <col min="4636" max="4637" width="2.42578125" style="97" customWidth="1"/>
    <col min="4638" max="4638" width="14.42578125" style="97" customWidth="1"/>
    <col min="4639" max="4639" width="1.5703125" style="97" customWidth="1"/>
    <col min="4640" max="4640" width="14.42578125" style="97" customWidth="1"/>
    <col min="4641" max="4641" width="1.5703125" style="97" customWidth="1"/>
    <col min="4642" max="4642" width="9.28515625" style="97" customWidth="1"/>
    <col min="4643" max="4643" width="1.5703125" style="97" customWidth="1"/>
    <col min="4644" max="4644" width="9.28515625" style="97" customWidth="1"/>
    <col min="4645" max="4645" width="2.42578125" style="97" customWidth="1"/>
    <col min="4646" max="4646" width="14.42578125" style="97" customWidth="1"/>
    <col min="4647" max="4647" width="2.42578125" style="97" customWidth="1"/>
    <col min="4648" max="4648" width="14.42578125" style="97" customWidth="1"/>
    <col min="4649" max="4649" width="1.5703125" style="97" customWidth="1"/>
    <col min="4650" max="4650" width="11" style="97" customWidth="1"/>
    <col min="4651" max="4651" width="2.42578125" style="97" customWidth="1"/>
    <col min="4652" max="4652" width="12.7109375" style="97" customWidth="1"/>
    <col min="4653" max="4653" width="1.5703125" style="97" customWidth="1"/>
    <col min="4654" max="4654" width="10.140625" style="97" customWidth="1"/>
    <col min="4655" max="4655" width="2.42578125" style="97" customWidth="1"/>
    <col min="4656" max="4656" width="12.7109375" style="97" customWidth="1"/>
    <col min="4657" max="4657" width="1.5703125" style="97" customWidth="1"/>
    <col min="4658" max="4658" width="10.140625" style="97" customWidth="1"/>
    <col min="4659" max="4659" width="2.42578125" style="97" customWidth="1"/>
    <col min="4660" max="4660" width="13.5703125" style="97" customWidth="1"/>
    <col min="4661" max="4661" width="2.42578125" style="97" customWidth="1"/>
    <col min="4662" max="4662" width="5" style="97" customWidth="1"/>
    <col min="4663" max="4663" width="1.5703125" style="97" customWidth="1"/>
    <col min="4664" max="4664" width="9.28515625" style="97" customWidth="1"/>
    <col min="4665" max="4665" width="1.5703125" style="97" customWidth="1"/>
    <col min="4666" max="4666" width="12.7109375" style="97" customWidth="1"/>
    <col min="4667" max="4667" width="1.5703125" style="97" customWidth="1"/>
    <col min="4668" max="4668" width="12.7109375" style="97" customWidth="1"/>
    <col min="4669" max="4669" width="1.5703125" style="97" customWidth="1"/>
    <col min="4670" max="4670" width="12.7109375" style="97" customWidth="1"/>
    <col min="4671" max="4864" width="12.7109375" style="97"/>
    <col min="4865" max="4865" width="5" style="97" customWidth="1"/>
    <col min="4866" max="4866" width="1.28515625" style="97" customWidth="1"/>
    <col min="4867" max="4867" width="17.85546875" style="97" customWidth="1"/>
    <col min="4868" max="4868" width="1.28515625" style="97" customWidth="1"/>
    <col min="4869" max="4869" width="13.5703125" style="97" customWidth="1"/>
    <col min="4870" max="4870" width="1.5703125" style="97" customWidth="1"/>
    <col min="4871" max="4871" width="9.28515625" style="97" customWidth="1"/>
    <col min="4872" max="4872" width="1.5703125" style="97" customWidth="1"/>
    <col min="4873" max="4873" width="9.28515625" style="97" customWidth="1"/>
    <col min="4874" max="4874" width="1.5703125" style="97" customWidth="1"/>
    <col min="4875" max="4875" width="13.5703125" style="97" customWidth="1"/>
    <col min="4876" max="4876" width="1.5703125" style="97" customWidth="1"/>
    <col min="4877" max="4877" width="9.28515625" style="97" customWidth="1"/>
    <col min="4878" max="4878" width="1.5703125" style="97" customWidth="1"/>
    <col min="4879" max="4879" width="9.28515625" style="97" customWidth="1"/>
    <col min="4880" max="4880" width="1.5703125" style="97" customWidth="1"/>
    <col min="4881" max="4881" width="13.5703125" style="97" customWidth="1"/>
    <col min="4882" max="4882" width="1.5703125" style="97" customWidth="1"/>
    <col min="4883" max="4883" width="13.5703125" style="97" customWidth="1"/>
    <col min="4884" max="4884" width="1.5703125" style="97" customWidth="1"/>
    <col min="4885" max="4885" width="11" style="97" customWidth="1"/>
    <col min="4886" max="4886" width="1.5703125" style="97" customWidth="1"/>
    <col min="4887" max="4887" width="11" style="97" customWidth="1"/>
    <col min="4888" max="4888" width="1.5703125" style="97" customWidth="1"/>
    <col min="4889" max="4889" width="11" style="97" customWidth="1"/>
    <col min="4890" max="4890" width="1.5703125" style="97" customWidth="1"/>
    <col min="4891" max="4891" width="10.140625" style="97" customWidth="1"/>
    <col min="4892" max="4893" width="2.42578125" style="97" customWidth="1"/>
    <col min="4894" max="4894" width="14.42578125" style="97" customWidth="1"/>
    <col min="4895" max="4895" width="1.5703125" style="97" customWidth="1"/>
    <col min="4896" max="4896" width="14.42578125" style="97" customWidth="1"/>
    <col min="4897" max="4897" width="1.5703125" style="97" customWidth="1"/>
    <col min="4898" max="4898" width="9.28515625" style="97" customWidth="1"/>
    <col min="4899" max="4899" width="1.5703125" style="97" customWidth="1"/>
    <col min="4900" max="4900" width="9.28515625" style="97" customWidth="1"/>
    <col min="4901" max="4901" width="2.42578125" style="97" customWidth="1"/>
    <col min="4902" max="4902" width="14.42578125" style="97" customWidth="1"/>
    <col min="4903" max="4903" width="2.42578125" style="97" customWidth="1"/>
    <col min="4904" max="4904" width="14.42578125" style="97" customWidth="1"/>
    <col min="4905" max="4905" width="1.5703125" style="97" customWidth="1"/>
    <col min="4906" max="4906" width="11" style="97" customWidth="1"/>
    <col min="4907" max="4907" width="2.42578125" style="97" customWidth="1"/>
    <col min="4908" max="4908" width="12.7109375" style="97" customWidth="1"/>
    <col min="4909" max="4909" width="1.5703125" style="97" customWidth="1"/>
    <col min="4910" max="4910" width="10.140625" style="97" customWidth="1"/>
    <col min="4911" max="4911" width="2.42578125" style="97" customWidth="1"/>
    <col min="4912" max="4912" width="12.7109375" style="97" customWidth="1"/>
    <col min="4913" max="4913" width="1.5703125" style="97" customWidth="1"/>
    <col min="4914" max="4914" width="10.140625" style="97" customWidth="1"/>
    <col min="4915" max="4915" width="2.42578125" style="97" customWidth="1"/>
    <col min="4916" max="4916" width="13.5703125" style="97" customWidth="1"/>
    <col min="4917" max="4917" width="2.42578125" style="97" customWidth="1"/>
    <col min="4918" max="4918" width="5" style="97" customWidth="1"/>
    <col min="4919" max="4919" width="1.5703125" style="97" customWidth="1"/>
    <col min="4920" max="4920" width="9.28515625" style="97" customWidth="1"/>
    <col min="4921" max="4921" width="1.5703125" style="97" customWidth="1"/>
    <col min="4922" max="4922" width="12.7109375" style="97" customWidth="1"/>
    <col min="4923" max="4923" width="1.5703125" style="97" customWidth="1"/>
    <col min="4924" max="4924" width="12.7109375" style="97" customWidth="1"/>
    <col min="4925" max="4925" width="1.5703125" style="97" customWidth="1"/>
    <col min="4926" max="4926" width="12.7109375" style="97" customWidth="1"/>
    <col min="4927" max="5120" width="12.7109375" style="97"/>
    <col min="5121" max="5121" width="5" style="97" customWidth="1"/>
    <col min="5122" max="5122" width="1.28515625" style="97" customWidth="1"/>
    <col min="5123" max="5123" width="17.85546875" style="97" customWidth="1"/>
    <col min="5124" max="5124" width="1.28515625" style="97" customWidth="1"/>
    <col min="5125" max="5125" width="13.5703125" style="97" customWidth="1"/>
    <col min="5126" max="5126" width="1.5703125" style="97" customWidth="1"/>
    <col min="5127" max="5127" width="9.28515625" style="97" customWidth="1"/>
    <col min="5128" max="5128" width="1.5703125" style="97" customWidth="1"/>
    <col min="5129" max="5129" width="9.28515625" style="97" customWidth="1"/>
    <col min="5130" max="5130" width="1.5703125" style="97" customWidth="1"/>
    <col min="5131" max="5131" width="13.5703125" style="97" customWidth="1"/>
    <col min="5132" max="5132" width="1.5703125" style="97" customWidth="1"/>
    <col min="5133" max="5133" width="9.28515625" style="97" customWidth="1"/>
    <col min="5134" max="5134" width="1.5703125" style="97" customWidth="1"/>
    <col min="5135" max="5135" width="9.28515625" style="97" customWidth="1"/>
    <col min="5136" max="5136" width="1.5703125" style="97" customWidth="1"/>
    <col min="5137" max="5137" width="13.5703125" style="97" customWidth="1"/>
    <col min="5138" max="5138" width="1.5703125" style="97" customWidth="1"/>
    <col min="5139" max="5139" width="13.5703125" style="97" customWidth="1"/>
    <col min="5140" max="5140" width="1.5703125" style="97" customWidth="1"/>
    <col min="5141" max="5141" width="11" style="97" customWidth="1"/>
    <col min="5142" max="5142" width="1.5703125" style="97" customWidth="1"/>
    <col min="5143" max="5143" width="11" style="97" customWidth="1"/>
    <col min="5144" max="5144" width="1.5703125" style="97" customWidth="1"/>
    <col min="5145" max="5145" width="11" style="97" customWidth="1"/>
    <col min="5146" max="5146" width="1.5703125" style="97" customWidth="1"/>
    <col min="5147" max="5147" width="10.140625" style="97" customWidth="1"/>
    <col min="5148" max="5149" width="2.42578125" style="97" customWidth="1"/>
    <col min="5150" max="5150" width="14.42578125" style="97" customWidth="1"/>
    <col min="5151" max="5151" width="1.5703125" style="97" customWidth="1"/>
    <col min="5152" max="5152" width="14.42578125" style="97" customWidth="1"/>
    <col min="5153" max="5153" width="1.5703125" style="97" customWidth="1"/>
    <col min="5154" max="5154" width="9.28515625" style="97" customWidth="1"/>
    <col min="5155" max="5155" width="1.5703125" style="97" customWidth="1"/>
    <col min="5156" max="5156" width="9.28515625" style="97" customWidth="1"/>
    <col min="5157" max="5157" width="2.42578125" style="97" customWidth="1"/>
    <col min="5158" max="5158" width="14.42578125" style="97" customWidth="1"/>
    <col min="5159" max="5159" width="2.42578125" style="97" customWidth="1"/>
    <col min="5160" max="5160" width="14.42578125" style="97" customWidth="1"/>
    <col min="5161" max="5161" width="1.5703125" style="97" customWidth="1"/>
    <col min="5162" max="5162" width="11" style="97" customWidth="1"/>
    <col min="5163" max="5163" width="2.42578125" style="97" customWidth="1"/>
    <col min="5164" max="5164" width="12.7109375" style="97" customWidth="1"/>
    <col min="5165" max="5165" width="1.5703125" style="97" customWidth="1"/>
    <col min="5166" max="5166" width="10.140625" style="97" customWidth="1"/>
    <col min="5167" max="5167" width="2.42578125" style="97" customWidth="1"/>
    <col min="5168" max="5168" width="12.7109375" style="97" customWidth="1"/>
    <col min="5169" max="5169" width="1.5703125" style="97" customWidth="1"/>
    <col min="5170" max="5170" width="10.140625" style="97" customWidth="1"/>
    <col min="5171" max="5171" width="2.42578125" style="97" customWidth="1"/>
    <col min="5172" max="5172" width="13.5703125" style="97" customWidth="1"/>
    <col min="5173" max="5173" width="2.42578125" style="97" customWidth="1"/>
    <col min="5174" max="5174" width="5" style="97" customWidth="1"/>
    <col min="5175" max="5175" width="1.5703125" style="97" customWidth="1"/>
    <col min="5176" max="5176" width="9.28515625" style="97" customWidth="1"/>
    <col min="5177" max="5177" width="1.5703125" style="97" customWidth="1"/>
    <col min="5178" max="5178" width="12.7109375" style="97" customWidth="1"/>
    <col min="5179" max="5179" width="1.5703125" style="97" customWidth="1"/>
    <col min="5180" max="5180" width="12.7109375" style="97" customWidth="1"/>
    <col min="5181" max="5181" width="1.5703125" style="97" customWidth="1"/>
    <col min="5182" max="5182" width="12.7109375" style="97" customWidth="1"/>
    <col min="5183" max="5376" width="12.7109375" style="97"/>
    <col min="5377" max="5377" width="5" style="97" customWidth="1"/>
    <col min="5378" max="5378" width="1.28515625" style="97" customWidth="1"/>
    <col min="5379" max="5379" width="17.85546875" style="97" customWidth="1"/>
    <col min="5380" max="5380" width="1.28515625" style="97" customWidth="1"/>
    <col min="5381" max="5381" width="13.5703125" style="97" customWidth="1"/>
    <col min="5382" max="5382" width="1.5703125" style="97" customWidth="1"/>
    <col min="5383" max="5383" width="9.28515625" style="97" customWidth="1"/>
    <col min="5384" max="5384" width="1.5703125" style="97" customWidth="1"/>
    <col min="5385" max="5385" width="9.28515625" style="97" customWidth="1"/>
    <col min="5386" max="5386" width="1.5703125" style="97" customWidth="1"/>
    <col min="5387" max="5387" width="13.5703125" style="97" customWidth="1"/>
    <col min="5388" max="5388" width="1.5703125" style="97" customWidth="1"/>
    <col min="5389" max="5389" width="9.28515625" style="97" customWidth="1"/>
    <col min="5390" max="5390" width="1.5703125" style="97" customWidth="1"/>
    <col min="5391" max="5391" width="9.28515625" style="97" customWidth="1"/>
    <col min="5392" max="5392" width="1.5703125" style="97" customWidth="1"/>
    <col min="5393" max="5393" width="13.5703125" style="97" customWidth="1"/>
    <col min="5394" max="5394" width="1.5703125" style="97" customWidth="1"/>
    <col min="5395" max="5395" width="13.5703125" style="97" customWidth="1"/>
    <col min="5396" max="5396" width="1.5703125" style="97" customWidth="1"/>
    <col min="5397" max="5397" width="11" style="97" customWidth="1"/>
    <col min="5398" max="5398" width="1.5703125" style="97" customWidth="1"/>
    <col min="5399" max="5399" width="11" style="97" customWidth="1"/>
    <col min="5400" max="5400" width="1.5703125" style="97" customWidth="1"/>
    <col min="5401" max="5401" width="11" style="97" customWidth="1"/>
    <col min="5402" max="5402" width="1.5703125" style="97" customWidth="1"/>
    <col min="5403" max="5403" width="10.140625" style="97" customWidth="1"/>
    <col min="5404" max="5405" width="2.42578125" style="97" customWidth="1"/>
    <col min="5406" max="5406" width="14.42578125" style="97" customWidth="1"/>
    <col min="5407" max="5407" width="1.5703125" style="97" customWidth="1"/>
    <col min="5408" max="5408" width="14.42578125" style="97" customWidth="1"/>
    <col min="5409" max="5409" width="1.5703125" style="97" customWidth="1"/>
    <col min="5410" max="5410" width="9.28515625" style="97" customWidth="1"/>
    <col min="5411" max="5411" width="1.5703125" style="97" customWidth="1"/>
    <col min="5412" max="5412" width="9.28515625" style="97" customWidth="1"/>
    <col min="5413" max="5413" width="2.42578125" style="97" customWidth="1"/>
    <col min="5414" max="5414" width="14.42578125" style="97" customWidth="1"/>
    <col min="5415" max="5415" width="2.42578125" style="97" customWidth="1"/>
    <col min="5416" max="5416" width="14.42578125" style="97" customWidth="1"/>
    <col min="5417" max="5417" width="1.5703125" style="97" customWidth="1"/>
    <col min="5418" max="5418" width="11" style="97" customWidth="1"/>
    <col min="5419" max="5419" width="2.42578125" style="97" customWidth="1"/>
    <col min="5420" max="5420" width="12.7109375" style="97" customWidth="1"/>
    <col min="5421" max="5421" width="1.5703125" style="97" customWidth="1"/>
    <col min="5422" max="5422" width="10.140625" style="97" customWidth="1"/>
    <col min="5423" max="5423" width="2.42578125" style="97" customWidth="1"/>
    <col min="5424" max="5424" width="12.7109375" style="97" customWidth="1"/>
    <col min="5425" max="5425" width="1.5703125" style="97" customWidth="1"/>
    <col min="5426" max="5426" width="10.140625" style="97" customWidth="1"/>
    <col min="5427" max="5427" width="2.42578125" style="97" customWidth="1"/>
    <col min="5428" max="5428" width="13.5703125" style="97" customWidth="1"/>
    <col min="5429" max="5429" width="2.42578125" style="97" customWidth="1"/>
    <col min="5430" max="5430" width="5" style="97" customWidth="1"/>
    <col min="5431" max="5431" width="1.5703125" style="97" customWidth="1"/>
    <col min="5432" max="5432" width="9.28515625" style="97" customWidth="1"/>
    <col min="5433" max="5433" width="1.5703125" style="97" customWidth="1"/>
    <col min="5434" max="5434" width="12.7109375" style="97" customWidth="1"/>
    <col min="5435" max="5435" width="1.5703125" style="97" customWidth="1"/>
    <col min="5436" max="5436" width="12.7109375" style="97" customWidth="1"/>
    <col min="5437" max="5437" width="1.5703125" style="97" customWidth="1"/>
    <col min="5438" max="5438" width="12.7109375" style="97" customWidth="1"/>
    <col min="5439" max="5632" width="12.7109375" style="97"/>
    <col min="5633" max="5633" width="5" style="97" customWidth="1"/>
    <col min="5634" max="5634" width="1.28515625" style="97" customWidth="1"/>
    <col min="5635" max="5635" width="17.85546875" style="97" customWidth="1"/>
    <col min="5636" max="5636" width="1.28515625" style="97" customWidth="1"/>
    <col min="5637" max="5637" width="13.5703125" style="97" customWidth="1"/>
    <col min="5638" max="5638" width="1.5703125" style="97" customWidth="1"/>
    <col min="5639" max="5639" width="9.28515625" style="97" customWidth="1"/>
    <col min="5640" max="5640" width="1.5703125" style="97" customWidth="1"/>
    <col min="5641" max="5641" width="9.28515625" style="97" customWidth="1"/>
    <col min="5642" max="5642" width="1.5703125" style="97" customWidth="1"/>
    <col min="5643" max="5643" width="13.5703125" style="97" customWidth="1"/>
    <col min="5644" max="5644" width="1.5703125" style="97" customWidth="1"/>
    <col min="5645" max="5645" width="9.28515625" style="97" customWidth="1"/>
    <col min="5646" max="5646" width="1.5703125" style="97" customWidth="1"/>
    <col min="5647" max="5647" width="9.28515625" style="97" customWidth="1"/>
    <col min="5648" max="5648" width="1.5703125" style="97" customWidth="1"/>
    <col min="5649" max="5649" width="13.5703125" style="97" customWidth="1"/>
    <col min="5650" max="5650" width="1.5703125" style="97" customWidth="1"/>
    <col min="5651" max="5651" width="13.5703125" style="97" customWidth="1"/>
    <col min="5652" max="5652" width="1.5703125" style="97" customWidth="1"/>
    <col min="5653" max="5653" width="11" style="97" customWidth="1"/>
    <col min="5654" max="5654" width="1.5703125" style="97" customWidth="1"/>
    <col min="5655" max="5655" width="11" style="97" customWidth="1"/>
    <col min="5656" max="5656" width="1.5703125" style="97" customWidth="1"/>
    <col min="5657" max="5657" width="11" style="97" customWidth="1"/>
    <col min="5658" max="5658" width="1.5703125" style="97" customWidth="1"/>
    <col min="5659" max="5659" width="10.140625" style="97" customWidth="1"/>
    <col min="5660" max="5661" width="2.42578125" style="97" customWidth="1"/>
    <col min="5662" max="5662" width="14.42578125" style="97" customWidth="1"/>
    <col min="5663" max="5663" width="1.5703125" style="97" customWidth="1"/>
    <col min="5664" max="5664" width="14.42578125" style="97" customWidth="1"/>
    <col min="5665" max="5665" width="1.5703125" style="97" customWidth="1"/>
    <col min="5666" max="5666" width="9.28515625" style="97" customWidth="1"/>
    <col min="5667" max="5667" width="1.5703125" style="97" customWidth="1"/>
    <col min="5668" max="5668" width="9.28515625" style="97" customWidth="1"/>
    <col min="5669" max="5669" width="2.42578125" style="97" customWidth="1"/>
    <col min="5670" max="5670" width="14.42578125" style="97" customWidth="1"/>
    <col min="5671" max="5671" width="2.42578125" style="97" customWidth="1"/>
    <col min="5672" max="5672" width="14.42578125" style="97" customWidth="1"/>
    <col min="5673" max="5673" width="1.5703125" style="97" customWidth="1"/>
    <col min="5674" max="5674" width="11" style="97" customWidth="1"/>
    <col min="5675" max="5675" width="2.42578125" style="97" customWidth="1"/>
    <col min="5676" max="5676" width="12.7109375" style="97" customWidth="1"/>
    <col min="5677" max="5677" width="1.5703125" style="97" customWidth="1"/>
    <col min="5678" max="5678" width="10.140625" style="97" customWidth="1"/>
    <col min="5679" max="5679" width="2.42578125" style="97" customWidth="1"/>
    <col min="5680" max="5680" width="12.7109375" style="97" customWidth="1"/>
    <col min="5681" max="5681" width="1.5703125" style="97" customWidth="1"/>
    <col min="5682" max="5682" width="10.140625" style="97" customWidth="1"/>
    <col min="5683" max="5683" width="2.42578125" style="97" customWidth="1"/>
    <col min="5684" max="5684" width="13.5703125" style="97" customWidth="1"/>
    <col min="5685" max="5685" width="2.42578125" style="97" customWidth="1"/>
    <col min="5686" max="5686" width="5" style="97" customWidth="1"/>
    <col min="5687" max="5687" width="1.5703125" style="97" customWidth="1"/>
    <col min="5688" max="5688" width="9.28515625" style="97" customWidth="1"/>
    <col min="5689" max="5689" width="1.5703125" style="97" customWidth="1"/>
    <col min="5690" max="5690" width="12.7109375" style="97" customWidth="1"/>
    <col min="5691" max="5691" width="1.5703125" style="97" customWidth="1"/>
    <col min="5692" max="5692" width="12.7109375" style="97" customWidth="1"/>
    <col min="5693" max="5693" width="1.5703125" style="97" customWidth="1"/>
    <col min="5694" max="5694" width="12.7109375" style="97" customWidth="1"/>
    <col min="5695" max="5888" width="12.7109375" style="97"/>
    <col min="5889" max="5889" width="5" style="97" customWidth="1"/>
    <col min="5890" max="5890" width="1.28515625" style="97" customWidth="1"/>
    <col min="5891" max="5891" width="17.85546875" style="97" customWidth="1"/>
    <col min="5892" max="5892" width="1.28515625" style="97" customWidth="1"/>
    <col min="5893" max="5893" width="13.5703125" style="97" customWidth="1"/>
    <col min="5894" max="5894" width="1.5703125" style="97" customWidth="1"/>
    <col min="5895" max="5895" width="9.28515625" style="97" customWidth="1"/>
    <col min="5896" max="5896" width="1.5703125" style="97" customWidth="1"/>
    <col min="5897" max="5897" width="9.28515625" style="97" customWidth="1"/>
    <col min="5898" max="5898" width="1.5703125" style="97" customWidth="1"/>
    <col min="5899" max="5899" width="13.5703125" style="97" customWidth="1"/>
    <col min="5900" max="5900" width="1.5703125" style="97" customWidth="1"/>
    <col min="5901" max="5901" width="9.28515625" style="97" customWidth="1"/>
    <col min="5902" max="5902" width="1.5703125" style="97" customWidth="1"/>
    <col min="5903" max="5903" width="9.28515625" style="97" customWidth="1"/>
    <col min="5904" max="5904" width="1.5703125" style="97" customWidth="1"/>
    <col min="5905" max="5905" width="13.5703125" style="97" customWidth="1"/>
    <col min="5906" max="5906" width="1.5703125" style="97" customWidth="1"/>
    <col min="5907" max="5907" width="13.5703125" style="97" customWidth="1"/>
    <col min="5908" max="5908" width="1.5703125" style="97" customWidth="1"/>
    <col min="5909" max="5909" width="11" style="97" customWidth="1"/>
    <col min="5910" max="5910" width="1.5703125" style="97" customWidth="1"/>
    <col min="5911" max="5911" width="11" style="97" customWidth="1"/>
    <col min="5912" max="5912" width="1.5703125" style="97" customWidth="1"/>
    <col min="5913" max="5913" width="11" style="97" customWidth="1"/>
    <col min="5914" max="5914" width="1.5703125" style="97" customWidth="1"/>
    <col min="5915" max="5915" width="10.140625" style="97" customWidth="1"/>
    <col min="5916" max="5917" width="2.42578125" style="97" customWidth="1"/>
    <col min="5918" max="5918" width="14.42578125" style="97" customWidth="1"/>
    <col min="5919" max="5919" width="1.5703125" style="97" customWidth="1"/>
    <col min="5920" max="5920" width="14.42578125" style="97" customWidth="1"/>
    <col min="5921" max="5921" width="1.5703125" style="97" customWidth="1"/>
    <col min="5922" max="5922" width="9.28515625" style="97" customWidth="1"/>
    <col min="5923" max="5923" width="1.5703125" style="97" customWidth="1"/>
    <col min="5924" max="5924" width="9.28515625" style="97" customWidth="1"/>
    <col min="5925" max="5925" width="2.42578125" style="97" customWidth="1"/>
    <col min="5926" max="5926" width="14.42578125" style="97" customWidth="1"/>
    <col min="5927" max="5927" width="2.42578125" style="97" customWidth="1"/>
    <col min="5928" max="5928" width="14.42578125" style="97" customWidth="1"/>
    <col min="5929" max="5929" width="1.5703125" style="97" customWidth="1"/>
    <col min="5930" max="5930" width="11" style="97" customWidth="1"/>
    <col min="5931" max="5931" width="2.42578125" style="97" customWidth="1"/>
    <col min="5932" max="5932" width="12.7109375" style="97" customWidth="1"/>
    <col min="5933" max="5933" width="1.5703125" style="97" customWidth="1"/>
    <col min="5934" max="5934" width="10.140625" style="97" customWidth="1"/>
    <col min="5935" max="5935" width="2.42578125" style="97" customWidth="1"/>
    <col min="5936" max="5936" width="12.7109375" style="97" customWidth="1"/>
    <col min="5937" max="5937" width="1.5703125" style="97" customWidth="1"/>
    <col min="5938" max="5938" width="10.140625" style="97" customWidth="1"/>
    <col min="5939" max="5939" width="2.42578125" style="97" customWidth="1"/>
    <col min="5940" max="5940" width="13.5703125" style="97" customWidth="1"/>
    <col min="5941" max="5941" width="2.42578125" style="97" customWidth="1"/>
    <col min="5942" max="5942" width="5" style="97" customWidth="1"/>
    <col min="5943" max="5943" width="1.5703125" style="97" customWidth="1"/>
    <col min="5944" max="5944" width="9.28515625" style="97" customWidth="1"/>
    <col min="5945" max="5945" width="1.5703125" style="97" customWidth="1"/>
    <col min="5946" max="5946" width="12.7109375" style="97" customWidth="1"/>
    <col min="5947" max="5947" width="1.5703125" style="97" customWidth="1"/>
    <col min="5948" max="5948" width="12.7109375" style="97" customWidth="1"/>
    <col min="5949" max="5949" width="1.5703125" style="97" customWidth="1"/>
    <col min="5950" max="5950" width="12.7109375" style="97" customWidth="1"/>
    <col min="5951" max="6144" width="12.7109375" style="97"/>
    <col min="6145" max="6145" width="5" style="97" customWidth="1"/>
    <col min="6146" max="6146" width="1.28515625" style="97" customWidth="1"/>
    <col min="6147" max="6147" width="17.85546875" style="97" customWidth="1"/>
    <col min="6148" max="6148" width="1.28515625" style="97" customWidth="1"/>
    <col min="6149" max="6149" width="13.5703125" style="97" customWidth="1"/>
    <col min="6150" max="6150" width="1.5703125" style="97" customWidth="1"/>
    <col min="6151" max="6151" width="9.28515625" style="97" customWidth="1"/>
    <col min="6152" max="6152" width="1.5703125" style="97" customWidth="1"/>
    <col min="6153" max="6153" width="9.28515625" style="97" customWidth="1"/>
    <col min="6154" max="6154" width="1.5703125" style="97" customWidth="1"/>
    <col min="6155" max="6155" width="13.5703125" style="97" customWidth="1"/>
    <col min="6156" max="6156" width="1.5703125" style="97" customWidth="1"/>
    <col min="6157" max="6157" width="9.28515625" style="97" customWidth="1"/>
    <col min="6158" max="6158" width="1.5703125" style="97" customWidth="1"/>
    <col min="6159" max="6159" width="9.28515625" style="97" customWidth="1"/>
    <col min="6160" max="6160" width="1.5703125" style="97" customWidth="1"/>
    <col min="6161" max="6161" width="13.5703125" style="97" customWidth="1"/>
    <col min="6162" max="6162" width="1.5703125" style="97" customWidth="1"/>
    <col min="6163" max="6163" width="13.5703125" style="97" customWidth="1"/>
    <col min="6164" max="6164" width="1.5703125" style="97" customWidth="1"/>
    <col min="6165" max="6165" width="11" style="97" customWidth="1"/>
    <col min="6166" max="6166" width="1.5703125" style="97" customWidth="1"/>
    <col min="6167" max="6167" width="11" style="97" customWidth="1"/>
    <col min="6168" max="6168" width="1.5703125" style="97" customWidth="1"/>
    <col min="6169" max="6169" width="11" style="97" customWidth="1"/>
    <col min="6170" max="6170" width="1.5703125" style="97" customWidth="1"/>
    <col min="6171" max="6171" width="10.140625" style="97" customWidth="1"/>
    <col min="6172" max="6173" width="2.42578125" style="97" customWidth="1"/>
    <col min="6174" max="6174" width="14.42578125" style="97" customWidth="1"/>
    <col min="6175" max="6175" width="1.5703125" style="97" customWidth="1"/>
    <col min="6176" max="6176" width="14.42578125" style="97" customWidth="1"/>
    <col min="6177" max="6177" width="1.5703125" style="97" customWidth="1"/>
    <col min="6178" max="6178" width="9.28515625" style="97" customWidth="1"/>
    <col min="6179" max="6179" width="1.5703125" style="97" customWidth="1"/>
    <col min="6180" max="6180" width="9.28515625" style="97" customWidth="1"/>
    <col min="6181" max="6181" width="2.42578125" style="97" customWidth="1"/>
    <col min="6182" max="6182" width="14.42578125" style="97" customWidth="1"/>
    <col min="6183" max="6183" width="2.42578125" style="97" customWidth="1"/>
    <col min="6184" max="6184" width="14.42578125" style="97" customWidth="1"/>
    <col min="6185" max="6185" width="1.5703125" style="97" customWidth="1"/>
    <col min="6186" max="6186" width="11" style="97" customWidth="1"/>
    <col min="6187" max="6187" width="2.42578125" style="97" customWidth="1"/>
    <col min="6188" max="6188" width="12.7109375" style="97" customWidth="1"/>
    <col min="6189" max="6189" width="1.5703125" style="97" customWidth="1"/>
    <col min="6190" max="6190" width="10.140625" style="97" customWidth="1"/>
    <col min="6191" max="6191" width="2.42578125" style="97" customWidth="1"/>
    <col min="6192" max="6192" width="12.7109375" style="97" customWidth="1"/>
    <col min="6193" max="6193" width="1.5703125" style="97" customWidth="1"/>
    <col min="6194" max="6194" width="10.140625" style="97" customWidth="1"/>
    <col min="6195" max="6195" width="2.42578125" style="97" customWidth="1"/>
    <col min="6196" max="6196" width="13.5703125" style="97" customWidth="1"/>
    <col min="6197" max="6197" width="2.42578125" style="97" customWidth="1"/>
    <col min="6198" max="6198" width="5" style="97" customWidth="1"/>
    <col min="6199" max="6199" width="1.5703125" style="97" customWidth="1"/>
    <col min="6200" max="6200" width="9.28515625" style="97" customWidth="1"/>
    <col min="6201" max="6201" width="1.5703125" style="97" customWidth="1"/>
    <col min="6202" max="6202" width="12.7109375" style="97" customWidth="1"/>
    <col min="6203" max="6203" width="1.5703125" style="97" customWidth="1"/>
    <col min="6204" max="6204" width="12.7109375" style="97" customWidth="1"/>
    <col min="6205" max="6205" width="1.5703125" style="97" customWidth="1"/>
    <col min="6206" max="6206" width="12.7109375" style="97" customWidth="1"/>
    <col min="6207" max="6400" width="12.7109375" style="97"/>
    <col min="6401" max="6401" width="5" style="97" customWidth="1"/>
    <col min="6402" max="6402" width="1.28515625" style="97" customWidth="1"/>
    <col min="6403" max="6403" width="17.85546875" style="97" customWidth="1"/>
    <col min="6404" max="6404" width="1.28515625" style="97" customWidth="1"/>
    <col min="6405" max="6405" width="13.5703125" style="97" customWidth="1"/>
    <col min="6406" max="6406" width="1.5703125" style="97" customWidth="1"/>
    <col min="6407" max="6407" width="9.28515625" style="97" customWidth="1"/>
    <col min="6408" max="6408" width="1.5703125" style="97" customWidth="1"/>
    <col min="6409" max="6409" width="9.28515625" style="97" customWidth="1"/>
    <col min="6410" max="6410" width="1.5703125" style="97" customWidth="1"/>
    <col min="6411" max="6411" width="13.5703125" style="97" customWidth="1"/>
    <col min="6412" max="6412" width="1.5703125" style="97" customWidth="1"/>
    <col min="6413" max="6413" width="9.28515625" style="97" customWidth="1"/>
    <col min="6414" max="6414" width="1.5703125" style="97" customWidth="1"/>
    <col min="6415" max="6415" width="9.28515625" style="97" customWidth="1"/>
    <col min="6416" max="6416" width="1.5703125" style="97" customWidth="1"/>
    <col min="6417" max="6417" width="13.5703125" style="97" customWidth="1"/>
    <col min="6418" max="6418" width="1.5703125" style="97" customWidth="1"/>
    <col min="6419" max="6419" width="13.5703125" style="97" customWidth="1"/>
    <col min="6420" max="6420" width="1.5703125" style="97" customWidth="1"/>
    <col min="6421" max="6421" width="11" style="97" customWidth="1"/>
    <col min="6422" max="6422" width="1.5703125" style="97" customWidth="1"/>
    <col min="6423" max="6423" width="11" style="97" customWidth="1"/>
    <col min="6424" max="6424" width="1.5703125" style="97" customWidth="1"/>
    <col min="6425" max="6425" width="11" style="97" customWidth="1"/>
    <col min="6426" max="6426" width="1.5703125" style="97" customWidth="1"/>
    <col min="6427" max="6427" width="10.140625" style="97" customWidth="1"/>
    <col min="6428" max="6429" width="2.42578125" style="97" customWidth="1"/>
    <col min="6430" max="6430" width="14.42578125" style="97" customWidth="1"/>
    <col min="6431" max="6431" width="1.5703125" style="97" customWidth="1"/>
    <col min="6432" max="6432" width="14.42578125" style="97" customWidth="1"/>
    <col min="6433" max="6433" width="1.5703125" style="97" customWidth="1"/>
    <col min="6434" max="6434" width="9.28515625" style="97" customWidth="1"/>
    <col min="6435" max="6435" width="1.5703125" style="97" customWidth="1"/>
    <col min="6436" max="6436" width="9.28515625" style="97" customWidth="1"/>
    <col min="6437" max="6437" width="2.42578125" style="97" customWidth="1"/>
    <col min="6438" max="6438" width="14.42578125" style="97" customWidth="1"/>
    <col min="6439" max="6439" width="2.42578125" style="97" customWidth="1"/>
    <col min="6440" max="6440" width="14.42578125" style="97" customWidth="1"/>
    <col min="6441" max="6441" width="1.5703125" style="97" customWidth="1"/>
    <col min="6442" max="6442" width="11" style="97" customWidth="1"/>
    <col min="6443" max="6443" width="2.42578125" style="97" customWidth="1"/>
    <col min="6444" max="6444" width="12.7109375" style="97" customWidth="1"/>
    <col min="6445" max="6445" width="1.5703125" style="97" customWidth="1"/>
    <col min="6446" max="6446" width="10.140625" style="97" customWidth="1"/>
    <col min="6447" max="6447" width="2.42578125" style="97" customWidth="1"/>
    <col min="6448" max="6448" width="12.7109375" style="97" customWidth="1"/>
    <col min="6449" max="6449" width="1.5703125" style="97" customWidth="1"/>
    <col min="6450" max="6450" width="10.140625" style="97" customWidth="1"/>
    <col min="6451" max="6451" width="2.42578125" style="97" customWidth="1"/>
    <col min="6452" max="6452" width="13.5703125" style="97" customWidth="1"/>
    <col min="6453" max="6453" width="2.42578125" style="97" customWidth="1"/>
    <col min="6454" max="6454" width="5" style="97" customWidth="1"/>
    <col min="6455" max="6455" width="1.5703125" style="97" customWidth="1"/>
    <col min="6456" max="6456" width="9.28515625" style="97" customWidth="1"/>
    <col min="6457" max="6457" width="1.5703125" style="97" customWidth="1"/>
    <col min="6458" max="6458" width="12.7109375" style="97" customWidth="1"/>
    <col min="6459" max="6459" width="1.5703125" style="97" customWidth="1"/>
    <col min="6460" max="6460" width="12.7109375" style="97" customWidth="1"/>
    <col min="6461" max="6461" width="1.5703125" style="97" customWidth="1"/>
    <col min="6462" max="6462" width="12.7109375" style="97" customWidth="1"/>
    <col min="6463" max="6656" width="12.7109375" style="97"/>
    <col min="6657" max="6657" width="5" style="97" customWidth="1"/>
    <col min="6658" max="6658" width="1.28515625" style="97" customWidth="1"/>
    <col min="6659" max="6659" width="17.85546875" style="97" customWidth="1"/>
    <col min="6660" max="6660" width="1.28515625" style="97" customWidth="1"/>
    <col min="6661" max="6661" width="13.5703125" style="97" customWidth="1"/>
    <col min="6662" max="6662" width="1.5703125" style="97" customWidth="1"/>
    <col min="6663" max="6663" width="9.28515625" style="97" customWidth="1"/>
    <col min="6664" max="6664" width="1.5703125" style="97" customWidth="1"/>
    <col min="6665" max="6665" width="9.28515625" style="97" customWidth="1"/>
    <col min="6666" max="6666" width="1.5703125" style="97" customWidth="1"/>
    <col min="6667" max="6667" width="13.5703125" style="97" customWidth="1"/>
    <col min="6668" max="6668" width="1.5703125" style="97" customWidth="1"/>
    <col min="6669" max="6669" width="9.28515625" style="97" customWidth="1"/>
    <col min="6670" max="6670" width="1.5703125" style="97" customWidth="1"/>
    <col min="6671" max="6671" width="9.28515625" style="97" customWidth="1"/>
    <col min="6672" max="6672" width="1.5703125" style="97" customWidth="1"/>
    <col min="6673" max="6673" width="13.5703125" style="97" customWidth="1"/>
    <col min="6674" max="6674" width="1.5703125" style="97" customWidth="1"/>
    <col min="6675" max="6675" width="13.5703125" style="97" customWidth="1"/>
    <col min="6676" max="6676" width="1.5703125" style="97" customWidth="1"/>
    <col min="6677" max="6677" width="11" style="97" customWidth="1"/>
    <col min="6678" max="6678" width="1.5703125" style="97" customWidth="1"/>
    <col min="6679" max="6679" width="11" style="97" customWidth="1"/>
    <col min="6680" max="6680" width="1.5703125" style="97" customWidth="1"/>
    <col min="6681" max="6681" width="11" style="97" customWidth="1"/>
    <col min="6682" max="6682" width="1.5703125" style="97" customWidth="1"/>
    <col min="6683" max="6683" width="10.140625" style="97" customWidth="1"/>
    <col min="6684" max="6685" width="2.42578125" style="97" customWidth="1"/>
    <col min="6686" max="6686" width="14.42578125" style="97" customWidth="1"/>
    <col min="6687" max="6687" width="1.5703125" style="97" customWidth="1"/>
    <col min="6688" max="6688" width="14.42578125" style="97" customWidth="1"/>
    <col min="6689" max="6689" width="1.5703125" style="97" customWidth="1"/>
    <col min="6690" max="6690" width="9.28515625" style="97" customWidth="1"/>
    <col min="6691" max="6691" width="1.5703125" style="97" customWidth="1"/>
    <col min="6692" max="6692" width="9.28515625" style="97" customWidth="1"/>
    <col min="6693" max="6693" width="2.42578125" style="97" customWidth="1"/>
    <col min="6694" max="6694" width="14.42578125" style="97" customWidth="1"/>
    <col min="6695" max="6695" width="2.42578125" style="97" customWidth="1"/>
    <col min="6696" max="6696" width="14.42578125" style="97" customWidth="1"/>
    <col min="6697" max="6697" width="1.5703125" style="97" customWidth="1"/>
    <col min="6698" max="6698" width="11" style="97" customWidth="1"/>
    <col min="6699" max="6699" width="2.42578125" style="97" customWidth="1"/>
    <col min="6700" max="6700" width="12.7109375" style="97" customWidth="1"/>
    <col min="6701" max="6701" width="1.5703125" style="97" customWidth="1"/>
    <col min="6702" max="6702" width="10.140625" style="97" customWidth="1"/>
    <col min="6703" max="6703" width="2.42578125" style="97" customWidth="1"/>
    <col min="6704" max="6704" width="12.7109375" style="97" customWidth="1"/>
    <col min="6705" max="6705" width="1.5703125" style="97" customWidth="1"/>
    <col min="6706" max="6706" width="10.140625" style="97" customWidth="1"/>
    <col min="6707" max="6707" width="2.42578125" style="97" customWidth="1"/>
    <col min="6708" max="6708" width="13.5703125" style="97" customWidth="1"/>
    <col min="6709" max="6709" width="2.42578125" style="97" customWidth="1"/>
    <col min="6710" max="6710" width="5" style="97" customWidth="1"/>
    <col min="6711" max="6711" width="1.5703125" style="97" customWidth="1"/>
    <col min="6712" max="6712" width="9.28515625" style="97" customWidth="1"/>
    <col min="6713" max="6713" width="1.5703125" style="97" customWidth="1"/>
    <col min="6714" max="6714" width="12.7109375" style="97" customWidth="1"/>
    <col min="6715" max="6715" width="1.5703125" style="97" customWidth="1"/>
    <col min="6716" max="6716" width="12.7109375" style="97" customWidth="1"/>
    <col min="6717" max="6717" width="1.5703125" style="97" customWidth="1"/>
    <col min="6718" max="6718" width="12.7109375" style="97" customWidth="1"/>
    <col min="6719" max="6912" width="12.7109375" style="97"/>
    <col min="6913" max="6913" width="5" style="97" customWidth="1"/>
    <col min="6914" max="6914" width="1.28515625" style="97" customWidth="1"/>
    <col min="6915" max="6915" width="17.85546875" style="97" customWidth="1"/>
    <col min="6916" max="6916" width="1.28515625" style="97" customWidth="1"/>
    <col min="6917" max="6917" width="13.5703125" style="97" customWidth="1"/>
    <col min="6918" max="6918" width="1.5703125" style="97" customWidth="1"/>
    <col min="6919" max="6919" width="9.28515625" style="97" customWidth="1"/>
    <col min="6920" max="6920" width="1.5703125" style="97" customWidth="1"/>
    <col min="6921" max="6921" width="9.28515625" style="97" customWidth="1"/>
    <col min="6922" max="6922" width="1.5703125" style="97" customWidth="1"/>
    <col min="6923" max="6923" width="13.5703125" style="97" customWidth="1"/>
    <col min="6924" max="6924" width="1.5703125" style="97" customWidth="1"/>
    <col min="6925" max="6925" width="9.28515625" style="97" customWidth="1"/>
    <col min="6926" max="6926" width="1.5703125" style="97" customWidth="1"/>
    <col min="6927" max="6927" width="9.28515625" style="97" customWidth="1"/>
    <col min="6928" max="6928" width="1.5703125" style="97" customWidth="1"/>
    <col min="6929" max="6929" width="13.5703125" style="97" customWidth="1"/>
    <col min="6930" max="6930" width="1.5703125" style="97" customWidth="1"/>
    <col min="6931" max="6931" width="13.5703125" style="97" customWidth="1"/>
    <col min="6932" max="6932" width="1.5703125" style="97" customWidth="1"/>
    <col min="6933" max="6933" width="11" style="97" customWidth="1"/>
    <col min="6934" max="6934" width="1.5703125" style="97" customWidth="1"/>
    <col min="6935" max="6935" width="11" style="97" customWidth="1"/>
    <col min="6936" max="6936" width="1.5703125" style="97" customWidth="1"/>
    <col min="6937" max="6937" width="11" style="97" customWidth="1"/>
    <col min="6938" max="6938" width="1.5703125" style="97" customWidth="1"/>
    <col min="6939" max="6939" width="10.140625" style="97" customWidth="1"/>
    <col min="6940" max="6941" width="2.42578125" style="97" customWidth="1"/>
    <col min="6942" max="6942" width="14.42578125" style="97" customWidth="1"/>
    <col min="6943" max="6943" width="1.5703125" style="97" customWidth="1"/>
    <col min="6944" max="6944" width="14.42578125" style="97" customWidth="1"/>
    <col min="6945" max="6945" width="1.5703125" style="97" customWidth="1"/>
    <col min="6946" max="6946" width="9.28515625" style="97" customWidth="1"/>
    <col min="6947" max="6947" width="1.5703125" style="97" customWidth="1"/>
    <col min="6948" max="6948" width="9.28515625" style="97" customWidth="1"/>
    <col min="6949" max="6949" width="2.42578125" style="97" customWidth="1"/>
    <col min="6950" max="6950" width="14.42578125" style="97" customWidth="1"/>
    <col min="6951" max="6951" width="2.42578125" style="97" customWidth="1"/>
    <col min="6952" max="6952" width="14.42578125" style="97" customWidth="1"/>
    <col min="6953" max="6953" width="1.5703125" style="97" customWidth="1"/>
    <col min="6954" max="6954" width="11" style="97" customWidth="1"/>
    <col min="6955" max="6955" width="2.42578125" style="97" customWidth="1"/>
    <col min="6956" max="6956" width="12.7109375" style="97" customWidth="1"/>
    <col min="6957" max="6957" width="1.5703125" style="97" customWidth="1"/>
    <col min="6958" max="6958" width="10.140625" style="97" customWidth="1"/>
    <col min="6959" max="6959" width="2.42578125" style="97" customWidth="1"/>
    <col min="6960" max="6960" width="12.7109375" style="97" customWidth="1"/>
    <col min="6961" max="6961" width="1.5703125" style="97" customWidth="1"/>
    <col min="6962" max="6962" width="10.140625" style="97" customWidth="1"/>
    <col min="6963" max="6963" width="2.42578125" style="97" customWidth="1"/>
    <col min="6964" max="6964" width="13.5703125" style="97" customWidth="1"/>
    <col min="6965" max="6965" width="2.42578125" style="97" customWidth="1"/>
    <col min="6966" max="6966" width="5" style="97" customWidth="1"/>
    <col min="6967" max="6967" width="1.5703125" style="97" customWidth="1"/>
    <col min="6968" max="6968" width="9.28515625" style="97" customWidth="1"/>
    <col min="6969" max="6969" width="1.5703125" style="97" customWidth="1"/>
    <col min="6970" max="6970" width="12.7109375" style="97" customWidth="1"/>
    <col min="6971" max="6971" width="1.5703125" style="97" customWidth="1"/>
    <col min="6972" max="6972" width="12.7109375" style="97" customWidth="1"/>
    <col min="6973" max="6973" width="1.5703125" style="97" customWidth="1"/>
    <col min="6974" max="6974" width="12.7109375" style="97" customWidth="1"/>
    <col min="6975" max="7168" width="12.7109375" style="97"/>
    <col min="7169" max="7169" width="5" style="97" customWidth="1"/>
    <col min="7170" max="7170" width="1.28515625" style="97" customWidth="1"/>
    <col min="7171" max="7171" width="17.85546875" style="97" customWidth="1"/>
    <col min="7172" max="7172" width="1.28515625" style="97" customWidth="1"/>
    <col min="7173" max="7173" width="13.5703125" style="97" customWidth="1"/>
    <col min="7174" max="7174" width="1.5703125" style="97" customWidth="1"/>
    <col min="7175" max="7175" width="9.28515625" style="97" customWidth="1"/>
    <col min="7176" max="7176" width="1.5703125" style="97" customWidth="1"/>
    <col min="7177" max="7177" width="9.28515625" style="97" customWidth="1"/>
    <col min="7178" max="7178" width="1.5703125" style="97" customWidth="1"/>
    <col min="7179" max="7179" width="13.5703125" style="97" customWidth="1"/>
    <col min="7180" max="7180" width="1.5703125" style="97" customWidth="1"/>
    <col min="7181" max="7181" width="9.28515625" style="97" customWidth="1"/>
    <col min="7182" max="7182" width="1.5703125" style="97" customWidth="1"/>
    <col min="7183" max="7183" width="9.28515625" style="97" customWidth="1"/>
    <col min="7184" max="7184" width="1.5703125" style="97" customWidth="1"/>
    <col min="7185" max="7185" width="13.5703125" style="97" customWidth="1"/>
    <col min="7186" max="7186" width="1.5703125" style="97" customWidth="1"/>
    <col min="7187" max="7187" width="13.5703125" style="97" customWidth="1"/>
    <col min="7188" max="7188" width="1.5703125" style="97" customWidth="1"/>
    <col min="7189" max="7189" width="11" style="97" customWidth="1"/>
    <col min="7190" max="7190" width="1.5703125" style="97" customWidth="1"/>
    <col min="7191" max="7191" width="11" style="97" customWidth="1"/>
    <col min="7192" max="7192" width="1.5703125" style="97" customWidth="1"/>
    <col min="7193" max="7193" width="11" style="97" customWidth="1"/>
    <col min="7194" max="7194" width="1.5703125" style="97" customWidth="1"/>
    <col min="7195" max="7195" width="10.140625" style="97" customWidth="1"/>
    <col min="7196" max="7197" width="2.42578125" style="97" customWidth="1"/>
    <col min="7198" max="7198" width="14.42578125" style="97" customWidth="1"/>
    <col min="7199" max="7199" width="1.5703125" style="97" customWidth="1"/>
    <col min="7200" max="7200" width="14.42578125" style="97" customWidth="1"/>
    <col min="7201" max="7201" width="1.5703125" style="97" customWidth="1"/>
    <col min="7202" max="7202" width="9.28515625" style="97" customWidth="1"/>
    <col min="7203" max="7203" width="1.5703125" style="97" customWidth="1"/>
    <col min="7204" max="7204" width="9.28515625" style="97" customWidth="1"/>
    <col min="7205" max="7205" width="2.42578125" style="97" customWidth="1"/>
    <col min="7206" max="7206" width="14.42578125" style="97" customWidth="1"/>
    <col min="7207" max="7207" width="2.42578125" style="97" customWidth="1"/>
    <col min="7208" max="7208" width="14.42578125" style="97" customWidth="1"/>
    <col min="7209" max="7209" width="1.5703125" style="97" customWidth="1"/>
    <col min="7210" max="7210" width="11" style="97" customWidth="1"/>
    <col min="7211" max="7211" width="2.42578125" style="97" customWidth="1"/>
    <col min="7212" max="7212" width="12.7109375" style="97" customWidth="1"/>
    <col min="7213" max="7213" width="1.5703125" style="97" customWidth="1"/>
    <col min="7214" max="7214" width="10.140625" style="97" customWidth="1"/>
    <col min="7215" max="7215" width="2.42578125" style="97" customWidth="1"/>
    <col min="7216" max="7216" width="12.7109375" style="97" customWidth="1"/>
    <col min="7217" max="7217" width="1.5703125" style="97" customWidth="1"/>
    <col min="7218" max="7218" width="10.140625" style="97" customWidth="1"/>
    <col min="7219" max="7219" width="2.42578125" style="97" customWidth="1"/>
    <col min="7220" max="7220" width="13.5703125" style="97" customWidth="1"/>
    <col min="7221" max="7221" width="2.42578125" style="97" customWidth="1"/>
    <col min="7222" max="7222" width="5" style="97" customWidth="1"/>
    <col min="7223" max="7223" width="1.5703125" style="97" customWidth="1"/>
    <col min="7224" max="7224" width="9.28515625" style="97" customWidth="1"/>
    <col min="7225" max="7225" width="1.5703125" style="97" customWidth="1"/>
    <col min="7226" max="7226" width="12.7109375" style="97" customWidth="1"/>
    <col min="7227" max="7227" width="1.5703125" style="97" customWidth="1"/>
    <col min="7228" max="7228" width="12.7109375" style="97" customWidth="1"/>
    <col min="7229" max="7229" width="1.5703125" style="97" customWidth="1"/>
    <col min="7230" max="7230" width="12.7109375" style="97" customWidth="1"/>
    <col min="7231" max="7424" width="12.7109375" style="97"/>
    <col min="7425" max="7425" width="5" style="97" customWidth="1"/>
    <col min="7426" max="7426" width="1.28515625" style="97" customWidth="1"/>
    <col min="7427" max="7427" width="17.85546875" style="97" customWidth="1"/>
    <col min="7428" max="7428" width="1.28515625" style="97" customWidth="1"/>
    <col min="7429" max="7429" width="13.5703125" style="97" customWidth="1"/>
    <col min="7430" max="7430" width="1.5703125" style="97" customWidth="1"/>
    <col min="7431" max="7431" width="9.28515625" style="97" customWidth="1"/>
    <col min="7432" max="7432" width="1.5703125" style="97" customWidth="1"/>
    <col min="7433" max="7433" width="9.28515625" style="97" customWidth="1"/>
    <col min="7434" max="7434" width="1.5703125" style="97" customWidth="1"/>
    <col min="7435" max="7435" width="13.5703125" style="97" customWidth="1"/>
    <col min="7436" max="7436" width="1.5703125" style="97" customWidth="1"/>
    <col min="7437" max="7437" width="9.28515625" style="97" customWidth="1"/>
    <col min="7438" max="7438" width="1.5703125" style="97" customWidth="1"/>
    <col min="7439" max="7439" width="9.28515625" style="97" customWidth="1"/>
    <col min="7440" max="7440" width="1.5703125" style="97" customWidth="1"/>
    <col min="7441" max="7441" width="13.5703125" style="97" customWidth="1"/>
    <col min="7442" max="7442" width="1.5703125" style="97" customWidth="1"/>
    <col min="7443" max="7443" width="13.5703125" style="97" customWidth="1"/>
    <col min="7444" max="7444" width="1.5703125" style="97" customWidth="1"/>
    <col min="7445" max="7445" width="11" style="97" customWidth="1"/>
    <col min="7446" max="7446" width="1.5703125" style="97" customWidth="1"/>
    <col min="7447" max="7447" width="11" style="97" customWidth="1"/>
    <col min="7448" max="7448" width="1.5703125" style="97" customWidth="1"/>
    <col min="7449" max="7449" width="11" style="97" customWidth="1"/>
    <col min="7450" max="7450" width="1.5703125" style="97" customWidth="1"/>
    <col min="7451" max="7451" width="10.140625" style="97" customWidth="1"/>
    <col min="7452" max="7453" width="2.42578125" style="97" customWidth="1"/>
    <col min="7454" max="7454" width="14.42578125" style="97" customWidth="1"/>
    <col min="7455" max="7455" width="1.5703125" style="97" customWidth="1"/>
    <col min="7456" max="7456" width="14.42578125" style="97" customWidth="1"/>
    <col min="7457" max="7457" width="1.5703125" style="97" customWidth="1"/>
    <col min="7458" max="7458" width="9.28515625" style="97" customWidth="1"/>
    <col min="7459" max="7459" width="1.5703125" style="97" customWidth="1"/>
    <col min="7460" max="7460" width="9.28515625" style="97" customWidth="1"/>
    <col min="7461" max="7461" width="2.42578125" style="97" customWidth="1"/>
    <col min="7462" max="7462" width="14.42578125" style="97" customWidth="1"/>
    <col min="7463" max="7463" width="2.42578125" style="97" customWidth="1"/>
    <col min="7464" max="7464" width="14.42578125" style="97" customWidth="1"/>
    <col min="7465" max="7465" width="1.5703125" style="97" customWidth="1"/>
    <col min="7466" max="7466" width="11" style="97" customWidth="1"/>
    <col min="7467" max="7467" width="2.42578125" style="97" customWidth="1"/>
    <col min="7468" max="7468" width="12.7109375" style="97" customWidth="1"/>
    <col min="7469" max="7469" width="1.5703125" style="97" customWidth="1"/>
    <col min="7470" max="7470" width="10.140625" style="97" customWidth="1"/>
    <col min="7471" max="7471" width="2.42578125" style="97" customWidth="1"/>
    <col min="7472" max="7472" width="12.7109375" style="97" customWidth="1"/>
    <col min="7473" max="7473" width="1.5703125" style="97" customWidth="1"/>
    <col min="7474" max="7474" width="10.140625" style="97" customWidth="1"/>
    <col min="7475" max="7475" width="2.42578125" style="97" customWidth="1"/>
    <col min="7476" max="7476" width="13.5703125" style="97" customWidth="1"/>
    <col min="7477" max="7477" width="2.42578125" style="97" customWidth="1"/>
    <col min="7478" max="7478" width="5" style="97" customWidth="1"/>
    <col min="7479" max="7479" width="1.5703125" style="97" customWidth="1"/>
    <col min="7480" max="7480" width="9.28515625" style="97" customWidth="1"/>
    <col min="7481" max="7481" width="1.5703125" style="97" customWidth="1"/>
    <col min="7482" max="7482" width="12.7109375" style="97" customWidth="1"/>
    <col min="7483" max="7483" width="1.5703125" style="97" customWidth="1"/>
    <col min="7484" max="7484" width="12.7109375" style="97" customWidth="1"/>
    <col min="7485" max="7485" width="1.5703125" style="97" customWidth="1"/>
    <col min="7486" max="7486" width="12.7109375" style="97" customWidth="1"/>
    <col min="7487" max="7680" width="12.7109375" style="97"/>
    <col min="7681" max="7681" width="5" style="97" customWidth="1"/>
    <col min="7682" max="7682" width="1.28515625" style="97" customWidth="1"/>
    <col min="7683" max="7683" width="17.85546875" style="97" customWidth="1"/>
    <col min="7684" max="7684" width="1.28515625" style="97" customWidth="1"/>
    <col min="7685" max="7685" width="13.5703125" style="97" customWidth="1"/>
    <col min="7686" max="7686" width="1.5703125" style="97" customWidth="1"/>
    <col min="7687" max="7687" width="9.28515625" style="97" customWidth="1"/>
    <col min="7688" max="7688" width="1.5703125" style="97" customWidth="1"/>
    <col min="7689" max="7689" width="9.28515625" style="97" customWidth="1"/>
    <col min="7690" max="7690" width="1.5703125" style="97" customWidth="1"/>
    <col min="7691" max="7691" width="13.5703125" style="97" customWidth="1"/>
    <col min="7692" max="7692" width="1.5703125" style="97" customWidth="1"/>
    <col min="7693" max="7693" width="9.28515625" style="97" customWidth="1"/>
    <col min="7694" max="7694" width="1.5703125" style="97" customWidth="1"/>
    <col min="7695" max="7695" width="9.28515625" style="97" customWidth="1"/>
    <col min="7696" max="7696" width="1.5703125" style="97" customWidth="1"/>
    <col min="7697" max="7697" width="13.5703125" style="97" customWidth="1"/>
    <col min="7698" max="7698" width="1.5703125" style="97" customWidth="1"/>
    <col min="7699" max="7699" width="13.5703125" style="97" customWidth="1"/>
    <col min="7700" max="7700" width="1.5703125" style="97" customWidth="1"/>
    <col min="7701" max="7701" width="11" style="97" customWidth="1"/>
    <col min="7702" max="7702" width="1.5703125" style="97" customWidth="1"/>
    <col min="7703" max="7703" width="11" style="97" customWidth="1"/>
    <col min="7704" max="7704" width="1.5703125" style="97" customWidth="1"/>
    <col min="7705" max="7705" width="11" style="97" customWidth="1"/>
    <col min="7706" max="7706" width="1.5703125" style="97" customWidth="1"/>
    <col min="7707" max="7707" width="10.140625" style="97" customWidth="1"/>
    <col min="7708" max="7709" width="2.42578125" style="97" customWidth="1"/>
    <col min="7710" max="7710" width="14.42578125" style="97" customWidth="1"/>
    <col min="7711" max="7711" width="1.5703125" style="97" customWidth="1"/>
    <col min="7712" max="7712" width="14.42578125" style="97" customWidth="1"/>
    <col min="7713" max="7713" width="1.5703125" style="97" customWidth="1"/>
    <col min="7714" max="7714" width="9.28515625" style="97" customWidth="1"/>
    <col min="7715" max="7715" width="1.5703125" style="97" customWidth="1"/>
    <col min="7716" max="7716" width="9.28515625" style="97" customWidth="1"/>
    <col min="7717" max="7717" width="2.42578125" style="97" customWidth="1"/>
    <col min="7718" max="7718" width="14.42578125" style="97" customWidth="1"/>
    <col min="7719" max="7719" width="2.42578125" style="97" customWidth="1"/>
    <col min="7720" max="7720" width="14.42578125" style="97" customWidth="1"/>
    <col min="7721" max="7721" width="1.5703125" style="97" customWidth="1"/>
    <col min="7722" max="7722" width="11" style="97" customWidth="1"/>
    <col min="7723" max="7723" width="2.42578125" style="97" customWidth="1"/>
    <col min="7724" max="7724" width="12.7109375" style="97" customWidth="1"/>
    <col min="7725" max="7725" width="1.5703125" style="97" customWidth="1"/>
    <col min="7726" max="7726" width="10.140625" style="97" customWidth="1"/>
    <col min="7727" max="7727" width="2.42578125" style="97" customWidth="1"/>
    <col min="7728" max="7728" width="12.7109375" style="97" customWidth="1"/>
    <col min="7729" max="7729" width="1.5703125" style="97" customWidth="1"/>
    <col min="7730" max="7730" width="10.140625" style="97" customWidth="1"/>
    <col min="7731" max="7731" width="2.42578125" style="97" customWidth="1"/>
    <col min="7732" max="7732" width="13.5703125" style="97" customWidth="1"/>
    <col min="7733" max="7733" width="2.42578125" style="97" customWidth="1"/>
    <col min="7734" max="7734" width="5" style="97" customWidth="1"/>
    <col min="7735" max="7735" width="1.5703125" style="97" customWidth="1"/>
    <col min="7736" max="7736" width="9.28515625" style="97" customWidth="1"/>
    <col min="7737" max="7737" width="1.5703125" style="97" customWidth="1"/>
    <col min="7738" max="7738" width="12.7109375" style="97" customWidth="1"/>
    <col min="7739" max="7739" width="1.5703125" style="97" customWidth="1"/>
    <col min="7740" max="7740" width="12.7109375" style="97" customWidth="1"/>
    <col min="7741" max="7741" width="1.5703125" style="97" customWidth="1"/>
    <col min="7742" max="7742" width="12.7109375" style="97" customWidth="1"/>
    <col min="7743" max="7936" width="12.7109375" style="97"/>
    <col min="7937" max="7937" width="5" style="97" customWidth="1"/>
    <col min="7938" max="7938" width="1.28515625" style="97" customWidth="1"/>
    <col min="7939" max="7939" width="17.85546875" style="97" customWidth="1"/>
    <col min="7940" max="7940" width="1.28515625" style="97" customWidth="1"/>
    <col min="7941" max="7941" width="13.5703125" style="97" customWidth="1"/>
    <col min="7942" max="7942" width="1.5703125" style="97" customWidth="1"/>
    <col min="7943" max="7943" width="9.28515625" style="97" customWidth="1"/>
    <col min="7944" max="7944" width="1.5703125" style="97" customWidth="1"/>
    <col min="7945" max="7945" width="9.28515625" style="97" customWidth="1"/>
    <col min="7946" max="7946" width="1.5703125" style="97" customWidth="1"/>
    <col min="7947" max="7947" width="13.5703125" style="97" customWidth="1"/>
    <col min="7948" max="7948" width="1.5703125" style="97" customWidth="1"/>
    <col min="7949" max="7949" width="9.28515625" style="97" customWidth="1"/>
    <col min="7950" max="7950" width="1.5703125" style="97" customWidth="1"/>
    <col min="7951" max="7951" width="9.28515625" style="97" customWidth="1"/>
    <col min="7952" max="7952" width="1.5703125" style="97" customWidth="1"/>
    <col min="7953" max="7953" width="13.5703125" style="97" customWidth="1"/>
    <col min="7954" max="7954" width="1.5703125" style="97" customWidth="1"/>
    <col min="7955" max="7955" width="13.5703125" style="97" customWidth="1"/>
    <col min="7956" max="7956" width="1.5703125" style="97" customWidth="1"/>
    <col min="7957" max="7957" width="11" style="97" customWidth="1"/>
    <col min="7958" max="7958" width="1.5703125" style="97" customWidth="1"/>
    <col min="7959" max="7959" width="11" style="97" customWidth="1"/>
    <col min="7960" max="7960" width="1.5703125" style="97" customWidth="1"/>
    <col min="7961" max="7961" width="11" style="97" customWidth="1"/>
    <col min="7962" max="7962" width="1.5703125" style="97" customWidth="1"/>
    <col min="7963" max="7963" width="10.140625" style="97" customWidth="1"/>
    <col min="7964" max="7965" width="2.42578125" style="97" customWidth="1"/>
    <col min="7966" max="7966" width="14.42578125" style="97" customWidth="1"/>
    <col min="7967" max="7967" width="1.5703125" style="97" customWidth="1"/>
    <col min="7968" max="7968" width="14.42578125" style="97" customWidth="1"/>
    <col min="7969" max="7969" width="1.5703125" style="97" customWidth="1"/>
    <col min="7970" max="7970" width="9.28515625" style="97" customWidth="1"/>
    <col min="7971" max="7971" width="1.5703125" style="97" customWidth="1"/>
    <col min="7972" max="7972" width="9.28515625" style="97" customWidth="1"/>
    <col min="7973" max="7973" width="2.42578125" style="97" customWidth="1"/>
    <col min="7974" max="7974" width="14.42578125" style="97" customWidth="1"/>
    <col min="7975" max="7975" width="2.42578125" style="97" customWidth="1"/>
    <col min="7976" max="7976" width="14.42578125" style="97" customWidth="1"/>
    <col min="7977" max="7977" width="1.5703125" style="97" customWidth="1"/>
    <col min="7978" max="7978" width="11" style="97" customWidth="1"/>
    <col min="7979" max="7979" width="2.42578125" style="97" customWidth="1"/>
    <col min="7980" max="7980" width="12.7109375" style="97" customWidth="1"/>
    <col min="7981" max="7981" width="1.5703125" style="97" customWidth="1"/>
    <col min="7982" max="7982" width="10.140625" style="97" customWidth="1"/>
    <col min="7983" max="7983" width="2.42578125" style="97" customWidth="1"/>
    <col min="7984" max="7984" width="12.7109375" style="97" customWidth="1"/>
    <col min="7985" max="7985" width="1.5703125" style="97" customWidth="1"/>
    <col min="7986" max="7986" width="10.140625" style="97" customWidth="1"/>
    <col min="7987" max="7987" width="2.42578125" style="97" customWidth="1"/>
    <col min="7988" max="7988" width="13.5703125" style="97" customWidth="1"/>
    <col min="7989" max="7989" width="2.42578125" style="97" customWidth="1"/>
    <col min="7990" max="7990" width="5" style="97" customWidth="1"/>
    <col min="7991" max="7991" width="1.5703125" style="97" customWidth="1"/>
    <col min="7992" max="7992" width="9.28515625" style="97" customWidth="1"/>
    <col min="7993" max="7993" width="1.5703125" style="97" customWidth="1"/>
    <col min="7994" max="7994" width="12.7109375" style="97" customWidth="1"/>
    <col min="7995" max="7995" width="1.5703125" style="97" customWidth="1"/>
    <col min="7996" max="7996" width="12.7109375" style="97" customWidth="1"/>
    <col min="7997" max="7997" width="1.5703125" style="97" customWidth="1"/>
    <col min="7998" max="7998" width="12.7109375" style="97" customWidth="1"/>
    <col min="7999" max="8192" width="12.7109375" style="97"/>
    <col min="8193" max="8193" width="5" style="97" customWidth="1"/>
    <col min="8194" max="8194" width="1.28515625" style="97" customWidth="1"/>
    <col min="8195" max="8195" width="17.85546875" style="97" customWidth="1"/>
    <col min="8196" max="8196" width="1.28515625" style="97" customWidth="1"/>
    <col min="8197" max="8197" width="13.5703125" style="97" customWidth="1"/>
    <col min="8198" max="8198" width="1.5703125" style="97" customWidth="1"/>
    <col min="8199" max="8199" width="9.28515625" style="97" customWidth="1"/>
    <col min="8200" max="8200" width="1.5703125" style="97" customWidth="1"/>
    <col min="8201" max="8201" width="9.28515625" style="97" customWidth="1"/>
    <col min="8202" max="8202" width="1.5703125" style="97" customWidth="1"/>
    <col min="8203" max="8203" width="13.5703125" style="97" customWidth="1"/>
    <col min="8204" max="8204" width="1.5703125" style="97" customWidth="1"/>
    <col min="8205" max="8205" width="9.28515625" style="97" customWidth="1"/>
    <col min="8206" max="8206" width="1.5703125" style="97" customWidth="1"/>
    <col min="8207" max="8207" width="9.28515625" style="97" customWidth="1"/>
    <col min="8208" max="8208" width="1.5703125" style="97" customWidth="1"/>
    <col min="8209" max="8209" width="13.5703125" style="97" customWidth="1"/>
    <col min="8210" max="8210" width="1.5703125" style="97" customWidth="1"/>
    <col min="8211" max="8211" width="13.5703125" style="97" customWidth="1"/>
    <col min="8212" max="8212" width="1.5703125" style="97" customWidth="1"/>
    <col min="8213" max="8213" width="11" style="97" customWidth="1"/>
    <col min="8214" max="8214" width="1.5703125" style="97" customWidth="1"/>
    <col min="8215" max="8215" width="11" style="97" customWidth="1"/>
    <col min="8216" max="8216" width="1.5703125" style="97" customWidth="1"/>
    <col min="8217" max="8217" width="11" style="97" customWidth="1"/>
    <col min="8218" max="8218" width="1.5703125" style="97" customWidth="1"/>
    <col min="8219" max="8219" width="10.140625" style="97" customWidth="1"/>
    <col min="8220" max="8221" width="2.42578125" style="97" customWidth="1"/>
    <col min="8222" max="8222" width="14.42578125" style="97" customWidth="1"/>
    <col min="8223" max="8223" width="1.5703125" style="97" customWidth="1"/>
    <col min="8224" max="8224" width="14.42578125" style="97" customWidth="1"/>
    <col min="8225" max="8225" width="1.5703125" style="97" customWidth="1"/>
    <col min="8226" max="8226" width="9.28515625" style="97" customWidth="1"/>
    <col min="8227" max="8227" width="1.5703125" style="97" customWidth="1"/>
    <col min="8228" max="8228" width="9.28515625" style="97" customWidth="1"/>
    <col min="8229" max="8229" width="2.42578125" style="97" customWidth="1"/>
    <col min="8230" max="8230" width="14.42578125" style="97" customWidth="1"/>
    <col min="8231" max="8231" width="2.42578125" style="97" customWidth="1"/>
    <col min="8232" max="8232" width="14.42578125" style="97" customWidth="1"/>
    <col min="8233" max="8233" width="1.5703125" style="97" customWidth="1"/>
    <col min="8234" max="8234" width="11" style="97" customWidth="1"/>
    <col min="8235" max="8235" width="2.42578125" style="97" customWidth="1"/>
    <col min="8236" max="8236" width="12.7109375" style="97" customWidth="1"/>
    <col min="8237" max="8237" width="1.5703125" style="97" customWidth="1"/>
    <col min="8238" max="8238" width="10.140625" style="97" customWidth="1"/>
    <col min="8239" max="8239" width="2.42578125" style="97" customWidth="1"/>
    <col min="8240" max="8240" width="12.7109375" style="97" customWidth="1"/>
    <col min="8241" max="8241" width="1.5703125" style="97" customWidth="1"/>
    <col min="8242" max="8242" width="10.140625" style="97" customWidth="1"/>
    <col min="8243" max="8243" width="2.42578125" style="97" customWidth="1"/>
    <col min="8244" max="8244" width="13.5703125" style="97" customWidth="1"/>
    <col min="8245" max="8245" width="2.42578125" style="97" customWidth="1"/>
    <col min="8246" max="8246" width="5" style="97" customWidth="1"/>
    <col min="8247" max="8247" width="1.5703125" style="97" customWidth="1"/>
    <col min="8248" max="8248" width="9.28515625" style="97" customWidth="1"/>
    <col min="8249" max="8249" width="1.5703125" style="97" customWidth="1"/>
    <col min="8250" max="8250" width="12.7109375" style="97" customWidth="1"/>
    <col min="8251" max="8251" width="1.5703125" style="97" customWidth="1"/>
    <col min="8252" max="8252" width="12.7109375" style="97" customWidth="1"/>
    <col min="8253" max="8253" width="1.5703125" style="97" customWidth="1"/>
    <col min="8254" max="8254" width="12.7109375" style="97" customWidth="1"/>
    <col min="8255" max="8448" width="12.7109375" style="97"/>
    <col min="8449" max="8449" width="5" style="97" customWidth="1"/>
    <col min="8450" max="8450" width="1.28515625" style="97" customWidth="1"/>
    <col min="8451" max="8451" width="17.85546875" style="97" customWidth="1"/>
    <col min="8452" max="8452" width="1.28515625" style="97" customWidth="1"/>
    <col min="8453" max="8453" width="13.5703125" style="97" customWidth="1"/>
    <col min="8454" max="8454" width="1.5703125" style="97" customWidth="1"/>
    <col min="8455" max="8455" width="9.28515625" style="97" customWidth="1"/>
    <col min="8456" max="8456" width="1.5703125" style="97" customWidth="1"/>
    <col min="8457" max="8457" width="9.28515625" style="97" customWidth="1"/>
    <col min="8458" max="8458" width="1.5703125" style="97" customWidth="1"/>
    <col min="8459" max="8459" width="13.5703125" style="97" customWidth="1"/>
    <col min="8460" max="8460" width="1.5703125" style="97" customWidth="1"/>
    <col min="8461" max="8461" width="9.28515625" style="97" customWidth="1"/>
    <col min="8462" max="8462" width="1.5703125" style="97" customWidth="1"/>
    <col min="8463" max="8463" width="9.28515625" style="97" customWidth="1"/>
    <col min="8464" max="8464" width="1.5703125" style="97" customWidth="1"/>
    <col min="8465" max="8465" width="13.5703125" style="97" customWidth="1"/>
    <col min="8466" max="8466" width="1.5703125" style="97" customWidth="1"/>
    <col min="8467" max="8467" width="13.5703125" style="97" customWidth="1"/>
    <col min="8468" max="8468" width="1.5703125" style="97" customWidth="1"/>
    <col min="8469" max="8469" width="11" style="97" customWidth="1"/>
    <col min="8470" max="8470" width="1.5703125" style="97" customWidth="1"/>
    <col min="8471" max="8471" width="11" style="97" customWidth="1"/>
    <col min="8472" max="8472" width="1.5703125" style="97" customWidth="1"/>
    <col min="8473" max="8473" width="11" style="97" customWidth="1"/>
    <col min="8474" max="8474" width="1.5703125" style="97" customWidth="1"/>
    <col min="8475" max="8475" width="10.140625" style="97" customWidth="1"/>
    <col min="8476" max="8477" width="2.42578125" style="97" customWidth="1"/>
    <col min="8478" max="8478" width="14.42578125" style="97" customWidth="1"/>
    <col min="8479" max="8479" width="1.5703125" style="97" customWidth="1"/>
    <col min="8480" max="8480" width="14.42578125" style="97" customWidth="1"/>
    <col min="8481" max="8481" width="1.5703125" style="97" customWidth="1"/>
    <col min="8482" max="8482" width="9.28515625" style="97" customWidth="1"/>
    <col min="8483" max="8483" width="1.5703125" style="97" customWidth="1"/>
    <col min="8484" max="8484" width="9.28515625" style="97" customWidth="1"/>
    <col min="8485" max="8485" width="2.42578125" style="97" customWidth="1"/>
    <col min="8486" max="8486" width="14.42578125" style="97" customWidth="1"/>
    <col min="8487" max="8487" width="2.42578125" style="97" customWidth="1"/>
    <col min="8488" max="8488" width="14.42578125" style="97" customWidth="1"/>
    <col min="8489" max="8489" width="1.5703125" style="97" customWidth="1"/>
    <col min="8490" max="8490" width="11" style="97" customWidth="1"/>
    <col min="8491" max="8491" width="2.42578125" style="97" customWidth="1"/>
    <col min="8492" max="8492" width="12.7109375" style="97" customWidth="1"/>
    <col min="8493" max="8493" width="1.5703125" style="97" customWidth="1"/>
    <col min="8494" max="8494" width="10.140625" style="97" customWidth="1"/>
    <col min="8495" max="8495" width="2.42578125" style="97" customWidth="1"/>
    <col min="8496" max="8496" width="12.7109375" style="97" customWidth="1"/>
    <col min="8497" max="8497" width="1.5703125" style="97" customWidth="1"/>
    <col min="8498" max="8498" width="10.140625" style="97" customWidth="1"/>
    <col min="8499" max="8499" width="2.42578125" style="97" customWidth="1"/>
    <col min="8500" max="8500" width="13.5703125" style="97" customWidth="1"/>
    <col min="8501" max="8501" width="2.42578125" style="97" customWidth="1"/>
    <col min="8502" max="8502" width="5" style="97" customWidth="1"/>
    <col min="8503" max="8503" width="1.5703125" style="97" customWidth="1"/>
    <col min="8504" max="8504" width="9.28515625" style="97" customWidth="1"/>
    <col min="8505" max="8505" width="1.5703125" style="97" customWidth="1"/>
    <col min="8506" max="8506" width="12.7109375" style="97" customWidth="1"/>
    <col min="8507" max="8507" width="1.5703125" style="97" customWidth="1"/>
    <col min="8508" max="8508" width="12.7109375" style="97" customWidth="1"/>
    <col min="8509" max="8509" width="1.5703125" style="97" customWidth="1"/>
    <col min="8510" max="8510" width="12.7109375" style="97" customWidth="1"/>
    <col min="8511" max="8704" width="12.7109375" style="97"/>
    <col min="8705" max="8705" width="5" style="97" customWidth="1"/>
    <col min="8706" max="8706" width="1.28515625" style="97" customWidth="1"/>
    <col min="8707" max="8707" width="17.85546875" style="97" customWidth="1"/>
    <col min="8708" max="8708" width="1.28515625" style="97" customWidth="1"/>
    <col min="8709" max="8709" width="13.5703125" style="97" customWidth="1"/>
    <col min="8710" max="8710" width="1.5703125" style="97" customWidth="1"/>
    <col min="8711" max="8711" width="9.28515625" style="97" customWidth="1"/>
    <col min="8712" max="8712" width="1.5703125" style="97" customWidth="1"/>
    <col min="8713" max="8713" width="9.28515625" style="97" customWidth="1"/>
    <col min="8714" max="8714" width="1.5703125" style="97" customWidth="1"/>
    <col min="8715" max="8715" width="13.5703125" style="97" customWidth="1"/>
    <col min="8716" max="8716" width="1.5703125" style="97" customWidth="1"/>
    <col min="8717" max="8717" width="9.28515625" style="97" customWidth="1"/>
    <col min="8718" max="8718" width="1.5703125" style="97" customWidth="1"/>
    <col min="8719" max="8719" width="9.28515625" style="97" customWidth="1"/>
    <col min="8720" max="8720" width="1.5703125" style="97" customWidth="1"/>
    <col min="8721" max="8721" width="13.5703125" style="97" customWidth="1"/>
    <col min="8722" max="8722" width="1.5703125" style="97" customWidth="1"/>
    <col min="8723" max="8723" width="13.5703125" style="97" customWidth="1"/>
    <col min="8724" max="8724" width="1.5703125" style="97" customWidth="1"/>
    <col min="8725" max="8725" width="11" style="97" customWidth="1"/>
    <col min="8726" max="8726" width="1.5703125" style="97" customWidth="1"/>
    <col min="8727" max="8727" width="11" style="97" customWidth="1"/>
    <col min="8728" max="8728" width="1.5703125" style="97" customWidth="1"/>
    <col min="8729" max="8729" width="11" style="97" customWidth="1"/>
    <col min="8730" max="8730" width="1.5703125" style="97" customWidth="1"/>
    <col min="8731" max="8731" width="10.140625" style="97" customWidth="1"/>
    <col min="8732" max="8733" width="2.42578125" style="97" customWidth="1"/>
    <col min="8734" max="8734" width="14.42578125" style="97" customWidth="1"/>
    <col min="8735" max="8735" width="1.5703125" style="97" customWidth="1"/>
    <col min="8736" max="8736" width="14.42578125" style="97" customWidth="1"/>
    <col min="8737" max="8737" width="1.5703125" style="97" customWidth="1"/>
    <col min="8738" max="8738" width="9.28515625" style="97" customWidth="1"/>
    <col min="8739" max="8739" width="1.5703125" style="97" customWidth="1"/>
    <col min="8740" max="8740" width="9.28515625" style="97" customWidth="1"/>
    <col min="8741" max="8741" width="2.42578125" style="97" customWidth="1"/>
    <col min="8742" max="8742" width="14.42578125" style="97" customWidth="1"/>
    <col min="8743" max="8743" width="2.42578125" style="97" customWidth="1"/>
    <col min="8744" max="8744" width="14.42578125" style="97" customWidth="1"/>
    <col min="8745" max="8745" width="1.5703125" style="97" customWidth="1"/>
    <col min="8746" max="8746" width="11" style="97" customWidth="1"/>
    <col min="8747" max="8747" width="2.42578125" style="97" customWidth="1"/>
    <col min="8748" max="8748" width="12.7109375" style="97" customWidth="1"/>
    <col min="8749" max="8749" width="1.5703125" style="97" customWidth="1"/>
    <col min="8750" max="8750" width="10.140625" style="97" customWidth="1"/>
    <col min="8751" max="8751" width="2.42578125" style="97" customWidth="1"/>
    <col min="8752" max="8752" width="12.7109375" style="97" customWidth="1"/>
    <col min="8753" max="8753" width="1.5703125" style="97" customWidth="1"/>
    <col min="8754" max="8754" width="10.140625" style="97" customWidth="1"/>
    <col min="8755" max="8755" width="2.42578125" style="97" customWidth="1"/>
    <col min="8756" max="8756" width="13.5703125" style="97" customWidth="1"/>
    <col min="8757" max="8757" width="2.42578125" style="97" customWidth="1"/>
    <col min="8758" max="8758" width="5" style="97" customWidth="1"/>
    <col min="8759" max="8759" width="1.5703125" style="97" customWidth="1"/>
    <col min="8760" max="8760" width="9.28515625" style="97" customWidth="1"/>
    <col min="8761" max="8761" width="1.5703125" style="97" customWidth="1"/>
    <col min="8762" max="8762" width="12.7109375" style="97" customWidth="1"/>
    <col min="8763" max="8763" width="1.5703125" style="97" customWidth="1"/>
    <col min="8764" max="8764" width="12.7109375" style="97" customWidth="1"/>
    <col min="8765" max="8765" width="1.5703125" style="97" customWidth="1"/>
    <col min="8766" max="8766" width="12.7109375" style="97" customWidth="1"/>
    <col min="8767" max="8960" width="12.7109375" style="97"/>
    <col min="8961" max="8961" width="5" style="97" customWidth="1"/>
    <col min="8962" max="8962" width="1.28515625" style="97" customWidth="1"/>
    <col min="8963" max="8963" width="17.85546875" style="97" customWidth="1"/>
    <col min="8964" max="8964" width="1.28515625" style="97" customWidth="1"/>
    <col min="8965" max="8965" width="13.5703125" style="97" customWidth="1"/>
    <col min="8966" max="8966" width="1.5703125" style="97" customWidth="1"/>
    <col min="8967" max="8967" width="9.28515625" style="97" customWidth="1"/>
    <col min="8968" max="8968" width="1.5703125" style="97" customWidth="1"/>
    <col min="8969" max="8969" width="9.28515625" style="97" customWidth="1"/>
    <col min="8970" max="8970" width="1.5703125" style="97" customWidth="1"/>
    <col min="8971" max="8971" width="13.5703125" style="97" customWidth="1"/>
    <col min="8972" max="8972" width="1.5703125" style="97" customWidth="1"/>
    <col min="8973" max="8973" width="9.28515625" style="97" customWidth="1"/>
    <col min="8974" max="8974" width="1.5703125" style="97" customWidth="1"/>
    <col min="8975" max="8975" width="9.28515625" style="97" customWidth="1"/>
    <col min="8976" max="8976" width="1.5703125" style="97" customWidth="1"/>
    <col min="8977" max="8977" width="13.5703125" style="97" customWidth="1"/>
    <col min="8978" max="8978" width="1.5703125" style="97" customWidth="1"/>
    <col min="8979" max="8979" width="13.5703125" style="97" customWidth="1"/>
    <col min="8980" max="8980" width="1.5703125" style="97" customWidth="1"/>
    <col min="8981" max="8981" width="11" style="97" customWidth="1"/>
    <col min="8982" max="8982" width="1.5703125" style="97" customWidth="1"/>
    <col min="8983" max="8983" width="11" style="97" customWidth="1"/>
    <col min="8984" max="8984" width="1.5703125" style="97" customWidth="1"/>
    <col min="8985" max="8985" width="11" style="97" customWidth="1"/>
    <col min="8986" max="8986" width="1.5703125" style="97" customWidth="1"/>
    <col min="8987" max="8987" width="10.140625" style="97" customWidth="1"/>
    <col min="8988" max="8989" width="2.42578125" style="97" customWidth="1"/>
    <col min="8990" max="8990" width="14.42578125" style="97" customWidth="1"/>
    <col min="8991" max="8991" width="1.5703125" style="97" customWidth="1"/>
    <col min="8992" max="8992" width="14.42578125" style="97" customWidth="1"/>
    <col min="8993" max="8993" width="1.5703125" style="97" customWidth="1"/>
    <col min="8994" max="8994" width="9.28515625" style="97" customWidth="1"/>
    <col min="8995" max="8995" width="1.5703125" style="97" customWidth="1"/>
    <col min="8996" max="8996" width="9.28515625" style="97" customWidth="1"/>
    <col min="8997" max="8997" width="2.42578125" style="97" customWidth="1"/>
    <col min="8998" max="8998" width="14.42578125" style="97" customWidth="1"/>
    <col min="8999" max="8999" width="2.42578125" style="97" customWidth="1"/>
    <col min="9000" max="9000" width="14.42578125" style="97" customWidth="1"/>
    <col min="9001" max="9001" width="1.5703125" style="97" customWidth="1"/>
    <col min="9002" max="9002" width="11" style="97" customWidth="1"/>
    <col min="9003" max="9003" width="2.42578125" style="97" customWidth="1"/>
    <col min="9004" max="9004" width="12.7109375" style="97" customWidth="1"/>
    <col min="9005" max="9005" width="1.5703125" style="97" customWidth="1"/>
    <col min="9006" max="9006" width="10.140625" style="97" customWidth="1"/>
    <col min="9007" max="9007" width="2.42578125" style="97" customWidth="1"/>
    <col min="9008" max="9008" width="12.7109375" style="97" customWidth="1"/>
    <col min="9009" max="9009" width="1.5703125" style="97" customWidth="1"/>
    <col min="9010" max="9010" width="10.140625" style="97" customWidth="1"/>
    <col min="9011" max="9011" width="2.42578125" style="97" customWidth="1"/>
    <col min="9012" max="9012" width="13.5703125" style="97" customWidth="1"/>
    <col min="9013" max="9013" width="2.42578125" style="97" customWidth="1"/>
    <col min="9014" max="9014" width="5" style="97" customWidth="1"/>
    <col min="9015" max="9015" width="1.5703125" style="97" customWidth="1"/>
    <col min="9016" max="9016" width="9.28515625" style="97" customWidth="1"/>
    <col min="9017" max="9017" width="1.5703125" style="97" customWidth="1"/>
    <col min="9018" max="9018" width="12.7109375" style="97" customWidth="1"/>
    <col min="9019" max="9019" width="1.5703125" style="97" customWidth="1"/>
    <col min="9020" max="9020" width="12.7109375" style="97" customWidth="1"/>
    <col min="9021" max="9021" width="1.5703125" style="97" customWidth="1"/>
    <col min="9022" max="9022" width="12.7109375" style="97" customWidth="1"/>
    <col min="9023" max="9216" width="12.7109375" style="97"/>
    <col min="9217" max="9217" width="5" style="97" customWidth="1"/>
    <col min="9218" max="9218" width="1.28515625" style="97" customWidth="1"/>
    <col min="9219" max="9219" width="17.85546875" style="97" customWidth="1"/>
    <col min="9220" max="9220" width="1.28515625" style="97" customWidth="1"/>
    <col min="9221" max="9221" width="13.5703125" style="97" customWidth="1"/>
    <col min="9222" max="9222" width="1.5703125" style="97" customWidth="1"/>
    <col min="9223" max="9223" width="9.28515625" style="97" customWidth="1"/>
    <col min="9224" max="9224" width="1.5703125" style="97" customWidth="1"/>
    <col min="9225" max="9225" width="9.28515625" style="97" customWidth="1"/>
    <col min="9226" max="9226" width="1.5703125" style="97" customWidth="1"/>
    <col min="9227" max="9227" width="13.5703125" style="97" customWidth="1"/>
    <col min="9228" max="9228" width="1.5703125" style="97" customWidth="1"/>
    <col min="9229" max="9229" width="9.28515625" style="97" customWidth="1"/>
    <col min="9230" max="9230" width="1.5703125" style="97" customWidth="1"/>
    <col min="9231" max="9231" width="9.28515625" style="97" customWidth="1"/>
    <col min="9232" max="9232" width="1.5703125" style="97" customWidth="1"/>
    <col min="9233" max="9233" width="13.5703125" style="97" customWidth="1"/>
    <col min="9234" max="9234" width="1.5703125" style="97" customWidth="1"/>
    <col min="9235" max="9235" width="13.5703125" style="97" customWidth="1"/>
    <col min="9236" max="9236" width="1.5703125" style="97" customWidth="1"/>
    <col min="9237" max="9237" width="11" style="97" customWidth="1"/>
    <col min="9238" max="9238" width="1.5703125" style="97" customWidth="1"/>
    <col min="9239" max="9239" width="11" style="97" customWidth="1"/>
    <col min="9240" max="9240" width="1.5703125" style="97" customWidth="1"/>
    <col min="9241" max="9241" width="11" style="97" customWidth="1"/>
    <col min="9242" max="9242" width="1.5703125" style="97" customWidth="1"/>
    <col min="9243" max="9243" width="10.140625" style="97" customWidth="1"/>
    <col min="9244" max="9245" width="2.42578125" style="97" customWidth="1"/>
    <col min="9246" max="9246" width="14.42578125" style="97" customWidth="1"/>
    <col min="9247" max="9247" width="1.5703125" style="97" customWidth="1"/>
    <col min="9248" max="9248" width="14.42578125" style="97" customWidth="1"/>
    <col min="9249" max="9249" width="1.5703125" style="97" customWidth="1"/>
    <col min="9250" max="9250" width="9.28515625" style="97" customWidth="1"/>
    <col min="9251" max="9251" width="1.5703125" style="97" customWidth="1"/>
    <col min="9252" max="9252" width="9.28515625" style="97" customWidth="1"/>
    <col min="9253" max="9253" width="2.42578125" style="97" customWidth="1"/>
    <col min="9254" max="9254" width="14.42578125" style="97" customWidth="1"/>
    <col min="9255" max="9255" width="2.42578125" style="97" customWidth="1"/>
    <col min="9256" max="9256" width="14.42578125" style="97" customWidth="1"/>
    <col min="9257" max="9257" width="1.5703125" style="97" customWidth="1"/>
    <col min="9258" max="9258" width="11" style="97" customWidth="1"/>
    <col min="9259" max="9259" width="2.42578125" style="97" customWidth="1"/>
    <col min="9260" max="9260" width="12.7109375" style="97" customWidth="1"/>
    <col min="9261" max="9261" width="1.5703125" style="97" customWidth="1"/>
    <col min="9262" max="9262" width="10.140625" style="97" customWidth="1"/>
    <col min="9263" max="9263" width="2.42578125" style="97" customWidth="1"/>
    <col min="9264" max="9264" width="12.7109375" style="97" customWidth="1"/>
    <col min="9265" max="9265" width="1.5703125" style="97" customWidth="1"/>
    <col min="9266" max="9266" width="10.140625" style="97" customWidth="1"/>
    <col min="9267" max="9267" width="2.42578125" style="97" customWidth="1"/>
    <col min="9268" max="9268" width="13.5703125" style="97" customWidth="1"/>
    <col min="9269" max="9269" width="2.42578125" style="97" customWidth="1"/>
    <col min="9270" max="9270" width="5" style="97" customWidth="1"/>
    <col min="9271" max="9271" width="1.5703125" style="97" customWidth="1"/>
    <col min="9272" max="9272" width="9.28515625" style="97" customWidth="1"/>
    <col min="9273" max="9273" width="1.5703125" style="97" customWidth="1"/>
    <col min="9274" max="9274" width="12.7109375" style="97" customWidth="1"/>
    <col min="9275" max="9275" width="1.5703125" style="97" customWidth="1"/>
    <col min="9276" max="9276" width="12.7109375" style="97" customWidth="1"/>
    <col min="9277" max="9277" width="1.5703125" style="97" customWidth="1"/>
    <col min="9278" max="9278" width="12.7109375" style="97" customWidth="1"/>
    <col min="9279" max="9472" width="12.7109375" style="97"/>
    <col min="9473" max="9473" width="5" style="97" customWidth="1"/>
    <col min="9474" max="9474" width="1.28515625" style="97" customWidth="1"/>
    <col min="9475" max="9475" width="17.85546875" style="97" customWidth="1"/>
    <col min="9476" max="9476" width="1.28515625" style="97" customWidth="1"/>
    <col min="9477" max="9477" width="13.5703125" style="97" customWidth="1"/>
    <col min="9478" max="9478" width="1.5703125" style="97" customWidth="1"/>
    <col min="9479" max="9479" width="9.28515625" style="97" customWidth="1"/>
    <col min="9480" max="9480" width="1.5703125" style="97" customWidth="1"/>
    <col min="9481" max="9481" width="9.28515625" style="97" customWidth="1"/>
    <col min="9482" max="9482" width="1.5703125" style="97" customWidth="1"/>
    <col min="9483" max="9483" width="13.5703125" style="97" customWidth="1"/>
    <col min="9484" max="9484" width="1.5703125" style="97" customWidth="1"/>
    <col min="9485" max="9485" width="9.28515625" style="97" customWidth="1"/>
    <col min="9486" max="9486" width="1.5703125" style="97" customWidth="1"/>
    <col min="9487" max="9487" width="9.28515625" style="97" customWidth="1"/>
    <col min="9488" max="9488" width="1.5703125" style="97" customWidth="1"/>
    <col min="9489" max="9489" width="13.5703125" style="97" customWidth="1"/>
    <col min="9490" max="9490" width="1.5703125" style="97" customWidth="1"/>
    <col min="9491" max="9491" width="13.5703125" style="97" customWidth="1"/>
    <col min="9492" max="9492" width="1.5703125" style="97" customWidth="1"/>
    <col min="9493" max="9493" width="11" style="97" customWidth="1"/>
    <col min="9494" max="9494" width="1.5703125" style="97" customWidth="1"/>
    <col min="9495" max="9495" width="11" style="97" customWidth="1"/>
    <col min="9496" max="9496" width="1.5703125" style="97" customWidth="1"/>
    <col min="9497" max="9497" width="11" style="97" customWidth="1"/>
    <col min="9498" max="9498" width="1.5703125" style="97" customWidth="1"/>
    <col min="9499" max="9499" width="10.140625" style="97" customWidth="1"/>
    <col min="9500" max="9501" width="2.42578125" style="97" customWidth="1"/>
    <col min="9502" max="9502" width="14.42578125" style="97" customWidth="1"/>
    <col min="9503" max="9503" width="1.5703125" style="97" customWidth="1"/>
    <col min="9504" max="9504" width="14.42578125" style="97" customWidth="1"/>
    <col min="9505" max="9505" width="1.5703125" style="97" customWidth="1"/>
    <col min="9506" max="9506" width="9.28515625" style="97" customWidth="1"/>
    <col min="9507" max="9507" width="1.5703125" style="97" customWidth="1"/>
    <col min="9508" max="9508" width="9.28515625" style="97" customWidth="1"/>
    <col min="9509" max="9509" width="2.42578125" style="97" customWidth="1"/>
    <col min="9510" max="9510" width="14.42578125" style="97" customWidth="1"/>
    <col min="9511" max="9511" width="2.42578125" style="97" customWidth="1"/>
    <col min="9512" max="9512" width="14.42578125" style="97" customWidth="1"/>
    <col min="9513" max="9513" width="1.5703125" style="97" customWidth="1"/>
    <col min="9514" max="9514" width="11" style="97" customWidth="1"/>
    <col min="9515" max="9515" width="2.42578125" style="97" customWidth="1"/>
    <col min="9516" max="9516" width="12.7109375" style="97" customWidth="1"/>
    <col min="9517" max="9517" width="1.5703125" style="97" customWidth="1"/>
    <col min="9518" max="9518" width="10.140625" style="97" customWidth="1"/>
    <col min="9519" max="9519" width="2.42578125" style="97" customWidth="1"/>
    <col min="9520" max="9520" width="12.7109375" style="97" customWidth="1"/>
    <col min="9521" max="9521" width="1.5703125" style="97" customWidth="1"/>
    <col min="9522" max="9522" width="10.140625" style="97" customWidth="1"/>
    <col min="9523" max="9523" width="2.42578125" style="97" customWidth="1"/>
    <col min="9524" max="9524" width="13.5703125" style="97" customWidth="1"/>
    <col min="9525" max="9525" width="2.42578125" style="97" customWidth="1"/>
    <col min="9526" max="9526" width="5" style="97" customWidth="1"/>
    <col min="9527" max="9527" width="1.5703125" style="97" customWidth="1"/>
    <col min="9528" max="9528" width="9.28515625" style="97" customWidth="1"/>
    <col min="9529" max="9529" width="1.5703125" style="97" customWidth="1"/>
    <col min="9530" max="9530" width="12.7109375" style="97" customWidth="1"/>
    <col min="9531" max="9531" width="1.5703125" style="97" customWidth="1"/>
    <col min="9532" max="9532" width="12.7109375" style="97" customWidth="1"/>
    <col min="9533" max="9533" width="1.5703125" style="97" customWidth="1"/>
    <col min="9534" max="9534" width="12.7109375" style="97" customWidth="1"/>
    <col min="9535" max="9728" width="12.7109375" style="97"/>
    <col min="9729" max="9729" width="5" style="97" customWidth="1"/>
    <col min="9730" max="9730" width="1.28515625" style="97" customWidth="1"/>
    <col min="9731" max="9731" width="17.85546875" style="97" customWidth="1"/>
    <col min="9732" max="9732" width="1.28515625" style="97" customWidth="1"/>
    <col min="9733" max="9733" width="13.5703125" style="97" customWidth="1"/>
    <col min="9734" max="9734" width="1.5703125" style="97" customWidth="1"/>
    <col min="9735" max="9735" width="9.28515625" style="97" customWidth="1"/>
    <col min="9736" max="9736" width="1.5703125" style="97" customWidth="1"/>
    <col min="9737" max="9737" width="9.28515625" style="97" customWidth="1"/>
    <col min="9738" max="9738" width="1.5703125" style="97" customWidth="1"/>
    <col min="9739" max="9739" width="13.5703125" style="97" customWidth="1"/>
    <col min="9740" max="9740" width="1.5703125" style="97" customWidth="1"/>
    <col min="9741" max="9741" width="9.28515625" style="97" customWidth="1"/>
    <col min="9742" max="9742" width="1.5703125" style="97" customWidth="1"/>
    <col min="9743" max="9743" width="9.28515625" style="97" customWidth="1"/>
    <col min="9744" max="9744" width="1.5703125" style="97" customWidth="1"/>
    <col min="9745" max="9745" width="13.5703125" style="97" customWidth="1"/>
    <col min="9746" max="9746" width="1.5703125" style="97" customWidth="1"/>
    <col min="9747" max="9747" width="13.5703125" style="97" customWidth="1"/>
    <col min="9748" max="9748" width="1.5703125" style="97" customWidth="1"/>
    <col min="9749" max="9749" width="11" style="97" customWidth="1"/>
    <col min="9750" max="9750" width="1.5703125" style="97" customWidth="1"/>
    <col min="9751" max="9751" width="11" style="97" customWidth="1"/>
    <col min="9752" max="9752" width="1.5703125" style="97" customWidth="1"/>
    <col min="9753" max="9753" width="11" style="97" customWidth="1"/>
    <col min="9754" max="9754" width="1.5703125" style="97" customWidth="1"/>
    <col min="9755" max="9755" width="10.140625" style="97" customWidth="1"/>
    <col min="9756" max="9757" width="2.42578125" style="97" customWidth="1"/>
    <col min="9758" max="9758" width="14.42578125" style="97" customWidth="1"/>
    <col min="9759" max="9759" width="1.5703125" style="97" customWidth="1"/>
    <col min="9760" max="9760" width="14.42578125" style="97" customWidth="1"/>
    <col min="9761" max="9761" width="1.5703125" style="97" customWidth="1"/>
    <col min="9762" max="9762" width="9.28515625" style="97" customWidth="1"/>
    <col min="9763" max="9763" width="1.5703125" style="97" customWidth="1"/>
    <col min="9764" max="9764" width="9.28515625" style="97" customWidth="1"/>
    <col min="9765" max="9765" width="2.42578125" style="97" customWidth="1"/>
    <col min="9766" max="9766" width="14.42578125" style="97" customWidth="1"/>
    <col min="9767" max="9767" width="2.42578125" style="97" customWidth="1"/>
    <col min="9768" max="9768" width="14.42578125" style="97" customWidth="1"/>
    <col min="9769" max="9769" width="1.5703125" style="97" customWidth="1"/>
    <col min="9770" max="9770" width="11" style="97" customWidth="1"/>
    <col min="9771" max="9771" width="2.42578125" style="97" customWidth="1"/>
    <col min="9772" max="9772" width="12.7109375" style="97" customWidth="1"/>
    <col min="9773" max="9773" width="1.5703125" style="97" customWidth="1"/>
    <col min="9774" max="9774" width="10.140625" style="97" customWidth="1"/>
    <col min="9775" max="9775" width="2.42578125" style="97" customWidth="1"/>
    <col min="9776" max="9776" width="12.7109375" style="97" customWidth="1"/>
    <col min="9777" max="9777" width="1.5703125" style="97" customWidth="1"/>
    <col min="9778" max="9778" width="10.140625" style="97" customWidth="1"/>
    <col min="9779" max="9779" width="2.42578125" style="97" customWidth="1"/>
    <col min="9780" max="9780" width="13.5703125" style="97" customWidth="1"/>
    <col min="9781" max="9781" width="2.42578125" style="97" customWidth="1"/>
    <col min="9782" max="9782" width="5" style="97" customWidth="1"/>
    <col min="9783" max="9783" width="1.5703125" style="97" customWidth="1"/>
    <col min="9784" max="9784" width="9.28515625" style="97" customWidth="1"/>
    <col min="9785" max="9785" width="1.5703125" style="97" customWidth="1"/>
    <col min="9786" max="9786" width="12.7109375" style="97" customWidth="1"/>
    <col min="9787" max="9787" width="1.5703125" style="97" customWidth="1"/>
    <col min="9788" max="9788" width="12.7109375" style="97" customWidth="1"/>
    <col min="9789" max="9789" width="1.5703125" style="97" customWidth="1"/>
    <col min="9790" max="9790" width="12.7109375" style="97" customWidth="1"/>
    <col min="9791" max="9984" width="12.7109375" style="97"/>
    <col min="9985" max="9985" width="5" style="97" customWidth="1"/>
    <col min="9986" max="9986" width="1.28515625" style="97" customWidth="1"/>
    <col min="9987" max="9987" width="17.85546875" style="97" customWidth="1"/>
    <col min="9988" max="9988" width="1.28515625" style="97" customWidth="1"/>
    <col min="9989" max="9989" width="13.5703125" style="97" customWidth="1"/>
    <col min="9990" max="9990" width="1.5703125" style="97" customWidth="1"/>
    <col min="9991" max="9991" width="9.28515625" style="97" customWidth="1"/>
    <col min="9992" max="9992" width="1.5703125" style="97" customWidth="1"/>
    <col min="9993" max="9993" width="9.28515625" style="97" customWidth="1"/>
    <col min="9994" max="9994" width="1.5703125" style="97" customWidth="1"/>
    <col min="9995" max="9995" width="13.5703125" style="97" customWidth="1"/>
    <col min="9996" max="9996" width="1.5703125" style="97" customWidth="1"/>
    <col min="9997" max="9997" width="9.28515625" style="97" customWidth="1"/>
    <col min="9998" max="9998" width="1.5703125" style="97" customWidth="1"/>
    <col min="9999" max="9999" width="9.28515625" style="97" customWidth="1"/>
    <col min="10000" max="10000" width="1.5703125" style="97" customWidth="1"/>
    <col min="10001" max="10001" width="13.5703125" style="97" customWidth="1"/>
    <col min="10002" max="10002" width="1.5703125" style="97" customWidth="1"/>
    <col min="10003" max="10003" width="13.5703125" style="97" customWidth="1"/>
    <col min="10004" max="10004" width="1.5703125" style="97" customWidth="1"/>
    <col min="10005" max="10005" width="11" style="97" customWidth="1"/>
    <col min="10006" max="10006" width="1.5703125" style="97" customWidth="1"/>
    <col min="10007" max="10007" width="11" style="97" customWidth="1"/>
    <col min="10008" max="10008" width="1.5703125" style="97" customWidth="1"/>
    <col min="10009" max="10009" width="11" style="97" customWidth="1"/>
    <col min="10010" max="10010" width="1.5703125" style="97" customWidth="1"/>
    <col min="10011" max="10011" width="10.140625" style="97" customWidth="1"/>
    <col min="10012" max="10013" width="2.42578125" style="97" customWidth="1"/>
    <col min="10014" max="10014" width="14.42578125" style="97" customWidth="1"/>
    <col min="10015" max="10015" width="1.5703125" style="97" customWidth="1"/>
    <col min="10016" max="10016" width="14.42578125" style="97" customWidth="1"/>
    <col min="10017" max="10017" width="1.5703125" style="97" customWidth="1"/>
    <col min="10018" max="10018" width="9.28515625" style="97" customWidth="1"/>
    <col min="10019" max="10019" width="1.5703125" style="97" customWidth="1"/>
    <col min="10020" max="10020" width="9.28515625" style="97" customWidth="1"/>
    <col min="10021" max="10021" width="2.42578125" style="97" customWidth="1"/>
    <col min="10022" max="10022" width="14.42578125" style="97" customWidth="1"/>
    <col min="10023" max="10023" width="2.42578125" style="97" customWidth="1"/>
    <col min="10024" max="10024" width="14.42578125" style="97" customWidth="1"/>
    <col min="10025" max="10025" width="1.5703125" style="97" customWidth="1"/>
    <col min="10026" max="10026" width="11" style="97" customWidth="1"/>
    <col min="10027" max="10027" width="2.42578125" style="97" customWidth="1"/>
    <col min="10028" max="10028" width="12.7109375" style="97" customWidth="1"/>
    <col min="10029" max="10029" width="1.5703125" style="97" customWidth="1"/>
    <col min="10030" max="10030" width="10.140625" style="97" customWidth="1"/>
    <col min="10031" max="10031" width="2.42578125" style="97" customWidth="1"/>
    <col min="10032" max="10032" width="12.7109375" style="97" customWidth="1"/>
    <col min="10033" max="10033" width="1.5703125" style="97" customWidth="1"/>
    <col min="10034" max="10034" width="10.140625" style="97" customWidth="1"/>
    <col min="10035" max="10035" width="2.42578125" style="97" customWidth="1"/>
    <col min="10036" max="10036" width="13.5703125" style="97" customWidth="1"/>
    <col min="10037" max="10037" width="2.42578125" style="97" customWidth="1"/>
    <col min="10038" max="10038" width="5" style="97" customWidth="1"/>
    <col min="10039" max="10039" width="1.5703125" style="97" customWidth="1"/>
    <col min="10040" max="10040" width="9.28515625" style="97" customWidth="1"/>
    <col min="10041" max="10041" width="1.5703125" style="97" customWidth="1"/>
    <col min="10042" max="10042" width="12.7109375" style="97" customWidth="1"/>
    <col min="10043" max="10043" width="1.5703125" style="97" customWidth="1"/>
    <col min="10044" max="10044" width="12.7109375" style="97" customWidth="1"/>
    <col min="10045" max="10045" width="1.5703125" style="97" customWidth="1"/>
    <col min="10046" max="10046" width="12.7109375" style="97" customWidth="1"/>
    <col min="10047" max="10240" width="12.7109375" style="97"/>
    <col min="10241" max="10241" width="5" style="97" customWidth="1"/>
    <col min="10242" max="10242" width="1.28515625" style="97" customWidth="1"/>
    <col min="10243" max="10243" width="17.85546875" style="97" customWidth="1"/>
    <col min="10244" max="10244" width="1.28515625" style="97" customWidth="1"/>
    <col min="10245" max="10245" width="13.5703125" style="97" customWidth="1"/>
    <col min="10246" max="10246" width="1.5703125" style="97" customWidth="1"/>
    <col min="10247" max="10247" width="9.28515625" style="97" customWidth="1"/>
    <col min="10248" max="10248" width="1.5703125" style="97" customWidth="1"/>
    <col min="10249" max="10249" width="9.28515625" style="97" customWidth="1"/>
    <col min="10250" max="10250" width="1.5703125" style="97" customWidth="1"/>
    <col min="10251" max="10251" width="13.5703125" style="97" customWidth="1"/>
    <col min="10252" max="10252" width="1.5703125" style="97" customWidth="1"/>
    <col min="10253" max="10253" width="9.28515625" style="97" customWidth="1"/>
    <col min="10254" max="10254" width="1.5703125" style="97" customWidth="1"/>
    <col min="10255" max="10255" width="9.28515625" style="97" customWidth="1"/>
    <col min="10256" max="10256" width="1.5703125" style="97" customWidth="1"/>
    <col min="10257" max="10257" width="13.5703125" style="97" customWidth="1"/>
    <col min="10258" max="10258" width="1.5703125" style="97" customWidth="1"/>
    <col min="10259" max="10259" width="13.5703125" style="97" customWidth="1"/>
    <col min="10260" max="10260" width="1.5703125" style="97" customWidth="1"/>
    <col min="10261" max="10261" width="11" style="97" customWidth="1"/>
    <col min="10262" max="10262" width="1.5703125" style="97" customWidth="1"/>
    <col min="10263" max="10263" width="11" style="97" customWidth="1"/>
    <col min="10264" max="10264" width="1.5703125" style="97" customWidth="1"/>
    <col min="10265" max="10265" width="11" style="97" customWidth="1"/>
    <col min="10266" max="10266" width="1.5703125" style="97" customWidth="1"/>
    <col min="10267" max="10267" width="10.140625" style="97" customWidth="1"/>
    <col min="10268" max="10269" width="2.42578125" style="97" customWidth="1"/>
    <col min="10270" max="10270" width="14.42578125" style="97" customWidth="1"/>
    <col min="10271" max="10271" width="1.5703125" style="97" customWidth="1"/>
    <col min="10272" max="10272" width="14.42578125" style="97" customWidth="1"/>
    <col min="10273" max="10273" width="1.5703125" style="97" customWidth="1"/>
    <col min="10274" max="10274" width="9.28515625" style="97" customWidth="1"/>
    <col min="10275" max="10275" width="1.5703125" style="97" customWidth="1"/>
    <col min="10276" max="10276" width="9.28515625" style="97" customWidth="1"/>
    <col min="10277" max="10277" width="2.42578125" style="97" customWidth="1"/>
    <col min="10278" max="10278" width="14.42578125" style="97" customWidth="1"/>
    <col min="10279" max="10279" width="2.42578125" style="97" customWidth="1"/>
    <col min="10280" max="10280" width="14.42578125" style="97" customWidth="1"/>
    <col min="10281" max="10281" width="1.5703125" style="97" customWidth="1"/>
    <col min="10282" max="10282" width="11" style="97" customWidth="1"/>
    <col min="10283" max="10283" width="2.42578125" style="97" customWidth="1"/>
    <col min="10284" max="10284" width="12.7109375" style="97" customWidth="1"/>
    <col min="10285" max="10285" width="1.5703125" style="97" customWidth="1"/>
    <col min="10286" max="10286" width="10.140625" style="97" customWidth="1"/>
    <col min="10287" max="10287" width="2.42578125" style="97" customWidth="1"/>
    <col min="10288" max="10288" width="12.7109375" style="97" customWidth="1"/>
    <col min="10289" max="10289" width="1.5703125" style="97" customWidth="1"/>
    <col min="10290" max="10290" width="10.140625" style="97" customWidth="1"/>
    <col min="10291" max="10291" width="2.42578125" style="97" customWidth="1"/>
    <col min="10292" max="10292" width="13.5703125" style="97" customWidth="1"/>
    <col min="10293" max="10293" width="2.42578125" style="97" customWidth="1"/>
    <col min="10294" max="10294" width="5" style="97" customWidth="1"/>
    <col min="10295" max="10295" width="1.5703125" style="97" customWidth="1"/>
    <col min="10296" max="10296" width="9.28515625" style="97" customWidth="1"/>
    <col min="10297" max="10297" width="1.5703125" style="97" customWidth="1"/>
    <col min="10298" max="10298" width="12.7109375" style="97" customWidth="1"/>
    <col min="10299" max="10299" width="1.5703125" style="97" customWidth="1"/>
    <col min="10300" max="10300" width="12.7109375" style="97" customWidth="1"/>
    <col min="10301" max="10301" width="1.5703125" style="97" customWidth="1"/>
    <col min="10302" max="10302" width="12.7109375" style="97" customWidth="1"/>
    <col min="10303" max="10496" width="12.7109375" style="97"/>
    <col min="10497" max="10497" width="5" style="97" customWidth="1"/>
    <col min="10498" max="10498" width="1.28515625" style="97" customWidth="1"/>
    <col min="10499" max="10499" width="17.85546875" style="97" customWidth="1"/>
    <col min="10500" max="10500" width="1.28515625" style="97" customWidth="1"/>
    <col min="10501" max="10501" width="13.5703125" style="97" customWidth="1"/>
    <col min="10502" max="10502" width="1.5703125" style="97" customWidth="1"/>
    <col min="10503" max="10503" width="9.28515625" style="97" customWidth="1"/>
    <col min="10504" max="10504" width="1.5703125" style="97" customWidth="1"/>
    <col min="10505" max="10505" width="9.28515625" style="97" customWidth="1"/>
    <col min="10506" max="10506" width="1.5703125" style="97" customWidth="1"/>
    <col min="10507" max="10507" width="13.5703125" style="97" customWidth="1"/>
    <col min="10508" max="10508" width="1.5703125" style="97" customWidth="1"/>
    <col min="10509" max="10509" width="9.28515625" style="97" customWidth="1"/>
    <col min="10510" max="10510" width="1.5703125" style="97" customWidth="1"/>
    <col min="10511" max="10511" width="9.28515625" style="97" customWidth="1"/>
    <col min="10512" max="10512" width="1.5703125" style="97" customWidth="1"/>
    <col min="10513" max="10513" width="13.5703125" style="97" customWidth="1"/>
    <col min="10514" max="10514" width="1.5703125" style="97" customWidth="1"/>
    <col min="10515" max="10515" width="13.5703125" style="97" customWidth="1"/>
    <col min="10516" max="10516" width="1.5703125" style="97" customWidth="1"/>
    <col min="10517" max="10517" width="11" style="97" customWidth="1"/>
    <col min="10518" max="10518" width="1.5703125" style="97" customWidth="1"/>
    <col min="10519" max="10519" width="11" style="97" customWidth="1"/>
    <col min="10520" max="10520" width="1.5703125" style="97" customWidth="1"/>
    <col min="10521" max="10521" width="11" style="97" customWidth="1"/>
    <col min="10522" max="10522" width="1.5703125" style="97" customWidth="1"/>
    <col min="10523" max="10523" width="10.140625" style="97" customWidth="1"/>
    <col min="10524" max="10525" width="2.42578125" style="97" customWidth="1"/>
    <col min="10526" max="10526" width="14.42578125" style="97" customWidth="1"/>
    <col min="10527" max="10527" width="1.5703125" style="97" customWidth="1"/>
    <col min="10528" max="10528" width="14.42578125" style="97" customWidth="1"/>
    <col min="10529" max="10529" width="1.5703125" style="97" customWidth="1"/>
    <col min="10530" max="10530" width="9.28515625" style="97" customWidth="1"/>
    <col min="10531" max="10531" width="1.5703125" style="97" customWidth="1"/>
    <col min="10532" max="10532" width="9.28515625" style="97" customWidth="1"/>
    <col min="10533" max="10533" width="2.42578125" style="97" customWidth="1"/>
    <col min="10534" max="10534" width="14.42578125" style="97" customWidth="1"/>
    <col min="10535" max="10535" width="2.42578125" style="97" customWidth="1"/>
    <col min="10536" max="10536" width="14.42578125" style="97" customWidth="1"/>
    <col min="10537" max="10537" width="1.5703125" style="97" customWidth="1"/>
    <col min="10538" max="10538" width="11" style="97" customWidth="1"/>
    <col min="10539" max="10539" width="2.42578125" style="97" customWidth="1"/>
    <col min="10540" max="10540" width="12.7109375" style="97" customWidth="1"/>
    <col min="10541" max="10541" width="1.5703125" style="97" customWidth="1"/>
    <col min="10542" max="10542" width="10.140625" style="97" customWidth="1"/>
    <col min="10543" max="10543" width="2.42578125" style="97" customWidth="1"/>
    <col min="10544" max="10544" width="12.7109375" style="97" customWidth="1"/>
    <col min="10545" max="10545" width="1.5703125" style="97" customWidth="1"/>
    <col min="10546" max="10546" width="10.140625" style="97" customWidth="1"/>
    <col min="10547" max="10547" width="2.42578125" style="97" customWidth="1"/>
    <col min="10548" max="10548" width="13.5703125" style="97" customWidth="1"/>
    <col min="10549" max="10549" width="2.42578125" style="97" customWidth="1"/>
    <col min="10550" max="10550" width="5" style="97" customWidth="1"/>
    <col min="10551" max="10551" width="1.5703125" style="97" customWidth="1"/>
    <col min="10552" max="10552" width="9.28515625" style="97" customWidth="1"/>
    <col min="10553" max="10553" width="1.5703125" style="97" customWidth="1"/>
    <col min="10554" max="10554" width="12.7109375" style="97" customWidth="1"/>
    <col min="10555" max="10555" width="1.5703125" style="97" customWidth="1"/>
    <col min="10556" max="10556" width="12.7109375" style="97" customWidth="1"/>
    <col min="10557" max="10557" width="1.5703125" style="97" customWidth="1"/>
    <col min="10558" max="10558" width="12.7109375" style="97" customWidth="1"/>
    <col min="10559" max="10752" width="12.7109375" style="97"/>
    <col min="10753" max="10753" width="5" style="97" customWidth="1"/>
    <col min="10754" max="10754" width="1.28515625" style="97" customWidth="1"/>
    <col min="10755" max="10755" width="17.85546875" style="97" customWidth="1"/>
    <col min="10756" max="10756" width="1.28515625" style="97" customWidth="1"/>
    <col min="10757" max="10757" width="13.5703125" style="97" customWidth="1"/>
    <col min="10758" max="10758" width="1.5703125" style="97" customWidth="1"/>
    <col min="10759" max="10759" width="9.28515625" style="97" customWidth="1"/>
    <col min="10760" max="10760" width="1.5703125" style="97" customWidth="1"/>
    <col min="10761" max="10761" width="9.28515625" style="97" customWidth="1"/>
    <col min="10762" max="10762" width="1.5703125" style="97" customWidth="1"/>
    <col min="10763" max="10763" width="13.5703125" style="97" customWidth="1"/>
    <col min="10764" max="10764" width="1.5703125" style="97" customWidth="1"/>
    <col min="10765" max="10765" width="9.28515625" style="97" customWidth="1"/>
    <col min="10766" max="10766" width="1.5703125" style="97" customWidth="1"/>
    <col min="10767" max="10767" width="9.28515625" style="97" customWidth="1"/>
    <col min="10768" max="10768" width="1.5703125" style="97" customWidth="1"/>
    <col min="10769" max="10769" width="13.5703125" style="97" customWidth="1"/>
    <col min="10770" max="10770" width="1.5703125" style="97" customWidth="1"/>
    <col min="10771" max="10771" width="13.5703125" style="97" customWidth="1"/>
    <col min="10772" max="10772" width="1.5703125" style="97" customWidth="1"/>
    <col min="10773" max="10773" width="11" style="97" customWidth="1"/>
    <col min="10774" max="10774" width="1.5703125" style="97" customWidth="1"/>
    <col min="10775" max="10775" width="11" style="97" customWidth="1"/>
    <col min="10776" max="10776" width="1.5703125" style="97" customWidth="1"/>
    <col min="10777" max="10777" width="11" style="97" customWidth="1"/>
    <col min="10778" max="10778" width="1.5703125" style="97" customWidth="1"/>
    <col min="10779" max="10779" width="10.140625" style="97" customWidth="1"/>
    <col min="10780" max="10781" width="2.42578125" style="97" customWidth="1"/>
    <col min="10782" max="10782" width="14.42578125" style="97" customWidth="1"/>
    <col min="10783" max="10783" width="1.5703125" style="97" customWidth="1"/>
    <col min="10784" max="10784" width="14.42578125" style="97" customWidth="1"/>
    <col min="10785" max="10785" width="1.5703125" style="97" customWidth="1"/>
    <col min="10786" max="10786" width="9.28515625" style="97" customWidth="1"/>
    <col min="10787" max="10787" width="1.5703125" style="97" customWidth="1"/>
    <col min="10788" max="10788" width="9.28515625" style="97" customWidth="1"/>
    <col min="10789" max="10789" width="2.42578125" style="97" customWidth="1"/>
    <col min="10790" max="10790" width="14.42578125" style="97" customWidth="1"/>
    <col min="10791" max="10791" width="2.42578125" style="97" customWidth="1"/>
    <col min="10792" max="10792" width="14.42578125" style="97" customWidth="1"/>
    <col min="10793" max="10793" width="1.5703125" style="97" customWidth="1"/>
    <col min="10794" max="10794" width="11" style="97" customWidth="1"/>
    <col min="10795" max="10795" width="2.42578125" style="97" customWidth="1"/>
    <col min="10796" max="10796" width="12.7109375" style="97" customWidth="1"/>
    <col min="10797" max="10797" width="1.5703125" style="97" customWidth="1"/>
    <col min="10798" max="10798" width="10.140625" style="97" customWidth="1"/>
    <col min="10799" max="10799" width="2.42578125" style="97" customWidth="1"/>
    <col min="10800" max="10800" width="12.7109375" style="97" customWidth="1"/>
    <col min="10801" max="10801" width="1.5703125" style="97" customWidth="1"/>
    <col min="10802" max="10802" width="10.140625" style="97" customWidth="1"/>
    <col min="10803" max="10803" width="2.42578125" style="97" customWidth="1"/>
    <col min="10804" max="10804" width="13.5703125" style="97" customWidth="1"/>
    <col min="10805" max="10805" width="2.42578125" style="97" customWidth="1"/>
    <col min="10806" max="10806" width="5" style="97" customWidth="1"/>
    <col min="10807" max="10807" width="1.5703125" style="97" customWidth="1"/>
    <col min="10808" max="10808" width="9.28515625" style="97" customWidth="1"/>
    <col min="10809" max="10809" width="1.5703125" style="97" customWidth="1"/>
    <col min="10810" max="10810" width="12.7109375" style="97" customWidth="1"/>
    <col min="10811" max="10811" width="1.5703125" style="97" customWidth="1"/>
    <col min="10812" max="10812" width="12.7109375" style="97" customWidth="1"/>
    <col min="10813" max="10813" width="1.5703125" style="97" customWidth="1"/>
    <col min="10814" max="10814" width="12.7109375" style="97" customWidth="1"/>
    <col min="10815" max="11008" width="12.7109375" style="97"/>
    <col min="11009" max="11009" width="5" style="97" customWidth="1"/>
    <col min="11010" max="11010" width="1.28515625" style="97" customWidth="1"/>
    <col min="11011" max="11011" width="17.85546875" style="97" customWidth="1"/>
    <col min="11012" max="11012" width="1.28515625" style="97" customWidth="1"/>
    <col min="11013" max="11013" width="13.5703125" style="97" customWidth="1"/>
    <col min="11014" max="11014" width="1.5703125" style="97" customWidth="1"/>
    <col min="11015" max="11015" width="9.28515625" style="97" customWidth="1"/>
    <col min="11016" max="11016" width="1.5703125" style="97" customWidth="1"/>
    <col min="11017" max="11017" width="9.28515625" style="97" customWidth="1"/>
    <col min="11018" max="11018" width="1.5703125" style="97" customWidth="1"/>
    <col min="11019" max="11019" width="13.5703125" style="97" customWidth="1"/>
    <col min="11020" max="11020" width="1.5703125" style="97" customWidth="1"/>
    <col min="11021" max="11021" width="9.28515625" style="97" customWidth="1"/>
    <col min="11022" max="11022" width="1.5703125" style="97" customWidth="1"/>
    <col min="11023" max="11023" width="9.28515625" style="97" customWidth="1"/>
    <col min="11024" max="11024" width="1.5703125" style="97" customWidth="1"/>
    <col min="11025" max="11025" width="13.5703125" style="97" customWidth="1"/>
    <col min="11026" max="11026" width="1.5703125" style="97" customWidth="1"/>
    <col min="11027" max="11027" width="13.5703125" style="97" customWidth="1"/>
    <col min="11028" max="11028" width="1.5703125" style="97" customWidth="1"/>
    <col min="11029" max="11029" width="11" style="97" customWidth="1"/>
    <col min="11030" max="11030" width="1.5703125" style="97" customWidth="1"/>
    <col min="11031" max="11031" width="11" style="97" customWidth="1"/>
    <col min="11032" max="11032" width="1.5703125" style="97" customWidth="1"/>
    <col min="11033" max="11033" width="11" style="97" customWidth="1"/>
    <col min="11034" max="11034" width="1.5703125" style="97" customWidth="1"/>
    <col min="11035" max="11035" width="10.140625" style="97" customWidth="1"/>
    <col min="11036" max="11037" width="2.42578125" style="97" customWidth="1"/>
    <col min="11038" max="11038" width="14.42578125" style="97" customWidth="1"/>
    <col min="11039" max="11039" width="1.5703125" style="97" customWidth="1"/>
    <col min="11040" max="11040" width="14.42578125" style="97" customWidth="1"/>
    <col min="11041" max="11041" width="1.5703125" style="97" customWidth="1"/>
    <col min="11042" max="11042" width="9.28515625" style="97" customWidth="1"/>
    <col min="11043" max="11043" width="1.5703125" style="97" customWidth="1"/>
    <col min="11044" max="11044" width="9.28515625" style="97" customWidth="1"/>
    <col min="11045" max="11045" width="2.42578125" style="97" customWidth="1"/>
    <col min="11046" max="11046" width="14.42578125" style="97" customWidth="1"/>
    <col min="11047" max="11047" width="2.42578125" style="97" customWidth="1"/>
    <col min="11048" max="11048" width="14.42578125" style="97" customWidth="1"/>
    <col min="11049" max="11049" width="1.5703125" style="97" customWidth="1"/>
    <col min="11050" max="11050" width="11" style="97" customWidth="1"/>
    <col min="11051" max="11051" width="2.42578125" style="97" customWidth="1"/>
    <col min="11052" max="11052" width="12.7109375" style="97" customWidth="1"/>
    <col min="11053" max="11053" width="1.5703125" style="97" customWidth="1"/>
    <col min="11054" max="11054" width="10.140625" style="97" customWidth="1"/>
    <col min="11055" max="11055" width="2.42578125" style="97" customWidth="1"/>
    <col min="11056" max="11056" width="12.7109375" style="97" customWidth="1"/>
    <col min="11057" max="11057" width="1.5703125" style="97" customWidth="1"/>
    <col min="11058" max="11058" width="10.140625" style="97" customWidth="1"/>
    <col min="11059" max="11059" width="2.42578125" style="97" customWidth="1"/>
    <col min="11060" max="11060" width="13.5703125" style="97" customWidth="1"/>
    <col min="11061" max="11061" width="2.42578125" style="97" customWidth="1"/>
    <col min="11062" max="11062" width="5" style="97" customWidth="1"/>
    <col min="11063" max="11063" width="1.5703125" style="97" customWidth="1"/>
    <col min="11064" max="11064" width="9.28515625" style="97" customWidth="1"/>
    <col min="11065" max="11065" width="1.5703125" style="97" customWidth="1"/>
    <col min="11066" max="11066" width="12.7109375" style="97" customWidth="1"/>
    <col min="11067" max="11067" width="1.5703125" style="97" customWidth="1"/>
    <col min="11068" max="11068" width="12.7109375" style="97" customWidth="1"/>
    <col min="11069" max="11069" width="1.5703125" style="97" customWidth="1"/>
    <col min="11070" max="11070" width="12.7109375" style="97" customWidth="1"/>
    <col min="11071" max="11264" width="12.7109375" style="97"/>
    <col min="11265" max="11265" width="5" style="97" customWidth="1"/>
    <col min="11266" max="11266" width="1.28515625" style="97" customWidth="1"/>
    <col min="11267" max="11267" width="17.85546875" style="97" customWidth="1"/>
    <col min="11268" max="11268" width="1.28515625" style="97" customWidth="1"/>
    <col min="11269" max="11269" width="13.5703125" style="97" customWidth="1"/>
    <col min="11270" max="11270" width="1.5703125" style="97" customWidth="1"/>
    <col min="11271" max="11271" width="9.28515625" style="97" customWidth="1"/>
    <col min="11272" max="11272" width="1.5703125" style="97" customWidth="1"/>
    <col min="11273" max="11273" width="9.28515625" style="97" customWidth="1"/>
    <col min="11274" max="11274" width="1.5703125" style="97" customWidth="1"/>
    <col min="11275" max="11275" width="13.5703125" style="97" customWidth="1"/>
    <col min="11276" max="11276" width="1.5703125" style="97" customWidth="1"/>
    <col min="11277" max="11277" width="9.28515625" style="97" customWidth="1"/>
    <col min="11278" max="11278" width="1.5703125" style="97" customWidth="1"/>
    <col min="11279" max="11279" width="9.28515625" style="97" customWidth="1"/>
    <col min="11280" max="11280" width="1.5703125" style="97" customWidth="1"/>
    <col min="11281" max="11281" width="13.5703125" style="97" customWidth="1"/>
    <col min="11282" max="11282" width="1.5703125" style="97" customWidth="1"/>
    <col min="11283" max="11283" width="13.5703125" style="97" customWidth="1"/>
    <col min="11284" max="11284" width="1.5703125" style="97" customWidth="1"/>
    <col min="11285" max="11285" width="11" style="97" customWidth="1"/>
    <col min="11286" max="11286" width="1.5703125" style="97" customWidth="1"/>
    <col min="11287" max="11287" width="11" style="97" customWidth="1"/>
    <col min="11288" max="11288" width="1.5703125" style="97" customWidth="1"/>
    <col min="11289" max="11289" width="11" style="97" customWidth="1"/>
    <col min="11290" max="11290" width="1.5703125" style="97" customWidth="1"/>
    <col min="11291" max="11291" width="10.140625" style="97" customWidth="1"/>
    <col min="11292" max="11293" width="2.42578125" style="97" customWidth="1"/>
    <col min="11294" max="11294" width="14.42578125" style="97" customWidth="1"/>
    <col min="11295" max="11295" width="1.5703125" style="97" customWidth="1"/>
    <col min="11296" max="11296" width="14.42578125" style="97" customWidth="1"/>
    <col min="11297" max="11297" width="1.5703125" style="97" customWidth="1"/>
    <col min="11298" max="11298" width="9.28515625" style="97" customWidth="1"/>
    <col min="11299" max="11299" width="1.5703125" style="97" customWidth="1"/>
    <col min="11300" max="11300" width="9.28515625" style="97" customWidth="1"/>
    <col min="11301" max="11301" width="2.42578125" style="97" customWidth="1"/>
    <col min="11302" max="11302" width="14.42578125" style="97" customWidth="1"/>
    <col min="11303" max="11303" width="2.42578125" style="97" customWidth="1"/>
    <col min="11304" max="11304" width="14.42578125" style="97" customWidth="1"/>
    <col min="11305" max="11305" width="1.5703125" style="97" customWidth="1"/>
    <col min="11306" max="11306" width="11" style="97" customWidth="1"/>
    <col min="11307" max="11307" width="2.42578125" style="97" customWidth="1"/>
    <col min="11308" max="11308" width="12.7109375" style="97" customWidth="1"/>
    <col min="11309" max="11309" width="1.5703125" style="97" customWidth="1"/>
    <col min="11310" max="11310" width="10.140625" style="97" customWidth="1"/>
    <col min="11311" max="11311" width="2.42578125" style="97" customWidth="1"/>
    <col min="11312" max="11312" width="12.7109375" style="97" customWidth="1"/>
    <col min="11313" max="11313" width="1.5703125" style="97" customWidth="1"/>
    <col min="11314" max="11314" width="10.140625" style="97" customWidth="1"/>
    <col min="11315" max="11315" width="2.42578125" style="97" customWidth="1"/>
    <col min="11316" max="11316" width="13.5703125" style="97" customWidth="1"/>
    <col min="11317" max="11317" width="2.42578125" style="97" customWidth="1"/>
    <col min="11318" max="11318" width="5" style="97" customWidth="1"/>
    <col min="11319" max="11319" width="1.5703125" style="97" customWidth="1"/>
    <col min="11320" max="11320" width="9.28515625" style="97" customWidth="1"/>
    <col min="11321" max="11321" width="1.5703125" style="97" customWidth="1"/>
    <col min="11322" max="11322" width="12.7109375" style="97" customWidth="1"/>
    <col min="11323" max="11323" width="1.5703125" style="97" customWidth="1"/>
    <col min="11324" max="11324" width="12.7109375" style="97" customWidth="1"/>
    <col min="11325" max="11325" width="1.5703125" style="97" customWidth="1"/>
    <col min="11326" max="11326" width="12.7109375" style="97" customWidth="1"/>
    <col min="11327" max="11520" width="12.7109375" style="97"/>
    <col min="11521" max="11521" width="5" style="97" customWidth="1"/>
    <col min="11522" max="11522" width="1.28515625" style="97" customWidth="1"/>
    <col min="11523" max="11523" width="17.85546875" style="97" customWidth="1"/>
    <col min="11524" max="11524" width="1.28515625" style="97" customWidth="1"/>
    <col min="11525" max="11525" width="13.5703125" style="97" customWidth="1"/>
    <col min="11526" max="11526" width="1.5703125" style="97" customWidth="1"/>
    <col min="11527" max="11527" width="9.28515625" style="97" customWidth="1"/>
    <col min="11528" max="11528" width="1.5703125" style="97" customWidth="1"/>
    <col min="11529" max="11529" width="9.28515625" style="97" customWidth="1"/>
    <col min="11530" max="11530" width="1.5703125" style="97" customWidth="1"/>
    <col min="11531" max="11531" width="13.5703125" style="97" customWidth="1"/>
    <col min="11532" max="11532" width="1.5703125" style="97" customWidth="1"/>
    <col min="11533" max="11533" width="9.28515625" style="97" customWidth="1"/>
    <col min="11534" max="11534" width="1.5703125" style="97" customWidth="1"/>
    <col min="11535" max="11535" width="9.28515625" style="97" customWidth="1"/>
    <col min="11536" max="11536" width="1.5703125" style="97" customWidth="1"/>
    <col min="11537" max="11537" width="13.5703125" style="97" customWidth="1"/>
    <col min="11538" max="11538" width="1.5703125" style="97" customWidth="1"/>
    <col min="11539" max="11539" width="13.5703125" style="97" customWidth="1"/>
    <col min="11540" max="11540" width="1.5703125" style="97" customWidth="1"/>
    <col min="11541" max="11541" width="11" style="97" customWidth="1"/>
    <col min="11542" max="11542" width="1.5703125" style="97" customWidth="1"/>
    <col min="11543" max="11543" width="11" style="97" customWidth="1"/>
    <col min="11544" max="11544" width="1.5703125" style="97" customWidth="1"/>
    <col min="11545" max="11545" width="11" style="97" customWidth="1"/>
    <col min="11546" max="11546" width="1.5703125" style="97" customWidth="1"/>
    <col min="11547" max="11547" width="10.140625" style="97" customWidth="1"/>
    <col min="11548" max="11549" width="2.42578125" style="97" customWidth="1"/>
    <col min="11550" max="11550" width="14.42578125" style="97" customWidth="1"/>
    <col min="11551" max="11551" width="1.5703125" style="97" customWidth="1"/>
    <col min="11552" max="11552" width="14.42578125" style="97" customWidth="1"/>
    <col min="11553" max="11553" width="1.5703125" style="97" customWidth="1"/>
    <col min="11554" max="11554" width="9.28515625" style="97" customWidth="1"/>
    <col min="11555" max="11555" width="1.5703125" style="97" customWidth="1"/>
    <col min="11556" max="11556" width="9.28515625" style="97" customWidth="1"/>
    <col min="11557" max="11557" width="2.42578125" style="97" customWidth="1"/>
    <col min="11558" max="11558" width="14.42578125" style="97" customWidth="1"/>
    <col min="11559" max="11559" width="2.42578125" style="97" customWidth="1"/>
    <col min="11560" max="11560" width="14.42578125" style="97" customWidth="1"/>
    <col min="11561" max="11561" width="1.5703125" style="97" customWidth="1"/>
    <col min="11562" max="11562" width="11" style="97" customWidth="1"/>
    <col min="11563" max="11563" width="2.42578125" style="97" customWidth="1"/>
    <col min="11564" max="11564" width="12.7109375" style="97" customWidth="1"/>
    <col min="11565" max="11565" width="1.5703125" style="97" customWidth="1"/>
    <col min="11566" max="11566" width="10.140625" style="97" customWidth="1"/>
    <col min="11567" max="11567" width="2.42578125" style="97" customWidth="1"/>
    <col min="11568" max="11568" width="12.7109375" style="97" customWidth="1"/>
    <col min="11569" max="11569" width="1.5703125" style="97" customWidth="1"/>
    <col min="11570" max="11570" width="10.140625" style="97" customWidth="1"/>
    <col min="11571" max="11571" width="2.42578125" style="97" customWidth="1"/>
    <col min="11572" max="11572" width="13.5703125" style="97" customWidth="1"/>
    <col min="11573" max="11573" width="2.42578125" style="97" customWidth="1"/>
    <col min="11574" max="11574" width="5" style="97" customWidth="1"/>
    <col min="11575" max="11575" width="1.5703125" style="97" customWidth="1"/>
    <col min="11576" max="11576" width="9.28515625" style="97" customWidth="1"/>
    <col min="11577" max="11577" width="1.5703125" style="97" customWidth="1"/>
    <col min="11578" max="11578" width="12.7109375" style="97" customWidth="1"/>
    <col min="11579" max="11579" width="1.5703125" style="97" customWidth="1"/>
    <col min="11580" max="11580" width="12.7109375" style="97" customWidth="1"/>
    <col min="11581" max="11581" width="1.5703125" style="97" customWidth="1"/>
    <col min="11582" max="11582" width="12.7109375" style="97" customWidth="1"/>
    <col min="11583" max="11776" width="12.7109375" style="97"/>
    <col min="11777" max="11777" width="5" style="97" customWidth="1"/>
    <col min="11778" max="11778" width="1.28515625" style="97" customWidth="1"/>
    <col min="11779" max="11779" width="17.85546875" style="97" customWidth="1"/>
    <col min="11780" max="11780" width="1.28515625" style="97" customWidth="1"/>
    <col min="11781" max="11781" width="13.5703125" style="97" customWidth="1"/>
    <col min="11782" max="11782" width="1.5703125" style="97" customWidth="1"/>
    <col min="11783" max="11783" width="9.28515625" style="97" customWidth="1"/>
    <col min="11784" max="11784" width="1.5703125" style="97" customWidth="1"/>
    <col min="11785" max="11785" width="9.28515625" style="97" customWidth="1"/>
    <col min="11786" max="11786" width="1.5703125" style="97" customWidth="1"/>
    <col min="11787" max="11787" width="13.5703125" style="97" customWidth="1"/>
    <col min="11788" max="11788" width="1.5703125" style="97" customWidth="1"/>
    <col min="11789" max="11789" width="9.28515625" style="97" customWidth="1"/>
    <col min="11790" max="11790" width="1.5703125" style="97" customWidth="1"/>
    <col min="11791" max="11791" width="9.28515625" style="97" customWidth="1"/>
    <col min="11792" max="11792" width="1.5703125" style="97" customWidth="1"/>
    <col min="11793" max="11793" width="13.5703125" style="97" customWidth="1"/>
    <col min="11794" max="11794" width="1.5703125" style="97" customWidth="1"/>
    <col min="11795" max="11795" width="13.5703125" style="97" customWidth="1"/>
    <col min="11796" max="11796" width="1.5703125" style="97" customWidth="1"/>
    <col min="11797" max="11797" width="11" style="97" customWidth="1"/>
    <col min="11798" max="11798" width="1.5703125" style="97" customWidth="1"/>
    <col min="11799" max="11799" width="11" style="97" customWidth="1"/>
    <col min="11800" max="11800" width="1.5703125" style="97" customWidth="1"/>
    <col min="11801" max="11801" width="11" style="97" customWidth="1"/>
    <col min="11802" max="11802" width="1.5703125" style="97" customWidth="1"/>
    <col min="11803" max="11803" width="10.140625" style="97" customWidth="1"/>
    <col min="11804" max="11805" width="2.42578125" style="97" customWidth="1"/>
    <col min="11806" max="11806" width="14.42578125" style="97" customWidth="1"/>
    <col min="11807" max="11807" width="1.5703125" style="97" customWidth="1"/>
    <col min="11808" max="11808" width="14.42578125" style="97" customWidth="1"/>
    <col min="11809" max="11809" width="1.5703125" style="97" customWidth="1"/>
    <col min="11810" max="11810" width="9.28515625" style="97" customWidth="1"/>
    <col min="11811" max="11811" width="1.5703125" style="97" customWidth="1"/>
    <col min="11812" max="11812" width="9.28515625" style="97" customWidth="1"/>
    <col min="11813" max="11813" width="2.42578125" style="97" customWidth="1"/>
    <col min="11814" max="11814" width="14.42578125" style="97" customWidth="1"/>
    <col min="11815" max="11815" width="2.42578125" style="97" customWidth="1"/>
    <col min="11816" max="11816" width="14.42578125" style="97" customWidth="1"/>
    <col min="11817" max="11817" width="1.5703125" style="97" customWidth="1"/>
    <col min="11818" max="11818" width="11" style="97" customWidth="1"/>
    <col min="11819" max="11819" width="2.42578125" style="97" customWidth="1"/>
    <col min="11820" max="11820" width="12.7109375" style="97" customWidth="1"/>
    <col min="11821" max="11821" width="1.5703125" style="97" customWidth="1"/>
    <col min="11822" max="11822" width="10.140625" style="97" customWidth="1"/>
    <col min="11823" max="11823" width="2.42578125" style="97" customWidth="1"/>
    <col min="11824" max="11824" width="12.7109375" style="97" customWidth="1"/>
    <col min="11825" max="11825" width="1.5703125" style="97" customWidth="1"/>
    <col min="11826" max="11826" width="10.140625" style="97" customWidth="1"/>
    <col min="11827" max="11827" width="2.42578125" style="97" customWidth="1"/>
    <col min="11828" max="11828" width="13.5703125" style="97" customWidth="1"/>
    <col min="11829" max="11829" width="2.42578125" style="97" customWidth="1"/>
    <col min="11830" max="11830" width="5" style="97" customWidth="1"/>
    <col min="11831" max="11831" width="1.5703125" style="97" customWidth="1"/>
    <col min="11832" max="11832" width="9.28515625" style="97" customWidth="1"/>
    <col min="11833" max="11833" width="1.5703125" style="97" customWidth="1"/>
    <col min="11834" max="11834" width="12.7109375" style="97" customWidth="1"/>
    <col min="11835" max="11835" width="1.5703125" style="97" customWidth="1"/>
    <col min="11836" max="11836" width="12.7109375" style="97" customWidth="1"/>
    <col min="11837" max="11837" width="1.5703125" style="97" customWidth="1"/>
    <col min="11838" max="11838" width="12.7109375" style="97" customWidth="1"/>
    <col min="11839" max="12032" width="12.7109375" style="97"/>
    <col min="12033" max="12033" width="5" style="97" customWidth="1"/>
    <col min="12034" max="12034" width="1.28515625" style="97" customWidth="1"/>
    <col min="12035" max="12035" width="17.85546875" style="97" customWidth="1"/>
    <col min="12036" max="12036" width="1.28515625" style="97" customWidth="1"/>
    <col min="12037" max="12037" width="13.5703125" style="97" customWidth="1"/>
    <col min="12038" max="12038" width="1.5703125" style="97" customWidth="1"/>
    <col min="12039" max="12039" width="9.28515625" style="97" customWidth="1"/>
    <col min="12040" max="12040" width="1.5703125" style="97" customWidth="1"/>
    <col min="12041" max="12041" width="9.28515625" style="97" customWidth="1"/>
    <col min="12042" max="12042" width="1.5703125" style="97" customWidth="1"/>
    <col min="12043" max="12043" width="13.5703125" style="97" customWidth="1"/>
    <col min="12044" max="12044" width="1.5703125" style="97" customWidth="1"/>
    <col min="12045" max="12045" width="9.28515625" style="97" customWidth="1"/>
    <col min="12046" max="12046" width="1.5703125" style="97" customWidth="1"/>
    <col min="12047" max="12047" width="9.28515625" style="97" customWidth="1"/>
    <col min="12048" max="12048" width="1.5703125" style="97" customWidth="1"/>
    <col min="12049" max="12049" width="13.5703125" style="97" customWidth="1"/>
    <col min="12050" max="12050" width="1.5703125" style="97" customWidth="1"/>
    <col min="12051" max="12051" width="13.5703125" style="97" customWidth="1"/>
    <col min="12052" max="12052" width="1.5703125" style="97" customWidth="1"/>
    <col min="12053" max="12053" width="11" style="97" customWidth="1"/>
    <col min="12054" max="12054" width="1.5703125" style="97" customWidth="1"/>
    <col min="12055" max="12055" width="11" style="97" customWidth="1"/>
    <col min="12056" max="12056" width="1.5703125" style="97" customWidth="1"/>
    <col min="12057" max="12057" width="11" style="97" customWidth="1"/>
    <col min="12058" max="12058" width="1.5703125" style="97" customWidth="1"/>
    <col min="12059" max="12059" width="10.140625" style="97" customWidth="1"/>
    <col min="12060" max="12061" width="2.42578125" style="97" customWidth="1"/>
    <col min="12062" max="12062" width="14.42578125" style="97" customWidth="1"/>
    <col min="12063" max="12063" width="1.5703125" style="97" customWidth="1"/>
    <col min="12064" max="12064" width="14.42578125" style="97" customWidth="1"/>
    <col min="12065" max="12065" width="1.5703125" style="97" customWidth="1"/>
    <col min="12066" max="12066" width="9.28515625" style="97" customWidth="1"/>
    <col min="12067" max="12067" width="1.5703125" style="97" customWidth="1"/>
    <col min="12068" max="12068" width="9.28515625" style="97" customWidth="1"/>
    <col min="12069" max="12069" width="2.42578125" style="97" customWidth="1"/>
    <col min="12070" max="12070" width="14.42578125" style="97" customWidth="1"/>
    <col min="12071" max="12071" width="2.42578125" style="97" customWidth="1"/>
    <col min="12072" max="12072" width="14.42578125" style="97" customWidth="1"/>
    <col min="12073" max="12073" width="1.5703125" style="97" customWidth="1"/>
    <col min="12074" max="12074" width="11" style="97" customWidth="1"/>
    <col min="12075" max="12075" width="2.42578125" style="97" customWidth="1"/>
    <col min="12076" max="12076" width="12.7109375" style="97" customWidth="1"/>
    <col min="12077" max="12077" width="1.5703125" style="97" customWidth="1"/>
    <col min="12078" max="12078" width="10.140625" style="97" customWidth="1"/>
    <col min="12079" max="12079" width="2.42578125" style="97" customWidth="1"/>
    <col min="12080" max="12080" width="12.7109375" style="97" customWidth="1"/>
    <col min="12081" max="12081" width="1.5703125" style="97" customWidth="1"/>
    <col min="12082" max="12082" width="10.140625" style="97" customWidth="1"/>
    <col min="12083" max="12083" width="2.42578125" style="97" customWidth="1"/>
    <col min="12084" max="12084" width="13.5703125" style="97" customWidth="1"/>
    <col min="12085" max="12085" width="2.42578125" style="97" customWidth="1"/>
    <col min="12086" max="12086" width="5" style="97" customWidth="1"/>
    <col min="12087" max="12087" width="1.5703125" style="97" customWidth="1"/>
    <col min="12088" max="12088" width="9.28515625" style="97" customWidth="1"/>
    <col min="12089" max="12089" width="1.5703125" style="97" customWidth="1"/>
    <col min="12090" max="12090" width="12.7109375" style="97" customWidth="1"/>
    <col min="12091" max="12091" width="1.5703125" style="97" customWidth="1"/>
    <col min="12092" max="12092" width="12.7109375" style="97" customWidth="1"/>
    <col min="12093" max="12093" width="1.5703125" style="97" customWidth="1"/>
    <col min="12094" max="12094" width="12.7109375" style="97" customWidth="1"/>
    <col min="12095" max="12288" width="12.7109375" style="97"/>
    <col min="12289" max="12289" width="5" style="97" customWidth="1"/>
    <col min="12290" max="12290" width="1.28515625" style="97" customWidth="1"/>
    <col min="12291" max="12291" width="17.85546875" style="97" customWidth="1"/>
    <col min="12292" max="12292" width="1.28515625" style="97" customWidth="1"/>
    <col min="12293" max="12293" width="13.5703125" style="97" customWidth="1"/>
    <col min="12294" max="12294" width="1.5703125" style="97" customWidth="1"/>
    <col min="12295" max="12295" width="9.28515625" style="97" customWidth="1"/>
    <col min="12296" max="12296" width="1.5703125" style="97" customWidth="1"/>
    <col min="12297" max="12297" width="9.28515625" style="97" customWidth="1"/>
    <col min="12298" max="12298" width="1.5703125" style="97" customWidth="1"/>
    <col min="12299" max="12299" width="13.5703125" style="97" customWidth="1"/>
    <col min="12300" max="12300" width="1.5703125" style="97" customWidth="1"/>
    <col min="12301" max="12301" width="9.28515625" style="97" customWidth="1"/>
    <col min="12302" max="12302" width="1.5703125" style="97" customWidth="1"/>
    <col min="12303" max="12303" width="9.28515625" style="97" customWidth="1"/>
    <col min="12304" max="12304" width="1.5703125" style="97" customWidth="1"/>
    <col min="12305" max="12305" width="13.5703125" style="97" customWidth="1"/>
    <col min="12306" max="12306" width="1.5703125" style="97" customWidth="1"/>
    <col min="12307" max="12307" width="13.5703125" style="97" customWidth="1"/>
    <col min="12308" max="12308" width="1.5703125" style="97" customWidth="1"/>
    <col min="12309" max="12309" width="11" style="97" customWidth="1"/>
    <col min="12310" max="12310" width="1.5703125" style="97" customWidth="1"/>
    <col min="12311" max="12311" width="11" style="97" customWidth="1"/>
    <col min="12312" max="12312" width="1.5703125" style="97" customWidth="1"/>
    <col min="12313" max="12313" width="11" style="97" customWidth="1"/>
    <col min="12314" max="12314" width="1.5703125" style="97" customWidth="1"/>
    <col min="12315" max="12315" width="10.140625" style="97" customWidth="1"/>
    <col min="12316" max="12317" width="2.42578125" style="97" customWidth="1"/>
    <col min="12318" max="12318" width="14.42578125" style="97" customWidth="1"/>
    <col min="12319" max="12319" width="1.5703125" style="97" customWidth="1"/>
    <col min="12320" max="12320" width="14.42578125" style="97" customWidth="1"/>
    <col min="12321" max="12321" width="1.5703125" style="97" customWidth="1"/>
    <col min="12322" max="12322" width="9.28515625" style="97" customWidth="1"/>
    <col min="12323" max="12323" width="1.5703125" style="97" customWidth="1"/>
    <col min="12324" max="12324" width="9.28515625" style="97" customWidth="1"/>
    <col min="12325" max="12325" width="2.42578125" style="97" customWidth="1"/>
    <col min="12326" max="12326" width="14.42578125" style="97" customWidth="1"/>
    <col min="12327" max="12327" width="2.42578125" style="97" customWidth="1"/>
    <col min="12328" max="12328" width="14.42578125" style="97" customWidth="1"/>
    <col min="12329" max="12329" width="1.5703125" style="97" customWidth="1"/>
    <col min="12330" max="12330" width="11" style="97" customWidth="1"/>
    <col min="12331" max="12331" width="2.42578125" style="97" customWidth="1"/>
    <col min="12332" max="12332" width="12.7109375" style="97" customWidth="1"/>
    <col min="12333" max="12333" width="1.5703125" style="97" customWidth="1"/>
    <col min="12334" max="12334" width="10.140625" style="97" customWidth="1"/>
    <col min="12335" max="12335" width="2.42578125" style="97" customWidth="1"/>
    <col min="12336" max="12336" width="12.7109375" style="97" customWidth="1"/>
    <col min="12337" max="12337" width="1.5703125" style="97" customWidth="1"/>
    <col min="12338" max="12338" width="10.140625" style="97" customWidth="1"/>
    <col min="12339" max="12339" width="2.42578125" style="97" customWidth="1"/>
    <col min="12340" max="12340" width="13.5703125" style="97" customWidth="1"/>
    <col min="12341" max="12341" width="2.42578125" style="97" customWidth="1"/>
    <col min="12342" max="12342" width="5" style="97" customWidth="1"/>
    <col min="12343" max="12343" width="1.5703125" style="97" customWidth="1"/>
    <col min="12344" max="12344" width="9.28515625" style="97" customWidth="1"/>
    <col min="12345" max="12345" width="1.5703125" style="97" customWidth="1"/>
    <col min="12346" max="12346" width="12.7109375" style="97" customWidth="1"/>
    <col min="12347" max="12347" width="1.5703125" style="97" customWidth="1"/>
    <col min="12348" max="12348" width="12.7109375" style="97" customWidth="1"/>
    <col min="12349" max="12349" width="1.5703125" style="97" customWidth="1"/>
    <col min="12350" max="12350" width="12.7109375" style="97" customWidth="1"/>
    <col min="12351" max="12544" width="12.7109375" style="97"/>
    <col min="12545" max="12545" width="5" style="97" customWidth="1"/>
    <col min="12546" max="12546" width="1.28515625" style="97" customWidth="1"/>
    <col min="12547" max="12547" width="17.85546875" style="97" customWidth="1"/>
    <col min="12548" max="12548" width="1.28515625" style="97" customWidth="1"/>
    <col min="12549" max="12549" width="13.5703125" style="97" customWidth="1"/>
    <col min="12550" max="12550" width="1.5703125" style="97" customWidth="1"/>
    <col min="12551" max="12551" width="9.28515625" style="97" customWidth="1"/>
    <col min="12552" max="12552" width="1.5703125" style="97" customWidth="1"/>
    <col min="12553" max="12553" width="9.28515625" style="97" customWidth="1"/>
    <col min="12554" max="12554" width="1.5703125" style="97" customWidth="1"/>
    <col min="12555" max="12555" width="13.5703125" style="97" customWidth="1"/>
    <col min="12556" max="12556" width="1.5703125" style="97" customWidth="1"/>
    <col min="12557" max="12557" width="9.28515625" style="97" customWidth="1"/>
    <col min="12558" max="12558" width="1.5703125" style="97" customWidth="1"/>
    <col min="12559" max="12559" width="9.28515625" style="97" customWidth="1"/>
    <col min="12560" max="12560" width="1.5703125" style="97" customWidth="1"/>
    <col min="12561" max="12561" width="13.5703125" style="97" customWidth="1"/>
    <col min="12562" max="12562" width="1.5703125" style="97" customWidth="1"/>
    <col min="12563" max="12563" width="13.5703125" style="97" customWidth="1"/>
    <col min="12564" max="12564" width="1.5703125" style="97" customWidth="1"/>
    <col min="12565" max="12565" width="11" style="97" customWidth="1"/>
    <col min="12566" max="12566" width="1.5703125" style="97" customWidth="1"/>
    <col min="12567" max="12567" width="11" style="97" customWidth="1"/>
    <col min="12568" max="12568" width="1.5703125" style="97" customWidth="1"/>
    <col min="12569" max="12569" width="11" style="97" customWidth="1"/>
    <col min="12570" max="12570" width="1.5703125" style="97" customWidth="1"/>
    <col min="12571" max="12571" width="10.140625" style="97" customWidth="1"/>
    <col min="12572" max="12573" width="2.42578125" style="97" customWidth="1"/>
    <col min="12574" max="12574" width="14.42578125" style="97" customWidth="1"/>
    <col min="12575" max="12575" width="1.5703125" style="97" customWidth="1"/>
    <col min="12576" max="12576" width="14.42578125" style="97" customWidth="1"/>
    <col min="12577" max="12577" width="1.5703125" style="97" customWidth="1"/>
    <col min="12578" max="12578" width="9.28515625" style="97" customWidth="1"/>
    <col min="12579" max="12579" width="1.5703125" style="97" customWidth="1"/>
    <col min="12580" max="12580" width="9.28515625" style="97" customWidth="1"/>
    <col min="12581" max="12581" width="2.42578125" style="97" customWidth="1"/>
    <col min="12582" max="12582" width="14.42578125" style="97" customWidth="1"/>
    <col min="12583" max="12583" width="2.42578125" style="97" customWidth="1"/>
    <col min="12584" max="12584" width="14.42578125" style="97" customWidth="1"/>
    <col min="12585" max="12585" width="1.5703125" style="97" customWidth="1"/>
    <col min="12586" max="12586" width="11" style="97" customWidth="1"/>
    <col min="12587" max="12587" width="2.42578125" style="97" customWidth="1"/>
    <col min="12588" max="12588" width="12.7109375" style="97" customWidth="1"/>
    <col min="12589" max="12589" width="1.5703125" style="97" customWidth="1"/>
    <col min="12590" max="12590" width="10.140625" style="97" customWidth="1"/>
    <col min="12591" max="12591" width="2.42578125" style="97" customWidth="1"/>
    <col min="12592" max="12592" width="12.7109375" style="97" customWidth="1"/>
    <col min="12593" max="12593" width="1.5703125" style="97" customWidth="1"/>
    <col min="12594" max="12594" width="10.140625" style="97" customWidth="1"/>
    <col min="12595" max="12595" width="2.42578125" style="97" customWidth="1"/>
    <col min="12596" max="12596" width="13.5703125" style="97" customWidth="1"/>
    <col min="12597" max="12597" width="2.42578125" style="97" customWidth="1"/>
    <col min="12598" max="12598" width="5" style="97" customWidth="1"/>
    <col min="12599" max="12599" width="1.5703125" style="97" customWidth="1"/>
    <col min="12600" max="12600" width="9.28515625" style="97" customWidth="1"/>
    <col min="12601" max="12601" width="1.5703125" style="97" customWidth="1"/>
    <col min="12602" max="12602" width="12.7109375" style="97" customWidth="1"/>
    <col min="12603" max="12603" width="1.5703125" style="97" customWidth="1"/>
    <col min="12604" max="12604" width="12.7109375" style="97" customWidth="1"/>
    <col min="12605" max="12605" width="1.5703125" style="97" customWidth="1"/>
    <col min="12606" max="12606" width="12.7109375" style="97" customWidth="1"/>
    <col min="12607" max="12800" width="12.7109375" style="97"/>
    <col min="12801" max="12801" width="5" style="97" customWidth="1"/>
    <col min="12802" max="12802" width="1.28515625" style="97" customWidth="1"/>
    <col min="12803" max="12803" width="17.85546875" style="97" customWidth="1"/>
    <col min="12804" max="12804" width="1.28515625" style="97" customWidth="1"/>
    <col min="12805" max="12805" width="13.5703125" style="97" customWidth="1"/>
    <col min="12806" max="12806" width="1.5703125" style="97" customWidth="1"/>
    <col min="12807" max="12807" width="9.28515625" style="97" customWidth="1"/>
    <col min="12808" max="12808" width="1.5703125" style="97" customWidth="1"/>
    <col min="12809" max="12809" width="9.28515625" style="97" customWidth="1"/>
    <col min="12810" max="12810" width="1.5703125" style="97" customWidth="1"/>
    <col min="12811" max="12811" width="13.5703125" style="97" customWidth="1"/>
    <col min="12812" max="12812" width="1.5703125" style="97" customWidth="1"/>
    <col min="12813" max="12813" width="9.28515625" style="97" customWidth="1"/>
    <col min="12814" max="12814" width="1.5703125" style="97" customWidth="1"/>
    <col min="12815" max="12815" width="9.28515625" style="97" customWidth="1"/>
    <col min="12816" max="12816" width="1.5703125" style="97" customWidth="1"/>
    <col min="12817" max="12817" width="13.5703125" style="97" customWidth="1"/>
    <col min="12818" max="12818" width="1.5703125" style="97" customWidth="1"/>
    <col min="12819" max="12819" width="13.5703125" style="97" customWidth="1"/>
    <col min="12820" max="12820" width="1.5703125" style="97" customWidth="1"/>
    <col min="12821" max="12821" width="11" style="97" customWidth="1"/>
    <col min="12822" max="12822" width="1.5703125" style="97" customWidth="1"/>
    <col min="12823" max="12823" width="11" style="97" customWidth="1"/>
    <col min="12824" max="12824" width="1.5703125" style="97" customWidth="1"/>
    <col min="12825" max="12825" width="11" style="97" customWidth="1"/>
    <col min="12826" max="12826" width="1.5703125" style="97" customWidth="1"/>
    <col min="12827" max="12827" width="10.140625" style="97" customWidth="1"/>
    <col min="12828" max="12829" width="2.42578125" style="97" customWidth="1"/>
    <col min="12830" max="12830" width="14.42578125" style="97" customWidth="1"/>
    <col min="12831" max="12831" width="1.5703125" style="97" customWidth="1"/>
    <col min="12832" max="12832" width="14.42578125" style="97" customWidth="1"/>
    <col min="12833" max="12833" width="1.5703125" style="97" customWidth="1"/>
    <col min="12834" max="12834" width="9.28515625" style="97" customWidth="1"/>
    <col min="12835" max="12835" width="1.5703125" style="97" customWidth="1"/>
    <col min="12836" max="12836" width="9.28515625" style="97" customWidth="1"/>
    <col min="12837" max="12837" width="2.42578125" style="97" customWidth="1"/>
    <col min="12838" max="12838" width="14.42578125" style="97" customWidth="1"/>
    <col min="12839" max="12839" width="2.42578125" style="97" customWidth="1"/>
    <col min="12840" max="12840" width="14.42578125" style="97" customWidth="1"/>
    <col min="12841" max="12841" width="1.5703125" style="97" customWidth="1"/>
    <col min="12842" max="12842" width="11" style="97" customWidth="1"/>
    <col min="12843" max="12843" width="2.42578125" style="97" customWidth="1"/>
    <col min="12844" max="12844" width="12.7109375" style="97" customWidth="1"/>
    <col min="12845" max="12845" width="1.5703125" style="97" customWidth="1"/>
    <col min="12846" max="12846" width="10.140625" style="97" customWidth="1"/>
    <col min="12847" max="12847" width="2.42578125" style="97" customWidth="1"/>
    <col min="12848" max="12848" width="12.7109375" style="97" customWidth="1"/>
    <col min="12849" max="12849" width="1.5703125" style="97" customWidth="1"/>
    <col min="12850" max="12850" width="10.140625" style="97" customWidth="1"/>
    <col min="12851" max="12851" width="2.42578125" style="97" customWidth="1"/>
    <col min="12852" max="12852" width="13.5703125" style="97" customWidth="1"/>
    <col min="12853" max="12853" width="2.42578125" style="97" customWidth="1"/>
    <col min="12854" max="12854" width="5" style="97" customWidth="1"/>
    <col min="12855" max="12855" width="1.5703125" style="97" customWidth="1"/>
    <col min="12856" max="12856" width="9.28515625" style="97" customWidth="1"/>
    <col min="12857" max="12857" width="1.5703125" style="97" customWidth="1"/>
    <col min="12858" max="12858" width="12.7109375" style="97" customWidth="1"/>
    <col min="12859" max="12859" width="1.5703125" style="97" customWidth="1"/>
    <col min="12860" max="12860" width="12.7109375" style="97" customWidth="1"/>
    <col min="12861" max="12861" width="1.5703125" style="97" customWidth="1"/>
    <col min="12862" max="12862" width="12.7109375" style="97" customWidth="1"/>
    <col min="12863" max="13056" width="12.7109375" style="97"/>
    <col min="13057" max="13057" width="5" style="97" customWidth="1"/>
    <col min="13058" max="13058" width="1.28515625" style="97" customWidth="1"/>
    <col min="13059" max="13059" width="17.85546875" style="97" customWidth="1"/>
    <col min="13060" max="13060" width="1.28515625" style="97" customWidth="1"/>
    <col min="13061" max="13061" width="13.5703125" style="97" customWidth="1"/>
    <col min="13062" max="13062" width="1.5703125" style="97" customWidth="1"/>
    <col min="13063" max="13063" width="9.28515625" style="97" customWidth="1"/>
    <col min="13064" max="13064" width="1.5703125" style="97" customWidth="1"/>
    <col min="13065" max="13065" width="9.28515625" style="97" customWidth="1"/>
    <col min="13066" max="13066" width="1.5703125" style="97" customWidth="1"/>
    <col min="13067" max="13067" width="13.5703125" style="97" customWidth="1"/>
    <col min="13068" max="13068" width="1.5703125" style="97" customWidth="1"/>
    <col min="13069" max="13069" width="9.28515625" style="97" customWidth="1"/>
    <col min="13070" max="13070" width="1.5703125" style="97" customWidth="1"/>
    <col min="13071" max="13071" width="9.28515625" style="97" customWidth="1"/>
    <col min="13072" max="13072" width="1.5703125" style="97" customWidth="1"/>
    <col min="13073" max="13073" width="13.5703125" style="97" customWidth="1"/>
    <col min="13074" max="13074" width="1.5703125" style="97" customWidth="1"/>
    <col min="13075" max="13075" width="13.5703125" style="97" customWidth="1"/>
    <col min="13076" max="13076" width="1.5703125" style="97" customWidth="1"/>
    <col min="13077" max="13077" width="11" style="97" customWidth="1"/>
    <col min="13078" max="13078" width="1.5703125" style="97" customWidth="1"/>
    <col min="13079" max="13079" width="11" style="97" customWidth="1"/>
    <col min="13080" max="13080" width="1.5703125" style="97" customWidth="1"/>
    <col min="13081" max="13081" width="11" style="97" customWidth="1"/>
    <col min="13082" max="13082" width="1.5703125" style="97" customWidth="1"/>
    <col min="13083" max="13083" width="10.140625" style="97" customWidth="1"/>
    <col min="13084" max="13085" width="2.42578125" style="97" customWidth="1"/>
    <col min="13086" max="13086" width="14.42578125" style="97" customWidth="1"/>
    <col min="13087" max="13087" width="1.5703125" style="97" customWidth="1"/>
    <col min="13088" max="13088" width="14.42578125" style="97" customWidth="1"/>
    <col min="13089" max="13089" width="1.5703125" style="97" customWidth="1"/>
    <col min="13090" max="13090" width="9.28515625" style="97" customWidth="1"/>
    <col min="13091" max="13091" width="1.5703125" style="97" customWidth="1"/>
    <col min="13092" max="13092" width="9.28515625" style="97" customWidth="1"/>
    <col min="13093" max="13093" width="2.42578125" style="97" customWidth="1"/>
    <col min="13094" max="13094" width="14.42578125" style="97" customWidth="1"/>
    <col min="13095" max="13095" width="2.42578125" style="97" customWidth="1"/>
    <col min="13096" max="13096" width="14.42578125" style="97" customWidth="1"/>
    <col min="13097" max="13097" width="1.5703125" style="97" customWidth="1"/>
    <col min="13098" max="13098" width="11" style="97" customWidth="1"/>
    <col min="13099" max="13099" width="2.42578125" style="97" customWidth="1"/>
    <col min="13100" max="13100" width="12.7109375" style="97" customWidth="1"/>
    <col min="13101" max="13101" width="1.5703125" style="97" customWidth="1"/>
    <col min="13102" max="13102" width="10.140625" style="97" customWidth="1"/>
    <col min="13103" max="13103" width="2.42578125" style="97" customWidth="1"/>
    <col min="13104" max="13104" width="12.7109375" style="97" customWidth="1"/>
    <col min="13105" max="13105" width="1.5703125" style="97" customWidth="1"/>
    <col min="13106" max="13106" width="10.140625" style="97" customWidth="1"/>
    <col min="13107" max="13107" width="2.42578125" style="97" customWidth="1"/>
    <col min="13108" max="13108" width="13.5703125" style="97" customWidth="1"/>
    <col min="13109" max="13109" width="2.42578125" style="97" customWidth="1"/>
    <col min="13110" max="13110" width="5" style="97" customWidth="1"/>
    <col min="13111" max="13111" width="1.5703125" style="97" customWidth="1"/>
    <col min="13112" max="13112" width="9.28515625" style="97" customWidth="1"/>
    <col min="13113" max="13113" width="1.5703125" style="97" customWidth="1"/>
    <col min="13114" max="13114" width="12.7109375" style="97" customWidth="1"/>
    <col min="13115" max="13115" width="1.5703125" style="97" customWidth="1"/>
    <col min="13116" max="13116" width="12.7109375" style="97" customWidth="1"/>
    <col min="13117" max="13117" width="1.5703125" style="97" customWidth="1"/>
    <col min="13118" max="13118" width="12.7109375" style="97" customWidth="1"/>
    <col min="13119" max="13312" width="12.7109375" style="97"/>
    <col min="13313" max="13313" width="5" style="97" customWidth="1"/>
    <col min="13314" max="13314" width="1.28515625" style="97" customWidth="1"/>
    <col min="13315" max="13315" width="17.85546875" style="97" customWidth="1"/>
    <col min="13316" max="13316" width="1.28515625" style="97" customWidth="1"/>
    <col min="13317" max="13317" width="13.5703125" style="97" customWidth="1"/>
    <col min="13318" max="13318" width="1.5703125" style="97" customWidth="1"/>
    <col min="13319" max="13319" width="9.28515625" style="97" customWidth="1"/>
    <col min="13320" max="13320" width="1.5703125" style="97" customWidth="1"/>
    <col min="13321" max="13321" width="9.28515625" style="97" customWidth="1"/>
    <col min="13322" max="13322" width="1.5703125" style="97" customWidth="1"/>
    <col min="13323" max="13323" width="13.5703125" style="97" customWidth="1"/>
    <col min="13324" max="13324" width="1.5703125" style="97" customWidth="1"/>
    <col min="13325" max="13325" width="9.28515625" style="97" customWidth="1"/>
    <col min="13326" max="13326" width="1.5703125" style="97" customWidth="1"/>
    <col min="13327" max="13327" width="9.28515625" style="97" customWidth="1"/>
    <col min="13328" max="13328" width="1.5703125" style="97" customWidth="1"/>
    <col min="13329" max="13329" width="13.5703125" style="97" customWidth="1"/>
    <col min="13330" max="13330" width="1.5703125" style="97" customWidth="1"/>
    <col min="13331" max="13331" width="13.5703125" style="97" customWidth="1"/>
    <col min="13332" max="13332" width="1.5703125" style="97" customWidth="1"/>
    <col min="13333" max="13333" width="11" style="97" customWidth="1"/>
    <col min="13334" max="13334" width="1.5703125" style="97" customWidth="1"/>
    <col min="13335" max="13335" width="11" style="97" customWidth="1"/>
    <col min="13336" max="13336" width="1.5703125" style="97" customWidth="1"/>
    <col min="13337" max="13337" width="11" style="97" customWidth="1"/>
    <col min="13338" max="13338" width="1.5703125" style="97" customWidth="1"/>
    <col min="13339" max="13339" width="10.140625" style="97" customWidth="1"/>
    <col min="13340" max="13341" width="2.42578125" style="97" customWidth="1"/>
    <col min="13342" max="13342" width="14.42578125" style="97" customWidth="1"/>
    <col min="13343" max="13343" width="1.5703125" style="97" customWidth="1"/>
    <col min="13344" max="13344" width="14.42578125" style="97" customWidth="1"/>
    <col min="13345" max="13345" width="1.5703125" style="97" customWidth="1"/>
    <col min="13346" max="13346" width="9.28515625" style="97" customWidth="1"/>
    <col min="13347" max="13347" width="1.5703125" style="97" customWidth="1"/>
    <col min="13348" max="13348" width="9.28515625" style="97" customWidth="1"/>
    <col min="13349" max="13349" width="2.42578125" style="97" customWidth="1"/>
    <col min="13350" max="13350" width="14.42578125" style="97" customWidth="1"/>
    <col min="13351" max="13351" width="2.42578125" style="97" customWidth="1"/>
    <col min="13352" max="13352" width="14.42578125" style="97" customWidth="1"/>
    <col min="13353" max="13353" width="1.5703125" style="97" customWidth="1"/>
    <col min="13354" max="13354" width="11" style="97" customWidth="1"/>
    <col min="13355" max="13355" width="2.42578125" style="97" customWidth="1"/>
    <col min="13356" max="13356" width="12.7109375" style="97" customWidth="1"/>
    <col min="13357" max="13357" width="1.5703125" style="97" customWidth="1"/>
    <col min="13358" max="13358" width="10.140625" style="97" customWidth="1"/>
    <col min="13359" max="13359" width="2.42578125" style="97" customWidth="1"/>
    <col min="13360" max="13360" width="12.7109375" style="97" customWidth="1"/>
    <col min="13361" max="13361" width="1.5703125" style="97" customWidth="1"/>
    <col min="13362" max="13362" width="10.140625" style="97" customWidth="1"/>
    <col min="13363" max="13363" width="2.42578125" style="97" customWidth="1"/>
    <col min="13364" max="13364" width="13.5703125" style="97" customWidth="1"/>
    <col min="13365" max="13365" width="2.42578125" style="97" customWidth="1"/>
    <col min="13366" max="13366" width="5" style="97" customWidth="1"/>
    <col min="13367" max="13367" width="1.5703125" style="97" customWidth="1"/>
    <col min="13368" max="13368" width="9.28515625" style="97" customWidth="1"/>
    <col min="13369" max="13369" width="1.5703125" style="97" customWidth="1"/>
    <col min="13370" max="13370" width="12.7109375" style="97" customWidth="1"/>
    <col min="13371" max="13371" width="1.5703125" style="97" customWidth="1"/>
    <col min="13372" max="13372" width="12.7109375" style="97" customWidth="1"/>
    <col min="13373" max="13373" width="1.5703125" style="97" customWidth="1"/>
    <col min="13374" max="13374" width="12.7109375" style="97" customWidth="1"/>
    <col min="13375" max="13568" width="12.7109375" style="97"/>
    <col min="13569" max="13569" width="5" style="97" customWidth="1"/>
    <col min="13570" max="13570" width="1.28515625" style="97" customWidth="1"/>
    <col min="13571" max="13571" width="17.85546875" style="97" customWidth="1"/>
    <col min="13572" max="13572" width="1.28515625" style="97" customWidth="1"/>
    <col min="13573" max="13573" width="13.5703125" style="97" customWidth="1"/>
    <col min="13574" max="13574" width="1.5703125" style="97" customWidth="1"/>
    <col min="13575" max="13575" width="9.28515625" style="97" customWidth="1"/>
    <col min="13576" max="13576" width="1.5703125" style="97" customWidth="1"/>
    <col min="13577" max="13577" width="9.28515625" style="97" customWidth="1"/>
    <col min="13578" max="13578" width="1.5703125" style="97" customWidth="1"/>
    <col min="13579" max="13579" width="13.5703125" style="97" customWidth="1"/>
    <col min="13580" max="13580" width="1.5703125" style="97" customWidth="1"/>
    <col min="13581" max="13581" width="9.28515625" style="97" customWidth="1"/>
    <col min="13582" max="13582" width="1.5703125" style="97" customWidth="1"/>
    <col min="13583" max="13583" width="9.28515625" style="97" customWidth="1"/>
    <col min="13584" max="13584" width="1.5703125" style="97" customWidth="1"/>
    <col min="13585" max="13585" width="13.5703125" style="97" customWidth="1"/>
    <col min="13586" max="13586" width="1.5703125" style="97" customWidth="1"/>
    <col min="13587" max="13587" width="13.5703125" style="97" customWidth="1"/>
    <col min="13588" max="13588" width="1.5703125" style="97" customWidth="1"/>
    <col min="13589" max="13589" width="11" style="97" customWidth="1"/>
    <col min="13590" max="13590" width="1.5703125" style="97" customWidth="1"/>
    <col min="13591" max="13591" width="11" style="97" customWidth="1"/>
    <col min="13592" max="13592" width="1.5703125" style="97" customWidth="1"/>
    <col min="13593" max="13593" width="11" style="97" customWidth="1"/>
    <col min="13594" max="13594" width="1.5703125" style="97" customWidth="1"/>
    <col min="13595" max="13595" width="10.140625" style="97" customWidth="1"/>
    <col min="13596" max="13597" width="2.42578125" style="97" customWidth="1"/>
    <col min="13598" max="13598" width="14.42578125" style="97" customWidth="1"/>
    <col min="13599" max="13599" width="1.5703125" style="97" customWidth="1"/>
    <col min="13600" max="13600" width="14.42578125" style="97" customWidth="1"/>
    <col min="13601" max="13601" width="1.5703125" style="97" customWidth="1"/>
    <col min="13602" max="13602" width="9.28515625" style="97" customWidth="1"/>
    <col min="13603" max="13603" width="1.5703125" style="97" customWidth="1"/>
    <col min="13604" max="13604" width="9.28515625" style="97" customWidth="1"/>
    <col min="13605" max="13605" width="2.42578125" style="97" customWidth="1"/>
    <col min="13606" max="13606" width="14.42578125" style="97" customWidth="1"/>
    <col min="13607" max="13607" width="2.42578125" style="97" customWidth="1"/>
    <col min="13608" max="13608" width="14.42578125" style="97" customWidth="1"/>
    <col min="13609" max="13609" width="1.5703125" style="97" customWidth="1"/>
    <col min="13610" max="13610" width="11" style="97" customWidth="1"/>
    <col min="13611" max="13611" width="2.42578125" style="97" customWidth="1"/>
    <col min="13612" max="13612" width="12.7109375" style="97" customWidth="1"/>
    <col min="13613" max="13613" width="1.5703125" style="97" customWidth="1"/>
    <col min="13614" max="13614" width="10.140625" style="97" customWidth="1"/>
    <col min="13615" max="13615" width="2.42578125" style="97" customWidth="1"/>
    <col min="13616" max="13616" width="12.7109375" style="97" customWidth="1"/>
    <col min="13617" max="13617" width="1.5703125" style="97" customWidth="1"/>
    <col min="13618" max="13618" width="10.140625" style="97" customWidth="1"/>
    <col min="13619" max="13619" width="2.42578125" style="97" customWidth="1"/>
    <col min="13620" max="13620" width="13.5703125" style="97" customWidth="1"/>
    <col min="13621" max="13621" width="2.42578125" style="97" customWidth="1"/>
    <col min="13622" max="13622" width="5" style="97" customWidth="1"/>
    <col min="13623" max="13623" width="1.5703125" style="97" customWidth="1"/>
    <col min="13624" max="13624" width="9.28515625" style="97" customWidth="1"/>
    <col min="13625" max="13625" width="1.5703125" style="97" customWidth="1"/>
    <col min="13626" max="13626" width="12.7109375" style="97" customWidth="1"/>
    <col min="13627" max="13627" width="1.5703125" style="97" customWidth="1"/>
    <col min="13628" max="13628" width="12.7109375" style="97" customWidth="1"/>
    <col min="13629" max="13629" width="1.5703125" style="97" customWidth="1"/>
    <col min="13630" max="13630" width="12.7109375" style="97" customWidth="1"/>
    <col min="13631" max="13824" width="12.7109375" style="97"/>
    <col min="13825" max="13825" width="5" style="97" customWidth="1"/>
    <col min="13826" max="13826" width="1.28515625" style="97" customWidth="1"/>
    <col min="13827" max="13827" width="17.85546875" style="97" customWidth="1"/>
    <col min="13828" max="13828" width="1.28515625" style="97" customWidth="1"/>
    <col min="13829" max="13829" width="13.5703125" style="97" customWidth="1"/>
    <col min="13830" max="13830" width="1.5703125" style="97" customWidth="1"/>
    <col min="13831" max="13831" width="9.28515625" style="97" customWidth="1"/>
    <col min="13832" max="13832" width="1.5703125" style="97" customWidth="1"/>
    <col min="13833" max="13833" width="9.28515625" style="97" customWidth="1"/>
    <col min="13834" max="13834" width="1.5703125" style="97" customWidth="1"/>
    <col min="13835" max="13835" width="13.5703125" style="97" customWidth="1"/>
    <col min="13836" max="13836" width="1.5703125" style="97" customWidth="1"/>
    <col min="13837" max="13837" width="9.28515625" style="97" customWidth="1"/>
    <col min="13838" max="13838" width="1.5703125" style="97" customWidth="1"/>
    <col min="13839" max="13839" width="9.28515625" style="97" customWidth="1"/>
    <col min="13840" max="13840" width="1.5703125" style="97" customWidth="1"/>
    <col min="13841" max="13841" width="13.5703125" style="97" customWidth="1"/>
    <col min="13842" max="13842" width="1.5703125" style="97" customWidth="1"/>
    <col min="13843" max="13843" width="13.5703125" style="97" customWidth="1"/>
    <col min="13844" max="13844" width="1.5703125" style="97" customWidth="1"/>
    <col min="13845" max="13845" width="11" style="97" customWidth="1"/>
    <col min="13846" max="13846" width="1.5703125" style="97" customWidth="1"/>
    <col min="13847" max="13847" width="11" style="97" customWidth="1"/>
    <col min="13848" max="13848" width="1.5703125" style="97" customWidth="1"/>
    <col min="13849" max="13849" width="11" style="97" customWidth="1"/>
    <col min="13850" max="13850" width="1.5703125" style="97" customWidth="1"/>
    <col min="13851" max="13851" width="10.140625" style="97" customWidth="1"/>
    <col min="13852" max="13853" width="2.42578125" style="97" customWidth="1"/>
    <col min="13854" max="13854" width="14.42578125" style="97" customWidth="1"/>
    <col min="13855" max="13855" width="1.5703125" style="97" customWidth="1"/>
    <col min="13856" max="13856" width="14.42578125" style="97" customWidth="1"/>
    <col min="13857" max="13857" width="1.5703125" style="97" customWidth="1"/>
    <col min="13858" max="13858" width="9.28515625" style="97" customWidth="1"/>
    <col min="13859" max="13859" width="1.5703125" style="97" customWidth="1"/>
    <col min="13860" max="13860" width="9.28515625" style="97" customWidth="1"/>
    <col min="13861" max="13861" width="2.42578125" style="97" customWidth="1"/>
    <col min="13862" max="13862" width="14.42578125" style="97" customWidth="1"/>
    <col min="13863" max="13863" width="2.42578125" style="97" customWidth="1"/>
    <col min="13864" max="13864" width="14.42578125" style="97" customWidth="1"/>
    <col min="13865" max="13865" width="1.5703125" style="97" customWidth="1"/>
    <col min="13866" max="13866" width="11" style="97" customWidth="1"/>
    <col min="13867" max="13867" width="2.42578125" style="97" customWidth="1"/>
    <col min="13868" max="13868" width="12.7109375" style="97" customWidth="1"/>
    <col min="13869" max="13869" width="1.5703125" style="97" customWidth="1"/>
    <col min="13870" max="13870" width="10.140625" style="97" customWidth="1"/>
    <col min="13871" max="13871" width="2.42578125" style="97" customWidth="1"/>
    <col min="13872" max="13872" width="12.7109375" style="97" customWidth="1"/>
    <col min="13873" max="13873" width="1.5703125" style="97" customWidth="1"/>
    <col min="13874" max="13874" width="10.140625" style="97" customWidth="1"/>
    <col min="13875" max="13875" width="2.42578125" style="97" customWidth="1"/>
    <col min="13876" max="13876" width="13.5703125" style="97" customWidth="1"/>
    <col min="13877" max="13877" width="2.42578125" style="97" customWidth="1"/>
    <col min="13878" max="13878" width="5" style="97" customWidth="1"/>
    <col min="13879" max="13879" width="1.5703125" style="97" customWidth="1"/>
    <col min="13880" max="13880" width="9.28515625" style="97" customWidth="1"/>
    <col min="13881" max="13881" width="1.5703125" style="97" customWidth="1"/>
    <col min="13882" max="13882" width="12.7109375" style="97" customWidth="1"/>
    <col min="13883" max="13883" width="1.5703125" style="97" customWidth="1"/>
    <col min="13884" max="13884" width="12.7109375" style="97" customWidth="1"/>
    <col min="13885" max="13885" width="1.5703125" style="97" customWidth="1"/>
    <col min="13886" max="13886" width="12.7109375" style="97" customWidth="1"/>
    <col min="13887" max="14080" width="12.7109375" style="97"/>
    <col min="14081" max="14081" width="5" style="97" customWidth="1"/>
    <col min="14082" max="14082" width="1.28515625" style="97" customWidth="1"/>
    <col min="14083" max="14083" width="17.85546875" style="97" customWidth="1"/>
    <col min="14084" max="14084" width="1.28515625" style="97" customWidth="1"/>
    <col min="14085" max="14085" width="13.5703125" style="97" customWidth="1"/>
    <col min="14086" max="14086" width="1.5703125" style="97" customWidth="1"/>
    <col min="14087" max="14087" width="9.28515625" style="97" customWidth="1"/>
    <col min="14088" max="14088" width="1.5703125" style="97" customWidth="1"/>
    <col min="14089" max="14089" width="9.28515625" style="97" customWidth="1"/>
    <col min="14090" max="14090" width="1.5703125" style="97" customWidth="1"/>
    <col min="14091" max="14091" width="13.5703125" style="97" customWidth="1"/>
    <col min="14092" max="14092" width="1.5703125" style="97" customWidth="1"/>
    <col min="14093" max="14093" width="9.28515625" style="97" customWidth="1"/>
    <col min="14094" max="14094" width="1.5703125" style="97" customWidth="1"/>
    <col min="14095" max="14095" width="9.28515625" style="97" customWidth="1"/>
    <col min="14096" max="14096" width="1.5703125" style="97" customWidth="1"/>
    <col min="14097" max="14097" width="13.5703125" style="97" customWidth="1"/>
    <col min="14098" max="14098" width="1.5703125" style="97" customWidth="1"/>
    <col min="14099" max="14099" width="13.5703125" style="97" customWidth="1"/>
    <col min="14100" max="14100" width="1.5703125" style="97" customWidth="1"/>
    <col min="14101" max="14101" width="11" style="97" customWidth="1"/>
    <col min="14102" max="14102" width="1.5703125" style="97" customWidth="1"/>
    <col min="14103" max="14103" width="11" style="97" customWidth="1"/>
    <col min="14104" max="14104" width="1.5703125" style="97" customWidth="1"/>
    <col min="14105" max="14105" width="11" style="97" customWidth="1"/>
    <col min="14106" max="14106" width="1.5703125" style="97" customWidth="1"/>
    <col min="14107" max="14107" width="10.140625" style="97" customWidth="1"/>
    <col min="14108" max="14109" width="2.42578125" style="97" customWidth="1"/>
    <col min="14110" max="14110" width="14.42578125" style="97" customWidth="1"/>
    <col min="14111" max="14111" width="1.5703125" style="97" customWidth="1"/>
    <col min="14112" max="14112" width="14.42578125" style="97" customWidth="1"/>
    <col min="14113" max="14113" width="1.5703125" style="97" customWidth="1"/>
    <col min="14114" max="14114" width="9.28515625" style="97" customWidth="1"/>
    <col min="14115" max="14115" width="1.5703125" style="97" customWidth="1"/>
    <col min="14116" max="14116" width="9.28515625" style="97" customWidth="1"/>
    <col min="14117" max="14117" width="2.42578125" style="97" customWidth="1"/>
    <col min="14118" max="14118" width="14.42578125" style="97" customWidth="1"/>
    <col min="14119" max="14119" width="2.42578125" style="97" customWidth="1"/>
    <col min="14120" max="14120" width="14.42578125" style="97" customWidth="1"/>
    <col min="14121" max="14121" width="1.5703125" style="97" customWidth="1"/>
    <col min="14122" max="14122" width="11" style="97" customWidth="1"/>
    <col min="14123" max="14123" width="2.42578125" style="97" customWidth="1"/>
    <col min="14124" max="14124" width="12.7109375" style="97" customWidth="1"/>
    <col min="14125" max="14125" width="1.5703125" style="97" customWidth="1"/>
    <col min="14126" max="14126" width="10.140625" style="97" customWidth="1"/>
    <col min="14127" max="14127" width="2.42578125" style="97" customWidth="1"/>
    <col min="14128" max="14128" width="12.7109375" style="97" customWidth="1"/>
    <col min="14129" max="14129" width="1.5703125" style="97" customWidth="1"/>
    <col min="14130" max="14130" width="10.140625" style="97" customWidth="1"/>
    <col min="14131" max="14131" width="2.42578125" style="97" customWidth="1"/>
    <col min="14132" max="14132" width="13.5703125" style="97" customWidth="1"/>
    <col min="14133" max="14133" width="2.42578125" style="97" customWidth="1"/>
    <col min="14134" max="14134" width="5" style="97" customWidth="1"/>
    <col min="14135" max="14135" width="1.5703125" style="97" customWidth="1"/>
    <col min="14136" max="14136" width="9.28515625" style="97" customWidth="1"/>
    <col min="14137" max="14137" width="1.5703125" style="97" customWidth="1"/>
    <col min="14138" max="14138" width="12.7109375" style="97" customWidth="1"/>
    <col min="14139" max="14139" width="1.5703125" style="97" customWidth="1"/>
    <col min="14140" max="14140" width="12.7109375" style="97" customWidth="1"/>
    <col min="14141" max="14141" width="1.5703125" style="97" customWidth="1"/>
    <col min="14142" max="14142" width="12.7109375" style="97" customWidth="1"/>
    <col min="14143" max="14336" width="12.7109375" style="97"/>
    <col min="14337" max="14337" width="5" style="97" customWidth="1"/>
    <col min="14338" max="14338" width="1.28515625" style="97" customWidth="1"/>
    <col min="14339" max="14339" width="17.85546875" style="97" customWidth="1"/>
    <col min="14340" max="14340" width="1.28515625" style="97" customWidth="1"/>
    <col min="14341" max="14341" width="13.5703125" style="97" customWidth="1"/>
    <col min="14342" max="14342" width="1.5703125" style="97" customWidth="1"/>
    <col min="14343" max="14343" width="9.28515625" style="97" customWidth="1"/>
    <col min="14344" max="14344" width="1.5703125" style="97" customWidth="1"/>
    <col min="14345" max="14345" width="9.28515625" style="97" customWidth="1"/>
    <col min="14346" max="14346" width="1.5703125" style="97" customWidth="1"/>
    <col min="14347" max="14347" width="13.5703125" style="97" customWidth="1"/>
    <col min="14348" max="14348" width="1.5703125" style="97" customWidth="1"/>
    <col min="14349" max="14349" width="9.28515625" style="97" customWidth="1"/>
    <col min="14350" max="14350" width="1.5703125" style="97" customWidth="1"/>
    <col min="14351" max="14351" width="9.28515625" style="97" customWidth="1"/>
    <col min="14352" max="14352" width="1.5703125" style="97" customWidth="1"/>
    <col min="14353" max="14353" width="13.5703125" style="97" customWidth="1"/>
    <col min="14354" max="14354" width="1.5703125" style="97" customWidth="1"/>
    <col min="14355" max="14355" width="13.5703125" style="97" customWidth="1"/>
    <col min="14356" max="14356" width="1.5703125" style="97" customWidth="1"/>
    <col min="14357" max="14357" width="11" style="97" customWidth="1"/>
    <col min="14358" max="14358" width="1.5703125" style="97" customWidth="1"/>
    <col min="14359" max="14359" width="11" style="97" customWidth="1"/>
    <col min="14360" max="14360" width="1.5703125" style="97" customWidth="1"/>
    <col min="14361" max="14361" width="11" style="97" customWidth="1"/>
    <col min="14362" max="14362" width="1.5703125" style="97" customWidth="1"/>
    <col min="14363" max="14363" width="10.140625" style="97" customWidth="1"/>
    <col min="14364" max="14365" width="2.42578125" style="97" customWidth="1"/>
    <col min="14366" max="14366" width="14.42578125" style="97" customWidth="1"/>
    <col min="14367" max="14367" width="1.5703125" style="97" customWidth="1"/>
    <col min="14368" max="14368" width="14.42578125" style="97" customWidth="1"/>
    <col min="14369" max="14369" width="1.5703125" style="97" customWidth="1"/>
    <col min="14370" max="14370" width="9.28515625" style="97" customWidth="1"/>
    <col min="14371" max="14371" width="1.5703125" style="97" customWidth="1"/>
    <col min="14372" max="14372" width="9.28515625" style="97" customWidth="1"/>
    <col min="14373" max="14373" width="2.42578125" style="97" customWidth="1"/>
    <col min="14374" max="14374" width="14.42578125" style="97" customWidth="1"/>
    <col min="14375" max="14375" width="2.42578125" style="97" customWidth="1"/>
    <col min="14376" max="14376" width="14.42578125" style="97" customWidth="1"/>
    <col min="14377" max="14377" width="1.5703125" style="97" customWidth="1"/>
    <col min="14378" max="14378" width="11" style="97" customWidth="1"/>
    <col min="14379" max="14379" width="2.42578125" style="97" customWidth="1"/>
    <col min="14380" max="14380" width="12.7109375" style="97" customWidth="1"/>
    <col min="14381" max="14381" width="1.5703125" style="97" customWidth="1"/>
    <col min="14382" max="14382" width="10.140625" style="97" customWidth="1"/>
    <col min="14383" max="14383" width="2.42578125" style="97" customWidth="1"/>
    <col min="14384" max="14384" width="12.7109375" style="97" customWidth="1"/>
    <col min="14385" max="14385" width="1.5703125" style="97" customWidth="1"/>
    <col min="14386" max="14386" width="10.140625" style="97" customWidth="1"/>
    <col min="14387" max="14387" width="2.42578125" style="97" customWidth="1"/>
    <col min="14388" max="14388" width="13.5703125" style="97" customWidth="1"/>
    <col min="14389" max="14389" width="2.42578125" style="97" customWidth="1"/>
    <col min="14390" max="14390" width="5" style="97" customWidth="1"/>
    <col min="14391" max="14391" width="1.5703125" style="97" customWidth="1"/>
    <col min="14392" max="14392" width="9.28515625" style="97" customWidth="1"/>
    <col min="14393" max="14393" width="1.5703125" style="97" customWidth="1"/>
    <col min="14394" max="14394" width="12.7109375" style="97" customWidth="1"/>
    <col min="14395" max="14395" width="1.5703125" style="97" customWidth="1"/>
    <col min="14396" max="14396" width="12.7109375" style="97" customWidth="1"/>
    <col min="14397" max="14397" width="1.5703125" style="97" customWidth="1"/>
    <col min="14398" max="14398" width="12.7109375" style="97" customWidth="1"/>
    <col min="14399" max="14592" width="12.7109375" style="97"/>
    <col min="14593" max="14593" width="5" style="97" customWidth="1"/>
    <col min="14594" max="14594" width="1.28515625" style="97" customWidth="1"/>
    <col min="14595" max="14595" width="17.85546875" style="97" customWidth="1"/>
    <col min="14596" max="14596" width="1.28515625" style="97" customWidth="1"/>
    <col min="14597" max="14597" width="13.5703125" style="97" customWidth="1"/>
    <col min="14598" max="14598" width="1.5703125" style="97" customWidth="1"/>
    <col min="14599" max="14599" width="9.28515625" style="97" customWidth="1"/>
    <col min="14600" max="14600" width="1.5703125" style="97" customWidth="1"/>
    <col min="14601" max="14601" width="9.28515625" style="97" customWidth="1"/>
    <col min="14602" max="14602" width="1.5703125" style="97" customWidth="1"/>
    <col min="14603" max="14603" width="13.5703125" style="97" customWidth="1"/>
    <col min="14604" max="14604" width="1.5703125" style="97" customWidth="1"/>
    <col min="14605" max="14605" width="9.28515625" style="97" customWidth="1"/>
    <col min="14606" max="14606" width="1.5703125" style="97" customWidth="1"/>
    <col min="14607" max="14607" width="9.28515625" style="97" customWidth="1"/>
    <col min="14608" max="14608" width="1.5703125" style="97" customWidth="1"/>
    <col min="14609" max="14609" width="13.5703125" style="97" customWidth="1"/>
    <col min="14610" max="14610" width="1.5703125" style="97" customWidth="1"/>
    <col min="14611" max="14611" width="13.5703125" style="97" customWidth="1"/>
    <col min="14612" max="14612" width="1.5703125" style="97" customWidth="1"/>
    <col min="14613" max="14613" width="11" style="97" customWidth="1"/>
    <col min="14614" max="14614" width="1.5703125" style="97" customWidth="1"/>
    <col min="14615" max="14615" width="11" style="97" customWidth="1"/>
    <col min="14616" max="14616" width="1.5703125" style="97" customWidth="1"/>
    <col min="14617" max="14617" width="11" style="97" customWidth="1"/>
    <col min="14618" max="14618" width="1.5703125" style="97" customWidth="1"/>
    <col min="14619" max="14619" width="10.140625" style="97" customWidth="1"/>
    <col min="14620" max="14621" width="2.42578125" style="97" customWidth="1"/>
    <col min="14622" max="14622" width="14.42578125" style="97" customWidth="1"/>
    <col min="14623" max="14623" width="1.5703125" style="97" customWidth="1"/>
    <col min="14624" max="14624" width="14.42578125" style="97" customWidth="1"/>
    <col min="14625" max="14625" width="1.5703125" style="97" customWidth="1"/>
    <col min="14626" max="14626" width="9.28515625" style="97" customWidth="1"/>
    <col min="14627" max="14627" width="1.5703125" style="97" customWidth="1"/>
    <col min="14628" max="14628" width="9.28515625" style="97" customWidth="1"/>
    <col min="14629" max="14629" width="2.42578125" style="97" customWidth="1"/>
    <col min="14630" max="14630" width="14.42578125" style="97" customWidth="1"/>
    <col min="14631" max="14631" width="2.42578125" style="97" customWidth="1"/>
    <col min="14632" max="14632" width="14.42578125" style="97" customWidth="1"/>
    <col min="14633" max="14633" width="1.5703125" style="97" customWidth="1"/>
    <col min="14634" max="14634" width="11" style="97" customWidth="1"/>
    <col min="14635" max="14635" width="2.42578125" style="97" customWidth="1"/>
    <col min="14636" max="14636" width="12.7109375" style="97" customWidth="1"/>
    <col min="14637" max="14637" width="1.5703125" style="97" customWidth="1"/>
    <col min="14638" max="14638" width="10.140625" style="97" customWidth="1"/>
    <col min="14639" max="14639" width="2.42578125" style="97" customWidth="1"/>
    <col min="14640" max="14640" width="12.7109375" style="97" customWidth="1"/>
    <col min="14641" max="14641" width="1.5703125" style="97" customWidth="1"/>
    <col min="14642" max="14642" width="10.140625" style="97" customWidth="1"/>
    <col min="14643" max="14643" width="2.42578125" style="97" customWidth="1"/>
    <col min="14644" max="14644" width="13.5703125" style="97" customWidth="1"/>
    <col min="14645" max="14645" width="2.42578125" style="97" customWidth="1"/>
    <col min="14646" max="14646" width="5" style="97" customWidth="1"/>
    <col min="14647" max="14647" width="1.5703125" style="97" customWidth="1"/>
    <col min="14648" max="14648" width="9.28515625" style="97" customWidth="1"/>
    <col min="14649" max="14649" width="1.5703125" style="97" customWidth="1"/>
    <col min="14650" max="14650" width="12.7109375" style="97" customWidth="1"/>
    <col min="14651" max="14651" width="1.5703125" style="97" customWidth="1"/>
    <col min="14652" max="14652" width="12.7109375" style="97" customWidth="1"/>
    <col min="14653" max="14653" width="1.5703125" style="97" customWidth="1"/>
    <col min="14654" max="14654" width="12.7109375" style="97" customWidth="1"/>
    <col min="14655" max="14848" width="12.7109375" style="97"/>
    <col min="14849" max="14849" width="5" style="97" customWidth="1"/>
    <col min="14850" max="14850" width="1.28515625" style="97" customWidth="1"/>
    <col min="14851" max="14851" width="17.85546875" style="97" customWidth="1"/>
    <col min="14852" max="14852" width="1.28515625" style="97" customWidth="1"/>
    <col min="14853" max="14853" width="13.5703125" style="97" customWidth="1"/>
    <col min="14854" max="14854" width="1.5703125" style="97" customWidth="1"/>
    <col min="14855" max="14855" width="9.28515625" style="97" customWidth="1"/>
    <col min="14856" max="14856" width="1.5703125" style="97" customWidth="1"/>
    <col min="14857" max="14857" width="9.28515625" style="97" customWidth="1"/>
    <col min="14858" max="14858" width="1.5703125" style="97" customWidth="1"/>
    <col min="14859" max="14859" width="13.5703125" style="97" customWidth="1"/>
    <col min="14860" max="14860" width="1.5703125" style="97" customWidth="1"/>
    <col min="14861" max="14861" width="9.28515625" style="97" customWidth="1"/>
    <col min="14862" max="14862" width="1.5703125" style="97" customWidth="1"/>
    <col min="14863" max="14863" width="9.28515625" style="97" customWidth="1"/>
    <col min="14864" max="14864" width="1.5703125" style="97" customWidth="1"/>
    <col min="14865" max="14865" width="13.5703125" style="97" customWidth="1"/>
    <col min="14866" max="14866" width="1.5703125" style="97" customWidth="1"/>
    <col min="14867" max="14867" width="13.5703125" style="97" customWidth="1"/>
    <col min="14868" max="14868" width="1.5703125" style="97" customWidth="1"/>
    <col min="14869" max="14869" width="11" style="97" customWidth="1"/>
    <col min="14870" max="14870" width="1.5703125" style="97" customWidth="1"/>
    <col min="14871" max="14871" width="11" style="97" customWidth="1"/>
    <col min="14872" max="14872" width="1.5703125" style="97" customWidth="1"/>
    <col min="14873" max="14873" width="11" style="97" customWidth="1"/>
    <col min="14874" max="14874" width="1.5703125" style="97" customWidth="1"/>
    <col min="14875" max="14875" width="10.140625" style="97" customWidth="1"/>
    <col min="14876" max="14877" width="2.42578125" style="97" customWidth="1"/>
    <col min="14878" max="14878" width="14.42578125" style="97" customWidth="1"/>
    <col min="14879" max="14879" width="1.5703125" style="97" customWidth="1"/>
    <col min="14880" max="14880" width="14.42578125" style="97" customWidth="1"/>
    <col min="14881" max="14881" width="1.5703125" style="97" customWidth="1"/>
    <col min="14882" max="14882" width="9.28515625" style="97" customWidth="1"/>
    <col min="14883" max="14883" width="1.5703125" style="97" customWidth="1"/>
    <col min="14884" max="14884" width="9.28515625" style="97" customWidth="1"/>
    <col min="14885" max="14885" width="2.42578125" style="97" customWidth="1"/>
    <col min="14886" max="14886" width="14.42578125" style="97" customWidth="1"/>
    <col min="14887" max="14887" width="2.42578125" style="97" customWidth="1"/>
    <col min="14888" max="14888" width="14.42578125" style="97" customWidth="1"/>
    <col min="14889" max="14889" width="1.5703125" style="97" customWidth="1"/>
    <col min="14890" max="14890" width="11" style="97" customWidth="1"/>
    <col min="14891" max="14891" width="2.42578125" style="97" customWidth="1"/>
    <col min="14892" max="14892" width="12.7109375" style="97" customWidth="1"/>
    <col min="14893" max="14893" width="1.5703125" style="97" customWidth="1"/>
    <col min="14894" max="14894" width="10.140625" style="97" customWidth="1"/>
    <col min="14895" max="14895" width="2.42578125" style="97" customWidth="1"/>
    <col min="14896" max="14896" width="12.7109375" style="97" customWidth="1"/>
    <col min="14897" max="14897" width="1.5703125" style="97" customWidth="1"/>
    <col min="14898" max="14898" width="10.140625" style="97" customWidth="1"/>
    <col min="14899" max="14899" width="2.42578125" style="97" customWidth="1"/>
    <col min="14900" max="14900" width="13.5703125" style="97" customWidth="1"/>
    <col min="14901" max="14901" width="2.42578125" style="97" customWidth="1"/>
    <col min="14902" max="14902" width="5" style="97" customWidth="1"/>
    <col min="14903" max="14903" width="1.5703125" style="97" customWidth="1"/>
    <col min="14904" max="14904" width="9.28515625" style="97" customWidth="1"/>
    <col min="14905" max="14905" width="1.5703125" style="97" customWidth="1"/>
    <col min="14906" max="14906" width="12.7109375" style="97" customWidth="1"/>
    <col min="14907" max="14907" width="1.5703125" style="97" customWidth="1"/>
    <col min="14908" max="14908" width="12.7109375" style="97" customWidth="1"/>
    <col min="14909" max="14909" width="1.5703125" style="97" customWidth="1"/>
    <col min="14910" max="14910" width="12.7109375" style="97" customWidth="1"/>
    <col min="14911" max="15104" width="12.7109375" style="97"/>
    <col min="15105" max="15105" width="5" style="97" customWidth="1"/>
    <col min="15106" max="15106" width="1.28515625" style="97" customWidth="1"/>
    <col min="15107" max="15107" width="17.85546875" style="97" customWidth="1"/>
    <col min="15108" max="15108" width="1.28515625" style="97" customWidth="1"/>
    <col min="15109" max="15109" width="13.5703125" style="97" customWidth="1"/>
    <col min="15110" max="15110" width="1.5703125" style="97" customWidth="1"/>
    <col min="15111" max="15111" width="9.28515625" style="97" customWidth="1"/>
    <col min="15112" max="15112" width="1.5703125" style="97" customWidth="1"/>
    <col min="15113" max="15113" width="9.28515625" style="97" customWidth="1"/>
    <col min="15114" max="15114" width="1.5703125" style="97" customWidth="1"/>
    <col min="15115" max="15115" width="13.5703125" style="97" customWidth="1"/>
    <col min="15116" max="15116" width="1.5703125" style="97" customWidth="1"/>
    <col min="15117" max="15117" width="9.28515625" style="97" customWidth="1"/>
    <col min="15118" max="15118" width="1.5703125" style="97" customWidth="1"/>
    <col min="15119" max="15119" width="9.28515625" style="97" customWidth="1"/>
    <col min="15120" max="15120" width="1.5703125" style="97" customWidth="1"/>
    <col min="15121" max="15121" width="13.5703125" style="97" customWidth="1"/>
    <col min="15122" max="15122" width="1.5703125" style="97" customWidth="1"/>
    <col min="15123" max="15123" width="13.5703125" style="97" customWidth="1"/>
    <col min="15124" max="15124" width="1.5703125" style="97" customWidth="1"/>
    <col min="15125" max="15125" width="11" style="97" customWidth="1"/>
    <col min="15126" max="15126" width="1.5703125" style="97" customWidth="1"/>
    <col min="15127" max="15127" width="11" style="97" customWidth="1"/>
    <col min="15128" max="15128" width="1.5703125" style="97" customWidth="1"/>
    <col min="15129" max="15129" width="11" style="97" customWidth="1"/>
    <col min="15130" max="15130" width="1.5703125" style="97" customWidth="1"/>
    <col min="15131" max="15131" width="10.140625" style="97" customWidth="1"/>
    <col min="15132" max="15133" width="2.42578125" style="97" customWidth="1"/>
    <col min="15134" max="15134" width="14.42578125" style="97" customWidth="1"/>
    <col min="15135" max="15135" width="1.5703125" style="97" customWidth="1"/>
    <col min="15136" max="15136" width="14.42578125" style="97" customWidth="1"/>
    <col min="15137" max="15137" width="1.5703125" style="97" customWidth="1"/>
    <col min="15138" max="15138" width="9.28515625" style="97" customWidth="1"/>
    <col min="15139" max="15139" width="1.5703125" style="97" customWidth="1"/>
    <col min="15140" max="15140" width="9.28515625" style="97" customWidth="1"/>
    <col min="15141" max="15141" width="2.42578125" style="97" customWidth="1"/>
    <col min="15142" max="15142" width="14.42578125" style="97" customWidth="1"/>
    <col min="15143" max="15143" width="2.42578125" style="97" customWidth="1"/>
    <col min="15144" max="15144" width="14.42578125" style="97" customWidth="1"/>
    <col min="15145" max="15145" width="1.5703125" style="97" customWidth="1"/>
    <col min="15146" max="15146" width="11" style="97" customWidth="1"/>
    <col min="15147" max="15147" width="2.42578125" style="97" customWidth="1"/>
    <col min="15148" max="15148" width="12.7109375" style="97" customWidth="1"/>
    <col min="15149" max="15149" width="1.5703125" style="97" customWidth="1"/>
    <col min="15150" max="15150" width="10.140625" style="97" customWidth="1"/>
    <col min="15151" max="15151" width="2.42578125" style="97" customWidth="1"/>
    <col min="15152" max="15152" width="12.7109375" style="97" customWidth="1"/>
    <col min="15153" max="15153" width="1.5703125" style="97" customWidth="1"/>
    <col min="15154" max="15154" width="10.140625" style="97" customWidth="1"/>
    <col min="15155" max="15155" width="2.42578125" style="97" customWidth="1"/>
    <col min="15156" max="15156" width="13.5703125" style="97" customWidth="1"/>
    <col min="15157" max="15157" width="2.42578125" style="97" customWidth="1"/>
    <col min="15158" max="15158" width="5" style="97" customWidth="1"/>
    <col min="15159" max="15159" width="1.5703125" style="97" customWidth="1"/>
    <col min="15160" max="15160" width="9.28515625" style="97" customWidth="1"/>
    <col min="15161" max="15161" width="1.5703125" style="97" customWidth="1"/>
    <col min="15162" max="15162" width="12.7109375" style="97" customWidth="1"/>
    <col min="15163" max="15163" width="1.5703125" style="97" customWidth="1"/>
    <col min="15164" max="15164" width="12.7109375" style="97" customWidth="1"/>
    <col min="15165" max="15165" width="1.5703125" style="97" customWidth="1"/>
    <col min="15166" max="15166" width="12.7109375" style="97" customWidth="1"/>
    <col min="15167" max="15360" width="12.7109375" style="97"/>
    <col min="15361" max="15361" width="5" style="97" customWidth="1"/>
    <col min="15362" max="15362" width="1.28515625" style="97" customWidth="1"/>
    <col min="15363" max="15363" width="17.85546875" style="97" customWidth="1"/>
    <col min="15364" max="15364" width="1.28515625" style="97" customWidth="1"/>
    <col min="15365" max="15365" width="13.5703125" style="97" customWidth="1"/>
    <col min="15366" max="15366" width="1.5703125" style="97" customWidth="1"/>
    <col min="15367" max="15367" width="9.28515625" style="97" customWidth="1"/>
    <col min="15368" max="15368" width="1.5703125" style="97" customWidth="1"/>
    <col min="15369" max="15369" width="9.28515625" style="97" customWidth="1"/>
    <col min="15370" max="15370" width="1.5703125" style="97" customWidth="1"/>
    <col min="15371" max="15371" width="13.5703125" style="97" customWidth="1"/>
    <col min="15372" max="15372" width="1.5703125" style="97" customWidth="1"/>
    <col min="15373" max="15373" width="9.28515625" style="97" customWidth="1"/>
    <col min="15374" max="15374" width="1.5703125" style="97" customWidth="1"/>
    <col min="15375" max="15375" width="9.28515625" style="97" customWidth="1"/>
    <col min="15376" max="15376" width="1.5703125" style="97" customWidth="1"/>
    <col min="15377" max="15377" width="13.5703125" style="97" customWidth="1"/>
    <col min="15378" max="15378" width="1.5703125" style="97" customWidth="1"/>
    <col min="15379" max="15379" width="13.5703125" style="97" customWidth="1"/>
    <col min="15380" max="15380" width="1.5703125" style="97" customWidth="1"/>
    <col min="15381" max="15381" width="11" style="97" customWidth="1"/>
    <col min="15382" max="15382" width="1.5703125" style="97" customWidth="1"/>
    <col min="15383" max="15383" width="11" style="97" customWidth="1"/>
    <col min="15384" max="15384" width="1.5703125" style="97" customWidth="1"/>
    <col min="15385" max="15385" width="11" style="97" customWidth="1"/>
    <col min="15386" max="15386" width="1.5703125" style="97" customWidth="1"/>
    <col min="15387" max="15387" width="10.140625" style="97" customWidth="1"/>
    <col min="15388" max="15389" width="2.42578125" style="97" customWidth="1"/>
    <col min="15390" max="15390" width="14.42578125" style="97" customWidth="1"/>
    <col min="15391" max="15391" width="1.5703125" style="97" customWidth="1"/>
    <col min="15392" max="15392" width="14.42578125" style="97" customWidth="1"/>
    <col min="15393" max="15393" width="1.5703125" style="97" customWidth="1"/>
    <col min="15394" max="15394" width="9.28515625" style="97" customWidth="1"/>
    <col min="15395" max="15395" width="1.5703125" style="97" customWidth="1"/>
    <col min="15396" max="15396" width="9.28515625" style="97" customWidth="1"/>
    <col min="15397" max="15397" width="2.42578125" style="97" customWidth="1"/>
    <col min="15398" max="15398" width="14.42578125" style="97" customWidth="1"/>
    <col min="15399" max="15399" width="2.42578125" style="97" customWidth="1"/>
    <col min="15400" max="15400" width="14.42578125" style="97" customWidth="1"/>
    <col min="15401" max="15401" width="1.5703125" style="97" customWidth="1"/>
    <col min="15402" max="15402" width="11" style="97" customWidth="1"/>
    <col min="15403" max="15403" width="2.42578125" style="97" customWidth="1"/>
    <col min="15404" max="15404" width="12.7109375" style="97" customWidth="1"/>
    <col min="15405" max="15405" width="1.5703125" style="97" customWidth="1"/>
    <col min="15406" max="15406" width="10.140625" style="97" customWidth="1"/>
    <col min="15407" max="15407" width="2.42578125" style="97" customWidth="1"/>
    <col min="15408" max="15408" width="12.7109375" style="97" customWidth="1"/>
    <col min="15409" max="15409" width="1.5703125" style="97" customWidth="1"/>
    <col min="15410" max="15410" width="10.140625" style="97" customWidth="1"/>
    <col min="15411" max="15411" width="2.42578125" style="97" customWidth="1"/>
    <col min="15412" max="15412" width="13.5703125" style="97" customWidth="1"/>
    <col min="15413" max="15413" width="2.42578125" style="97" customWidth="1"/>
    <col min="15414" max="15414" width="5" style="97" customWidth="1"/>
    <col min="15415" max="15415" width="1.5703125" style="97" customWidth="1"/>
    <col min="15416" max="15416" width="9.28515625" style="97" customWidth="1"/>
    <col min="15417" max="15417" width="1.5703125" style="97" customWidth="1"/>
    <col min="15418" max="15418" width="12.7109375" style="97" customWidth="1"/>
    <col min="15419" max="15419" width="1.5703125" style="97" customWidth="1"/>
    <col min="15420" max="15420" width="12.7109375" style="97" customWidth="1"/>
    <col min="15421" max="15421" width="1.5703125" style="97" customWidth="1"/>
    <col min="15422" max="15422" width="12.7109375" style="97" customWidth="1"/>
    <col min="15423" max="15616" width="12.7109375" style="97"/>
    <col min="15617" max="15617" width="5" style="97" customWidth="1"/>
    <col min="15618" max="15618" width="1.28515625" style="97" customWidth="1"/>
    <col min="15619" max="15619" width="17.85546875" style="97" customWidth="1"/>
    <col min="15620" max="15620" width="1.28515625" style="97" customWidth="1"/>
    <col min="15621" max="15621" width="13.5703125" style="97" customWidth="1"/>
    <col min="15622" max="15622" width="1.5703125" style="97" customWidth="1"/>
    <col min="15623" max="15623" width="9.28515625" style="97" customWidth="1"/>
    <col min="15624" max="15624" width="1.5703125" style="97" customWidth="1"/>
    <col min="15625" max="15625" width="9.28515625" style="97" customWidth="1"/>
    <col min="15626" max="15626" width="1.5703125" style="97" customWidth="1"/>
    <col min="15627" max="15627" width="13.5703125" style="97" customWidth="1"/>
    <col min="15628" max="15628" width="1.5703125" style="97" customWidth="1"/>
    <col min="15629" max="15629" width="9.28515625" style="97" customWidth="1"/>
    <col min="15630" max="15630" width="1.5703125" style="97" customWidth="1"/>
    <col min="15631" max="15631" width="9.28515625" style="97" customWidth="1"/>
    <col min="15632" max="15632" width="1.5703125" style="97" customWidth="1"/>
    <col min="15633" max="15633" width="13.5703125" style="97" customWidth="1"/>
    <col min="15634" max="15634" width="1.5703125" style="97" customWidth="1"/>
    <col min="15635" max="15635" width="13.5703125" style="97" customWidth="1"/>
    <col min="15636" max="15636" width="1.5703125" style="97" customWidth="1"/>
    <col min="15637" max="15637" width="11" style="97" customWidth="1"/>
    <col min="15638" max="15638" width="1.5703125" style="97" customWidth="1"/>
    <col min="15639" max="15639" width="11" style="97" customWidth="1"/>
    <col min="15640" max="15640" width="1.5703125" style="97" customWidth="1"/>
    <col min="15641" max="15641" width="11" style="97" customWidth="1"/>
    <col min="15642" max="15642" width="1.5703125" style="97" customWidth="1"/>
    <col min="15643" max="15643" width="10.140625" style="97" customWidth="1"/>
    <col min="15644" max="15645" width="2.42578125" style="97" customWidth="1"/>
    <col min="15646" max="15646" width="14.42578125" style="97" customWidth="1"/>
    <col min="15647" max="15647" width="1.5703125" style="97" customWidth="1"/>
    <col min="15648" max="15648" width="14.42578125" style="97" customWidth="1"/>
    <col min="15649" max="15649" width="1.5703125" style="97" customWidth="1"/>
    <col min="15650" max="15650" width="9.28515625" style="97" customWidth="1"/>
    <col min="15651" max="15651" width="1.5703125" style="97" customWidth="1"/>
    <col min="15652" max="15652" width="9.28515625" style="97" customWidth="1"/>
    <col min="15653" max="15653" width="2.42578125" style="97" customWidth="1"/>
    <col min="15654" max="15654" width="14.42578125" style="97" customWidth="1"/>
    <col min="15655" max="15655" width="2.42578125" style="97" customWidth="1"/>
    <col min="15656" max="15656" width="14.42578125" style="97" customWidth="1"/>
    <col min="15657" max="15657" width="1.5703125" style="97" customWidth="1"/>
    <col min="15658" max="15658" width="11" style="97" customWidth="1"/>
    <col min="15659" max="15659" width="2.42578125" style="97" customWidth="1"/>
    <col min="15660" max="15660" width="12.7109375" style="97" customWidth="1"/>
    <col min="15661" max="15661" width="1.5703125" style="97" customWidth="1"/>
    <col min="15662" max="15662" width="10.140625" style="97" customWidth="1"/>
    <col min="15663" max="15663" width="2.42578125" style="97" customWidth="1"/>
    <col min="15664" max="15664" width="12.7109375" style="97" customWidth="1"/>
    <col min="15665" max="15665" width="1.5703125" style="97" customWidth="1"/>
    <col min="15666" max="15666" width="10.140625" style="97" customWidth="1"/>
    <col min="15667" max="15667" width="2.42578125" style="97" customWidth="1"/>
    <col min="15668" max="15668" width="13.5703125" style="97" customWidth="1"/>
    <col min="15669" max="15669" width="2.42578125" style="97" customWidth="1"/>
    <col min="15670" max="15670" width="5" style="97" customWidth="1"/>
    <col min="15671" max="15671" width="1.5703125" style="97" customWidth="1"/>
    <col min="15672" max="15672" width="9.28515625" style="97" customWidth="1"/>
    <col min="15673" max="15673" width="1.5703125" style="97" customWidth="1"/>
    <col min="15674" max="15674" width="12.7109375" style="97" customWidth="1"/>
    <col min="15675" max="15675" width="1.5703125" style="97" customWidth="1"/>
    <col min="15676" max="15676" width="12.7109375" style="97" customWidth="1"/>
    <col min="15677" max="15677" width="1.5703125" style="97" customWidth="1"/>
    <col min="15678" max="15678" width="12.7109375" style="97" customWidth="1"/>
    <col min="15679" max="15872" width="12.7109375" style="97"/>
    <col min="15873" max="15873" width="5" style="97" customWidth="1"/>
    <col min="15874" max="15874" width="1.28515625" style="97" customWidth="1"/>
    <col min="15875" max="15875" width="17.85546875" style="97" customWidth="1"/>
    <col min="15876" max="15876" width="1.28515625" style="97" customWidth="1"/>
    <col min="15877" max="15877" width="13.5703125" style="97" customWidth="1"/>
    <col min="15878" max="15878" width="1.5703125" style="97" customWidth="1"/>
    <col min="15879" max="15879" width="9.28515625" style="97" customWidth="1"/>
    <col min="15880" max="15880" width="1.5703125" style="97" customWidth="1"/>
    <col min="15881" max="15881" width="9.28515625" style="97" customWidth="1"/>
    <col min="15882" max="15882" width="1.5703125" style="97" customWidth="1"/>
    <col min="15883" max="15883" width="13.5703125" style="97" customWidth="1"/>
    <col min="15884" max="15884" width="1.5703125" style="97" customWidth="1"/>
    <col min="15885" max="15885" width="9.28515625" style="97" customWidth="1"/>
    <col min="15886" max="15886" width="1.5703125" style="97" customWidth="1"/>
    <col min="15887" max="15887" width="9.28515625" style="97" customWidth="1"/>
    <col min="15888" max="15888" width="1.5703125" style="97" customWidth="1"/>
    <col min="15889" max="15889" width="13.5703125" style="97" customWidth="1"/>
    <col min="15890" max="15890" width="1.5703125" style="97" customWidth="1"/>
    <col min="15891" max="15891" width="13.5703125" style="97" customWidth="1"/>
    <col min="15892" max="15892" width="1.5703125" style="97" customWidth="1"/>
    <col min="15893" max="15893" width="11" style="97" customWidth="1"/>
    <col min="15894" max="15894" width="1.5703125" style="97" customWidth="1"/>
    <col min="15895" max="15895" width="11" style="97" customWidth="1"/>
    <col min="15896" max="15896" width="1.5703125" style="97" customWidth="1"/>
    <col min="15897" max="15897" width="11" style="97" customWidth="1"/>
    <col min="15898" max="15898" width="1.5703125" style="97" customWidth="1"/>
    <col min="15899" max="15899" width="10.140625" style="97" customWidth="1"/>
    <col min="15900" max="15901" width="2.42578125" style="97" customWidth="1"/>
    <col min="15902" max="15902" width="14.42578125" style="97" customWidth="1"/>
    <col min="15903" max="15903" width="1.5703125" style="97" customWidth="1"/>
    <col min="15904" max="15904" width="14.42578125" style="97" customWidth="1"/>
    <col min="15905" max="15905" width="1.5703125" style="97" customWidth="1"/>
    <col min="15906" max="15906" width="9.28515625" style="97" customWidth="1"/>
    <col min="15907" max="15907" width="1.5703125" style="97" customWidth="1"/>
    <col min="15908" max="15908" width="9.28515625" style="97" customWidth="1"/>
    <col min="15909" max="15909" width="2.42578125" style="97" customWidth="1"/>
    <col min="15910" max="15910" width="14.42578125" style="97" customWidth="1"/>
    <col min="15911" max="15911" width="2.42578125" style="97" customWidth="1"/>
    <col min="15912" max="15912" width="14.42578125" style="97" customWidth="1"/>
    <col min="15913" max="15913" width="1.5703125" style="97" customWidth="1"/>
    <col min="15914" max="15914" width="11" style="97" customWidth="1"/>
    <col min="15915" max="15915" width="2.42578125" style="97" customWidth="1"/>
    <col min="15916" max="15916" width="12.7109375" style="97" customWidth="1"/>
    <col min="15917" max="15917" width="1.5703125" style="97" customWidth="1"/>
    <col min="15918" max="15918" width="10.140625" style="97" customWidth="1"/>
    <col min="15919" max="15919" width="2.42578125" style="97" customWidth="1"/>
    <col min="15920" max="15920" width="12.7109375" style="97" customWidth="1"/>
    <col min="15921" max="15921" width="1.5703125" style="97" customWidth="1"/>
    <col min="15922" max="15922" width="10.140625" style="97" customWidth="1"/>
    <col min="15923" max="15923" width="2.42578125" style="97" customWidth="1"/>
    <col min="15924" max="15924" width="13.5703125" style="97" customWidth="1"/>
    <col min="15925" max="15925" width="2.42578125" style="97" customWidth="1"/>
    <col min="15926" max="15926" width="5" style="97" customWidth="1"/>
    <col min="15927" max="15927" width="1.5703125" style="97" customWidth="1"/>
    <col min="15928" max="15928" width="9.28515625" style="97" customWidth="1"/>
    <col min="15929" max="15929" width="1.5703125" style="97" customWidth="1"/>
    <col min="15930" max="15930" width="12.7109375" style="97" customWidth="1"/>
    <col min="15931" max="15931" width="1.5703125" style="97" customWidth="1"/>
    <col min="15932" max="15932" width="12.7109375" style="97" customWidth="1"/>
    <col min="15933" max="15933" width="1.5703125" style="97" customWidth="1"/>
    <col min="15934" max="15934" width="12.7109375" style="97" customWidth="1"/>
    <col min="15935" max="16128" width="12.7109375" style="97"/>
    <col min="16129" max="16129" width="5" style="97" customWidth="1"/>
    <col min="16130" max="16130" width="1.28515625" style="97" customWidth="1"/>
    <col min="16131" max="16131" width="17.85546875" style="97" customWidth="1"/>
    <col min="16132" max="16132" width="1.28515625" style="97" customWidth="1"/>
    <col min="16133" max="16133" width="13.5703125" style="97" customWidth="1"/>
    <col min="16134" max="16134" width="1.5703125" style="97" customWidth="1"/>
    <col min="16135" max="16135" width="9.28515625" style="97" customWidth="1"/>
    <col min="16136" max="16136" width="1.5703125" style="97" customWidth="1"/>
    <col min="16137" max="16137" width="9.28515625" style="97" customWidth="1"/>
    <col min="16138" max="16138" width="1.5703125" style="97" customWidth="1"/>
    <col min="16139" max="16139" width="13.5703125" style="97" customWidth="1"/>
    <col min="16140" max="16140" width="1.5703125" style="97" customWidth="1"/>
    <col min="16141" max="16141" width="9.28515625" style="97" customWidth="1"/>
    <col min="16142" max="16142" width="1.5703125" style="97" customWidth="1"/>
    <col min="16143" max="16143" width="9.28515625" style="97" customWidth="1"/>
    <col min="16144" max="16144" width="1.5703125" style="97" customWidth="1"/>
    <col min="16145" max="16145" width="13.5703125" style="97" customWidth="1"/>
    <col min="16146" max="16146" width="1.5703125" style="97" customWidth="1"/>
    <col min="16147" max="16147" width="13.5703125" style="97" customWidth="1"/>
    <col min="16148" max="16148" width="1.5703125" style="97" customWidth="1"/>
    <col min="16149" max="16149" width="11" style="97" customWidth="1"/>
    <col min="16150" max="16150" width="1.5703125" style="97" customWidth="1"/>
    <col min="16151" max="16151" width="11" style="97" customWidth="1"/>
    <col min="16152" max="16152" width="1.5703125" style="97" customWidth="1"/>
    <col min="16153" max="16153" width="11" style="97" customWidth="1"/>
    <col min="16154" max="16154" width="1.5703125" style="97" customWidth="1"/>
    <col min="16155" max="16155" width="10.140625" style="97" customWidth="1"/>
    <col min="16156" max="16157" width="2.42578125" style="97" customWidth="1"/>
    <col min="16158" max="16158" width="14.42578125" style="97" customWidth="1"/>
    <col min="16159" max="16159" width="1.5703125" style="97" customWidth="1"/>
    <col min="16160" max="16160" width="14.42578125" style="97" customWidth="1"/>
    <col min="16161" max="16161" width="1.5703125" style="97" customWidth="1"/>
    <col min="16162" max="16162" width="9.28515625" style="97" customWidth="1"/>
    <col min="16163" max="16163" width="1.5703125" style="97" customWidth="1"/>
    <col min="16164" max="16164" width="9.28515625" style="97" customWidth="1"/>
    <col min="16165" max="16165" width="2.42578125" style="97" customWidth="1"/>
    <col min="16166" max="16166" width="14.42578125" style="97" customWidth="1"/>
    <col min="16167" max="16167" width="2.42578125" style="97" customWidth="1"/>
    <col min="16168" max="16168" width="14.42578125" style="97" customWidth="1"/>
    <col min="16169" max="16169" width="1.5703125" style="97" customWidth="1"/>
    <col min="16170" max="16170" width="11" style="97" customWidth="1"/>
    <col min="16171" max="16171" width="2.42578125" style="97" customWidth="1"/>
    <col min="16172" max="16172" width="12.7109375" style="97" customWidth="1"/>
    <col min="16173" max="16173" width="1.5703125" style="97" customWidth="1"/>
    <col min="16174" max="16174" width="10.140625" style="97" customWidth="1"/>
    <col min="16175" max="16175" width="2.42578125" style="97" customWidth="1"/>
    <col min="16176" max="16176" width="12.7109375" style="97" customWidth="1"/>
    <col min="16177" max="16177" width="1.5703125" style="97" customWidth="1"/>
    <col min="16178" max="16178" width="10.140625" style="97" customWidth="1"/>
    <col min="16179" max="16179" width="2.42578125" style="97" customWidth="1"/>
    <col min="16180" max="16180" width="13.5703125" style="97" customWidth="1"/>
    <col min="16181" max="16181" width="2.42578125" style="97" customWidth="1"/>
    <col min="16182" max="16182" width="5" style="97" customWidth="1"/>
    <col min="16183" max="16183" width="1.5703125" style="97" customWidth="1"/>
    <col min="16184" max="16184" width="9.28515625" style="97" customWidth="1"/>
    <col min="16185" max="16185" width="1.5703125" style="97" customWidth="1"/>
    <col min="16186" max="16186" width="12.7109375" style="97" customWidth="1"/>
    <col min="16187" max="16187" width="1.5703125" style="97" customWidth="1"/>
    <col min="16188" max="16188" width="12.7109375" style="97" customWidth="1"/>
    <col min="16189" max="16189" width="1.5703125" style="97" customWidth="1"/>
    <col min="16190" max="16190" width="12.7109375" style="97" customWidth="1"/>
    <col min="16191" max="16384" width="12.7109375" style="97"/>
  </cols>
  <sheetData>
    <row r="1" spans="1:62" ht="10.5" customHeight="1"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80" t="s">
        <v>40</v>
      </c>
      <c r="AB1" s="103"/>
      <c r="AC1" s="103"/>
      <c r="AD1" s="174" t="s">
        <v>41</v>
      </c>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80" t="s">
        <v>386</v>
      </c>
      <c r="BC1" s="103"/>
      <c r="BD1" s="103"/>
      <c r="BE1" s="103"/>
      <c r="BF1" s="103"/>
      <c r="BG1" s="103"/>
      <c r="BH1" s="103"/>
      <c r="BI1" s="103"/>
      <c r="BJ1" s="103"/>
    </row>
    <row r="2" spans="1:62" ht="10.5" customHeight="1" x14ac:dyDescent="0.25">
      <c r="A2" s="168"/>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80" t="s">
        <v>387</v>
      </c>
      <c r="AB2" s="103"/>
      <c r="AC2" s="103"/>
      <c r="AD2" s="174" t="s">
        <v>388</v>
      </c>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80" t="s">
        <v>45</v>
      </c>
      <c r="BC2" s="103"/>
      <c r="BD2" s="103"/>
      <c r="BE2" s="103"/>
      <c r="BF2" s="103"/>
      <c r="BG2" s="103"/>
      <c r="BH2" s="103"/>
      <c r="BI2" s="103"/>
      <c r="BJ2" s="103"/>
    </row>
    <row r="3" spans="1:62" ht="10.5" customHeight="1" x14ac:dyDescent="0.25">
      <c r="A3" s="108"/>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80" t="s">
        <v>46</v>
      </c>
      <c r="AB3" s="103"/>
      <c r="AC3" s="103"/>
      <c r="AD3" s="181" t="s">
        <v>47</v>
      </c>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row>
    <row r="4" spans="1:62" ht="9.6" customHeight="1" x14ac:dyDescent="0.25">
      <c r="A4" s="103"/>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82" t="s">
        <v>389</v>
      </c>
      <c r="AO4" s="182"/>
      <c r="AP4" s="182"/>
      <c r="AQ4" s="182"/>
      <c r="AR4" s="182"/>
      <c r="AS4" s="182"/>
      <c r="AT4" s="182"/>
      <c r="AU4" s="182"/>
      <c r="AV4" s="182"/>
      <c r="AW4" s="182"/>
      <c r="AX4" s="182"/>
      <c r="AY4" s="182"/>
      <c r="AZ4" s="182"/>
      <c r="BA4" s="103"/>
      <c r="BB4" s="103"/>
      <c r="BC4" s="103"/>
      <c r="BD4" s="103"/>
      <c r="BE4" s="103"/>
      <c r="BF4" s="103"/>
      <c r="BG4" s="103"/>
      <c r="BH4" s="103"/>
      <c r="BI4" s="103"/>
      <c r="BJ4" s="103"/>
    </row>
    <row r="5" spans="1:62" ht="9.6" customHeight="1" x14ac:dyDescent="0.25">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row>
    <row r="6" spans="1:62" ht="9.6" customHeight="1" x14ac:dyDescent="0.25">
      <c r="A6" s="103"/>
      <c r="B6" s="103"/>
      <c r="C6" s="103"/>
      <c r="D6" s="103"/>
      <c r="E6" s="182" t="s">
        <v>390</v>
      </c>
      <c r="F6" s="182"/>
      <c r="G6" s="182"/>
      <c r="H6" s="182"/>
      <c r="I6" s="182"/>
      <c r="J6" s="103"/>
      <c r="K6" s="182" t="s">
        <v>391</v>
      </c>
      <c r="L6" s="182"/>
      <c r="M6" s="182"/>
      <c r="N6" s="182"/>
      <c r="O6" s="182"/>
      <c r="P6" s="182"/>
      <c r="Q6" s="182"/>
      <c r="R6" s="182"/>
      <c r="S6" s="182"/>
      <c r="T6" s="182"/>
      <c r="U6" s="182"/>
      <c r="V6" s="182"/>
      <c r="W6" s="182"/>
      <c r="X6" s="182"/>
      <c r="Y6" s="182"/>
      <c r="Z6" s="182"/>
      <c r="AA6" s="182"/>
      <c r="AB6" s="184"/>
      <c r="AC6" s="184"/>
      <c r="AD6" s="182"/>
      <c r="AE6" s="103"/>
      <c r="AF6" s="182" t="s">
        <v>392</v>
      </c>
      <c r="AG6" s="182"/>
      <c r="AH6" s="182"/>
      <c r="AI6" s="182"/>
      <c r="AJ6" s="182"/>
      <c r="AK6" s="103"/>
      <c r="AL6" s="103"/>
      <c r="AM6" s="103"/>
      <c r="AN6" s="103"/>
      <c r="AO6" s="103"/>
      <c r="AP6" s="103"/>
      <c r="AQ6" s="103"/>
      <c r="AR6" s="182" t="s">
        <v>393</v>
      </c>
      <c r="AS6" s="182"/>
      <c r="AT6" s="182"/>
      <c r="AU6" s="182"/>
      <c r="AV6" s="182"/>
      <c r="AW6" s="182"/>
      <c r="AX6" s="182"/>
      <c r="AY6" s="103"/>
      <c r="AZ6" s="103"/>
      <c r="BA6" s="103"/>
      <c r="BB6" s="103"/>
      <c r="BC6" s="103"/>
      <c r="BD6" s="103"/>
      <c r="BE6" s="103"/>
      <c r="BF6" s="103"/>
      <c r="BG6" s="103"/>
      <c r="BH6" s="103"/>
      <c r="BI6" s="103"/>
      <c r="BJ6" s="103"/>
    </row>
    <row r="7" spans="1:62" ht="9.6" customHeight="1"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84" t="s">
        <v>394</v>
      </c>
      <c r="AO7" s="184"/>
      <c r="AP7" s="184"/>
      <c r="AQ7" s="103"/>
      <c r="AR7" s="103"/>
      <c r="AS7" s="103"/>
      <c r="AT7" s="103"/>
      <c r="AU7" s="103"/>
      <c r="AV7" s="103"/>
      <c r="AW7" s="103"/>
      <c r="AX7" s="103"/>
      <c r="AY7" s="103"/>
      <c r="AZ7" s="103"/>
      <c r="BA7" s="103"/>
      <c r="BB7" s="103"/>
      <c r="BC7" s="103"/>
      <c r="BD7" s="103"/>
      <c r="BE7" s="103"/>
      <c r="BF7" s="103"/>
      <c r="BG7" s="103"/>
      <c r="BH7" s="103"/>
      <c r="BI7" s="103"/>
      <c r="BJ7" s="103"/>
    </row>
    <row r="8" spans="1:62" ht="9.6" customHeight="1" x14ac:dyDescent="0.25">
      <c r="A8" s="103"/>
      <c r="B8" s="103"/>
      <c r="C8" s="103"/>
      <c r="D8" s="103"/>
      <c r="E8" s="103"/>
      <c r="F8" s="103"/>
      <c r="G8" s="103"/>
      <c r="H8" s="103"/>
      <c r="I8" s="103"/>
      <c r="J8" s="103"/>
      <c r="K8" s="103"/>
      <c r="L8" s="103"/>
      <c r="M8" s="103"/>
      <c r="N8" s="103"/>
      <c r="O8" s="103"/>
      <c r="P8" s="103"/>
      <c r="Q8" s="182" t="s">
        <v>395</v>
      </c>
      <c r="R8" s="182"/>
      <c r="S8" s="182"/>
      <c r="T8" s="182"/>
      <c r="U8" s="182"/>
      <c r="V8" s="182"/>
      <c r="W8" s="182"/>
      <c r="X8" s="182"/>
      <c r="Y8" s="182"/>
      <c r="Z8" s="182"/>
      <c r="AA8" s="182"/>
      <c r="AB8" s="184"/>
      <c r="AC8" s="184"/>
      <c r="AD8" s="182"/>
      <c r="AE8" s="103"/>
      <c r="AF8" s="103"/>
      <c r="AG8" s="103"/>
      <c r="AH8" s="103"/>
      <c r="AI8" s="103"/>
      <c r="AJ8" s="103"/>
      <c r="AK8" s="103"/>
      <c r="AL8" s="103"/>
      <c r="AM8" s="103"/>
      <c r="AN8" s="182" t="s">
        <v>396</v>
      </c>
      <c r="AO8" s="182"/>
      <c r="AP8" s="182"/>
      <c r="AQ8" s="103"/>
      <c r="AR8" s="182" t="s">
        <v>57</v>
      </c>
      <c r="AS8" s="182"/>
      <c r="AT8" s="182"/>
      <c r="AU8" s="103"/>
      <c r="AV8" s="182" t="s">
        <v>58</v>
      </c>
      <c r="AW8" s="182"/>
      <c r="AX8" s="182"/>
      <c r="AY8" s="103"/>
      <c r="AZ8" s="103"/>
      <c r="BA8" s="103"/>
      <c r="BB8" s="103"/>
      <c r="BC8" s="103"/>
      <c r="BD8" s="103"/>
      <c r="BE8" s="103"/>
      <c r="BF8" s="103"/>
      <c r="BG8" s="103"/>
      <c r="BH8" s="103"/>
      <c r="BI8" s="103"/>
      <c r="BJ8" s="103"/>
    </row>
    <row r="9" spans="1:62" ht="9.6" customHeight="1" x14ac:dyDescent="0.25">
      <c r="A9" s="103"/>
      <c r="B9" s="103"/>
      <c r="C9" s="103"/>
      <c r="D9" s="103"/>
      <c r="E9" s="103"/>
      <c r="F9" s="103"/>
      <c r="G9" s="103"/>
      <c r="H9" s="103"/>
      <c r="I9" s="103"/>
      <c r="J9" s="103"/>
      <c r="K9" s="103"/>
      <c r="L9" s="103"/>
      <c r="M9" s="103"/>
      <c r="N9" s="103"/>
      <c r="O9" s="103"/>
      <c r="P9" s="103"/>
      <c r="Q9" s="103"/>
      <c r="R9" s="103"/>
      <c r="S9" s="103"/>
      <c r="T9" s="103"/>
      <c r="U9" s="103"/>
      <c r="V9" s="103"/>
      <c r="W9" s="103"/>
      <c r="X9" s="103"/>
      <c r="Y9" s="123" t="s">
        <v>397</v>
      </c>
      <c r="Z9" s="103"/>
      <c r="AA9" s="103"/>
      <c r="AB9" s="103"/>
      <c r="AC9" s="103"/>
      <c r="AD9" s="123" t="s">
        <v>398</v>
      </c>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23" t="s">
        <v>399</v>
      </c>
      <c r="BI9" s="103"/>
      <c r="BJ9" s="103"/>
    </row>
    <row r="10" spans="1:62" ht="9.6" customHeight="1" x14ac:dyDescent="0.25">
      <c r="A10" s="103"/>
      <c r="B10" s="103"/>
      <c r="C10" s="103"/>
      <c r="D10" s="103"/>
      <c r="E10" s="103"/>
      <c r="F10" s="103"/>
      <c r="G10" s="123" t="s">
        <v>61</v>
      </c>
      <c r="H10" s="103"/>
      <c r="I10" s="123" t="s">
        <v>62</v>
      </c>
      <c r="J10" s="103"/>
      <c r="K10" s="103"/>
      <c r="L10" s="103"/>
      <c r="M10" s="123" t="s">
        <v>61</v>
      </c>
      <c r="N10" s="103"/>
      <c r="O10" s="123" t="s">
        <v>62</v>
      </c>
      <c r="P10" s="103"/>
      <c r="Q10" s="123" t="s">
        <v>400</v>
      </c>
      <c r="R10" s="103"/>
      <c r="S10" s="103"/>
      <c r="T10" s="103"/>
      <c r="U10" s="123" t="s">
        <v>401</v>
      </c>
      <c r="V10" s="103"/>
      <c r="W10" s="123" t="s">
        <v>402</v>
      </c>
      <c r="X10" s="103"/>
      <c r="Y10" s="123" t="s">
        <v>403</v>
      </c>
      <c r="Z10" s="103"/>
      <c r="AA10" s="103"/>
      <c r="AB10" s="103"/>
      <c r="AC10" s="103"/>
      <c r="AD10" s="123" t="s">
        <v>404</v>
      </c>
      <c r="AE10" s="103"/>
      <c r="AF10" s="103"/>
      <c r="AG10" s="103"/>
      <c r="AH10" s="123" t="s">
        <v>61</v>
      </c>
      <c r="AI10" s="103"/>
      <c r="AJ10" s="123" t="s">
        <v>62</v>
      </c>
      <c r="AK10" s="103"/>
      <c r="AL10" s="103"/>
      <c r="AM10" s="103"/>
      <c r="AN10" s="103"/>
      <c r="AO10" s="103"/>
      <c r="AP10" s="123" t="s">
        <v>269</v>
      </c>
      <c r="AQ10" s="103"/>
      <c r="AR10" s="103"/>
      <c r="AS10" s="103"/>
      <c r="AT10" s="123" t="s">
        <v>269</v>
      </c>
      <c r="AU10" s="103"/>
      <c r="AV10" s="103"/>
      <c r="AW10" s="103"/>
      <c r="AX10" s="123" t="s">
        <v>269</v>
      </c>
      <c r="AY10" s="103"/>
      <c r="AZ10" s="123" t="s">
        <v>405</v>
      </c>
      <c r="BA10" s="103"/>
      <c r="BB10" s="103"/>
      <c r="BC10" s="103"/>
      <c r="BD10" s="103"/>
      <c r="BE10" s="103"/>
      <c r="BF10" s="103"/>
      <c r="BG10" s="103"/>
      <c r="BH10" s="123" t="s">
        <v>406</v>
      </c>
      <c r="BI10" s="103"/>
      <c r="BJ10" s="123" t="s">
        <v>407</v>
      </c>
    </row>
    <row r="11" spans="1:62" ht="9.6" customHeight="1" x14ac:dyDescent="0.25">
      <c r="A11" s="173" t="s">
        <v>69</v>
      </c>
      <c r="B11" s="103"/>
      <c r="C11" s="173" t="s">
        <v>71</v>
      </c>
      <c r="D11" s="103"/>
      <c r="E11" s="173" t="s">
        <v>72</v>
      </c>
      <c r="F11" s="103"/>
      <c r="G11" s="173" t="s">
        <v>73</v>
      </c>
      <c r="H11" s="103"/>
      <c r="I11" s="173" t="s">
        <v>78</v>
      </c>
      <c r="J11" s="103"/>
      <c r="K11" s="173" t="s">
        <v>72</v>
      </c>
      <c r="L11" s="103"/>
      <c r="M11" s="173" t="s">
        <v>73</v>
      </c>
      <c r="N11" s="103"/>
      <c r="O11" s="173" t="s">
        <v>78</v>
      </c>
      <c r="P11" s="103"/>
      <c r="Q11" s="173" t="s">
        <v>74</v>
      </c>
      <c r="R11" s="103"/>
      <c r="S11" s="173" t="s">
        <v>408</v>
      </c>
      <c r="T11" s="103"/>
      <c r="U11" s="173" t="s">
        <v>409</v>
      </c>
      <c r="V11" s="103"/>
      <c r="W11" s="173" t="s">
        <v>410</v>
      </c>
      <c r="X11" s="103"/>
      <c r="Y11" s="173" t="s">
        <v>411</v>
      </c>
      <c r="Z11" s="103"/>
      <c r="AA11" s="173" t="s">
        <v>412</v>
      </c>
      <c r="AB11" s="103"/>
      <c r="AC11" s="103"/>
      <c r="AD11" s="173" t="s">
        <v>413</v>
      </c>
      <c r="AE11" s="103"/>
      <c r="AF11" s="173" t="s">
        <v>72</v>
      </c>
      <c r="AG11" s="103"/>
      <c r="AH11" s="173" t="s">
        <v>73</v>
      </c>
      <c r="AI11" s="103"/>
      <c r="AJ11" s="173" t="s">
        <v>78</v>
      </c>
      <c r="AK11" s="103"/>
      <c r="AL11" s="173" t="s">
        <v>63</v>
      </c>
      <c r="AM11" s="103"/>
      <c r="AN11" s="173" t="s">
        <v>72</v>
      </c>
      <c r="AO11" s="103"/>
      <c r="AP11" s="173" t="s">
        <v>369</v>
      </c>
      <c r="AQ11" s="103"/>
      <c r="AR11" s="173" t="s">
        <v>72</v>
      </c>
      <c r="AS11" s="103"/>
      <c r="AT11" s="173" t="s">
        <v>369</v>
      </c>
      <c r="AU11" s="103"/>
      <c r="AV11" s="173" t="s">
        <v>72</v>
      </c>
      <c r="AW11" s="103"/>
      <c r="AX11" s="173" t="s">
        <v>369</v>
      </c>
      <c r="AY11" s="103"/>
      <c r="AZ11" s="173" t="s">
        <v>414</v>
      </c>
      <c r="BA11" s="103"/>
      <c r="BB11" s="173" t="s">
        <v>69</v>
      </c>
      <c r="BC11" s="103"/>
      <c r="BD11" s="103"/>
      <c r="BE11" s="103"/>
      <c r="BF11" s="187" t="s">
        <v>390</v>
      </c>
      <c r="BG11" s="103"/>
      <c r="BH11" s="187" t="s">
        <v>370</v>
      </c>
      <c r="BI11" s="103"/>
      <c r="BJ11" s="187" t="s">
        <v>415</v>
      </c>
    </row>
    <row r="12" spans="1:62" ht="9.75" customHeight="1" x14ac:dyDescent="0.25">
      <c r="A12" s="103"/>
      <c r="B12" s="13" t="s">
        <v>279</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row>
    <row r="13" spans="1:62" ht="9.75" customHeight="1" x14ac:dyDescent="0.25">
      <c r="A13" s="103">
        <v>1</v>
      </c>
      <c r="B13" s="103"/>
      <c r="C13" s="8" t="s">
        <v>82</v>
      </c>
      <c r="D13" s="103"/>
      <c r="E13" s="189">
        <v>1055252</v>
      </c>
      <c r="F13" s="103"/>
      <c r="G13" s="105">
        <f t="shared" ref="G13:G28" si="0">(E13/$BD13)</f>
        <v>6.5523253647935427</v>
      </c>
      <c r="H13" s="103"/>
      <c r="I13" s="188">
        <f t="shared" ref="I13:I50" si="1">IF(G$52,G13/G$52*100,0)</f>
        <v>94.098968202706004</v>
      </c>
      <c r="J13" s="103"/>
      <c r="K13" s="189">
        <v>37280911</v>
      </c>
      <c r="L13" s="103"/>
      <c r="M13" s="105">
        <f t="shared" ref="M13:M28" si="2">(K13/$BD13)</f>
        <v>231.48656317913691</v>
      </c>
      <c r="N13" s="103"/>
      <c r="O13" s="188">
        <f t="shared" ref="O13:O50" si="3">IF(M$52,M13/M$52*100,0)</f>
        <v>136.00222916358243</v>
      </c>
      <c r="P13" s="103"/>
      <c r="Q13" s="189">
        <v>2990787</v>
      </c>
      <c r="R13" s="103"/>
      <c r="S13" s="189">
        <v>2845891</v>
      </c>
      <c r="T13" s="103"/>
      <c r="U13" s="189">
        <v>0</v>
      </c>
      <c r="V13" s="103"/>
      <c r="W13" s="189">
        <v>0</v>
      </c>
      <c r="X13" s="103"/>
      <c r="Y13" s="189">
        <v>0</v>
      </c>
      <c r="Z13" s="103"/>
      <c r="AA13" s="189">
        <v>0</v>
      </c>
      <c r="AB13" s="103"/>
      <c r="AC13" s="103"/>
      <c r="AD13" s="189">
        <v>0</v>
      </c>
      <c r="AE13" s="103"/>
      <c r="AF13" s="189">
        <v>1148560</v>
      </c>
      <c r="AG13" s="103"/>
      <c r="AH13" s="105">
        <f t="shared" ref="AH13:AH28" si="4">(AF13/$BD13)</f>
        <v>7.1316982303632415</v>
      </c>
      <c r="AI13" s="103"/>
      <c r="AJ13" s="188">
        <f t="shared" ref="AJ13:AJ50" si="5">IF(AH$52,AH13/AH$52*100,0)</f>
        <v>115.87664357424869</v>
      </c>
      <c r="AK13" s="103"/>
      <c r="AL13" s="189">
        <f t="shared" ref="AL13:AL50" si="6">(E13+K13+AF13)</f>
        <v>39484723</v>
      </c>
      <c r="AM13" s="103"/>
      <c r="AN13" s="189">
        <v>825404</v>
      </c>
      <c r="AO13" s="103"/>
      <c r="AP13" s="188">
        <f t="shared" ref="AP13:AP50" si="7">IF($AL13,AN13/$AL13*100,0)</f>
        <v>2.0904388768283875</v>
      </c>
      <c r="AQ13" s="103"/>
      <c r="AR13" s="189">
        <v>534478</v>
      </c>
      <c r="AS13" s="103"/>
      <c r="AT13" s="188">
        <f t="shared" ref="AT13:AT50" si="8">IF($AL13,AR13/$AL13*100,0)</f>
        <v>1.3536323909376293</v>
      </c>
      <c r="AU13" s="103"/>
      <c r="AV13" s="189">
        <v>0</v>
      </c>
      <c r="AW13" s="103"/>
      <c r="AX13" s="188">
        <f t="shared" ref="AX13:AX50" si="9">IF($AL13,AV13/$AL13*100,0)</f>
        <v>0</v>
      </c>
      <c r="AY13" s="103"/>
      <c r="AZ13" s="189">
        <v>678299</v>
      </c>
      <c r="BA13" s="103"/>
      <c r="BB13" s="103">
        <v>1</v>
      </c>
      <c r="BC13" s="103"/>
      <c r="BD13" s="190">
        <v>161050</v>
      </c>
      <c r="BE13" s="103"/>
      <c r="BF13" s="190">
        <f t="shared" ref="BF13:BF50" si="10">IF(E13,BD13,0)</f>
        <v>161050</v>
      </c>
      <c r="BG13" s="103"/>
      <c r="BH13" s="190">
        <f t="shared" ref="BH13:BH50" si="11">IF(K13,BD13,0)</f>
        <v>161050</v>
      </c>
      <c r="BI13" s="103"/>
      <c r="BJ13" s="190">
        <f t="shared" ref="BJ13:BJ50" si="12">IF(AF13,BD13,0)</f>
        <v>161050</v>
      </c>
    </row>
    <row r="14" spans="1:62" ht="9.75" customHeight="1" x14ac:dyDescent="0.25">
      <c r="A14" s="103">
        <v>2</v>
      </c>
      <c r="B14" s="103"/>
      <c r="C14" s="8" t="s">
        <v>83</v>
      </c>
      <c r="D14" s="103"/>
      <c r="E14" s="190">
        <v>70073</v>
      </c>
      <c r="F14" s="103"/>
      <c r="G14" s="188">
        <f t="shared" si="0"/>
        <v>4.1519819873200214</v>
      </c>
      <c r="H14" s="103"/>
      <c r="I14" s="188">
        <f t="shared" si="1"/>
        <v>59.627261964477441</v>
      </c>
      <c r="J14" s="103"/>
      <c r="K14" s="190">
        <v>3141112</v>
      </c>
      <c r="L14" s="103"/>
      <c r="M14" s="188">
        <f t="shared" si="2"/>
        <v>186.11791195117615</v>
      </c>
      <c r="N14" s="103"/>
      <c r="O14" s="188">
        <f t="shared" si="3"/>
        <v>109.34738744660164</v>
      </c>
      <c r="P14" s="103"/>
      <c r="Q14" s="190">
        <v>276120</v>
      </c>
      <c r="R14" s="103"/>
      <c r="S14" s="190">
        <v>579447</v>
      </c>
      <c r="T14" s="103"/>
      <c r="U14" s="190">
        <v>0</v>
      </c>
      <c r="V14" s="103"/>
      <c r="W14" s="190">
        <v>0</v>
      </c>
      <c r="X14" s="103"/>
      <c r="Y14" s="190">
        <v>0</v>
      </c>
      <c r="Z14" s="103"/>
      <c r="AA14" s="190">
        <v>0</v>
      </c>
      <c r="AB14" s="103"/>
      <c r="AC14" s="103"/>
      <c r="AD14" s="190">
        <v>0</v>
      </c>
      <c r="AE14" s="103"/>
      <c r="AF14" s="190">
        <v>149905</v>
      </c>
      <c r="AG14" s="103"/>
      <c r="AH14" s="188">
        <f t="shared" si="4"/>
        <v>8.8822065532973866</v>
      </c>
      <c r="AI14" s="103"/>
      <c r="AJ14" s="188">
        <f t="shared" si="5"/>
        <v>144.31910180205068</v>
      </c>
      <c r="AK14" s="103"/>
      <c r="AL14" s="190">
        <f t="shared" si="6"/>
        <v>3361090</v>
      </c>
      <c r="AM14" s="103"/>
      <c r="AN14" s="190">
        <v>335173</v>
      </c>
      <c r="AO14" s="103"/>
      <c r="AP14" s="188">
        <f t="shared" si="7"/>
        <v>9.9721518912019604</v>
      </c>
      <c r="AQ14" s="103"/>
      <c r="AR14" s="190">
        <v>137454</v>
      </c>
      <c r="AS14" s="103"/>
      <c r="AT14" s="188">
        <f t="shared" si="8"/>
        <v>4.089566182399162</v>
      </c>
      <c r="AU14" s="103"/>
      <c r="AV14" s="190">
        <v>0</v>
      </c>
      <c r="AW14" s="103"/>
      <c r="AX14" s="188">
        <f t="shared" si="9"/>
        <v>0</v>
      </c>
      <c r="AY14" s="103"/>
      <c r="AZ14" s="190">
        <v>89937</v>
      </c>
      <c r="BA14" s="103"/>
      <c r="BB14" s="103">
        <v>2</v>
      </c>
      <c r="BC14" s="103"/>
      <c r="BD14" s="190">
        <v>16877</v>
      </c>
      <c r="BE14" s="103"/>
      <c r="BF14" s="190">
        <f t="shared" si="10"/>
        <v>16877</v>
      </c>
      <c r="BG14" s="103"/>
      <c r="BH14" s="190">
        <f t="shared" si="11"/>
        <v>16877</v>
      </c>
      <c r="BI14" s="103"/>
      <c r="BJ14" s="190">
        <f t="shared" si="12"/>
        <v>16877</v>
      </c>
    </row>
    <row r="15" spans="1:62" ht="9.75" customHeight="1" x14ac:dyDescent="0.25">
      <c r="A15" s="103">
        <v>3</v>
      </c>
      <c r="B15" s="103"/>
      <c r="C15" s="8" t="s">
        <v>85</v>
      </c>
      <c r="D15" s="103"/>
      <c r="E15" s="190">
        <v>40314</v>
      </c>
      <c r="F15" s="103"/>
      <c r="G15" s="188">
        <f t="shared" si="0"/>
        <v>6.3476617855455837</v>
      </c>
      <c r="H15" s="103"/>
      <c r="I15" s="188">
        <f t="shared" si="1"/>
        <v>91.159762567499797</v>
      </c>
      <c r="J15" s="103"/>
      <c r="K15" s="190">
        <v>1065493</v>
      </c>
      <c r="L15" s="103"/>
      <c r="M15" s="188">
        <f t="shared" si="2"/>
        <v>167.76775310974651</v>
      </c>
      <c r="N15" s="103"/>
      <c r="O15" s="188">
        <f t="shared" si="3"/>
        <v>98.566362087436517</v>
      </c>
      <c r="P15" s="103"/>
      <c r="Q15" s="190">
        <v>208754</v>
      </c>
      <c r="R15" s="103"/>
      <c r="S15" s="190">
        <v>276220</v>
      </c>
      <c r="T15" s="103"/>
      <c r="U15" s="190">
        <v>0</v>
      </c>
      <c r="V15" s="103"/>
      <c r="W15" s="190">
        <v>0</v>
      </c>
      <c r="X15" s="103"/>
      <c r="Y15" s="190">
        <v>0</v>
      </c>
      <c r="Z15" s="103"/>
      <c r="AA15" s="190">
        <v>0</v>
      </c>
      <c r="AB15" s="103"/>
      <c r="AC15" s="103"/>
      <c r="AD15" s="190">
        <v>0</v>
      </c>
      <c r="AE15" s="103"/>
      <c r="AF15" s="190">
        <v>98328</v>
      </c>
      <c r="AG15" s="103"/>
      <c r="AH15" s="188">
        <f t="shared" si="4"/>
        <v>15.482286254133207</v>
      </c>
      <c r="AI15" s="103"/>
      <c r="AJ15" s="188">
        <f t="shared" si="5"/>
        <v>251.55794707445258</v>
      </c>
      <c r="AK15" s="103"/>
      <c r="AL15" s="190">
        <f t="shared" si="6"/>
        <v>1204135</v>
      </c>
      <c r="AM15" s="103"/>
      <c r="AN15" s="190">
        <v>172530</v>
      </c>
      <c r="AO15" s="103"/>
      <c r="AP15" s="188">
        <f t="shared" si="7"/>
        <v>14.328127660104556</v>
      </c>
      <c r="AQ15" s="103"/>
      <c r="AR15" s="190">
        <v>0</v>
      </c>
      <c r="AS15" s="103"/>
      <c r="AT15" s="188">
        <f t="shared" si="8"/>
        <v>0</v>
      </c>
      <c r="AU15" s="103"/>
      <c r="AV15" s="190">
        <v>0</v>
      </c>
      <c r="AW15" s="103"/>
      <c r="AX15" s="188">
        <f t="shared" si="9"/>
        <v>0</v>
      </c>
      <c r="AY15" s="103"/>
      <c r="AZ15" s="190">
        <v>2241</v>
      </c>
      <c r="BA15" s="103"/>
      <c r="BB15" s="103">
        <v>3</v>
      </c>
      <c r="BC15" s="103"/>
      <c r="BD15" s="190">
        <v>6351</v>
      </c>
      <c r="BE15" s="103"/>
      <c r="BF15" s="190">
        <f t="shared" si="10"/>
        <v>6351</v>
      </c>
      <c r="BG15" s="103"/>
      <c r="BH15" s="190">
        <f t="shared" si="11"/>
        <v>6351</v>
      </c>
      <c r="BI15" s="103"/>
      <c r="BJ15" s="190">
        <f t="shared" si="12"/>
        <v>6351</v>
      </c>
    </row>
    <row r="16" spans="1:62" ht="9.75" customHeight="1" x14ac:dyDescent="0.25">
      <c r="A16" s="103">
        <v>4</v>
      </c>
      <c r="B16" s="103"/>
      <c r="C16" s="8" t="s">
        <v>86</v>
      </c>
      <c r="D16" s="103"/>
      <c r="E16" s="190">
        <v>1616311</v>
      </c>
      <c r="F16" s="103"/>
      <c r="G16" s="188">
        <f t="shared" si="0"/>
        <v>32.79785312798036</v>
      </c>
      <c r="H16" s="103"/>
      <c r="I16" s="188">
        <f t="shared" si="1"/>
        <v>471.01509262492038</v>
      </c>
      <c r="J16" s="103"/>
      <c r="K16" s="190">
        <v>16621057</v>
      </c>
      <c r="L16" s="103"/>
      <c r="M16" s="188">
        <f t="shared" si="2"/>
        <v>337.27109839491891</v>
      </c>
      <c r="N16" s="103"/>
      <c r="O16" s="188">
        <f t="shared" si="3"/>
        <v>198.15241361833387</v>
      </c>
      <c r="P16" s="103"/>
      <c r="Q16" s="190">
        <v>1325549</v>
      </c>
      <c r="R16" s="103"/>
      <c r="S16" s="190">
        <v>1311265</v>
      </c>
      <c r="T16" s="103"/>
      <c r="U16" s="190">
        <v>0</v>
      </c>
      <c r="V16" s="103"/>
      <c r="W16" s="190">
        <v>0</v>
      </c>
      <c r="X16" s="103"/>
      <c r="Y16" s="190">
        <v>0</v>
      </c>
      <c r="Z16" s="103"/>
      <c r="AA16" s="190">
        <v>0</v>
      </c>
      <c r="AB16" s="103"/>
      <c r="AC16" s="103"/>
      <c r="AD16" s="190">
        <v>0</v>
      </c>
      <c r="AE16" s="103"/>
      <c r="AF16" s="190">
        <v>577692</v>
      </c>
      <c r="AG16" s="103"/>
      <c r="AH16" s="188">
        <f t="shared" si="4"/>
        <v>11.722408230352469</v>
      </c>
      <c r="AI16" s="103"/>
      <c r="AJ16" s="188">
        <f t="shared" si="5"/>
        <v>190.4670215233163</v>
      </c>
      <c r="AK16" s="103"/>
      <c r="AL16" s="190">
        <f t="shared" si="6"/>
        <v>18815060</v>
      </c>
      <c r="AM16" s="103"/>
      <c r="AN16" s="190">
        <v>370194</v>
      </c>
      <c r="AO16" s="103"/>
      <c r="AP16" s="188">
        <f t="shared" si="7"/>
        <v>1.9675408954316382</v>
      </c>
      <c r="AQ16" s="103"/>
      <c r="AR16" s="190">
        <v>0</v>
      </c>
      <c r="AS16" s="103"/>
      <c r="AT16" s="188">
        <f t="shared" si="8"/>
        <v>0</v>
      </c>
      <c r="AU16" s="103"/>
      <c r="AV16" s="190">
        <v>0</v>
      </c>
      <c r="AW16" s="103"/>
      <c r="AX16" s="188">
        <f t="shared" si="9"/>
        <v>0</v>
      </c>
      <c r="AY16" s="103"/>
      <c r="AZ16" s="190">
        <v>17295</v>
      </c>
      <c r="BA16" s="103"/>
      <c r="BB16" s="103">
        <v>4</v>
      </c>
      <c r="BC16" s="103"/>
      <c r="BD16" s="190">
        <v>49281</v>
      </c>
      <c r="BE16" s="103"/>
      <c r="BF16" s="190">
        <f t="shared" si="10"/>
        <v>49281</v>
      </c>
      <c r="BG16" s="103"/>
      <c r="BH16" s="190">
        <f t="shared" si="11"/>
        <v>49281</v>
      </c>
      <c r="BI16" s="103"/>
      <c r="BJ16" s="190">
        <f t="shared" si="12"/>
        <v>49281</v>
      </c>
    </row>
    <row r="17" spans="1:62" ht="9.75" customHeight="1" x14ac:dyDescent="0.25">
      <c r="A17" s="103">
        <v>5</v>
      </c>
      <c r="B17" s="103"/>
      <c r="C17" s="8" t="s">
        <v>87</v>
      </c>
      <c r="D17" s="103"/>
      <c r="E17" s="190">
        <v>935634</v>
      </c>
      <c r="F17" s="103"/>
      <c r="G17" s="188">
        <f t="shared" si="0"/>
        <v>3.8366411337280826</v>
      </c>
      <c r="H17" s="103"/>
      <c r="I17" s="188">
        <f t="shared" si="1"/>
        <v>55.098602701828483</v>
      </c>
      <c r="J17" s="103"/>
      <c r="K17" s="190">
        <v>28606848</v>
      </c>
      <c r="L17" s="103"/>
      <c r="M17" s="188">
        <f t="shared" si="2"/>
        <v>117.30464021519839</v>
      </c>
      <c r="N17" s="103"/>
      <c r="O17" s="188">
        <f t="shared" si="3"/>
        <v>68.91843889942399</v>
      </c>
      <c r="P17" s="103"/>
      <c r="Q17" s="190">
        <v>3641236</v>
      </c>
      <c r="R17" s="103"/>
      <c r="S17" s="190">
        <v>4933599</v>
      </c>
      <c r="T17" s="103"/>
      <c r="U17" s="190">
        <v>0</v>
      </c>
      <c r="V17" s="103"/>
      <c r="W17" s="190">
        <v>0</v>
      </c>
      <c r="X17" s="103"/>
      <c r="Y17" s="190">
        <v>0</v>
      </c>
      <c r="Z17" s="103"/>
      <c r="AA17" s="190">
        <v>0</v>
      </c>
      <c r="AB17" s="103"/>
      <c r="AC17" s="103"/>
      <c r="AD17" s="190">
        <v>0</v>
      </c>
      <c r="AE17" s="103"/>
      <c r="AF17" s="190">
        <v>1102677</v>
      </c>
      <c r="AG17" s="103"/>
      <c r="AH17" s="193">
        <f t="shared" si="4"/>
        <v>4.5216141519182509</v>
      </c>
      <c r="AI17" s="103"/>
      <c r="AJ17" s="193">
        <f t="shared" si="5"/>
        <v>73.467700754834581</v>
      </c>
      <c r="AK17" s="103"/>
      <c r="AL17" s="190">
        <f t="shared" si="6"/>
        <v>30645159</v>
      </c>
      <c r="AM17" s="103"/>
      <c r="AN17" s="190">
        <v>2017948</v>
      </c>
      <c r="AO17" s="103"/>
      <c r="AP17" s="193">
        <f t="shared" si="7"/>
        <v>6.584883439501815</v>
      </c>
      <c r="AQ17" s="103"/>
      <c r="AR17" s="190">
        <v>61034</v>
      </c>
      <c r="AS17" s="103"/>
      <c r="AT17" s="193">
        <f t="shared" si="8"/>
        <v>0.19916359383222648</v>
      </c>
      <c r="AU17" s="103"/>
      <c r="AV17" s="190">
        <v>7000</v>
      </c>
      <c r="AW17" s="103"/>
      <c r="AX17" s="193">
        <f t="shared" si="9"/>
        <v>2.2842106970304837E-2</v>
      </c>
      <c r="AY17" s="103"/>
      <c r="AZ17" s="190">
        <v>1351432</v>
      </c>
      <c r="BA17" s="103"/>
      <c r="BB17" s="103">
        <v>5</v>
      </c>
      <c r="BC17" s="103"/>
      <c r="BD17" s="190">
        <v>243868</v>
      </c>
      <c r="BE17" s="103"/>
      <c r="BF17" s="190">
        <f t="shared" si="10"/>
        <v>243868</v>
      </c>
      <c r="BG17" s="103"/>
      <c r="BH17" s="190">
        <f t="shared" si="11"/>
        <v>243868</v>
      </c>
      <c r="BI17" s="103"/>
      <c r="BJ17" s="190">
        <f t="shared" si="12"/>
        <v>243868</v>
      </c>
    </row>
    <row r="18" spans="1:62" ht="9.75" customHeight="1" x14ac:dyDescent="0.25">
      <c r="A18" s="103">
        <v>6</v>
      </c>
      <c r="B18" s="103"/>
      <c r="C18" s="8" t="s">
        <v>88</v>
      </c>
      <c r="D18" s="103"/>
      <c r="E18" s="190">
        <v>214811</v>
      </c>
      <c r="F18" s="103"/>
      <c r="G18" s="188">
        <f t="shared" si="0"/>
        <v>12.231579546748662</v>
      </c>
      <c r="H18" s="103"/>
      <c r="I18" s="188">
        <f t="shared" si="1"/>
        <v>175.65962475287392</v>
      </c>
      <c r="J18" s="103"/>
      <c r="K18" s="190">
        <v>3220949</v>
      </c>
      <c r="L18" s="103"/>
      <c r="M18" s="188">
        <f t="shared" si="2"/>
        <v>183.40445279580914</v>
      </c>
      <c r="N18" s="103"/>
      <c r="O18" s="188">
        <f t="shared" si="3"/>
        <v>107.75318479049038</v>
      </c>
      <c r="P18" s="103"/>
      <c r="Q18" s="190">
        <v>344743</v>
      </c>
      <c r="R18" s="103"/>
      <c r="S18" s="190">
        <v>206837</v>
      </c>
      <c r="T18" s="103"/>
      <c r="U18" s="190">
        <v>0</v>
      </c>
      <c r="V18" s="103"/>
      <c r="W18" s="190">
        <v>0</v>
      </c>
      <c r="X18" s="103"/>
      <c r="Y18" s="190">
        <v>0</v>
      </c>
      <c r="Z18" s="103"/>
      <c r="AA18" s="190">
        <v>0</v>
      </c>
      <c r="AB18" s="103"/>
      <c r="AC18" s="103"/>
      <c r="AD18" s="190">
        <v>0</v>
      </c>
      <c r="AE18" s="103"/>
      <c r="AF18" s="190">
        <v>172009</v>
      </c>
      <c r="AG18" s="103"/>
      <c r="AH18" s="193">
        <f t="shared" si="4"/>
        <v>9.7943856052841358</v>
      </c>
      <c r="AI18" s="103"/>
      <c r="AJ18" s="193">
        <f t="shared" si="5"/>
        <v>159.14029073471542</v>
      </c>
      <c r="AK18" s="103"/>
      <c r="AL18" s="190">
        <f t="shared" si="6"/>
        <v>3607769</v>
      </c>
      <c r="AM18" s="103"/>
      <c r="AN18" s="190">
        <v>244338</v>
      </c>
      <c r="AO18" s="103"/>
      <c r="AP18" s="193">
        <f t="shared" si="7"/>
        <v>6.7725511250858901</v>
      </c>
      <c r="AQ18" s="103"/>
      <c r="AR18" s="190">
        <v>0</v>
      </c>
      <c r="AS18" s="103"/>
      <c r="AT18" s="193">
        <f t="shared" si="8"/>
        <v>0</v>
      </c>
      <c r="AU18" s="103"/>
      <c r="AV18" s="190">
        <v>0</v>
      </c>
      <c r="AW18" s="103"/>
      <c r="AX18" s="193">
        <f t="shared" si="9"/>
        <v>0</v>
      </c>
      <c r="AY18" s="103"/>
      <c r="AZ18" s="190">
        <v>344131</v>
      </c>
      <c r="BA18" s="103"/>
      <c r="BB18" s="103">
        <v>6</v>
      </c>
      <c r="BC18" s="103"/>
      <c r="BD18" s="190">
        <v>17562</v>
      </c>
      <c r="BE18" s="103"/>
      <c r="BF18" s="190">
        <f t="shared" si="10"/>
        <v>17562</v>
      </c>
      <c r="BG18" s="103"/>
      <c r="BH18" s="190">
        <f t="shared" si="11"/>
        <v>17562</v>
      </c>
      <c r="BI18" s="103"/>
      <c r="BJ18" s="190">
        <f t="shared" si="12"/>
        <v>17562</v>
      </c>
    </row>
    <row r="19" spans="1:62" ht="9.75" customHeight="1" x14ac:dyDescent="0.25">
      <c r="A19" s="103">
        <v>7</v>
      </c>
      <c r="B19" s="103"/>
      <c r="C19" s="8" t="s">
        <v>89</v>
      </c>
      <c r="D19" s="103"/>
      <c r="E19" s="190">
        <v>61763</v>
      </c>
      <c r="F19" s="103"/>
      <c r="G19" s="188">
        <f t="shared" si="0"/>
        <v>10.805283414975507</v>
      </c>
      <c r="H19" s="103"/>
      <c r="I19" s="188">
        <f t="shared" si="1"/>
        <v>155.17636318095816</v>
      </c>
      <c r="J19" s="103"/>
      <c r="K19" s="190">
        <v>1834814</v>
      </c>
      <c r="L19" s="103"/>
      <c r="M19" s="188">
        <f t="shared" si="2"/>
        <v>320.9961511546536</v>
      </c>
      <c r="N19" s="103"/>
      <c r="O19" s="188">
        <f t="shared" si="3"/>
        <v>188.59060979785508</v>
      </c>
      <c r="P19" s="103"/>
      <c r="Q19" s="190">
        <v>244202</v>
      </c>
      <c r="R19" s="103"/>
      <c r="S19" s="190">
        <v>309855</v>
      </c>
      <c r="T19" s="103"/>
      <c r="U19" s="190">
        <v>0</v>
      </c>
      <c r="V19" s="103"/>
      <c r="W19" s="190">
        <v>0</v>
      </c>
      <c r="X19" s="103"/>
      <c r="Y19" s="190">
        <v>0</v>
      </c>
      <c r="Z19" s="103"/>
      <c r="AA19" s="190">
        <v>0</v>
      </c>
      <c r="AB19" s="103"/>
      <c r="AC19" s="103"/>
      <c r="AD19" s="190">
        <v>0</v>
      </c>
      <c r="AE19" s="103"/>
      <c r="AF19" s="190">
        <v>85476</v>
      </c>
      <c r="AG19" s="103"/>
      <c r="AH19" s="193">
        <f t="shared" si="4"/>
        <v>14.953813855843247</v>
      </c>
      <c r="AI19" s="103"/>
      <c r="AJ19" s="193">
        <f t="shared" si="5"/>
        <v>242.97126747060247</v>
      </c>
      <c r="AK19" s="103"/>
      <c r="AL19" s="190">
        <f t="shared" si="6"/>
        <v>1982053</v>
      </c>
      <c r="AM19" s="103"/>
      <c r="AN19" s="190">
        <v>186590</v>
      </c>
      <c r="AO19" s="103"/>
      <c r="AP19" s="193">
        <f t="shared" si="7"/>
        <v>9.4139763164758961</v>
      </c>
      <c r="AQ19" s="103"/>
      <c r="AR19" s="190">
        <v>0</v>
      </c>
      <c r="AS19" s="103"/>
      <c r="AT19" s="193">
        <f t="shared" si="8"/>
        <v>0</v>
      </c>
      <c r="AU19" s="103"/>
      <c r="AV19" s="190">
        <v>0</v>
      </c>
      <c r="AW19" s="103"/>
      <c r="AX19" s="193">
        <f t="shared" si="9"/>
        <v>0</v>
      </c>
      <c r="AY19" s="103"/>
      <c r="AZ19" s="190">
        <v>1375</v>
      </c>
      <c r="BA19" s="103"/>
      <c r="BB19" s="103">
        <v>7</v>
      </c>
      <c r="BC19" s="103"/>
      <c r="BD19" s="190">
        <v>5716</v>
      </c>
      <c r="BE19" s="103"/>
      <c r="BF19" s="190">
        <f t="shared" si="10"/>
        <v>5716</v>
      </c>
      <c r="BG19" s="103"/>
      <c r="BH19" s="190">
        <f t="shared" si="11"/>
        <v>5716</v>
      </c>
      <c r="BI19" s="103"/>
      <c r="BJ19" s="190">
        <f t="shared" si="12"/>
        <v>5716</v>
      </c>
    </row>
    <row r="20" spans="1:62" ht="9.75" customHeight="1" x14ac:dyDescent="0.25">
      <c r="A20" s="103">
        <v>8</v>
      </c>
      <c r="B20" s="103"/>
      <c r="C20" s="8" t="s">
        <v>90</v>
      </c>
      <c r="D20" s="103"/>
      <c r="E20" s="190">
        <v>227525</v>
      </c>
      <c r="F20" s="103"/>
      <c r="G20" s="188">
        <f t="shared" si="0"/>
        <v>5.6054446908105442</v>
      </c>
      <c r="H20" s="103"/>
      <c r="I20" s="188">
        <f t="shared" si="1"/>
        <v>80.500666916931792</v>
      </c>
      <c r="J20" s="103"/>
      <c r="K20" s="190">
        <v>5108512</v>
      </c>
      <c r="L20" s="103"/>
      <c r="M20" s="188">
        <f t="shared" si="2"/>
        <v>125.85641783690563</v>
      </c>
      <c r="N20" s="103"/>
      <c r="O20" s="188">
        <f t="shared" si="3"/>
        <v>73.942751342835152</v>
      </c>
      <c r="P20" s="103"/>
      <c r="Q20" s="190">
        <v>596533</v>
      </c>
      <c r="R20" s="103"/>
      <c r="S20" s="190">
        <v>251840</v>
      </c>
      <c r="T20" s="103"/>
      <c r="U20" s="190">
        <v>0</v>
      </c>
      <c r="V20" s="103"/>
      <c r="W20" s="190">
        <v>0</v>
      </c>
      <c r="X20" s="103"/>
      <c r="Y20" s="190">
        <v>0</v>
      </c>
      <c r="Z20" s="103"/>
      <c r="AA20" s="190">
        <v>0</v>
      </c>
      <c r="AB20" s="103"/>
      <c r="AC20" s="103"/>
      <c r="AD20" s="190">
        <v>0</v>
      </c>
      <c r="AE20" s="103"/>
      <c r="AF20" s="190">
        <v>225226</v>
      </c>
      <c r="AG20" s="103"/>
      <c r="AH20" s="193">
        <f t="shared" si="4"/>
        <v>5.5488051244148808</v>
      </c>
      <c r="AI20" s="103"/>
      <c r="AJ20" s="193">
        <f t="shared" si="5"/>
        <v>90.157616446432115</v>
      </c>
      <c r="AK20" s="103"/>
      <c r="AL20" s="190">
        <f t="shared" si="6"/>
        <v>5561263</v>
      </c>
      <c r="AM20" s="103"/>
      <c r="AN20" s="190">
        <v>271206</v>
      </c>
      <c r="AO20" s="103"/>
      <c r="AP20" s="193">
        <f t="shared" si="7"/>
        <v>4.876697973104311</v>
      </c>
      <c r="AQ20" s="103"/>
      <c r="AR20" s="190">
        <v>0</v>
      </c>
      <c r="AS20" s="103"/>
      <c r="AT20" s="193">
        <f t="shared" si="8"/>
        <v>0</v>
      </c>
      <c r="AU20" s="103"/>
      <c r="AV20" s="190">
        <v>0</v>
      </c>
      <c r="AW20" s="103"/>
      <c r="AX20" s="193">
        <f t="shared" si="9"/>
        <v>0</v>
      </c>
      <c r="AY20" s="103"/>
      <c r="AZ20" s="190">
        <v>251034</v>
      </c>
      <c r="BA20" s="103"/>
      <c r="BB20" s="103">
        <v>8</v>
      </c>
      <c r="BC20" s="103"/>
      <c r="BD20" s="190">
        <v>40590</v>
      </c>
      <c r="BE20" s="103"/>
      <c r="BF20" s="190">
        <f t="shared" si="10"/>
        <v>40590</v>
      </c>
      <c r="BG20" s="103"/>
      <c r="BH20" s="190">
        <f t="shared" si="11"/>
        <v>40590</v>
      </c>
      <c r="BI20" s="103"/>
      <c r="BJ20" s="190">
        <f t="shared" si="12"/>
        <v>40590</v>
      </c>
    </row>
    <row r="21" spans="1:62" ht="9.75" customHeight="1" x14ac:dyDescent="0.25">
      <c r="A21" s="103">
        <v>9</v>
      </c>
      <c r="B21" s="103"/>
      <c r="C21" s="8" t="s">
        <v>91</v>
      </c>
      <c r="D21" s="103"/>
      <c r="E21" s="190">
        <v>202176</v>
      </c>
      <c r="F21" s="103"/>
      <c r="G21" s="188">
        <f t="shared" si="0"/>
        <v>36.553245344422344</v>
      </c>
      <c r="H21" s="103"/>
      <c r="I21" s="188">
        <f t="shared" si="1"/>
        <v>524.94686693246774</v>
      </c>
      <c r="J21" s="103"/>
      <c r="K21" s="190">
        <v>1012132</v>
      </c>
      <c r="L21" s="103"/>
      <c r="M21" s="188">
        <f t="shared" si="2"/>
        <v>182.99258723558128</v>
      </c>
      <c r="N21" s="103"/>
      <c r="O21" s="188">
        <f t="shared" si="3"/>
        <v>107.51120688241048</v>
      </c>
      <c r="P21" s="103"/>
      <c r="Q21" s="190">
        <v>273453</v>
      </c>
      <c r="R21" s="103"/>
      <c r="S21" s="190">
        <v>112982</v>
      </c>
      <c r="T21" s="103"/>
      <c r="U21" s="190">
        <v>0</v>
      </c>
      <c r="V21" s="103"/>
      <c r="W21" s="190">
        <v>0</v>
      </c>
      <c r="X21" s="103"/>
      <c r="Y21" s="190">
        <v>0</v>
      </c>
      <c r="Z21" s="103"/>
      <c r="AA21" s="190">
        <v>0</v>
      </c>
      <c r="AB21" s="103"/>
      <c r="AC21" s="103"/>
      <c r="AD21" s="190">
        <v>0</v>
      </c>
      <c r="AE21" s="103"/>
      <c r="AF21" s="190">
        <v>94996</v>
      </c>
      <c r="AG21" s="103"/>
      <c r="AH21" s="193">
        <f t="shared" si="4"/>
        <v>17.175194359067078</v>
      </c>
      <c r="AI21" s="103"/>
      <c r="AJ21" s="193">
        <f t="shared" si="5"/>
        <v>279.06451041222681</v>
      </c>
      <c r="AK21" s="103"/>
      <c r="AL21" s="190">
        <f t="shared" si="6"/>
        <v>1309304</v>
      </c>
      <c r="AM21" s="103"/>
      <c r="AN21" s="190">
        <v>169912</v>
      </c>
      <c r="AO21" s="103"/>
      <c r="AP21" s="193">
        <f t="shared" si="7"/>
        <v>12.977276476662411</v>
      </c>
      <c r="AQ21" s="103"/>
      <c r="AR21" s="190">
        <v>0</v>
      </c>
      <c r="AS21" s="103"/>
      <c r="AT21" s="193">
        <f t="shared" si="8"/>
        <v>0</v>
      </c>
      <c r="AU21" s="103"/>
      <c r="AV21" s="190">
        <v>0</v>
      </c>
      <c r="AW21" s="103"/>
      <c r="AX21" s="193">
        <f t="shared" si="9"/>
        <v>0</v>
      </c>
      <c r="AY21" s="103"/>
      <c r="AZ21" s="190">
        <v>0</v>
      </c>
      <c r="BA21" s="103"/>
      <c r="BB21" s="103">
        <v>9</v>
      </c>
      <c r="BC21" s="103"/>
      <c r="BD21" s="190">
        <v>5531</v>
      </c>
      <c r="BE21" s="103"/>
      <c r="BF21" s="190">
        <f t="shared" si="10"/>
        <v>5531</v>
      </c>
      <c r="BG21" s="103"/>
      <c r="BH21" s="190">
        <f t="shared" si="11"/>
        <v>5531</v>
      </c>
      <c r="BI21" s="103"/>
      <c r="BJ21" s="190">
        <f t="shared" si="12"/>
        <v>5531</v>
      </c>
    </row>
    <row r="22" spans="1:62" ht="9.75" customHeight="1" x14ac:dyDescent="0.25">
      <c r="A22" s="103">
        <v>10</v>
      </c>
      <c r="B22" s="103"/>
      <c r="C22" s="8" t="s">
        <v>92</v>
      </c>
      <c r="D22" s="103"/>
      <c r="E22" s="190">
        <v>350552</v>
      </c>
      <c r="F22" s="103"/>
      <c r="G22" s="188">
        <f t="shared" si="0"/>
        <v>14.277940697295536</v>
      </c>
      <c r="H22" s="103"/>
      <c r="I22" s="188">
        <f t="shared" si="1"/>
        <v>205.04773692923419</v>
      </c>
      <c r="J22" s="103"/>
      <c r="K22" s="190">
        <v>9593825</v>
      </c>
      <c r="L22" s="103"/>
      <c r="M22" s="188">
        <f t="shared" si="2"/>
        <v>390.75533561420656</v>
      </c>
      <c r="N22" s="103"/>
      <c r="O22" s="188">
        <f t="shared" si="3"/>
        <v>229.57529789740093</v>
      </c>
      <c r="P22" s="103"/>
      <c r="Q22" s="190">
        <v>1140560</v>
      </c>
      <c r="R22" s="103"/>
      <c r="S22" s="190">
        <v>931939</v>
      </c>
      <c r="T22" s="103"/>
      <c r="U22" s="190">
        <v>0</v>
      </c>
      <c r="V22" s="103"/>
      <c r="W22" s="190">
        <v>0</v>
      </c>
      <c r="X22" s="103"/>
      <c r="Y22" s="190">
        <v>0</v>
      </c>
      <c r="Z22" s="103"/>
      <c r="AA22" s="190">
        <v>0</v>
      </c>
      <c r="AB22" s="103"/>
      <c r="AC22" s="103"/>
      <c r="AD22" s="190">
        <v>0</v>
      </c>
      <c r="AE22" s="103"/>
      <c r="AF22" s="190">
        <v>280702</v>
      </c>
      <c r="AG22" s="103"/>
      <c r="AH22" s="193">
        <f t="shared" si="4"/>
        <v>11.432958618442489</v>
      </c>
      <c r="AI22" s="103"/>
      <c r="AJ22" s="193">
        <f t="shared" si="5"/>
        <v>185.76401132453944</v>
      </c>
      <c r="AK22" s="103"/>
      <c r="AL22" s="190">
        <f t="shared" si="6"/>
        <v>10225079</v>
      </c>
      <c r="AM22" s="103"/>
      <c r="AN22" s="190">
        <v>378758</v>
      </c>
      <c r="AO22" s="103"/>
      <c r="AP22" s="193">
        <f t="shared" si="7"/>
        <v>3.7042060995323358</v>
      </c>
      <c r="AQ22" s="103"/>
      <c r="AR22" s="190">
        <v>0</v>
      </c>
      <c r="AS22" s="103"/>
      <c r="AT22" s="193">
        <f t="shared" si="8"/>
        <v>0</v>
      </c>
      <c r="AU22" s="103"/>
      <c r="AV22" s="190">
        <v>0</v>
      </c>
      <c r="AW22" s="103"/>
      <c r="AX22" s="193">
        <f t="shared" si="9"/>
        <v>0</v>
      </c>
      <c r="AY22" s="103"/>
      <c r="AZ22" s="190">
        <v>57059</v>
      </c>
      <c r="BA22" s="103"/>
      <c r="BB22" s="103">
        <v>10</v>
      </c>
      <c r="BC22" s="103"/>
      <c r="BD22" s="190">
        <v>24552</v>
      </c>
      <c r="BE22" s="103"/>
      <c r="BF22" s="190">
        <f t="shared" si="10"/>
        <v>24552</v>
      </c>
      <c r="BG22" s="103"/>
      <c r="BH22" s="190">
        <f t="shared" si="11"/>
        <v>24552</v>
      </c>
      <c r="BI22" s="103"/>
      <c r="BJ22" s="190">
        <f t="shared" si="12"/>
        <v>24552</v>
      </c>
    </row>
    <row r="23" spans="1:62" ht="9.75" customHeight="1" x14ac:dyDescent="0.25">
      <c r="A23" s="103">
        <v>11</v>
      </c>
      <c r="B23" s="103"/>
      <c r="C23" s="8" t="s">
        <v>93</v>
      </c>
      <c r="D23" s="103"/>
      <c r="E23" s="190">
        <v>285336</v>
      </c>
      <c r="F23" s="103"/>
      <c r="G23" s="188">
        <f t="shared" si="0"/>
        <v>19.732780082987553</v>
      </c>
      <c r="H23" s="103"/>
      <c r="I23" s="188">
        <f t="shared" si="1"/>
        <v>283.38553753100189</v>
      </c>
      <c r="J23" s="103"/>
      <c r="K23" s="190">
        <v>5180470</v>
      </c>
      <c r="L23" s="103"/>
      <c r="M23" s="188">
        <f t="shared" si="2"/>
        <v>358.26210235131396</v>
      </c>
      <c r="N23" s="103"/>
      <c r="O23" s="188">
        <f t="shared" si="3"/>
        <v>210.48497966987654</v>
      </c>
      <c r="P23" s="103"/>
      <c r="Q23" s="190">
        <v>787441</v>
      </c>
      <c r="R23" s="103"/>
      <c r="S23" s="190">
        <v>612180</v>
      </c>
      <c r="T23" s="103"/>
      <c r="U23" s="190">
        <v>0</v>
      </c>
      <c r="V23" s="103"/>
      <c r="W23" s="190">
        <v>0</v>
      </c>
      <c r="X23" s="103"/>
      <c r="Y23" s="190">
        <v>0</v>
      </c>
      <c r="Z23" s="103"/>
      <c r="AA23" s="190">
        <v>0</v>
      </c>
      <c r="AB23" s="103"/>
      <c r="AC23" s="103"/>
      <c r="AD23" s="190">
        <v>0</v>
      </c>
      <c r="AE23" s="103"/>
      <c r="AF23" s="190">
        <v>285085</v>
      </c>
      <c r="AG23" s="103"/>
      <c r="AH23" s="193">
        <f t="shared" si="4"/>
        <v>19.715421853388658</v>
      </c>
      <c r="AI23" s="103"/>
      <c r="AJ23" s="193">
        <f t="shared" si="5"/>
        <v>320.33841551154796</v>
      </c>
      <c r="AK23" s="103"/>
      <c r="AL23" s="190">
        <f t="shared" si="6"/>
        <v>5750891</v>
      </c>
      <c r="AM23" s="103"/>
      <c r="AN23" s="190">
        <v>212546</v>
      </c>
      <c r="AO23" s="103"/>
      <c r="AP23" s="193">
        <f t="shared" si="7"/>
        <v>3.6958794732850961</v>
      </c>
      <c r="AQ23" s="103"/>
      <c r="AR23" s="190">
        <v>0</v>
      </c>
      <c r="AS23" s="103"/>
      <c r="AT23" s="193">
        <f t="shared" si="8"/>
        <v>0</v>
      </c>
      <c r="AU23" s="103"/>
      <c r="AV23" s="190">
        <v>0</v>
      </c>
      <c r="AW23" s="103"/>
      <c r="AX23" s="193">
        <f t="shared" si="9"/>
        <v>0</v>
      </c>
      <c r="AY23" s="103"/>
      <c r="AZ23" s="190">
        <v>204335</v>
      </c>
      <c r="BA23" s="103"/>
      <c r="BB23" s="103">
        <v>11</v>
      </c>
      <c r="BC23" s="103"/>
      <c r="BD23" s="190">
        <v>14460</v>
      </c>
      <c r="BE23" s="103"/>
      <c r="BF23" s="190">
        <f t="shared" si="10"/>
        <v>14460</v>
      </c>
      <c r="BG23" s="103"/>
      <c r="BH23" s="190">
        <f t="shared" si="11"/>
        <v>14460</v>
      </c>
      <c r="BI23" s="103"/>
      <c r="BJ23" s="190">
        <f t="shared" si="12"/>
        <v>14460</v>
      </c>
    </row>
    <row r="24" spans="1:62" ht="9.75" customHeight="1" x14ac:dyDescent="0.25">
      <c r="A24" s="103">
        <v>12</v>
      </c>
      <c r="B24" s="103"/>
      <c r="C24" s="8" t="s">
        <v>94</v>
      </c>
      <c r="D24" s="103"/>
      <c r="E24" s="190">
        <v>148330</v>
      </c>
      <c r="F24" s="103"/>
      <c r="G24" s="188">
        <f t="shared" si="0"/>
        <v>17.853875782378431</v>
      </c>
      <c r="H24" s="103"/>
      <c r="I24" s="188">
        <f t="shared" si="1"/>
        <v>256.40229933759201</v>
      </c>
      <c r="J24" s="103"/>
      <c r="K24" s="190">
        <v>2231116</v>
      </c>
      <c r="L24" s="103"/>
      <c r="M24" s="188">
        <f t="shared" si="2"/>
        <v>268.55031295137218</v>
      </c>
      <c r="N24" s="103"/>
      <c r="O24" s="188">
        <f t="shared" si="3"/>
        <v>157.77780231546512</v>
      </c>
      <c r="P24" s="103"/>
      <c r="Q24" s="190">
        <v>276706</v>
      </c>
      <c r="R24" s="103"/>
      <c r="S24" s="190">
        <v>287785</v>
      </c>
      <c r="T24" s="103"/>
      <c r="U24" s="190">
        <v>0</v>
      </c>
      <c r="V24" s="103"/>
      <c r="W24" s="190">
        <v>0</v>
      </c>
      <c r="X24" s="103"/>
      <c r="Y24" s="190">
        <v>60935</v>
      </c>
      <c r="Z24" s="103"/>
      <c r="AA24" s="190">
        <v>0</v>
      </c>
      <c r="AB24" s="103"/>
      <c r="AC24" s="103"/>
      <c r="AD24" s="190">
        <v>0</v>
      </c>
      <c r="AE24" s="103"/>
      <c r="AF24" s="190">
        <v>124486</v>
      </c>
      <c r="AG24" s="103"/>
      <c r="AH24" s="193">
        <f t="shared" si="4"/>
        <v>14.983870967741936</v>
      </c>
      <c r="AI24" s="103"/>
      <c r="AJ24" s="193">
        <f t="shared" si="5"/>
        <v>243.45963884160736</v>
      </c>
      <c r="AK24" s="103"/>
      <c r="AL24" s="190">
        <f t="shared" si="6"/>
        <v>2503932</v>
      </c>
      <c r="AM24" s="103"/>
      <c r="AN24" s="190">
        <v>189752</v>
      </c>
      <c r="AO24" s="103"/>
      <c r="AP24" s="193">
        <f t="shared" si="7"/>
        <v>7.5781610682718217</v>
      </c>
      <c r="AQ24" s="103"/>
      <c r="AR24" s="190">
        <v>0</v>
      </c>
      <c r="AS24" s="103"/>
      <c r="AT24" s="193">
        <f t="shared" si="8"/>
        <v>0</v>
      </c>
      <c r="AU24" s="103"/>
      <c r="AV24" s="190">
        <v>0</v>
      </c>
      <c r="AW24" s="103"/>
      <c r="AX24" s="193">
        <f t="shared" si="9"/>
        <v>0</v>
      </c>
      <c r="AY24" s="103"/>
      <c r="AZ24" s="190">
        <v>967858</v>
      </c>
      <c r="BA24" s="103"/>
      <c r="BB24" s="103">
        <v>12</v>
      </c>
      <c r="BC24" s="103"/>
      <c r="BD24" s="190">
        <v>8308</v>
      </c>
      <c r="BE24" s="103"/>
      <c r="BF24" s="190">
        <f t="shared" si="10"/>
        <v>8308</v>
      </c>
      <c r="BG24" s="103"/>
      <c r="BH24" s="190">
        <f t="shared" si="11"/>
        <v>8308</v>
      </c>
      <c r="BI24" s="103"/>
      <c r="BJ24" s="190">
        <f t="shared" si="12"/>
        <v>8308</v>
      </c>
    </row>
    <row r="25" spans="1:62" ht="9.75" customHeight="1" x14ac:dyDescent="0.25">
      <c r="A25" s="103">
        <v>13</v>
      </c>
      <c r="B25" s="103"/>
      <c r="C25" s="8" t="s">
        <v>95</v>
      </c>
      <c r="D25" s="103"/>
      <c r="E25" s="190">
        <v>331281</v>
      </c>
      <c r="F25" s="103"/>
      <c r="G25" s="188">
        <f t="shared" si="0"/>
        <v>11.670165921020185</v>
      </c>
      <c r="H25" s="103"/>
      <c r="I25" s="188">
        <f t="shared" si="1"/>
        <v>167.59707596678288</v>
      </c>
      <c r="J25" s="103"/>
      <c r="K25" s="190">
        <v>6573792</v>
      </c>
      <c r="L25" s="103"/>
      <c r="M25" s="188">
        <f t="shared" si="2"/>
        <v>231.57755310529467</v>
      </c>
      <c r="N25" s="103"/>
      <c r="O25" s="188">
        <f t="shared" si="3"/>
        <v>136.05568726766816</v>
      </c>
      <c r="P25" s="103"/>
      <c r="Q25" s="190">
        <v>889477</v>
      </c>
      <c r="R25" s="103"/>
      <c r="S25" s="190">
        <v>734063</v>
      </c>
      <c r="T25" s="103"/>
      <c r="U25" s="190">
        <v>0</v>
      </c>
      <c r="V25" s="103"/>
      <c r="W25" s="190">
        <v>0</v>
      </c>
      <c r="X25" s="103"/>
      <c r="Y25" s="190">
        <v>0</v>
      </c>
      <c r="Z25" s="103"/>
      <c r="AA25" s="190">
        <v>0</v>
      </c>
      <c r="AB25" s="103"/>
      <c r="AC25" s="103"/>
      <c r="AD25" s="190">
        <v>0</v>
      </c>
      <c r="AE25" s="103"/>
      <c r="AF25" s="190">
        <v>285458</v>
      </c>
      <c r="AG25" s="103"/>
      <c r="AH25" s="193">
        <f t="shared" si="4"/>
        <v>10.055941099799204</v>
      </c>
      <c r="AI25" s="103"/>
      <c r="AJ25" s="193">
        <f t="shared" si="5"/>
        <v>163.39007414307275</v>
      </c>
      <c r="AK25" s="103"/>
      <c r="AL25" s="190">
        <f t="shared" si="6"/>
        <v>7190531</v>
      </c>
      <c r="AM25" s="103"/>
      <c r="AN25" s="190">
        <v>287806</v>
      </c>
      <c r="AO25" s="103"/>
      <c r="AP25" s="193">
        <f t="shared" si="7"/>
        <v>4.002569490347792</v>
      </c>
      <c r="AQ25" s="103"/>
      <c r="AR25" s="190">
        <v>0</v>
      </c>
      <c r="AS25" s="103"/>
      <c r="AT25" s="193">
        <f t="shared" si="8"/>
        <v>0</v>
      </c>
      <c r="AU25" s="103"/>
      <c r="AV25" s="190">
        <v>0</v>
      </c>
      <c r="AW25" s="103"/>
      <c r="AX25" s="193">
        <f t="shared" si="9"/>
        <v>0</v>
      </c>
      <c r="AY25" s="103"/>
      <c r="AZ25" s="190">
        <v>151722</v>
      </c>
      <c r="BA25" s="103"/>
      <c r="BB25" s="103">
        <v>13</v>
      </c>
      <c r="BC25" s="103"/>
      <c r="BD25" s="190">
        <v>28387</v>
      </c>
      <c r="BE25" s="103"/>
      <c r="BF25" s="190">
        <f t="shared" si="10"/>
        <v>28387</v>
      </c>
      <c r="BG25" s="103"/>
      <c r="BH25" s="190">
        <f t="shared" si="11"/>
        <v>28387</v>
      </c>
      <c r="BI25" s="103"/>
      <c r="BJ25" s="190">
        <f t="shared" si="12"/>
        <v>28387</v>
      </c>
    </row>
    <row r="26" spans="1:62" ht="9.75" customHeight="1" x14ac:dyDescent="0.25">
      <c r="A26" s="103">
        <v>14</v>
      </c>
      <c r="B26" s="103"/>
      <c r="C26" s="8" t="s">
        <v>96</v>
      </c>
      <c r="D26" s="103"/>
      <c r="E26" s="190">
        <v>27935</v>
      </c>
      <c r="F26" s="103"/>
      <c r="G26" s="188">
        <f t="shared" si="0"/>
        <v>4.2409291027781997</v>
      </c>
      <c r="H26" s="103"/>
      <c r="I26" s="188">
        <f t="shared" si="1"/>
        <v>60.904645385360908</v>
      </c>
      <c r="J26" s="103"/>
      <c r="K26" s="190">
        <v>1397139</v>
      </c>
      <c r="L26" s="103"/>
      <c r="M26" s="188">
        <f t="shared" si="2"/>
        <v>212.10551085471383</v>
      </c>
      <c r="N26" s="103"/>
      <c r="O26" s="188">
        <f t="shared" si="3"/>
        <v>124.61553663396982</v>
      </c>
      <c r="P26" s="103"/>
      <c r="Q26" s="190">
        <v>164332</v>
      </c>
      <c r="R26" s="103"/>
      <c r="S26" s="190">
        <v>0</v>
      </c>
      <c r="T26" s="103"/>
      <c r="U26" s="190">
        <v>0</v>
      </c>
      <c r="V26" s="103"/>
      <c r="W26" s="190">
        <v>0</v>
      </c>
      <c r="X26" s="103"/>
      <c r="Y26" s="190">
        <v>0</v>
      </c>
      <c r="Z26" s="103"/>
      <c r="AA26" s="190">
        <v>0</v>
      </c>
      <c r="AB26" s="103"/>
      <c r="AC26" s="103"/>
      <c r="AD26" s="190">
        <v>0</v>
      </c>
      <c r="AE26" s="103"/>
      <c r="AF26" s="190">
        <v>88910</v>
      </c>
      <c r="AG26" s="103"/>
      <c r="AH26" s="193">
        <f t="shared" si="4"/>
        <v>13.497798694398057</v>
      </c>
      <c r="AI26" s="103"/>
      <c r="AJ26" s="193">
        <f t="shared" si="5"/>
        <v>219.31376760848434</v>
      </c>
      <c r="AK26" s="103"/>
      <c r="AL26" s="190">
        <f t="shared" si="6"/>
        <v>1513984</v>
      </c>
      <c r="AM26" s="103"/>
      <c r="AN26" s="190">
        <v>113349</v>
      </c>
      <c r="AO26" s="103"/>
      <c r="AP26" s="193">
        <f t="shared" si="7"/>
        <v>7.4868030309435243</v>
      </c>
      <c r="AQ26" s="103"/>
      <c r="AR26" s="190">
        <v>0</v>
      </c>
      <c r="AS26" s="103"/>
      <c r="AT26" s="193">
        <f t="shared" si="8"/>
        <v>0</v>
      </c>
      <c r="AU26" s="103"/>
      <c r="AV26" s="190">
        <v>0</v>
      </c>
      <c r="AW26" s="103"/>
      <c r="AX26" s="193">
        <f t="shared" si="9"/>
        <v>0</v>
      </c>
      <c r="AY26" s="103"/>
      <c r="AZ26" s="190">
        <v>12440</v>
      </c>
      <c r="BA26" s="103"/>
      <c r="BB26" s="103">
        <v>14</v>
      </c>
      <c r="BC26" s="103"/>
      <c r="BD26" s="190">
        <v>6587</v>
      </c>
      <c r="BE26" s="103"/>
      <c r="BF26" s="190">
        <f t="shared" si="10"/>
        <v>6587</v>
      </c>
      <c r="BG26" s="103"/>
      <c r="BH26" s="190">
        <f t="shared" si="11"/>
        <v>6587</v>
      </c>
      <c r="BI26" s="103"/>
      <c r="BJ26" s="190">
        <f t="shared" si="12"/>
        <v>6587</v>
      </c>
    </row>
    <row r="27" spans="1:62" ht="9.75" customHeight="1" x14ac:dyDescent="0.25">
      <c r="A27" s="103">
        <v>15</v>
      </c>
      <c r="B27" s="103"/>
      <c r="C27" s="8" t="s">
        <v>97</v>
      </c>
      <c r="D27" s="103"/>
      <c r="E27" s="190">
        <v>879408</v>
      </c>
      <c r="F27" s="103"/>
      <c r="G27" s="188">
        <f t="shared" si="0"/>
        <v>6.4839230548039133</v>
      </c>
      <c r="H27" s="103"/>
      <c r="I27" s="188">
        <f t="shared" si="1"/>
        <v>93.116631942774475</v>
      </c>
      <c r="J27" s="103"/>
      <c r="K27" s="190">
        <v>35222214</v>
      </c>
      <c r="L27" s="103"/>
      <c r="M27" s="188">
        <f t="shared" si="2"/>
        <v>259.69530115240843</v>
      </c>
      <c r="N27" s="103"/>
      <c r="O27" s="188">
        <f t="shared" si="3"/>
        <v>152.57533471911941</v>
      </c>
      <c r="P27" s="103"/>
      <c r="Q27" s="190">
        <v>1949700</v>
      </c>
      <c r="R27" s="103"/>
      <c r="S27" s="190">
        <v>2313969</v>
      </c>
      <c r="T27" s="103"/>
      <c r="U27" s="190">
        <v>0</v>
      </c>
      <c r="V27" s="103"/>
      <c r="W27" s="190">
        <v>0</v>
      </c>
      <c r="X27" s="103"/>
      <c r="Y27" s="190">
        <v>0</v>
      </c>
      <c r="Z27" s="103"/>
      <c r="AA27" s="190">
        <v>0</v>
      </c>
      <c r="AB27" s="103"/>
      <c r="AC27" s="103"/>
      <c r="AD27" s="190">
        <v>0</v>
      </c>
      <c r="AE27" s="103"/>
      <c r="AF27" s="190">
        <v>572084</v>
      </c>
      <c r="AG27" s="103"/>
      <c r="AH27" s="193">
        <f t="shared" si="4"/>
        <v>4.2180064735417941</v>
      </c>
      <c r="AI27" s="103"/>
      <c r="AJ27" s="193">
        <f t="shared" si="5"/>
        <v>68.534648682629623</v>
      </c>
      <c r="AK27" s="103"/>
      <c r="AL27" s="190">
        <f t="shared" si="6"/>
        <v>36673706</v>
      </c>
      <c r="AM27" s="103"/>
      <c r="AN27" s="190">
        <v>627354</v>
      </c>
      <c r="AO27" s="103"/>
      <c r="AP27" s="193">
        <f t="shared" si="7"/>
        <v>1.7106370433356257</v>
      </c>
      <c r="AQ27" s="103"/>
      <c r="AR27" s="190">
        <v>0</v>
      </c>
      <c r="AS27" s="103"/>
      <c r="AT27" s="193">
        <f t="shared" si="8"/>
        <v>0</v>
      </c>
      <c r="AU27" s="103"/>
      <c r="AV27" s="190">
        <v>0</v>
      </c>
      <c r="AW27" s="103"/>
      <c r="AX27" s="193">
        <f t="shared" si="9"/>
        <v>0</v>
      </c>
      <c r="AY27" s="103"/>
      <c r="AZ27" s="190">
        <v>1416980</v>
      </c>
      <c r="BA27" s="103"/>
      <c r="BB27" s="103">
        <v>15</v>
      </c>
      <c r="BC27" s="103"/>
      <c r="BD27" s="190">
        <v>135629</v>
      </c>
      <c r="BE27" s="103"/>
      <c r="BF27" s="190">
        <f t="shared" si="10"/>
        <v>135629</v>
      </c>
      <c r="BG27" s="103"/>
      <c r="BH27" s="190">
        <f t="shared" si="11"/>
        <v>135629</v>
      </c>
      <c r="BI27" s="103"/>
      <c r="BJ27" s="190">
        <f t="shared" si="12"/>
        <v>135629</v>
      </c>
    </row>
    <row r="28" spans="1:62" ht="9.75" customHeight="1" x14ac:dyDescent="0.25">
      <c r="A28" s="103">
        <v>16</v>
      </c>
      <c r="B28" s="103"/>
      <c r="C28" s="8" t="s">
        <v>98</v>
      </c>
      <c r="D28" s="103"/>
      <c r="E28" s="190">
        <v>227116</v>
      </c>
      <c r="F28" s="103"/>
      <c r="G28" s="188">
        <f t="shared" si="0"/>
        <v>4.1591766472548803</v>
      </c>
      <c r="H28" s="103"/>
      <c r="I28" s="188">
        <f t="shared" si="1"/>
        <v>59.730585599789755</v>
      </c>
      <c r="J28" s="103"/>
      <c r="K28" s="190">
        <v>4126147</v>
      </c>
      <c r="L28" s="103"/>
      <c r="M28" s="188">
        <f t="shared" si="2"/>
        <v>75.562154342013699</v>
      </c>
      <c r="N28" s="103"/>
      <c r="O28" s="188">
        <f t="shared" si="3"/>
        <v>44.394030002354484</v>
      </c>
      <c r="P28" s="103"/>
      <c r="Q28" s="190">
        <v>895652</v>
      </c>
      <c r="R28" s="103"/>
      <c r="S28" s="190">
        <v>823155</v>
      </c>
      <c r="T28" s="103"/>
      <c r="U28" s="190">
        <v>0</v>
      </c>
      <c r="V28" s="103"/>
      <c r="W28" s="190">
        <v>0</v>
      </c>
      <c r="X28" s="103"/>
      <c r="Y28" s="190">
        <v>0</v>
      </c>
      <c r="Z28" s="103"/>
      <c r="AA28" s="190">
        <v>0</v>
      </c>
      <c r="AB28" s="103"/>
      <c r="AC28" s="103"/>
      <c r="AD28" s="190">
        <v>0</v>
      </c>
      <c r="AE28" s="103"/>
      <c r="AF28" s="190">
        <v>243412</v>
      </c>
      <c r="AG28" s="103"/>
      <c r="AH28" s="193">
        <f t="shared" si="4"/>
        <v>4.4576053913489364</v>
      </c>
      <c r="AI28" s="103"/>
      <c r="AJ28" s="193">
        <f t="shared" si="5"/>
        <v>72.427679136625684</v>
      </c>
      <c r="AK28" s="103"/>
      <c r="AL28" s="190">
        <f t="shared" si="6"/>
        <v>4596675</v>
      </c>
      <c r="AM28" s="103"/>
      <c r="AN28" s="190">
        <v>321047</v>
      </c>
      <c r="AO28" s="103"/>
      <c r="AP28" s="193">
        <f t="shared" si="7"/>
        <v>6.9843310653896564</v>
      </c>
      <c r="AQ28" s="103"/>
      <c r="AR28" s="190">
        <v>0</v>
      </c>
      <c r="AS28" s="103"/>
      <c r="AT28" s="193">
        <f t="shared" si="8"/>
        <v>0</v>
      </c>
      <c r="AU28" s="103"/>
      <c r="AV28" s="190">
        <v>0</v>
      </c>
      <c r="AW28" s="103"/>
      <c r="AX28" s="193">
        <f t="shared" si="9"/>
        <v>0</v>
      </c>
      <c r="AY28" s="103"/>
      <c r="AZ28" s="190">
        <v>0</v>
      </c>
      <c r="BA28" s="103"/>
      <c r="BB28" s="103">
        <v>16</v>
      </c>
      <c r="BC28" s="103"/>
      <c r="BD28" s="190">
        <v>54606</v>
      </c>
      <c r="BE28" s="103"/>
      <c r="BF28" s="190">
        <f t="shared" si="10"/>
        <v>54606</v>
      </c>
      <c r="BG28" s="103"/>
      <c r="BH28" s="190">
        <f t="shared" si="11"/>
        <v>54606</v>
      </c>
      <c r="BI28" s="103"/>
      <c r="BJ28" s="190">
        <f t="shared" si="12"/>
        <v>54606</v>
      </c>
    </row>
    <row r="29" spans="1:62" ht="9.75" customHeight="1" x14ac:dyDescent="0.25">
      <c r="A29" s="103">
        <v>17</v>
      </c>
      <c r="B29" s="103"/>
      <c r="C29" s="8" t="s">
        <v>99</v>
      </c>
      <c r="D29" s="103"/>
      <c r="E29" s="190">
        <v>0</v>
      </c>
      <c r="F29" s="103"/>
      <c r="G29" s="188">
        <v>0</v>
      </c>
      <c r="H29" s="103"/>
      <c r="I29" s="188">
        <f t="shared" si="1"/>
        <v>0</v>
      </c>
      <c r="J29" s="103"/>
      <c r="K29" s="190">
        <v>0</v>
      </c>
      <c r="L29" s="103"/>
      <c r="M29" s="188">
        <v>0</v>
      </c>
      <c r="N29" s="103"/>
      <c r="O29" s="188">
        <f t="shared" si="3"/>
        <v>0</v>
      </c>
      <c r="P29" s="103"/>
      <c r="Q29" s="190">
        <v>0</v>
      </c>
      <c r="R29" s="103"/>
      <c r="S29" s="190">
        <v>0</v>
      </c>
      <c r="T29" s="103"/>
      <c r="U29" s="190">
        <v>0</v>
      </c>
      <c r="V29" s="103"/>
      <c r="W29" s="190">
        <v>0</v>
      </c>
      <c r="X29" s="103"/>
      <c r="Y29" s="190">
        <v>0</v>
      </c>
      <c r="Z29" s="103"/>
      <c r="AA29" s="190">
        <v>0</v>
      </c>
      <c r="AB29" s="103"/>
      <c r="AC29" s="103"/>
      <c r="AD29" s="190">
        <v>0</v>
      </c>
      <c r="AE29" s="103"/>
      <c r="AF29" s="190">
        <v>0</v>
      </c>
      <c r="AG29" s="103"/>
      <c r="AH29" s="193">
        <v>0</v>
      </c>
      <c r="AI29" s="103"/>
      <c r="AJ29" s="193">
        <f t="shared" si="5"/>
        <v>0</v>
      </c>
      <c r="AK29" s="103"/>
      <c r="AL29" s="190">
        <f t="shared" si="6"/>
        <v>0</v>
      </c>
      <c r="AM29" s="103"/>
      <c r="AN29" s="190">
        <v>0</v>
      </c>
      <c r="AO29" s="103"/>
      <c r="AP29" s="193">
        <f t="shared" si="7"/>
        <v>0</v>
      </c>
      <c r="AQ29" s="103"/>
      <c r="AR29" s="190">
        <v>0</v>
      </c>
      <c r="AS29" s="103"/>
      <c r="AT29" s="193">
        <f t="shared" si="8"/>
        <v>0</v>
      </c>
      <c r="AU29" s="103"/>
      <c r="AV29" s="190">
        <v>0</v>
      </c>
      <c r="AW29" s="103"/>
      <c r="AX29" s="193">
        <f t="shared" si="9"/>
        <v>0</v>
      </c>
      <c r="AY29" s="103"/>
      <c r="AZ29" s="190">
        <v>0</v>
      </c>
      <c r="BA29" s="103"/>
      <c r="BB29" s="103">
        <v>17</v>
      </c>
      <c r="BC29" s="103"/>
      <c r="BD29" s="190">
        <v>0</v>
      </c>
      <c r="BE29" s="103"/>
      <c r="BF29" s="190">
        <f t="shared" si="10"/>
        <v>0</v>
      </c>
      <c r="BG29" s="103"/>
      <c r="BH29" s="190">
        <f t="shared" si="11"/>
        <v>0</v>
      </c>
      <c r="BI29" s="103"/>
      <c r="BJ29" s="190">
        <f t="shared" si="12"/>
        <v>0</v>
      </c>
    </row>
    <row r="30" spans="1:62" ht="9.75" customHeight="1" x14ac:dyDescent="0.25">
      <c r="A30" s="103">
        <v>18</v>
      </c>
      <c r="B30" s="103"/>
      <c r="C30" s="8" t="s">
        <v>100</v>
      </c>
      <c r="D30" s="103"/>
      <c r="E30" s="190">
        <v>64216</v>
      </c>
      <c r="F30" s="103"/>
      <c r="G30" s="188">
        <f t="shared" ref="G30:G36" si="13">(E30/$BD30)</f>
        <v>8.7226297201847327</v>
      </c>
      <c r="H30" s="103"/>
      <c r="I30" s="188">
        <f t="shared" si="1"/>
        <v>125.26704810689813</v>
      </c>
      <c r="J30" s="103"/>
      <c r="K30" s="190">
        <v>1253966</v>
      </c>
      <c r="L30" s="103"/>
      <c r="M30" s="188">
        <f t="shared" ref="M30:M36" si="14">(K30/$BD30)</f>
        <v>170.32953001901657</v>
      </c>
      <c r="N30" s="103"/>
      <c r="O30" s="188">
        <f t="shared" si="3"/>
        <v>100.0714488859774</v>
      </c>
      <c r="P30" s="103"/>
      <c r="Q30" s="190">
        <v>226740</v>
      </c>
      <c r="R30" s="103"/>
      <c r="S30" s="190">
        <v>125182</v>
      </c>
      <c r="T30" s="103"/>
      <c r="U30" s="190">
        <v>0</v>
      </c>
      <c r="V30" s="103"/>
      <c r="W30" s="190">
        <v>0</v>
      </c>
      <c r="X30" s="103"/>
      <c r="Y30" s="190">
        <v>0</v>
      </c>
      <c r="Z30" s="103"/>
      <c r="AA30" s="190">
        <v>0</v>
      </c>
      <c r="AB30" s="103"/>
      <c r="AC30" s="103"/>
      <c r="AD30" s="190">
        <v>0</v>
      </c>
      <c r="AE30" s="103"/>
      <c r="AF30" s="190">
        <v>87373</v>
      </c>
      <c r="AG30" s="103"/>
      <c r="AH30" s="193">
        <f t="shared" ref="AH30:AH36" si="15">(AF30/$BD30)</f>
        <v>11.868106492800869</v>
      </c>
      <c r="AI30" s="103"/>
      <c r="AJ30" s="193">
        <f t="shared" si="5"/>
        <v>192.83434345447165</v>
      </c>
      <c r="AK30" s="103"/>
      <c r="AL30" s="190">
        <f t="shared" si="6"/>
        <v>1405555</v>
      </c>
      <c r="AM30" s="103"/>
      <c r="AN30" s="190">
        <v>378142</v>
      </c>
      <c r="AO30" s="103"/>
      <c r="AP30" s="193">
        <f t="shared" si="7"/>
        <v>26.903394032962069</v>
      </c>
      <c r="AQ30" s="103"/>
      <c r="AR30" s="190">
        <v>0</v>
      </c>
      <c r="AS30" s="103"/>
      <c r="AT30" s="193">
        <f t="shared" si="8"/>
        <v>0</v>
      </c>
      <c r="AU30" s="103"/>
      <c r="AV30" s="190">
        <v>0</v>
      </c>
      <c r="AW30" s="103"/>
      <c r="AX30" s="193">
        <f t="shared" si="9"/>
        <v>0</v>
      </c>
      <c r="AY30" s="103"/>
      <c r="AZ30" s="190">
        <v>72460</v>
      </c>
      <c r="BA30" s="103"/>
      <c r="BB30" s="103">
        <v>18</v>
      </c>
      <c r="BC30" s="103"/>
      <c r="BD30" s="190">
        <v>7362</v>
      </c>
      <c r="BE30" s="103"/>
      <c r="BF30" s="190">
        <f t="shared" si="10"/>
        <v>7362</v>
      </c>
      <c r="BG30" s="103"/>
      <c r="BH30" s="190">
        <f t="shared" si="11"/>
        <v>7362</v>
      </c>
      <c r="BI30" s="103"/>
      <c r="BJ30" s="190">
        <f t="shared" si="12"/>
        <v>7362</v>
      </c>
    </row>
    <row r="31" spans="1:62" ht="9.75" customHeight="1" x14ac:dyDescent="0.25">
      <c r="A31" s="103">
        <v>19</v>
      </c>
      <c r="B31" s="103"/>
      <c r="C31" s="8" t="s">
        <v>101</v>
      </c>
      <c r="D31" s="103"/>
      <c r="E31" s="190">
        <v>0</v>
      </c>
      <c r="F31" s="103"/>
      <c r="G31" s="188">
        <f t="shared" si="13"/>
        <v>0</v>
      </c>
      <c r="H31" s="103"/>
      <c r="I31" s="188">
        <f t="shared" si="1"/>
        <v>0</v>
      </c>
      <c r="J31" s="103"/>
      <c r="K31" s="190">
        <v>10734672</v>
      </c>
      <c r="L31" s="103"/>
      <c r="M31" s="188">
        <f t="shared" si="14"/>
        <v>131.97447718806475</v>
      </c>
      <c r="N31" s="103"/>
      <c r="O31" s="188">
        <f t="shared" si="3"/>
        <v>77.537213580666389</v>
      </c>
      <c r="P31" s="103"/>
      <c r="Q31" s="190">
        <v>723375</v>
      </c>
      <c r="R31" s="103"/>
      <c r="S31" s="190">
        <v>182913</v>
      </c>
      <c r="T31" s="103"/>
      <c r="U31" s="190">
        <v>0</v>
      </c>
      <c r="V31" s="103"/>
      <c r="W31" s="190">
        <v>0</v>
      </c>
      <c r="X31" s="103"/>
      <c r="Y31" s="190">
        <v>0</v>
      </c>
      <c r="Z31" s="103"/>
      <c r="AA31" s="190">
        <v>0</v>
      </c>
      <c r="AB31" s="103"/>
      <c r="AC31" s="103"/>
      <c r="AD31" s="190">
        <v>0</v>
      </c>
      <c r="AE31" s="103"/>
      <c r="AF31" s="190">
        <v>291767</v>
      </c>
      <c r="AG31" s="103"/>
      <c r="AH31" s="193">
        <f t="shared" si="15"/>
        <v>3.587049262961187</v>
      </c>
      <c r="AI31" s="103"/>
      <c r="AJ31" s="193">
        <f t="shared" si="5"/>
        <v>58.282784198267201</v>
      </c>
      <c r="AK31" s="103"/>
      <c r="AL31" s="190">
        <f t="shared" si="6"/>
        <v>11026439</v>
      </c>
      <c r="AM31" s="103"/>
      <c r="AN31" s="190">
        <v>331961</v>
      </c>
      <c r="AO31" s="103"/>
      <c r="AP31" s="193">
        <f t="shared" si="7"/>
        <v>3.0105911799811347</v>
      </c>
      <c r="AQ31" s="103"/>
      <c r="AR31" s="190">
        <v>0</v>
      </c>
      <c r="AS31" s="103"/>
      <c r="AT31" s="193">
        <f t="shared" si="8"/>
        <v>0</v>
      </c>
      <c r="AU31" s="103"/>
      <c r="AV31" s="190">
        <v>0</v>
      </c>
      <c r="AW31" s="103"/>
      <c r="AX31" s="193">
        <f t="shared" si="9"/>
        <v>0</v>
      </c>
      <c r="AY31" s="103"/>
      <c r="AZ31" s="190">
        <v>731952</v>
      </c>
      <c r="BA31" s="103"/>
      <c r="BB31" s="103">
        <v>19</v>
      </c>
      <c r="BC31" s="103"/>
      <c r="BD31" s="190">
        <v>81339</v>
      </c>
      <c r="BE31" s="103"/>
      <c r="BF31" s="190">
        <f t="shared" si="10"/>
        <v>0</v>
      </c>
      <c r="BG31" s="103"/>
      <c r="BH31" s="190">
        <f t="shared" si="11"/>
        <v>81339</v>
      </c>
      <c r="BI31" s="103"/>
      <c r="BJ31" s="190">
        <f t="shared" si="12"/>
        <v>81339</v>
      </c>
    </row>
    <row r="32" spans="1:62" ht="9.75" customHeight="1" x14ac:dyDescent="0.25">
      <c r="A32" s="103">
        <v>20</v>
      </c>
      <c r="B32" s="103"/>
      <c r="C32" s="8" t="s">
        <v>102</v>
      </c>
      <c r="D32" s="103"/>
      <c r="E32" s="190">
        <v>518231</v>
      </c>
      <c r="F32" s="103"/>
      <c r="G32" s="188">
        <f t="shared" si="13"/>
        <v>12.323282524433454</v>
      </c>
      <c r="H32" s="103"/>
      <c r="I32" s="188">
        <f t="shared" si="1"/>
        <v>176.97658554172918</v>
      </c>
      <c r="J32" s="103"/>
      <c r="K32" s="190">
        <v>4920227</v>
      </c>
      <c r="L32" s="103"/>
      <c r="M32" s="188">
        <f t="shared" si="14"/>
        <v>117.00061826742444</v>
      </c>
      <c r="N32" s="103"/>
      <c r="O32" s="188">
        <f t="shared" si="3"/>
        <v>68.739820918129254</v>
      </c>
      <c r="P32" s="103"/>
      <c r="Q32" s="190">
        <v>1401673</v>
      </c>
      <c r="R32" s="103"/>
      <c r="S32" s="190">
        <v>738383</v>
      </c>
      <c r="T32" s="103"/>
      <c r="U32" s="190">
        <v>0</v>
      </c>
      <c r="V32" s="103"/>
      <c r="W32" s="190">
        <v>0</v>
      </c>
      <c r="X32" s="103"/>
      <c r="Y32" s="190">
        <v>0</v>
      </c>
      <c r="Z32" s="103"/>
      <c r="AA32" s="190">
        <v>0</v>
      </c>
      <c r="AB32" s="103"/>
      <c r="AC32" s="103"/>
      <c r="AD32" s="190">
        <v>0</v>
      </c>
      <c r="AE32" s="103"/>
      <c r="AF32" s="190">
        <v>309906</v>
      </c>
      <c r="AG32" s="103"/>
      <c r="AH32" s="193">
        <f t="shared" si="15"/>
        <v>7.3694147861032508</v>
      </c>
      <c r="AI32" s="103"/>
      <c r="AJ32" s="193">
        <f t="shared" si="5"/>
        <v>119.73908919539215</v>
      </c>
      <c r="AK32" s="103"/>
      <c r="AL32" s="190">
        <f t="shared" si="6"/>
        <v>5748364</v>
      </c>
      <c r="AM32" s="103"/>
      <c r="AN32" s="190">
        <v>285757</v>
      </c>
      <c r="AO32" s="103"/>
      <c r="AP32" s="193">
        <f t="shared" si="7"/>
        <v>4.9711013429212203</v>
      </c>
      <c r="AQ32" s="103"/>
      <c r="AR32" s="190">
        <v>0</v>
      </c>
      <c r="AS32" s="103"/>
      <c r="AT32" s="193">
        <f t="shared" si="8"/>
        <v>0</v>
      </c>
      <c r="AU32" s="103"/>
      <c r="AV32" s="190">
        <v>0</v>
      </c>
      <c r="AW32" s="103"/>
      <c r="AX32" s="193">
        <f t="shared" si="9"/>
        <v>0</v>
      </c>
      <c r="AY32" s="103"/>
      <c r="AZ32" s="190">
        <v>37636</v>
      </c>
      <c r="BA32" s="103"/>
      <c r="BB32" s="103">
        <v>20</v>
      </c>
      <c r="BC32" s="103"/>
      <c r="BD32" s="190">
        <v>42053</v>
      </c>
      <c r="BE32" s="103"/>
      <c r="BF32" s="190">
        <f t="shared" si="10"/>
        <v>42053</v>
      </c>
      <c r="BG32" s="103"/>
      <c r="BH32" s="190">
        <f t="shared" si="11"/>
        <v>42053</v>
      </c>
      <c r="BI32" s="103"/>
      <c r="BJ32" s="190">
        <f t="shared" si="12"/>
        <v>42053</v>
      </c>
    </row>
    <row r="33" spans="1:62" ht="9.75" customHeight="1" x14ac:dyDescent="0.25">
      <c r="A33" s="103">
        <v>21</v>
      </c>
      <c r="B33" s="103"/>
      <c r="C33" s="8" t="s">
        <v>103</v>
      </c>
      <c r="D33" s="103"/>
      <c r="E33" s="190">
        <v>649783</v>
      </c>
      <c r="F33" s="103"/>
      <c r="G33" s="188">
        <f t="shared" si="13"/>
        <v>39.314073088092933</v>
      </c>
      <c r="H33" s="103"/>
      <c r="I33" s="188">
        <f t="shared" si="1"/>
        <v>564.5955454704258</v>
      </c>
      <c r="J33" s="103"/>
      <c r="K33" s="190">
        <v>2552233</v>
      </c>
      <c r="L33" s="103"/>
      <c r="M33" s="188">
        <f t="shared" si="14"/>
        <v>154.41874394966118</v>
      </c>
      <c r="N33" s="103"/>
      <c r="O33" s="188">
        <f t="shared" si="3"/>
        <v>90.723595846651492</v>
      </c>
      <c r="P33" s="103"/>
      <c r="Q33" s="190">
        <v>326578</v>
      </c>
      <c r="R33" s="103"/>
      <c r="S33" s="190">
        <v>418981</v>
      </c>
      <c r="T33" s="103"/>
      <c r="U33" s="190">
        <v>0</v>
      </c>
      <c r="V33" s="103"/>
      <c r="W33" s="190">
        <v>0</v>
      </c>
      <c r="X33" s="103"/>
      <c r="Y33" s="190">
        <v>0</v>
      </c>
      <c r="Z33" s="103"/>
      <c r="AA33" s="190">
        <v>0</v>
      </c>
      <c r="AB33" s="103"/>
      <c r="AC33" s="103"/>
      <c r="AD33" s="190">
        <v>0</v>
      </c>
      <c r="AE33" s="103"/>
      <c r="AF33" s="190">
        <v>125722</v>
      </c>
      <c r="AG33" s="103"/>
      <c r="AH33" s="193">
        <f t="shared" si="15"/>
        <v>7.6066069699903194</v>
      </c>
      <c r="AI33" s="103"/>
      <c r="AJ33" s="193">
        <f t="shared" si="5"/>
        <v>123.59301476305875</v>
      </c>
      <c r="AK33" s="103"/>
      <c r="AL33" s="190">
        <f t="shared" si="6"/>
        <v>3327738</v>
      </c>
      <c r="AM33" s="103"/>
      <c r="AN33" s="190">
        <v>194223</v>
      </c>
      <c r="AO33" s="103"/>
      <c r="AP33" s="193">
        <f t="shared" si="7"/>
        <v>5.8364871272918721</v>
      </c>
      <c r="AQ33" s="103"/>
      <c r="AR33" s="190">
        <v>0</v>
      </c>
      <c r="AS33" s="103"/>
      <c r="AT33" s="193">
        <f t="shared" si="8"/>
        <v>0</v>
      </c>
      <c r="AU33" s="103"/>
      <c r="AV33" s="190">
        <v>0</v>
      </c>
      <c r="AW33" s="103"/>
      <c r="AX33" s="193">
        <f t="shared" si="9"/>
        <v>0</v>
      </c>
      <c r="AY33" s="103"/>
      <c r="AZ33" s="190">
        <v>0</v>
      </c>
      <c r="BA33" s="103"/>
      <c r="BB33" s="103">
        <v>21</v>
      </c>
      <c r="BC33" s="103"/>
      <c r="BD33" s="190">
        <v>16528</v>
      </c>
      <c r="BE33" s="103"/>
      <c r="BF33" s="190">
        <f t="shared" si="10"/>
        <v>16528</v>
      </c>
      <c r="BG33" s="103"/>
      <c r="BH33" s="190">
        <f t="shared" si="11"/>
        <v>16528</v>
      </c>
      <c r="BI33" s="103"/>
      <c r="BJ33" s="190">
        <f t="shared" si="12"/>
        <v>16528</v>
      </c>
    </row>
    <row r="34" spans="1:62" ht="9.75" customHeight="1" x14ac:dyDescent="0.25">
      <c r="A34" s="103">
        <v>22</v>
      </c>
      <c r="B34" s="103"/>
      <c r="C34" s="8" t="s">
        <v>104</v>
      </c>
      <c r="D34" s="103"/>
      <c r="E34" s="190">
        <v>40621</v>
      </c>
      <c r="F34" s="103"/>
      <c r="G34" s="188">
        <f t="shared" si="13"/>
        <v>3.09634880707371</v>
      </c>
      <c r="H34" s="103"/>
      <c r="I34" s="188">
        <f t="shared" si="1"/>
        <v>44.467148946364368</v>
      </c>
      <c r="J34" s="103"/>
      <c r="K34" s="190">
        <v>3056443</v>
      </c>
      <c r="L34" s="103"/>
      <c r="M34" s="188">
        <f t="shared" si="14"/>
        <v>232.97835200853723</v>
      </c>
      <c r="N34" s="103"/>
      <c r="O34" s="188">
        <f t="shared" si="3"/>
        <v>136.87868006186963</v>
      </c>
      <c r="P34" s="103"/>
      <c r="Q34" s="190">
        <v>448763</v>
      </c>
      <c r="R34" s="103"/>
      <c r="S34" s="190">
        <v>283086</v>
      </c>
      <c r="T34" s="103"/>
      <c r="U34" s="190">
        <v>0</v>
      </c>
      <c r="V34" s="103"/>
      <c r="W34" s="190">
        <v>0</v>
      </c>
      <c r="X34" s="103"/>
      <c r="Y34" s="190">
        <v>0</v>
      </c>
      <c r="Z34" s="103"/>
      <c r="AA34" s="190">
        <v>0</v>
      </c>
      <c r="AB34" s="103"/>
      <c r="AC34" s="103"/>
      <c r="AD34" s="190">
        <v>0</v>
      </c>
      <c r="AE34" s="103"/>
      <c r="AF34" s="190">
        <v>122133</v>
      </c>
      <c r="AG34" s="103"/>
      <c r="AH34" s="193">
        <f t="shared" si="15"/>
        <v>9.3096272581751656</v>
      </c>
      <c r="AI34" s="103"/>
      <c r="AJ34" s="193">
        <f t="shared" si="5"/>
        <v>151.26388200384196</v>
      </c>
      <c r="AK34" s="103"/>
      <c r="AL34" s="190">
        <f t="shared" si="6"/>
        <v>3219197</v>
      </c>
      <c r="AM34" s="103"/>
      <c r="AN34" s="190">
        <v>231430</v>
      </c>
      <c r="AO34" s="103"/>
      <c r="AP34" s="193">
        <f t="shared" si="7"/>
        <v>7.1890598804608725</v>
      </c>
      <c r="AQ34" s="103"/>
      <c r="AR34" s="190">
        <v>0</v>
      </c>
      <c r="AS34" s="103"/>
      <c r="AT34" s="193">
        <f t="shared" si="8"/>
        <v>0</v>
      </c>
      <c r="AU34" s="103"/>
      <c r="AV34" s="190">
        <v>0</v>
      </c>
      <c r="AW34" s="103"/>
      <c r="AX34" s="193">
        <f t="shared" si="9"/>
        <v>0</v>
      </c>
      <c r="AY34" s="103"/>
      <c r="AZ34" s="190">
        <v>52209</v>
      </c>
      <c r="BA34" s="103"/>
      <c r="BB34" s="103">
        <v>22</v>
      </c>
      <c r="BC34" s="103"/>
      <c r="BD34" s="190">
        <v>13119</v>
      </c>
      <c r="BE34" s="103"/>
      <c r="BF34" s="190">
        <f t="shared" si="10"/>
        <v>13119</v>
      </c>
      <c r="BG34" s="103"/>
      <c r="BH34" s="190">
        <f t="shared" si="11"/>
        <v>13119</v>
      </c>
      <c r="BI34" s="103"/>
      <c r="BJ34" s="190">
        <f t="shared" si="12"/>
        <v>13119</v>
      </c>
    </row>
    <row r="35" spans="1:62" ht="9.75" customHeight="1" x14ac:dyDescent="0.25">
      <c r="A35" s="103">
        <v>23</v>
      </c>
      <c r="B35" s="103"/>
      <c r="C35" s="8" t="s">
        <v>105</v>
      </c>
      <c r="D35" s="103"/>
      <c r="E35" s="190">
        <v>782797</v>
      </c>
      <c r="F35" s="103"/>
      <c r="G35" s="188">
        <f t="shared" si="13"/>
        <v>4.3220037654801535</v>
      </c>
      <c r="H35" s="103"/>
      <c r="I35" s="188">
        <f t="shared" si="1"/>
        <v>62.068971282336072</v>
      </c>
      <c r="J35" s="103"/>
      <c r="K35" s="190">
        <v>25220582</v>
      </c>
      <c r="L35" s="103"/>
      <c r="M35" s="188">
        <f t="shared" si="14"/>
        <v>139.24868180588453</v>
      </c>
      <c r="N35" s="103"/>
      <c r="O35" s="188">
        <f t="shared" si="3"/>
        <v>81.810930507596325</v>
      </c>
      <c r="P35" s="103"/>
      <c r="Q35" s="190">
        <v>3968534</v>
      </c>
      <c r="R35" s="103"/>
      <c r="S35" s="190">
        <v>3830833</v>
      </c>
      <c r="T35" s="103"/>
      <c r="U35" s="190">
        <v>0</v>
      </c>
      <c r="V35" s="103"/>
      <c r="W35" s="190">
        <v>0</v>
      </c>
      <c r="X35" s="103"/>
      <c r="Y35" s="190">
        <v>0</v>
      </c>
      <c r="Z35" s="103"/>
      <c r="AA35" s="190">
        <v>0</v>
      </c>
      <c r="AB35" s="103"/>
      <c r="AC35" s="103"/>
      <c r="AD35" s="190">
        <v>0</v>
      </c>
      <c r="AE35" s="103"/>
      <c r="AF35" s="190">
        <v>641543</v>
      </c>
      <c r="AG35" s="103"/>
      <c r="AH35" s="193">
        <f t="shared" si="15"/>
        <v>3.5421076750644604</v>
      </c>
      <c r="AI35" s="103"/>
      <c r="AJ35" s="193">
        <f t="shared" si="5"/>
        <v>57.552568169187623</v>
      </c>
      <c r="AK35" s="103"/>
      <c r="AL35" s="190">
        <f t="shared" si="6"/>
        <v>26644922</v>
      </c>
      <c r="AM35" s="103"/>
      <c r="AN35" s="190">
        <v>840034</v>
      </c>
      <c r="AO35" s="103"/>
      <c r="AP35" s="193">
        <f t="shared" si="7"/>
        <v>3.1526982890023101</v>
      </c>
      <c r="AQ35" s="103"/>
      <c r="AR35" s="190">
        <v>73312</v>
      </c>
      <c r="AS35" s="103"/>
      <c r="AT35" s="193">
        <f t="shared" si="8"/>
        <v>0.27514435958941824</v>
      </c>
      <c r="AU35" s="103"/>
      <c r="AV35" s="190">
        <v>0</v>
      </c>
      <c r="AW35" s="103"/>
      <c r="AX35" s="193">
        <f t="shared" si="9"/>
        <v>0</v>
      </c>
      <c r="AY35" s="103"/>
      <c r="AZ35" s="190">
        <v>0</v>
      </c>
      <c r="BA35" s="103"/>
      <c r="BB35" s="103">
        <v>23</v>
      </c>
      <c r="BC35" s="103"/>
      <c r="BD35" s="190">
        <v>181119</v>
      </c>
      <c r="BE35" s="103"/>
      <c r="BF35" s="190">
        <f t="shared" si="10"/>
        <v>181119</v>
      </c>
      <c r="BG35" s="103"/>
      <c r="BH35" s="190">
        <f t="shared" si="11"/>
        <v>181119</v>
      </c>
      <c r="BI35" s="103"/>
      <c r="BJ35" s="190">
        <f t="shared" si="12"/>
        <v>181119</v>
      </c>
    </row>
    <row r="36" spans="1:62" ht="9.75" customHeight="1" x14ac:dyDescent="0.25">
      <c r="A36" s="103">
        <v>24</v>
      </c>
      <c r="B36" s="103"/>
      <c r="C36" s="8" t="s">
        <v>106</v>
      </c>
      <c r="D36" s="103"/>
      <c r="E36" s="190">
        <v>1877757</v>
      </c>
      <c r="F36" s="103"/>
      <c r="G36" s="188">
        <f t="shared" si="13"/>
        <v>7.6412035435682286</v>
      </c>
      <c r="H36" s="103"/>
      <c r="I36" s="188">
        <f t="shared" si="1"/>
        <v>109.73651783839449</v>
      </c>
      <c r="J36" s="103"/>
      <c r="K36" s="190">
        <v>36053550</v>
      </c>
      <c r="L36" s="103"/>
      <c r="M36" s="188">
        <f t="shared" si="14"/>
        <v>146.71361311299296</v>
      </c>
      <c r="N36" s="103"/>
      <c r="O36" s="188">
        <f t="shared" si="3"/>
        <v>86.196702555773953</v>
      </c>
      <c r="P36" s="103"/>
      <c r="Q36" s="190">
        <v>2641348</v>
      </c>
      <c r="R36" s="103"/>
      <c r="S36" s="190">
        <v>2295489</v>
      </c>
      <c r="T36" s="103"/>
      <c r="U36" s="190">
        <v>0</v>
      </c>
      <c r="V36" s="103"/>
      <c r="W36" s="190">
        <v>0</v>
      </c>
      <c r="X36" s="103"/>
      <c r="Y36" s="190">
        <v>0</v>
      </c>
      <c r="Z36" s="103"/>
      <c r="AA36" s="190">
        <v>0</v>
      </c>
      <c r="AB36" s="103"/>
      <c r="AC36" s="103"/>
      <c r="AD36" s="190">
        <v>0</v>
      </c>
      <c r="AE36" s="103"/>
      <c r="AF36" s="190">
        <v>1856478</v>
      </c>
      <c r="AG36" s="103"/>
      <c r="AH36" s="193">
        <f t="shared" si="15"/>
        <v>7.5546123764451192</v>
      </c>
      <c r="AI36" s="103"/>
      <c r="AJ36" s="193">
        <f t="shared" si="5"/>
        <v>122.74820069642118</v>
      </c>
      <c r="AK36" s="103"/>
      <c r="AL36" s="190">
        <f t="shared" si="6"/>
        <v>39787785</v>
      </c>
      <c r="AM36" s="103"/>
      <c r="AN36" s="190">
        <v>1229434</v>
      </c>
      <c r="AO36" s="103"/>
      <c r="AP36" s="193">
        <f t="shared" si="7"/>
        <v>3.0899784946560862</v>
      </c>
      <c r="AQ36" s="103"/>
      <c r="AR36" s="190">
        <v>0</v>
      </c>
      <c r="AS36" s="103"/>
      <c r="AT36" s="193">
        <f t="shared" si="8"/>
        <v>0</v>
      </c>
      <c r="AU36" s="103"/>
      <c r="AV36" s="190">
        <v>2280857</v>
      </c>
      <c r="AW36" s="103"/>
      <c r="AX36" s="193">
        <f t="shared" si="9"/>
        <v>5.7325558585379905</v>
      </c>
      <c r="AY36" s="103"/>
      <c r="AZ36" s="190">
        <v>101650</v>
      </c>
      <c r="BA36" s="103"/>
      <c r="BB36" s="103">
        <v>24</v>
      </c>
      <c r="BC36" s="103"/>
      <c r="BD36" s="190">
        <v>245741</v>
      </c>
      <c r="BE36" s="103"/>
      <c r="BF36" s="190">
        <f t="shared" si="10"/>
        <v>245741</v>
      </c>
      <c r="BG36" s="103"/>
      <c r="BH36" s="190">
        <f t="shared" si="11"/>
        <v>245741</v>
      </c>
      <c r="BI36" s="103"/>
      <c r="BJ36" s="190">
        <f t="shared" si="12"/>
        <v>245741</v>
      </c>
    </row>
    <row r="37" spans="1:62" ht="9.75" customHeight="1" x14ac:dyDescent="0.25">
      <c r="A37" s="103">
        <v>25</v>
      </c>
      <c r="B37" s="103"/>
      <c r="C37" s="8" t="s">
        <v>107</v>
      </c>
      <c r="D37" s="103"/>
      <c r="E37" s="190">
        <v>0</v>
      </c>
      <c r="F37" s="103"/>
      <c r="G37" s="188">
        <v>0</v>
      </c>
      <c r="H37" s="103"/>
      <c r="I37" s="188">
        <f t="shared" si="1"/>
        <v>0</v>
      </c>
      <c r="J37" s="103"/>
      <c r="K37" s="190">
        <v>0</v>
      </c>
      <c r="L37" s="103"/>
      <c r="M37" s="188">
        <v>0</v>
      </c>
      <c r="N37" s="103"/>
      <c r="O37" s="188">
        <f t="shared" si="3"/>
        <v>0</v>
      </c>
      <c r="P37" s="103"/>
      <c r="Q37" s="190">
        <v>0</v>
      </c>
      <c r="R37" s="103"/>
      <c r="S37" s="190">
        <v>0</v>
      </c>
      <c r="T37" s="103"/>
      <c r="U37" s="190">
        <v>0</v>
      </c>
      <c r="V37" s="103"/>
      <c r="W37" s="190">
        <v>0</v>
      </c>
      <c r="X37" s="103"/>
      <c r="Y37" s="190">
        <v>0</v>
      </c>
      <c r="Z37" s="103"/>
      <c r="AA37" s="190">
        <v>0</v>
      </c>
      <c r="AB37" s="103"/>
      <c r="AC37" s="103"/>
      <c r="AD37" s="190">
        <v>0</v>
      </c>
      <c r="AE37" s="103"/>
      <c r="AF37" s="190">
        <v>0</v>
      </c>
      <c r="AG37" s="103"/>
      <c r="AH37" s="193">
        <v>0</v>
      </c>
      <c r="AI37" s="103"/>
      <c r="AJ37" s="193">
        <f t="shared" si="5"/>
        <v>0</v>
      </c>
      <c r="AK37" s="103"/>
      <c r="AL37" s="190">
        <f t="shared" si="6"/>
        <v>0</v>
      </c>
      <c r="AM37" s="103"/>
      <c r="AN37" s="190">
        <v>0</v>
      </c>
      <c r="AO37" s="103"/>
      <c r="AP37" s="193">
        <f t="shared" si="7"/>
        <v>0</v>
      </c>
      <c r="AQ37" s="103"/>
      <c r="AR37" s="190">
        <v>0</v>
      </c>
      <c r="AS37" s="103"/>
      <c r="AT37" s="193">
        <f t="shared" si="8"/>
        <v>0</v>
      </c>
      <c r="AU37" s="103"/>
      <c r="AV37" s="190">
        <v>0</v>
      </c>
      <c r="AW37" s="103"/>
      <c r="AX37" s="193">
        <f t="shared" si="9"/>
        <v>0</v>
      </c>
      <c r="AY37" s="103"/>
      <c r="AZ37" s="190">
        <v>0</v>
      </c>
      <c r="BA37" s="103"/>
      <c r="BB37" s="103">
        <v>25</v>
      </c>
      <c r="BC37" s="103"/>
      <c r="BD37" s="190">
        <v>0</v>
      </c>
      <c r="BE37" s="103"/>
      <c r="BF37" s="190">
        <f t="shared" si="10"/>
        <v>0</v>
      </c>
      <c r="BG37" s="103"/>
      <c r="BH37" s="190">
        <f t="shared" si="11"/>
        <v>0</v>
      </c>
      <c r="BI37" s="103"/>
      <c r="BJ37" s="190">
        <f t="shared" si="12"/>
        <v>0</v>
      </c>
    </row>
    <row r="38" spans="1:62" ht="9.75" customHeight="1" x14ac:dyDescent="0.25">
      <c r="A38" s="103">
        <v>26</v>
      </c>
      <c r="B38" s="103"/>
      <c r="C38" s="8" t="s">
        <v>108</v>
      </c>
      <c r="D38" s="103"/>
      <c r="E38" s="190">
        <v>0</v>
      </c>
      <c r="F38" s="103"/>
      <c r="G38" s="188">
        <v>0</v>
      </c>
      <c r="H38" s="103"/>
      <c r="I38" s="188">
        <f t="shared" si="1"/>
        <v>0</v>
      </c>
      <c r="J38" s="103"/>
      <c r="K38" s="190">
        <v>0</v>
      </c>
      <c r="L38" s="103"/>
      <c r="M38" s="188">
        <v>0</v>
      </c>
      <c r="N38" s="103"/>
      <c r="O38" s="188">
        <f t="shared" si="3"/>
        <v>0</v>
      </c>
      <c r="P38" s="103"/>
      <c r="Q38" s="190">
        <v>0</v>
      </c>
      <c r="R38" s="103"/>
      <c r="S38" s="190">
        <v>0</v>
      </c>
      <c r="T38" s="103"/>
      <c r="U38" s="190">
        <v>0</v>
      </c>
      <c r="V38" s="103"/>
      <c r="W38" s="190">
        <v>0</v>
      </c>
      <c r="X38" s="103"/>
      <c r="Y38" s="190">
        <v>0</v>
      </c>
      <c r="Z38" s="103"/>
      <c r="AA38" s="190">
        <v>0</v>
      </c>
      <c r="AB38" s="103"/>
      <c r="AC38" s="103"/>
      <c r="AD38" s="190">
        <v>0</v>
      </c>
      <c r="AE38" s="103"/>
      <c r="AF38" s="190">
        <v>0</v>
      </c>
      <c r="AG38" s="103"/>
      <c r="AH38" s="193">
        <v>0</v>
      </c>
      <c r="AI38" s="103"/>
      <c r="AJ38" s="193">
        <f t="shared" si="5"/>
        <v>0</v>
      </c>
      <c r="AK38" s="103"/>
      <c r="AL38" s="190">
        <f t="shared" si="6"/>
        <v>0</v>
      </c>
      <c r="AM38" s="103"/>
      <c r="AN38" s="190">
        <v>0</v>
      </c>
      <c r="AO38" s="103"/>
      <c r="AP38" s="193">
        <f t="shared" si="7"/>
        <v>0</v>
      </c>
      <c r="AQ38" s="103"/>
      <c r="AR38" s="190">
        <v>0</v>
      </c>
      <c r="AS38" s="103"/>
      <c r="AT38" s="193">
        <f t="shared" si="8"/>
        <v>0</v>
      </c>
      <c r="AU38" s="103"/>
      <c r="AV38" s="190">
        <v>0</v>
      </c>
      <c r="AW38" s="103"/>
      <c r="AX38" s="193">
        <f t="shared" si="9"/>
        <v>0</v>
      </c>
      <c r="AY38" s="103"/>
      <c r="AZ38" s="190">
        <v>0</v>
      </c>
      <c r="BA38" s="103"/>
      <c r="BB38" s="103">
        <v>26</v>
      </c>
      <c r="BC38" s="103"/>
      <c r="BD38" s="190">
        <v>0</v>
      </c>
      <c r="BE38" s="103"/>
      <c r="BF38" s="190">
        <f t="shared" si="10"/>
        <v>0</v>
      </c>
      <c r="BG38" s="103"/>
      <c r="BH38" s="190">
        <f t="shared" si="11"/>
        <v>0</v>
      </c>
      <c r="BI38" s="103"/>
      <c r="BJ38" s="190">
        <f t="shared" si="12"/>
        <v>0</v>
      </c>
    </row>
    <row r="39" spans="1:62" ht="9.75" customHeight="1" x14ac:dyDescent="0.25">
      <c r="A39" s="103">
        <v>27</v>
      </c>
      <c r="B39" s="103"/>
      <c r="C39" s="8" t="s">
        <v>109</v>
      </c>
      <c r="D39" s="103"/>
      <c r="E39" s="190">
        <v>70373</v>
      </c>
      <c r="F39" s="103"/>
      <c r="G39" s="188">
        <f t="shared" ref="G39:G50" si="16">(E39/$BD39)</f>
        <v>5.7120941558441558</v>
      </c>
      <c r="H39" s="103"/>
      <c r="I39" s="188">
        <f t="shared" si="1"/>
        <v>82.032276545622693</v>
      </c>
      <c r="J39" s="103"/>
      <c r="K39" s="190">
        <v>2275187</v>
      </c>
      <c r="L39" s="103"/>
      <c r="M39" s="188">
        <f t="shared" ref="M39:M50" si="17">(K39/$BD39)</f>
        <v>184.67426948051948</v>
      </c>
      <c r="N39" s="103"/>
      <c r="O39" s="188">
        <f t="shared" si="3"/>
        <v>108.49922333967423</v>
      </c>
      <c r="P39" s="103"/>
      <c r="Q39" s="190">
        <v>307861</v>
      </c>
      <c r="R39" s="103"/>
      <c r="S39" s="190">
        <v>341913</v>
      </c>
      <c r="T39" s="103"/>
      <c r="U39" s="190">
        <v>0</v>
      </c>
      <c r="V39" s="103"/>
      <c r="W39" s="190">
        <v>0</v>
      </c>
      <c r="X39" s="103"/>
      <c r="Y39" s="190">
        <v>0</v>
      </c>
      <c r="Z39" s="103"/>
      <c r="AA39" s="190">
        <v>0</v>
      </c>
      <c r="AB39" s="103"/>
      <c r="AC39" s="103"/>
      <c r="AD39" s="190">
        <v>0</v>
      </c>
      <c r="AE39" s="103"/>
      <c r="AF39" s="190">
        <v>163637</v>
      </c>
      <c r="AG39" s="103"/>
      <c r="AH39" s="193">
        <f t="shared" ref="AH39:AH50" si="18">(AF39/$BD39)</f>
        <v>13.282224025974026</v>
      </c>
      <c r="AI39" s="103"/>
      <c r="AJ39" s="193">
        <f t="shared" si="5"/>
        <v>215.81108588952779</v>
      </c>
      <c r="AK39" s="103"/>
      <c r="AL39" s="190">
        <f t="shared" si="6"/>
        <v>2509197</v>
      </c>
      <c r="AM39" s="103"/>
      <c r="AN39" s="190">
        <v>237120</v>
      </c>
      <c r="AO39" s="103"/>
      <c r="AP39" s="193">
        <f t="shared" si="7"/>
        <v>9.4500352104677319</v>
      </c>
      <c r="AQ39" s="103"/>
      <c r="AR39" s="190">
        <v>0</v>
      </c>
      <c r="AS39" s="103"/>
      <c r="AT39" s="193">
        <f t="shared" si="8"/>
        <v>0</v>
      </c>
      <c r="AU39" s="103"/>
      <c r="AV39" s="190">
        <v>0</v>
      </c>
      <c r="AW39" s="103"/>
      <c r="AX39" s="193">
        <f t="shared" si="9"/>
        <v>0</v>
      </c>
      <c r="AY39" s="103"/>
      <c r="AZ39" s="190">
        <v>57218</v>
      </c>
      <c r="BA39" s="103"/>
      <c r="BB39" s="103">
        <v>27</v>
      </c>
      <c r="BC39" s="103"/>
      <c r="BD39" s="190">
        <v>12320</v>
      </c>
      <c r="BE39" s="103"/>
      <c r="BF39" s="190">
        <f t="shared" si="10"/>
        <v>12320</v>
      </c>
      <c r="BG39" s="103"/>
      <c r="BH39" s="190">
        <f t="shared" si="11"/>
        <v>12320</v>
      </c>
      <c r="BI39" s="103"/>
      <c r="BJ39" s="190">
        <f t="shared" si="12"/>
        <v>12320</v>
      </c>
    </row>
    <row r="40" spans="1:62" ht="9.75" customHeight="1" x14ac:dyDescent="0.25">
      <c r="A40" s="103">
        <v>28</v>
      </c>
      <c r="B40" s="103"/>
      <c r="C40" s="8" t="s">
        <v>110</v>
      </c>
      <c r="D40" s="103"/>
      <c r="E40" s="190">
        <v>700829</v>
      </c>
      <c r="F40" s="103"/>
      <c r="G40" s="188">
        <f t="shared" si="16"/>
        <v>7.3807989215717251</v>
      </c>
      <c r="H40" s="103"/>
      <c r="I40" s="188">
        <f t="shared" si="1"/>
        <v>105.99680638011606</v>
      </c>
      <c r="J40" s="103"/>
      <c r="K40" s="190">
        <v>18362940</v>
      </c>
      <c r="L40" s="103"/>
      <c r="M40" s="188">
        <f t="shared" si="17"/>
        <v>193.38978231335503</v>
      </c>
      <c r="N40" s="103"/>
      <c r="O40" s="188">
        <f t="shared" si="3"/>
        <v>113.61973295928516</v>
      </c>
      <c r="P40" s="103"/>
      <c r="Q40" s="190">
        <v>1597041</v>
      </c>
      <c r="R40" s="103"/>
      <c r="S40" s="190">
        <v>1983445</v>
      </c>
      <c r="T40" s="103"/>
      <c r="U40" s="190">
        <v>0</v>
      </c>
      <c r="V40" s="103"/>
      <c r="W40" s="190">
        <v>0</v>
      </c>
      <c r="X40" s="103"/>
      <c r="Y40" s="190">
        <v>0</v>
      </c>
      <c r="Z40" s="103"/>
      <c r="AA40" s="190">
        <v>0</v>
      </c>
      <c r="AB40" s="103"/>
      <c r="AC40" s="103"/>
      <c r="AD40" s="190">
        <v>0</v>
      </c>
      <c r="AE40" s="103"/>
      <c r="AF40" s="190">
        <v>645560</v>
      </c>
      <c r="AG40" s="103"/>
      <c r="AH40" s="193">
        <f t="shared" si="18"/>
        <v>6.7987320042547363</v>
      </c>
      <c r="AI40" s="103"/>
      <c r="AJ40" s="193">
        <f t="shared" si="5"/>
        <v>110.46657048103079</v>
      </c>
      <c r="AK40" s="103"/>
      <c r="AL40" s="190">
        <f t="shared" si="6"/>
        <v>19709329</v>
      </c>
      <c r="AM40" s="103"/>
      <c r="AN40" s="190">
        <v>1277476</v>
      </c>
      <c r="AO40" s="103"/>
      <c r="AP40" s="193">
        <f t="shared" si="7"/>
        <v>6.4815803724216083</v>
      </c>
      <c r="AQ40" s="103"/>
      <c r="AR40" s="190">
        <v>0</v>
      </c>
      <c r="AS40" s="103"/>
      <c r="AT40" s="193">
        <f t="shared" si="8"/>
        <v>0</v>
      </c>
      <c r="AU40" s="103"/>
      <c r="AV40" s="190">
        <v>0</v>
      </c>
      <c r="AW40" s="103"/>
      <c r="AX40" s="193">
        <f t="shared" si="9"/>
        <v>0</v>
      </c>
      <c r="AY40" s="103"/>
      <c r="AZ40" s="190">
        <v>19683</v>
      </c>
      <c r="BA40" s="103"/>
      <c r="BB40" s="103">
        <v>28</v>
      </c>
      <c r="BC40" s="103"/>
      <c r="BD40" s="190">
        <v>94953</v>
      </c>
      <c r="BE40" s="103"/>
      <c r="BF40" s="190">
        <f t="shared" si="10"/>
        <v>94953</v>
      </c>
      <c r="BG40" s="103"/>
      <c r="BH40" s="190">
        <f t="shared" si="11"/>
        <v>94953</v>
      </c>
      <c r="BI40" s="103"/>
      <c r="BJ40" s="190">
        <f t="shared" si="12"/>
        <v>94953</v>
      </c>
    </row>
    <row r="41" spans="1:62" ht="9.75" customHeight="1" x14ac:dyDescent="0.25">
      <c r="A41" s="103">
        <v>29</v>
      </c>
      <c r="B41" s="103"/>
      <c r="C41" s="8" t="s">
        <v>111</v>
      </c>
      <c r="D41" s="103"/>
      <c r="E41" s="190">
        <v>48838</v>
      </c>
      <c r="F41" s="103"/>
      <c r="G41" s="188">
        <f t="shared" si="16"/>
        <v>2.707056149880827</v>
      </c>
      <c r="H41" s="103"/>
      <c r="I41" s="188">
        <f t="shared" si="1"/>
        <v>38.876456279060555</v>
      </c>
      <c r="J41" s="103"/>
      <c r="K41" s="190">
        <v>2590497</v>
      </c>
      <c r="L41" s="103"/>
      <c r="M41" s="188">
        <f t="shared" si="17"/>
        <v>143.58943517543372</v>
      </c>
      <c r="N41" s="103"/>
      <c r="O41" s="188">
        <f t="shared" si="3"/>
        <v>84.361195742866911</v>
      </c>
      <c r="P41" s="103"/>
      <c r="Q41" s="190">
        <v>228363</v>
      </c>
      <c r="R41" s="103"/>
      <c r="S41" s="190">
        <v>451235</v>
      </c>
      <c r="T41" s="103"/>
      <c r="U41" s="190">
        <v>0</v>
      </c>
      <c r="V41" s="103"/>
      <c r="W41" s="190">
        <v>0</v>
      </c>
      <c r="X41" s="103"/>
      <c r="Y41" s="190">
        <v>0</v>
      </c>
      <c r="Z41" s="103"/>
      <c r="AA41" s="190">
        <v>0</v>
      </c>
      <c r="AB41" s="103"/>
      <c r="AC41" s="103"/>
      <c r="AD41" s="190">
        <v>0</v>
      </c>
      <c r="AE41" s="103"/>
      <c r="AF41" s="190">
        <v>127694</v>
      </c>
      <c r="AG41" s="103"/>
      <c r="AH41" s="193">
        <f t="shared" si="18"/>
        <v>7.0779890249986144</v>
      </c>
      <c r="AI41" s="103"/>
      <c r="AJ41" s="193">
        <f t="shared" si="5"/>
        <v>115.00397029985301</v>
      </c>
      <c r="AK41" s="103"/>
      <c r="AL41" s="190">
        <f t="shared" si="6"/>
        <v>2767029</v>
      </c>
      <c r="AM41" s="103"/>
      <c r="AN41" s="190">
        <v>219072</v>
      </c>
      <c r="AO41" s="103"/>
      <c r="AP41" s="193">
        <f t="shared" si="7"/>
        <v>7.9172281895130121</v>
      </c>
      <c r="AQ41" s="103"/>
      <c r="AR41" s="190">
        <v>0</v>
      </c>
      <c r="AS41" s="103"/>
      <c r="AT41" s="193">
        <f t="shared" si="8"/>
        <v>0</v>
      </c>
      <c r="AU41" s="103"/>
      <c r="AV41" s="190">
        <v>0</v>
      </c>
      <c r="AW41" s="103"/>
      <c r="AX41" s="193">
        <f t="shared" si="9"/>
        <v>0</v>
      </c>
      <c r="AY41" s="103"/>
      <c r="AZ41" s="190">
        <v>74031</v>
      </c>
      <c r="BA41" s="103"/>
      <c r="BB41" s="103">
        <v>29</v>
      </c>
      <c r="BC41" s="103"/>
      <c r="BD41" s="190">
        <v>18041</v>
      </c>
      <c r="BE41" s="103"/>
      <c r="BF41" s="190">
        <f t="shared" si="10"/>
        <v>18041</v>
      </c>
      <c r="BG41" s="103"/>
      <c r="BH41" s="190">
        <f t="shared" si="11"/>
        <v>18041</v>
      </c>
      <c r="BI41" s="103"/>
      <c r="BJ41" s="190">
        <f t="shared" si="12"/>
        <v>18041</v>
      </c>
    </row>
    <row r="42" spans="1:62" ht="9.75" customHeight="1" x14ac:dyDescent="0.25">
      <c r="A42" s="103">
        <v>30</v>
      </c>
      <c r="B42" s="103"/>
      <c r="C42" s="8" t="s">
        <v>112</v>
      </c>
      <c r="D42" s="103"/>
      <c r="E42" s="190">
        <v>2392714</v>
      </c>
      <c r="F42" s="103"/>
      <c r="G42" s="188">
        <f t="shared" si="16"/>
        <v>10.544352830745773</v>
      </c>
      <c r="H42" s="103"/>
      <c r="I42" s="188">
        <f t="shared" si="1"/>
        <v>151.42909829687969</v>
      </c>
      <c r="J42" s="103"/>
      <c r="K42" s="190">
        <v>41432967</v>
      </c>
      <c r="L42" s="103"/>
      <c r="M42" s="188">
        <f t="shared" si="17"/>
        <v>182.58923668798118</v>
      </c>
      <c r="N42" s="103"/>
      <c r="O42" s="188">
        <f t="shared" si="3"/>
        <v>107.27423168672487</v>
      </c>
      <c r="P42" s="103"/>
      <c r="Q42" s="190">
        <v>3345705</v>
      </c>
      <c r="R42" s="103"/>
      <c r="S42" s="190">
        <v>182958</v>
      </c>
      <c r="T42" s="103"/>
      <c r="U42" s="190">
        <v>0</v>
      </c>
      <c r="V42" s="103"/>
      <c r="W42" s="190">
        <v>0</v>
      </c>
      <c r="X42" s="103"/>
      <c r="Y42" s="190">
        <v>0</v>
      </c>
      <c r="Z42" s="103"/>
      <c r="AA42" s="190">
        <v>0</v>
      </c>
      <c r="AB42" s="103"/>
      <c r="AC42" s="103"/>
      <c r="AD42" s="190">
        <v>0</v>
      </c>
      <c r="AE42" s="103"/>
      <c r="AF42" s="190">
        <v>1553022</v>
      </c>
      <c r="AG42" s="103"/>
      <c r="AH42" s="193">
        <f t="shared" si="18"/>
        <v>6.8439487217905945</v>
      </c>
      <c r="AI42" s="103"/>
      <c r="AJ42" s="193">
        <f t="shared" si="5"/>
        <v>111.20125684776356</v>
      </c>
      <c r="AK42" s="103"/>
      <c r="AL42" s="190">
        <f t="shared" si="6"/>
        <v>45378703</v>
      </c>
      <c r="AM42" s="103"/>
      <c r="AN42" s="190">
        <v>3255806</v>
      </c>
      <c r="AO42" s="103"/>
      <c r="AP42" s="193">
        <f t="shared" si="7"/>
        <v>7.1747445051481531</v>
      </c>
      <c r="AQ42" s="103"/>
      <c r="AR42" s="190">
        <v>0</v>
      </c>
      <c r="AS42" s="103"/>
      <c r="AT42" s="193">
        <f t="shared" si="8"/>
        <v>0</v>
      </c>
      <c r="AU42" s="103"/>
      <c r="AV42" s="190">
        <v>0</v>
      </c>
      <c r="AW42" s="103"/>
      <c r="AX42" s="193">
        <f t="shared" si="9"/>
        <v>0</v>
      </c>
      <c r="AY42" s="103"/>
      <c r="AZ42" s="190">
        <v>720378</v>
      </c>
      <c r="BA42" s="103"/>
      <c r="BB42" s="103">
        <v>30</v>
      </c>
      <c r="BC42" s="103"/>
      <c r="BD42" s="190">
        <v>226919</v>
      </c>
      <c r="BE42" s="103"/>
      <c r="BF42" s="190">
        <f t="shared" si="10"/>
        <v>226919</v>
      </c>
      <c r="BG42" s="103"/>
      <c r="BH42" s="190">
        <f t="shared" si="11"/>
        <v>226919</v>
      </c>
      <c r="BI42" s="103"/>
      <c r="BJ42" s="190">
        <f t="shared" si="12"/>
        <v>226919</v>
      </c>
    </row>
    <row r="43" spans="1:62" ht="9.75" customHeight="1" x14ac:dyDescent="0.25">
      <c r="A43" s="103">
        <v>31</v>
      </c>
      <c r="B43" s="103"/>
      <c r="C43" s="8" t="s">
        <v>113</v>
      </c>
      <c r="D43" s="103"/>
      <c r="E43" s="190">
        <v>755193</v>
      </c>
      <c r="F43" s="103"/>
      <c r="G43" s="188">
        <f t="shared" si="16"/>
        <v>7.5494386852338726</v>
      </c>
      <c r="H43" s="103"/>
      <c r="I43" s="188">
        <f t="shared" si="1"/>
        <v>108.41866837186353</v>
      </c>
      <c r="J43" s="103"/>
      <c r="K43" s="190">
        <v>13502145</v>
      </c>
      <c r="L43" s="103"/>
      <c r="M43" s="188">
        <f t="shared" si="17"/>
        <v>134.97690762048524</v>
      </c>
      <c r="N43" s="103"/>
      <c r="O43" s="188">
        <f t="shared" si="3"/>
        <v>79.301191697192181</v>
      </c>
      <c r="P43" s="103"/>
      <c r="Q43" s="190">
        <v>1507222</v>
      </c>
      <c r="R43" s="103"/>
      <c r="S43" s="190">
        <v>1761535</v>
      </c>
      <c r="T43" s="103"/>
      <c r="U43" s="190">
        <v>0</v>
      </c>
      <c r="V43" s="103"/>
      <c r="W43" s="190">
        <v>0</v>
      </c>
      <c r="X43" s="103"/>
      <c r="Y43" s="190">
        <v>0</v>
      </c>
      <c r="Z43" s="103"/>
      <c r="AA43" s="190">
        <v>0</v>
      </c>
      <c r="AB43" s="103"/>
      <c r="AC43" s="103"/>
      <c r="AD43" s="190">
        <v>0</v>
      </c>
      <c r="AE43" s="103"/>
      <c r="AF43" s="190">
        <v>461778</v>
      </c>
      <c r="AG43" s="103"/>
      <c r="AH43" s="193">
        <f t="shared" si="18"/>
        <v>4.6162566353103474</v>
      </c>
      <c r="AI43" s="103"/>
      <c r="AJ43" s="193">
        <f t="shared" si="5"/>
        <v>75.005462583891827</v>
      </c>
      <c r="AK43" s="103"/>
      <c r="AL43" s="190">
        <f t="shared" si="6"/>
        <v>14719116</v>
      </c>
      <c r="AM43" s="103"/>
      <c r="AN43" s="190">
        <v>1098317</v>
      </c>
      <c r="AO43" s="103"/>
      <c r="AP43" s="193">
        <f t="shared" si="7"/>
        <v>7.4618407790250449</v>
      </c>
      <c r="AQ43" s="103"/>
      <c r="AR43" s="190">
        <v>0</v>
      </c>
      <c r="AS43" s="103"/>
      <c r="AT43" s="193">
        <f t="shared" si="8"/>
        <v>0</v>
      </c>
      <c r="AU43" s="103"/>
      <c r="AV43" s="190">
        <v>0</v>
      </c>
      <c r="AW43" s="103"/>
      <c r="AX43" s="193">
        <f t="shared" si="9"/>
        <v>0</v>
      </c>
      <c r="AY43" s="103"/>
      <c r="AZ43" s="190">
        <v>1495138</v>
      </c>
      <c r="BA43" s="103"/>
      <c r="BB43" s="103">
        <v>31</v>
      </c>
      <c r="BC43" s="103"/>
      <c r="BD43" s="190">
        <v>100033</v>
      </c>
      <c r="BE43" s="103"/>
      <c r="BF43" s="190">
        <f t="shared" si="10"/>
        <v>100033</v>
      </c>
      <c r="BG43" s="103"/>
      <c r="BH43" s="190">
        <f t="shared" si="11"/>
        <v>100033</v>
      </c>
      <c r="BI43" s="103"/>
      <c r="BJ43" s="190">
        <f t="shared" si="12"/>
        <v>100033</v>
      </c>
    </row>
    <row r="44" spans="1:62" ht="9.75" customHeight="1" x14ac:dyDescent="0.25">
      <c r="A44" s="103">
        <v>32</v>
      </c>
      <c r="B44" s="103"/>
      <c r="C44" s="8" t="s">
        <v>114</v>
      </c>
      <c r="D44" s="103"/>
      <c r="E44" s="190">
        <v>290547</v>
      </c>
      <c r="F44" s="103"/>
      <c r="G44" s="188">
        <f t="shared" si="16"/>
        <v>11.303571428571429</v>
      </c>
      <c r="H44" s="103"/>
      <c r="I44" s="188">
        <f t="shared" si="1"/>
        <v>162.33235518939674</v>
      </c>
      <c r="J44" s="103"/>
      <c r="K44" s="190">
        <v>4208638</v>
      </c>
      <c r="L44" s="103"/>
      <c r="M44" s="188">
        <f t="shared" si="17"/>
        <v>163.73474945533769</v>
      </c>
      <c r="N44" s="103"/>
      <c r="O44" s="188">
        <f t="shared" si="3"/>
        <v>96.196904959162453</v>
      </c>
      <c r="P44" s="103"/>
      <c r="Q44" s="190">
        <v>419822</v>
      </c>
      <c r="R44" s="103"/>
      <c r="S44" s="190">
        <v>574351</v>
      </c>
      <c r="T44" s="103"/>
      <c r="U44" s="190">
        <v>0</v>
      </c>
      <c r="V44" s="103"/>
      <c r="W44" s="190">
        <v>0</v>
      </c>
      <c r="X44" s="103"/>
      <c r="Y44" s="190">
        <v>0</v>
      </c>
      <c r="Z44" s="103"/>
      <c r="AA44" s="190">
        <v>0</v>
      </c>
      <c r="AB44" s="103"/>
      <c r="AC44" s="103"/>
      <c r="AD44" s="190">
        <v>0</v>
      </c>
      <c r="AE44" s="103"/>
      <c r="AF44" s="190">
        <v>234038</v>
      </c>
      <c r="AG44" s="103"/>
      <c r="AH44" s="193">
        <f t="shared" si="18"/>
        <v>9.1051198257080603</v>
      </c>
      <c r="AI44" s="103"/>
      <c r="AJ44" s="193">
        <f t="shared" si="5"/>
        <v>147.94102199283043</v>
      </c>
      <c r="AK44" s="103"/>
      <c r="AL44" s="190">
        <f t="shared" si="6"/>
        <v>4733223</v>
      </c>
      <c r="AM44" s="103"/>
      <c r="AN44" s="190">
        <v>264724</v>
      </c>
      <c r="AO44" s="103"/>
      <c r="AP44" s="193">
        <f t="shared" si="7"/>
        <v>5.5928909328801959</v>
      </c>
      <c r="AQ44" s="103"/>
      <c r="AR44" s="190">
        <v>0</v>
      </c>
      <c r="AS44" s="103"/>
      <c r="AT44" s="193">
        <f t="shared" si="8"/>
        <v>0</v>
      </c>
      <c r="AU44" s="103"/>
      <c r="AV44" s="190">
        <v>0</v>
      </c>
      <c r="AW44" s="103"/>
      <c r="AX44" s="193">
        <f t="shared" si="9"/>
        <v>0</v>
      </c>
      <c r="AY44" s="103"/>
      <c r="AZ44" s="190">
        <v>15500</v>
      </c>
      <c r="BA44" s="103"/>
      <c r="BB44" s="103">
        <v>32</v>
      </c>
      <c r="BC44" s="103"/>
      <c r="BD44" s="190">
        <v>25704</v>
      </c>
      <c r="BE44" s="103"/>
      <c r="BF44" s="190">
        <f t="shared" si="10"/>
        <v>25704</v>
      </c>
      <c r="BG44" s="103"/>
      <c r="BH44" s="190">
        <f t="shared" si="11"/>
        <v>25704</v>
      </c>
      <c r="BI44" s="103"/>
      <c r="BJ44" s="190">
        <f t="shared" si="12"/>
        <v>25704</v>
      </c>
    </row>
    <row r="45" spans="1:62" ht="9.75" customHeight="1" x14ac:dyDescent="0.25">
      <c r="A45" s="103">
        <v>33</v>
      </c>
      <c r="B45" s="103"/>
      <c r="C45" s="8" t="s">
        <v>115</v>
      </c>
      <c r="D45" s="103"/>
      <c r="E45" s="190">
        <v>220601</v>
      </c>
      <c r="F45" s="103"/>
      <c r="G45" s="188">
        <f t="shared" si="16"/>
        <v>8.8339340060868174</v>
      </c>
      <c r="H45" s="103"/>
      <c r="I45" s="188">
        <f t="shared" si="1"/>
        <v>126.86550634528191</v>
      </c>
      <c r="J45" s="103"/>
      <c r="K45" s="190">
        <v>3879176</v>
      </c>
      <c r="L45" s="103"/>
      <c r="M45" s="188">
        <f t="shared" si="17"/>
        <v>155.34102194457793</v>
      </c>
      <c r="N45" s="103"/>
      <c r="O45" s="188">
        <f t="shared" si="3"/>
        <v>91.265449600470163</v>
      </c>
      <c r="P45" s="103"/>
      <c r="Q45" s="190">
        <v>311315</v>
      </c>
      <c r="R45" s="103"/>
      <c r="S45" s="190">
        <v>443246</v>
      </c>
      <c r="T45" s="103"/>
      <c r="U45" s="190">
        <v>0</v>
      </c>
      <c r="V45" s="103"/>
      <c r="W45" s="190">
        <v>0</v>
      </c>
      <c r="X45" s="103"/>
      <c r="Y45" s="190">
        <v>0</v>
      </c>
      <c r="Z45" s="103"/>
      <c r="AA45" s="190">
        <v>0</v>
      </c>
      <c r="AB45" s="103"/>
      <c r="AC45" s="103"/>
      <c r="AD45" s="190">
        <v>0</v>
      </c>
      <c r="AE45" s="103"/>
      <c r="AF45" s="190">
        <v>115062</v>
      </c>
      <c r="AG45" s="103"/>
      <c r="AH45" s="193">
        <f t="shared" si="18"/>
        <v>4.6076405574243156</v>
      </c>
      <c r="AI45" s="103"/>
      <c r="AJ45" s="193">
        <f t="shared" si="5"/>
        <v>74.865467570928857</v>
      </c>
      <c r="AK45" s="103"/>
      <c r="AL45" s="190">
        <f t="shared" si="6"/>
        <v>4214839</v>
      </c>
      <c r="AM45" s="103"/>
      <c r="AN45" s="190">
        <v>266687</v>
      </c>
      <c r="AO45" s="103"/>
      <c r="AP45" s="193">
        <f t="shared" si="7"/>
        <v>6.3273353976272873</v>
      </c>
      <c r="AQ45" s="103"/>
      <c r="AR45" s="190">
        <v>0</v>
      </c>
      <c r="AS45" s="103"/>
      <c r="AT45" s="193">
        <f t="shared" si="8"/>
        <v>0</v>
      </c>
      <c r="AU45" s="103"/>
      <c r="AV45" s="190">
        <v>0</v>
      </c>
      <c r="AW45" s="103"/>
      <c r="AX45" s="193">
        <f t="shared" si="9"/>
        <v>0</v>
      </c>
      <c r="AY45" s="103"/>
      <c r="AZ45" s="190">
        <v>33331</v>
      </c>
      <c r="BA45" s="103"/>
      <c r="BB45" s="103">
        <v>33</v>
      </c>
      <c r="BC45" s="103"/>
      <c r="BD45" s="190">
        <v>24972</v>
      </c>
      <c r="BE45" s="103"/>
      <c r="BF45" s="190">
        <f t="shared" si="10"/>
        <v>24972</v>
      </c>
      <c r="BG45" s="103"/>
      <c r="BH45" s="190">
        <f t="shared" si="11"/>
        <v>24972</v>
      </c>
      <c r="BI45" s="103"/>
      <c r="BJ45" s="190">
        <f t="shared" si="12"/>
        <v>24972</v>
      </c>
    </row>
    <row r="46" spans="1:62" ht="9.75" customHeight="1" x14ac:dyDescent="0.25">
      <c r="A46" s="103">
        <v>34</v>
      </c>
      <c r="B46" s="103"/>
      <c r="C46" s="8" t="s">
        <v>116</v>
      </c>
      <c r="D46" s="103"/>
      <c r="E46" s="190">
        <v>388024</v>
      </c>
      <c r="F46" s="103"/>
      <c r="G46" s="188">
        <f t="shared" si="16"/>
        <v>4.1851716029941537</v>
      </c>
      <c r="H46" s="103"/>
      <c r="I46" s="188">
        <f t="shared" si="1"/>
        <v>60.103903220230869</v>
      </c>
      <c r="J46" s="103"/>
      <c r="K46" s="190">
        <v>9939271</v>
      </c>
      <c r="L46" s="103"/>
      <c r="M46" s="188">
        <f t="shared" si="17"/>
        <v>107.20356149017408</v>
      </c>
      <c r="N46" s="103"/>
      <c r="O46" s="188">
        <f t="shared" si="3"/>
        <v>62.983886134488579</v>
      </c>
      <c r="P46" s="103"/>
      <c r="Q46" s="190">
        <v>1036312</v>
      </c>
      <c r="R46" s="103"/>
      <c r="S46" s="190">
        <v>1489041</v>
      </c>
      <c r="T46" s="103"/>
      <c r="U46" s="190">
        <v>0</v>
      </c>
      <c r="V46" s="103"/>
      <c r="W46" s="190">
        <v>0</v>
      </c>
      <c r="X46" s="103"/>
      <c r="Y46" s="190">
        <v>0</v>
      </c>
      <c r="Z46" s="103"/>
      <c r="AA46" s="190">
        <v>0</v>
      </c>
      <c r="AB46" s="103"/>
      <c r="AC46" s="103"/>
      <c r="AD46" s="190">
        <v>0</v>
      </c>
      <c r="AE46" s="103"/>
      <c r="AF46" s="190">
        <v>497478</v>
      </c>
      <c r="AG46" s="103"/>
      <c r="AH46" s="193">
        <f t="shared" si="18"/>
        <v>5.3657268589425549</v>
      </c>
      <c r="AI46" s="103"/>
      <c r="AJ46" s="193">
        <f t="shared" si="5"/>
        <v>87.182939976807035</v>
      </c>
      <c r="AK46" s="103"/>
      <c r="AL46" s="190">
        <f t="shared" si="6"/>
        <v>10824773</v>
      </c>
      <c r="AM46" s="103"/>
      <c r="AN46" s="190">
        <v>444017</v>
      </c>
      <c r="AO46" s="103"/>
      <c r="AP46" s="193">
        <f t="shared" si="7"/>
        <v>4.1018596879583527</v>
      </c>
      <c r="AQ46" s="103"/>
      <c r="AR46" s="190">
        <v>0</v>
      </c>
      <c r="AS46" s="103"/>
      <c r="AT46" s="193">
        <f t="shared" si="8"/>
        <v>0</v>
      </c>
      <c r="AU46" s="103"/>
      <c r="AV46" s="190">
        <v>0</v>
      </c>
      <c r="AW46" s="103"/>
      <c r="AX46" s="193">
        <f t="shared" si="9"/>
        <v>0</v>
      </c>
      <c r="AY46" s="103"/>
      <c r="AZ46" s="190">
        <v>0</v>
      </c>
      <c r="BA46" s="103"/>
      <c r="BB46" s="103">
        <v>34</v>
      </c>
      <c r="BC46" s="103"/>
      <c r="BD46" s="190">
        <v>92714</v>
      </c>
      <c r="BE46" s="103"/>
      <c r="BF46" s="190">
        <f t="shared" si="10"/>
        <v>92714</v>
      </c>
      <c r="BG46" s="103"/>
      <c r="BH46" s="190">
        <f t="shared" si="11"/>
        <v>92714</v>
      </c>
      <c r="BI46" s="103"/>
      <c r="BJ46" s="190">
        <f t="shared" si="12"/>
        <v>92714</v>
      </c>
    </row>
    <row r="47" spans="1:62" ht="9.75" customHeight="1" x14ac:dyDescent="0.25">
      <c r="A47" s="103">
        <v>35</v>
      </c>
      <c r="B47" s="103"/>
      <c r="C47" s="8" t="s">
        <v>117</v>
      </c>
      <c r="D47" s="103"/>
      <c r="E47" s="190">
        <v>1144252</v>
      </c>
      <c r="F47" s="103"/>
      <c r="G47" s="188">
        <f t="shared" si="16"/>
        <v>2.5236584989303279</v>
      </c>
      <c r="H47" s="103"/>
      <c r="I47" s="188">
        <f t="shared" si="1"/>
        <v>36.242653962409918</v>
      </c>
      <c r="J47" s="103"/>
      <c r="K47" s="190">
        <v>76671010</v>
      </c>
      <c r="L47" s="103"/>
      <c r="M47" s="188">
        <f t="shared" si="17"/>
        <v>169.09863037868595</v>
      </c>
      <c r="N47" s="103"/>
      <c r="O47" s="188">
        <f t="shared" si="3"/>
        <v>99.34827475153719</v>
      </c>
      <c r="P47" s="103"/>
      <c r="Q47" s="190">
        <v>4749685</v>
      </c>
      <c r="R47" s="103"/>
      <c r="S47" s="190">
        <v>5848378</v>
      </c>
      <c r="T47" s="103"/>
      <c r="U47" s="190">
        <v>0</v>
      </c>
      <c r="V47" s="103"/>
      <c r="W47" s="190">
        <v>0</v>
      </c>
      <c r="X47" s="103"/>
      <c r="Y47" s="190">
        <v>0</v>
      </c>
      <c r="Z47" s="103"/>
      <c r="AA47" s="190">
        <v>0</v>
      </c>
      <c r="AB47" s="103"/>
      <c r="AC47" s="103"/>
      <c r="AD47" s="190">
        <v>0</v>
      </c>
      <c r="AE47" s="103"/>
      <c r="AF47" s="190">
        <v>2230185</v>
      </c>
      <c r="AG47" s="103"/>
      <c r="AH47" s="193">
        <f t="shared" si="18"/>
        <v>4.9186938973555945</v>
      </c>
      <c r="AI47" s="103"/>
      <c r="AJ47" s="193">
        <f t="shared" si="5"/>
        <v>79.919497598495042</v>
      </c>
      <c r="AK47" s="103"/>
      <c r="AL47" s="190">
        <f t="shared" si="6"/>
        <v>80045447</v>
      </c>
      <c r="AM47" s="103"/>
      <c r="AN47" s="190">
        <v>1612161</v>
      </c>
      <c r="AO47" s="103"/>
      <c r="AP47" s="193">
        <f t="shared" si="7"/>
        <v>2.0140570893432579</v>
      </c>
      <c r="AQ47" s="103"/>
      <c r="AR47" s="190">
        <v>0</v>
      </c>
      <c r="AS47" s="103"/>
      <c r="AT47" s="193">
        <f t="shared" si="8"/>
        <v>0</v>
      </c>
      <c r="AU47" s="103"/>
      <c r="AV47" s="190">
        <v>285200</v>
      </c>
      <c r="AW47" s="103"/>
      <c r="AX47" s="193">
        <f t="shared" si="9"/>
        <v>0.35629759179182297</v>
      </c>
      <c r="AY47" s="103"/>
      <c r="AZ47" s="190">
        <v>29087</v>
      </c>
      <c r="BA47" s="103"/>
      <c r="BB47" s="103">
        <v>35</v>
      </c>
      <c r="BC47" s="103"/>
      <c r="BD47" s="190">
        <v>453410</v>
      </c>
      <c r="BE47" s="103"/>
      <c r="BF47" s="190">
        <f t="shared" si="10"/>
        <v>453410</v>
      </c>
      <c r="BG47" s="103"/>
      <c r="BH47" s="190">
        <f t="shared" si="11"/>
        <v>453410</v>
      </c>
      <c r="BI47" s="103"/>
      <c r="BJ47" s="190">
        <f t="shared" si="12"/>
        <v>453410</v>
      </c>
    </row>
    <row r="48" spans="1:62" ht="9.75" customHeight="1" x14ac:dyDescent="0.25">
      <c r="A48" s="103">
        <v>36</v>
      </c>
      <c r="B48" s="103"/>
      <c r="C48" s="8" t="s">
        <v>118</v>
      </c>
      <c r="D48" s="103"/>
      <c r="E48" s="190">
        <v>378343</v>
      </c>
      <c r="F48" s="103"/>
      <c r="G48" s="188">
        <f t="shared" si="16"/>
        <v>16.977473636975542</v>
      </c>
      <c r="H48" s="103"/>
      <c r="I48" s="188">
        <f t="shared" si="1"/>
        <v>243.81615121128507</v>
      </c>
      <c r="J48" s="103"/>
      <c r="K48" s="190">
        <v>4055090</v>
      </c>
      <c r="L48" s="103"/>
      <c r="M48" s="188">
        <f t="shared" si="17"/>
        <v>181.96499887816918</v>
      </c>
      <c r="N48" s="103"/>
      <c r="O48" s="188">
        <f t="shared" si="3"/>
        <v>106.9074815285443</v>
      </c>
      <c r="P48" s="103"/>
      <c r="Q48" s="190">
        <v>519319</v>
      </c>
      <c r="R48" s="103"/>
      <c r="S48" s="190">
        <v>508831</v>
      </c>
      <c r="T48" s="103"/>
      <c r="U48" s="190">
        <v>0</v>
      </c>
      <c r="V48" s="103"/>
      <c r="W48" s="190">
        <v>0</v>
      </c>
      <c r="X48" s="103"/>
      <c r="Y48" s="190">
        <v>0</v>
      </c>
      <c r="Z48" s="103"/>
      <c r="AA48" s="190">
        <v>0</v>
      </c>
      <c r="AB48" s="103"/>
      <c r="AC48" s="103"/>
      <c r="AD48" s="190">
        <v>0</v>
      </c>
      <c r="AE48" s="103"/>
      <c r="AF48" s="190">
        <v>151306</v>
      </c>
      <c r="AG48" s="103"/>
      <c r="AH48" s="193">
        <f t="shared" si="18"/>
        <v>6.7895894099169842</v>
      </c>
      <c r="AI48" s="103"/>
      <c r="AJ48" s="193">
        <f t="shared" si="5"/>
        <v>110.31802056890618</v>
      </c>
      <c r="AK48" s="103"/>
      <c r="AL48" s="190">
        <f t="shared" si="6"/>
        <v>4584739</v>
      </c>
      <c r="AM48" s="103"/>
      <c r="AN48" s="190">
        <v>217400</v>
      </c>
      <c r="AO48" s="103"/>
      <c r="AP48" s="193">
        <f t="shared" si="7"/>
        <v>4.7418184546601232</v>
      </c>
      <c r="AQ48" s="103"/>
      <c r="AR48" s="190">
        <v>0</v>
      </c>
      <c r="AS48" s="103"/>
      <c r="AT48" s="193">
        <f t="shared" si="8"/>
        <v>0</v>
      </c>
      <c r="AU48" s="103"/>
      <c r="AV48" s="190">
        <v>0</v>
      </c>
      <c r="AW48" s="103"/>
      <c r="AX48" s="193">
        <f t="shared" si="9"/>
        <v>0</v>
      </c>
      <c r="AY48" s="103"/>
      <c r="AZ48" s="190">
        <v>0</v>
      </c>
      <c r="BA48" s="103"/>
      <c r="BB48" s="103">
        <v>36</v>
      </c>
      <c r="BC48" s="103"/>
      <c r="BD48" s="190">
        <v>22285</v>
      </c>
      <c r="BE48" s="103"/>
      <c r="BF48" s="190">
        <f t="shared" si="10"/>
        <v>22285</v>
      </c>
      <c r="BG48" s="103"/>
      <c r="BH48" s="190">
        <f t="shared" si="11"/>
        <v>22285</v>
      </c>
      <c r="BI48" s="103"/>
      <c r="BJ48" s="190">
        <f t="shared" si="12"/>
        <v>22285</v>
      </c>
    </row>
    <row r="49" spans="1:62" ht="9.75" customHeight="1" x14ac:dyDescent="0.25">
      <c r="A49" s="103">
        <v>37</v>
      </c>
      <c r="B49" s="103"/>
      <c r="C49" s="8" t="s">
        <v>119</v>
      </c>
      <c r="D49" s="103"/>
      <c r="E49" s="190">
        <v>303899</v>
      </c>
      <c r="F49" s="103"/>
      <c r="G49" s="188">
        <f t="shared" si="16"/>
        <v>20.015741289600211</v>
      </c>
      <c r="H49" s="103"/>
      <c r="I49" s="188">
        <f t="shared" si="1"/>
        <v>287.44918762486174</v>
      </c>
      <c r="J49" s="103"/>
      <c r="K49" s="190">
        <v>2632738</v>
      </c>
      <c r="L49" s="103"/>
      <c r="M49" s="188">
        <f t="shared" si="17"/>
        <v>173.40038200619114</v>
      </c>
      <c r="N49" s="103"/>
      <c r="O49" s="188">
        <f t="shared" si="3"/>
        <v>101.87562581076921</v>
      </c>
      <c r="P49" s="103"/>
      <c r="Q49" s="190">
        <v>335370</v>
      </c>
      <c r="R49" s="103"/>
      <c r="S49" s="190">
        <v>69098</v>
      </c>
      <c r="T49" s="103"/>
      <c r="U49" s="190">
        <v>0</v>
      </c>
      <c r="V49" s="103"/>
      <c r="W49" s="190">
        <v>0</v>
      </c>
      <c r="X49" s="103"/>
      <c r="Y49" s="190">
        <v>0</v>
      </c>
      <c r="Z49" s="103"/>
      <c r="AA49" s="190">
        <v>0</v>
      </c>
      <c r="AB49" s="103"/>
      <c r="AC49" s="103"/>
      <c r="AD49" s="190">
        <v>0</v>
      </c>
      <c r="AE49" s="103"/>
      <c r="AF49" s="190">
        <v>179838</v>
      </c>
      <c r="AG49" s="103"/>
      <c r="AH49" s="193">
        <f t="shared" si="18"/>
        <v>11.844694724362775</v>
      </c>
      <c r="AI49" s="103"/>
      <c r="AJ49" s="193">
        <f t="shared" si="5"/>
        <v>192.45394637945327</v>
      </c>
      <c r="AK49" s="103"/>
      <c r="AL49" s="190">
        <f t="shared" si="6"/>
        <v>3116475</v>
      </c>
      <c r="AM49" s="103"/>
      <c r="AN49" s="190">
        <v>131304</v>
      </c>
      <c r="AO49" s="103"/>
      <c r="AP49" s="193">
        <f t="shared" si="7"/>
        <v>4.2132216687122472</v>
      </c>
      <c r="AQ49" s="103"/>
      <c r="AR49" s="190">
        <v>0</v>
      </c>
      <c r="AS49" s="103"/>
      <c r="AT49" s="193">
        <f t="shared" si="8"/>
        <v>0</v>
      </c>
      <c r="AU49" s="103"/>
      <c r="AV49" s="190">
        <v>0</v>
      </c>
      <c r="AW49" s="103"/>
      <c r="AX49" s="193">
        <f t="shared" si="9"/>
        <v>0</v>
      </c>
      <c r="AY49" s="103"/>
      <c r="AZ49" s="190">
        <v>0</v>
      </c>
      <c r="BA49" s="103"/>
      <c r="BB49" s="103">
        <v>37</v>
      </c>
      <c r="BC49" s="103"/>
      <c r="BD49" s="190">
        <v>15183</v>
      </c>
      <c r="BE49" s="103"/>
      <c r="BF49" s="190">
        <f t="shared" si="10"/>
        <v>15183</v>
      </c>
      <c r="BG49" s="103"/>
      <c r="BH49" s="190">
        <f t="shared" si="11"/>
        <v>15183</v>
      </c>
      <c r="BI49" s="103"/>
      <c r="BJ49" s="190">
        <f t="shared" si="12"/>
        <v>15183</v>
      </c>
    </row>
    <row r="50" spans="1:62" ht="9.75" customHeight="1" x14ac:dyDescent="0.25">
      <c r="A50" s="109">
        <v>38</v>
      </c>
      <c r="B50" s="103"/>
      <c r="C50" s="8" t="s">
        <v>120</v>
      </c>
      <c r="D50" s="103"/>
      <c r="E50" s="191">
        <v>256470</v>
      </c>
      <c r="F50" s="103"/>
      <c r="G50" s="188">
        <f t="shared" si="16"/>
        <v>9.0683120005657312</v>
      </c>
      <c r="H50" s="103"/>
      <c r="I50" s="188">
        <f t="shared" si="1"/>
        <v>130.23144533976287</v>
      </c>
      <c r="J50" s="103"/>
      <c r="K50" s="191">
        <v>3609829</v>
      </c>
      <c r="L50" s="103"/>
      <c r="M50" s="188">
        <f t="shared" si="17"/>
        <v>127.63697758291492</v>
      </c>
      <c r="N50" s="103"/>
      <c r="O50" s="188">
        <f t="shared" si="3"/>
        <v>74.988859986423279</v>
      </c>
      <c r="P50" s="103"/>
      <c r="Q50" s="191">
        <v>614835</v>
      </c>
      <c r="R50" s="103"/>
      <c r="S50" s="191">
        <v>500821</v>
      </c>
      <c r="T50" s="103"/>
      <c r="U50" s="191">
        <v>0</v>
      </c>
      <c r="V50" s="103"/>
      <c r="W50" s="191">
        <v>0</v>
      </c>
      <c r="X50" s="103"/>
      <c r="Y50" s="191">
        <v>0</v>
      </c>
      <c r="Z50" s="103"/>
      <c r="AA50" s="191">
        <v>0</v>
      </c>
      <c r="AB50" s="103"/>
      <c r="AC50" s="103"/>
      <c r="AD50" s="191">
        <v>0</v>
      </c>
      <c r="AE50" s="103"/>
      <c r="AF50" s="191">
        <v>188780</v>
      </c>
      <c r="AG50" s="103"/>
      <c r="AH50" s="193">
        <f t="shared" si="18"/>
        <v>6.6749169082808857</v>
      </c>
      <c r="AI50" s="112"/>
      <c r="AJ50" s="193">
        <f t="shared" si="5"/>
        <v>108.45480872641957</v>
      </c>
      <c r="AK50" s="103"/>
      <c r="AL50" s="191">
        <f t="shared" si="6"/>
        <v>4055079</v>
      </c>
      <c r="AM50" s="103"/>
      <c r="AN50" s="191">
        <v>261379</v>
      </c>
      <c r="AO50" s="103"/>
      <c r="AP50" s="193">
        <f t="shared" si="7"/>
        <v>6.445719059973924</v>
      </c>
      <c r="AQ50" s="103"/>
      <c r="AR50" s="191">
        <v>0</v>
      </c>
      <c r="AS50" s="103"/>
      <c r="AT50" s="193">
        <f t="shared" si="8"/>
        <v>0</v>
      </c>
      <c r="AU50" s="103"/>
      <c r="AV50" s="191">
        <v>0</v>
      </c>
      <c r="AW50" s="103"/>
      <c r="AX50" s="193">
        <f t="shared" si="9"/>
        <v>0</v>
      </c>
      <c r="AY50" s="103"/>
      <c r="AZ50" s="191">
        <v>0</v>
      </c>
      <c r="BA50" s="103"/>
      <c r="BB50" s="109">
        <v>38</v>
      </c>
      <c r="BC50" s="103"/>
      <c r="BD50" s="191">
        <v>28282</v>
      </c>
      <c r="BE50" s="103"/>
      <c r="BF50" s="191">
        <f t="shared" si="10"/>
        <v>28282</v>
      </c>
      <c r="BG50" s="103"/>
      <c r="BH50" s="191">
        <f t="shared" si="11"/>
        <v>28282</v>
      </c>
      <c r="BI50" s="103"/>
      <c r="BJ50" s="191">
        <f t="shared" si="12"/>
        <v>28282</v>
      </c>
    </row>
    <row r="51" spans="1:62" ht="8.85" customHeight="1" x14ac:dyDescent="0.25">
      <c r="A51" s="103"/>
      <c r="B51" s="103"/>
      <c r="C51" s="103"/>
      <c r="D51" s="103"/>
      <c r="E51" s="103"/>
      <c r="F51" s="103"/>
      <c r="G51" s="112"/>
      <c r="H51" s="112"/>
      <c r="I51" s="112"/>
      <c r="J51" s="103"/>
      <c r="K51" s="103"/>
      <c r="L51" s="103"/>
      <c r="M51" s="112"/>
      <c r="N51" s="112"/>
      <c r="O51" s="112"/>
      <c r="P51" s="103"/>
      <c r="Q51" s="103"/>
      <c r="R51" s="103"/>
      <c r="S51" s="103"/>
      <c r="T51" s="103"/>
      <c r="U51" s="103"/>
      <c r="V51" s="103"/>
      <c r="W51" s="103"/>
      <c r="X51" s="103"/>
      <c r="Y51" s="103"/>
      <c r="Z51" s="103"/>
      <c r="AA51" s="103"/>
      <c r="AB51" s="103"/>
      <c r="AC51" s="103"/>
      <c r="AD51" s="103"/>
      <c r="AE51" s="103"/>
      <c r="AF51" s="103"/>
      <c r="AG51" s="103"/>
      <c r="AH51" s="112"/>
      <c r="AI51" s="112"/>
      <c r="AJ51" s="112"/>
      <c r="AK51" s="103"/>
      <c r="AL51" s="103"/>
      <c r="AM51" s="103"/>
      <c r="AN51" s="103"/>
      <c r="AO51" s="103"/>
      <c r="AP51" s="112"/>
      <c r="AQ51" s="103"/>
      <c r="AR51" s="103"/>
      <c r="AS51" s="103"/>
      <c r="AT51" s="112"/>
      <c r="AU51" s="103"/>
      <c r="AV51" s="103"/>
      <c r="AW51" s="103"/>
      <c r="AX51" s="112"/>
      <c r="AY51" s="103"/>
      <c r="AZ51" s="103"/>
      <c r="BA51" s="103"/>
      <c r="BB51" s="103"/>
      <c r="BC51" s="103"/>
      <c r="BD51" s="103"/>
      <c r="BE51" s="103"/>
      <c r="BF51" s="103"/>
      <c r="BG51" s="103"/>
      <c r="BH51" s="103"/>
      <c r="BI51" s="103"/>
      <c r="BJ51" s="103"/>
    </row>
    <row r="52" spans="1:62" ht="8.85" customHeight="1" x14ac:dyDescent="0.25">
      <c r="A52" s="109">
        <f>A50</f>
        <v>38</v>
      </c>
      <c r="B52" s="103"/>
      <c r="C52" s="123" t="s">
        <v>63</v>
      </c>
      <c r="D52" s="103"/>
      <c r="E52" s="192">
        <f>SUM(E13:E50)</f>
        <v>17557305</v>
      </c>
      <c r="F52" s="103"/>
      <c r="G52" s="128">
        <f>IF(E52=0,0,IF(ISNONTEXT(H52),E52/$BD52,E52/BF52))</f>
        <v>6.9632276420700618</v>
      </c>
      <c r="H52" s="175"/>
      <c r="I52" s="193">
        <f>IF(G$52,G52/G$52*100,0)</f>
        <v>100</v>
      </c>
      <c r="J52" s="103"/>
      <c r="K52" s="192">
        <f>SUM(K13:K50)</f>
        <v>429167692</v>
      </c>
      <c r="L52" s="103"/>
      <c r="M52" s="128">
        <f>IF(K52=0,0,IF(ISNONTEXT(N52),K52/$BD52,K52/BH52))</f>
        <v>170.20791835750478</v>
      </c>
      <c r="N52" s="175"/>
      <c r="O52" s="193">
        <f>IF(M$52,M52/M$52*100,0)</f>
        <v>100</v>
      </c>
      <c r="P52" s="103"/>
      <c r="Q52" s="192">
        <f>SUM(Q13:Q50)</f>
        <v>40715106</v>
      </c>
      <c r="R52" s="103"/>
      <c r="S52" s="192">
        <f>SUM(S13:S50)</f>
        <v>38560746</v>
      </c>
      <c r="T52" s="103"/>
      <c r="U52" s="192">
        <f>SUM(U13:U50)</f>
        <v>0</v>
      </c>
      <c r="V52" s="103"/>
      <c r="W52" s="192">
        <f>SUM(W13:W50)</f>
        <v>0</v>
      </c>
      <c r="X52" s="103"/>
      <c r="Y52" s="192">
        <f>SUM(Y13:Y50)</f>
        <v>60935</v>
      </c>
      <c r="Z52" s="103"/>
      <c r="AA52" s="192">
        <f>SUM(AA13:AA50)</f>
        <v>0</v>
      </c>
      <c r="AB52" s="103"/>
      <c r="AC52" s="103"/>
      <c r="AD52" s="192">
        <f>SUM(AD13:AD50)</f>
        <v>0</v>
      </c>
      <c r="AE52" s="103"/>
      <c r="AF52" s="192">
        <f>SUM(AF13:AF50)</f>
        <v>15518306</v>
      </c>
      <c r="AG52" s="103"/>
      <c r="AH52" s="128">
        <f>IF(AF52=0,0,IF(ISNONTEXT(AI52),AF52/$BD52,AF52/BJ52))</f>
        <v>6.154560583033768</v>
      </c>
      <c r="AI52" s="175"/>
      <c r="AJ52" s="193">
        <f>IF(AH$52,AH52/AH$52*100,0)</f>
        <v>100</v>
      </c>
      <c r="AK52" s="103"/>
      <c r="AL52" s="192">
        <f>(E52+K52+AF52)</f>
        <v>462243303</v>
      </c>
      <c r="AM52" s="103"/>
      <c r="AN52" s="192">
        <f>SUM(AN13:AN50)</f>
        <v>19500351</v>
      </c>
      <c r="AO52" s="103"/>
      <c r="AP52" s="193">
        <f>IF($AL52,AN52/$AL52*100,0)</f>
        <v>4.218633536373809</v>
      </c>
      <c r="AQ52" s="103"/>
      <c r="AR52" s="192">
        <f>SUM(AR13:AR50)</f>
        <v>806278</v>
      </c>
      <c r="AS52" s="103"/>
      <c r="AT52" s="193">
        <f>IF($AL52,AR52/$AL52*100,0)</f>
        <v>0.1744271890511305</v>
      </c>
      <c r="AU52" s="103"/>
      <c r="AV52" s="192">
        <f>SUM(AV13:AV50)</f>
        <v>2573057</v>
      </c>
      <c r="AW52" s="103"/>
      <c r="AX52" s="193">
        <f>IF($AL52,AV52/$AL52*100,0)</f>
        <v>0.55664559838955641</v>
      </c>
      <c r="AY52" s="103"/>
      <c r="AZ52" s="192">
        <f>SUM(AZ13:AZ50)</f>
        <v>8986411</v>
      </c>
      <c r="BA52" s="103"/>
      <c r="BB52" s="109">
        <f>BB50</f>
        <v>38</v>
      </c>
      <c r="BC52" s="103"/>
      <c r="BD52" s="191">
        <f>SUM(BD13:BD50)</f>
        <v>2521432</v>
      </c>
      <c r="BE52" s="103"/>
      <c r="BF52" s="191">
        <f>SUM(BF13:BF50)</f>
        <v>2440093</v>
      </c>
      <c r="BG52" s="103"/>
      <c r="BH52" s="191">
        <f>SUM(BH13:BH50)</f>
        <v>2521432</v>
      </c>
      <c r="BI52" s="103"/>
      <c r="BJ52" s="191">
        <f>SUM(BJ13:BJ50)</f>
        <v>2521432</v>
      </c>
    </row>
    <row r="53" spans="1:62" ht="8.85" customHeight="1"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row>
    <row r="54" spans="1:62" ht="8.85" customHeight="1"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row>
    <row r="55" spans="1:62" ht="8.85" customHeight="1"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row>
    <row r="56" spans="1:62" ht="8.85" customHeight="1"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row>
    <row r="57" spans="1:62" ht="8.85" customHeight="1"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row>
    <row r="58" spans="1:62" ht="8.85" customHeight="1"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row>
    <row r="59" spans="1:62" ht="8.85" customHeight="1"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row>
    <row r="60" spans="1:62" ht="8.85" customHeight="1"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row>
    <row r="61" spans="1:62" ht="8.85" customHeight="1"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row>
    <row r="62" spans="1:62" ht="8.85" customHeight="1"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row>
    <row r="63" spans="1:62" ht="8.85" customHeight="1"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row>
    <row r="64" spans="1:62" ht="8.85" customHeight="1"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row>
    <row r="65" spans="1:62" ht="8.85" customHeight="1"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row>
    <row r="66" spans="1:62" ht="8.85" customHeight="1"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row>
    <row r="67" spans="1:62" ht="10.5" customHeight="1" x14ac:dyDescent="0.25">
      <c r="A67" s="163" t="s">
        <v>416</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64" t="s">
        <v>417</v>
      </c>
      <c r="BD67" s="103"/>
      <c r="BE67" s="103"/>
      <c r="BF67" s="103"/>
      <c r="BG67" s="103"/>
      <c r="BH67" s="103"/>
      <c r="BI67" s="103"/>
      <c r="BJ67" s="103"/>
    </row>
    <row r="68" spans="1:62" ht="10.5" customHeight="1" x14ac:dyDescent="0.25">
      <c r="A68" s="174"/>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80" t="s">
        <v>40</v>
      </c>
      <c r="AB68" s="103"/>
      <c r="AC68" s="103"/>
      <c r="AD68" s="174" t="s">
        <v>41</v>
      </c>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80" t="s">
        <v>386</v>
      </c>
      <c r="BC68" s="103"/>
      <c r="BD68" s="103"/>
      <c r="BE68" s="103"/>
      <c r="BF68" s="103"/>
      <c r="BG68" s="103"/>
      <c r="BH68" s="103"/>
      <c r="BI68" s="103"/>
      <c r="BJ68" s="103"/>
    </row>
    <row r="69" spans="1:62" ht="10.5" customHeight="1" x14ac:dyDescent="0.25">
      <c r="A69" s="168"/>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80" t="s">
        <v>387</v>
      </c>
      <c r="AB69" s="103"/>
      <c r="AC69" s="103"/>
      <c r="AD69" s="174" t="s">
        <v>388</v>
      </c>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64" t="s">
        <v>122</v>
      </c>
      <c r="BC69" s="103"/>
      <c r="BD69" s="103"/>
      <c r="BE69" s="103"/>
      <c r="BF69" s="103"/>
      <c r="BG69" s="103"/>
      <c r="BH69" s="103"/>
      <c r="BI69" s="103"/>
      <c r="BJ69" s="103"/>
    </row>
    <row r="70" spans="1:62" ht="10.5" customHeight="1" x14ac:dyDescent="0.25">
      <c r="A70" s="108"/>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80" t="s">
        <v>46</v>
      </c>
      <c r="AB70" s="103"/>
      <c r="AC70" s="103"/>
      <c r="AD70" s="181" t="s">
        <v>47</v>
      </c>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8"/>
      <c r="BC70" s="103"/>
      <c r="BD70" s="103"/>
      <c r="BE70" s="103"/>
      <c r="BF70" s="103"/>
      <c r="BG70" s="103"/>
      <c r="BH70" s="103"/>
      <c r="BI70" s="103"/>
      <c r="BJ70" s="103"/>
    </row>
    <row r="71" spans="1:62" ht="8.85" customHeight="1"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82" t="s">
        <v>389</v>
      </c>
      <c r="AO71" s="182"/>
      <c r="AP71" s="182"/>
      <c r="AQ71" s="182"/>
      <c r="AR71" s="182"/>
      <c r="AS71" s="182"/>
      <c r="AT71" s="182"/>
      <c r="AU71" s="182"/>
      <c r="AV71" s="182"/>
      <c r="AW71" s="182"/>
      <c r="AX71" s="182"/>
      <c r="AY71" s="182"/>
      <c r="AZ71" s="182"/>
      <c r="BA71" s="103"/>
      <c r="BB71" s="103"/>
      <c r="BC71" s="103"/>
      <c r="BD71" s="103"/>
      <c r="BE71" s="103"/>
      <c r="BF71" s="103"/>
      <c r="BG71" s="103"/>
      <c r="BH71" s="103"/>
      <c r="BI71" s="103"/>
      <c r="BJ71" s="103"/>
    </row>
    <row r="72" spans="1:62" ht="9.6" customHeight="1"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row>
    <row r="73" spans="1:62" ht="9.6" customHeight="1" x14ac:dyDescent="0.25">
      <c r="A73" s="103"/>
      <c r="B73" s="103"/>
      <c r="C73" s="103"/>
      <c r="D73" s="103"/>
      <c r="E73" s="182" t="s">
        <v>390</v>
      </c>
      <c r="F73" s="182"/>
      <c r="G73" s="182"/>
      <c r="H73" s="182"/>
      <c r="I73" s="182"/>
      <c r="J73" s="103"/>
      <c r="K73" s="182" t="s">
        <v>391</v>
      </c>
      <c r="L73" s="182"/>
      <c r="M73" s="182"/>
      <c r="N73" s="182"/>
      <c r="O73" s="182"/>
      <c r="P73" s="182"/>
      <c r="Q73" s="182"/>
      <c r="R73" s="182"/>
      <c r="S73" s="182"/>
      <c r="T73" s="182"/>
      <c r="U73" s="182"/>
      <c r="V73" s="182"/>
      <c r="W73" s="182"/>
      <c r="X73" s="182"/>
      <c r="Y73" s="182"/>
      <c r="Z73" s="182"/>
      <c r="AA73" s="182"/>
      <c r="AB73" s="184"/>
      <c r="AC73" s="184"/>
      <c r="AD73" s="182"/>
      <c r="AE73" s="103"/>
      <c r="AF73" s="182" t="s">
        <v>392</v>
      </c>
      <c r="AG73" s="182"/>
      <c r="AH73" s="182"/>
      <c r="AI73" s="182"/>
      <c r="AJ73" s="182"/>
      <c r="AK73" s="103"/>
      <c r="AL73" s="103"/>
      <c r="AM73" s="103"/>
      <c r="AN73" s="103"/>
      <c r="AO73" s="103"/>
      <c r="AP73" s="103"/>
      <c r="AQ73" s="103"/>
      <c r="AR73" s="182" t="s">
        <v>393</v>
      </c>
      <c r="AS73" s="182"/>
      <c r="AT73" s="182"/>
      <c r="AU73" s="182"/>
      <c r="AV73" s="182"/>
      <c r="AW73" s="182"/>
      <c r="AX73" s="182"/>
      <c r="AY73" s="103"/>
      <c r="AZ73" s="103"/>
      <c r="BA73" s="103"/>
      <c r="BB73" s="103"/>
      <c r="BC73" s="103"/>
      <c r="BD73" s="103"/>
      <c r="BE73" s="103"/>
      <c r="BF73" s="103"/>
      <c r="BG73" s="103"/>
      <c r="BH73" s="103"/>
      <c r="BI73" s="103"/>
      <c r="BJ73" s="103"/>
    </row>
    <row r="74" spans="1:62" ht="8.4499999999999993" customHeight="1"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84" t="s">
        <v>394</v>
      </c>
      <c r="AO74" s="184"/>
      <c r="AP74" s="184"/>
      <c r="AQ74" s="103"/>
      <c r="AR74" s="103"/>
      <c r="AS74" s="103"/>
      <c r="AT74" s="103"/>
      <c r="AU74" s="103"/>
      <c r="AV74" s="103"/>
      <c r="AW74" s="103"/>
      <c r="AX74" s="103"/>
      <c r="AY74" s="103"/>
      <c r="AZ74" s="103"/>
      <c r="BA74" s="103"/>
      <c r="BB74" s="103"/>
      <c r="BC74" s="103"/>
      <c r="BD74" s="103"/>
      <c r="BE74" s="103"/>
      <c r="BF74" s="103"/>
      <c r="BG74" s="103"/>
      <c r="BH74" s="103"/>
      <c r="BI74" s="103"/>
      <c r="BJ74" s="103"/>
    </row>
    <row r="75" spans="1:62" ht="9.6" customHeight="1" x14ac:dyDescent="0.25">
      <c r="A75" s="103"/>
      <c r="B75" s="103"/>
      <c r="C75" s="103"/>
      <c r="D75" s="103"/>
      <c r="E75" s="103"/>
      <c r="F75" s="103"/>
      <c r="G75" s="103"/>
      <c r="H75" s="103"/>
      <c r="I75" s="103"/>
      <c r="J75" s="103"/>
      <c r="K75" s="103"/>
      <c r="L75" s="103"/>
      <c r="M75" s="103"/>
      <c r="N75" s="103"/>
      <c r="O75" s="103"/>
      <c r="P75" s="103"/>
      <c r="Q75" s="182" t="s">
        <v>395</v>
      </c>
      <c r="R75" s="182"/>
      <c r="S75" s="182"/>
      <c r="T75" s="182"/>
      <c r="U75" s="182"/>
      <c r="V75" s="182"/>
      <c r="W75" s="182"/>
      <c r="X75" s="182"/>
      <c r="Y75" s="182"/>
      <c r="Z75" s="182"/>
      <c r="AA75" s="182"/>
      <c r="AB75" s="184"/>
      <c r="AC75" s="184"/>
      <c r="AD75" s="182"/>
      <c r="AE75" s="103"/>
      <c r="AF75" s="103"/>
      <c r="AG75" s="103"/>
      <c r="AH75" s="103"/>
      <c r="AI75" s="103"/>
      <c r="AJ75" s="103"/>
      <c r="AK75" s="103"/>
      <c r="AL75" s="103"/>
      <c r="AM75" s="103"/>
      <c r="AN75" s="182" t="s">
        <v>396</v>
      </c>
      <c r="AO75" s="182"/>
      <c r="AP75" s="182"/>
      <c r="AQ75" s="103"/>
      <c r="AR75" s="182" t="s">
        <v>57</v>
      </c>
      <c r="AS75" s="182"/>
      <c r="AT75" s="182"/>
      <c r="AU75" s="103"/>
      <c r="AV75" s="182" t="s">
        <v>58</v>
      </c>
      <c r="AW75" s="182"/>
      <c r="AX75" s="182"/>
      <c r="AY75" s="103"/>
      <c r="AZ75" s="103"/>
      <c r="BA75" s="103"/>
      <c r="BB75" s="103"/>
      <c r="BC75" s="103"/>
      <c r="BD75" s="103"/>
      <c r="BE75" s="103"/>
      <c r="BF75" s="103"/>
      <c r="BG75" s="103"/>
      <c r="BH75" s="103"/>
      <c r="BI75" s="103"/>
      <c r="BJ75" s="103"/>
    </row>
    <row r="76" spans="1:62" ht="9.6" customHeight="1"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23" t="s">
        <v>397</v>
      </c>
      <c r="Z76" s="103"/>
      <c r="AA76" s="103"/>
      <c r="AB76" s="103"/>
      <c r="AC76" s="103"/>
      <c r="AD76" s="123" t="s">
        <v>398</v>
      </c>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23" t="s">
        <v>399</v>
      </c>
      <c r="BI76" s="103"/>
      <c r="BJ76" s="103"/>
    </row>
    <row r="77" spans="1:62" ht="9.6" customHeight="1" x14ac:dyDescent="0.25">
      <c r="A77" s="103"/>
      <c r="B77" s="103"/>
      <c r="C77" s="103"/>
      <c r="D77" s="103"/>
      <c r="E77" s="103"/>
      <c r="F77" s="103"/>
      <c r="G77" s="123" t="s">
        <v>61</v>
      </c>
      <c r="H77" s="103"/>
      <c r="I77" s="123" t="s">
        <v>62</v>
      </c>
      <c r="J77" s="103"/>
      <c r="K77" s="103"/>
      <c r="L77" s="103"/>
      <c r="M77" s="123" t="s">
        <v>61</v>
      </c>
      <c r="N77" s="103"/>
      <c r="O77" s="123" t="s">
        <v>62</v>
      </c>
      <c r="P77" s="103"/>
      <c r="Q77" s="123" t="s">
        <v>400</v>
      </c>
      <c r="R77" s="103"/>
      <c r="S77" s="103"/>
      <c r="T77" s="103"/>
      <c r="U77" s="123" t="s">
        <v>401</v>
      </c>
      <c r="V77" s="103"/>
      <c r="W77" s="123" t="s">
        <v>402</v>
      </c>
      <c r="X77" s="103"/>
      <c r="Y77" s="123" t="s">
        <v>403</v>
      </c>
      <c r="Z77" s="103"/>
      <c r="AA77" s="103"/>
      <c r="AB77" s="103"/>
      <c r="AC77" s="103"/>
      <c r="AD77" s="123" t="s">
        <v>404</v>
      </c>
      <c r="AE77" s="103"/>
      <c r="AF77" s="103"/>
      <c r="AG77" s="103"/>
      <c r="AH77" s="123" t="s">
        <v>61</v>
      </c>
      <c r="AI77" s="103"/>
      <c r="AJ77" s="123" t="s">
        <v>62</v>
      </c>
      <c r="AK77" s="103"/>
      <c r="AL77" s="103"/>
      <c r="AM77" s="103"/>
      <c r="AN77" s="103"/>
      <c r="AO77" s="103"/>
      <c r="AP77" s="123" t="s">
        <v>269</v>
      </c>
      <c r="AQ77" s="103"/>
      <c r="AR77" s="103"/>
      <c r="AS77" s="103"/>
      <c r="AT77" s="123" t="s">
        <v>269</v>
      </c>
      <c r="AU77" s="103"/>
      <c r="AV77" s="103"/>
      <c r="AW77" s="103"/>
      <c r="AX77" s="123" t="s">
        <v>269</v>
      </c>
      <c r="AY77" s="103"/>
      <c r="AZ77" s="123" t="s">
        <v>405</v>
      </c>
      <c r="BA77" s="103"/>
      <c r="BB77" s="103"/>
      <c r="BC77" s="103"/>
      <c r="BD77" s="103"/>
      <c r="BE77" s="103"/>
      <c r="BF77" s="103"/>
      <c r="BG77" s="103"/>
      <c r="BH77" s="123" t="s">
        <v>406</v>
      </c>
      <c r="BI77" s="103"/>
      <c r="BJ77" s="123" t="s">
        <v>407</v>
      </c>
    </row>
    <row r="78" spans="1:62" ht="9.6" customHeight="1" x14ac:dyDescent="0.25">
      <c r="A78" s="173" t="s">
        <v>69</v>
      </c>
      <c r="B78" s="103"/>
      <c r="C78" s="173" t="s">
        <v>71</v>
      </c>
      <c r="D78" s="103"/>
      <c r="E78" s="173" t="s">
        <v>72</v>
      </c>
      <c r="F78" s="103"/>
      <c r="G78" s="173" t="s">
        <v>73</v>
      </c>
      <c r="H78" s="103"/>
      <c r="I78" s="173" t="s">
        <v>78</v>
      </c>
      <c r="J78" s="103"/>
      <c r="K78" s="173" t="s">
        <v>72</v>
      </c>
      <c r="L78" s="103"/>
      <c r="M78" s="173" t="s">
        <v>73</v>
      </c>
      <c r="N78" s="103"/>
      <c r="O78" s="173" t="s">
        <v>78</v>
      </c>
      <c r="P78" s="103"/>
      <c r="Q78" s="173" t="s">
        <v>74</v>
      </c>
      <c r="R78" s="103"/>
      <c r="S78" s="173" t="s">
        <v>408</v>
      </c>
      <c r="T78" s="103"/>
      <c r="U78" s="173" t="s">
        <v>409</v>
      </c>
      <c r="V78" s="103"/>
      <c r="W78" s="173" t="s">
        <v>410</v>
      </c>
      <c r="X78" s="103"/>
      <c r="Y78" s="173" t="s">
        <v>411</v>
      </c>
      <c r="Z78" s="103"/>
      <c r="AA78" s="173" t="s">
        <v>412</v>
      </c>
      <c r="AB78" s="103"/>
      <c r="AC78" s="103"/>
      <c r="AD78" s="173" t="s">
        <v>413</v>
      </c>
      <c r="AE78" s="103"/>
      <c r="AF78" s="173" t="s">
        <v>72</v>
      </c>
      <c r="AG78" s="103"/>
      <c r="AH78" s="173" t="s">
        <v>73</v>
      </c>
      <c r="AI78" s="103"/>
      <c r="AJ78" s="173" t="s">
        <v>78</v>
      </c>
      <c r="AK78" s="103"/>
      <c r="AL78" s="173" t="s">
        <v>63</v>
      </c>
      <c r="AM78" s="103"/>
      <c r="AN78" s="173" t="s">
        <v>72</v>
      </c>
      <c r="AO78" s="103"/>
      <c r="AP78" s="173" t="s">
        <v>369</v>
      </c>
      <c r="AQ78" s="103"/>
      <c r="AR78" s="173" t="s">
        <v>72</v>
      </c>
      <c r="AS78" s="103"/>
      <c r="AT78" s="173" t="s">
        <v>369</v>
      </c>
      <c r="AU78" s="103"/>
      <c r="AV78" s="173" t="s">
        <v>72</v>
      </c>
      <c r="AW78" s="103"/>
      <c r="AX78" s="173" t="s">
        <v>369</v>
      </c>
      <c r="AY78" s="103"/>
      <c r="AZ78" s="173" t="s">
        <v>414</v>
      </c>
      <c r="BA78" s="103"/>
      <c r="BB78" s="173" t="s">
        <v>69</v>
      </c>
      <c r="BC78" s="103"/>
      <c r="BD78" s="103"/>
      <c r="BE78" s="103"/>
      <c r="BF78" s="187" t="s">
        <v>390</v>
      </c>
      <c r="BG78" s="103"/>
      <c r="BH78" s="187" t="s">
        <v>370</v>
      </c>
      <c r="BI78" s="103"/>
      <c r="BJ78" s="187" t="s">
        <v>415</v>
      </c>
    </row>
    <row r="79" spans="1:62" ht="9.75" customHeight="1" x14ac:dyDescent="0.25">
      <c r="A79" s="103"/>
      <c r="B79" s="13" t="s">
        <v>282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row>
    <row r="80" spans="1:62" ht="9.75" customHeight="1" x14ac:dyDescent="0.25">
      <c r="A80" s="103">
        <v>1</v>
      </c>
      <c r="B80" s="103"/>
      <c r="C80" s="13" t="s">
        <v>123</v>
      </c>
      <c r="D80" s="103"/>
      <c r="E80" s="189">
        <v>133479</v>
      </c>
      <c r="F80" s="103"/>
      <c r="G80" s="105">
        <f t="shared" ref="G80:G111" si="19">(E80/$BD80)</f>
        <v>4.0733315023345238</v>
      </c>
      <c r="H80" s="103"/>
      <c r="I80" s="188">
        <f t="shared" ref="I80:I111" si="20">IF(G$192,G80/G$192*100,0)</f>
        <v>67.146824876556067</v>
      </c>
      <c r="J80" s="103"/>
      <c r="K80" s="189">
        <v>3609900</v>
      </c>
      <c r="L80" s="103"/>
      <c r="M80" s="105">
        <f t="shared" ref="M80:M111" si="21">(K80/$BD80)</f>
        <v>110.1620433946718</v>
      </c>
      <c r="N80" s="103"/>
      <c r="O80" s="188">
        <f t="shared" ref="O80:O111" si="22">IF(M$192,M80/M$192*100,0)</f>
        <v>98.295007683630956</v>
      </c>
      <c r="P80" s="103"/>
      <c r="Q80" s="189">
        <v>290936</v>
      </c>
      <c r="R80" s="103"/>
      <c r="S80" s="189">
        <v>617186</v>
      </c>
      <c r="T80" s="103"/>
      <c r="U80" s="189">
        <v>0</v>
      </c>
      <c r="V80" s="103"/>
      <c r="W80" s="189">
        <v>0</v>
      </c>
      <c r="X80" s="103"/>
      <c r="Y80" s="189">
        <v>0</v>
      </c>
      <c r="Z80" s="103"/>
      <c r="AA80" s="189">
        <v>0</v>
      </c>
      <c r="AB80" s="103"/>
      <c r="AC80" s="103"/>
      <c r="AD80" s="189">
        <v>0</v>
      </c>
      <c r="AE80" s="103"/>
      <c r="AF80" s="189">
        <v>189643</v>
      </c>
      <c r="AG80" s="103"/>
      <c r="AH80" s="105">
        <f t="shared" ref="AH80:AH111" si="23">(AF80/$BD80)</f>
        <v>5.7872684549421711</v>
      </c>
      <c r="AI80" s="103"/>
      <c r="AJ80" s="188">
        <f t="shared" ref="AJ80:AJ111" si="24">IF(AH$192,AH80/AH$192*100,0)</f>
        <v>103.20729884996737</v>
      </c>
      <c r="AK80" s="103"/>
      <c r="AL80" s="189">
        <f t="shared" ref="AL80:AL111" si="25">(E80+K80+AF80)</f>
        <v>3933022</v>
      </c>
      <c r="AM80" s="103"/>
      <c r="AN80" s="189">
        <v>274107</v>
      </c>
      <c r="AO80" s="103"/>
      <c r="AP80" s="188">
        <f t="shared" ref="AP80:AP111" si="26">IF($AL80,AN80/$AL80*100,0)</f>
        <v>6.9693736775436292</v>
      </c>
      <c r="AQ80" s="103"/>
      <c r="AR80" s="189">
        <v>0</v>
      </c>
      <c r="AS80" s="103"/>
      <c r="AT80" s="188">
        <f t="shared" ref="AT80:AT111" si="27">IF($AL80,AR80/$AL80*100,0)</f>
        <v>0</v>
      </c>
      <c r="AU80" s="103"/>
      <c r="AV80" s="189">
        <v>0</v>
      </c>
      <c r="AW80" s="103"/>
      <c r="AX80" s="188">
        <f t="shared" ref="AX80:AX111" si="28">IF($AL80,AV80/$AL80*100,0)</f>
        <v>0</v>
      </c>
      <c r="AY80" s="103"/>
      <c r="AZ80" s="189">
        <v>265700</v>
      </c>
      <c r="BA80" s="103"/>
      <c r="BB80" s="103">
        <v>1</v>
      </c>
      <c r="BC80" s="103"/>
      <c r="BD80" s="190">
        <v>32769</v>
      </c>
      <c r="BE80" s="103"/>
      <c r="BF80" s="190">
        <f t="shared" ref="BF80:BF111" si="29">IF(E80,BD80,0)</f>
        <v>32769</v>
      </c>
      <c r="BG80" s="103"/>
      <c r="BH80" s="190">
        <f t="shared" ref="BH80:BH111" si="30">IF(K80,BD80,0)</f>
        <v>32769</v>
      </c>
      <c r="BI80" s="103"/>
      <c r="BJ80" s="190">
        <f t="shared" ref="BJ80:BJ111" si="31">IF(AF80,BD80,0)</f>
        <v>32769</v>
      </c>
    </row>
    <row r="81" spans="1:62" ht="9.75" customHeight="1" x14ac:dyDescent="0.25">
      <c r="A81" s="103">
        <v>2</v>
      </c>
      <c r="B81" s="103"/>
      <c r="C81" s="13" t="s">
        <v>124</v>
      </c>
      <c r="D81" s="103"/>
      <c r="E81" s="190">
        <v>666382</v>
      </c>
      <c r="F81" s="103"/>
      <c r="G81" s="188">
        <f t="shared" si="19"/>
        <v>6.1339113946188757</v>
      </c>
      <c r="H81" s="103"/>
      <c r="I81" s="188">
        <f t="shared" si="20"/>
        <v>101.1144499255048</v>
      </c>
      <c r="J81" s="103"/>
      <c r="K81" s="190">
        <v>10672447</v>
      </c>
      <c r="L81" s="103"/>
      <c r="M81" s="188">
        <f t="shared" si="21"/>
        <v>98.237713896482845</v>
      </c>
      <c r="N81" s="103"/>
      <c r="O81" s="188">
        <f t="shared" si="22"/>
        <v>87.655208134457723</v>
      </c>
      <c r="P81" s="103"/>
      <c r="Q81" s="190">
        <v>0</v>
      </c>
      <c r="R81" s="103"/>
      <c r="S81" s="190">
        <v>0</v>
      </c>
      <c r="T81" s="103"/>
      <c r="U81" s="190">
        <v>0</v>
      </c>
      <c r="V81" s="103"/>
      <c r="W81" s="190">
        <v>0</v>
      </c>
      <c r="X81" s="103"/>
      <c r="Y81" s="190">
        <v>0</v>
      </c>
      <c r="Z81" s="103"/>
      <c r="AA81" s="190">
        <v>0</v>
      </c>
      <c r="AB81" s="103"/>
      <c r="AC81" s="103"/>
      <c r="AD81" s="190">
        <v>0</v>
      </c>
      <c r="AE81" s="103"/>
      <c r="AF81" s="190">
        <v>743921</v>
      </c>
      <c r="AG81" s="103"/>
      <c r="AH81" s="193">
        <f t="shared" si="23"/>
        <v>6.8476421911100065</v>
      </c>
      <c r="AI81" s="112"/>
      <c r="AJ81" s="193">
        <f t="shared" si="24"/>
        <v>122.117482459624</v>
      </c>
      <c r="AK81" s="103"/>
      <c r="AL81" s="190">
        <f t="shared" si="25"/>
        <v>12082750</v>
      </c>
      <c r="AM81" s="103"/>
      <c r="AN81" s="190">
        <v>505724</v>
      </c>
      <c r="AO81" s="103"/>
      <c r="AP81" s="188">
        <f t="shared" si="26"/>
        <v>4.185504127785479</v>
      </c>
      <c r="AQ81" s="103"/>
      <c r="AR81" s="190">
        <v>0</v>
      </c>
      <c r="AS81" s="103"/>
      <c r="AT81" s="188">
        <f t="shared" si="27"/>
        <v>0</v>
      </c>
      <c r="AU81" s="103"/>
      <c r="AV81" s="190">
        <v>0</v>
      </c>
      <c r="AW81" s="103"/>
      <c r="AX81" s="188">
        <f t="shared" si="28"/>
        <v>0</v>
      </c>
      <c r="AY81" s="103"/>
      <c r="AZ81" s="190">
        <v>26444</v>
      </c>
      <c r="BA81" s="103"/>
      <c r="BB81" s="103">
        <v>2</v>
      </c>
      <c r="BC81" s="103"/>
      <c r="BD81" s="190">
        <v>108639</v>
      </c>
      <c r="BE81" s="103"/>
      <c r="BF81" s="190">
        <f t="shared" si="29"/>
        <v>108639</v>
      </c>
      <c r="BG81" s="103"/>
      <c r="BH81" s="190">
        <f t="shared" si="30"/>
        <v>108639</v>
      </c>
      <c r="BI81" s="103"/>
      <c r="BJ81" s="190">
        <f t="shared" si="31"/>
        <v>108639</v>
      </c>
    </row>
    <row r="82" spans="1:62" ht="9.75" customHeight="1" x14ac:dyDescent="0.25">
      <c r="A82" s="103">
        <v>3</v>
      </c>
      <c r="B82" s="103"/>
      <c r="C82" s="13" t="s">
        <v>125</v>
      </c>
      <c r="D82" s="103"/>
      <c r="E82" s="190">
        <v>79989</v>
      </c>
      <c r="F82" s="103"/>
      <c r="G82" s="188">
        <f t="shared" si="19"/>
        <v>5.2818938193343898</v>
      </c>
      <c r="H82" s="103"/>
      <c r="I82" s="188">
        <f t="shared" si="20"/>
        <v>87.069367936330394</v>
      </c>
      <c r="J82" s="103"/>
      <c r="K82" s="190">
        <v>1116607</v>
      </c>
      <c r="L82" s="103"/>
      <c r="M82" s="188">
        <f t="shared" si="21"/>
        <v>73.732633386159534</v>
      </c>
      <c r="N82" s="103"/>
      <c r="O82" s="188">
        <f t="shared" si="22"/>
        <v>65.789899514313461</v>
      </c>
      <c r="P82" s="103"/>
      <c r="Q82" s="190">
        <v>403915</v>
      </c>
      <c r="R82" s="103"/>
      <c r="S82" s="190">
        <v>404666</v>
      </c>
      <c r="T82" s="103"/>
      <c r="U82" s="190">
        <v>0</v>
      </c>
      <c r="V82" s="103"/>
      <c r="W82" s="190">
        <v>0</v>
      </c>
      <c r="X82" s="103"/>
      <c r="Y82" s="190">
        <v>0</v>
      </c>
      <c r="Z82" s="103"/>
      <c r="AA82" s="190">
        <v>0</v>
      </c>
      <c r="AB82" s="103"/>
      <c r="AC82" s="103"/>
      <c r="AD82" s="190">
        <v>0</v>
      </c>
      <c r="AE82" s="103"/>
      <c r="AF82" s="190">
        <v>133122</v>
      </c>
      <c r="AG82" s="103"/>
      <c r="AH82" s="193">
        <f t="shared" si="23"/>
        <v>8.7904120443740101</v>
      </c>
      <c r="AI82" s="112"/>
      <c r="AJ82" s="193">
        <f t="shared" si="24"/>
        <v>156.76388436816114</v>
      </c>
      <c r="AK82" s="103"/>
      <c r="AL82" s="190">
        <f t="shared" si="25"/>
        <v>1329718</v>
      </c>
      <c r="AM82" s="103"/>
      <c r="AN82" s="190">
        <v>462323</v>
      </c>
      <c r="AO82" s="103"/>
      <c r="AP82" s="188">
        <f t="shared" si="26"/>
        <v>34.768499787172921</v>
      </c>
      <c r="AQ82" s="103"/>
      <c r="AR82" s="190">
        <v>0</v>
      </c>
      <c r="AS82" s="103"/>
      <c r="AT82" s="188">
        <f t="shared" si="27"/>
        <v>0</v>
      </c>
      <c r="AU82" s="103"/>
      <c r="AV82" s="190">
        <v>0</v>
      </c>
      <c r="AW82" s="103"/>
      <c r="AX82" s="188">
        <f t="shared" si="28"/>
        <v>0</v>
      </c>
      <c r="AY82" s="103"/>
      <c r="AZ82" s="190">
        <v>76430</v>
      </c>
      <c r="BA82" s="103"/>
      <c r="BB82" s="103">
        <v>3</v>
      </c>
      <c r="BC82" s="103"/>
      <c r="BD82" s="190">
        <v>15144</v>
      </c>
      <c r="BE82" s="103"/>
      <c r="BF82" s="190">
        <f t="shared" si="29"/>
        <v>15144</v>
      </c>
      <c r="BG82" s="103"/>
      <c r="BH82" s="190">
        <f t="shared" si="30"/>
        <v>15144</v>
      </c>
      <c r="BI82" s="103"/>
      <c r="BJ82" s="190">
        <f t="shared" si="31"/>
        <v>15144</v>
      </c>
    </row>
    <row r="83" spans="1:62" ht="9.75" customHeight="1" x14ac:dyDescent="0.25">
      <c r="A83" s="103">
        <v>4</v>
      </c>
      <c r="B83" s="103"/>
      <c r="C83" s="13" t="s">
        <v>126</v>
      </c>
      <c r="D83" s="103"/>
      <c r="E83" s="190">
        <v>140429</v>
      </c>
      <c r="F83" s="103"/>
      <c r="G83" s="188">
        <f t="shared" si="19"/>
        <v>10.80638707195075</v>
      </c>
      <c r="H83" s="103"/>
      <c r="I83" s="188">
        <f t="shared" si="20"/>
        <v>178.13786573783386</v>
      </c>
      <c r="J83" s="103"/>
      <c r="K83" s="190">
        <v>1755143</v>
      </c>
      <c r="L83" s="103"/>
      <c r="M83" s="188">
        <f t="shared" si="21"/>
        <v>135.06294728741824</v>
      </c>
      <c r="N83" s="103"/>
      <c r="O83" s="188">
        <f t="shared" si="22"/>
        <v>120.51350022464034</v>
      </c>
      <c r="P83" s="103"/>
      <c r="Q83" s="190">
        <v>263411</v>
      </c>
      <c r="R83" s="103"/>
      <c r="S83" s="190">
        <v>291111</v>
      </c>
      <c r="T83" s="103"/>
      <c r="U83" s="190">
        <v>0</v>
      </c>
      <c r="V83" s="103"/>
      <c r="W83" s="190">
        <v>0</v>
      </c>
      <c r="X83" s="103"/>
      <c r="Y83" s="190">
        <v>0</v>
      </c>
      <c r="Z83" s="103"/>
      <c r="AA83" s="190">
        <v>0</v>
      </c>
      <c r="AB83" s="103"/>
      <c r="AC83" s="103"/>
      <c r="AD83" s="190">
        <v>0</v>
      </c>
      <c r="AE83" s="103"/>
      <c r="AF83" s="190">
        <v>125376</v>
      </c>
      <c r="AG83" s="103"/>
      <c r="AH83" s="193">
        <f t="shared" si="23"/>
        <v>9.6480184686417854</v>
      </c>
      <c r="AI83" s="112"/>
      <c r="AJ83" s="193">
        <f t="shared" si="24"/>
        <v>172.05801547926762</v>
      </c>
      <c r="AK83" s="103"/>
      <c r="AL83" s="190">
        <f t="shared" si="25"/>
        <v>2020948</v>
      </c>
      <c r="AM83" s="103"/>
      <c r="AN83" s="190">
        <v>215403</v>
      </c>
      <c r="AO83" s="103"/>
      <c r="AP83" s="188">
        <f t="shared" si="26"/>
        <v>10.658512737586518</v>
      </c>
      <c r="AQ83" s="103"/>
      <c r="AR83" s="190">
        <v>0</v>
      </c>
      <c r="AS83" s="103"/>
      <c r="AT83" s="188">
        <f t="shared" si="27"/>
        <v>0</v>
      </c>
      <c r="AU83" s="103"/>
      <c r="AV83" s="190">
        <v>0</v>
      </c>
      <c r="AW83" s="103"/>
      <c r="AX83" s="188">
        <f t="shared" si="28"/>
        <v>0</v>
      </c>
      <c r="AY83" s="103"/>
      <c r="AZ83" s="190">
        <v>0</v>
      </c>
      <c r="BA83" s="103"/>
      <c r="BB83" s="103">
        <v>4</v>
      </c>
      <c r="BC83" s="103"/>
      <c r="BD83" s="190">
        <v>12995</v>
      </c>
      <c r="BE83" s="103"/>
      <c r="BF83" s="190">
        <f t="shared" si="29"/>
        <v>12995</v>
      </c>
      <c r="BG83" s="103"/>
      <c r="BH83" s="190">
        <f t="shared" si="30"/>
        <v>12995</v>
      </c>
      <c r="BI83" s="103"/>
      <c r="BJ83" s="190">
        <f t="shared" si="31"/>
        <v>12995</v>
      </c>
    </row>
    <row r="84" spans="1:62" ht="9.75" customHeight="1" x14ac:dyDescent="0.25">
      <c r="A84" s="103">
        <v>5</v>
      </c>
      <c r="B84" s="103"/>
      <c r="C84" s="13" t="s">
        <v>127</v>
      </c>
      <c r="D84" s="103"/>
      <c r="E84" s="190">
        <v>183447</v>
      </c>
      <c r="F84" s="103"/>
      <c r="G84" s="188">
        <f t="shared" si="19"/>
        <v>5.7566448049706596</v>
      </c>
      <c r="H84" s="103"/>
      <c r="I84" s="188">
        <f t="shared" si="20"/>
        <v>94.895399594745854</v>
      </c>
      <c r="J84" s="103"/>
      <c r="K84" s="190">
        <v>2685952</v>
      </c>
      <c r="L84" s="103"/>
      <c r="M84" s="188">
        <f t="shared" si="21"/>
        <v>84.286314996705059</v>
      </c>
      <c r="N84" s="103"/>
      <c r="O84" s="188">
        <f t="shared" si="22"/>
        <v>75.206702099234832</v>
      </c>
      <c r="P84" s="103"/>
      <c r="Q84" s="190">
        <v>337489</v>
      </c>
      <c r="R84" s="103"/>
      <c r="S84" s="190">
        <v>453058</v>
      </c>
      <c r="T84" s="103"/>
      <c r="U84" s="190">
        <v>0</v>
      </c>
      <c r="V84" s="103"/>
      <c r="W84" s="190">
        <v>0</v>
      </c>
      <c r="X84" s="103"/>
      <c r="Y84" s="190">
        <v>0</v>
      </c>
      <c r="Z84" s="103"/>
      <c r="AA84" s="190">
        <v>0</v>
      </c>
      <c r="AB84" s="103"/>
      <c r="AC84" s="103"/>
      <c r="AD84" s="190">
        <v>0</v>
      </c>
      <c r="AE84" s="103"/>
      <c r="AF84" s="190">
        <v>207437</v>
      </c>
      <c r="AG84" s="103"/>
      <c r="AH84" s="193">
        <f t="shared" si="23"/>
        <v>6.5094611981046224</v>
      </c>
      <c r="AI84" s="112"/>
      <c r="AJ84" s="193">
        <f t="shared" si="24"/>
        <v>116.0865289826552</v>
      </c>
      <c r="AK84" s="103"/>
      <c r="AL84" s="190">
        <f t="shared" si="25"/>
        <v>3076836</v>
      </c>
      <c r="AM84" s="103"/>
      <c r="AN84" s="190">
        <v>284452</v>
      </c>
      <c r="AO84" s="103"/>
      <c r="AP84" s="193">
        <f t="shared" si="26"/>
        <v>9.2449516321311886</v>
      </c>
      <c r="AQ84" s="103"/>
      <c r="AR84" s="190">
        <v>0</v>
      </c>
      <c r="AS84" s="103"/>
      <c r="AT84" s="193">
        <f t="shared" si="27"/>
        <v>0</v>
      </c>
      <c r="AU84" s="103"/>
      <c r="AV84" s="190">
        <v>0</v>
      </c>
      <c r="AW84" s="103"/>
      <c r="AX84" s="193">
        <f t="shared" si="28"/>
        <v>0</v>
      </c>
      <c r="AY84" s="103"/>
      <c r="AZ84" s="190">
        <v>109052</v>
      </c>
      <c r="BA84" s="103"/>
      <c r="BB84" s="103">
        <v>5</v>
      </c>
      <c r="BC84" s="103"/>
      <c r="BD84" s="190">
        <v>31867</v>
      </c>
      <c r="BE84" s="103"/>
      <c r="BF84" s="190">
        <f t="shared" si="29"/>
        <v>31867</v>
      </c>
      <c r="BG84" s="103"/>
      <c r="BH84" s="190">
        <f t="shared" si="30"/>
        <v>31867</v>
      </c>
      <c r="BI84" s="103"/>
      <c r="BJ84" s="190">
        <f t="shared" si="31"/>
        <v>31867</v>
      </c>
    </row>
    <row r="85" spans="1:62" ht="9.75" customHeight="1" x14ac:dyDescent="0.25">
      <c r="A85" s="103">
        <v>6</v>
      </c>
      <c r="B85" s="103"/>
      <c r="C85" s="13" t="s">
        <v>128</v>
      </c>
      <c r="D85" s="103"/>
      <c r="E85" s="190">
        <v>163490</v>
      </c>
      <c r="F85" s="103"/>
      <c r="G85" s="188">
        <f t="shared" si="19"/>
        <v>10.427323171120607</v>
      </c>
      <c r="H85" s="103"/>
      <c r="I85" s="188">
        <f t="shared" si="20"/>
        <v>171.88918763454711</v>
      </c>
      <c r="J85" s="103"/>
      <c r="K85" s="190">
        <v>1465286</v>
      </c>
      <c r="L85" s="103"/>
      <c r="M85" s="188">
        <f t="shared" si="21"/>
        <v>93.455322405765671</v>
      </c>
      <c r="N85" s="103"/>
      <c r="O85" s="188">
        <f t="shared" si="22"/>
        <v>83.38799236902365</v>
      </c>
      <c r="P85" s="103"/>
      <c r="Q85" s="190">
        <v>332269</v>
      </c>
      <c r="R85" s="103"/>
      <c r="S85" s="190">
        <v>282446</v>
      </c>
      <c r="T85" s="103"/>
      <c r="U85" s="190">
        <v>0</v>
      </c>
      <c r="V85" s="103"/>
      <c r="W85" s="190">
        <v>0</v>
      </c>
      <c r="X85" s="103"/>
      <c r="Y85" s="190">
        <v>0</v>
      </c>
      <c r="Z85" s="103"/>
      <c r="AA85" s="190">
        <v>0</v>
      </c>
      <c r="AB85" s="103"/>
      <c r="AC85" s="103"/>
      <c r="AD85" s="190">
        <v>0</v>
      </c>
      <c r="AE85" s="103"/>
      <c r="AF85" s="190">
        <v>130666</v>
      </c>
      <c r="AG85" s="103"/>
      <c r="AH85" s="193">
        <f t="shared" si="23"/>
        <v>8.3338223100963074</v>
      </c>
      <c r="AI85" s="112"/>
      <c r="AJ85" s="193">
        <f t="shared" si="24"/>
        <v>148.62128764497237</v>
      </c>
      <c r="AK85" s="103"/>
      <c r="AL85" s="190">
        <f t="shared" si="25"/>
        <v>1759442</v>
      </c>
      <c r="AM85" s="103"/>
      <c r="AN85" s="190">
        <v>235047</v>
      </c>
      <c r="AO85" s="103"/>
      <c r="AP85" s="193">
        <f t="shared" si="26"/>
        <v>13.359178648685207</v>
      </c>
      <c r="AQ85" s="103"/>
      <c r="AR85" s="190">
        <v>0</v>
      </c>
      <c r="AS85" s="103"/>
      <c r="AT85" s="193">
        <f t="shared" si="27"/>
        <v>0</v>
      </c>
      <c r="AU85" s="103"/>
      <c r="AV85" s="190">
        <v>0</v>
      </c>
      <c r="AW85" s="103"/>
      <c r="AX85" s="193">
        <f t="shared" si="28"/>
        <v>0</v>
      </c>
      <c r="AY85" s="103"/>
      <c r="AZ85" s="190">
        <v>0</v>
      </c>
      <c r="BA85" s="103"/>
      <c r="BB85" s="103">
        <v>6</v>
      </c>
      <c r="BC85" s="103"/>
      <c r="BD85" s="190">
        <v>15679</v>
      </c>
      <c r="BE85" s="103"/>
      <c r="BF85" s="190">
        <f t="shared" si="29"/>
        <v>15679</v>
      </c>
      <c r="BG85" s="103"/>
      <c r="BH85" s="190">
        <f t="shared" si="30"/>
        <v>15679</v>
      </c>
      <c r="BI85" s="103"/>
      <c r="BJ85" s="190">
        <f t="shared" si="31"/>
        <v>15679</v>
      </c>
    </row>
    <row r="86" spans="1:62" ht="9.75" customHeight="1" x14ac:dyDescent="0.25">
      <c r="A86" s="103">
        <v>7</v>
      </c>
      <c r="B86" s="103"/>
      <c r="C86" s="13" t="s">
        <v>129</v>
      </c>
      <c r="D86" s="103"/>
      <c r="E86" s="190">
        <v>1978998</v>
      </c>
      <c r="F86" s="103"/>
      <c r="G86" s="188">
        <f t="shared" si="19"/>
        <v>8.2105538291755007</v>
      </c>
      <c r="H86" s="103"/>
      <c r="I86" s="188">
        <f t="shared" si="20"/>
        <v>135.34685791991487</v>
      </c>
      <c r="J86" s="103"/>
      <c r="K86" s="190">
        <v>46206637</v>
      </c>
      <c r="L86" s="103"/>
      <c r="M86" s="188">
        <f t="shared" si="21"/>
        <v>191.70412519551428</v>
      </c>
      <c r="N86" s="103"/>
      <c r="O86" s="188">
        <f t="shared" si="22"/>
        <v>171.05309486287391</v>
      </c>
      <c r="P86" s="103"/>
      <c r="Q86" s="190">
        <v>7232169</v>
      </c>
      <c r="R86" s="103"/>
      <c r="S86" s="190">
        <v>8546986</v>
      </c>
      <c r="T86" s="103"/>
      <c r="U86" s="190">
        <v>0</v>
      </c>
      <c r="V86" s="103"/>
      <c r="W86" s="190">
        <v>0</v>
      </c>
      <c r="X86" s="103"/>
      <c r="Y86" s="190">
        <v>0</v>
      </c>
      <c r="Z86" s="103"/>
      <c r="AA86" s="190">
        <v>0</v>
      </c>
      <c r="AB86" s="103"/>
      <c r="AC86" s="103"/>
      <c r="AD86" s="190">
        <v>0</v>
      </c>
      <c r="AE86" s="103"/>
      <c r="AF86" s="190">
        <v>1387485</v>
      </c>
      <c r="AG86" s="103"/>
      <c r="AH86" s="193">
        <f t="shared" si="23"/>
        <v>5.7564587127796836</v>
      </c>
      <c r="AI86" s="112"/>
      <c r="AJ86" s="193">
        <f t="shared" si="24"/>
        <v>102.65785306365021</v>
      </c>
      <c r="AK86" s="103"/>
      <c r="AL86" s="190">
        <f t="shared" si="25"/>
        <v>49573120</v>
      </c>
      <c r="AM86" s="103"/>
      <c r="AN86" s="190">
        <v>1065689</v>
      </c>
      <c r="AO86" s="103"/>
      <c r="AP86" s="193">
        <f t="shared" si="26"/>
        <v>2.1497315480647576</v>
      </c>
      <c r="AQ86" s="103"/>
      <c r="AR86" s="190">
        <v>22400</v>
      </c>
      <c r="AS86" s="103"/>
      <c r="AT86" s="193">
        <f t="shared" si="27"/>
        <v>4.5185778099098871E-2</v>
      </c>
      <c r="AU86" s="103"/>
      <c r="AV86" s="190">
        <v>0</v>
      </c>
      <c r="AW86" s="103"/>
      <c r="AX86" s="193">
        <f t="shared" si="28"/>
        <v>0</v>
      </c>
      <c r="AY86" s="103"/>
      <c r="AZ86" s="190">
        <v>7366433</v>
      </c>
      <c r="BA86" s="103"/>
      <c r="BB86" s="103">
        <v>7</v>
      </c>
      <c r="BC86" s="103"/>
      <c r="BD86" s="190">
        <v>241031</v>
      </c>
      <c r="BE86" s="103"/>
      <c r="BF86" s="190">
        <f t="shared" si="29"/>
        <v>241031</v>
      </c>
      <c r="BG86" s="103"/>
      <c r="BH86" s="190">
        <f t="shared" si="30"/>
        <v>241031</v>
      </c>
      <c r="BI86" s="103"/>
      <c r="BJ86" s="190">
        <f t="shared" si="31"/>
        <v>241031</v>
      </c>
    </row>
    <row r="87" spans="1:62" ht="9.75" customHeight="1" x14ac:dyDescent="0.25">
      <c r="A87" s="103">
        <v>8</v>
      </c>
      <c r="B87" s="103"/>
      <c r="C87" s="13" t="s">
        <v>130</v>
      </c>
      <c r="D87" s="103"/>
      <c r="E87" s="190">
        <v>142182</v>
      </c>
      <c r="F87" s="103"/>
      <c r="G87" s="188">
        <f t="shared" si="19"/>
        <v>1.8893613628511441</v>
      </c>
      <c r="H87" s="103"/>
      <c r="I87" s="188">
        <f t="shared" si="20"/>
        <v>31.145173548283001</v>
      </c>
      <c r="J87" s="103"/>
      <c r="K87" s="190">
        <v>5392966</v>
      </c>
      <c r="L87" s="103"/>
      <c r="M87" s="188">
        <f t="shared" si="21"/>
        <v>71.66351290296862</v>
      </c>
      <c r="N87" s="103"/>
      <c r="O87" s="188">
        <f t="shared" si="22"/>
        <v>63.94367183437695</v>
      </c>
      <c r="P87" s="103"/>
      <c r="Q87" s="190">
        <v>916088</v>
      </c>
      <c r="R87" s="103"/>
      <c r="S87" s="190">
        <v>532503</v>
      </c>
      <c r="T87" s="103"/>
      <c r="U87" s="190">
        <v>0</v>
      </c>
      <c r="V87" s="103"/>
      <c r="W87" s="190">
        <v>0</v>
      </c>
      <c r="X87" s="103"/>
      <c r="Y87" s="190">
        <v>0</v>
      </c>
      <c r="Z87" s="103"/>
      <c r="AA87" s="190">
        <v>0</v>
      </c>
      <c r="AB87" s="103"/>
      <c r="AC87" s="103"/>
      <c r="AD87" s="190">
        <v>0</v>
      </c>
      <c r="AE87" s="103"/>
      <c r="AF87" s="190">
        <v>375659</v>
      </c>
      <c r="AG87" s="103"/>
      <c r="AH87" s="193">
        <f t="shared" si="23"/>
        <v>4.9918808302548703</v>
      </c>
      <c r="AI87" s="112"/>
      <c r="AJ87" s="193">
        <f t="shared" si="24"/>
        <v>89.022747204956772</v>
      </c>
      <c r="AK87" s="103"/>
      <c r="AL87" s="190">
        <f t="shared" si="25"/>
        <v>5910807</v>
      </c>
      <c r="AM87" s="103"/>
      <c r="AN87" s="190">
        <v>433684</v>
      </c>
      <c r="AO87" s="103"/>
      <c r="AP87" s="193">
        <f t="shared" si="26"/>
        <v>7.3371368748801986</v>
      </c>
      <c r="AQ87" s="103"/>
      <c r="AR87" s="190">
        <v>0</v>
      </c>
      <c r="AS87" s="103"/>
      <c r="AT87" s="193">
        <f t="shared" si="27"/>
        <v>0</v>
      </c>
      <c r="AU87" s="103"/>
      <c r="AV87" s="190">
        <v>0</v>
      </c>
      <c r="AW87" s="103"/>
      <c r="AX87" s="193">
        <f t="shared" si="28"/>
        <v>0</v>
      </c>
      <c r="AY87" s="103"/>
      <c r="AZ87" s="190">
        <v>87974</v>
      </c>
      <c r="BA87" s="103"/>
      <c r="BB87" s="103">
        <v>8</v>
      </c>
      <c r="BC87" s="103"/>
      <c r="BD87" s="190">
        <v>75254</v>
      </c>
      <c r="BE87" s="103"/>
      <c r="BF87" s="190">
        <f t="shared" si="29"/>
        <v>75254</v>
      </c>
      <c r="BG87" s="103"/>
      <c r="BH87" s="190">
        <f t="shared" si="30"/>
        <v>75254</v>
      </c>
      <c r="BI87" s="103"/>
      <c r="BJ87" s="190">
        <f t="shared" si="31"/>
        <v>75254</v>
      </c>
    </row>
    <row r="88" spans="1:62" ht="9.75" customHeight="1" x14ac:dyDescent="0.25">
      <c r="A88" s="103">
        <v>9</v>
      </c>
      <c r="B88" s="103"/>
      <c r="C88" s="13" t="s">
        <v>131</v>
      </c>
      <c r="D88" s="103"/>
      <c r="E88" s="190">
        <v>139829</v>
      </c>
      <c r="F88" s="103"/>
      <c r="G88" s="188">
        <f t="shared" si="19"/>
        <v>31.571235041770151</v>
      </c>
      <c r="H88" s="103"/>
      <c r="I88" s="188">
        <f t="shared" si="20"/>
        <v>520.43595991913753</v>
      </c>
      <c r="J88" s="103"/>
      <c r="K88" s="190">
        <v>778337</v>
      </c>
      <c r="L88" s="103"/>
      <c r="M88" s="188">
        <f t="shared" si="21"/>
        <v>175.73650937006096</v>
      </c>
      <c r="N88" s="103"/>
      <c r="O88" s="188">
        <f t="shared" si="22"/>
        <v>156.80556575133497</v>
      </c>
      <c r="P88" s="103"/>
      <c r="Q88" s="190">
        <v>204057</v>
      </c>
      <c r="R88" s="103"/>
      <c r="S88" s="190">
        <v>247816</v>
      </c>
      <c r="T88" s="103"/>
      <c r="U88" s="190">
        <v>0</v>
      </c>
      <c r="V88" s="103"/>
      <c r="W88" s="190">
        <v>0</v>
      </c>
      <c r="X88" s="103"/>
      <c r="Y88" s="190">
        <v>0</v>
      </c>
      <c r="Z88" s="103"/>
      <c r="AA88" s="190">
        <v>0</v>
      </c>
      <c r="AB88" s="103"/>
      <c r="AC88" s="103"/>
      <c r="AD88" s="190">
        <v>0</v>
      </c>
      <c r="AE88" s="103"/>
      <c r="AF88" s="190">
        <v>227834</v>
      </c>
      <c r="AG88" s="103"/>
      <c r="AH88" s="193">
        <f t="shared" si="23"/>
        <v>51.441408895913298</v>
      </c>
      <c r="AI88" s="112"/>
      <c r="AJ88" s="193">
        <f t="shared" si="24"/>
        <v>917.38078205963325</v>
      </c>
      <c r="AK88" s="103"/>
      <c r="AL88" s="190">
        <f t="shared" si="25"/>
        <v>1146000</v>
      </c>
      <c r="AM88" s="103"/>
      <c r="AN88" s="190">
        <v>179686</v>
      </c>
      <c r="AO88" s="103"/>
      <c r="AP88" s="193">
        <f t="shared" si="26"/>
        <v>15.679406631762651</v>
      </c>
      <c r="AQ88" s="103"/>
      <c r="AR88" s="190">
        <v>0</v>
      </c>
      <c r="AS88" s="103"/>
      <c r="AT88" s="193">
        <f t="shared" si="27"/>
        <v>0</v>
      </c>
      <c r="AU88" s="103"/>
      <c r="AV88" s="190">
        <v>0</v>
      </c>
      <c r="AW88" s="103"/>
      <c r="AX88" s="193">
        <f t="shared" si="28"/>
        <v>0</v>
      </c>
      <c r="AY88" s="103"/>
      <c r="AZ88" s="190">
        <v>22830</v>
      </c>
      <c r="BA88" s="103"/>
      <c r="BB88" s="103">
        <v>9</v>
      </c>
      <c r="BC88" s="103"/>
      <c r="BD88" s="190">
        <v>4429</v>
      </c>
      <c r="BE88" s="103"/>
      <c r="BF88" s="190">
        <f t="shared" si="29"/>
        <v>4429</v>
      </c>
      <c r="BG88" s="103"/>
      <c r="BH88" s="190">
        <f t="shared" si="30"/>
        <v>4429</v>
      </c>
      <c r="BI88" s="103"/>
      <c r="BJ88" s="190">
        <f t="shared" si="31"/>
        <v>4429</v>
      </c>
    </row>
    <row r="89" spans="1:62" ht="9.75" customHeight="1" x14ac:dyDescent="0.25">
      <c r="A89" s="103">
        <v>10</v>
      </c>
      <c r="B89" s="103"/>
      <c r="C89" s="13" t="s">
        <v>132</v>
      </c>
      <c r="D89" s="103"/>
      <c r="E89" s="190">
        <v>122013</v>
      </c>
      <c r="F89" s="103"/>
      <c r="G89" s="188">
        <f t="shared" si="19"/>
        <v>1.5576989365369147</v>
      </c>
      <c r="H89" s="103"/>
      <c r="I89" s="188">
        <f t="shared" si="20"/>
        <v>25.677884955372821</v>
      </c>
      <c r="J89" s="103"/>
      <c r="K89" s="190">
        <v>4247788</v>
      </c>
      <c r="L89" s="103"/>
      <c r="M89" s="188">
        <f t="shared" si="21"/>
        <v>54.230080812981143</v>
      </c>
      <c r="N89" s="103"/>
      <c r="O89" s="188">
        <f t="shared" si="22"/>
        <v>48.388229247876602</v>
      </c>
      <c r="P89" s="103"/>
      <c r="Q89" s="190">
        <v>560513</v>
      </c>
      <c r="R89" s="103"/>
      <c r="S89" s="190">
        <v>687924</v>
      </c>
      <c r="T89" s="103"/>
      <c r="U89" s="190">
        <v>0</v>
      </c>
      <c r="V89" s="103"/>
      <c r="W89" s="190">
        <v>0</v>
      </c>
      <c r="X89" s="103"/>
      <c r="Y89" s="190">
        <v>0</v>
      </c>
      <c r="Z89" s="103"/>
      <c r="AA89" s="190">
        <v>0</v>
      </c>
      <c r="AB89" s="103"/>
      <c r="AC89" s="103"/>
      <c r="AD89" s="190">
        <v>0</v>
      </c>
      <c r="AE89" s="103"/>
      <c r="AF89" s="190">
        <v>316864</v>
      </c>
      <c r="AG89" s="103"/>
      <c r="AH89" s="193">
        <f t="shared" si="23"/>
        <v>4.0452961227642383</v>
      </c>
      <c r="AI89" s="112"/>
      <c r="AJ89" s="193">
        <f t="shared" si="24"/>
        <v>72.141821159549949</v>
      </c>
      <c r="AK89" s="103"/>
      <c r="AL89" s="190">
        <f t="shared" si="25"/>
        <v>4686665</v>
      </c>
      <c r="AM89" s="103"/>
      <c r="AN89" s="190">
        <v>511426</v>
      </c>
      <c r="AO89" s="103"/>
      <c r="AP89" s="193">
        <f t="shared" si="26"/>
        <v>10.912365189319058</v>
      </c>
      <c r="AQ89" s="103"/>
      <c r="AR89" s="190">
        <v>0</v>
      </c>
      <c r="AS89" s="103"/>
      <c r="AT89" s="193">
        <f t="shared" si="27"/>
        <v>0</v>
      </c>
      <c r="AU89" s="103"/>
      <c r="AV89" s="190">
        <v>0</v>
      </c>
      <c r="AW89" s="103"/>
      <c r="AX89" s="193">
        <f t="shared" si="28"/>
        <v>0</v>
      </c>
      <c r="AY89" s="103"/>
      <c r="AZ89" s="190">
        <v>411</v>
      </c>
      <c r="BA89" s="103"/>
      <c r="BB89" s="103">
        <v>10</v>
      </c>
      <c r="BC89" s="103"/>
      <c r="BD89" s="190">
        <v>78329</v>
      </c>
      <c r="BE89" s="103"/>
      <c r="BF89" s="190">
        <f t="shared" si="29"/>
        <v>78329</v>
      </c>
      <c r="BG89" s="103"/>
      <c r="BH89" s="190">
        <f t="shared" si="30"/>
        <v>78329</v>
      </c>
      <c r="BI89" s="103"/>
      <c r="BJ89" s="190">
        <f t="shared" si="31"/>
        <v>78329</v>
      </c>
    </row>
    <row r="90" spans="1:62" ht="9.75" customHeight="1" x14ac:dyDescent="0.25">
      <c r="A90" s="103">
        <v>11</v>
      </c>
      <c r="B90" s="103"/>
      <c r="C90" s="13" t="s">
        <v>133</v>
      </c>
      <c r="D90" s="103"/>
      <c r="E90" s="190">
        <v>102374</v>
      </c>
      <c r="F90" s="103"/>
      <c r="G90" s="188">
        <f t="shared" si="19"/>
        <v>15.916355721393035</v>
      </c>
      <c r="H90" s="103"/>
      <c r="I90" s="188">
        <f t="shared" si="20"/>
        <v>262.37313356028915</v>
      </c>
      <c r="J90" s="103"/>
      <c r="K90" s="190">
        <v>1022041</v>
      </c>
      <c r="L90" s="103"/>
      <c r="M90" s="188">
        <f t="shared" si="21"/>
        <v>158.8994092039801</v>
      </c>
      <c r="N90" s="103"/>
      <c r="O90" s="188">
        <f t="shared" si="22"/>
        <v>141.7822161547258</v>
      </c>
      <c r="P90" s="103"/>
      <c r="Q90" s="190">
        <v>187396</v>
      </c>
      <c r="R90" s="103"/>
      <c r="S90" s="190">
        <v>169583</v>
      </c>
      <c r="T90" s="103"/>
      <c r="U90" s="190">
        <v>45392</v>
      </c>
      <c r="V90" s="103"/>
      <c r="W90" s="190">
        <v>0</v>
      </c>
      <c r="X90" s="103"/>
      <c r="Y90" s="190">
        <v>0</v>
      </c>
      <c r="Z90" s="103"/>
      <c r="AA90" s="190">
        <v>0</v>
      </c>
      <c r="AB90" s="103"/>
      <c r="AC90" s="103"/>
      <c r="AD90" s="190">
        <v>0</v>
      </c>
      <c r="AE90" s="103"/>
      <c r="AF90" s="190">
        <v>100853</v>
      </c>
      <c r="AG90" s="103"/>
      <c r="AH90" s="193">
        <f t="shared" si="23"/>
        <v>15.679881840796019</v>
      </c>
      <c r="AI90" s="112"/>
      <c r="AJ90" s="193">
        <f t="shared" si="24"/>
        <v>279.62729976578942</v>
      </c>
      <c r="AK90" s="103"/>
      <c r="AL90" s="190">
        <f t="shared" si="25"/>
        <v>1225268</v>
      </c>
      <c r="AM90" s="103"/>
      <c r="AN90" s="190">
        <v>184186</v>
      </c>
      <c r="AO90" s="103"/>
      <c r="AP90" s="193">
        <f t="shared" si="26"/>
        <v>15.032303136946364</v>
      </c>
      <c r="AQ90" s="103"/>
      <c r="AR90" s="190">
        <v>0</v>
      </c>
      <c r="AS90" s="103"/>
      <c r="AT90" s="193">
        <f t="shared" si="27"/>
        <v>0</v>
      </c>
      <c r="AU90" s="103"/>
      <c r="AV90" s="190">
        <v>0</v>
      </c>
      <c r="AW90" s="103"/>
      <c r="AX90" s="193">
        <f t="shared" si="28"/>
        <v>0</v>
      </c>
      <c r="AY90" s="103"/>
      <c r="AZ90" s="190">
        <v>5775</v>
      </c>
      <c r="BA90" s="103"/>
      <c r="BB90" s="103">
        <v>11</v>
      </c>
      <c r="BC90" s="103"/>
      <c r="BD90" s="190">
        <v>6432</v>
      </c>
      <c r="BE90" s="103"/>
      <c r="BF90" s="190">
        <f t="shared" si="29"/>
        <v>6432</v>
      </c>
      <c r="BG90" s="103"/>
      <c r="BH90" s="190">
        <f t="shared" si="30"/>
        <v>6432</v>
      </c>
      <c r="BI90" s="103"/>
      <c r="BJ90" s="190">
        <f t="shared" si="31"/>
        <v>6432</v>
      </c>
    </row>
    <row r="91" spans="1:62" ht="9.75" customHeight="1" x14ac:dyDescent="0.25">
      <c r="A91" s="103">
        <v>12</v>
      </c>
      <c r="B91" s="103"/>
      <c r="C91" s="13" t="s">
        <v>134</v>
      </c>
      <c r="D91" s="103"/>
      <c r="E91" s="190">
        <v>269105</v>
      </c>
      <c r="F91" s="103"/>
      <c r="G91" s="188">
        <f t="shared" si="19"/>
        <v>8.0841444364335491</v>
      </c>
      <c r="H91" s="103"/>
      <c r="I91" s="188">
        <f t="shared" si="20"/>
        <v>133.26306254202066</v>
      </c>
      <c r="J91" s="103"/>
      <c r="K91" s="190">
        <v>3128068</v>
      </c>
      <c r="L91" s="103"/>
      <c r="M91" s="188">
        <f t="shared" si="21"/>
        <v>93.969838981014178</v>
      </c>
      <c r="N91" s="103"/>
      <c r="O91" s="188">
        <f t="shared" si="22"/>
        <v>83.847083442127825</v>
      </c>
      <c r="P91" s="103"/>
      <c r="Q91" s="190">
        <v>392972</v>
      </c>
      <c r="R91" s="103"/>
      <c r="S91" s="190">
        <v>498519</v>
      </c>
      <c r="T91" s="103"/>
      <c r="U91" s="190">
        <v>0</v>
      </c>
      <c r="V91" s="103"/>
      <c r="W91" s="190">
        <v>0</v>
      </c>
      <c r="X91" s="103"/>
      <c r="Y91" s="190">
        <v>0</v>
      </c>
      <c r="Z91" s="103"/>
      <c r="AA91" s="190">
        <v>0</v>
      </c>
      <c r="AB91" s="103"/>
      <c r="AC91" s="103"/>
      <c r="AD91" s="190">
        <v>0</v>
      </c>
      <c r="AE91" s="103"/>
      <c r="AF91" s="190">
        <v>338854</v>
      </c>
      <c r="AG91" s="103"/>
      <c r="AH91" s="193">
        <f t="shared" si="23"/>
        <v>10.179464071136746</v>
      </c>
      <c r="AI91" s="112"/>
      <c r="AJ91" s="193">
        <f t="shared" si="24"/>
        <v>181.53555493440706</v>
      </c>
      <c r="AK91" s="103"/>
      <c r="AL91" s="190">
        <f t="shared" si="25"/>
        <v>3736027</v>
      </c>
      <c r="AM91" s="103"/>
      <c r="AN91" s="190">
        <v>278123</v>
      </c>
      <c r="AO91" s="103"/>
      <c r="AP91" s="193">
        <f t="shared" si="26"/>
        <v>7.44435198139628</v>
      </c>
      <c r="AQ91" s="103"/>
      <c r="AR91" s="190">
        <v>0</v>
      </c>
      <c r="AS91" s="103"/>
      <c r="AT91" s="193">
        <f t="shared" si="27"/>
        <v>0</v>
      </c>
      <c r="AU91" s="103"/>
      <c r="AV91" s="190">
        <v>0</v>
      </c>
      <c r="AW91" s="103"/>
      <c r="AX91" s="193">
        <f t="shared" si="28"/>
        <v>0</v>
      </c>
      <c r="AY91" s="103"/>
      <c r="AZ91" s="190">
        <v>86</v>
      </c>
      <c r="BA91" s="103"/>
      <c r="BB91" s="103">
        <v>12</v>
      </c>
      <c r="BC91" s="103"/>
      <c r="BD91" s="190">
        <v>33288</v>
      </c>
      <c r="BE91" s="103"/>
      <c r="BF91" s="190">
        <f t="shared" si="29"/>
        <v>33288</v>
      </c>
      <c r="BG91" s="103"/>
      <c r="BH91" s="190">
        <f t="shared" si="30"/>
        <v>33288</v>
      </c>
      <c r="BI91" s="103"/>
      <c r="BJ91" s="190">
        <f t="shared" si="31"/>
        <v>33288</v>
      </c>
    </row>
    <row r="92" spans="1:62" ht="9.75" customHeight="1" x14ac:dyDescent="0.25">
      <c r="A92" s="103">
        <v>13</v>
      </c>
      <c r="B92" s="103"/>
      <c r="C92" s="13" t="s">
        <v>135</v>
      </c>
      <c r="D92" s="103"/>
      <c r="E92" s="190">
        <v>255263</v>
      </c>
      <c r="F92" s="103"/>
      <c r="G92" s="188">
        <f t="shared" si="19"/>
        <v>15.488319883502214</v>
      </c>
      <c r="H92" s="103"/>
      <c r="I92" s="188">
        <f t="shared" si="20"/>
        <v>255.31717765999659</v>
      </c>
      <c r="J92" s="103"/>
      <c r="K92" s="190">
        <v>1280833</v>
      </c>
      <c r="L92" s="103"/>
      <c r="M92" s="188">
        <f t="shared" si="21"/>
        <v>77.71573326861234</v>
      </c>
      <c r="N92" s="103"/>
      <c r="O92" s="188">
        <f t="shared" si="22"/>
        <v>69.343926123530338</v>
      </c>
      <c r="P92" s="103"/>
      <c r="Q92" s="190">
        <v>229844</v>
      </c>
      <c r="R92" s="103"/>
      <c r="S92" s="190">
        <v>257143</v>
      </c>
      <c r="T92" s="103"/>
      <c r="U92" s="190">
        <v>0</v>
      </c>
      <c r="V92" s="103"/>
      <c r="W92" s="190">
        <v>0</v>
      </c>
      <c r="X92" s="103"/>
      <c r="Y92" s="190">
        <v>0</v>
      </c>
      <c r="Z92" s="103"/>
      <c r="AA92" s="190">
        <v>0</v>
      </c>
      <c r="AB92" s="103"/>
      <c r="AC92" s="103"/>
      <c r="AD92" s="190">
        <v>0</v>
      </c>
      <c r="AE92" s="103"/>
      <c r="AF92" s="190">
        <v>167335</v>
      </c>
      <c r="AG92" s="103"/>
      <c r="AH92" s="193">
        <f t="shared" si="23"/>
        <v>10.153206722893028</v>
      </c>
      <c r="AI92" s="112"/>
      <c r="AJ92" s="193">
        <f t="shared" si="24"/>
        <v>181.06729430190043</v>
      </c>
      <c r="AK92" s="103"/>
      <c r="AL92" s="190">
        <f t="shared" si="25"/>
        <v>1703431</v>
      </c>
      <c r="AM92" s="103"/>
      <c r="AN92" s="190">
        <v>231197</v>
      </c>
      <c r="AO92" s="103"/>
      <c r="AP92" s="193">
        <f t="shared" si="26"/>
        <v>13.572431169797897</v>
      </c>
      <c r="AQ92" s="103"/>
      <c r="AR92" s="190">
        <v>0</v>
      </c>
      <c r="AS92" s="103"/>
      <c r="AT92" s="193">
        <f t="shared" si="27"/>
        <v>0</v>
      </c>
      <c r="AU92" s="103"/>
      <c r="AV92" s="190">
        <v>0</v>
      </c>
      <c r="AW92" s="103"/>
      <c r="AX92" s="193">
        <f t="shared" si="28"/>
        <v>0</v>
      </c>
      <c r="AY92" s="103"/>
      <c r="AZ92" s="190">
        <v>0</v>
      </c>
      <c r="BA92" s="103"/>
      <c r="BB92" s="103">
        <v>13</v>
      </c>
      <c r="BC92" s="103"/>
      <c r="BD92" s="190">
        <v>16481</v>
      </c>
      <c r="BE92" s="103"/>
      <c r="BF92" s="190">
        <f t="shared" si="29"/>
        <v>16481</v>
      </c>
      <c r="BG92" s="103"/>
      <c r="BH92" s="190">
        <f t="shared" si="30"/>
        <v>16481</v>
      </c>
      <c r="BI92" s="103"/>
      <c r="BJ92" s="190">
        <f t="shared" si="31"/>
        <v>16481</v>
      </c>
    </row>
    <row r="93" spans="1:62" ht="9.75" customHeight="1" x14ac:dyDescent="0.25">
      <c r="A93" s="103">
        <v>14</v>
      </c>
      <c r="B93" s="103"/>
      <c r="C93" s="13" t="s">
        <v>136</v>
      </c>
      <c r="D93" s="103"/>
      <c r="E93" s="190">
        <v>380661</v>
      </c>
      <c r="F93" s="103"/>
      <c r="G93" s="188">
        <f t="shared" si="19"/>
        <v>17.642797552836484</v>
      </c>
      <c r="H93" s="103"/>
      <c r="I93" s="188">
        <f t="shared" si="20"/>
        <v>290.83266042400118</v>
      </c>
      <c r="J93" s="103"/>
      <c r="K93" s="190">
        <v>1397117</v>
      </c>
      <c r="L93" s="103"/>
      <c r="M93" s="188">
        <f t="shared" si="21"/>
        <v>64.753290693362999</v>
      </c>
      <c r="N93" s="103"/>
      <c r="O93" s="188">
        <f t="shared" si="22"/>
        <v>57.77784262262837</v>
      </c>
      <c r="P93" s="103"/>
      <c r="Q93" s="190">
        <v>352321</v>
      </c>
      <c r="R93" s="103"/>
      <c r="S93" s="190">
        <v>493786</v>
      </c>
      <c r="T93" s="103"/>
      <c r="U93" s="190">
        <v>0</v>
      </c>
      <c r="V93" s="103"/>
      <c r="W93" s="190">
        <v>0</v>
      </c>
      <c r="X93" s="103"/>
      <c r="Y93" s="190">
        <v>0</v>
      </c>
      <c r="Z93" s="103"/>
      <c r="AA93" s="190">
        <v>0</v>
      </c>
      <c r="AB93" s="103"/>
      <c r="AC93" s="103"/>
      <c r="AD93" s="190">
        <v>0</v>
      </c>
      <c r="AE93" s="103"/>
      <c r="AF93" s="190">
        <v>225649</v>
      </c>
      <c r="AG93" s="103"/>
      <c r="AH93" s="193">
        <f t="shared" si="23"/>
        <v>10.458333333333334</v>
      </c>
      <c r="AI93" s="112"/>
      <c r="AJ93" s="193">
        <f t="shared" si="24"/>
        <v>186.5087721797579</v>
      </c>
      <c r="AK93" s="103"/>
      <c r="AL93" s="190">
        <f t="shared" si="25"/>
        <v>2003427</v>
      </c>
      <c r="AM93" s="103"/>
      <c r="AN93" s="190">
        <v>345622</v>
      </c>
      <c r="AO93" s="103"/>
      <c r="AP93" s="193">
        <f t="shared" si="26"/>
        <v>17.251539487088873</v>
      </c>
      <c r="AQ93" s="103"/>
      <c r="AR93" s="190">
        <v>0</v>
      </c>
      <c r="AS93" s="103"/>
      <c r="AT93" s="193">
        <f t="shared" si="27"/>
        <v>0</v>
      </c>
      <c r="AU93" s="103"/>
      <c r="AV93" s="190">
        <v>0</v>
      </c>
      <c r="AW93" s="103"/>
      <c r="AX93" s="193">
        <f t="shared" si="28"/>
        <v>0</v>
      </c>
      <c r="AY93" s="103"/>
      <c r="AZ93" s="190">
        <v>16008</v>
      </c>
      <c r="BA93" s="103"/>
      <c r="BB93" s="103">
        <v>14</v>
      </c>
      <c r="BC93" s="103"/>
      <c r="BD93" s="190">
        <v>21576</v>
      </c>
      <c r="BE93" s="103"/>
      <c r="BF93" s="190">
        <f t="shared" si="29"/>
        <v>21576</v>
      </c>
      <c r="BG93" s="103"/>
      <c r="BH93" s="190">
        <f t="shared" si="30"/>
        <v>21576</v>
      </c>
      <c r="BI93" s="103"/>
      <c r="BJ93" s="190">
        <f t="shared" si="31"/>
        <v>21576</v>
      </c>
    </row>
    <row r="94" spans="1:62" ht="9.75" customHeight="1" x14ac:dyDescent="0.25">
      <c r="A94" s="103">
        <v>15</v>
      </c>
      <c r="B94" s="103"/>
      <c r="C94" s="13" t="s">
        <v>137</v>
      </c>
      <c r="D94" s="103"/>
      <c r="E94" s="190">
        <v>85114</v>
      </c>
      <c r="F94" s="103"/>
      <c r="G94" s="188">
        <f t="shared" si="19"/>
        <v>5.0208824917413875</v>
      </c>
      <c r="H94" s="103"/>
      <c r="I94" s="188">
        <f t="shared" si="20"/>
        <v>82.766727236785059</v>
      </c>
      <c r="J94" s="103"/>
      <c r="K94" s="190">
        <v>1488799</v>
      </c>
      <c r="L94" s="103"/>
      <c r="M94" s="188">
        <f t="shared" si="21"/>
        <v>87.824386503067487</v>
      </c>
      <c r="N94" s="103"/>
      <c r="O94" s="188">
        <f t="shared" si="22"/>
        <v>78.36364032574518</v>
      </c>
      <c r="P94" s="103"/>
      <c r="Q94" s="190">
        <v>268143</v>
      </c>
      <c r="R94" s="103"/>
      <c r="S94" s="190">
        <v>302111</v>
      </c>
      <c r="T94" s="103"/>
      <c r="U94" s="190">
        <v>0</v>
      </c>
      <c r="V94" s="103"/>
      <c r="W94" s="190">
        <v>0</v>
      </c>
      <c r="X94" s="103"/>
      <c r="Y94" s="190">
        <v>0</v>
      </c>
      <c r="Z94" s="103"/>
      <c r="AA94" s="190">
        <v>0</v>
      </c>
      <c r="AB94" s="103"/>
      <c r="AC94" s="103"/>
      <c r="AD94" s="190">
        <v>0</v>
      </c>
      <c r="AE94" s="103"/>
      <c r="AF94" s="190">
        <v>139290</v>
      </c>
      <c r="AG94" s="103"/>
      <c r="AH94" s="193">
        <f t="shared" si="23"/>
        <v>8.2167295894289758</v>
      </c>
      <c r="AI94" s="112"/>
      <c r="AJ94" s="193">
        <f t="shared" si="24"/>
        <v>146.53311366286704</v>
      </c>
      <c r="AK94" s="103"/>
      <c r="AL94" s="190">
        <f t="shared" si="25"/>
        <v>1713203</v>
      </c>
      <c r="AM94" s="103"/>
      <c r="AN94" s="190">
        <v>222631</v>
      </c>
      <c r="AO94" s="103"/>
      <c r="AP94" s="193">
        <f t="shared" si="26"/>
        <v>12.995015768709253</v>
      </c>
      <c r="AQ94" s="103"/>
      <c r="AR94" s="190">
        <v>0</v>
      </c>
      <c r="AS94" s="103"/>
      <c r="AT94" s="193">
        <f t="shared" si="27"/>
        <v>0</v>
      </c>
      <c r="AU94" s="103"/>
      <c r="AV94" s="190">
        <v>0</v>
      </c>
      <c r="AW94" s="103"/>
      <c r="AX94" s="193">
        <f t="shared" si="28"/>
        <v>0</v>
      </c>
      <c r="AY94" s="103"/>
      <c r="AZ94" s="190">
        <v>0</v>
      </c>
      <c r="BA94" s="103"/>
      <c r="BB94" s="103">
        <v>15</v>
      </c>
      <c r="BC94" s="103"/>
      <c r="BD94" s="190">
        <v>16952</v>
      </c>
      <c r="BE94" s="103"/>
      <c r="BF94" s="190">
        <f t="shared" si="29"/>
        <v>16952</v>
      </c>
      <c r="BG94" s="103"/>
      <c r="BH94" s="190">
        <f t="shared" si="30"/>
        <v>16952</v>
      </c>
      <c r="BI94" s="103"/>
      <c r="BJ94" s="190">
        <f t="shared" si="31"/>
        <v>16952</v>
      </c>
    </row>
    <row r="95" spans="1:62" ht="9.75" customHeight="1" x14ac:dyDescent="0.25">
      <c r="A95" s="103">
        <v>16</v>
      </c>
      <c r="B95" s="103"/>
      <c r="C95" s="13" t="s">
        <v>138</v>
      </c>
      <c r="D95" s="103"/>
      <c r="E95" s="190">
        <v>72237</v>
      </c>
      <c r="F95" s="103"/>
      <c r="G95" s="188">
        <f t="shared" si="19"/>
        <v>1.3033288227334237</v>
      </c>
      <c r="H95" s="103"/>
      <c r="I95" s="188">
        <f t="shared" si="20"/>
        <v>21.484721331051151</v>
      </c>
      <c r="J95" s="103"/>
      <c r="K95" s="190">
        <v>4439248</v>
      </c>
      <c r="L95" s="103"/>
      <c r="M95" s="188">
        <f t="shared" si="21"/>
        <v>80.094686513306272</v>
      </c>
      <c r="N95" s="103"/>
      <c r="O95" s="188">
        <f t="shared" si="22"/>
        <v>71.466610310028443</v>
      </c>
      <c r="P95" s="103"/>
      <c r="Q95" s="190">
        <v>352013</v>
      </c>
      <c r="R95" s="103"/>
      <c r="S95" s="190">
        <v>586950</v>
      </c>
      <c r="T95" s="103"/>
      <c r="U95" s="190">
        <v>0</v>
      </c>
      <c r="V95" s="103"/>
      <c r="W95" s="190">
        <v>0</v>
      </c>
      <c r="X95" s="103"/>
      <c r="Y95" s="190">
        <v>0</v>
      </c>
      <c r="Z95" s="103"/>
      <c r="AA95" s="190">
        <v>0</v>
      </c>
      <c r="AB95" s="103"/>
      <c r="AC95" s="103"/>
      <c r="AD95" s="190">
        <v>0</v>
      </c>
      <c r="AE95" s="103"/>
      <c r="AF95" s="190">
        <v>266646</v>
      </c>
      <c r="AG95" s="103"/>
      <c r="AH95" s="193">
        <f t="shared" si="23"/>
        <v>4.8109336941813261</v>
      </c>
      <c r="AI95" s="112"/>
      <c r="AJ95" s="193">
        <f t="shared" si="24"/>
        <v>85.795824988683918</v>
      </c>
      <c r="AK95" s="103"/>
      <c r="AL95" s="190">
        <f t="shared" si="25"/>
        <v>4778131</v>
      </c>
      <c r="AM95" s="103"/>
      <c r="AN95" s="190">
        <v>367202</v>
      </c>
      <c r="AO95" s="103"/>
      <c r="AP95" s="193">
        <f t="shared" si="26"/>
        <v>7.6850550979033425</v>
      </c>
      <c r="AQ95" s="103"/>
      <c r="AR95" s="190">
        <v>0</v>
      </c>
      <c r="AS95" s="103"/>
      <c r="AT95" s="193">
        <f t="shared" si="27"/>
        <v>0</v>
      </c>
      <c r="AU95" s="103"/>
      <c r="AV95" s="190">
        <v>18028</v>
      </c>
      <c r="AW95" s="103"/>
      <c r="AX95" s="193">
        <f t="shared" si="28"/>
        <v>0.37730233850850886</v>
      </c>
      <c r="AY95" s="103"/>
      <c r="AZ95" s="190">
        <v>358792</v>
      </c>
      <c r="BA95" s="103"/>
      <c r="BB95" s="103">
        <v>16</v>
      </c>
      <c r="BC95" s="103"/>
      <c r="BD95" s="190">
        <v>55425</v>
      </c>
      <c r="BE95" s="103"/>
      <c r="BF95" s="190">
        <f t="shared" si="29"/>
        <v>55425</v>
      </c>
      <c r="BG95" s="103"/>
      <c r="BH95" s="190">
        <f t="shared" si="30"/>
        <v>55425</v>
      </c>
      <c r="BI95" s="103"/>
      <c r="BJ95" s="190">
        <f t="shared" si="31"/>
        <v>55425</v>
      </c>
    </row>
    <row r="96" spans="1:62" ht="9.75" customHeight="1" x14ac:dyDescent="0.25">
      <c r="A96" s="103">
        <v>17</v>
      </c>
      <c r="B96" s="103"/>
      <c r="C96" s="13" t="s">
        <v>139</v>
      </c>
      <c r="D96" s="103"/>
      <c r="E96" s="190">
        <v>203224</v>
      </c>
      <c r="F96" s="103"/>
      <c r="G96" s="188">
        <f t="shared" si="19"/>
        <v>6.7088340155816715</v>
      </c>
      <c r="H96" s="103"/>
      <c r="I96" s="188">
        <f t="shared" si="20"/>
        <v>110.59176070299355</v>
      </c>
      <c r="J96" s="103"/>
      <c r="K96" s="190">
        <v>3101600</v>
      </c>
      <c r="L96" s="103"/>
      <c r="M96" s="188">
        <f t="shared" si="21"/>
        <v>102.39006998547471</v>
      </c>
      <c r="N96" s="103"/>
      <c r="O96" s="188">
        <f t="shared" si="22"/>
        <v>91.36025808719279</v>
      </c>
      <c r="P96" s="103"/>
      <c r="Q96" s="190">
        <v>834721</v>
      </c>
      <c r="R96" s="103"/>
      <c r="S96" s="190">
        <v>603038</v>
      </c>
      <c r="T96" s="103"/>
      <c r="U96" s="190">
        <v>0</v>
      </c>
      <c r="V96" s="103"/>
      <c r="W96" s="190">
        <v>0</v>
      </c>
      <c r="X96" s="103"/>
      <c r="Y96" s="190">
        <v>0</v>
      </c>
      <c r="Z96" s="103"/>
      <c r="AA96" s="190">
        <v>0</v>
      </c>
      <c r="AB96" s="103"/>
      <c r="AC96" s="103"/>
      <c r="AD96" s="190">
        <v>0</v>
      </c>
      <c r="AE96" s="103"/>
      <c r="AF96" s="190">
        <v>212873</v>
      </c>
      <c r="AG96" s="103"/>
      <c r="AH96" s="193">
        <f t="shared" si="23"/>
        <v>7.0273669615740131</v>
      </c>
      <c r="AI96" s="112"/>
      <c r="AJ96" s="193">
        <f t="shared" si="24"/>
        <v>125.32260560890182</v>
      </c>
      <c r="AK96" s="103"/>
      <c r="AL96" s="190">
        <f t="shared" si="25"/>
        <v>3517697</v>
      </c>
      <c r="AM96" s="103"/>
      <c r="AN96" s="190">
        <v>270564</v>
      </c>
      <c r="AO96" s="103"/>
      <c r="AP96" s="193">
        <f t="shared" si="26"/>
        <v>7.6915095302409506</v>
      </c>
      <c r="AQ96" s="103"/>
      <c r="AR96" s="190">
        <v>0</v>
      </c>
      <c r="AS96" s="103"/>
      <c r="AT96" s="193">
        <f t="shared" si="27"/>
        <v>0</v>
      </c>
      <c r="AU96" s="103"/>
      <c r="AV96" s="190">
        <v>0</v>
      </c>
      <c r="AW96" s="103"/>
      <c r="AX96" s="193">
        <f t="shared" si="28"/>
        <v>0</v>
      </c>
      <c r="AY96" s="103"/>
      <c r="AZ96" s="190">
        <v>9503</v>
      </c>
      <c r="BA96" s="103"/>
      <c r="BB96" s="103">
        <v>17</v>
      </c>
      <c r="BC96" s="103"/>
      <c r="BD96" s="190">
        <v>30292</v>
      </c>
      <c r="BE96" s="103"/>
      <c r="BF96" s="190">
        <f t="shared" si="29"/>
        <v>30292</v>
      </c>
      <c r="BG96" s="103"/>
      <c r="BH96" s="190">
        <f t="shared" si="30"/>
        <v>30292</v>
      </c>
      <c r="BI96" s="103"/>
      <c r="BJ96" s="190">
        <f t="shared" si="31"/>
        <v>30292</v>
      </c>
    </row>
    <row r="97" spans="1:62" ht="9.75" customHeight="1" x14ac:dyDescent="0.25">
      <c r="A97" s="103">
        <v>18</v>
      </c>
      <c r="B97" s="103"/>
      <c r="C97" s="13" t="s">
        <v>140</v>
      </c>
      <c r="D97" s="103"/>
      <c r="E97" s="190">
        <v>407260</v>
      </c>
      <c r="F97" s="103"/>
      <c r="G97" s="188">
        <f t="shared" si="19"/>
        <v>13.975498438625991</v>
      </c>
      <c r="H97" s="103"/>
      <c r="I97" s="188">
        <f t="shared" si="20"/>
        <v>230.37907562475007</v>
      </c>
      <c r="J97" s="103"/>
      <c r="K97" s="190">
        <v>1424620</v>
      </c>
      <c r="L97" s="103"/>
      <c r="M97" s="188">
        <f t="shared" si="21"/>
        <v>48.887134964483032</v>
      </c>
      <c r="N97" s="103"/>
      <c r="O97" s="188">
        <f t="shared" si="22"/>
        <v>43.620843975711729</v>
      </c>
      <c r="P97" s="103"/>
      <c r="Q97" s="190">
        <v>385797</v>
      </c>
      <c r="R97" s="103"/>
      <c r="S97" s="190">
        <v>364101</v>
      </c>
      <c r="T97" s="103"/>
      <c r="U97" s="190">
        <v>0</v>
      </c>
      <c r="V97" s="103"/>
      <c r="W97" s="190">
        <v>0</v>
      </c>
      <c r="X97" s="103"/>
      <c r="Y97" s="190">
        <v>0</v>
      </c>
      <c r="Z97" s="103"/>
      <c r="AA97" s="190">
        <v>0</v>
      </c>
      <c r="AB97" s="103"/>
      <c r="AC97" s="103"/>
      <c r="AD97" s="190">
        <v>0</v>
      </c>
      <c r="AE97" s="103"/>
      <c r="AF97" s="190">
        <v>174463</v>
      </c>
      <c r="AG97" s="103"/>
      <c r="AH97" s="193">
        <f t="shared" si="23"/>
        <v>5.9868570055934933</v>
      </c>
      <c r="AI97" s="112"/>
      <c r="AJ97" s="193">
        <f t="shared" si="24"/>
        <v>106.76666288405015</v>
      </c>
      <c r="AK97" s="103"/>
      <c r="AL97" s="190">
        <f t="shared" si="25"/>
        <v>2006343</v>
      </c>
      <c r="AM97" s="103"/>
      <c r="AN97" s="190">
        <v>289915</v>
      </c>
      <c r="AO97" s="103"/>
      <c r="AP97" s="193">
        <f t="shared" si="26"/>
        <v>14.449922072148183</v>
      </c>
      <c r="AQ97" s="103"/>
      <c r="AR97" s="190">
        <v>0</v>
      </c>
      <c r="AS97" s="103"/>
      <c r="AT97" s="193">
        <f t="shared" si="27"/>
        <v>0</v>
      </c>
      <c r="AU97" s="103"/>
      <c r="AV97" s="190">
        <v>0</v>
      </c>
      <c r="AW97" s="103"/>
      <c r="AX97" s="193">
        <f t="shared" si="28"/>
        <v>0</v>
      </c>
      <c r="AY97" s="103"/>
      <c r="AZ97" s="190">
        <v>618</v>
      </c>
      <c r="BA97" s="103"/>
      <c r="BB97" s="103">
        <v>18</v>
      </c>
      <c r="BC97" s="103"/>
      <c r="BD97" s="190">
        <v>29141</v>
      </c>
      <c r="BE97" s="103"/>
      <c r="BF97" s="190">
        <f t="shared" si="29"/>
        <v>29141</v>
      </c>
      <c r="BG97" s="103"/>
      <c r="BH97" s="190">
        <f t="shared" si="30"/>
        <v>29141</v>
      </c>
      <c r="BI97" s="103"/>
      <c r="BJ97" s="190">
        <f t="shared" si="31"/>
        <v>29141</v>
      </c>
    </row>
    <row r="98" spans="1:62" ht="9.75" customHeight="1" x14ac:dyDescent="0.25">
      <c r="A98" s="103">
        <v>19</v>
      </c>
      <c r="B98" s="103"/>
      <c r="C98" s="13" t="s">
        <v>141</v>
      </c>
      <c r="D98" s="103"/>
      <c r="E98" s="190">
        <v>57194</v>
      </c>
      <c r="F98" s="103"/>
      <c r="G98" s="188">
        <f t="shared" si="19"/>
        <v>8.1507766851931027</v>
      </c>
      <c r="H98" s="103"/>
      <c r="I98" s="188">
        <f t="shared" si="20"/>
        <v>134.36146171135528</v>
      </c>
      <c r="J98" s="103"/>
      <c r="K98" s="190">
        <v>2011514</v>
      </c>
      <c r="L98" s="103"/>
      <c r="M98" s="188">
        <f t="shared" si="21"/>
        <v>286.6629613795069</v>
      </c>
      <c r="N98" s="103"/>
      <c r="O98" s="188">
        <f t="shared" si="22"/>
        <v>255.78263731420486</v>
      </c>
      <c r="P98" s="103"/>
      <c r="Q98" s="190">
        <v>253221</v>
      </c>
      <c r="R98" s="103"/>
      <c r="S98" s="190">
        <v>183006</v>
      </c>
      <c r="T98" s="103"/>
      <c r="U98" s="190">
        <v>0</v>
      </c>
      <c r="V98" s="103"/>
      <c r="W98" s="190">
        <v>82335</v>
      </c>
      <c r="X98" s="103"/>
      <c r="Y98" s="190">
        <v>0</v>
      </c>
      <c r="Z98" s="103"/>
      <c r="AA98" s="190">
        <v>0</v>
      </c>
      <c r="AB98" s="103"/>
      <c r="AC98" s="103"/>
      <c r="AD98" s="190">
        <v>0</v>
      </c>
      <c r="AE98" s="103"/>
      <c r="AF98" s="190">
        <v>107000</v>
      </c>
      <c r="AG98" s="103"/>
      <c r="AH98" s="193">
        <f t="shared" si="23"/>
        <v>15.248681772837395</v>
      </c>
      <c r="AI98" s="112"/>
      <c r="AJ98" s="193">
        <f t="shared" si="24"/>
        <v>271.93748986247874</v>
      </c>
      <c r="AK98" s="103"/>
      <c r="AL98" s="190">
        <f t="shared" si="25"/>
        <v>2175708</v>
      </c>
      <c r="AM98" s="103"/>
      <c r="AN98" s="190">
        <v>183924</v>
      </c>
      <c r="AO98" s="103"/>
      <c r="AP98" s="193">
        <f t="shared" si="26"/>
        <v>8.4535240942258802</v>
      </c>
      <c r="AQ98" s="103"/>
      <c r="AR98" s="190">
        <v>0</v>
      </c>
      <c r="AS98" s="103"/>
      <c r="AT98" s="193">
        <f t="shared" si="27"/>
        <v>0</v>
      </c>
      <c r="AU98" s="103"/>
      <c r="AV98" s="190">
        <v>0</v>
      </c>
      <c r="AW98" s="103"/>
      <c r="AX98" s="193">
        <f t="shared" si="28"/>
        <v>0</v>
      </c>
      <c r="AY98" s="103"/>
      <c r="AZ98" s="190">
        <v>0</v>
      </c>
      <c r="BA98" s="103"/>
      <c r="BB98" s="103">
        <v>19</v>
      </c>
      <c r="BC98" s="103"/>
      <c r="BD98" s="190">
        <v>7017</v>
      </c>
      <c r="BE98" s="103"/>
      <c r="BF98" s="190">
        <f t="shared" si="29"/>
        <v>7017</v>
      </c>
      <c r="BG98" s="103"/>
      <c r="BH98" s="190">
        <f t="shared" si="30"/>
        <v>7017</v>
      </c>
      <c r="BI98" s="103"/>
      <c r="BJ98" s="190">
        <f t="shared" si="31"/>
        <v>7017</v>
      </c>
    </row>
    <row r="99" spans="1:62" ht="9.75" customHeight="1" x14ac:dyDescent="0.25">
      <c r="A99" s="103">
        <v>20</v>
      </c>
      <c r="B99" s="103"/>
      <c r="C99" s="13" t="s">
        <v>142</v>
      </c>
      <c r="D99" s="103"/>
      <c r="E99" s="190">
        <v>141796</v>
      </c>
      <c r="F99" s="103"/>
      <c r="G99" s="188">
        <f t="shared" si="19"/>
        <v>11.795690874303302</v>
      </c>
      <c r="H99" s="103"/>
      <c r="I99" s="188">
        <f t="shared" si="20"/>
        <v>194.44604225825847</v>
      </c>
      <c r="J99" s="103"/>
      <c r="K99" s="190">
        <v>1304666</v>
      </c>
      <c r="L99" s="103"/>
      <c r="M99" s="188">
        <f t="shared" si="21"/>
        <v>108.53223525497047</v>
      </c>
      <c r="N99" s="103"/>
      <c r="O99" s="188">
        <f t="shared" si="22"/>
        <v>96.84076810456979</v>
      </c>
      <c r="P99" s="103"/>
      <c r="Q99" s="190">
        <v>220785</v>
      </c>
      <c r="R99" s="103"/>
      <c r="S99" s="190">
        <v>296050</v>
      </c>
      <c r="T99" s="103"/>
      <c r="U99" s="190">
        <v>0</v>
      </c>
      <c r="V99" s="103"/>
      <c r="W99" s="190">
        <v>0</v>
      </c>
      <c r="X99" s="103"/>
      <c r="Y99" s="190">
        <v>0</v>
      </c>
      <c r="Z99" s="103"/>
      <c r="AA99" s="190">
        <v>0</v>
      </c>
      <c r="AB99" s="103"/>
      <c r="AC99" s="103"/>
      <c r="AD99" s="190">
        <v>0</v>
      </c>
      <c r="AE99" s="103"/>
      <c r="AF99" s="190">
        <v>118229</v>
      </c>
      <c r="AG99" s="103"/>
      <c r="AH99" s="193">
        <f t="shared" si="23"/>
        <v>9.8352050578154895</v>
      </c>
      <c r="AI99" s="112"/>
      <c r="AJ99" s="193">
        <f t="shared" si="24"/>
        <v>175.39620903292223</v>
      </c>
      <c r="AK99" s="103"/>
      <c r="AL99" s="190">
        <f t="shared" si="25"/>
        <v>1564691</v>
      </c>
      <c r="AM99" s="103"/>
      <c r="AN99" s="190">
        <v>234986</v>
      </c>
      <c r="AO99" s="103"/>
      <c r="AP99" s="193">
        <f t="shared" si="26"/>
        <v>15.018045096443963</v>
      </c>
      <c r="AQ99" s="103"/>
      <c r="AR99" s="190">
        <v>0</v>
      </c>
      <c r="AS99" s="103"/>
      <c r="AT99" s="193">
        <f t="shared" si="27"/>
        <v>0</v>
      </c>
      <c r="AU99" s="103"/>
      <c r="AV99" s="190">
        <v>0</v>
      </c>
      <c r="AW99" s="103"/>
      <c r="AX99" s="193">
        <f t="shared" si="28"/>
        <v>0</v>
      </c>
      <c r="AY99" s="103"/>
      <c r="AZ99" s="190">
        <v>0</v>
      </c>
      <c r="BA99" s="103"/>
      <c r="BB99" s="103">
        <v>20</v>
      </c>
      <c r="BC99" s="103"/>
      <c r="BD99" s="190">
        <v>12021</v>
      </c>
      <c r="BE99" s="103"/>
      <c r="BF99" s="190">
        <f t="shared" si="29"/>
        <v>12021</v>
      </c>
      <c r="BG99" s="103"/>
      <c r="BH99" s="190">
        <f t="shared" si="30"/>
        <v>12021</v>
      </c>
      <c r="BI99" s="103"/>
      <c r="BJ99" s="190">
        <f t="shared" si="31"/>
        <v>12021</v>
      </c>
    </row>
    <row r="100" spans="1:62" ht="9.75" customHeight="1" x14ac:dyDescent="0.25">
      <c r="A100" s="103">
        <v>21</v>
      </c>
      <c r="B100" s="103"/>
      <c r="C100" s="13" t="s">
        <v>143</v>
      </c>
      <c r="D100" s="103"/>
      <c r="E100" s="190">
        <v>624995</v>
      </c>
      <c r="F100" s="103"/>
      <c r="G100" s="188">
        <f t="shared" si="19"/>
        <v>1.8044820806277915</v>
      </c>
      <c r="H100" s="103"/>
      <c r="I100" s="188">
        <f t="shared" si="20"/>
        <v>29.745981192877412</v>
      </c>
      <c r="J100" s="103"/>
      <c r="K100" s="190">
        <v>29226159</v>
      </c>
      <c r="L100" s="103"/>
      <c r="M100" s="188">
        <f t="shared" si="21"/>
        <v>84.381603374552839</v>
      </c>
      <c r="N100" s="103"/>
      <c r="O100" s="188">
        <f t="shared" si="22"/>
        <v>75.291725683983998</v>
      </c>
      <c r="P100" s="103"/>
      <c r="Q100" s="190">
        <v>3483228</v>
      </c>
      <c r="R100" s="103"/>
      <c r="S100" s="190">
        <v>4342318</v>
      </c>
      <c r="T100" s="103"/>
      <c r="U100" s="190">
        <v>0</v>
      </c>
      <c r="V100" s="103"/>
      <c r="W100" s="190">
        <v>0</v>
      </c>
      <c r="X100" s="103"/>
      <c r="Y100" s="190">
        <v>0</v>
      </c>
      <c r="Z100" s="103"/>
      <c r="AA100" s="190">
        <v>0</v>
      </c>
      <c r="AB100" s="103"/>
      <c r="AC100" s="103"/>
      <c r="AD100" s="190">
        <v>0</v>
      </c>
      <c r="AE100" s="103"/>
      <c r="AF100" s="190">
        <v>2195402</v>
      </c>
      <c r="AG100" s="103"/>
      <c r="AH100" s="193">
        <f t="shared" si="23"/>
        <v>6.338552418458411</v>
      </c>
      <c r="AI100" s="112"/>
      <c r="AJ100" s="193">
        <f t="shared" si="24"/>
        <v>113.03862587700844</v>
      </c>
      <c r="AK100" s="103"/>
      <c r="AL100" s="190">
        <f t="shared" si="25"/>
        <v>32046556</v>
      </c>
      <c r="AM100" s="103"/>
      <c r="AN100" s="190">
        <v>1065470</v>
      </c>
      <c r="AO100" s="103"/>
      <c r="AP100" s="193">
        <f t="shared" si="26"/>
        <v>3.3247566446765764</v>
      </c>
      <c r="AQ100" s="103"/>
      <c r="AR100" s="190">
        <v>0</v>
      </c>
      <c r="AS100" s="103"/>
      <c r="AT100" s="193">
        <f t="shared" si="27"/>
        <v>0</v>
      </c>
      <c r="AU100" s="103"/>
      <c r="AV100" s="190">
        <v>8558</v>
      </c>
      <c r="AW100" s="103"/>
      <c r="AX100" s="193">
        <f t="shared" si="28"/>
        <v>2.6704897711941341E-2</v>
      </c>
      <c r="AY100" s="103"/>
      <c r="AZ100" s="190">
        <v>4342936</v>
      </c>
      <c r="BA100" s="103"/>
      <c r="BB100" s="103">
        <v>21</v>
      </c>
      <c r="BC100" s="103"/>
      <c r="BD100" s="190">
        <v>346357</v>
      </c>
      <c r="BE100" s="103"/>
      <c r="BF100" s="190">
        <f t="shared" si="29"/>
        <v>346357</v>
      </c>
      <c r="BG100" s="103"/>
      <c r="BH100" s="190">
        <f t="shared" si="30"/>
        <v>346357</v>
      </c>
      <c r="BI100" s="103"/>
      <c r="BJ100" s="190">
        <f t="shared" si="31"/>
        <v>346357</v>
      </c>
    </row>
    <row r="101" spans="1:62" ht="9.75" customHeight="1" x14ac:dyDescent="0.25">
      <c r="A101" s="103">
        <v>22</v>
      </c>
      <c r="B101" s="103"/>
      <c r="C101" s="13" t="s">
        <v>144</v>
      </c>
      <c r="D101" s="103"/>
      <c r="E101" s="190">
        <v>64406</v>
      </c>
      <c r="F101" s="103"/>
      <c r="G101" s="188">
        <f t="shared" si="19"/>
        <v>4.4726388888888886</v>
      </c>
      <c r="H101" s="103"/>
      <c r="I101" s="188">
        <f t="shared" si="20"/>
        <v>73.729206679145548</v>
      </c>
      <c r="J101" s="103"/>
      <c r="K101" s="190">
        <v>2286464</v>
      </c>
      <c r="L101" s="103"/>
      <c r="M101" s="188">
        <f t="shared" si="21"/>
        <v>158.78222222222223</v>
      </c>
      <c r="N101" s="103"/>
      <c r="O101" s="188">
        <f t="shared" si="22"/>
        <v>141.67765295929703</v>
      </c>
      <c r="P101" s="103"/>
      <c r="Q101" s="190">
        <v>295035</v>
      </c>
      <c r="R101" s="103"/>
      <c r="S101" s="190">
        <v>307146</v>
      </c>
      <c r="T101" s="103"/>
      <c r="U101" s="190">
        <v>0</v>
      </c>
      <c r="V101" s="103"/>
      <c r="W101" s="190">
        <v>0</v>
      </c>
      <c r="X101" s="103"/>
      <c r="Y101" s="190">
        <v>0</v>
      </c>
      <c r="Z101" s="103"/>
      <c r="AA101" s="190">
        <v>0</v>
      </c>
      <c r="AB101" s="103"/>
      <c r="AC101" s="103"/>
      <c r="AD101" s="190">
        <v>0</v>
      </c>
      <c r="AE101" s="103"/>
      <c r="AF101" s="190">
        <v>107039</v>
      </c>
      <c r="AG101" s="103"/>
      <c r="AH101" s="193">
        <f t="shared" si="23"/>
        <v>7.4332638888888889</v>
      </c>
      <c r="AI101" s="112"/>
      <c r="AJ101" s="193">
        <f t="shared" si="24"/>
        <v>132.56117174866603</v>
      </c>
      <c r="AK101" s="103"/>
      <c r="AL101" s="190">
        <f t="shared" si="25"/>
        <v>2457909</v>
      </c>
      <c r="AM101" s="103"/>
      <c r="AN101" s="190">
        <v>212206</v>
      </c>
      <c r="AO101" s="103"/>
      <c r="AP101" s="193">
        <f t="shared" si="26"/>
        <v>8.6335987215149146</v>
      </c>
      <c r="AQ101" s="103"/>
      <c r="AR101" s="190">
        <v>0</v>
      </c>
      <c r="AS101" s="103"/>
      <c r="AT101" s="193">
        <f t="shared" si="27"/>
        <v>0</v>
      </c>
      <c r="AU101" s="103"/>
      <c r="AV101" s="190">
        <v>0</v>
      </c>
      <c r="AW101" s="103"/>
      <c r="AX101" s="193">
        <f t="shared" si="28"/>
        <v>0</v>
      </c>
      <c r="AY101" s="103"/>
      <c r="AZ101" s="190">
        <v>18500</v>
      </c>
      <c r="BA101" s="103"/>
      <c r="BB101" s="103">
        <v>22</v>
      </c>
      <c r="BC101" s="103"/>
      <c r="BD101" s="190">
        <v>14400</v>
      </c>
      <c r="BE101" s="103"/>
      <c r="BF101" s="190">
        <f t="shared" si="29"/>
        <v>14400</v>
      </c>
      <c r="BG101" s="103"/>
      <c r="BH101" s="190">
        <f t="shared" si="30"/>
        <v>14400</v>
      </c>
      <c r="BI101" s="103"/>
      <c r="BJ101" s="190">
        <f t="shared" si="31"/>
        <v>14400</v>
      </c>
    </row>
    <row r="102" spans="1:62" ht="9.75" customHeight="1" x14ac:dyDescent="0.25">
      <c r="A102" s="103">
        <v>23</v>
      </c>
      <c r="B102" s="103"/>
      <c r="C102" s="13" t="s">
        <v>145</v>
      </c>
      <c r="D102" s="103"/>
      <c r="E102" s="190">
        <v>37176</v>
      </c>
      <c r="F102" s="103"/>
      <c r="G102" s="188">
        <f t="shared" si="19"/>
        <v>7.2979976442873973</v>
      </c>
      <c r="H102" s="103"/>
      <c r="I102" s="188">
        <f t="shared" si="20"/>
        <v>120.30382734369456</v>
      </c>
      <c r="J102" s="103"/>
      <c r="K102" s="190">
        <v>796897</v>
      </c>
      <c r="L102" s="103"/>
      <c r="M102" s="188">
        <f t="shared" si="21"/>
        <v>156.43835885355321</v>
      </c>
      <c r="N102" s="103"/>
      <c r="O102" s="188">
        <f t="shared" si="22"/>
        <v>139.58627864621084</v>
      </c>
      <c r="P102" s="103"/>
      <c r="Q102" s="190">
        <v>161517</v>
      </c>
      <c r="R102" s="103"/>
      <c r="S102" s="190">
        <v>202442</v>
      </c>
      <c r="T102" s="103"/>
      <c r="U102" s="190">
        <v>0</v>
      </c>
      <c r="V102" s="103"/>
      <c r="W102" s="190">
        <v>0</v>
      </c>
      <c r="X102" s="103"/>
      <c r="Y102" s="190">
        <v>0</v>
      </c>
      <c r="Z102" s="103"/>
      <c r="AA102" s="190">
        <v>0</v>
      </c>
      <c r="AB102" s="103"/>
      <c r="AC102" s="103"/>
      <c r="AD102" s="190">
        <v>0</v>
      </c>
      <c r="AE102" s="103"/>
      <c r="AF102" s="190">
        <v>88826</v>
      </c>
      <c r="AG102" s="103"/>
      <c r="AH102" s="193">
        <f t="shared" si="23"/>
        <v>17.437377306635256</v>
      </c>
      <c r="AI102" s="112"/>
      <c r="AJ102" s="193">
        <f t="shared" si="24"/>
        <v>310.96960938604445</v>
      </c>
      <c r="AK102" s="103"/>
      <c r="AL102" s="190">
        <f t="shared" si="25"/>
        <v>922899</v>
      </c>
      <c r="AM102" s="103"/>
      <c r="AN102" s="190">
        <v>181482</v>
      </c>
      <c r="AO102" s="103"/>
      <c r="AP102" s="193">
        <f t="shared" si="26"/>
        <v>19.664340301593132</v>
      </c>
      <c r="AQ102" s="103"/>
      <c r="AR102" s="190">
        <v>0</v>
      </c>
      <c r="AS102" s="103"/>
      <c r="AT102" s="193">
        <f t="shared" si="27"/>
        <v>0</v>
      </c>
      <c r="AU102" s="103"/>
      <c r="AV102" s="190">
        <v>0</v>
      </c>
      <c r="AW102" s="103"/>
      <c r="AX102" s="193">
        <f t="shared" si="28"/>
        <v>0</v>
      </c>
      <c r="AY102" s="103"/>
      <c r="AZ102" s="190">
        <v>1416</v>
      </c>
      <c r="BA102" s="103"/>
      <c r="BB102" s="103">
        <v>23</v>
      </c>
      <c r="BC102" s="103"/>
      <c r="BD102" s="190">
        <v>5094</v>
      </c>
      <c r="BE102" s="103"/>
      <c r="BF102" s="190">
        <f t="shared" si="29"/>
        <v>5094</v>
      </c>
      <c r="BG102" s="103"/>
      <c r="BH102" s="190">
        <f t="shared" si="30"/>
        <v>5094</v>
      </c>
      <c r="BI102" s="103"/>
      <c r="BJ102" s="190">
        <f t="shared" si="31"/>
        <v>5094</v>
      </c>
    </row>
    <row r="103" spans="1:62" ht="9.75" customHeight="1" x14ac:dyDescent="0.25">
      <c r="A103" s="103">
        <v>24</v>
      </c>
      <c r="B103" s="103"/>
      <c r="C103" s="13" t="s">
        <v>146</v>
      </c>
      <c r="D103" s="103"/>
      <c r="E103" s="190">
        <v>258923</v>
      </c>
      <c r="F103" s="103"/>
      <c r="G103" s="188">
        <f t="shared" si="19"/>
        <v>5.0490035490035492</v>
      </c>
      <c r="H103" s="103"/>
      <c r="I103" s="188">
        <f t="shared" si="20"/>
        <v>83.230288748104172</v>
      </c>
      <c r="J103" s="103"/>
      <c r="K103" s="190">
        <v>4344822</v>
      </c>
      <c r="L103" s="103"/>
      <c r="M103" s="188">
        <f t="shared" si="21"/>
        <v>84.724113724113721</v>
      </c>
      <c r="N103" s="103"/>
      <c r="O103" s="188">
        <f t="shared" si="22"/>
        <v>75.597339635980092</v>
      </c>
      <c r="P103" s="103"/>
      <c r="Q103" s="190">
        <v>618943</v>
      </c>
      <c r="R103" s="103"/>
      <c r="S103" s="190">
        <v>587630</v>
      </c>
      <c r="T103" s="103"/>
      <c r="U103" s="190">
        <v>0</v>
      </c>
      <c r="V103" s="103"/>
      <c r="W103" s="190">
        <v>0</v>
      </c>
      <c r="X103" s="103"/>
      <c r="Y103" s="190">
        <v>0</v>
      </c>
      <c r="Z103" s="103"/>
      <c r="AA103" s="190">
        <v>0</v>
      </c>
      <c r="AB103" s="103"/>
      <c r="AC103" s="103"/>
      <c r="AD103" s="190">
        <v>0</v>
      </c>
      <c r="AE103" s="103"/>
      <c r="AF103" s="190">
        <v>321476</v>
      </c>
      <c r="AG103" s="103"/>
      <c r="AH103" s="193">
        <f t="shared" si="23"/>
        <v>6.2687882687882688</v>
      </c>
      <c r="AI103" s="112"/>
      <c r="AJ103" s="193">
        <f t="shared" si="24"/>
        <v>111.79448634899475</v>
      </c>
      <c r="AK103" s="103"/>
      <c r="AL103" s="190">
        <f t="shared" si="25"/>
        <v>4925221</v>
      </c>
      <c r="AM103" s="103"/>
      <c r="AN103" s="190">
        <v>307232</v>
      </c>
      <c r="AO103" s="103"/>
      <c r="AP103" s="193">
        <f t="shared" si="26"/>
        <v>6.2379332825877256</v>
      </c>
      <c r="AQ103" s="103"/>
      <c r="AR103" s="190">
        <v>0</v>
      </c>
      <c r="AS103" s="103"/>
      <c r="AT103" s="193">
        <f t="shared" si="27"/>
        <v>0</v>
      </c>
      <c r="AU103" s="103"/>
      <c r="AV103" s="190">
        <v>0</v>
      </c>
      <c r="AW103" s="103"/>
      <c r="AX103" s="193">
        <f t="shared" si="28"/>
        <v>0</v>
      </c>
      <c r="AY103" s="103"/>
      <c r="AZ103" s="190">
        <v>0</v>
      </c>
      <c r="BA103" s="103"/>
      <c r="BB103" s="103">
        <v>24</v>
      </c>
      <c r="BC103" s="103"/>
      <c r="BD103" s="190">
        <v>51282</v>
      </c>
      <c r="BE103" s="103"/>
      <c r="BF103" s="190">
        <f t="shared" si="29"/>
        <v>51282</v>
      </c>
      <c r="BG103" s="103"/>
      <c r="BH103" s="190">
        <f t="shared" si="30"/>
        <v>51282</v>
      </c>
      <c r="BI103" s="103"/>
      <c r="BJ103" s="190">
        <f t="shared" si="31"/>
        <v>51282</v>
      </c>
    </row>
    <row r="104" spans="1:62" ht="9.75" customHeight="1" x14ac:dyDescent="0.25">
      <c r="A104" s="103">
        <v>25</v>
      </c>
      <c r="B104" s="103"/>
      <c r="C104" s="13" t="s">
        <v>147</v>
      </c>
      <c r="D104" s="103"/>
      <c r="E104" s="190">
        <v>45095</v>
      </c>
      <c r="F104" s="103"/>
      <c r="G104" s="188">
        <f t="shared" si="19"/>
        <v>4.5921588594704685</v>
      </c>
      <c r="H104" s="103"/>
      <c r="I104" s="188">
        <f t="shared" si="20"/>
        <v>75.699433391430787</v>
      </c>
      <c r="J104" s="103"/>
      <c r="K104" s="190">
        <v>2858322</v>
      </c>
      <c r="L104" s="103"/>
      <c r="M104" s="188">
        <f t="shared" si="21"/>
        <v>291.07148676171079</v>
      </c>
      <c r="N104" s="103"/>
      <c r="O104" s="188">
        <f t="shared" si="22"/>
        <v>259.71626111931823</v>
      </c>
      <c r="P104" s="103"/>
      <c r="Q104" s="190">
        <v>251998</v>
      </c>
      <c r="R104" s="103"/>
      <c r="S104" s="190">
        <v>306031</v>
      </c>
      <c r="T104" s="103"/>
      <c r="U104" s="190">
        <v>0</v>
      </c>
      <c r="V104" s="103"/>
      <c r="W104" s="190">
        <v>0</v>
      </c>
      <c r="X104" s="103"/>
      <c r="Y104" s="190">
        <v>0</v>
      </c>
      <c r="Z104" s="103"/>
      <c r="AA104" s="190">
        <v>0</v>
      </c>
      <c r="AB104" s="103"/>
      <c r="AC104" s="103"/>
      <c r="AD104" s="190">
        <v>0</v>
      </c>
      <c r="AE104" s="103"/>
      <c r="AF104" s="190">
        <v>110269</v>
      </c>
      <c r="AG104" s="103"/>
      <c r="AH104" s="193">
        <f t="shared" si="23"/>
        <v>11.229022403258655</v>
      </c>
      <c r="AI104" s="112"/>
      <c r="AJ104" s="193">
        <f t="shared" si="24"/>
        <v>200.25286194843977</v>
      </c>
      <c r="AK104" s="103"/>
      <c r="AL104" s="190">
        <f t="shared" si="25"/>
        <v>3013686</v>
      </c>
      <c r="AM104" s="103"/>
      <c r="AN104" s="190">
        <v>237257</v>
      </c>
      <c r="AO104" s="103"/>
      <c r="AP104" s="193">
        <f t="shared" si="26"/>
        <v>7.872651629930921</v>
      </c>
      <c r="AQ104" s="103"/>
      <c r="AR104" s="190">
        <v>0</v>
      </c>
      <c r="AS104" s="103"/>
      <c r="AT104" s="193">
        <f t="shared" si="27"/>
        <v>0</v>
      </c>
      <c r="AU104" s="103"/>
      <c r="AV104" s="190">
        <v>0</v>
      </c>
      <c r="AW104" s="103"/>
      <c r="AX104" s="193">
        <f t="shared" si="28"/>
        <v>0</v>
      </c>
      <c r="AY104" s="103"/>
      <c r="AZ104" s="190">
        <v>752967</v>
      </c>
      <c r="BA104" s="103"/>
      <c r="BB104" s="103">
        <v>25</v>
      </c>
      <c r="BC104" s="103"/>
      <c r="BD104" s="190">
        <v>9820</v>
      </c>
      <c r="BE104" s="103"/>
      <c r="BF104" s="190">
        <f t="shared" si="29"/>
        <v>9820</v>
      </c>
      <c r="BG104" s="103"/>
      <c r="BH104" s="190">
        <f t="shared" si="30"/>
        <v>9820</v>
      </c>
      <c r="BI104" s="103"/>
      <c r="BJ104" s="190">
        <f t="shared" si="31"/>
        <v>9820</v>
      </c>
    </row>
    <row r="105" spans="1:62" ht="9.75" customHeight="1" x14ac:dyDescent="0.25">
      <c r="A105" s="103">
        <v>26</v>
      </c>
      <c r="B105" s="103"/>
      <c r="C105" s="13" t="s">
        <v>148</v>
      </c>
      <c r="D105" s="103"/>
      <c r="E105" s="190">
        <v>111608</v>
      </c>
      <c r="F105" s="103"/>
      <c r="G105" s="188">
        <f t="shared" si="19"/>
        <v>7.68861945439515</v>
      </c>
      <c r="H105" s="103"/>
      <c r="I105" s="188">
        <f t="shared" si="20"/>
        <v>126.74303177899185</v>
      </c>
      <c r="J105" s="103"/>
      <c r="K105" s="190">
        <v>1046752</v>
      </c>
      <c r="L105" s="103"/>
      <c r="M105" s="188">
        <f t="shared" si="21"/>
        <v>72.110223201984013</v>
      </c>
      <c r="N105" s="103"/>
      <c r="O105" s="188">
        <f t="shared" si="22"/>
        <v>64.342260957463239</v>
      </c>
      <c r="P105" s="103"/>
      <c r="Q105" s="190">
        <v>363114</v>
      </c>
      <c r="R105" s="103"/>
      <c r="S105" s="190">
        <v>308449</v>
      </c>
      <c r="T105" s="103"/>
      <c r="U105" s="190">
        <v>0</v>
      </c>
      <c r="V105" s="103"/>
      <c r="W105" s="190">
        <v>0</v>
      </c>
      <c r="X105" s="103"/>
      <c r="Y105" s="190">
        <v>0</v>
      </c>
      <c r="Z105" s="103"/>
      <c r="AA105" s="190">
        <v>0</v>
      </c>
      <c r="AB105" s="103"/>
      <c r="AC105" s="103"/>
      <c r="AD105" s="190">
        <v>0</v>
      </c>
      <c r="AE105" s="103"/>
      <c r="AF105" s="190">
        <v>187354</v>
      </c>
      <c r="AG105" s="103"/>
      <c r="AH105" s="193">
        <f t="shared" si="23"/>
        <v>12.906723615321026</v>
      </c>
      <c r="AI105" s="112"/>
      <c r="AJ105" s="193">
        <f t="shared" si="24"/>
        <v>230.17216009788143</v>
      </c>
      <c r="AK105" s="103"/>
      <c r="AL105" s="190">
        <f t="shared" si="25"/>
        <v>1345714</v>
      </c>
      <c r="AM105" s="103"/>
      <c r="AN105" s="190">
        <v>279172</v>
      </c>
      <c r="AO105" s="103"/>
      <c r="AP105" s="193">
        <f t="shared" si="26"/>
        <v>20.745269797297198</v>
      </c>
      <c r="AQ105" s="103"/>
      <c r="AR105" s="190">
        <v>0</v>
      </c>
      <c r="AS105" s="103"/>
      <c r="AT105" s="193">
        <f t="shared" si="27"/>
        <v>0</v>
      </c>
      <c r="AU105" s="103"/>
      <c r="AV105" s="190">
        <v>0</v>
      </c>
      <c r="AW105" s="103"/>
      <c r="AX105" s="193">
        <f t="shared" si="28"/>
        <v>0</v>
      </c>
      <c r="AY105" s="103"/>
      <c r="AZ105" s="190">
        <v>0</v>
      </c>
      <c r="BA105" s="103"/>
      <c r="BB105" s="103">
        <v>26</v>
      </c>
      <c r="BC105" s="103"/>
      <c r="BD105" s="190">
        <v>14516</v>
      </c>
      <c r="BE105" s="103"/>
      <c r="BF105" s="190">
        <f t="shared" si="29"/>
        <v>14516</v>
      </c>
      <c r="BG105" s="103"/>
      <c r="BH105" s="190">
        <f t="shared" si="30"/>
        <v>14516</v>
      </c>
      <c r="BI105" s="103"/>
      <c r="BJ105" s="190">
        <f t="shared" si="31"/>
        <v>14516</v>
      </c>
    </row>
    <row r="106" spans="1:62" ht="9.75" customHeight="1" x14ac:dyDescent="0.25">
      <c r="A106" s="103">
        <v>27</v>
      </c>
      <c r="B106" s="103"/>
      <c r="C106" s="13" t="s">
        <v>149</v>
      </c>
      <c r="D106" s="103"/>
      <c r="E106" s="190">
        <v>123253</v>
      </c>
      <c r="F106" s="103"/>
      <c r="G106" s="188">
        <f t="shared" si="19"/>
        <v>4.3243632025822754</v>
      </c>
      <c r="H106" s="103"/>
      <c r="I106" s="188">
        <f t="shared" si="20"/>
        <v>71.284956429399074</v>
      </c>
      <c r="J106" s="103"/>
      <c r="K106" s="190">
        <v>2900678</v>
      </c>
      <c r="L106" s="103"/>
      <c r="M106" s="188">
        <f t="shared" si="21"/>
        <v>101.77103361167637</v>
      </c>
      <c r="N106" s="103"/>
      <c r="O106" s="188">
        <f t="shared" si="22"/>
        <v>90.807906449152114</v>
      </c>
      <c r="P106" s="103"/>
      <c r="Q106" s="190">
        <v>581212</v>
      </c>
      <c r="R106" s="103"/>
      <c r="S106" s="190">
        <v>536942</v>
      </c>
      <c r="T106" s="103"/>
      <c r="U106" s="190">
        <v>0</v>
      </c>
      <c r="V106" s="103"/>
      <c r="W106" s="190">
        <v>0</v>
      </c>
      <c r="X106" s="103"/>
      <c r="Y106" s="190">
        <v>0</v>
      </c>
      <c r="Z106" s="103"/>
      <c r="AA106" s="190">
        <v>0</v>
      </c>
      <c r="AB106" s="103"/>
      <c r="AC106" s="103"/>
      <c r="AD106" s="190">
        <v>0</v>
      </c>
      <c r="AE106" s="103"/>
      <c r="AF106" s="190">
        <v>179798</v>
      </c>
      <c r="AG106" s="103"/>
      <c r="AH106" s="193">
        <f t="shared" si="23"/>
        <v>6.3082590695389795</v>
      </c>
      <c r="AI106" s="112"/>
      <c r="AJ106" s="193">
        <f t="shared" si="24"/>
        <v>112.49838919377247</v>
      </c>
      <c r="AK106" s="103"/>
      <c r="AL106" s="190">
        <f t="shared" si="25"/>
        <v>3203729</v>
      </c>
      <c r="AM106" s="103"/>
      <c r="AN106" s="190">
        <v>264759</v>
      </c>
      <c r="AO106" s="103"/>
      <c r="AP106" s="193">
        <f t="shared" si="26"/>
        <v>8.2640885043647572</v>
      </c>
      <c r="AQ106" s="103"/>
      <c r="AR106" s="190">
        <v>0</v>
      </c>
      <c r="AS106" s="103"/>
      <c r="AT106" s="193">
        <f t="shared" si="27"/>
        <v>0</v>
      </c>
      <c r="AU106" s="103"/>
      <c r="AV106" s="190">
        <v>0</v>
      </c>
      <c r="AW106" s="103"/>
      <c r="AX106" s="193">
        <f t="shared" si="28"/>
        <v>0</v>
      </c>
      <c r="AY106" s="103"/>
      <c r="AZ106" s="190">
        <v>0</v>
      </c>
      <c r="BA106" s="103"/>
      <c r="BB106" s="103">
        <v>27</v>
      </c>
      <c r="BC106" s="103"/>
      <c r="BD106" s="190">
        <v>28502</v>
      </c>
      <c r="BE106" s="103"/>
      <c r="BF106" s="190">
        <f t="shared" si="29"/>
        <v>28502</v>
      </c>
      <c r="BG106" s="103"/>
      <c r="BH106" s="190">
        <f t="shared" si="30"/>
        <v>28502</v>
      </c>
      <c r="BI106" s="103"/>
      <c r="BJ106" s="190">
        <f t="shared" si="31"/>
        <v>28502</v>
      </c>
    </row>
    <row r="107" spans="1:62" ht="9.75" customHeight="1" x14ac:dyDescent="0.25">
      <c r="A107" s="103">
        <v>28</v>
      </c>
      <c r="B107" s="103"/>
      <c r="C107" s="13" t="s">
        <v>150</v>
      </c>
      <c r="D107" s="103"/>
      <c r="E107" s="190">
        <v>386045</v>
      </c>
      <c r="F107" s="103"/>
      <c r="G107" s="188">
        <f t="shared" si="19"/>
        <v>35.811224489795919</v>
      </c>
      <c r="H107" s="103"/>
      <c r="I107" s="188">
        <f t="shared" si="20"/>
        <v>590.3300573629283</v>
      </c>
      <c r="J107" s="103"/>
      <c r="K107" s="190">
        <v>1147031</v>
      </c>
      <c r="L107" s="103"/>
      <c r="M107" s="188">
        <f t="shared" si="21"/>
        <v>106.40361781076066</v>
      </c>
      <c r="N107" s="103"/>
      <c r="O107" s="188">
        <f t="shared" si="22"/>
        <v>94.941452681702145</v>
      </c>
      <c r="P107" s="103"/>
      <c r="Q107" s="190">
        <v>267350</v>
      </c>
      <c r="R107" s="103"/>
      <c r="S107" s="190">
        <v>212943</v>
      </c>
      <c r="T107" s="103"/>
      <c r="U107" s="190">
        <v>0</v>
      </c>
      <c r="V107" s="103"/>
      <c r="W107" s="190">
        <v>0</v>
      </c>
      <c r="X107" s="103"/>
      <c r="Y107" s="190">
        <v>0</v>
      </c>
      <c r="Z107" s="103"/>
      <c r="AA107" s="190">
        <v>0</v>
      </c>
      <c r="AB107" s="103"/>
      <c r="AC107" s="103"/>
      <c r="AD107" s="190">
        <v>0</v>
      </c>
      <c r="AE107" s="103"/>
      <c r="AF107" s="190">
        <v>124887</v>
      </c>
      <c r="AG107" s="103"/>
      <c r="AH107" s="193">
        <f t="shared" si="23"/>
        <v>11.585064935064935</v>
      </c>
      <c r="AI107" s="112"/>
      <c r="AJ107" s="193">
        <f t="shared" si="24"/>
        <v>206.6023493222369</v>
      </c>
      <c r="AK107" s="103"/>
      <c r="AL107" s="190">
        <f t="shared" si="25"/>
        <v>1657963</v>
      </c>
      <c r="AM107" s="103"/>
      <c r="AN107" s="190">
        <v>208192</v>
      </c>
      <c r="AO107" s="103"/>
      <c r="AP107" s="193">
        <f t="shared" si="26"/>
        <v>12.557095664981668</v>
      </c>
      <c r="AQ107" s="103"/>
      <c r="AR107" s="190">
        <v>0</v>
      </c>
      <c r="AS107" s="103"/>
      <c r="AT107" s="193">
        <f t="shared" si="27"/>
        <v>0</v>
      </c>
      <c r="AU107" s="103"/>
      <c r="AV107" s="190">
        <v>0</v>
      </c>
      <c r="AW107" s="103"/>
      <c r="AX107" s="193">
        <f t="shared" si="28"/>
        <v>0</v>
      </c>
      <c r="AY107" s="103"/>
      <c r="AZ107" s="190">
        <v>0</v>
      </c>
      <c r="BA107" s="103"/>
      <c r="BB107" s="103">
        <v>28</v>
      </c>
      <c r="BC107" s="103"/>
      <c r="BD107" s="190">
        <v>10780</v>
      </c>
      <c r="BE107" s="103"/>
      <c r="BF107" s="190">
        <f t="shared" si="29"/>
        <v>10780</v>
      </c>
      <c r="BG107" s="103"/>
      <c r="BH107" s="190">
        <f t="shared" si="30"/>
        <v>10780</v>
      </c>
      <c r="BI107" s="103"/>
      <c r="BJ107" s="190">
        <f t="shared" si="31"/>
        <v>10780</v>
      </c>
    </row>
    <row r="108" spans="1:62" ht="9.75" customHeight="1" x14ac:dyDescent="0.25">
      <c r="A108" s="103">
        <v>29</v>
      </c>
      <c r="B108" s="103"/>
      <c r="C108" s="13" t="s">
        <v>92</v>
      </c>
      <c r="D108" s="103"/>
      <c r="E108" s="190">
        <v>6624321</v>
      </c>
      <c r="F108" s="103"/>
      <c r="G108" s="188">
        <f t="shared" si="19"/>
        <v>5.7804957861320201</v>
      </c>
      <c r="H108" s="103"/>
      <c r="I108" s="188">
        <f t="shared" si="20"/>
        <v>95.288571045254628</v>
      </c>
      <c r="J108" s="103"/>
      <c r="K108" s="190">
        <v>163059271</v>
      </c>
      <c r="L108" s="103"/>
      <c r="M108" s="188">
        <f t="shared" si="21"/>
        <v>142.28830832703594</v>
      </c>
      <c r="N108" s="103"/>
      <c r="O108" s="188">
        <f t="shared" si="22"/>
        <v>126.9605204234376</v>
      </c>
      <c r="P108" s="103"/>
      <c r="Q108" s="190">
        <v>0</v>
      </c>
      <c r="R108" s="103"/>
      <c r="S108" s="190">
        <v>0</v>
      </c>
      <c r="T108" s="103"/>
      <c r="U108" s="190">
        <v>0</v>
      </c>
      <c r="V108" s="103"/>
      <c r="W108" s="190">
        <v>0</v>
      </c>
      <c r="X108" s="103"/>
      <c r="Y108" s="190">
        <v>0</v>
      </c>
      <c r="Z108" s="103"/>
      <c r="AA108" s="190">
        <v>0</v>
      </c>
      <c r="AB108" s="103"/>
      <c r="AC108" s="103"/>
      <c r="AD108" s="190">
        <v>0</v>
      </c>
      <c r="AE108" s="103"/>
      <c r="AF108" s="190">
        <v>5143674</v>
      </c>
      <c r="AG108" s="103"/>
      <c r="AH108" s="193">
        <f t="shared" si="23"/>
        <v>4.4884578936070323</v>
      </c>
      <c r="AI108" s="112"/>
      <c r="AJ108" s="193">
        <f t="shared" si="24"/>
        <v>80.044950188097843</v>
      </c>
      <c r="AK108" s="103"/>
      <c r="AL108" s="190">
        <f t="shared" si="25"/>
        <v>174827266</v>
      </c>
      <c r="AM108" s="103"/>
      <c r="AN108" s="190">
        <v>2796610</v>
      </c>
      <c r="AO108" s="103"/>
      <c r="AP108" s="193">
        <f t="shared" si="26"/>
        <v>1.5996417858527856</v>
      </c>
      <c r="AQ108" s="103"/>
      <c r="AR108" s="190">
        <v>3414120</v>
      </c>
      <c r="AS108" s="103"/>
      <c r="AT108" s="193">
        <f t="shared" si="27"/>
        <v>1.9528532809064234</v>
      </c>
      <c r="AU108" s="103"/>
      <c r="AV108" s="190">
        <v>0</v>
      </c>
      <c r="AW108" s="103"/>
      <c r="AX108" s="193">
        <f t="shared" si="28"/>
        <v>0</v>
      </c>
      <c r="AY108" s="103"/>
      <c r="AZ108" s="190">
        <v>3228160</v>
      </c>
      <c r="BA108" s="103"/>
      <c r="BB108" s="103">
        <v>29</v>
      </c>
      <c r="BC108" s="103"/>
      <c r="BD108" s="190">
        <v>1145978</v>
      </c>
      <c r="BE108" s="103"/>
      <c r="BF108" s="190">
        <f t="shared" si="29"/>
        <v>1145978</v>
      </c>
      <c r="BG108" s="103"/>
      <c r="BH108" s="190">
        <f t="shared" si="30"/>
        <v>1145978</v>
      </c>
      <c r="BI108" s="103"/>
      <c r="BJ108" s="190">
        <f t="shared" si="31"/>
        <v>1145978</v>
      </c>
    </row>
    <row r="109" spans="1:62" ht="9.75" customHeight="1" x14ac:dyDescent="0.25">
      <c r="A109" s="103">
        <v>30</v>
      </c>
      <c r="B109" s="103"/>
      <c r="C109" s="13" t="s">
        <v>151</v>
      </c>
      <c r="D109" s="103"/>
      <c r="E109" s="190">
        <v>384974</v>
      </c>
      <c r="F109" s="103"/>
      <c r="G109" s="188">
        <f t="shared" si="19"/>
        <v>5.487868852459016</v>
      </c>
      <c r="H109" s="103"/>
      <c r="I109" s="188">
        <f t="shared" si="20"/>
        <v>90.464762951500532</v>
      </c>
      <c r="J109" s="103"/>
      <c r="K109" s="190">
        <v>10289275</v>
      </c>
      <c r="L109" s="103"/>
      <c r="M109" s="188">
        <f t="shared" si="21"/>
        <v>146.67533856022808</v>
      </c>
      <c r="N109" s="103"/>
      <c r="O109" s="188">
        <f t="shared" si="22"/>
        <v>130.87496461121489</v>
      </c>
      <c r="P109" s="103"/>
      <c r="Q109" s="190">
        <v>1749524</v>
      </c>
      <c r="R109" s="103"/>
      <c r="S109" s="190">
        <v>1476917</v>
      </c>
      <c r="T109" s="103"/>
      <c r="U109" s="190">
        <v>0</v>
      </c>
      <c r="V109" s="103"/>
      <c r="W109" s="190">
        <v>0</v>
      </c>
      <c r="X109" s="103"/>
      <c r="Y109" s="190">
        <v>0</v>
      </c>
      <c r="Z109" s="103"/>
      <c r="AA109" s="190">
        <v>0</v>
      </c>
      <c r="AB109" s="103"/>
      <c r="AC109" s="103"/>
      <c r="AD109" s="190">
        <v>0</v>
      </c>
      <c r="AE109" s="103"/>
      <c r="AF109" s="190">
        <v>461686</v>
      </c>
      <c r="AG109" s="103"/>
      <c r="AH109" s="193">
        <f t="shared" si="23"/>
        <v>6.5814112615823239</v>
      </c>
      <c r="AI109" s="112"/>
      <c r="AJ109" s="193">
        <f t="shared" si="24"/>
        <v>117.36965102225503</v>
      </c>
      <c r="AK109" s="103"/>
      <c r="AL109" s="190">
        <f t="shared" si="25"/>
        <v>11135935</v>
      </c>
      <c r="AM109" s="103"/>
      <c r="AN109" s="190">
        <v>401401</v>
      </c>
      <c r="AO109" s="103"/>
      <c r="AP109" s="193">
        <f t="shared" si="26"/>
        <v>3.6045558814773977</v>
      </c>
      <c r="AQ109" s="103"/>
      <c r="AR109" s="190">
        <v>0</v>
      </c>
      <c r="AS109" s="103"/>
      <c r="AT109" s="193">
        <f t="shared" si="27"/>
        <v>0</v>
      </c>
      <c r="AU109" s="103"/>
      <c r="AV109" s="190">
        <v>600</v>
      </c>
      <c r="AW109" s="103"/>
      <c r="AX109" s="193">
        <f t="shared" si="28"/>
        <v>5.3879624836172266E-3</v>
      </c>
      <c r="AY109" s="103"/>
      <c r="AZ109" s="190">
        <v>0</v>
      </c>
      <c r="BA109" s="103"/>
      <c r="BB109" s="103">
        <v>30</v>
      </c>
      <c r="BC109" s="103"/>
      <c r="BD109" s="190">
        <v>70150</v>
      </c>
      <c r="BE109" s="103"/>
      <c r="BF109" s="190">
        <f t="shared" si="29"/>
        <v>70150</v>
      </c>
      <c r="BG109" s="103"/>
      <c r="BH109" s="190">
        <f t="shared" si="30"/>
        <v>70150</v>
      </c>
      <c r="BI109" s="103"/>
      <c r="BJ109" s="190">
        <f t="shared" si="31"/>
        <v>70150</v>
      </c>
    </row>
    <row r="110" spans="1:62" ht="9.75" customHeight="1" x14ac:dyDescent="0.25">
      <c r="A110" s="103">
        <v>31</v>
      </c>
      <c r="B110" s="103"/>
      <c r="C110" s="13" t="s">
        <v>152</v>
      </c>
      <c r="D110" s="103"/>
      <c r="E110" s="190">
        <v>85362</v>
      </c>
      <c r="F110" s="103"/>
      <c r="G110" s="188">
        <f t="shared" si="19"/>
        <v>5.4568816723134947</v>
      </c>
      <c r="H110" s="103"/>
      <c r="I110" s="188">
        <f t="shared" si="20"/>
        <v>89.953954843332284</v>
      </c>
      <c r="J110" s="103"/>
      <c r="K110" s="190">
        <v>1125198</v>
      </c>
      <c r="L110" s="103"/>
      <c r="M110" s="188">
        <f t="shared" si="21"/>
        <v>71.929808860193063</v>
      </c>
      <c r="N110" s="103"/>
      <c r="O110" s="188">
        <f t="shared" si="22"/>
        <v>64.181281471552239</v>
      </c>
      <c r="P110" s="103"/>
      <c r="Q110" s="190">
        <v>276544</v>
      </c>
      <c r="R110" s="103"/>
      <c r="S110" s="190">
        <v>232195</v>
      </c>
      <c r="T110" s="103"/>
      <c r="U110" s="190">
        <v>0</v>
      </c>
      <c r="V110" s="103"/>
      <c r="W110" s="190">
        <v>0</v>
      </c>
      <c r="X110" s="103"/>
      <c r="Y110" s="190">
        <v>0</v>
      </c>
      <c r="Z110" s="103"/>
      <c r="AA110" s="190">
        <v>0</v>
      </c>
      <c r="AB110" s="103"/>
      <c r="AC110" s="103"/>
      <c r="AD110" s="190">
        <v>0</v>
      </c>
      <c r="AE110" s="103"/>
      <c r="AF110" s="190">
        <v>148307</v>
      </c>
      <c r="AG110" s="103"/>
      <c r="AH110" s="193">
        <f t="shared" si="23"/>
        <v>9.480726203413667</v>
      </c>
      <c r="AI110" s="112"/>
      <c r="AJ110" s="193">
        <f t="shared" si="24"/>
        <v>169.07460751277839</v>
      </c>
      <c r="AK110" s="103"/>
      <c r="AL110" s="190">
        <f t="shared" si="25"/>
        <v>1358867</v>
      </c>
      <c r="AM110" s="103"/>
      <c r="AN110" s="190">
        <v>219829</v>
      </c>
      <c r="AO110" s="103"/>
      <c r="AP110" s="193">
        <f t="shared" si="26"/>
        <v>16.177374238979976</v>
      </c>
      <c r="AQ110" s="103"/>
      <c r="AR110" s="190">
        <v>0</v>
      </c>
      <c r="AS110" s="103"/>
      <c r="AT110" s="193">
        <f t="shared" si="27"/>
        <v>0</v>
      </c>
      <c r="AU110" s="103"/>
      <c r="AV110" s="190">
        <v>0</v>
      </c>
      <c r="AW110" s="103"/>
      <c r="AX110" s="193">
        <f t="shared" si="28"/>
        <v>0</v>
      </c>
      <c r="AY110" s="103"/>
      <c r="AZ110" s="190">
        <v>0</v>
      </c>
      <c r="BA110" s="103"/>
      <c r="BB110" s="103">
        <v>31</v>
      </c>
      <c r="BC110" s="103"/>
      <c r="BD110" s="190">
        <v>15643</v>
      </c>
      <c r="BE110" s="103"/>
      <c r="BF110" s="190">
        <f t="shared" si="29"/>
        <v>15643</v>
      </c>
      <c r="BG110" s="103"/>
      <c r="BH110" s="190">
        <f t="shared" si="30"/>
        <v>15643</v>
      </c>
      <c r="BI110" s="103"/>
      <c r="BJ110" s="190">
        <f t="shared" si="31"/>
        <v>15643</v>
      </c>
    </row>
    <row r="111" spans="1:62" ht="9.75" customHeight="1" x14ac:dyDescent="0.25">
      <c r="A111" s="103">
        <v>32</v>
      </c>
      <c r="B111" s="103"/>
      <c r="C111" s="13" t="s">
        <v>153</v>
      </c>
      <c r="D111" s="103"/>
      <c r="E111" s="190">
        <v>251561</v>
      </c>
      <c r="F111" s="103"/>
      <c r="G111" s="188">
        <f t="shared" si="19"/>
        <v>9.424584145062191</v>
      </c>
      <c r="H111" s="103"/>
      <c r="I111" s="188">
        <f t="shared" si="20"/>
        <v>155.35953819623256</v>
      </c>
      <c r="J111" s="103"/>
      <c r="K111" s="190">
        <v>2321014</v>
      </c>
      <c r="L111" s="103"/>
      <c r="M111" s="188">
        <f t="shared" si="21"/>
        <v>86.955417353514164</v>
      </c>
      <c r="N111" s="103"/>
      <c r="O111" s="188">
        <f t="shared" si="22"/>
        <v>77.588279533587681</v>
      </c>
      <c r="P111" s="103"/>
      <c r="Q111" s="190">
        <v>370918</v>
      </c>
      <c r="R111" s="103"/>
      <c r="S111" s="190">
        <v>476899</v>
      </c>
      <c r="T111" s="103"/>
      <c r="U111" s="190">
        <v>0</v>
      </c>
      <c r="V111" s="103"/>
      <c r="W111" s="190">
        <v>0</v>
      </c>
      <c r="X111" s="103"/>
      <c r="Y111" s="190">
        <v>0</v>
      </c>
      <c r="Z111" s="103"/>
      <c r="AA111" s="190">
        <v>0</v>
      </c>
      <c r="AB111" s="103"/>
      <c r="AC111" s="103"/>
      <c r="AD111" s="190">
        <v>0</v>
      </c>
      <c r="AE111" s="103"/>
      <c r="AF111" s="190">
        <v>194266</v>
      </c>
      <c r="AG111" s="103"/>
      <c r="AH111" s="193">
        <f t="shared" si="23"/>
        <v>7.2780608421999098</v>
      </c>
      <c r="AI111" s="112"/>
      <c r="AJ111" s="193">
        <f t="shared" si="24"/>
        <v>129.79335695887934</v>
      </c>
      <c r="AK111" s="103"/>
      <c r="AL111" s="190">
        <f t="shared" si="25"/>
        <v>2766841</v>
      </c>
      <c r="AM111" s="103"/>
      <c r="AN111" s="190">
        <v>294053</v>
      </c>
      <c r="AO111" s="103"/>
      <c r="AP111" s="193">
        <f t="shared" si="26"/>
        <v>10.627752010325132</v>
      </c>
      <c r="AQ111" s="103"/>
      <c r="AR111" s="190">
        <v>0</v>
      </c>
      <c r="AS111" s="103"/>
      <c r="AT111" s="193">
        <f t="shared" si="27"/>
        <v>0</v>
      </c>
      <c r="AU111" s="103"/>
      <c r="AV111" s="190">
        <v>0</v>
      </c>
      <c r="AW111" s="103"/>
      <c r="AX111" s="193">
        <f t="shared" si="28"/>
        <v>0</v>
      </c>
      <c r="AY111" s="103"/>
      <c r="AZ111" s="190">
        <v>0</v>
      </c>
      <c r="BA111" s="103"/>
      <c r="BB111" s="103">
        <v>32</v>
      </c>
      <c r="BC111" s="103"/>
      <c r="BD111" s="190">
        <v>26692</v>
      </c>
      <c r="BE111" s="103"/>
      <c r="BF111" s="190">
        <f t="shared" si="29"/>
        <v>26692</v>
      </c>
      <c r="BG111" s="103"/>
      <c r="BH111" s="190">
        <f t="shared" si="30"/>
        <v>26692</v>
      </c>
      <c r="BI111" s="103"/>
      <c r="BJ111" s="190">
        <f t="shared" si="31"/>
        <v>26692</v>
      </c>
    </row>
    <row r="112" spans="1:62" ht="9.75" customHeight="1" x14ac:dyDescent="0.25">
      <c r="A112" s="103">
        <v>33</v>
      </c>
      <c r="B112" s="103"/>
      <c r="C112" s="13" t="s">
        <v>94</v>
      </c>
      <c r="D112" s="103"/>
      <c r="E112" s="190">
        <v>501318</v>
      </c>
      <c r="F112" s="103"/>
      <c r="G112" s="188">
        <f t="shared" ref="G112:G129" si="32">(E112/$BD112)</f>
        <v>8.9318509808113742</v>
      </c>
      <c r="H112" s="103"/>
      <c r="I112" s="188">
        <f t="shared" ref="I112:I129" si="33">IF(G$192,G112/G$192*100,0)</f>
        <v>147.23707935097067</v>
      </c>
      <c r="J112" s="103"/>
      <c r="K112" s="190">
        <v>3510231</v>
      </c>
      <c r="L112" s="103"/>
      <c r="M112" s="188">
        <f t="shared" ref="M112:M129" si="34">(K112/$BD112)</f>
        <v>62.540862686407614</v>
      </c>
      <c r="N112" s="103"/>
      <c r="O112" s="188">
        <f t="shared" ref="O112:O129" si="35">IF(M$192,M112/M$192*100,0)</f>
        <v>55.803745000237335</v>
      </c>
      <c r="P112" s="103"/>
      <c r="Q112" s="190">
        <v>578030</v>
      </c>
      <c r="R112" s="103"/>
      <c r="S112" s="190">
        <v>549669</v>
      </c>
      <c r="T112" s="103"/>
      <c r="U112" s="190">
        <v>0</v>
      </c>
      <c r="V112" s="103"/>
      <c r="W112" s="190">
        <v>0</v>
      </c>
      <c r="X112" s="103"/>
      <c r="Y112" s="190">
        <v>0</v>
      </c>
      <c r="Z112" s="103"/>
      <c r="AA112" s="190">
        <v>0</v>
      </c>
      <c r="AB112" s="103"/>
      <c r="AC112" s="103"/>
      <c r="AD112" s="190">
        <v>0</v>
      </c>
      <c r="AE112" s="103"/>
      <c r="AF112" s="190">
        <v>235878</v>
      </c>
      <c r="AG112" s="103"/>
      <c r="AH112" s="193">
        <f t="shared" ref="AH112:AH129" si="36">(AF112/$BD112)</f>
        <v>4.2025763001763856</v>
      </c>
      <c r="AI112" s="112"/>
      <c r="AJ112" s="193">
        <f t="shared" ref="AJ112:AJ129" si="37">IF(AH$192,AH112/AH$192*100,0)</f>
        <v>74.946678476906513</v>
      </c>
      <c r="AK112" s="103"/>
      <c r="AL112" s="190">
        <f t="shared" ref="AL112:AL129" si="38">(E112+K112+AF112)</f>
        <v>4247427</v>
      </c>
      <c r="AM112" s="103"/>
      <c r="AN112" s="190">
        <v>503708</v>
      </c>
      <c r="AO112" s="103"/>
      <c r="AP112" s="193">
        <f t="shared" ref="AP112:AP129" si="39">IF($AL112,AN112/$AL112*100,0)</f>
        <v>11.859132599571458</v>
      </c>
      <c r="AQ112" s="103"/>
      <c r="AR112" s="190">
        <v>0</v>
      </c>
      <c r="AS112" s="103"/>
      <c r="AT112" s="193">
        <f t="shared" ref="AT112:AT129" si="40">IF($AL112,AR112/$AL112*100,0)</f>
        <v>0</v>
      </c>
      <c r="AU112" s="103"/>
      <c r="AV112" s="190">
        <v>0</v>
      </c>
      <c r="AW112" s="103"/>
      <c r="AX112" s="193">
        <f t="shared" ref="AX112:AX129" si="41">IF($AL112,AV112/$AL112*100,0)</f>
        <v>0</v>
      </c>
      <c r="AY112" s="103"/>
      <c r="AZ112" s="190">
        <v>0</v>
      </c>
      <c r="BA112" s="103"/>
      <c r="BB112" s="103">
        <v>33</v>
      </c>
      <c r="BC112" s="103"/>
      <c r="BD112" s="190">
        <v>56127</v>
      </c>
      <c r="BE112" s="103"/>
      <c r="BF112" s="190">
        <f t="shared" ref="BF112:BF129" si="42">IF(E112,BD112,0)</f>
        <v>56127</v>
      </c>
      <c r="BG112" s="103"/>
      <c r="BH112" s="190">
        <f t="shared" ref="BH112:BH129" si="43">IF(K112,BD112,0)</f>
        <v>56127</v>
      </c>
      <c r="BI112" s="103"/>
      <c r="BJ112" s="190">
        <f t="shared" ref="BJ112:BJ129" si="44">IF(AF112,BD112,0)</f>
        <v>56127</v>
      </c>
    </row>
    <row r="113" spans="1:62" ht="9.75" customHeight="1" x14ac:dyDescent="0.25">
      <c r="A113" s="103">
        <v>34</v>
      </c>
      <c r="B113" s="103"/>
      <c r="C113" s="13" t="s">
        <v>154</v>
      </c>
      <c r="D113" s="103"/>
      <c r="E113" s="190">
        <v>249785</v>
      </c>
      <c r="F113" s="103"/>
      <c r="G113" s="188">
        <f t="shared" si="32"/>
        <v>2.8457095333576374</v>
      </c>
      <c r="H113" s="103"/>
      <c r="I113" s="188">
        <f t="shared" si="33"/>
        <v>46.910093022480154</v>
      </c>
      <c r="J113" s="103"/>
      <c r="K113" s="190">
        <v>9075279</v>
      </c>
      <c r="L113" s="103"/>
      <c r="M113" s="188">
        <f t="shared" si="34"/>
        <v>103.39134843237332</v>
      </c>
      <c r="N113" s="103"/>
      <c r="O113" s="188">
        <f t="shared" si="35"/>
        <v>92.253675362313103</v>
      </c>
      <c r="P113" s="103"/>
      <c r="Q113" s="190">
        <v>1520416</v>
      </c>
      <c r="R113" s="103"/>
      <c r="S113" s="190">
        <v>1520994</v>
      </c>
      <c r="T113" s="103"/>
      <c r="U113" s="190">
        <v>0</v>
      </c>
      <c r="V113" s="103"/>
      <c r="W113" s="190">
        <v>0</v>
      </c>
      <c r="X113" s="103"/>
      <c r="Y113" s="190">
        <v>0</v>
      </c>
      <c r="Z113" s="103"/>
      <c r="AA113" s="190">
        <v>0</v>
      </c>
      <c r="AB113" s="103"/>
      <c r="AC113" s="103"/>
      <c r="AD113" s="190">
        <v>0</v>
      </c>
      <c r="AE113" s="103"/>
      <c r="AF113" s="190">
        <v>88968</v>
      </c>
      <c r="AG113" s="103"/>
      <c r="AH113" s="193">
        <f t="shared" si="36"/>
        <v>1.0135800218738606</v>
      </c>
      <c r="AI113" s="112"/>
      <c r="AJ113" s="193">
        <f t="shared" si="37"/>
        <v>18.075687526912436</v>
      </c>
      <c r="AK113" s="103"/>
      <c r="AL113" s="190">
        <f t="shared" si="38"/>
        <v>9414032</v>
      </c>
      <c r="AM113" s="103"/>
      <c r="AN113" s="190">
        <v>452830</v>
      </c>
      <c r="AO113" s="103"/>
      <c r="AP113" s="193">
        <f t="shared" si="39"/>
        <v>4.8101599824602257</v>
      </c>
      <c r="AQ113" s="103"/>
      <c r="AR113" s="190">
        <v>0</v>
      </c>
      <c r="AS113" s="103"/>
      <c r="AT113" s="193">
        <f t="shared" si="40"/>
        <v>0</v>
      </c>
      <c r="AU113" s="103"/>
      <c r="AV113" s="190">
        <v>0</v>
      </c>
      <c r="AW113" s="103"/>
      <c r="AX113" s="193">
        <f t="shared" si="41"/>
        <v>0</v>
      </c>
      <c r="AY113" s="103"/>
      <c r="AZ113" s="190">
        <v>0</v>
      </c>
      <c r="BA113" s="103"/>
      <c r="BB113" s="103">
        <v>34</v>
      </c>
      <c r="BC113" s="103"/>
      <c r="BD113" s="190">
        <v>87776</v>
      </c>
      <c r="BE113" s="103"/>
      <c r="BF113" s="190">
        <f t="shared" si="42"/>
        <v>87776</v>
      </c>
      <c r="BG113" s="103"/>
      <c r="BH113" s="190">
        <f t="shared" si="43"/>
        <v>87776</v>
      </c>
      <c r="BI113" s="103"/>
      <c r="BJ113" s="190">
        <f t="shared" si="44"/>
        <v>87776</v>
      </c>
    </row>
    <row r="114" spans="1:62" ht="9.75" customHeight="1" x14ac:dyDescent="0.25">
      <c r="A114" s="103">
        <v>35</v>
      </c>
      <c r="B114" s="103"/>
      <c r="C114" s="13" t="s">
        <v>155</v>
      </c>
      <c r="D114" s="103"/>
      <c r="E114" s="190">
        <v>129687</v>
      </c>
      <c r="F114" s="103"/>
      <c r="G114" s="188">
        <f t="shared" si="32"/>
        <v>7.659736577874904</v>
      </c>
      <c r="H114" s="103"/>
      <c r="I114" s="188">
        <f t="shared" si="33"/>
        <v>126.26691205966023</v>
      </c>
      <c r="J114" s="103"/>
      <c r="K114" s="190">
        <v>1607135</v>
      </c>
      <c r="L114" s="103"/>
      <c r="M114" s="188">
        <f t="shared" si="34"/>
        <v>94.922627133660157</v>
      </c>
      <c r="N114" s="103"/>
      <c r="O114" s="188">
        <f t="shared" si="35"/>
        <v>84.697233964932479</v>
      </c>
      <c r="P114" s="103"/>
      <c r="Q114" s="190">
        <v>326954</v>
      </c>
      <c r="R114" s="103"/>
      <c r="S114" s="190">
        <v>466040</v>
      </c>
      <c r="T114" s="103"/>
      <c r="U114" s="190">
        <v>0</v>
      </c>
      <c r="V114" s="103"/>
      <c r="W114" s="190">
        <v>0</v>
      </c>
      <c r="X114" s="103"/>
      <c r="Y114" s="190">
        <v>0</v>
      </c>
      <c r="Z114" s="103"/>
      <c r="AA114" s="190">
        <v>0</v>
      </c>
      <c r="AB114" s="103"/>
      <c r="AC114" s="103"/>
      <c r="AD114" s="190">
        <v>0</v>
      </c>
      <c r="AE114" s="103"/>
      <c r="AF114" s="190">
        <v>158525</v>
      </c>
      <c r="AG114" s="103"/>
      <c r="AH114" s="193">
        <f t="shared" si="36"/>
        <v>9.363002775973067</v>
      </c>
      <c r="AI114" s="112"/>
      <c r="AJ114" s="193">
        <f t="shared" si="37"/>
        <v>166.97518581632525</v>
      </c>
      <c r="AK114" s="103"/>
      <c r="AL114" s="190">
        <f t="shared" si="38"/>
        <v>1895347</v>
      </c>
      <c r="AM114" s="103"/>
      <c r="AN114" s="190">
        <v>256726</v>
      </c>
      <c r="AO114" s="103"/>
      <c r="AP114" s="193">
        <f t="shared" si="39"/>
        <v>13.545065890309269</v>
      </c>
      <c r="AQ114" s="103"/>
      <c r="AR114" s="190">
        <v>0</v>
      </c>
      <c r="AS114" s="103"/>
      <c r="AT114" s="193">
        <f t="shared" si="40"/>
        <v>0</v>
      </c>
      <c r="AU114" s="103"/>
      <c r="AV114" s="190">
        <v>0</v>
      </c>
      <c r="AW114" s="103"/>
      <c r="AX114" s="193">
        <f t="shared" si="41"/>
        <v>0</v>
      </c>
      <c r="AY114" s="103"/>
      <c r="AZ114" s="190">
        <v>14878</v>
      </c>
      <c r="BA114" s="103"/>
      <c r="BB114" s="103">
        <v>35</v>
      </c>
      <c r="BC114" s="103"/>
      <c r="BD114" s="190">
        <v>16931</v>
      </c>
      <c r="BE114" s="103"/>
      <c r="BF114" s="190">
        <f t="shared" si="42"/>
        <v>16931</v>
      </c>
      <c r="BG114" s="103"/>
      <c r="BH114" s="190">
        <f t="shared" si="43"/>
        <v>16931</v>
      </c>
      <c r="BI114" s="103"/>
      <c r="BJ114" s="190">
        <f t="shared" si="44"/>
        <v>16931</v>
      </c>
    </row>
    <row r="115" spans="1:62" ht="9.75" customHeight="1" x14ac:dyDescent="0.25">
      <c r="A115" s="103">
        <v>36</v>
      </c>
      <c r="B115" s="103"/>
      <c r="C115" s="13" t="s">
        <v>156</v>
      </c>
      <c r="D115" s="103"/>
      <c r="E115" s="190">
        <v>166579</v>
      </c>
      <c r="F115" s="103"/>
      <c r="G115" s="188">
        <f t="shared" si="32"/>
        <v>4.4786524708286279</v>
      </c>
      <c r="H115" s="103"/>
      <c r="I115" s="188">
        <f t="shared" si="33"/>
        <v>73.828337558416493</v>
      </c>
      <c r="J115" s="103"/>
      <c r="K115" s="190">
        <v>5935469</v>
      </c>
      <c r="L115" s="103"/>
      <c r="M115" s="188">
        <f t="shared" si="34"/>
        <v>159.58135720815184</v>
      </c>
      <c r="N115" s="103"/>
      <c r="O115" s="188">
        <f t="shared" si="35"/>
        <v>142.3907023650782</v>
      </c>
      <c r="P115" s="103"/>
      <c r="Q115" s="190">
        <v>555978</v>
      </c>
      <c r="R115" s="103"/>
      <c r="S115" s="190">
        <v>642975</v>
      </c>
      <c r="T115" s="103"/>
      <c r="U115" s="190">
        <v>0</v>
      </c>
      <c r="V115" s="103"/>
      <c r="W115" s="190">
        <v>0</v>
      </c>
      <c r="X115" s="103"/>
      <c r="Y115" s="190">
        <v>0</v>
      </c>
      <c r="Z115" s="103"/>
      <c r="AA115" s="190">
        <v>0</v>
      </c>
      <c r="AB115" s="103"/>
      <c r="AC115" s="103"/>
      <c r="AD115" s="190">
        <v>0</v>
      </c>
      <c r="AE115" s="103"/>
      <c r="AF115" s="190">
        <v>207610</v>
      </c>
      <c r="AG115" s="103"/>
      <c r="AH115" s="193">
        <f t="shared" si="36"/>
        <v>5.581814271118998</v>
      </c>
      <c r="AI115" s="112"/>
      <c r="AJ115" s="193">
        <f t="shared" si="37"/>
        <v>99.543329999221157</v>
      </c>
      <c r="AK115" s="103"/>
      <c r="AL115" s="190">
        <f t="shared" si="38"/>
        <v>6309658</v>
      </c>
      <c r="AM115" s="103"/>
      <c r="AN115" s="190">
        <v>312380</v>
      </c>
      <c r="AO115" s="103"/>
      <c r="AP115" s="193">
        <f t="shared" si="39"/>
        <v>4.9508230081567017</v>
      </c>
      <c r="AQ115" s="103"/>
      <c r="AR115" s="190">
        <v>0</v>
      </c>
      <c r="AS115" s="103"/>
      <c r="AT115" s="193">
        <f t="shared" si="40"/>
        <v>0</v>
      </c>
      <c r="AU115" s="103"/>
      <c r="AV115" s="190">
        <v>0</v>
      </c>
      <c r="AW115" s="103"/>
      <c r="AX115" s="193">
        <f t="shared" si="41"/>
        <v>0</v>
      </c>
      <c r="AY115" s="103"/>
      <c r="AZ115" s="190">
        <v>0</v>
      </c>
      <c r="BA115" s="103"/>
      <c r="BB115" s="103">
        <v>36</v>
      </c>
      <c r="BC115" s="103"/>
      <c r="BD115" s="190">
        <v>37194</v>
      </c>
      <c r="BE115" s="103"/>
      <c r="BF115" s="190">
        <f t="shared" si="42"/>
        <v>37194</v>
      </c>
      <c r="BG115" s="103"/>
      <c r="BH115" s="190">
        <f t="shared" si="43"/>
        <v>37194</v>
      </c>
      <c r="BI115" s="103"/>
      <c r="BJ115" s="190">
        <f t="shared" si="44"/>
        <v>37194</v>
      </c>
    </row>
    <row r="116" spans="1:62" ht="9.75" customHeight="1" x14ac:dyDescent="0.25">
      <c r="A116" s="103">
        <v>37</v>
      </c>
      <c r="B116" s="103"/>
      <c r="C116" s="13" t="s">
        <v>157</v>
      </c>
      <c r="D116" s="103"/>
      <c r="E116" s="190">
        <v>151869</v>
      </c>
      <c r="F116" s="103"/>
      <c r="G116" s="188">
        <f t="shared" si="32"/>
        <v>6.5528564031756993</v>
      </c>
      <c r="H116" s="103"/>
      <c r="I116" s="188">
        <f t="shared" si="33"/>
        <v>108.02054806810621</v>
      </c>
      <c r="J116" s="103"/>
      <c r="K116" s="190">
        <v>4124233</v>
      </c>
      <c r="L116" s="103"/>
      <c r="M116" s="188">
        <f t="shared" si="34"/>
        <v>177.95275284777355</v>
      </c>
      <c r="N116" s="103"/>
      <c r="O116" s="188">
        <f t="shared" si="35"/>
        <v>158.78306782879818</v>
      </c>
      <c r="P116" s="103"/>
      <c r="Q116" s="190">
        <v>487640</v>
      </c>
      <c r="R116" s="103"/>
      <c r="S116" s="190">
        <v>481485</v>
      </c>
      <c r="T116" s="103"/>
      <c r="U116" s="190">
        <v>0</v>
      </c>
      <c r="V116" s="103"/>
      <c r="W116" s="190">
        <v>0</v>
      </c>
      <c r="X116" s="103"/>
      <c r="Y116" s="190">
        <v>0</v>
      </c>
      <c r="Z116" s="103"/>
      <c r="AA116" s="190">
        <v>0</v>
      </c>
      <c r="AB116" s="103"/>
      <c r="AC116" s="103"/>
      <c r="AD116" s="190">
        <v>70304</v>
      </c>
      <c r="AE116" s="103"/>
      <c r="AF116" s="190">
        <v>214182</v>
      </c>
      <c r="AG116" s="103"/>
      <c r="AH116" s="193">
        <f t="shared" si="36"/>
        <v>9.241542975491889</v>
      </c>
      <c r="AI116" s="112"/>
      <c r="AJ116" s="193">
        <f t="shared" si="37"/>
        <v>164.80913148100004</v>
      </c>
      <c r="AK116" s="103"/>
      <c r="AL116" s="190">
        <f t="shared" si="38"/>
        <v>4490284</v>
      </c>
      <c r="AM116" s="103"/>
      <c r="AN116" s="190">
        <v>394487</v>
      </c>
      <c r="AO116" s="103"/>
      <c r="AP116" s="193">
        <f t="shared" si="39"/>
        <v>8.7853463166249615</v>
      </c>
      <c r="AQ116" s="103"/>
      <c r="AR116" s="190">
        <v>0</v>
      </c>
      <c r="AS116" s="103"/>
      <c r="AT116" s="193">
        <f t="shared" si="40"/>
        <v>0</v>
      </c>
      <c r="AU116" s="103"/>
      <c r="AV116" s="190">
        <v>0</v>
      </c>
      <c r="AW116" s="103"/>
      <c r="AX116" s="193">
        <f t="shared" si="41"/>
        <v>0</v>
      </c>
      <c r="AY116" s="103"/>
      <c r="AZ116" s="190">
        <v>0</v>
      </c>
      <c r="BA116" s="103"/>
      <c r="BB116" s="103">
        <v>37</v>
      </c>
      <c r="BC116" s="103"/>
      <c r="BD116" s="190">
        <v>23176</v>
      </c>
      <c r="BE116" s="103"/>
      <c r="BF116" s="190">
        <f t="shared" si="42"/>
        <v>23176</v>
      </c>
      <c r="BG116" s="103"/>
      <c r="BH116" s="190">
        <f t="shared" si="43"/>
        <v>23176</v>
      </c>
      <c r="BI116" s="103"/>
      <c r="BJ116" s="190">
        <f t="shared" si="44"/>
        <v>23176</v>
      </c>
    </row>
    <row r="117" spans="1:62" ht="9.75" customHeight="1" x14ac:dyDescent="0.25">
      <c r="A117" s="103">
        <v>38</v>
      </c>
      <c r="B117" s="103"/>
      <c r="C117" s="13" t="s">
        <v>158</v>
      </c>
      <c r="D117" s="103"/>
      <c r="E117" s="190">
        <v>55645</v>
      </c>
      <c r="F117" s="103"/>
      <c r="G117" s="188">
        <f t="shared" si="32"/>
        <v>3.6298108284409656</v>
      </c>
      <c r="H117" s="103"/>
      <c r="I117" s="188">
        <f t="shared" si="33"/>
        <v>59.835609228628883</v>
      </c>
      <c r="J117" s="103"/>
      <c r="K117" s="190">
        <v>1309207</v>
      </c>
      <c r="L117" s="103"/>
      <c r="M117" s="188">
        <f t="shared" si="34"/>
        <v>85.401630789302018</v>
      </c>
      <c r="N117" s="103"/>
      <c r="O117" s="188">
        <f t="shared" si="35"/>
        <v>76.201872223396634</v>
      </c>
      <c r="P117" s="103"/>
      <c r="Q117" s="190">
        <v>252451</v>
      </c>
      <c r="R117" s="103"/>
      <c r="S117" s="190">
        <v>331123</v>
      </c>
      <c r="T117" s="103"/>
      <c r="U117" s="190">
        <v>0</v>
      </c>
      <c r="V117" s="103"/>
      <c r="W117" s="190">
        <v>0</v>
      </c>
      <c r="X117" s="103"/>
      <c r="Y117" s="190">
        <v>0</v>
      </c>
      <c r="Z117" s="103"/>
      <c r="AA117" s="190">
        <v>0</v>
      </c>
      <c r="AB117" s="103"/>
      <c r="AC117" s="103"/>
      <c r="AD117" s="190">
        <v>0</v>
      </c>
      <c r="AE117" s="103"/>
      <c r="AF117" s="190">
        <v>141812</v>
      </c>
      <c r="AG117" s="103"/>
      <c r="AH117" s="193">
        <f t="shared" si="36"/>
        <v>9.2506196999347683</v>
      </c>
      <c r="AI117" s="112"/>
      <c r="AJ117" s="193">
        <f t="shared" si="37"/>
        <v>164.97100131984516</v>
      </c>
      <c r="AK117" s="103"/>
      <c r="AL117" s="190">
        <f t="shared" si="38"/>
        <v>1506664</v>
      </c>
      <c r="AM117" s="103"/>
      <c r="AN117" s="190">
        <v>221730</v>
      </c>
      <c r="AO117" s="103"/>
      <c r="AP117" s="193">
        <f t="shared" si="39"/>
        <v>14.716618967467198</v>
      </c>
      <c r="AQ117" s="103"/>
      <c r="AR117" s="190">
        <v>0</v>
      </c>
      <c r="AS117" s="103"/>
      <c r="AT117" s="193">
        <f t="shared" si="40"/>
        <v>0</v>
      </c>
      <c r="AU117" s="103"/>
      <c r="AV117" s="190">
        <v>0</v>
      </c>
      <c r="AW117" s="103"/>
      <c r="AX117" s="193">
        <f t="shared" si="41"/>
        <v>0</v>
      </c>
      <c r="AY117" s="103"/>
      <c r="AZ117" s="190">
        <v>42327</v>
      </c>
      <c r="BA117" s="103"/>
      <c r="BB117" s="103">
        <v>38</v>
      </c>
      <c r="BC117" s="103"/>
      <c r="BD117" s="190">
        <v>15330</v>
      </c>
      <c r="BE117" s="103"/>
      <c r="BF117" s="190">
        <f t="shared" si="42"/>
        <v>15330</v>
      </c>
      <c r="BG117" s="103"/>
      <c r="BH117" s="190">
        <f t="shared" si="43"/>
        <v>15330</v>
      </c>
      <c r="BI117" s="103"/>
      <c r="BJ117" s="190">
        <f t="shared" si="44"/>
        <v>15330</v>
      </c>
    </row>
    <row r="118" spans="1:62" ht="9.75" customHeight="1" x14ac:dyDescent="0.25">
      <c r="A118" s="103">
        <v>39</v>
      </c>
      <c r="B118" s="103"/>
      <c r="C118" s="13" t="s">
        <v>159</v>
      </c>
      <c r="D118" s="103"/>
      <c r="E118" s="190">
        <v>145212</v>
      </c>
      <c r="F118" s="103"/>
      <c r="G118" s="188">
        <f t="shared" si="32"/>
        <v>7.2755148053509693</v>
      </c>
      <c r="H118" s="103"/>
      <c r="I118" s="188">
        <f t="shared" si="33"/>
        <v>119.93320903091376</v>
      </c>
      <c r="J118" s="103"/>
      <c r="K118" s="190">
        <v>1375955</v>
      </c>
      <c r="L118" s="103"/>
      <c r="M118" s="188">
        <f t="shared" si="34"/>
        <v>68.93907510396312</v>
      </c>
      <c r="N118" s="103"/>
      <c r="O118" s="188">
        <f t="shared" si="35"/>
        <v>61.512719882737933</v>
      </c>
      <c r="P118" s="103"/>
      <c r="Q118" s="190">
        <v>228261</v>
      </c>
      <c r="R118" s="103"/>
      <c r="S118" s="190">
        <v>345613</v>
      </c>
      <c r="T118" s="103"/>
      <c r="U118" s="190">
        <v>0</v>
      </c>
      <c r="V118" s="103"/>
      <c r="W118" s="190">
        <v>0</v>
      </c>
      <c r="X118" s="103"/>
      <c r="Y118" s="190">
        <v>0</v>
      </c>
      <c r="Z118" s="103"/>
      <c r="AA118" s="190">
        <v>0</v>
      </c>
      <c r="AB118" s="103"/>
      <c r="AC118" s="103"/>
      <c r="AD118" s="190">
        <v>0</v>
      </c>
      <c r="AE118" s="103"/>
      <c r="AF118" s="190">
        <v>132498</v>
      </c>
      <c r="AG118" s="103"/>
      <c r="AH118" s="193">
        <f t="shared" si="36"/>
        <v>6.638508943333834</v>
      </c>
      <c r="AI118" s="112"/>
      <c r="AJ118" s="193">
        <f t="shared" si="37"/>
        <v>118.38790299208306</v>
      </c>
      <c r="AK118" s="103"/>
      <c r="AL118" s="190">
        <f t="shared" si="38"/>
        <v>1653665</v>
      </c>
      <c r="AM118" s="103"/>
      <c r="AN118" s="190">
        <v>199911</v>
      </c>
      <c r="AO118" s="103"/>
      <c r="AP118" s="193">
        <f t="shared" si="39"/>
        <v>12.088966023952857</v>
      </c>
      <c r="AQ118" s="103"/>
      <c r="AR118" s="190">
        <v>0</v>
      </c>
      <c r="AS118" s="103"/>
      <c r="AT118" s="193">
        <f t="shared" si="40"/>
        <v>0</v>
      </c>
      <c r="AU118" s="103"/>
      <c r="AV118" s="190">
        <v>0</v>
      </c>
      <c r="AW118" s="103"/>
      <c r="AX118" s="193">
        <f t="shared" si="41"/>
        <v>0</v>
      </c>
      <c r="AY118" s="103"/>
      <c r="AZ118" s="190">
        <v>49971</v>
      </c>
      <c r="BA118" s="103"/>
      <c r="BB118" s="103">
        <v>39</v>
      </c>
      <c r="BC118" s="103"/>
      <c r="BD118" s="190">
        <v>19959</v>
      </c>
      <c r="BE118" s="103"/>
      <c r="BF118" s="190">
        <f t="shared" si="42"/>
        <v>19959</v>
      </c>
      <c r="BG118" s="103"/>
      <c r="BH118" s="190">
        <f t="shared" si="43"/>
        <v>19959</v>
      </c>
      <c r="BI118" s="103"/>
      <c r="BJ118" s="190">
        <f t="shared" si="44"/>
        <v>19959</v>
      </c>
    </row>
    <row r="119" spans="1:62" ht="9.75" customHeight="1" x14ac:dyDescent="0.25">
      <c r="A119" s="103">
        <v>40</v>
      </c>
      <c r="B119" s="103"/>
      <c r="C119" s="13" t="s">
        <v>160</v>
      </c>
      <c r="D119" s="103"/>
      <c r="E119" s="196">
        <v>223521</v>
      </c>
      <c r="F119" s="103"/>
      <c r="G119" s="188">
        <f t="shared" si="32"/>
        <v>19.4823498649002</v>
      </c>
      <c r="H119" s="103"/>
      <c r="I119" s="188">
        <f t="shared" si="33"/>
        <v>321.15675677575013</v>
      </c>
      <c r="J119" s="103"/>
      <c r="K119" s="196">
        <v>1813401</v>
      </c>
      <c r="L119" s="103"/>
      <c r="M119" s="188">
        <f t="shared" si="34"/>
        <v>158.05813649437812</v>
      </c>
      <c r="N119" s="103"/>
      <c r="O119" s="188">
        <f t="shared" si="35"/>
        <v>141.03156824637054</v>
      </c>
      <c r="P119" s="103"/>
      <c r="Q119" s="196">
        <v>289337</v>
      </c>
      <c r="R119" s="103"/>
      <c r="S119" s="196">
        <v>307054</v>
      </c>
      <c r="T119" s="103"/>
      <c r="U119" s="196">
        <v>0</v>
      </c>
      <c r="V119" s="103"/>
      <c r="W119" s="196">
        <v>0</v>
      </c>
      <c r="X119" s="103"/>
      <c r="Y119" s="196">
        <v>0</v>
      </c>
      <c r="Z119" s="103"/>
      <c r="AA119" s="196">
        <v>0</v>
      </c>
      <c r="AB119" s="103"/>
      <c r="AC119" s="103"/>
      <c r="AD119" s="196">
        <v>0</v>
      </c>
      <c r="AE119" s="103"/>
      <c r="AF119" s="196">
        <v>99843</v>
      </c>
      <c r="AG119" s="103"/>
      <c r="AH119" s="193">
        <f t="shared" si="36"/>
        <v>8.7024317963915276</v>
      </c>
      <c r="AI119" s="112"/>
      <c r="AJ119" s="193">
        <f t="shared" si="37"/>
        <v>155.194887903401</v>
      </c>
      <c r="AK119" s="103"/>
      <c r="AL119" s="190">
        <f t="shared" si="38"/>
        <v>2136765</v>
      </c>
      <c r="AM119" s="103"/>
      <c r="AN119" s="196">
        <v>230621</v>
      </c>
      <c r="AO119" s="103"/>
      <c r="AP119" s="193">
        <f t="shared" si="39"/>
        <v>10.792997826153087</v>
      </c>
      <c r="AQ119" s="103"/>
      <c r="AR119" s="196">
        <v>0</v>
      </c>
      <c r="AS119" s="103"/>
      <c r="AT119" s="193">
        <f t="shared" si="40"/>
        <v>0</v>
      </c>
      <c r="AU119" s="103"/>
      <c r="AV119" s="196">
        <v>0</v>
      </c>
      <c r="AW119" s="103"/>
      <c r="AX119" s="193">
        <f t="shared" si="41"/>
        <v>0</v>
      </c>
      <c r="AY119" s="103"/>
      <c r="AZ119" s="196">
        <v>49211</v>
      </c>
      <c r="BA119" s="103"/>
      <c r="BB119" s="103">
        <v>40</v>
      </c>
      <c r="BC119" s="103"/>
      <c r="BD119" s="190">
        <v>11473</v>
      </c>
      <c r="BE119" s="103"/>
      <c r="BF119" s="190">
        <f t="shared" si="42"/>
        <v>11473</v>
      </c>
      <c r="BG119" s="103"/>
      <c r="BH119" s="190">
        <f t="shared" si="43"/>
        <v>11473</v>
      </c>
      <c r="BI119" s="103"/>
      <c r="BJ119" s="190">
        <f t="shared" si="44"/>
        <v>11473</v>
      </c>
    </row>
    <row r="120" spans="1:62" ht="9.75" customHeight="1" x14ac:dyDescent="0.25">
      <c r="A120" s="103">
        <v>41</v>
      </c>
      <c r="B120" s="103"/>
      <c r="C120" s="13" t="s">
        <v>161</v>
      </c>
      <c r="D120" s="103"/>
      <c r="E120" s="190">
        <v>286459</v>
      </c>
      <c r="F120" s="103"/>
      <c r="G120" s="188">
        <f t="shared" si="32"/>
        <v>8.2679308453834395</v>
      </c>
      <c r="H120" s="103"/>
      <c r="I120" s="188">
        <f t="shared" si="33"/>
        <v>136.29268922705145</v>
      </c>
      <c r="J120" s="103"/>
      <c r="K120" s="190">
        <v>2067233</v>
      </c>
      <c r="L120" s="103"/>
      <c r="M120" s="188">
        <f t="shared" si="34"/>
        <v>59.665569890611017</v>
      </c>
      <c r="N120" s="103"/>
      <c r="O120" s="188">
        <f t="shared" si="35"/>
        <v>53.238188672973486</v>
      </c>
      <c r="P120" s="103"/>
      <c r="Q120" s="190">
        <v>392948</v>
      </c>
      <c r="R120" s="103"/>
      <c r="S120" s="190">
        <v>442165</v>
      </c>
      <c r="T120" s="103"/>
      <c r="U120" s="190">
        <v>0</v>
      </c>
      <c r="V120" s="103"/>
      <c r="W120" s="190">
        <v>0</v>
      </c>
      <c r="X120" s="103"/>
      <c r="Y120" s="190">
        <v>0</v>
      </c>
      <c r="Z120" s="103"/>
      <c r="AA120" s="190">
        <v>0</v>
      </c>
      <c r="AB120" s="103"/>
      <c r="AC120" s="103"/>
      <c r="AD120" s="190">
        <v>0</v>
      </c>
      <c r="AE120" s="103"/>
      <c r="AF120" s="190">
        <v>181630</v>
      </c>
      <c r="AG120" s="103"/>
      <c r="AH120" s="193">
        <f t="shared" si="36"/>
        <v>5.2423009207146363</v>
      </c>
      <c r="AI120" s="112"/>
      <c r="AJ120" s="193">
        <f t="shared" si="37"/>
        <v>93.488615915789751</v>
      </c>
      <c r="AK120" s="103"/>
      <c r="AL120" s="190">
        <f t="shared" si="38"/>
        <v>2535322</v>
      </c>
      <c r="AM120" s="103"/>
      <c r="AN120" s="190">
        <v>310389</v>
      </c>
      <c r="AO120" s="103"/>
      <c r="AP120" s="193">
        <f t="shared" si="39"/>
        <v>12.242586937674977</v>
      </c>
      <c r="AQ120" s="103"/>
      <c r="AR120" s="190">
        <v>0</v>
      </c>
      <c r="AS120" s="103"/>
      <c r="AT120" s="193">
        <f t="shared" si="40"/>
        <v>0</v>
      </c>
      <c r="AU120" s="103"/>
      <c r="AV120" s="190">
        <v>0</v>
      </c>
      <c r="AW120" s="103"/>
      <c r="AX120" s="193">
        <f t="shared" si="41"/>
        <v>0</v>
      </c>
      <c r="AY120" s="103"/>
      <c r="AZ120" s="190">
        <v>0</v>
      </c>
      <c r="BA120" s="103"/>
      <c r="BB120" s="103">
        <v>41</v>
      </c>
      <c r="BC120" s="103"/>
      <c r="BD120" s="190">
        <v>34647</v>
      </c>
      <c r="BE120" s="103"/>
      <c r="BF120" s="190">
        <f t="shared" si="42"/>
        <v>34647</v>
      </c>
      <c r="BG120" s="103"/>
      <c r="BH120" s="190">
        <f t="shared" si="43"/>
        <v>34647</v>
      </c>
      <c r="BI120" s="103"/>
      <c r="BJ120" s="190">
        <f t="shared" si="44"/>
        <v>34647</v>
      </c>
    </row>
    <row r="121" spans="1:62" ht="9.75" customHeight="1" x14ac:dyDescent="0.25">
      <c r="A121" s="103">
        <v>42</v>
      </c>
      <c r="B121" s="103"/>
      <c r="C121" s="13" t="s">
        <v>162</v>
      </c>
      <c r="D121" s="103"/>
      <c r="E121" s="190">
        <v>569201</v>
      </c>
      <c r="F121" s="103"/>
      <c r="G121" s="188">
        <f t="shared" si="32"/>
        <v>5.3019458442393139</v>
      </c>
      <c r="H121" s="103"/>
      <c r="I121" s="188">
        <f t="shared" si="33"/>
        <v>87.399915500146307</v>
      </c>
      <c r="J121" s="103"/>
      <c r="K121" s="190">
        <v>10331527</v>
      </c>
      <c r="L121" s="103"/>
      <c r="M121" s="188">
        <f t="shared" si="34"/>
        <v>96.23524316066954</v>
      </c>
      <c r="N121" s="103"/>
      <c r="O121" s="188">
        <f t="shared" si="35"/>
        <v>85.868450460965491</v>
      </c>
      <c r="P121" s="103"/>
      <c r="Q121" s="190">
        <v>2266489</v>
      </c>
      <c r="R121" s="103"/>
      <c r="S121" s="190">
        <v>1783143</v>
      </c>
      <c r="T121" s="103"/>
      <c r="U121" s="190">
        <v>0</v>
      </c>
      <c r="V121" s="103"/>
      <c r="W121" s="190">
        <v>0</v>
      </c>
      <c r="X121" s="103"/>
      <c r="Y121" s="190">
        <v>0</v>
      </c>
      <c r="Z121" s="103"/>
      <c r="AA121" s="190">
        <v>0</v>
      </c>
      <c r="AB121" s="103"/>
      <c r="AC121" s="103"/>
      <c r="AD121" s="190">
        <v>0</v>
      </c>
      <c r="AE121" s="103"/>
      <c r="AF121" s="190">
        <v>549136</v>
      </c>
      <c r="AG121" s="103"/>
      <c r="AH121" s="193">
        <f t="shared" si="36"/>
        <v>5.1150460612722037</v>
      </c>
      <c r="AI121" s="112"/>
      <c r="AJ121" s="193">
        <f t="shared" si="37"/>
        <v>91.219215349557174</v>
      </c>
      <c r="AK121" s="103"/>
      <c r="AL121" s="190">
        <f t="shared" si="38"/>
        <v>11449864</v>
      </c>
      <c r="AM121" s="103"/>
      <c r="AN121" s="190">
        <v>601678</v>
      </c>
      <c r="AO121" s="103"/>
      <c r="AP121" s="193">
        <f t="shared" si="39"/>
        <v>5.2548921105089113</v>
      </c>
      <c r="AQ121" s="103"/>
      <c r="AR121" s="190">
        <v>0</v>
      </c>
      <c r="AS121" s="103"/>
      <c r="AT121" s="193">
        <f t="shared" si="40"/>
        <v>0</v>
      </c>
      <c r="AU121" s="103"/>
      <c r="AV121" s="190">
        <v>0</v>
      </c>
      <c r="AW121" s="103"/>
      <c r="AX121" s="193">
        <f t="shared" si="41"/>
        <v>0</v>
      </c>
      <c r="AY121" s="103"/>
      <c r="AZ121" s="190">
        <v>0</v>
      </c>
      <c r="BA121" s="103"/>
      <c r="BB121" s="103">
        <v>42</v>
      </c>
      <c r="BC121" s="103"/>
      <c r="BD121" s="190">
        <v>107357</v>
      </c>
      <c r="BE121" s="103"/>
      <c r="BF121" s="190">
        <f t="shared" si="42"/>
        <v>107357</v>
      </c>
      <c r="BG121" s="103"/>
      <c r="BH121" s="190">
        <f t="shared" si="43"/>
        <v>107357</v>
      </c>
      <c r="BI121" s="103"/>
      <c r="BJ121" s="190">
        <f t="shared" si="44"/>
        <v>107357</v>
      </c>
    </row>
    <row r="122" spans="1:62" ht="9.75" customHeight="1" x14ac:dyDescent="0.25">
      <c r="A122" s="103">
        <v>43</v>
      </c>
      <c r="B122" s="103"/>
      <c r="C122" s="13" t="s">
        <v>163</v>
      </c>
      <c r="D122" s="103"/>
      <c r="E122" s="190">
        <v>1122211</v>
      </c>
      <c r="F122" s="103"/>
      <c r="G122" s="188">
        <f t="shared" si="32"/>
        <v>3.4319113864822794</v>
      </c>
      <c r="H122" s="103"/>
      <c r="I122" s="188">
        <f t="shared" si="33"/>
        <v>56.573336279630702</v>
      </c>
      <c r="J122" s="103"/>
      <c r="K122" s="190">
        <v>49930129</v>
      </c>
      <c r="L122" s="103"/>
      <c r="M122" s="188">
        <f t="shared" si="34"/>
        <v>152.69479468979458</v>
      </c>
      <c r="N122" s="103"/>
      <c r="O122" s="188">
        <f t="shared" si="35"/>
        <v>136.2459841409383</v>
      </c>
      <c r="P122" s="103"/>
      <c r="Q122" s="190">
        <v>0</v>
      </c>
      <c r="R122" s="103"/>
      <c r="S122" s="190">
        <v>0</v>
      </c>
      <c r="T122" s="103"/>
      <c r="U122" s="190">
        <v>0</v>
      </c>
      <c r="V122" s="103"/>
      <c r="W122" s="190">
        <v>0</v>
      </c>
      <c r="X122" s="103"/>
      <c r="Y122" s="190">
        <v>0</v>
      </c>
      <c r="Z122" s="103"/>
      <c r="AA122" s="190">
        <v>0</v>
      </c>
      <c r="AB122" s="103"/>
      <c r="AC122" s="103"/>
      <c r="AD122" s="190">
        <v>0</v>
      </c>
      <c r="AE122" s="103"/>
      <c r="AF122" s="190">
        <v>1662328</v>
      </c>
      <c r="AG122" s="103"/>
      <c r="AH122" s="193">
        <f t="shared" si="36"/>
        <v>5.0836806904123328</v>
      </c>
      <c r="AI122" s="112"/>
      <c r="AJ122" s="193">
        <f t="shared" si="37"/>
        <v>90.659860754366349</v>
      </c>
      <c r="AK122" s="103"/>
      <c r="AL122" s="190">
        <f t="shared" si="38"/>
        <v>52714668</v>
      </c>
      <c r="AM122" s="103"/>
      <c r="AN122" s="190">
        <v>882552</v>
      </c>
      <c r="AO122" s="103"/>
      <c r="AP122" s="193">
        <f t="shared" si="39"/>
        <v>1.6742057447843548</v>
      </c>
      <c r="AQ122" s="103"/>
      <c r="AR122" s="190">
        <v>0</v>
      </c>
      <c r="AS122" s="103"/>
      <c r="AT122" s="193">
        <f t="shared" si="40"/>
        <v>0</v>
      </c>
      <c r="AU122" s="103"/>
      <c r="AV122" s="190">
        <v>0</v>
      </c>
      <c r="AW122" s="103"/>
      <c r="AX122" s="193">
        <f t="shared" si="41"/>
        <v>0</v>
      </c>
      <c r="AY122" s="103"/>
      <c r="AZ122" s="190">
        <v>1105190</v>
      </c>
      <c r="BA122" s="103"/>
      <c r="BB122" s="103">
        <v>43</v>
      </c>
      <c r="BC122" s="103"/>
      <c r="BD122" s="190">
        <v>326993</v>
      </c>
      <c r="BE122" s="103"/>
      <c r="BF122" s="190">
        <f t="shared" si="42"/>
        <v>326993</v>
      </c>
      <c r="BG122" s="103"/>
      <c r="BH122" s="190">
        <f t="shared" si="43"/>
        <v>326993</v>
      </c>
      <c r="BI122" s="103"/>
      <c r="BJ122" s="190">
        <f t="shared" si="44"/>
        <v>326993</v>
      </c>
    </row>
    <row r="123" spans="1:62" ht="9.75" customHeight="1" x14ac:dyDescent="0.25">
      <c r="A123" s="103">
        <v>44</v>
      </c>
      <c r="B123" s="103"/>
      <c r="C123" s="13" t="s">
        <v>164</v>
      </c>
      <c r="D123" s="103"/>
      <c r="E123" s="190">
        <v>162041</v>
      </c>
      <c r="F123" s="103"/>
      <c r="G123" s="188">
        <f t="shared" si="32"/>
        <v>3.1502196819471986</v>
      </c>
      <c r="H123" s="103"/>
      <c r="I123" s="188">
        <f t="shared" si="33"/>
        <v>51.929789948389256</v>
      </c>
      <c r="J123" s="103"/>
      <c r="K123" s="190">
        <v>2080445</v>
      </c>
      <c r="L123" s="103"/>
      <c r="M123" s="188">
        <f t="shared" si="34"/>
        <v>40.445682180489129</v>
      </c>
      <c r="N123" s="103"/>
      <c r="O123" s="188">
        <f t="shared" si="35"/>
        <v>36.088733634484875</v>
      </c>
      <c r="P123" s="103"/>
      <c r="Q123" s="190">
        <v>566936</v>
      </c>
      <c r="R123" s="103"/>
      <c r="S123" s="190">
        <v>555758</v>
      </c>
      <c r="T123" s="103"/>
      <c r="U123" s="190">
        <v>0</v>
      </c>
      <c r="V123" s="103"/>
      <c r="W123" s="190">
        <v>0</v>
      </c>
      <c r="X123" s="103"/>
      <c r="Y123" s="190">
        <v>0</v>
      </c>
      <c r="Z123" s="103"/>
      <c r="AA123" s="190">
        <v>0</v>
      </c>
      <c r="AB123" s="103"/>
      <c r="AC123" s="103"/>
      <c r="AD123" s="190">
        <v>0</v>
      </c>
      <c r="AE123" s="103"/>
      <c r="AF123" s="190">
        <v>435636</v>
      </c>
      <c r="AG123" s="103"/>
      <c r="AH123" s="193">
        <f t="shared" si="36"/>
        <v>8.4691473229907857</v>
      </c>
      <c r="AI123" s="112"/>
      <c r="AJ123" s="193">
        <f t="shared" si="37"/>
        <v>151.03460735813496</v>
      </c>
      <c r="AK123" s="103"/>
      <c r="AL123" s="190">
        <f t="shared" si="38"/>
        <v>2678122</v>
      </c>
      <c r="AM123" s="103"/>
      <c r="AN123" s="190">
        <v>414894</v>
      </c>
      <c r="AO123" s="103"/>
      <c r="AP123" s="193">
        <f t="shared" si="39"/>
        <v>15.491975346903539</v>
      </c>
      <c r="AQ123" s="103"/>
      <c r="AR123" s="190">
        <v>0</v>
      </c>
      <c r="AS123" s="103"/>
      <c r="AT123" s="193">
        <f t="shared" si="40"/>
        <v>0</v>
      </c>
      <c r="AU123" s="103"/>
      <c r="AV123" s="190">
        <v>0</v>
      </c>
      <c r="AW123" s="103"/>
      <c r="AX123" s="193">
        <f t="shared" si="41"/>
        <v>0</v>
      </c>
      <c r="AY123" s="103"/>
      <c r="AZ123" s="190">
        <v>27018</v>
      </c>
      <c r="BA123" s="103"/>
      <c r="BB123" s="103">
        <v>44</v>
      </c>
      <c r="BC123" s="103"/>
      <c r="BD123" s="190">
        <v>51438</v>
      </c>
      <c r="BE123" s="103"/>
      <c r="BF123" s="190">
        <f t="shared" si="42"/>
        <v>51438</v>
      </c>
      <c r="BG123" s="103"/>
      <c r="BH123" s="190">
        <f t="shared" si="43"/>
        <v>51438</v>
      </c>
      <c r="BI123" s="103"/>
      <c r="BJ123" s="190">
        <f t="shared" si="44"/>
        <v>51438</v>
      </c>
    </row>
    <row r="124" spans="1:62" ht="9.75" customHeight="1" x14ac:dyDescent="0.25">
      <c r="A124" s="103">
        <v>45</v>
      </c>
      <c r="B124" s="103"/>
      <c r="C124" s="13" t="s">
        <v>165</v>
      </c>
      <c r="D124" s="103"/>
      <c r="E124" s="190">
        <v>32304</v>
      </c>
      <c r="F124" s="103"/>
      <c r="G124" s="188">
        <f t="shared" si="32"/>
        <v>14.262251655629139</v>
      </c>
      <c r="H124" s="103"/>
      <c r="I124" s="188">
        <f t="shared" si="33"/>
        <v>235.10605844799053</v>
      </c>
      <c r="J124" s="103"/>
      <c r="K124" s="190">
        <v>630370</v>
      </c>
      <c r="L124" s="103"/>
      <c r="M124" s="188">
        <f t="shared" si="34"/>
        <v>278.3090507726269</v>
      </c>
      <c r="N124" s="103"/>
      <c r="O124" s="188">
        <f t="shared" si="35"/>
        <v>248.32863880448448</v>
      </c>
      <c r="P124" s="103"/>
      <c r="Q124" s="190">
        <v>174239</v>
      </c>
      <c r="R124" s="103"/>
      <c r="S124" s="190">
        <v>175699</v>
      </c>
      <c r="T124" s="103"/>
      <c r="U124" s="190">
        <v>0</v>
      </c>
      <c r="V124" s="103"/>
      <c r="W124" s="190">
        <v>0</v>
      </c>
      <c r="X124" s="103"/>
      <c r="Y124" s="190">
        <v>0</v>
      </c>
      <c r="Z124" s="103"/>
      <c r="AA124" s="190">
        <v>0</v>
      </c>
      <c r="AB124" s="103"/>
      <c r="AC124" s="103"/>
      <c r="AD124" s="190">
        <v>0</v>
      </c>
      <c r="AE124" s="103"/>
      <c r="AF124" s="190">
        <v>90606</v>
      </c>
      <c r="AG124" s="103"/>
      <c r="AH124" s="193">
        <f t="shared" si="36"/>
        <v>40.002649006622519</v>
      </c>
      <c r="AI124" s="112"/>
      <c r="AJ124" s="193">
        <f t="shared" si="37"/>
        <v>713.38756495582254</v>
      </c>
      <c r="AK124" s="103"/>
      <c r="AL124" s="190">
        <f t="shared" si="38"/>
        <v>753280</v>
      </c>
      <c r="AM124" s="103"/>
      <c r="AN124" s="190">
        <v>183236</v>
      </c>
      <c r="AO124" s="103"/>
      <c r="AP124" s="193">
        <f t="shared" si="39"/>
        <v>24.325084961767203</v>
      </c>
      <c r="AQ124" s="103"/>
      <c r="AR124" s="190">
        <v>0</v>
      </c>
      <c r="AS124" s="103"/>
      <c r="AT124" s="193">
        <f t="shared" si="40"/>
        <v>0</v>
      </c>
      <c r="AU124" s="103"/>
      <c r="AV124" s="190">
        <v>0</v>
      </c>
      <c r="AW124" s="103"/>
      <c r="AX124" s="193">
        <f t="shared" si="41"/>
        <v>0</v>
      </c>
      <c r="AY124" s="103"/>
      <c r="AZ124" s="190">
        <v>276</v>
      </c>
      <c r="BA124" s="103"/>
      <c r="BB124" s="103">
        <v>45</v>
      </c>
      <c r="BC124" s="103"/>
      <c r="BD124" s="190">
        <v>2265</v>
      </c>
      <c r="BE124" s="103"/>
      <c r="BF124" s="190">
        <f t="shared" si="42"/>
        <v>2265</v>
      </c>
      <c r="BG124" s="103"/>
      <c r="BH124" s="190">
        <f t="shared" si="43"/>
        <v>2265</v>
      </c>
      <c r="BI124" s="103"/>
      <c r="BJ124" s="190">
        <f t="shared" si="44"/>
        <v>2265</v>
      </c>
    </row>
    <row r="125" spans="1:62" ht="9.75" customHeight="1" x14ac:dyDescent="0.25">
      <c r="A125" s="103">
        <v>46</v>
      </c>
      <c r="B125" s="103"/>
      <c r="C125" s="13" t="s">
        <v>166</v>
      </c>
      <c r="D125" s="103"/>
      <c r="E125" s="190">
        <v>336381</v>
      </c>
      <c r="F125" s="103"/>
      <c r="G125" s="188">
        <f t="shared" si="32"/>
        <v>8.9720740424623919</v>
      </c>
      <c r="H125" s="103"/>
      <c r="I125" s="188">
        <f t="shared" si="33"/>
        <v>147.90013632905652</v>
      </c>
      <c r="J125" s="103"/>
      <c r="K125" s="190">
        <v>3158411</v>
      </c>
      <c r="L125" s="103"/>
      <c r="M125" s="188">
        <f t="shared" si="34"/>
        <v>84.242265016536862</v>
      </c>
      <c r="N125" s="103"/>
      <c r="O125" s="188">
        <f t="shared" si="35"/>
        <v>75.167397335037762</v>
      </c>
      <c r="P125" s="103"/>
      <c r="Q125" s="190">
        <v>672559</v>
      </c>
      <c r="R125" s="103"/>
      <c r="S125" s="190">
        <v>737571</v>
      </c>
      <c r="T125" s="103"/>
      <c r="U125" s="190">
        <v>0</v>
      </c>
      <c r="V125" s="103"/>
      <c r="W125" s="190">
        <v>0</v>
      </c>
      <c r="X125" s="103"/>
      <c r="Y125" s="190">
        <v>0</v>
      </c>
      <c r="Z125" s="103"/>
      <c r="AA125" s="190">
        <v>0</v>
      </c>
      <c r="AB125" s="103"/>
      <c r="AC125" s="103"/>
      <c r="AD125" s="190">
        <v>0</v>
      </c>
      <c r="AE125" s="103"/>
      <c r="AF125" s="190">
        <v>282136</v>
      </c>
      <c r="AG125" s="103"/>
      <c r="AH125" s="193">
        <f t="shared" si="36"/>
        <v>7.5252320495038942</v>
      </c>
      <c r="AI125" s="112"/>
      <c r="AJ125" s="193">
        <f t="shared" si="37"/>
        <v>134.20128668564791</v>
      </c>
      <c r="AK125" s="103"/>
      <c r="AL125" s="190">
        <f t="shared" si="38"/>
        <v>3776928</v>
      </c>
      <c r="AM125" s="103"/>
      <c r="AN125" s="190">
        <v>306104</v>
      </c>
      <c r="AO125" s="103"/>
      <c r="AP125" s="193">
        <f t="shared" si="39"/>
        <v>8.104575994035363</v>
      </c>
      <c r="AQ125" s="103"/>
      <c r="AR125" s="190">
        <v>0</v>
      </c>
      <c r="AS125" s="103"/>
      <c r="AT125" s="193">
        <f t="shared" si="40"/>
        <v>0</v>
      </c>
      <c r="AU125" s="103"/>
      <c r="AV125" s="190">
        <v>0</v>
      </c>
      <c r="AW125" s="103"/>
      <c r="AX125" s="193">
        <f t="shared" si="41"/>
        <v>0</v>
      </c>
      <c r="AY125" s="103"/>
      <c r="AZ125" s="190">
        <v>111744</v>
      </c>
      <c r="BA125" s="103"/>
      <c r="BB125" s="103">
        <v>46</v>
      </c>
      <c r="BC125" s="103"/>
      <c r="BD125" s="190">
        <v>37492</v>
      </c>
      <c r="BE125" s="103"/>
      <c r="BF125" s="190">
        <f t="shared" si="42"/>
        <v>37492</v>
      </c>
      <c r="BG125" s="103"/>
      <c r="BH125" s="190">
        <f t="shared" si="43"/>
        <v>37492</v>
      </c>
      <c r="BI125" s="103"/>
      <c r="BJ125" s="190">
        <f t="shared" si="44"/>
        <v>37492</v>
      </c>
    </row>
    <row r="126" spans="1:62" ht="9.75" customHeight="1" x14ac:dyDescent="0.25">
      <c r="A126" s="103">
        <v>47</v>
      </c>
      <c r="B126" s="103"/>
      <c r="C126" s="13" t="s">
        <v>167</v>
      </c>
      <c r="D126" s="103"/>
      <c r="E126" s="190">
        <v>237264</v>
      </c>
      <c r="F126" s="103"/>
      <c r="G126" s="188">
        <f t="shared" si="32"/>
        <v>3.1286047707583369</v>
      </c>
      <c r="H126" s="103"/>
      <c r="I126" s="188">
        <f t="shared" si="33"/>
        <v>51.573478988800289</v>
      </c>
      <c r="J126" s="103"/>
      <c r="K126" s="190">
        <v>7915216</v>
      </c>
      <c r="L126" s="103"/>
      <c r="M126" s="188">
        <f t="shared" si="34"/>
        <v>104.3714281946807</v>
      </c>
      <c r="N126" s="103"/>
      <c r="O126" s="188">
        <f t="shared" si="35"/>
        <v>93.12817754834677</v>
      </c>
      <c r="P126" s="103"/>
      <c r="Q126" s="190">
        <v>1081926</v>
      </c>
      <c r="R126" s="103"/>
      <c r="S126" s="190">
        <v>2024553</v>
      </c>
      <c r="T126" s="103"/>
      <c r="U126" s="190">
        <v>0</v>
      </c>
      <c r="V126" s="103"/>
      <c r="W126" s="190">
        <v>0</v>
      </c>
      <c r="X126" s="103"/>
      <c r="Y126" s="190">
        <v>0</v>
      </c>
      <c r="Z126" s="103"/>
      <c r="AA126" s="190">
        <v>0</v>
      </c>
      <c r="AB126" s="103"/>
      <c r="AC126" s="103"/>
      <c r="AD126" s="190">
        <v>0</v>
      </c>
      <c r="AE126" s="103"/>
      <c r="AF126" s="190">
        <v>368791</v>
      </c>
      <c r="AG126" s="103"/>
      <c r="AH126" s="193">
        <f t="shared" si="36"/>
        <v>4.862942890673418</v>
      </c>
      <c r="AI126" s="112"/>
      <c r="AJ126" s="193">
        <f t="shared" si="37"/>
        <v>86.723331415437301</v>
      </c>
      <c r="AK126" s="103"/>
      <c r="AL126" s="190">
        <f t="shared" si="38"/>
        <v>8521271</v>
      </c>
      <c r="AM126" s="103"/>
      <c r="AN126" s="190">
        <v>411257</v>
      </c>
      <c r="AO126" s="103"/>
      <c r="AP126" s="193">
        <f t="shared" si="39"/>
        <v>4.8262401230990069</v>
      </c>
      <c r="AQ126" s="103"/>
      <c r="AR126" s="190">
        <v>74259</v>
      </c>
      <c r="AS126" s="103"/>
      <c r="AT126" s="193">
        <f t="shared" si="40"/>
        <v>0.87145450485027409</v>
      </c>
      <c r="AU126" s="103"/>
      <c r="AV126" s="190">
        <v>0</v>
      </c>
      <c r="AW126" s="103"/>
      <c r="AX126" s="193">
        <f t="shared" si="41"/>
        <v>0</v>
      </c>
      <c r="AY126" s="103"/>
      <c r="AZ126" s="190">
        <v>166331</v>
      </c>
      <c r="BA126" s="103"/>
      <c r="BB126" s="103">
        <v>47</v>
      </c>
      <c r="BC126" s="103"/>
      <c r="BD126" s="190">
        <v>75837</v>
      </c>
      <c r="BE126" s="103"/>
      <c r="BF126" s="190">
        <f t="shared" si="42"/>
        <v>75837</v>
      </c>
      <c r="BG126" s="103"/>
      <c r="BH126" s="190">
        <f t="shared" si="43"/>
        <v>75837</v>
      </c>
      <c r="BI126" s="103"/>
      <c r="BJ126" s="190">
        <f t="shared" si="44"/>
        <v>75837</v>
      </c>
    </row>
    <row r="127" spans="1:62" ht="9.75" customHeight="1" x14ac:dyDescent="0.25">
      <c r="A127" s="103">
        <v>48</v>
      </c>
      <c r="B127" s="103"/>
      <c r="C127" s="13" t="s">
        <v>168</v>
      </c>
      <c r="D127" s="103"/>
      <c r="E127" s="190">
        <v>65415</v>
      </c>
      <c r="F127" s="103"/>
      <c r="G127" s="188">
        <f t="shared" si="32"/>
        <v>9.4257925072046103</v>
      </c>
      <c r="H127" s="103"/>
      <c r="I127" s="188">
        <f t="shared" si="33"/>
        <v>155.37945743951488</v>
      </c>
      <c r="J127" s="103"/>
      <c r="K127" s="190">
        <v>1199400</v>
      </c>
      <c r="L127" s="103"/>
      <c r="M127" s="188">
        <f t="shared" si="34"/>
        <v>172.82420749279538</v>
      </c>
      <c r="N127" s="103"/>
      <c r="O127" s="188">
        <f t="shared" si="35"/>
        <v>154.20698708865271</v>
      </c>
      <c r="P127" s="103"/>
      <c r="Q127" s="190">
        <v>200007</v>
      </c>
      <c r="R127" s="103"/>
      <c r="S127" s="190">
        <v>231928</v>
      </c>
      <c r="T127" s="103"/>
      <c r="U127" s="190">
        <v>0</v>
      </c>
      <c r="V127" s="103"/>
      <c r="W127" s="190">
        <v>0</v>
      </c>
      <c r="X127" s="103"/>
      <c r="Y127" s="190">
        <v>0</v>
      </c>
      <c r="Z127" s="103"/>
      <c r="AA127" s="190">
        <v>0</v>
      </c>
      <c r="AB127" s="103"/>
      <c r="AC127" s="103"/>
      <c r="AD127" s="190">
        <v>0</v>
      </c>
      <c r="AE127" s="103"/>
      <c r="AF127" s="190">
        <v>119581</v>
      </c>
      <c r="AG127" s="103"/>
      <c r="AH127" s="193">
        <f t="shared" si="36"/>
        <v>17.230691642651298</v>
      </c>
      <c r="AI127" s="112"/>
      <c r="AJ127" s="193">
        <f t="shared" si="37"/>
        <v>307.28367892387973</v>
      </c>
      <c r="AK127" s="103"/>
      <c r="AL127" s="190">
        <f t="shared" si="38"/>
        <v>1384396</v>
      </c>
      <c r="AM127" s="103"/>
      <c r="AN127" s="190">
        <v>189317</v>
      </c>
      <c r="AO127" s="103"/>
      <c r="AP127" s="193">
        <f t="shared" si="39"/>
        <v>13.675061181916156</v>
      </c>
      <c r="AQ127" s="103"/>
      <c r="AR127" s="190">
        <v>0</v>
      </c>
      <c r="AS127" s="103"/>
      <c r="AT127" s="193">
        <f t="shared" si="40"/>
        <v>0</v>
      </c>
      <c r="AU127" s="103"/>
      <c r="AV127" s="190">
        <v>0</v>
      </c>
      <c r="AW127" s="103"/>
      <c r="AX127" s="193">
        <f t="shared" si="41"/>
        <v>0</v>
      </c>
      <c r="AY127" s="103"/>
      <c r="AZ127" s="190">
        <v>0</v>
      </c>
      <c r="BA127" s="103"/>
      <c r="BB127" s="103">
        <v>48</v>
      </c>
      <c r="BC127" s="103"/>
      <c r="BD127" s="190">
        <v>6940</v>
      </c>
      <c r="BE127" s="103"/>
      <c r="BF127" s="190">
        <f t="shared" si="42"/>
        <v>6940</v>
      </c>
      <c r="BG127" s="103"/>
      <c r="BH127" s="190">
        <f t="shared" si="43"/>
        <v>6940</v>
      </c>
      <c r="BI127" s="103"/>
      <c r="BJ127" s="190">
        <f t="shared" si="44"/>
        <v>6940</v>
      </c>
    </row>
    <row r="128" spans="1:62" ht="9.75" customHeight="1" x14ac:dyDescent="0.25">
      <c r="A128" s="103">
        <v>49</v>
      </c>
      <c r="B128" s="103"/>
      <c r="C128" s="13" t="s">
        <v>169</v>
      </c>
      <c r="D128" s="103"/>
      <c r="E128" s="190">
        <v>99342</v>
      </c>
      <c r="F128" s="103"/>
      <c r="G128" s="188">
        <f t="shared" si="32"/>
        <v>3.8410857209140472</v>
      </c>
      <c r="H128" s="103"/>
      <c r="I128" s="188">
        <f t="shared" si="33"/>
        <v>63.318369764463654</v>
      </c>
      <c r="J128" s="103"/>
      <c r="K128" s="190">
        <v>2922659</v>
      </c>
      <c r="L128" s="103"/>
      <c r="M128" s="188">
        <f t="shared" si="34"/>
        <v>113.00541313846036</v>
      </c>
      <c r="N128" s="103"/>
      <c r="O128" s="188">
        <f t="shared" si="35"/>
        <v>100.83207982028142</v>
      </c>
      <c r="P128" s="103"/>
      <c r="Q128" s="190">
        <v>405907</v>
      </c>
      <c r="R128" s="103"/>
      <c r="S128" s="190">
        <v>354756</v>
      </c>
      <c r="T128" s="103"/>
      <c r="U128" s="190">
        <v>0</v>
      </c>
      <c r="V128" s="103"/>
      <c r="W128" s="190">
        <v>0</v>
      </c>
      <c r="X128" s="103"/>
      <c r="Y128" s="190">
        <v>0</v>
      </c>
      <c r="Z128" s="103"/>
      <c r="AA128" s="190">
        <v>0</v>
      </c>
      <c r="AB128" s="103"/>
      <c r="AC128" s="103"/>
      <c r="AD128" s="190">
        <v>0</v>
      </c>
      <c r="AE128" s="103"/>
      <c r="AF128" s="190">
        <v>301114</v>
      </c>
      <c r="AG128" s="103"/>
      <c r="AH128" s="193">
        <f t="shared" si="36"/>
        <v>11.642655531067549</v>
      </c>
      <c r="AI128" s="112"/>
      <c r="AJ128" s="193">
        <f t="shared" si="37"/>
        <v>207.62939168235306</v>
      </c>
      <c r="AK128" s="103"/>
      <c r="AL128" s="190">
        <f t="shared" si="38"/>
        <v>3323115</v>
      </c>
      <c r="AM128" s="103"/>
      <c r="AN128" s="190">
        <v>246983</v>
      </c>
      <c r="AO128" s="103"/>
      <c r="AP128" s="193">
        <f t="shared" si="39"/>
        <v>7.4322736348275642</v>
      </c>
      <c r="AQ128" s="103"/>
      <c r="AR128" s="190">
        <v>0</v>
      </c>
      <c r="AS128" s="103"/>
      <c r="AT128" s="193">
        <f t="shared" si="40"/>
        <v>0</v>
      </c>
      <c r="AU128" s="103"/>
      <c r="AV128" s="190">
        <v>0</v>
      </c>
      <c r="AW128" s="103"/>
      <c r="AX128" s="193">
        <f t="shared" si="41"/>
        <v>0</v>
      </c>
      <c r="AY128" s="103"/>
      <c r="AZ128" s="190">
        <v>0</v>
      </c>
      <c r="BA128" s="103"/>
      <c r="BB128" s="103">
        <v>49</v>
      </c>
      <c r="BC128" s="103"/>
      <c r="BD128" s="190">
        <v>25863</v>
      </c>
      <c r="BE128" s="103"/>
      <c r="BF128" s="190">
        <f t="shared" si="42"/>
        <v>25863</v>
      </c>
      <c r="BG128" s="103"/>
      <c r="BH128" s="190">
        <f t="shared" si="43"/>
        <v>25863</v>
      </c>
      <c r="BI128" s="103"/>
      <c r="BJ128" s="190">
        <f t="shared" si="44"/>
        <v>25863</v>
      </c>
    </row>
    <row r="129" spans="1:62" ht="9.75" customHeight="1" x14ac:dyDescent="0.25">
      <c r="A129" s="103">
        <v>50</v>
      </c>
      <c r="B129" s="103"/>
      <c r="C129" s="13" t="s">
        <v>170</v>
      </c>
      <c r="D129" s="103"/>
      <c r="E129" s="196">
        <v>78539</v>
      </c>
      <c r="F129" s="103"/>
      <c r="G129" s="188">
        <f t="shared" si="32"/>
        <v>4.6428824781272171</v>
      </c>
      <c r="H129" s="103"/>
      <c r="I129" s="188">
        <f t="shared" si="33"/>
        <v>76.53558678014906</v>
      </c>
      <c r="J129" s="103"/>
      <c r="K129" s="190">
        <v>1547933</v>
      </c>
      <c r="L129" s="103"/>
      <c r="M129" s="188">
        <f t="shared" si="34"/>
        <v>91.507034759990546</v>
      </c>
      <c r="N129" s="103"/>
      <c r="O129" s="188">
        <f t="shared" si="35"/>
        <v>81.649580996013015</v>
      </c>
      <c r="P129" s="103"/>
      <c r="Q129" s="196">
        <v>367887</v>
      </c>
      <c r="R129" s="103"/>
      <c r="S129" s="196">
        <v>232888</v>
      </c>
      <c r="T129" s="103"/>
      <c r="U129" s="196">
        <v>0</v>
      </c>
      <c r="V129" s="103"/>
      <c r="W129" s="196">
        <v>0</v>
      </c>
      <c r="X129" s="103"/>
      <c r="Y129" s="196">
        <v>0</v>
      </c>
      <c r="Z129" s="103"/>
      <c r="AA129" s="196">
        <v>0</v>
      </c>
      <c r="AB129" s="103"/>
      <c r="AC129" s="103"/>
      <c r="AD129" s="196">
        <v>0</v>
      </c>
      <c r="AE129" s="103"/>
      <c r="AF129" s="196">
        <v>157778</v>
      </c>
      <c r="AG129" s="103"/>
      <c r="AH129" s="193">
        <f t="shared" si="36"/>
        <v>9.3271458973752654</v>
      </c>
      <c r="AI129" s="112"/>
      <c r="AJ129" s="193">
        <f t="shared" si="37"/>
        <v>166.33573188152289</v>
      </c>
      <c r="AK129" s="103"/>
      <c r="AL129" s="190">
        <f t="shared" si="38"/>
        <v>1784250</v>
      </c>
      <c r="AM129" s="103"/>
      <c r="AN129" s="196">
        <v>211956</v>
      </c>
      <c r="AO129" s="103"/>
      <c r="AP129" s="193">
        <f t="shared" si="39"/>
        <v>11.879277007145859</v>
      </c>
      <c r="AQ129" s="103"/>
      <c r="AR129" s="196">
        <v>0</v>
      </c>
      <c r="AS129" s="103"/>
      <c r="AT129" s="193">
        <f t="shared" si="40"/>
        <v>0</v>
      </c>
      <c r="AU129" s="103"/>
      <c r="AV129" s="196">
        <v>0</v>
      </c>
      <c r="AW129" s="103"/>
      <c r="AX129" s="193">
        <f t="shared" si="41"/>
        <v>0</v>
      </c>
      <c r="AY129" s="103"/>
      <c r="AZ129" s="196">
        <v>0</v>
      </c>
      <c r="BA129" s="103"/>
      <c r="BB129" s="103">
        <v>50</v>
      </c>
      <c r="BC129" s="103"/>
      <c r="BD129" s="190">
        <v>16916</v>
      </c>
      <c r="BE129" s="103"/>
      <c r="BF129" s="190">
        <f t="shared" si="42"/>
        <v>16916</v>
      </c>
      <c r="BG129" s="103"/>
      <c r="BH129" s="190">
        <f t="shared" si="43"/>
        <v>16916</v>
      </c>
      <c r="BI129" s="103"/>
      <c r="BJ129" s="190">
        <f t="shared" si="44"/>
        <v>16916</v>
      </c>
    </row>
    <row r="130" spans="1:62" ht="8.85"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row>
    <row r="131" spans="1:62" ht="8.85" customHeight="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row>
    <row r="132" spans="1:62" ht="0.6" customHeight="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row>
    <row r="133" spans="1:62" ht="9.6" customHeight="1" x14ac:dyDescent="0.25">
      <c r="A133" s="163" t="s">
        <v>418</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64" t="s">
        <v>419</v>
      </c>
      <c r="BD133" s="103"/>
      <c r="BE133" s="103"/>
      <c r="BF133" s="103"/>
      <c r="BG133" s="103"/>
      <c r="BH133" s="103"/>
      <c r="BI133" s="103"/>
      <c r="BJ133" s="103"/>
    </row>
    <row r="134" spans="1:62" ht="10.5" customHeight="1" x14ac:dyDescent="0.25">
      <c r="A134" s="174"/>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80" t="s">
        <v>40</v>
      </c>
      <c r="AB134" s="103"/>
      <c r="AC134" s="103"/>
      <c r="AD134" s="174" t="s">
        <v>41</v>
      </c>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80" t="s">
        <v>386</v>
      </c>
      <c r="BC134" s="103"/>
      <c r="BD134" s="103"/>
      <c r="BE134" s="103"/>
      <c r="BF134" s="103"/>
      <c r="BG134" s="103"/>
      <c r="BH134" s="103"/>
      <c r="BI134" s="103"/>
      <c r="BJ134" s="103"/>
    </row>
    <row r="135" spans="1:62" ht="10.5" customHeight="1" x14ac:dyDescent="0.25">
      <c r="A135" s="168"/>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80" t="s">
        <v>387</v>
      </c>
      <c r="AB135" s="103"/>
      <c r="AC135" s="103"/>
      <c r="AD135" s="174" t="s">
        <v>388</v>
      </c>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64" t="s">
        <v>171</v>
      </c>
      <c r="BC135" s="103"/>
      <c r="BD135" s="103"/>
      <c r="BE135" s="103"/>
      <c r="BF135" s="103"/>
      <c r="BG135" s="103"/>
      <c r="BH135" s="103"/>
      <c r="BI135" s="103"/>
      <c r="BJ135" s="103"/>
    </row>
    <row r="136" spans="1:62" ht="10.5" customHeight="1" x14ac:dyDescent="0.25">
      <c r="A136" s="108"/>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80" t="s">
        <v>46</v>
      </c>
      <c r="AB136" s="103"/>
      <c r="AC136" s="103"/>
      <c r="AD136" s="181" t="s">
        <v>47</v>
      </c>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8"/>
      <c r="BC136" s="103"/>
      <c r="BD136" s="103"/>
      <c r="BE136" s="103"/>
      <c r="BF136" s="103"/>
      <c r="BG136" s="103"/>
      <c r="BH136" s="103"/>
      <c r="BI136" s="103"/>
      <c r="BJ136" s="103"/>
    </row>
    <row r="137" spans="1:62" ht="9.6" customHeight="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82" t="s">
        <v>389</v>
      </c>
      <c r="AO137" s="182"/>
      <c r="AP137" s="182"/>
      <c r="AQ137" s="182"/>
      <c r="AR137" s="182"/>
      <c r="AS137" s="182"/>
      <c r="AT137" s="182"/>
      <c r="AU137" s="182"/>
      <c r="AV137" s="182"/>
      <c r="AW137" s="182"/>
      <c r="AX137" s="182"/>
      <c r="AY137" s="182"/>
      <c r="AZ137" s="182"/>
      <c r="BA137" s="103"/>
      <c r="BB137" s="103"/>
      <c r="BC137" s="103"/>
      <c r="BD137" s="103"/>
      <c r="BE137" s="103"/>
      <c r="BF137" s="103"/>
      <c r="BG137" s="103"/>
      <c r="BH137" s="103"/>
      <c r="BI137" s="103"/>
      <c r="BJ137" s="103"/>
    </row>
    <row r="138" spans="1:62" ht="9.6" customHeight="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row>
    <row r="139" spans="1:62" ht="9.6" customHeight="1" x14ac:dyDescent="0.25">
      <c r="A139" s="103"/>
      <c r="B139" s="103"/>
      <c r="C139" s="103"/>
      <c r="D139" s="103"/>
      <c r="E139" s="182" t="s">
        <v>390</v>
      </c>
      <c r="F139" s="182"/>
      <c r="G139" s="182"/>
      <c r="H139" s="182"/>
      <c r="I139" s="182"/>
      <c r="J139" s="103"/>
      <c r="K139" s="182" t="s">
        <v>391</v>
      </c>
      <c r="L139" s="182"/>
      <c r="M139" s="182"/>
      <c r="N139" s="182"/>
      <c r="O139" s="182"/>
      <c r="P139" s="182"/>
      <c r="Q139" s="182"/>
      <c r="R139" s="182"/>
      <c r="S139" s="182"/>
      <c r="T139" s="182"/>
      <c r="U139" s="182"/>
      <c r="V139" s="182"/>
      <c r="W139" s="182"/>
      <c r="X139" s="182"/>
      <c r="Y139" s="182"/>
      <c r="Z139" s="182"/>
      <c r="AA139" s="182"/>
      <c r="AB139" s="184"/>
      <c r="AC139" s="184"/>
      <c r="AD139" s="182"/>
      <c r="AE139" s="103"/>
      <c r="AF139" s="182" t="s">
        <v>392</v>
      </c>
      <c r="AG139" s="182"/>
      <c r="AH139" s="182"/>
      <c r="AI139" s="182"/>
      <c r="AJ139" s="182"/>
      <c r="AK139" s="103"/>
      <c r="AL139" s="103"/>
      <c r="AM139" s="103"/>
      <c r="AN139" s="103"/>
      <c r="AO139" s="103"/>
      <c r="AP139" s="103"/>
      <c r="AQ139" s="103"/>
      <c r="AR139" s="182" t="s">
        <v>393</v>
      </c>
      <c r="AS139" s="182"/>
      <c r="AT139" s="182"/>
      <c r="AU139" s="182"/>
      <c r="AV139" s="182"/>
      <c r="AW139" s="182"/>
      <c r="AX139" s="182"/>
      <c r="AY139" s="103"/>
      <c r="AZ139" s="103"/>
      <c r="BA139" s="103"/>
      <c r="BB139" s="103"/>
      <c r="BC139" s="103"/>
      <c r="BD139" s="103"/>
      <c r="BE139" s="103"/>
      <c r="BF139" s="103"/>
      <c r="BG139" s="103"/>
      <c r="BH139" s="103"/>
      <c r="BI139" s="103"/>
      <c r="BJ139" s="103"/>
    </row>
    <row r="140" spans="1:62" ht="8.85" customHeight="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84" t="s">
        <v>394</v>
      </c>
      <c r="AO140" s="184"/>
      <c r="AP140" s="184"/>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row>
    <row r="141" spans="1:62" ht="9.6" customHeight="1" x14ac:dyDescent="0.25">
      <c r="A141" s="103"/>
      <c r="B141" s="103"/>
      <c r="C141" s="103"/>
      <c r="D141" s="103"/>
      <c r="E141" s="103"/>
      <c r="F141" s="103"/>
      <c r="G141" s="103"/>
      <c r="H141" s="103"/>
      <c r="I141" s="103"/>
      <c r="J141" s="103"/>
      <c r="K141" s="103"/>
      <c r="L141" s="103"/>
      <c r="M141" s="103"/>
      <c r="N141" s="103"/>
      <c r="O141" s="103"/>
      <c r="P141" s="103"/>
      <c r="Q141" s="182" t="s">
        <v>395</v>
      </c>
      <c r="R141" s="182"/>
      <c r="S141" s="182"/>
      <c r="T141" s="182"/>
      <c r="U141" s="182"/>
      <c r="V141" s="182"/>
      <c r="W141" s="182"/>
      <c r="X141" s="182"/>
      <c r="Y141" s="182"/>
      <c r="Z141" s="182"/>
      <c r="AA141" s="182"/>
      <c r="AB141" s="184"/>
      <c r="AC141" s="184"/>
      <c r="AD141" s="182"/>
      <c r="AE141" s="103"/>
      <c r="AF141" s="103"/>
      <c r="AG141" s="103"/>
      <c r="AH141" s="103"/>
      <c r="AI141" s="103"/>
      <c r="AJ141" s="103"/>
      <c r="AK141" s="103"/>
      <c r="AL141" s="103"/>
      <c r="AM141" s="103"/>
      <c r="AN141" s="182" t="s">
        <v>396</v>
      </c>
      <c r="AO141" s="182"/>
      <c r="AP141" s="182"/>
      <c r="AQ141" s="103"/>
      <c r="AR141" s="182" t="s">
        <v>57</v>
      </c>
      <c r="AS141" s="182"/>
      <c r="AT141" s="182"/>
      <c r="AU141" s="103"/>
      <c r="AV141" s="182" t="s">
        <v>58</v>
      </c>
      <c r="AW141" s="182"/>
      <c r="AX141" s="182"/>
      <c r="AY141" s="103"/>
      <c r="AZ141" s="103"/>
      <c r="BA141" s="103"/>
      <c r="BB141" s="103"/>
      <c r="BC141" s="103"/>
      <c r="BD141" s="103"/>
      <c r="BE141" s="103"/>
      <c r="BF141" s="103"/>
      <c r="BG141" s="103"/>
      <c r="BH141" s="103"/>
      <c r="BI141" s="103"/>
      <c r="BJ141" s="103"/>
    </row>
    <row r="142" spans="1:62" ht="9.6" customHeight="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23" t="s">
        <v>397</v>
      </c>
      <c r="Z142" s="103"/>
      <c r="AA142" s="103"/>
      <c r="AB142" s="103"/>
      <c r="AC142" s="103"/>
      <c r="AD142" s="123" t="s">
        <v>398</v>
      </c>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23" t="s">
        <v>399</v>
      </c>
      <c r="BI142" s="103"/>
      <c r="BJ142" s="103"/>
    </row>
    <row r="143" spans="1:62" ht="9.6" customHeight="1" x14ac:dyDescent="0.25">
      <c r="A143" s="103"/>
      <c r="B143" s="103"/>
      <c r="C143" s="103"/>
      <c r="D143" s="103"/>
      <c r="E143" s="103"/>
      <c r="F143" s="103"/>
      <c r="G143" s="123" t="s">
        <v>61</v>
      </c>
      <c r="H143" s="103"/>
      <c r="I143" s="123" t="s">
        <v>62</v>
      </c>
      <c r="J143" s="103"/>
      <c r="K143" s="103"/>
      <c r="L143" s="103"/>
      <c r="M143" s="123" t="s">
        <v>61</v>
      </c>
      <c r="N143" s="103"/>
      <c r="O143" s="123" t="s">
        <v>62</v>
      </c>
      <c r="P143" s="103"/>
      <c r="Q143" s="123" t="s">
        <v>400</v>
      </c>
      <c r="R143" s="103"/>
      <c r="S143" s="103"/>
      <c r="T143" s="103"/>
      <c r="U143" s="123" t="s">
        <v>401</v>
      </c>
      <c r="V143" s="103"/>
      <c r="W143" s="123" t="s">
        <v>402</v>
      </c>
      <c r="X143" s="103"/>
      <c r="Y143" s="123" t="s">
        <v>403</v>
      </c>
      <c r="Z143" s="103"/>
      <c r="AA143" s="103"/>
      <c r="AB143" s="103"/>
      <c r="AC143" s="103"/>
      <c r="AD143" s="123" t="s">
        <v>404</v>
      </c>
      <c r="AE143" s="103"/>
      <c r="AF143" s="103"/>
      <c r="AG143" s="103"/>
      <c r="AH143" s="123" t="s">
        <v>61</v>
      </c>
      <c r="AI143" s="103"/>
      <c r="AJ143" s="123" t="s">
        <v>62</v>
      </c>
      <c r="AK143" s="103"/>
      <c r="AL143" s="103"/>
      <c r="AM143" s="103"/>
      <c r="AN143" s="103"/>
      <c r="AO143" s="103"/>
      <c r="AP143" s="123" t="s">
        <v>269</v>
      </c>
      <c r="AQ143" s="103"/>
      <c r="AR143" s="103"/>
      <c r="AS143" s="103"/>
      <c r="AT143" s="123" t="s">
        <v>269</v>
      </c>
      <c r="AU143" s="103"/>
      <c r="AV143" s="103"/>
      <c r="AW143" s="103"/>
      <c r="AX143" s="123" t="s">
        <v>269</v>
      </c>
      <c r="AY143" s="103"/>
      <c r="AZ143" s="123" t="s">
        <v>405</v>
      </c>
      <c r="BA143" s="103"/>
      <c r="BB143" s="103"/>
      <c r="BC143" s="103"/>
      <c r="BD143" s="103"/>
      <c r="BE143" s="103"/>
      <c r="BF143" s="103"/>
      <c r="BG143" s="103"/>
      <c r="BH143" s="123" t="s">
        <v>406</v>
      </c>
      <c r="BI143" s="103"/>
      <c r="BJ143" s="123" t="s">
        <v>407</v>
      </c>
    </row>
    <row r="144" spans="1:62" ht="9.6" customHeight="1" x14ac:dyDescent="0.25">
      <c r="A144" s="173" t="s">
        <v>69</v>
      </c>
      <c r="B144" s="103"/>
      <c r="C144" s="173" t="s">
        <v>71</v>
      </c>
      <c r="D144" s="103"/>
      <c r="E144" s="173" t="s">
        <v>72</v>
      </c>
      <c r="F144" s="103"/>
      <c r="G144" s="173" t="s">
        <v>73</v>
      </c>
      <c r="H144" s="103"/>
      <c r="I144" s="173" t="s">
        <v>78</v>
      </c>
      <c r="J144" s="103"/>
      <c r="K144" s="173" t="s">
        <v>72</v>
      </c>
      <c r="L144" s="103"/>
      <c r="M144" s="173" t="s">
        <v>73</v>
      </c>
      <c r="N144" s="103"/>
      <c r="O144" s="173" t="s">
        <v>78</v>
      </c>
      <c r="P144" s="103"/>
      <c r="Q144" s="173" t="s">
        <v>74</v>
      </c>
      <c r="R144" s="103"/>
      <c r="S144" s="173" t="s">
        <v>408</v>
      </c>
      <c r="T144" s="103"/>
      <c r="U144" s="173" t="s">
        <v>409</v>
      </c>
      <c r="V144" s="103"/>
      <c r="W144" s="173" t="s">
        <v>410</v>
      </c>
      <c r="X144" s="103"/>
      <c r="Y144" s="173" t="s">
        <v>411</v>
      </c>
      <c r="Z144" s="103"/>
      <c r="AA144" s="173" t="s">
        <v>412</v>
      </c>
      <c r="AB144" s="103"/>
      <c r="AC144" s="103"/>
      <c r="AD144" s="173" t="s">
        <v>413</v>
      </c>
      <c r="AE144" s="103"/>
      <c r="AF144" s="173" t="s">
        <v>72</v>
      </c>
      <c r="AG144" s="103"/>
      <c r="AH144" s="173" t="s">
        <v>73</v>
      </c>
      <c r="AI144" s="103"/>
      <c r="AJ144" s="173" t="s">
        <v>78</v>
      </c>
      <c r="AK144" s="103"/>
      <c r="AL144" s="173" t="s">
        <v>63</v>
      </c>
      <c r="AM144" s="103"/>
      <c r="AN144" s="173" t="s">
        <v>72</v>
      </c>
      <c r="AO144" s="103"/>
      <c r="AP144" s="173" t="s">
        <v>369</v>
      </c>
      <c r="AQ144" s="103"/>
      <c r="AR144" s="173" t="s">
        <v>72</v>
      </c>
      <c r="AS144" s="103"/>
      <c r="AT144" s="173" t="s">
        <v>369</v>
      </c>
      <c r="AU144" s="103"/>
      <c r="AV144" s="173" t="s">
        <v>72</v>
      </c>
      <c r="AW144" s="103"/>
      <c r="AX144" s="173" t="s">
        <v>369</v>
      </c>
      <c r="AY144" s="103"/>
      <c r="AZ144" s="173" t="s">
        <v>414</v>
      </c>
      <c r="BA144" s="103"/>
      <c r="BB144" s="173" t="s">
        <v>69</v>
      </c>
      <c r="BC144" s="103"/>
      <c r="BD144" s="103"/>
      <c r="BE144" s="103"/>
      <c r="BF144" s="187" t="s">
        <v>390</v>
      </c>
      <c r="BG144" s="103"/>
      <c r="BH144" s="187" t="s">
        <v>370</v>
      </c>
      <c r="BI144" s="103"/>
      <c r="BJ144" s="187" t="s">
        <v>415</v>
      </c>
    </row>
    <row r="145" spans="1:62" ht="9.75" customHeight="1" x14ac:dyDescent="0.25">
      <c r="A145" s="103"/>
      <c r="B145" s="13" t="s">
        <v>282</v>
      </c>
      <c r="C145" s="1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row>
    <row r="146" spans="1:62" ht="9.75" customHeight="1" x14ac:dyDescent="0.25">
      <c r="A146" s="103">
        <v>51</v>
      </c>
      <c r="B146" s="103"/>
      <c r="C146" s="13" t="s">
        <v>172</v>
      </c>
      <c r="D146" s="103"/>
      <c r="E146" s="189">
        <v>75087</v>
      </c>
      <c r="F146" s="103"/>
      <c r="G146" s="105">
        <f>(E146/$BD146)</f>
        <v>6.8391474633391018</v>
      </c>
      <c r="H146" s="103"/>
      <c r="I146" s="188">
        <f t="shared" ref="I146:I190" si="45">IF(G$192,G146/G$192*100,0)</f>
        <v>112.73991246786059</v>
      </c>
      <c r="J146" s="103"/>
      <c r="K146" s="189">
        <v>1266358</v>
      </c>
      <c r="L146" s="103"/>
      <c r="M146" s="105">
        <f>(K146/$BD146)</f>
        <v>115.3436560706804</v>
      </c>
      <c r="N146" s="103"/>
      <c r="O146" s="188">
        <f t="shared" ref="O146:O190" si="46">IF(M$192,M146/M$192*100,0)</f>
        <v>102.91843914974062</v>
      </c>
      <c r="P146" s="103"/>
      <c r="Q146" s="189">
        <v>265843</v>
      </c>
      <c r="R146" s="103"/>
      <c r="S146" s="189">
        <v>303121</v>
      </c>
      <c r="T146" s="103"/>
      <c r="U146" s="189">
        <v>0</v>
      </c>
      <c r="V146" s="103"/>
      <c r="W146" s="189">
        <v>0</v>
      </c>
      <c r="X146" s="103"/>
      <c r="Y146" s="189">
        <v>0</v>
      </c>
      <c r="Z146" s="103"/>
      <c r="AA146" s="189">
        <v>0</v>
      </c>
      <c r="AB146" s="103"/>
      <c r="AC146" s="103"/>
      <c r="AD146" s="189">
        <v>0</v>
      </c>
      <c r="AE146" s="103"/>
      <c r="AF146" s="189">
        <v>136398</v>
      </c>
      <c r="AG146" s="103"/>
      <c r="AH146" s="105">
        <f>(AF146/$BD146)</f>
        <v>12.423535841151288</v>
      </c>
      <c r="AI146" s="103"/>
      <c r="AJ146" s="188">
        <f t="shared" ref="AJ146:AJ190" si="47">IF(AH$192,AH146/AH$192*100,0)</f>
        <v>221.55522701491722</v>
      </c>
      <c r="AK146" s="103"/>
      <c r="AL146" s="189">
        <f t="shared" ref="AL146:AL190" si="48">(E146+K146+AF146)</f>
        <v>1477843</v>
      </c>
      <c r="AM146" s="103"/>
      <c r="AN146" s="189">
        <v>225302</v>
      </c>
      <c r="AO146" s="103"/>
      <c r="AP146" s="188">
        <f t="shared" ref="AP146:AP190" si="49">IF($AL146,AN146/$AL146*100,0)</f>
        <v>15.24532714232838</v>
      </c>
      <c r="AQ146" s="103"/>
      <c r="AR146" s="189">
        <v>0</v>
      </c>
      <c r="AS146" s="103"/>
      <c r="AT146" s="188">
        <f t="shared" ref="AT146:AT190" si="50">IF($AL146,AR146/$AL146*100,0)</f>
        <v>0</v>
      </c>
      <c r="AU146" s="103"/>
      <c r="AV146" s="189">
        <v>0</v>
      </c>
      <c r="AW146" s="103"/>
      <c r="AX146" s="188">
        <f t="shared" ref="AX146:AX190" si="51">IF($AL146,AV146/$AL146*100,0)</f>
        <v>0</v>
      </c>
      <c r="AY146" s="103"/>
      <c r="AZ146" s="189">
        <v>0</v>
      </c>
      <c r="BA146" s="103"/>
      <c r="BB146" s="103">
        <v>51</v>
      </c>
      <c r="BC146" s="103"/>
      <c r="BD146" s="190">
        <v>10979</v>
      </c>
      <c r="BE146" s="103"/>
      <c r="BF146" s="190">
        <f t="shared" ref="BF146:BF190" si="52">IF(E146,BD146,0)</f>
        <v>10979</v>
      </c>
      <c r="BG146" s="103"/>
      <c r="BH146" s="190">
        <f t="shared" ref="BH146:BH190" si="53">IF(K146,BD146,0)</f>
        <v>10979</v>
      </c>
      <c r="BI146" s="103"/>
      <c r="BJ146" s="190">
        <f t="shared" ref="BJ146:BJ190" si="54">IF(AF146,BD146,0)</f>
        <v>10979</v>
      </c>
    </row>
    <row r="147" spans="1:62" ht="9.75" customHeight="1" x14ac:dyDescent="0.25">
      <c r="A147" s="103">
        <v>52</v>
      </c>
      <c r="B147" s="103"/>
      <c r="C147" s="13" t="s">
        <v>173</v>
      </c>
      <c r="D147" s="103"/>
      <c r="E147" s="190">
        <v>0</v>
      </c>
      <c r="F147" s="103"/>
      <c r="G147" s="188">
        <v>0</v>
      </c>
      <c r="H147" s="103"/>
      <c r="I147" s="188">
        <f t="shared" si="45"/>
        <v>0</v>
      </c>
      <c r="J147" s="103"/>
      <c r="K147" s="190">
        <v>0</v>
      </c>
      <c r="L147" s="103"/>
      <c r="M147" s="188">
        <v>0</v>
      </c>
      <c r="N147" s="103"/>
      <c r="O147" s="188">
        <f t="shared" si="46"/>
        <v>0</v>
      </c>
      <c r="P147" s="103"/>
      <c r="Q147" s="190">
        <v>0</v>
      </c>
      <c r="R147" s="103"/>
      <c r="S147" s="190">
        <v>0</v>
      </c>
      <c r="T147" s="103"/>
      <c r="U147" s="190">
        <v>0</v>
      </c>
      <c r="V147" s="103"/>
      <c r="W147" s="190">
        <v>0</v>
      </c>
      <c r="X147" s="103"/>
      <c r="Y147" s="190">
        <v>0</v>
      </c>
      <c r="Z147" s="103"/>
      <c r="AA147" s="190">
        <v>0</v>
      </c>
      <c r="AB147" s="103"/>
      <c r="AC147" s="103"/>
      <c r="AD147" s="190">
        <v>0</v>
      </c>
      <c r="AE147" s="103"/>
      <c r="AF147" s="190">
        <v>0</v>
      </c>
      <c r="AG147" s="103"/>
      <c r="AH147" s="193">
        <v>0</v>
      </c>
      <c r="AI147" s="112"/>
      <c r="AJ147" s="193">
        <f t="shared" si="47"/>
        <v>0</v>
      </c>
      <c r="AK147" s="103"/>
      <c r="AL147" s="190">
        <f t="shared" si="48"/>
        <v>0</v>
      </c>
      <c r="AM147" s="103"/>
      <c r="AN147" s="190">
        <v>0</v>
      </c>
      <c r="AO147" s="103"/>
      <c r="AP147" s="188">
        <f t="shared" si="49"/>
        <v>0</v>
      </c>
      <c r="AQ147" s="103"/>
      <c r="AR147" s="190">
        <v>0</v>
      </c>
      <c r="AS147" s="103"/>
      <c r="AT147" s="188">
        <f t="shared" si="50"/>
        <v>0</v>
      </c>
      <c r="AU147" s="103"/>
      <c r="AV147" s="190">
        <v>0</v>
      </c>
      <c r="AW147" s="103"/>
      <c r="AX147" s="188">
        <f t="shared" si="51"/>
        <v>0</v>
      </c>
      <c r="AY147" s="103"/>
      <c r="AZ147" s="190">
        <v>0</v>
      </c>
      <c r="BA147" s="103"/>
      <c r="BB147" s="103">
        <v>52</v>
      </c>
      <c r="BC147" s="103"/>
      <c r="BD147" s="190">
        <v>0</v>
      </c>
      <c r="BE147" s="103"/>
      <c r="BF147" s="190">
        <f t="shared" si="52"/>
        <v>0</v>
      </c>
      <c r="BG147" s="103"/>
      <c r="BH147" s="190">
        <f t="shared" si="53"/>
        <v>0</v>
      </c>
      <c r="BI147" s="103"/>
      <c r="BJ147" s="190">
        <f t="shared" si="54"/>
        <v>0</v>
      </c>
    </row>
    <row r="148" spans="1:62" ht="9.75" customHeight="1" x14ac:dyDescent="0.25">
      <c r="A148" s="103">
        <v>53</v>
      </c>
      <c r="B148" s="103"/>
      <c r="C148" s="13" t="s">
        <v>174</v>
      </c>
      <c r="D148" s="103"/>
      <c r="E148" s="190">
        <v>3445754</v>
      </c>
      <c r="F148" s="103"/>
      <c r="G148" s="188">
        <f t="shared" ref="G148:G165" si="55">(E148/$BD148)</f>
        <v>8.479664332910879</v>
      </c>
      <c r="H148" s="103"/>
      <c r="I148" s="188">
        <f t="shared" si="45"/>
        <v>139.78300947212833</v>
      </c>
      <c r="J148" s="103"/>
      <c r="K148" s="190">
        <v>57778404</v>
      </c>
      <c r="L148" s="103"/>
      <c r="M148" s="188">
        <f t="shared" ref="M148:M165" si="56">(K148/$BD148)</f>
        <v>142.18701381796706</v>
      </c>
      <c r="N148" s="103"/>
      <c r="O148" s="188">
        <f t="shared" si="46"/>
        <v>126.87013770866203</v>
      </c>
      <c r="P148" s="103"/>
      <c r="Q148" s="190">
        <v>7721353</v>
      </c>
      <c r="R148" s="103"/>
      <c r="S148" s="190">
        <v>5307365</v>
      </c>
      <c r="T148" s="103"/>
      <c r="U148" s="190">
        <v>0</v>
      </c>
      <c r="V148" s="103"/>
      <c r="W148" s="190">
        <v>0</v>
      </c>
      <c r="X148" s="103"/>
      <c r="Y148" s="190">
        <v>0</v>
      </c>
      <c r="Z148" s="103"/>
      <c r="AA148" s="190">
        <v>0</v>
      </c>
      <c r="AB148" s="103"/>
      <c r="AC148" s="103"/>
      <c r="AD148" s="190">
        <v>0</v>
      </c>
      <c r="AE148" s="103"/>
      <c r="AF148" s="190">
        <v>2233195</v>
      </c>
      <c r="AG148" s="103"/>
      <c r="AH148" s="193">
        <f t="shared" ref="AH148:AH165" si="57">(AF148/$BD148)</f>
        <v>5.4956749640093019</v>
      </c>
      <c r="AI148" s="112"/>
      <c r="AJ148" s="193">
        <f t="shared" si="47"/>
        <v>98.007163968421679</v>
      </c>
      <c r="AK148" s="103"/>
      <c r="AL148" s="190">
        <f t="shared" si="48"/>
        <v>63457353</v>
      </c>
      <c r="AM148" s="103"/>
      <c r="AN148" s="190">
        <v>1284357</v>
      </c>
      <c r="AO148" s="103"/>
      <c r="AP148" s="188">
        <f t="shared" si="49"/>
        <v>2.0239687589868427</v>
      </c>
      <c r="AQ148" s="103"/>
      <c r="AR148" s="190">
        <v>0</v>
      </c>
      <c r="AS148" s="103"/>
      <c r="AT148" s="188">
        <f t="shared" si="50"/>
        <v>0</v>
      </c>
      <c r="AU148" s="103"/>
      <c r="AV148" s="190">
        <v>0</v>
      </c>
      <c r="AW148" s="103"/>
      <c r="AX148" s="188">
        <f t="shared" si="51"/>
        <v>0</v>
      </c>
      <c r="AY148" s="103"/>
      <c r="AZ148" s="190">
        <v>915464</v>
      </c>
      <c r="BA148" s="103"/>
      <c r="BB148" s="103">
        <v>53</v>
      </c>
      <c r="BC148" s="103"/>
      <c r="BD148" s="190">
        <v>406355</v>
      </c>
      <c r="BE148" s="103"/>
      <c r="BF148" s="190">
        <f t="shared" si="52"/>
        <v>406355</v>
      </c>
      <c r="BG148" s="103"/>
      <c r="BH148" s="190">
        <f t="shared" si="53"/>
        <v>406355</v>
      </c>
      <c r="BI148" s="103"/>
      <c r="BJ148" s="190">
        <f t="shared" si="54"/>
        <v>406355</v>
      </c>
    </row>
    <row r="149" spans="1:62" ht="9.75" customHeight="1" x14ac:dyDescent="0.25">
      <c r="A149" s="103">
        <v>54</v>
      </c>
      <c r="B149" s="103"/>
      <c r="C149" s="13" t="s">
        <v>175</v>
      </c>
      <c r="D149" s="103"/>
      <c r="E149" s="190">
        <v>165581</v>
      </c>
      <c r="F149" s="103"/>
      <c r="G149" s="188">
        <f t="shared" si="55"/>
        <v>4.5967907609450043</v>
      </c>
      <c r="H149" s="103"/>
      <c r="I149" s="188">
        <f t="shared" si="45"/>
        <v>75.77578796187953</v>
      </c>
      <c r="J149" s="103"/>
      <c r="K149" s="190">
        <v>3184487</v>
      </c>
      <c r="L149" s="103"/>
      <c r="M149" s="188">
        <f t="shared" si="56"/>
        <v>88.406401821159875</v>
      </c>
      <c r="N149" s="103"/>
      <c r="O149" s="188">
        <f t="shared" si="46"/>
        <v>78.882958944036616</v>
      </c>
      <c r="P149" s="103"/>
      <c r="Q149" s="190">
        <v>394939</v>
      </c>
      <c r="R149" s="103"/>
      <c r="S149" s="190">
        <v>410786</v>
      </c>
      <c r="T149" s="103"/>
      <c r="U149" s="190">
        <v>0</v>
      </c>
      <c r="V149" s="103"/>
      <c r="W149" s="190">
        <v>0</v>
      </c>
      <c r="X149" s="103"/>
      <c r="Y149" s="190">
        <v>0</v>
      </c>
      <c r="Z149" s="103"/>
      <c r="AA149" s="190">
        <v>0</v>
      </c>
      <c r="AB149" s="103"/>
      <c r="AC149" s="103"/>
      <c r="AD149" s="190">
        <v>0</v>
      </c>
      <c r="AE149" s="103"/>
      <c r="AF149" s="190">
        <v>201979</v>
      </c>
      <c r="AG149" s="103"/>
      <c r="AH149" s="193">
        <f t="shared" si="57"/>
        <v>5.6072568779323175</v>
      </c>
      <c r="AI149" s="112"/>
      <c r="AJ149" s="193">
        <f t="shared" si="47"/>
        <v>99.997060933831946</v>
      </c>
      <c r="AK149" s="103"/>
      <c r="AL149" s="190">
        <f t="shared" si="48"/>
        <v>3552047</v>
      </c>
      <c r="AM149" s="103"/>
      <c r="AN149" s="190">
        <v>311850</v>
      </c>
      <c r="AO149" s="103"/>
      <c r="AP149" s="188">
        <f t="shared" si="49"/>
        <v>8.7794446413575056</v>
      </c>
      <c r="AQ149" s="103"/>
      <c r="AR149" s="190">
        <v>161731</v>
      </c>
      <c r="AS149" s="103"/>
      <c r="AT149" s="188">
        <f t="shared" si="50"/>
        <v>4.5531773650517575</v>
      </c>
      <c r="AU149" s="103"/>
      <c r="AV149" s="190">
        <v>0</v>
      </c>
      <c r="AW149" s="103"/>
      <c r="AX149" s="188">
        <f t="shared" si="51"/>
        <v>0</v>
      </c>
      <c r="AY149" s="103"/>
      <c r="AZ149" s="190">
        <v>22738</v>
      </c>
      <c r="BA149" s="103"/>
      <c r="BB149" s="103">
        <v>54</v>
      </c>
      <c r="BC149" s="103"/>
      <c r="BD149" s="190">
        <v>36021</v>
      </c>
      <c r="BE149" s="103"/>
      <c r="BF149" s="190">
        <f t="shared" si="52"/>
        <v>36021</v>
      </c>
      <c r="BG149" s="103"/>
      <c r="BH149" s="190">
        <f t="shared" si="53"/>
        <v>36021</v>
      </c>
      <c r="BI149" s="103"/>
      <c r="BJ149" s="190">
        <f t="shared" si="54"/>
        <v>36021</v>
      </c>
    </row>
    <row r="150" spans="1:62" ht="9.75" customHeight="1" x14ac:dyDescent="0.25">
      <c r="A150" s="103">
        <v>55</v>
      </c>
      <c r="B150" s="103"/>
      <c r="C150" s="13" t="s">
        <v>176</v>
      </c>
      <c r="D150" s="103"/>
      <c r="E150" s="190">
        <v>47048</v>
      </c>
      <c r="F150" s="103"/>
      <c r="G150" s="188">
        <f t="shared" si="55"/>
        <v>3.8450474011114744</v>
      </c>
      <c r="H150" s="103"/>
      <c r="I150" s="188">
        <f t="shared" si="45"/>
        <v>63.383676073631243</v>
      </c>
      <c r="J150" s="103"/>
      <c r="K150" s="190">
        <v>961746</v>
      </c>
      <c r="L150" s="103"/>
      <c r="M150" s="188">
        <f t="shared" si="56"/>
        <v>78.599705786204638</v>
      </c>
      <c r="N150" s="103"/>
      <c r="O150" s="188">
        <f t="shared" si="46"/>
        <v>70.13267406911406</v>
      </c>
      <c r="P150" s="103"/>
      <c r="Q150" s="190">
        <v>205310</v>
      </c>
      <c r="R150" s="103"/>
      <c r="S150" s="190">
        <v>223483</v>
      </c>
      <c r="T150" s="103"/>
      <c r="U150" s="190">
        <v>0</v>
      </c>
      <c r="V150" s="103"/>
      <c r="W150" s="190">
        <v>0</v>
      </c>
      <c r="X150" s="103"/>
      <c r="Y150" s="190">
        <v>0</v>
      </c>
      <c r="Z150" s="103"/>
      <c r="AA150" s="190">
        <v>0</v>
      </c>
      <c r="AB150" s="103"/>
      <c r="AC150" s="103"/>
      <c r="AD150" s="190">
        <v>0</v>
      </c>
      <c r="AE150" s="103"/>
      <c r="AF150" s="190">
        <v>118939</v>
      </c>
      <c r="AG150" s="103"/>
      <c r="AH150" s="193">
        <f t="shared" si="57"/>
        <v>9.7204151683556717</v>
      </c>
      <c r="AI150" s="112"/>
      <c r="AJ150" s="193">
        <f t="shared" si="47"/>
        <v>173.34910260980183</v>
      </c>
      <c r="AK150" s="103"/>
      <c r="AL150" s="190">
        <f t="shared" si="48"/>
        <v>1127733</v>
      </c>
      <c r="AM150" s="103"/>
      <c r="AN150" s="190">
        <v>216861</v>
      </c>
      <c r="AO150" s="103"/>
      <c r="AP150" s="193">
        <f t="shared" si="49"/>
        <v>19.229817696210009</v>
      </c>
      <c r="AQ150" s="103"/>
      <c r="AR150" s="190">
        <v>0</v>
      </c>
      <c r="AS150" s="103"/>
      <c r="AT150" s="193">
        <f t="shared" si="50"/>
        <v>0</v>
      </c>
      <c r="AU150" s="103"/>
      <c r="AV150" s="190">
        <v>0</v>
      </c>
      <c r="AW150" s="103"/>
      <c r="AX150" s="193">
        <f t="shared" si="51"/>
        <v>0</v>
      </c>
      <c r="AY150" s="103"/>
      <c r="AZ150" s="190">
        <v>0</v>
      </c>
      <c r="BA150" s="103"/>
      <c r="BB150" s="103">
        <v>55</v>
      </c>
      <c r="BC150" s="103"/>
      <c r="BD150" s="190">
        <v>12236</v>
      </c>
      <c r="BE150" s="103"/>
      <c r="BF150" s="190">
        <f t="shared" si="52"/>
        <v>12236</v>
      </c>
      <c r="BG150" s="103"/>
      <c r="BH150" s="190">
        <f t="shared" si="53"/>
        <v>12236</v>
      </c>
      <c r="BI150" s="103"/>
      <c r="BJ150" s="190">
        <f t="shared" si="54"/>
        <v>12236</v>
      </c>
    </row>
    <row r="151" spans="1:62" ht="9.75" customHeight="1" x14ac:dyDescent="0.25">
      <c r="A151" s="103">
        <v>56</v>
      </c>
      <c r="B151" s="103"/>
      <c r="C151" s="13" t="s">
        <v>177</v>
      </c>
      <c r="D151" s="103"/>
      <c r="E151" s="190">
        <v>61539</v>
      </c>
      <c r="F151" s="103"/>
      <c r="G151" s="188">
        <f t="shared" si="55"/>
        <v>4.6346588341617716</v>
      </c>
      <c r="H151" s="103"/>
      <c r="I151" s="188">
        <f t="shared" si="45"/>
        <v>76.400024137904381</v>
      </c>
      <c r="J151" s="103"/>
      <c r="K151" s="190">
        <v>1403625</v>
      </c>
      <c r="L151" s="103"/>
      <c r="M151" s="188">
        <f t="shared" si="56"/>
        <v>105.71057388160868</v>
      </c>
      <c r="N151" s="103"/>
      <c r="O151" s="188">
        <f t="shared" si="46"/>
        <v>94.323065837723334</v>
      </c>
      <c r="P151" s="103"/>
      <c r="Q151" s="190">
        <v>216430</v>
      </c>
      <c r="R151" s="103"/>
      <c r="S151" s="190">
        <v>258979</v>
      </c>
      <c r="T151" s="103"/>
      <c r="U151" s="190">
        <v>0</v>
      </c>
      <c r="V151" s="103"/>
      <c r="W151" s="190">
        <v>0</v>
      </c>
      <c r="X151" s="103"/>
      <c r="Y151" s="190">
        <v>0</v>
      </c>
      <c r="Z151" s="103"/>
      <c r="AA151" s="190">
        <v>0</v>
      </c>
      <c r="AB151" s="103"/>
      <c r="AC151" s="103"/>
      <c r="AD151" s="190">
        <v>0</v>
      </c>
      <c r="AE151" s="103"/>
      <c r="AF151" s="190">
        <v>115661</v>
      </c>
      <c r="AG151" s="103"/>
      <c r="AH151" s="193">
        <f t="shared" si="57"/>
        <v>8.7107245067028174</v>
      </c>
      <c r="AI151" s="112"/>
      <c r="AJ151" s="193">
        <f t="shared" si="47"/>
        <v>155.34277601988236</v>
      </c>
      <c r="AK151" s="103"/>
      <c r="AL151" s="190">
        <f t="shared" si="48"/>
        <v>1580825</v>
      </c>
      <c r="AM151" s="103"/>
      <c r="AN151" s="190">
        <v>205980</v>
      </c>
      <c r="AO151" s="103"/>
      <c r="AP151" s="193">
        <f t="shared" si="49"/>
        <v>13.029905270981923</v>
      </c>
      <c r="AQ151" s="103"/>
      <c r="AR151" s="190">
        <v>0</v>
      </c>
      <c r="AS151" s="103"/>
      <c r="AT151" s="193">
        <f t="shared" si="50"/>
        <v>0</v>
      </c>
      <c r="AU151" s="103"/>
      <c r="AV151" s="190">
        <v>0</v>
      </c>
      <c r="AW151" s="103"/>
      <c r="AX151" s="193">
        <f t="shared" si="51"/>
        <v>0</v>
      </c>
      <c r="AY151" s="103"/>
      <c r="AZ151" s="190">
        <v>23773</v>
      </c>
      <c r="BA151" s="103"/>
      <c r="BB151" s="103">
        <v>56</v>
      </c>
      <c r="BC151" s="103"/>
      <c r="BD151" s="190">
        <v>13278</v>
      </c>
      <c r="BE151" s="103"/>
      <c r="BF151" s="190">
        <f t="shared" si="52"/>
        <v>13278</v>
      </c>
      <c r="BG151" s="103"/>
      <c r="BH151" s="190">
        <f t="shared" si="53"/>
        <v>13278</v>
      </c>
      <c r="BI151" s="103"/>
      <c r="BJ151" s="190">
        <f t="shared" si="54"/>
        <v>13278</v>
      </c>
    </row>
    <row r="152" spans="1:62" ht="9.75" customHeight="1" x14ac:dyDescent="0.25">
      <c r="A152" s="103">
        <v>57</v>
      </c>
      <c r="B152" s="103"/>
      <c r="C152" s="13" t="s">
        <v>178</v>
      </c>
      <c r="D152" s="103"/>
      <c r="E152" s="190">
        <v>161835</v>
      </c>
      <c r="F152" s="103"/>
      <c r="G152" s="188">
        <f t="shared" si="55"/>
        <v>18.593175551470587</v>
      </c>
      <c r="H152" s="103"/>
      <c r="I152" s="188">
        <f t="shared" si="45"/>
        <v>306.49916461209449</v>
      </c>
      <c r="J152" s="103"/>
      <c r="K152" s="190">
        <v>1255420</v>
      </c>
      <c r="L152" s="103"/>
      <c r="M152" s="188">
        <f t="shared" si="56"/>
        <v>144.23483455882354</v>
      </c>
      <c r="N152" s="103"/>
      <c r="O152" s="188">
        <f t="shared" si="46"/>
        <v>128.69736012805774</v>
      </c>
      <c r="P152" s="103"/>
      <c r="Q152" s="190">
        <v>229223</v>
      </c>
      <c r="R152" s="103"/>
      <c r="S152" s="190">
        <v>272187</v>
      </c>
      <c r="T152" s="103"/>
      <c r="U152" s="190">
        <v>0</v>
      </c>
      <c r="V152" s="103"/>
      <c r="W152" s="190">
        <v>0</v>
      </c>
      <c r="X152" s="103"/>
      <c r="Y152" s="190">
        <v>0</v>
      </c>
      <c r="Z152" s="103"/>
      <c r="AA152" s="190">
        <v>0</v>
      </c>
      <c r="AB152" s="103"/>
      <c r="AC152" s="103"/>
      <c r="AD152" s="190">
        <v>0</v>
      </c>
      <c r="AE152" s="103"/>
      <c r="AF152" s="190">
        <v>102076</v>
      </c>
      <c r="AG152" s="103"/>
      <c r="AH152" s="193">
        <f t="shared" si="57"/>
        <v>11.727481617647058</v>
      </c>
      <c r="AI152" s="112"/>
      <c r="AJ152" s="193">
        <f t="shared" si="47"/>
        <v>209.14213838419445</v>
      </c>
      <c r="AK152" s="103"/>
      <c r="AL152" s="190">
        <f t="shared" si="48"/>
        <v>1519331</v>
      </c>
      <c r="AM152" s="103"/>
      <c r="AN152" s="190">
        <v>205910</v>
      </c>
      <c r="AO152" s="103"/>
      <c r="AP152" s="193">
        <f t="shared" si="49"/>
        <v>13.552675486776748</v>
      </c>
      <c r="AQ152" s="103"/>
      <c r="AR152" s="190">
        <v>0</v>
      </c>
      <c r="AS152" s="103"/>
      <c r="AT152" s="193">
        <f t="shared" si="50"/>
        <v>0</v>
      </c>
      <c r="AU152" s="103"/>
      <c r="AV152" s="190">
        <v>0</v>
      </c>
      <c r="AW152" s="103"/>
      <c r="AX152" s="193">
        <f t="shared" si="51"/>
        <v>0</v>
      </c>
      <c r="AY152" s="103"/>
      <c r="AZ152" s="190">
        <v>0</v>
      </c>
      <c r="BA152" s="103"/>
      <c r="BB152" s="103">
        <v>57</v>
      </c>
      <c r="BC152" s="103"/>
      <c r="BD152" s="190">
        <v>8704</v>
      </c>
      <c r="BE152" s="103"/>
      <c r="BF152" s="190">
        <f t="shared" si="52"/>
        <v>8704</v>
      </c>
      <c r="BG152" s="103"/>
      <c r="BH152" s="190">
        <f t="shared" si="53"/>
        <v>8704</v>
      </c>
      <c r="BI152" s="103"/>
      <c r="BJ152" s="190">
        <f t="shared" si="54"/>
        <v>8704</v>
      </c>
    </row>
    <row r="153" spans="1:62" ht="9.75" customHeight="1" x14ac:dyDescent="0.25">
      <c r="A153" s="103">
        <v>58</v>
      </c>
      <c r="B153" s="103"/>
      <c r="C153" s="13" t="s">
        <v>179</v>
      </c>
      <c r="D153" s="103"/>
      <c r="E153" s="190">
        <v>243335</v>
      </c>
      <c r="F153" s="103"/>
      <c r="G153" s="188">
        <f t="shared" si="55"/>
        <v>7.8533161207035667</v>
      </c>
      <c r="H153" s="103"/>
      <c r="I153" s="188">
        <f t="shared" si="45"/>
        <v>129.45797364022405</v>
      </c>
      <c r="J153" s="103"/>
      <c r="K153" s="190">
        <v>3413141</v>
      </c>
      <c r="L153" s="103"/>
      <c r="M153" s="188">
        <f t="shared" si="56"/>
        <v>110.1546232047765</v>
      </c>
      <c r="N153" s="103"/>
      <c r="O153" s="188">
        <f t="shared" si="46"/>
        <v>98.288386822213567</v>
      </c>
      <c r="P153" s="103"/>
      <c r="Q153" s="190">
        <v>662143</v>
      </c>
      <c r="R153" s="103"/>
      <c r="S153" s="190">
        <v>632260</v>
      </c>
      <c r="T153" s="103"/>
      <c r="U153" s="190">
        <v>0</v>
      </c>
      <c r="V153" s="103"/>
      <c r="W153" s="190">
        <v>0</v>
      </c>
      <c r="X153" s="103"/>
      <c r="Y153" s="190">
        <v>0</v>
      </c>
      <c r="Z153" s="103"/>
      <c r="AA153" s="190">
        <v>0</v>
      </c>
      <c r="AB153" s="103"/>
      <c r="AC153" s="103"/>
      <c r="AD153" s="190">
        <v>0</v>
      </c>
      <c r="AE153" s="103"/>
      <c r="AF153" s="190">
        <v>206821</v>
      </c>
      <c r="AG153" s="103"/>
      <c r="AH153" s="193">
        <f t="shared" si="57"/>
        <v>6.6748749394868483</v>
      </c>
      <c r="AI153" s="112"/>
      <c r="AJ153" s="193">
        <f t="shared" si="47"/>
        <v>119.03643627892855</v>
      </c>
      <c r="AK153" s="103"/>
      <c r="AL153" s="190">
        <f t="shared" si="48"/>
        <v>3863297</v>
      </c>
      <c r="AM153" s="103"/>
      <c r="AN153" s="190">
        <v>282097</v>
      </c>
      <c r="AO153" s="103"/>
      <c r="AP153" s="193">
        <f t="shared" si="49"/>
        <v>7.3019754888117587</v>
      </c>
      <c r="AQ153" s="103"/>
      <c r="AR153" s="190">
        <v>0</v>
      </c>
      <c r="AS153" s="103"/>
      <c r="AT153" s="193">
        <f t="shared" si="50"/>
        <v>0</v>
      </c>
      <c r="AU153" s="103"/>
      <c r="AV153" s="190">
        <v>0</v>
      </c>
      <c r="AW153" s="103"/>
      <c r="AX153" s="193">
        <f t="shared" si="51"/>
        <v>0</v>
      </c>
      <c r="AY153" s="103"/>
      <c r="AZ153" s="190">
        <v>185</v>
      </c>
      <c r="BA153" s="103"/>
      <c r="BB153" s="103">
        <v>58</v>
      </c>
      <c r="BC153" s="103"/>
      <c r="BD153" s="190">
        <v>30985</v>
      </c>
      <c r="BE153" s="103"/>
      <c r="BF153" s="190">
        <f t="shared" si="52"/>
        <v>30985</v>
      </c>
      <c r="BG153" s="103"/>
      <c r="BH153" s="190">
        <f t="shared" si="53"/>
        <v>30985</v>
      </c>
      <c r="BI153" s="103"/>
      <c r="BJ153" s="190">
        <f t="shared" si="54"/>
        <v>30985</v>
      </c>
    </row>
    <row r="154" spans="1:62" ht="9.75" customHeight="1" x14ac:dyDescent="0.25">
      <c r="A154" s="103">
        <v>59</v>
      </c>
      <c r="B154" s="103"/>
      <c r="C154" s="13" t="s">
        <v>180</v>
      </c>
      <c r="D154" s="103"/>
      <c r="E154" s="190">
        <v>69794</v>
      </c>
      <c r="F154" s="103"/>
      <c r="G154" s="188">
        <f t="shared" si="55"/>
        <v>6.4095876572688031</v>
      </c>
      <c r="H154" s="103"/>
      <c r="I154" s="188">
        <f t="shared" si="45"/>
        <v>105.65883471720888</v>
      </c>
      <c r="J154" s="103"/>
      <c r="K154" s="190">
        <v>1408489</v>
      </c>
      <c r="L154" s="103"/>
      <c r="M154" s="188">
        <f t="shared" si="56"/>
        <v>129.34971071723757</v>
      </c>
      <c r="N154" s="103"/>
      <c r="O154" s="188">
        <f t="shared" si="46"/>
        <v>115.41571322597004</v>
      </c>
      <c r="P154" s="103"/>
      <c r="Q154" s="190">
        <v>256980</v>
      </c>
      <c r="R154" s="103"/>
      <c r="S154" s="190">
        <v>258570</v>
      </c>
      <c r="T154" s="103"/>
      <c r="U154" s="190">
        <v>0</v>
      </c>
      <c r="V154" s="103"/>
      <c r="W154" s="190">
        <v>0</v>
      </c>
      <c r="X154" s="103"/>
      <c r="Y154" s="190">
        <v>0</v>
      </c>
      <c r="Z154" s="103"/>
      <c r="AA154" s="190">
        <v>0</v>
      </c>
      <c r="AB154" s="103"/>
      <c r="AC154" s="103"/>
      <c r="AD154" s="190">
        <v>0</v>
      </c>
      <c r="AE154" s="103"/>
      <c r="AF154" s="190">
        <v>150934</v>
      </c>
      <c r="AG154" s="103"/>
      <c r="AH154" s="193">
        <f t="shared" si="57"/>
        <v>13.86114427403802</v>
      </c>
      <c r="AI154" s="112"/>
      <c r="AJ154" s="193">
        <f t="shared" si="47"/>
        <v>247.19282864293029</v>
      </c>
      <c r="AK154" s="103"/>
      <c r="AL154" s="190">
        <f t="shared" si="48"/>
        <v>1629217</v>
      </c>
      <c r="AM154" s="103"/>
      <c r="AN154" s="190">
        <v>231165</v>
      </c>
      <c r="AO154" s="103"/>
      <c r="AP154" s="193">
        <f t="shared" si="49"/>
        <v>14.188717647802596</v>
      </c>
      <c r="AQ154" s="103"/>
      <c r="AR154" s="190">
        <v>0</v>
      </c>
      <c r="AS154" s="103"/>
      <c r="AT154" s="193">
        <f t="shared" si="50"/>
        <v>0</v>
      </c>
      <c r="AU154" s="103"/>
      <c r="AV154" s="190">
        <v>0</v>
      </c>
      <c r="AW154" s="103"/>
      <c r="AX154" s="193">
        <f t="shared" si="51"/>
        <v>0</v>
      </c>
      <c r="AY154" s="103"/>
      <c r="AZ154" s="190">
        <v>8330</v>
      </c>
      <c r="BA154" s="103"/>
      <c r="BB154" s="103">
        <v>59</v>
      </c>
      <c r="BC154" s="103"/>
      <c r="BD154" s="190">
        <v>10889</v>
      </c>
      <c r="BE154" s="103"/>
      <c r="BF154" s="190">
        <f t="shared" si="52"/>
        <v>10889</v>
      </c>
      <c r="BG154" s="103"/>
      <c r="BH154" s="190">
        <f t="shared" si="53"/>
        <v>10889</v>
      </c>
      <c r="BI154" s="103"/>
      <c r="BJ154" s="190">
        <f t="shared" si="54"/>
        <v>10889</v>
      </c>
    </row>
    <row r="155" spans="1:62" ht="9.75" customHeight="1" x14ac:dyDescent="0.25">
      <c r="A155" s="103">
        <v>60</v>
      </c>
      <c r="B155" s="103"/>
      <c r="C155" s="13" t="s">
        <v>181</v>
      </c>
      <c r="D155" s="103"/>
      <c r="E155" s="190">
        <v>251030</v>
      </c>
      <c r="F155" s="103"/>
      <c r="G155" s="188">
        <f t="shared" si="55"/>
        <v>2.5246145645811753</v>
      </c>
      <c r="H155" s="103"/>
      <c r="I155" s="188">
        <f t="shared" si="45"/>
        <v>41.617003661886869</v>
      </c>
      <c r="J155" s="103"/>
      <c r="K155" s="190">
        <v>7229380</v>
      </c>
      <c r="L155" s="103"/>
      <c r="M155" s="188">
        <f t="shared" si="56"/>
        <v>72.706043265314335</v>
      </c>
      <c r="N155" s="103"/>
      <c r="O155" s="188">
        <f t="shared" si="46"/>
        <v>64.873897226166903</v>
      </c>
      <c r="P155" s="103"/>
      <c r="Q155" s="190">
        <v>1245185</v>
      </c>
      <c r="R155" s="103"/>
      <c r="S155" s="190">
        <v>980955</v>
      </c>
      <c r="T155" s="103"/>
      <c r="U155" s="190">
        <v>0</v>
      </c>
      <c r="V155" s="103"/>
      <c r="W155" s="190">
        <v>0</v>
      </c>
      <c r="X155" s="103"/>
      <c r="Y155" s="190">
        <v>0</v>
      </c>
      <c r="Z155" s="103"/>
      <c r="AA155" s="190">
        <v>0</v>
      </c>
      <c r="AB155" s="103"/>
      <c r="AC155" s="103"/>
      <c r="AD155" s="190">
        <v>0</v>
      </c>
      <c r="AE155" s="103"/>
      <c r="AF155" s="190">
        <v>352411</v>
      </c>
      <c r="AG155" s="103"/>
      <c r="AH155" s="193">
        <f t="shared" si="57"/>
        <v>3.5442056460128932</v>
      </c>
      <c r="AI155" s="112"/>
      <c r="AJ155" s="193">
        <f t="shared" si="47"/>
        <v>63.205620085140744</v>
      </c>
      <c r="AK155" s="103"/>
      <c r="AL155" s="190">
        <f t="shared" si="48"/>
        <v>7832821</v>
      </c>
      <c r="AM155" s="103"/>
      <c r="AN155" s="190">
        <v>457660</v>
      </c>
      <c r="AO155" s="103"/>
      <c r="AP155" s="193">
        <f t="shared" si="49"/>
        <v>5.8428502323747731</v>
      </c>
      <c r="AQ155" s="103"/>
      <c r="AR155" s="190">
        <v>0</v>
      </c>
      <c r="AS155" s="103"/>
      <c r="AT155" s="193">
        <f t="shared" si="50"/>
        <v>0</v>
      </c>
      <c r="AU155" s="103"/>
      <c r="AV155" s="190">
        <v>0</v>
      </c>
      <c r="AW155" s="103"/>
      <c r="AX155" s="193">
        <f t="shared" si="51"/>
        <v>0</v>
      </c>
      <c r="AY155" s="103"/>
      <c r="AZ155" s="190">
        <v>0</v>
      </c>
      <c r="BA155" s="103"/>
      <c r="BB155" s="103">
        <v>60</v>
      </c>
      <c r="BC155" s="103"/>
      <c r="BD155" s="190">
        <v>99433</v>
      </c>
      <c r="BE155" s="103"/>
      <c r="BF155" s="190">
        <f t="shared" si="52"/>
        <v>99433</v>
      </c>
      <c r="BG155" s="103"/>
      <c r="BH155" s="190">
        <f t="shared" si="53"/>
        <v>99433</v>
      </c>
      <c r="BI155" s="103"/>
      <c r="BJ155" s="190">
        <f t="shared" si="54"/>
        <v>99433</v>
      </c>
    </row>
    <row r="156" spans="1:62" ht="9.75" customHeight="1" x14ac:dyDescent="0.25">
      <c r="A156" s="103">
        <v>61</v>
      </c>
      <c r="B156" s="103"/>
      <c r="C156" s="13" t="s">
        <v>182</v>
      </c>
      <c r="D156" s="103"/>
      <c r="E156" s="190">
        <v>124365</v>
      </c>
      <c r="F156" s="103"/>
      <c r="G156" s="188">
        <f t="shared" si="55"/>
        <v>8.3826503100566185</v>
      </c>
      <c r="H156" s="103"/>
      <c r="I156" s="188">
        <f t="shared" si="45"/>
        <v>138.18378200944039</v>
      </c>
      <c r="J156" s="103"/>
      <c r="K156" s="190">
        <v>1720171</v>
      </c>
      <c r="L156" s="103"/>
      <c r="M156" s="188">
        <f t="shared" si="56"/>
        <v>115.94574009166891</v>
      </c>
      <c r="N156" s="103"/>
      <c r="O156" s="188">
        <f t="shared" si="46"/>
        <v>103.4556646009537</v>
      </c>
      <c r="P156" s="103"/>
      <c r="Q156" s="190">
        <v>257090</v>
      </c>
      <c r="R156" s="103"/>
      <c r="S156" s="190">
        <v>324838</v>
      </c>
      <c r="T156" s="103"/>
      <c r="U156" s="190">
        <v>0</v>
      </c>
      <c r="V156" s="103"/>
      <c r="W156" s="190">
        <v>0</v>
      </c>
      <c r="X156" s="103"/>
      <c r="Y156" s="190">
        <v>0</v>
      </c>
      <c r="Z156" s="103"/>
      <c r="AA156" s="190">
        <v>0</v>
      </c>
      <c r="AB156" s="103"/>
      <c r="AC156" s="103"/>
      <c r="AD156" s="190">
        <v>0</v>
      </c>
      <c r="AE156" s="103"/>
      <c r="AF156" s="190">
        <v>148838</v>
      </c>
      <c r="AG156" s="103"/>
      <c r="AH156" s="193">
        <f t="shared" si="57"/>
        <v>10.032218926934483</v>
      </c>
      <c r="AI156" s="112"/>
      <c r="AJ156" s="193">
        <f t="shared" si="47"/>
        <v>178.90965746305133</v>
      </c>
      <c r="AK156" s="103"/>
      <c r="AL156" s="190">
        <f t="shared" si="48"/>
        <v>1993374</v>
      </c>
      <c r="AM156" s="103"/>
      <c r="AN156" s="190">
        <v>238647</v>
      </c>
      <c r="AO156" s="103"/>
      <c r="AP156" s="193">
        <f t="shared" si="49"/>
        <v>11.972013279996629</v>
      </c>
      <c r="AQ156" s="103"/>
      <c r="AR156" s="190">
        <v>0</v>
      </c>
      <c r="AS156" s="103"/>
      <c r="AT156" s="193">
        <f t="shared" si="50"/>
        <v>0</v>
      </c>
      <c r="AU156" s="103"/>
      <c r="AV156" s="190">
        <v>0</v>
      </c>
      <c r="AW156" s="103"/>
      <c r="AX156" s="193">
        <f t="shared" si="51"/>
        <v>0</v>
      </c>
      <c r="AY156" s="103"/>
      <c r="AZ156" s="190">
        <v>6084</v>
      </c>
      <c r="BA156" s="103"/>
      <c r="BB156" s="103">
        <v>61</v>
      </c>
      <c r="BC156" s="103"/>
      <c r="BD156" s="190">
        <v>14836</v>
      </c>
      <c r="BE156" s="103"/>
      <c r="BF156" s="190">
        <f t="shared" si="52"/>
        <v>14836</v>
      </c>
      <c r="BG156" s="103"/>
      <c r="BH156" s="190">
        <f t="shared" si="53"/>
        <v>14836</v>
      </c>
      <c r="BI156" s="103"/>
      <c r="BJ156" s="190">
        <f t="shared" si="54"/>
        <v>14836</v>
      </c>
    </row>
    <row r="157" spans="1:62" ht="9.75" customHeight="1" x14ac:dyDescent="0.25">
      <c r="A157" s="103">
        <v>62</v>
      </c>
      <c r="B157" s="103"/>
      <c r="C157" s="13" t="s">
        <v>183</v>
      </c>
      <c r="D157" s="103"/>
      <c r="E157" s="190">
        <v>112658</v>
      </c>
      <c r="F157" s="103"/>
      <c r="G157" s="188">
        <f t="shared" si="55"/>
        <v>5.0154928323390617</v>
      </c>
      <c r="H157" s="103"/>
      <c r="I157" s="188">
        <f t="shared" si="45"/>
        <v>82.677881407314786</v>
      </c>
      <c r="J157" s="103"/>
      <c r="K157" s="190">
        <v>3300203</v>
      </c>
      <c r="L157" s="103"/>
      <c r="M157" s="188">
        <f t="shared" si="56"/>
        <v>146.92382690766627</v>
      </c>
      <c r="N157" s="103"/>
      <c r="O157" s="188">
        <f t="shared" si="46"/>
        <v>131.09668493582092</v>
      </c>
      <c r="P157" s="103"/>
      <c r="Q157" s="190">
        <v>633995</v>
      </c>
      <c r="R157" s="103"/>
      <c r="S157" s="190">
        <v>427748</v>
      </c>
      <c r="T157" s="103"/>
      <c r="U157" s="190">
        <v>0</v>
      </c>
      <c r="V157" s="103"/>
      <c r="W157" s="190">
        <v>0</v>
      </c>
      <c r="X157" s="103"/>
      <c r="Y157" s="190">
        <v>0</v>
      </c>
      <c r="Z157" s="103"/>
      <c r="AA157" s="190">
        <v>0</v>
      </c>
      <c r="AB157" s="103"/>
      <c r="AC157" s="103"/>
      <c r="AD157" s="190">
        <v>0</v>
      </c>
      <c r="AE157" s="103"/>
      <c r="AF157" s="190">
        <v>193734</v>
      </c>
      <c r="AG157" s="103"/>
      <c r="AH157" s="193">
        <f t="shared" si="57"/>
        <v>8.6249666102751306</v>
      </c>
      <c r="AI157" s="112"/>
      <c r="AJ157" s="193">
        <f t="shared" si="47"/>
        <v>153.81341187956875</v>
      </c>
      <c r="AK157" s="103"/>
      <c r="AL157" s="190">
        <f t="shared" si="48"/>
        <v>3606595</v>
      </c>
      <c r="AM157" s="103"/>
      <c r="AN157" s="190">
        <v>228659</v>
      </c>
      <c r="AO157" s="103"/>
      <c r="AP157" s="193">
        <f t="shared" si="49"/>
        <v>6.3400243165645156</v>
      </c>
      <c r="AQ157" s="103"/>
      <c r="AR157" s="190">
        <v>0</v>
      </c>
      <c r="AS157" s="103"/>
      <c r="AT157" s="193">
        <f t="shared" si="50"/>
        <v>0</v>
      </c>
      <c r="AU157" s="103"/>
      <c r="AV157" s="190">
        <v>0</v>
      </c>
      <c r="AW157" s="103"/>
      <c r="AX157" s="193">
        <f t="shared" si="51"/>
        <v>0</v>
      </c>
      <c r="AY157" s="103"/>
      <c r="AZ157" s="190">
        <v>640</v>
      </c>
      <c r="BA157" s="103"/>
      <c r="BB157" s="103">
        <v>62</v>
      </c>
      <c r="BC157" s="103"/>
      <c r="BD157" s="190">
        <v>22462</v>
      </c>
      <c r="BE157" s="103"/>
      <c r="BF157" s="190">
        <f t="shared" si="52"/>
        <v>22462</v>
      </c>
      <c r="BG157" s="103"/>
      <c r="BH157" s="190">
        <f t="shared" si="53"/>
        <v>22462</v>
      </c>
      <c r="BI157" s="103"/>
      <c r="BJ157" s="190">
        <f t="shared" si="54"/>
        <v>22462</v>
      </c>
    </row>
    <row r="158" spans="1:62" ht="9.75" customHeight="1" x14ac:dyDescent="0.25">
      <c r="A158" s="103">
        <v>63</v>
      </c>
      <c r="B158" s="103"/>
      <c r="C158" s="13" t="s">
        <v>184</v>
      </c>
      <c r="D158" s="103"/>
      <c r="E158" s="190">
        <v>122797</v>
      </c>
      <c r="F158" s="103"/>
      <c r="G158" s="188">
        <f t="shared" si="55"/>
        <v>10.352132861237566</v>
      </c>
      <c r="H158" s="103"/>
      <c r="I158" s="188">
        <f t="shared" si="45"/>
        <v>170.64971312400533</v>
      </c>
      <c r="J158" s="103"/>
      <c r="K158" s="190">
        <v>1972693</v>
      </c>
      <c r="L158" s="103"/>
      <c r="M158" s="188">
        <f t="shared" si="56"/>
        <v>166.30357443938627</v>
      </c>
      <c r="N158" s="103"/>
      <c r="O158" s="188">
        <f t="shared" si="46"/>
        <v>148.38877914391892</v>
      </c>
      <c r="P158" s="103"/>
      <c r="Q158" s="190">
        <v>184633</v>
      </c>
      <c r="R158" s="103"/>
      <c r="S158" s="190">
        <v>280040</v>
      </c>
      <c r="T158" s="103"/>
      <c r="U158" s="190">
        <v>0</v>
      </c>
      <c r="V158" s="103"/>
      <c r="W158" s="190">
        <v>0</v>
      </c>
      <c r="X158" s="103"/>
      <c r="Y158" s="190">
        <v>0</v>
      </c>
      <c r="Z158" s="103"/>
      <c r="AA158" s="190">
        <v>0</v>
      </c>
      <c r="AB158" s="103"/>
      <c r="AC158" s="103"/>
      <c r="AD158" s="190">
        <v>0</v>
      </c>
      <c r="AE158" s="103"/>
      <c r="AF158" s="190">
        <v>164926</v>
      </c>
      <c r="AG158" s="103"/>
      <c r="AH158" s="193">
        <f t="shared" si="57"/>
        <v>13.903726184454561</v>
      </c>
      <c r="AI158" s="112"/>
      <c r="AJ158" s="193">
        <f t="shared" si="47"/>
        <v>247.95221348712383</v>
      </c>
      <c r="AK158" s="103"/>
      <c r="AL158" s="190">
        <f t="shared" si="48"/>
        <v>2260416</v>
      </c>
      <c r="AM158" s="103"/>
      <c r="AN158" s="190">
        <v>207053</v>
      </c>
      <c r="AO158" s="103"/>
      <c r="AP158" s="193">
        <f t="shared" si="49"/>
        <v>9.1599510886491693</v>
      </c>
      <c r="AQ158" s="103"/>
      <c r="AR158" s="190">
        <v>0</v>
      </c>
      <c r="AS158" s="103"/>
      <c r="AT158" s="193">
        <f t="shared" si="50"/>
        <v>0</v>
      </c>
      <c r="AU158" s="103"/>
      <c r="AV158" s="190">
        <v>0</v>
      </c>
      <c r="AW158" s="103"/>
      <c r="AX158" s="193">
        <f t="shared" si="51"/>
        <v>0</v>
      </c>
      <c r="AY158" s="103"/>
      <c r="AZ158" s="190">
        <v>0</v>
      </c>
      <c r="BA158" s="103"/>
      <c r="BB158" s="103">
        <v>63</v>
      </c>
      <c r="BC158" s="103"/>
      <c r="BD158" s="190">
        <v>11862</v>
      </c>
      <c r="BE158" s="103"/>
      <c r="BF158" s="190">
        <f t="shared" si="52"/>
        <v>11862</v>
      </c>
      <c r="BG158" s="103"/>
      <c r="BH158" s="190">
        <f t="shared" si="53"/>
        <v>11862</v>
      </c>
      <c r="BI158" s="103"/>
      <c r="BJ158" s="190">
        <f t="shared" si="54"/>
        <v>11862</v>
      </c>
    </row>
    <row r="159" spans="1:62" ht="9.75" customHeight="1" x14ac:dyDescent="0.25">
      <c r="A159" s="103">
        <v>64</v>
      </c>
      <c r="B159" s="103"/>
      <c r="C159" s="13" t="s">
        <v>185</v>
      </c>
      <c r="D159" s="103"/>
      <c r="E159" s="190">
        <v>302928</v>
      </c>
      <c r="F159" s="103"/>
      <c r="G159" s="188">
        <f t="shared" si="55"/>
        <v>25.0872049689441</v>
      </c>
      <c r="H159" s="103"/>
      <c r="I159" s="188">
        <f t="shared" si="45"/>
        <v>413.54997935388127</v>
      </c>
      <c r="J159" s="103"/>
      <c r="K159" s="190">
        <v>1600259</v>
      </c>
      <c r="L159" s="103"/>
      <c r="M159" s="188">
        <f t="shared" si="56"/>
        <v>132.52662525879919</v>
      </c>
      <c r="N159" s="103"/>
      <c r="O159" s="188">
        <f t="shared" si="46"/>
        <v>118.25039956302597</v>
      </c>
      <c r="P159" s="103"/>
      <c r="Q159" s="190">
        <v>321291</v>
      </c>
      <c r="R159" s="103"/>
      <c r="S159" s="190">
        <v>366899</v>
      </c>
      <c r="T159" s="103"/>
      <c r="U159" s="190">
        <v>0</v>
      </c>
      <c r="V159" s="103"/>
      <c r="W159" s="190">
        <v>0</v>
      </c>
      <c r="X159" s="103"/>
      <c r="Y159" s="190">
        <v>0</v>
      </c>
      <c r="Z159" s="103"/>
      <c r="AA159" s="190">
        <v>0</v>
      </c>
      <c r="AB159" s="103"/>
      <c r="AC159" s="103"/>
      <c r="AD159" s="190">
        <v>0</v>
      </c>
      <c r="AE159" s="103"/>
      <c r="AF159" s="190">
        <v>143180</v>
      </c>
      <c r="AG159" s="103"/>
      <c r="AH159" s="193">
        <f t="shared" si="57"/>
        <v>11.857556935817806</v>
      </c>
      <c r="AI159" s="112"/>
      <c r="AJ159" s="193">
        <f t="shared" si="47"/>
        <v>211.46183762399536</v>
      </c>
      <c r="AK159" s="103"/>
      <c r="AL159" s="190">
        <f t="shared" si="48"/>
        <v>2046367</v>
      </c>
      <c r="AM159" s="103"/>
      <c r="AN159" s="190">
        <v>246506</v>
      </c>
      <c r="AO159" s="103"/>
      <c r="AP159" s="193">
        <f t="shared" si="49"/>
        <v>12.046030843929755</v>
      </c>
      <c r="AQ159" s="103"/>
      <c r="AR159" s="190">
        <v>0</v>
      </c>
      <c r="AS159" s="103"/>
      <c r="AT159" s="193">
        <f t="shared" si="50"/>
        <v>0</v>
      </c>
      <c r="AU159" s="103"/>
      <c r="AV159" s="190">
        <v>0</v>
      </c>
      <c r="AW159" s="103"/>
      <c r="AX159" s="193">
        <f t="shared" si="51"/>
        <v>0</v>
      </c>
      <c r="AY159" s="103"/>
      <c r="AZ159" s="190">
        <v>0</v>
      </c>
      <c r="BA159" s="103"/>
      <c r="BB159" s="103">
        <v>64</v>
      </c>
      <c r="BC159" s="103"/>
      <c r="BD159" s="190">
        <v>12075</v>
      </c>
      <c r="BE159" s="103"/>
      <c r="BF159" s="190">
        <f t="shared" si="52"/>
        <v>12075</v>
      </c>
      <c r="BG159" s="103"/>
      <c r="BH159" s="190">
        <f t="shared" si="53"/>
        <v>12075</v>
      </c>
      <c r="BI159" s="103"/>
      <c r="BJ159" s="190">
        <f t="shared" si="54"/>
        <v>12075</v>
      </c>
    </row>
    <row r="160" spans="1:62" ht="9.75" customHeight="1" x14ac:dyDescent="0.25">
      <c r="A160" s="103">
        <v>65</v>
      </c>
      <c r="B160" s="103"/>
      <c r="C160" s="13" t="s">
        <v>186</v>
      </c>
      <c r="D160" s="103"/>
      <c r="E160" s="190">
        <v>255654</v>
      </c>
      <c r="F160" s="103"/>
      <c r="G160" s="188">
        <f t="shared" si="55"/>
        <v>16.326329906124272</v>
      </c>
      <c r="H160" s="103"/>
      <c r="I160" s="188">
        <f t="shared" si="45"/>
        <v>269.13135217575905</v>
      </c>
      <c r="J160" s="103"/>
      <c r="K160" s="190">
        <v>719482</v>
      </c>
      <c r="L160" s="103"/>
      <c r="M160" s="188">
        <f t="shared" si="56"/>
        <v>45.946867616067436</v>
      </c>
      <c r="N160" s="103"/>
      <c r="O160" s="188">
        <f t="shared" si="46"/>
        <v>40.997312378998274</v>
      </c>
      <c r="P160" s="103"/>
      <c r="Q160" s="190">
        <v>188752</v>
      </c>
      <c r="R160" s="103"/>
      <c r="S160" s="190">
        <v>240594</v>
      </c>
      <c r="T160" s="103"/>
      <c r="U160" s="190">
        <v>0</v>
      </c>
      <c r="V160" s="103"/>
      <c r="W160" s="190">
        <v>0</v>
      </c>
      <c r="X160" s="103"/>
      <c r="Y160" s="190">
        <v>0</v>
      </c>
      <c r="Z160" s="103"/>
      <c r="AA160" s="190">
        <v>0</v>
      </c>
      <c r="AB160" s="103"/>
      <c r="AC160" s="103"/>
      <c r="AD160" s="190">
        <v>0</v>
      </c>
      <c r="AE160" s="103"/>
      <c r="AF160" s="190">
        <v>116904</v>
      </c>
      <c r="AG160" s="103"/>
      <c r="AH160" s="193">
        <f t="shared" si="57"/>
        <v>7.4656108308321096</v>
      </c>
      <c r="AI160" s="112"/>
      <c r="AJ160" s="193">
        <f t="shared" si="47"/>
        <v>133.13803119971942</v>
      </c>
      <c r="AK160" s="103"/>
      <c r="AL160" s="190">
        <f t="shared" si="48"/>
        <v>1092040</v>
      </c>
      <c r="AM160" s="103"/>
      <c r="AN160" s="190">
        <v>196568</v>
      </c>
      <c r="AO160" s="103"/>
      <c r="AP160" s="193">
        <f t="shared" si="49"/>
        <v>18.00007325738984</v>
      </c>
      <c r="AQ160" s="103"/>
      <c r="AR160" s="190">
        <v>0</v>
      </c>
      <c r="AS160" s="103"/>
      <c r="AT160" s="193">
        <f t="shared" si="50"/>
        <v>0</v>
      </c>
      <c r="AU160" s="103"/>
      <c r="AV160" s="190">
        <v>0</v>
      </c>
      <c r="AW160" s="103"/>
      <c r="AX160" s="193">
        <f t="shared" si="51"/>
        <v>0</v>
      </c>
      <c r="AY160" s="103"/>
      <c r="AZ160" s="190">
        <v>0</v>
      </c>
      <c r="BA160" s="103"/>
      <c r="BB160" s="103">
        <v>65</v>
      </c>
      <c r="BC160" s="103"/>
      <c r="BD160" s="190">
        <v>15659</v>
      </c>
      <c r="BE160" s="103"/>
      <c r="BF160" s="190">
        <f t="shared" si="52"/>
        <v>15659</v>
      </c>
      <c r="BG160" s="103"/>
      <c r="BH160" s="190">
        <f t="shared" si="53"/>
        <v>15659</v>
      </c>
      <c r="BI160" s="103"/>
      <c r="BJ160" s="190">
        <f t="shared" si="54"/>
        <v>15659</v>
      </c>
    </row>
    <row r="161" spans="1:62" ht="9.75" customHeight="1" x14ac:dyDescent="0.25">
      <c r="A161" s="103">
        <v>66</v>
      </c>
      <c r="B161" s="103"/>
      <c r="C161" s="13" t="s">
        <v>187</v>
      </c>
      <c r="D161" s="103"/>
      <c r="E161" s="190">
        <v>93038</v>
      </c>
      <c r="F161" s="103"/>
      <c r="G161" s="188">
        <f t="shared" si="55"/>
        <v>2.6147490304086336</v>
      </c>
      <c r="H161" s="103"/>
      <c r="I161" s="188">
        <f t="shared" si="45"/>
        <v>43.102825080740104</v>
      </c>
      <c r="J161" s="103"/>
      <c r="K161" s="190">
        <v>1997919</v>
      </c>
      <c r="L161" s="103"/>
      <c r="M161" s="188">
        <f t="shared" si="56"/>
        <v>56.149710527794952</v>
      </c>
      <c r="N161" s="103"/>
      <c r="O161" s="188">
        <f t="shared" si="46"/>
        <v>50.101069821206742</v>
      </c>
      <c r="P161" s="103"/>
      <c r="Q161" s="190">
        <v>559527</v>
      </c>
      <c r="R161" s="103"/>
      <c r="S161" s="190">
        <v>405053</v>
      </c>
      <c r="T161" s="103"/>
      <c r="U161" s="190">
        <v>0</v>
      </c>
      <c r="V161" s="103"/>
      <c r="W161" s="190">
        <v>0</v>
      </c>
      <c r="X161" s="103"/>
      <c r="Y161" s="190">
        <v>0</v>
      </c>
      <c r="Z161" s="103"/>
      <c r="AA161" s="190">
        <v>0</v>
      </c>
      <c r="AB161" s="103"/>
      <c r="AC161" s="103"/>
      <c r="AD161" s="190">
        <v>0</v>
      </c>
      <c r="AE161" s="103"/>
      <c r="AF161" s="190">
        <v>65459</v>
      </c>
      <c r="AG161" s="103"/>
      <c r="AH161" s="193">
        <f t="shared" si="57"/>
        <v>1.8396661233207803</v>
      </c>
      <c r="AI161" s="112"/>
      <c r="AJ161" s="193">
        <f t="shared" si="47"/>
        <v>32.807700705777251</v>
      </c>
      <c r="AK161" s="103"/>
      <c r="AL161" s="190">
        <f t="shared" si="48"/>
        <v>2156416</v>
      </c>
      <c r="AM161" s="103"/>
      <c r="AN161" s="190">
        <v>237291</v>
      </c>
      <c r="AO161" s="103"/>
      <c r="AP161" s="193">
        <f t="shared" si="49"/>
        <v>11.003952855107734</v>
      </c>
      <c r="AQ161" s="103"/>
      <c r="AR161" s="190">
        <v>0</v>
      </c>
      <c r="AS161" s="103"/>
      <c r="AT161" s="193">
        <f t="shared" si="50"/>
        <v>0</v>
      </c>
      <c r="AU161" s="103"/>
      <c r="AV161" s="190">
        <v>0</v>
      </c>
      <c r="AW161" s="103"/>
      <c r="AX161" s="193">
        <f t="shared" si="51"/>
        <v>0</v>
      </c>
      <c r="AY161" s="103"/>
      <c r="AZ161" s="190">
        <v>0</v>
      </c>
      <c r="BA161" s="103"/>
      <c r="BB161" s="103">
        <v>66</v>
      </c>
      <c r="BC161" s="103"/>
      <c r="BD161" s="190">
        <v>35582</v>
      </c>
      <c r="BE161" s="103"/>
      <c r="BF161" s="190">
        <f t="shared" si="52"/>
        <v>35582</v>
      </c>
      <c r="BG161" s="103"/>
      <c r="BH161" s="190">
        <f t="shared" si="53"/>
        <v>35582</v>
      </c>
      <c r="BI161" s="103"/>
      <c r="BJ161" s="190">
        <f t="shared" si="54"/>
        <v>35582</v>
      </c>
    </row>
    <row r="162" spans="1:62" ht="9.75" customHeight="1" x14ac:dyDescent="0.25">
      <c r="A162" s="103">
        <v>67</v>
      </c>
      <c r="B162" s="103"/>
      <c r="C162" s="13" t="s">
        <v>188</v>
      </c>
      <c r="D162" s="103"/>
      <c r="E162" s="190">
        <v>121174</v>
      </c>
      <c r="F162" s="103"/>
      <c r="G162" s="188">
        <f t="shared" si="55"/>
        <v>5.0842948852431507</v>
      </c>
      <c r="H162" s="103"/>
      <c r="I162" s="188">
        <f t="shared" si="45"/>
        <v>83.812048708662758</v>
      </c>
      <c r="J162" s="103"/>
      <c r="K162" s="190">
        <v>2301210</v>
      </c>
      <c r="L162" s="103"/>
      <c r="M162" s="188">
        <f t="shared" si="56"/>
        <v>96.555616162463807</v>
      </c>
      <c r="N162" s="103"/>
      <c r="O162" s="188">
        <f t="shared" si="46"/>
        <v>86.154311776738055</v>
      </c>
      <c r="P162" s="103"/>
      <c r="Q162" s="190">
        <v>525492</v>
      </c>
      <c r="R162" s="103"/>
      <c r="S162" s="190">
        <v>550731</v>
      </c>
      <c r="T162" s="103"/>
      <c r="U162" s="190">
        <v>0</v>
      </c>
      <c r="V162" s="103"/>
      <c r="W162" s="190">
        <v>0</v>
      </c>
      <c r="X162" s="103"/>
      <c r="Y162" s="190">
        <v>0</v>
      </c>
      <c r="Z162" s="103"/>
      <c r="AA162" s="190">
        <v>0</v>
      </c>
      <c r="AB162" s="103"/>
      <c r="AC162" s="103"/>
      <c r="AD162" s="190">
        <v>0</v>
      </c>
      <c r="AE162" s="103"/>
      <c r="AF162" s="190">
        <v>140267</v>
      </c>
      <c r="AG162" s="103"/>
      <c r="AH162" s="193">
        <f t="shared" si="57"/>
        <v>5.8854109847690177</v>
      </c>
      <c r="AI162" s="112"/>
      <c r="AJ162" s="193">
        <f t="shared" si="47"/>
        <v>104.95752445028168</v>
      </c>
      <c r="AK162" s="103"/>
      <c r="AL162" s="190">
        <f t="shared" si="48"/>
        <v>2562651</v>
      </c>
      <c r="AM162" s="103"/>
      <c r="AN162" s="190">
        <v>289037</v>
      </c>
      <c r="AO162" s="103"/>
      <c r="AP162" s="193">
        <f t="shared" si="49"/>
        <v>11.278828057351548</v>
      </c>
      <c r="AQ162" s="103"/>
      <c r="AR162" s="190">
        <v>0</v>
      </c>
      <c r="AS162" s="103"/>
      <c r="AT162" s="193">
        <f t="shared" si="50"/>
        <v>0</v>
      </c>
      <c r="AU162" s="103"/>
      <c r="AV162" s="190">
        <v>0</v>
      </c>
      <c r="AW162" s="103"/>
      <c r="AX162" s="193">
        <f t="shared" si="51"/>
        <v>0</v>
      </c>
      <c r="AY162" s="103"/>
      <c r="AZ162" s="190">
        <v>5687</v>
      </c>
      <c r="BA162" s="103"/>
      <c r="BB162" s="103">
        <v>67</v>
      </c>
      <c r="BC162" s="103"/>
      <c r="BD162" s="190">
        <v>23833</v>
      </c>
      <c r="BE162" s="103"/>
      <c r="BF162" s="190">
        <f t="shared" si="52"/>
        <v>23833</v>
      </c>
      <c r="BG162" s="103"/>
      <c r="BH162" s="190">
        <f t="shared" si="53"/>
        <v>23833</v>
      </c>
      <c r="BI162" s="103"/>
      <c r="BJ162" s="190">
        <f t="shared" si="54"/>
        <v>23833</v>
      </c>
    </row>
    <row r="163" spans="1:62" ht="9.75" customHeight="1" x14ac:dyDescent="0.25">
      <c r="A163" s="103">
        <v>68</v>
      </c>
      <c r="B163" s="103"/>
      <c r="C163" s="13" t="s">
        <v>189</v>
      </c>
      <c r="D163" s="103"/>
      <c r="E163" s="190">
        <v>62627</v>
      </c>
      <c r="F163" s="103"/>
      <c r="G163" s="188">
        <f t="shared" si="55"/>
        <v>3.5203485103991006</v>
      </c>
      <c r="H163" s="103"/>
      <c r="I163" s="188">
        <f t="shared" si="45"/>
        <v>58.031177869205649</v>
      </c>
      <c r="J163" s="103"/>
      <c r="K163" s="190">
        <v>1237627</v>
      </c>
      <c r="L163" s="103"/>
      <c r="M163" s="188">
        <f t="shared" si="56"/>
        <v>69.568690275435642</v>
      </c>
      <c r="N163" s="103"/>
      <c r="O163" s="188">
        <f t="shared" si="46"/>
        <v>62.074510733838061</v>
      </c>
      <c r="P163" s="103"/>
      <c r="Q163" s="190">
        <v>281083</v>
      </c>
      <c r="R163" s="103"/>
      <c r="S163" s="190">
        <v>331459</v>
      </c>
      <c r="T163" s="103"/>
      <c r="U163" s="190">
        <v>0</v>
      </c>
      <c r="V163" s="103"/>
      <c r="W163" s="190">
        <v>0</v>
      </c>
      <c r="X163" s="103"/>
      <c r="Y163" s="190">
        <v>0</v>
      </c>
      <c r="Z163" s="103"/>
      <c r="AA163" s="190">
        <v>0</v>
      </c>
      <c r="AB163" s="103"/>
      <c r="AC163" s="103"/>
      <c r="AD163" s="190">
        <v>0</v>
      </c>
      <c r="AE163" s="103"/>
      <c r="AF163" s="190">
        <v>99506</v>
      </c>
      <c r="AG163" s="103"/>
      <c r="AH163" s="193">
        <f t="shared" si="57"/>
        <v>5.5933670601461492</v>
      </c>
      <c r="AI163" s="112"/>
      <c r="AJ163" s="193">
        <f t="shared" si="47"/>
        <v>99.749356755878267</v>
      </c>
      <c r="AK163" s="103"/>
      <c r="AL163" s="190">
        <f t="shared" si="48"/>
        <v>1399760</v>
      </c>
      <c r="AM163" s="103"/>
      <c r="AN163" s="190">
        <v>229159</v>
      </c>
      <c r="AO163" s="103"/>
      <c r="AP163" s="193">
        <f t="shared" si="49"/>
        <v>16.371306509687376</v>
      </c>
      <c r="AQ163" s="103"/>
      <c r="AR163" s="190">
        <v>0</v>
      </c>
      <c r="AS163" s="103"/>
      <c r="AT163" s="193">
        <f t="shared" si="50"/>
        <v>0</v>
      </c>
      <c r="AU163" s="103"/>
      <c r="AV163" s="190">
        <v>0</v>
      </c>
      <c r="AW163" s="103"/>
      <c r="AX163" s="193">
        <f t="shared" si="51"/>
        <v>0</v>
      </c>
      <c r="AY163" s="103"/>
      <c r="AZ163" s="190">
        <v>12906</v>
      </c>
      <c r="BA163" s="103"/>
      <c r="BB163" s="103">
        <v>68</v>
      </c>
      <c r="BC163" s="103"/>
      <c r="BD163" s="190">
        <v>17790</v>
      </c>
      <c r="BE163" s="103"/>
      <c r="BF163" s="190">
        <f t="shared" si="52"/>
        <v>17790</v>
      </c>
      <c r="BG163" s="103"/>
      <c r="BH163" s="190">
        <f t="shared" si="53"/>
        <v>17790</v>
      </c>
      <c r="BI163" s="103"/>
      <c r="BJ163" s="190">
        <f t="shared" si="54"/>
        <v>17790</v>
      </c>
    </row>
    <row r="164" spans="1:62" ht="9.75" customHeight="1" x14ac:dyDescent="0.25">
      <c r="A164" s="103">
        <v>69</v>
      </c>
      <c r="B164" s="103"/>
      <c r="C164" s="13" t="s">
        <v>190</v>
      </c>
      <c r="D164" s="103"/>
      <c r="E164" s="190">
        <v>210987</v>
      </c>
      <c r="F164" s="103"/>
      <c r="G164" s="188">
        <f t="shared" si="55"/>
        <v>3.4228909798831926</v>
      </c>
      <c r="H164" s="103"/>
      <c r="I164" s="188">
        <f t="shared" si="45"/>
        <v>56.424639405370137</v>
      </c>
      <c r="J164" s="103"/>
      <c r="K164" s="190">
        <v>2806779</v>
      </c>
      <c r="L164" s="103"/>
      <c r="M164" s="188">
        <f t="shared" si="56"/>
        <v>45.535025957170667</v>
      </c>
      <c r="N164" s="103"/>
      <c r="O164" s="188">
        <f t="shared" si="46"/>
        <v>40.629835725713399</v>
      </c>
      <c r="P164" s="103"/>
      <c r="Q164" s="190">
        <v>652526</v>
      </c>
      <c r="R164" s="103"/>
      <c r="S164" s="190">
        <v>669124</v>
      </c>
      <c r="T164" s="103"/>
      <c r="U164" s="190">
        <v>0</v>
      </c>
      <c r="V164" s="103"/>
      <c r="W164" s="190">
        <v>0</v>
      </c>
      <c r="X164" s="103"/>
      <c r="Y164" s="190">
        <v>0</v>
      </c>
      <c r="Z164" s="103"/>
      <c r="AA164" s="190">
        <v>0</v>
      </c>
      <c r="AB164" s="103"/>
      <c r="AC164" s="103"/>
      <c r="AD164" s="190">
        <v>0</v>
      </c>
      <c r="AE164" s="103"/>
      <c r="AF164" s="190">
        <v>248219</v>
      </c>
      <c r="AG164" s="103"/>
      <c r="AH164" s="193">
        <f t="shared" si="57"/>
        <v>4.026914341336794</v>
      </c>
      <c r="AI164" s="112"/>
      <c r="AJ164" s="193">
        <f t="shared" si="47"/>
        <v>71.81400951162874</v>
      </c>
      <c r="AK164" s="103"/>
      <c r="AL164" s="190">
        <f t="shared" si="48"/>
        <v>3265985</v>
      </c>
      <c r="AM164" s="103"/>
      <c r="AN164" s="190">
        <v>386944</v>
      </c>
      <c r="AO164" s="103"/>
      <c r="AP164" s="193">
        <f t="shared" si="49"/>
        <v>11.847696789789298</v>
      </c>
      <c r="AQ164" s="103"/>
      <c r="AR164" s="190">
        <v>0</v>
      </c>
      <c r="AS164" s="103"/>
      <c r="AT164" s="193">
        <f t="shared" si="50"/>
        <v>0</v>
      </c>
      <c r="AU164" s="103"/>
      <c r="AV164" s="190">
        <v>0</v>
      </c>
      <c r="AW164" s="103"/>
      <c r="AX164" s="193">
        <f t="shared" si="51"/>
        <v>0</v>
      </c>
      <c r="AY164" s="103"/>
      <c r="AZ164" s="190">
        <v>50726</v>
      </c>
      <c r="BA164" s="103"/>
      <c r="BB164" s="103">
        <v>69</v>
      </c>
      <c r="BC164" s="103"/>
      <c r="BD164" s="190">
        <v>61640</v>
      </c>
      <c r="BE164" s="103"/>
      <c r="BF164" s="190">
        <f t="shared" si="52"/>
        <v>61640</v>
      </c>
      <c r="BG164" s="103"/>
      <c r="BH164" s="190">
        <f t="shared" si="53"/>
        <v>61640</v>
      </c>
      <c r="BI164" s="103"/>
      <c r="BJ164" s="190">
        <f t="shared" si="54"/>
        <v>61640</v>
      </c>
    </row>
    <row r="165" spans="1:62" ht="9.75" customHeight="1" x14ac:dyDescent="0.25">
      <c r="A165" s="103">
        <v>70</v>
      </c>
      <c r="B165" s="103"/>
      <c r="C165" s="13" t="s">
        <v>191</v>
      </c>
      <c r="D165" s="103"/>
      <c r="E165" s="190">
        <v>94134</v>
      </c>
      <c r="F165" s="103"/>
      <c r="G165" s="188">
        <f t="shared" si="55"/>
        <v>3.1883891071670507</v>
      </c>
      <c r="H165" s="103"/>
      <c r="I165" s="188">
        <f t="shared" si="45"/>
        <v>52.558993760896868</v>
      </c>
      <c r="J165" s="103"/>
      <c r="K165" s="190">
        <v>3347435</v>
      </c>
      <c r="L165" s="103"/>
      <c r="M165" s="188">
        <f t="shared" si="56"/>
        <v>113.38013141850698</v>
      </c>
      <c r="N165" s="103"/>
      <c r="O165" s="188">
        <f t="shared" si="46"/>
        <v>101.16643215327528</v>
      </c>
      <c r="P165" s="103"/>
      <c r="Q165" s="190">
        <v>539647</v>
      </c>
      <c r="R165" s="103"/>
      <c r="S165" s="190">
        <v>559256</v>
      </c>
      <c r="T165" s="103"/>
      <c r="U165" s="190">
        <v>0</v>
      </c>
      <c r="V165" s="103"/>
      <c r="W165" s="190">
        <v>0</v>
      </c>
      <c r="X165" s="103"/>
      <c r="Y165" s="190">
        <v>0</v>
      </c>
      <c r="Z165" s="103"/>
      <c r="AA165" s="190">
        <v>0</v>
      </c>
      <c r="AB165" s="103"/>
      <c r="AC165" s="103"/>
      <c r="AD165" s="190">
        <v>0</v>
      </c>
      <c r="AE165" s="103"/>
      <c r="AF165" s="190">
        <v>185439</v>
      </c>
      <c r="AG165" s="103"/>
      <c r="AH165" s="193">
        <f t="shared" si="57"/>
        <v>6.2809578647879691</v>
      </c>
      <c r="AI165" s="112"/>
      <c r="AJ165" s="193">
        <f t="shared" si="47"/>
        <v>112.01151293779104</v>
      </c>
      <c r="AK165" s="103"/>
      <c r="AL165" s="190">
        <f t="shared" si="48"/>
        <v>3627008</v>
      </c>
      <c r="AM165" s="103"/>
      <c r="AN165" s="190">
        <v>275326</v>
      </c>
      <c r="AO165" s="103"/>
      <c r="AP165" s="193">
        <f t="shared" si="49"/>
        <v>7.5909951122247312</v>
      </c>
      <c r="AQ165" s="103"/>
      <c r="AR165" s="190">
        <v>0</v>
      </c>
      <c r="AS165" s="103"/>
      <c r="AT165" s="193">
        <f t="shared" si="50"/>
        <v>0</v>
      </c>
      <c r="AU165" s="103"/>
      <c r="AV165" s="190">
        <v>0</v>
      </c>
      <c r="AW165" s="103"/>
      <c r="AX165" s="193">
        <f t="shared" si="51"/>
        <v>0</v>
      </c>
      <c r="AY165" s="103"/>
      <c r="AZ165" s="190">
        <v>0</v>
      </c>
      <c r="BA165" s="103"/>
      <c r="BB165" s="103">
        <v>70</v>
      </c>
      <c r="BC165" s="103"/>
      <c r="BD165" s="190">
        <v>29524</v>
      </c>
      <c r="BE165" s="103"/>
      <c r="BF165" s="190">
        <f t="shared" si="52"/>
        <v>29524</v>
      </c>
      <c r="BG165" s="103"/>
      <c r="BH165" s="190">
        <f t="shared" si="53"/>
        <v>29524</v>
      </c>
      <c r="BI165" s="103"/>
      <c r="BJ165" s="190">
        <f t="shared" si="54"/>
        <v>29524</v>
      </c>
    </row>
    <row r="166" spans="1:62" ht="9.75" customHeight="1" x14ac:dyDescent="0.25">
      <c r="A166" s="103">
        <v>71</v>
      </c>
      <c r="B166" s="103"/>
      <c r="C166" s="13" t="s">
        <v>192</v>
      </c>
      <c r="D166" s="103"/>
      <c r="E166" s="190">
        <v>0</v>
      </c>
      <c r="F166" s="103"/>
      <c r="G166" s="188">
        <v>0</v>
      </c>
      <c r="H166" s="103"/>
      <c r="I166" s="188">
        <f t="shared" si="45"/>
        <v>0</v>
      </c>
      <c r="J166" s="103"/>
      <c r="K166" s="190">
        <v>0</v>
      </c>
      <c r="L166" s="103"/>
      <c r="M166" s="188">
        <v>0</v>
      </c>
      <c r="N166" s="103"/>
      <c r="O166" s="188">
        <f t="shared" si="46"/>
        <v>0</v>
      </c>
      <c r="P166" s="103"/>
      <c r="Q166" s="190">
        <v>0</v>
      </c>
      <c r="R166" s="103"/>
      <c r="S166" s="190">
        <v>0</v>
      </c>
      <c r="T166" s="103"/>
      <c r="U166" s="190">
        <v>0</v>
      </c>
      <c r="V166" s="103"/>
      <c r="W166" s="190">
        <v>0</v>
      </c>
      <c r="X166" s="103"/>
      <c r="Y166" s="190">
        <v>0</v>
      </c>
      <c r="Z166" s="103"/>
      <c r="AA166" s="190">
        <v>0</v>
      </c>
      <c r="AB166" s="103"/>
      <c r="AC166" s="103"/>
      <c r="AD166" s="190">
        <v>0</v>
      </c>
      <c r="AE166" s="103"/>
      <c r="AF166" s="190">
        <v>0</v>
      </c>
      <c r="AG166" s="103"/>
      <c r="AH166" s="193">
        <v>0</v>
      </c>
      <c r="AI166" s="112"/>
      <c r="AJ166" s="193">
        <f t="shared" si="47"/>
        <v>0</v>
      </c>
      <c r="AK166" s="103"/>
      <c r="AL166" s="190">
        <f t="shared" si="48"/>
        <v>0</v>
      </c>
      <c r="AM166" s="103"/>
      <c r="AN166" s="190">
        <v>0</v>
      </c>
      <c r="AO166" s="103"/>
      <c r="AP166" s="193">
        <f t="shared" si="49"/>
        <v>0</v>
      </c>
      <c r="AQ166" s="103"/>
      <c r="AR166" s="190">
        <v>0</v>
      </c>
      <c r="AS166" s="103"/>
      <c r="AT166" s="193">
        <f t="shared" si="50"/>
        <v>0</v>
      </c>
      <c r="AU166" s="103"/>
      <c r="AV166" s="190">
        <v>0</v>
      </c>
      <c r="AW166" s="103"/>
      <c r="AX166" s="193">
        <f t="shared" si="51"/>
        <v>0</v>
      </c>
      <c r="AY166" s="103"/>
      <c r="AZ166" s="190">
        <v>0</v>
      </c>
      <c r="BA166" s="103"/>
      <c r="BB166" s="103">
        <v>71</v>
      </c>
      <c r="BC166" s="103"/>
      <c r="BD166" s="190">
        <v>0</v>
      </c>
      <c r="BE166" s="103"/>
      <c r="BF166" s="190">
        <f t="shared" si="52"/>
        <v>0</v>
      </c>
      <c r="BG166" s="103"/>
      <c r="BH166" s="190">
        <f t="shared" si="53"/>
        <v>0</v>
      </c>
      <c r="BI166" s="103"/>
      <c r="BJ166" s="190">
        <f t="shared" si="54"/>
        <v>0</v>
      </c>
    </row>
    <row r="167" spans="1:62" ht="9.75" customHeight="1" x14ac:dyDescent="0.25">
      <c r="A167" s="103">
        <v>72</v>
      </c>
      <c r="B167" s="103"/>
      <c r="C167" s="13" t="s">
        <v>193</v>
      </c>
      <c r="D167" s="103"/>
      <c r="E167" s="190">
        <v>188130</v>
      </c>
      <c r="F167" s="103"/>
      <c r="G167" s="188">
        <f t="shared" ref="G167:G187" si="58">(E167/$BD167)</f>
        <v>5.0556272170267658</v>
      </c>
      <c r="H167" s="103"/>
      <c r="I167" s="188">
        <f t="shared" si="45"/>
        <v>83.339476590179004</v>
      </c>
      <c r="J167" s="103"/>
      <c r="K167" s="190">
        <v>4467735</v>
      </c>
      <c r="L167" s="103"/>
      <c r="M167" s="188">
        <f t="shared" ref="M167:M187" si="59">(K167/$BD167)</f>
        <v>120.06167365366011</v>
      </c>
      <c r="N167" s="103"/>
      <c r="O167" s="188">
        <f t="shared" si="46"/>
        <v>107.12821558706594</v>
      </c>
      <c r="P167" s="103"/>
      <c r="Q167" s="190">
        <v>409299</v>
      </c>
      <c r="R167" s="103"/>
      <c r="S167" s="190">
        <v>532403</v>
      </c>
      <c r="T167" s="103"/>
      <c r="U167" s="190">
        <v>0</v>
      </c>
      <c r="V167" s="103"/>
      <c r="W167" s="190">
        <v>0</v>
      </c>
      <c r="X167" s="103"/>
      <c r="Y167" s="190">
        <v>0</v>
      </c>
      <c r="Z167" s="103"/>
      <c r="AA167" s="190">
        <v>0</v>
      </c>
      <c r="AB167" s="103"/>
      <c r="AC167" s="103"/>
      <c r="AD167" s="190">
        <v>0</v>
      </c>
      <c r="AE167" s="103"/>
      <c r="AF167" s="190">
        <v>265828</v>
      </c>
      <c r="AG167" s="103"/>
      <c r="AH167" s="193">
        <f t="shared" ref="AH167:AH187" si="60">(AF167/$BD167)</f>
        <v>7.143609588304848</v>
      </c>
      <c r="AI167" s="112"/>
      <c r="AJ167" s="193">
        <f t="shared" si="47"/>
        <v>127.39561943390754</v>
      </c>
      <c r="AK167" s="103"/>
      <c r="AL167" s="190">
        <f t="shared" si="48"/>
        <v>4921693</v>
      </c>
      <c r="AM167" s="103"/>
      <c r="AN167" s="190">
        <v>415365</v>
      </c>
      <c r="AO167" s="103"/>
      <c r="AP167" s="193">
        <f t="shared" si="49"/>
        <v>8.439473977755215</v>
      </c>
      <c r="AQ167" s="103"/>
      <c r="AR167" s="190">
        <v>0</v>
      </c>
      <c r="AS167" s="103"/>
      <c r="AT167" s="193">
        <f t="shared" si="50"/>
        <v>0</v>
      </c>
      <c r="AU167" s="103"/>
      <c r="AV167" s="190">
        <v>0</v>
      </c>
      <c r="AW167" s="103"/>
      <c r="AX167" s="193">
        <f t="shared" si="51"/>
        <v>0</v>
      </c>
      <c r="AY167" s="103"/>
      <c r="AZ167" s="190">
        <v>81911</v>
      </c>
      <c r="BA167" s="103"/>
      <c r="BB167" s="103">
        <v>72</v>
      </c>
      <c r="BC167" s="103"/>
      <c r="BD167" s="190">
        <v>37212</v>
      </c>
      <c r="BE167" s="103"/>
      <c r="BF167" s="190">
        <f t="shared" si="52"/>
        <v>37212</v>
      </c>
      <c r="BG167" s="103"/>
      <c r="BH167" s="190">
        <f t="shared" si="53"/>
        <v>37212</v>
      </c>
      <c r="BI167" s="103"/>
      <c r="BJ167" s="190">
        <f t="shared" si="54"/>
        <v>37212</v>
      </c>
    </row>
    <row r="168" spans="1:62" ht="9.75" customHeight="1" x14ac:dyDescent="0.25">
      <c r="A168" s="103">
        <v>73</v>
      </c>
      <c r="B168" s="103"/>
      <c r="C168" s="13" t="s">
        <v>194</v>
      </c>
      <c r="D168" s="103"/>
      <c r="E168" s="190">
        <v>3508000</v>
      </c>
      <c r="F168" s="103"/>
      <c r="G168" s="188">
        <f t="shared" si="58"/>
        <v>7.575921182776657</v>
      </c>
      <c r="H168" s="103"/>
      <c r="I168" s="188">
        <f t="shared" si="45"/>
        <v>124.8852573494075</v>
      </c>
      <c r="J168" s="103"/>
      <c r="K168" s="190">
        <v>37906000</v>
      </c>
      <c r="L168" s="103"/>
      <c r="M168" s="188">
        <f t="shared" si="59"/>
        <v>81.862277181964643</v>
      </c>
      <c r="N168" s="103"/>
      <c r="O168" s="188">
        <f t="shared" si="46"/>
        <v>73.043790008255556</v>
      </c>
      <c r="P168" s="103"/>
      <c r="Q168" s="190">
        <v>0</v>
      </c>
      <c r="R168" s="103"/>
      <c r="S168" s="190">
        <v>0</v>
      </c>
      <c r="T168" s="103"/>
      <c r="U168" s="190">
        <v>0</v>
      </c>
      <c r="V168" s="103"/>
      <c r="W168" s="190">
        <v>0</v>
      </c>
      <c r="X168" s="103"/>
      <c r="Y168" s="190">
        <v>0</v>
      </c>
      <c r="Z168" s="103"/>
      <c r="AA168" s="190">
        <v>0</v>
      </c>
      <c r="AB168" s="103"/>
      <c r="AC168" s="103"/>
      <c r="AD168" s="190">
        <v>0</v>
      </c>
      <c r="AE168" s="103"/>
      <c r="AF168" s="190">
        <v>2006000</v>
      </c>
      <c r="AG168" s="103"/>
      <c r="AH168" s="193">
        <f t="shared" si="60"/>
        <v>4.332182979660768</v>
      </c>
      <c r="AI168" s="112"/>
      <c r="AJ168" s="193">
        <f t="shared" si="47"/>
        <v>77.258020244899598</v>
      </c>
      <c r="AK168" s="103"/>
      <c r="AL168" s="190">
        <f t="shared" si="48"/>
        <v>43420000</v>
      </c>
      <c r="AM168" s="103"/>
      <c r="AN168" s="190">
        <v>787000</v>
      </c>
      <c r="AO168" s="103"/>
      <c r="AP168" s="193">
        <f t="shared" si="49"/>
        <v>1.812528788576693</v>
      </c>
      <c r="AQ168" s="103"/>
      <c r="AR168" s="190">
        <v>0</v>
      </c>
      <c r="AS168" s="103"/>
      <c r="AT168" s="193">
        <f t="shared" si="50"/>
        <v>0</v>
      </c>
      <c r="AU168" s="103"/>
      <c r="AV168" s="190">
        <v>0</v>
      </c>
      <c r="AW168" s="103"/>
      <c r="AX168" s="193">
        <f t="shared" si="51"/>
        <v>0</v>
      </c>
      <c r="AY168" s="103"/>
      <c r="AZ168" s="190">
        <v>515000</v>
      </c>
      <c r="BA168" s="103"/>
      <c r="BB168" s="103">
        <v>73</v>
      </c>
      <c r="BC168" s="103"/>
      <c r="BD168" s="190">
        <v>463046</v>
      </c>
      <c r="BE168" s="103"/>
      <c r="BF168" s="190">
        <f t="shared" si="52"/>
        <v>463046</v>
      </c>
      <c r="BG168" s="103"/>
      <c r="BH168" s="190">
        <f t="shared" si="53"/>
        <v>463046</v>
      </c>
      <c r="BI168" s="103"/>
      <c r="BJ168" s="190">
        <f t="shared" si="54"/>
        <v>463046</v>
      </c>
    </row>
    <row r="169" spans="1:62" ht="9.75" customHeight="1" x14ac:dyDescent="0.25">
      <c r="A169" s="103">
        <v>74</v>
      </c>
      <c r="B169" s="103"/>
      <c r="C169" s="13" t="s">
        <v>195</v>
      </c>
      <c r="D169" s="103"/>
      <c r="E169" s="190">
        <v>195391</v>
      </c>
      <c r="F169" s="103"/>
      <c r="G169" s="188">
        <f t="shared" si="58"/>
        <v>5.7160284351870816</v>
      </c>
      <c r="H169" s="103"/>
      <c r="I169" s="188">
        <f t="shared" si="45"/>
        <v>94.2258591295477</v>
      </c>
      <c r="J169" s="103"/>
      <c r="K169" s="190">
        <v>2142102</v>
      </c>
      <c r="L169" s="103"/>
      <c r="M169" s="188">
        <f t="shared" si="59"/>
        <v>62.665711025948568</v>
      </c>
      <c r="N169" s="103"/>
      <c r="O169" s="188">
        <f t="shared" si="46"/>
        <v>55.915144245533654</v>
      </c>
      <c r="P169" s="103"/>
      <c r="Q169" s="190">
        <v>459937</v>
      </c>
      <c r="R169" s="103"/>
      <c r="S169" s="190">
        <v>534783</v>
      </c>
      <c r="T169" s="103"/>
      <c r="U169" s="190">
        <v>0</v>
      </c>
      <c r="V169" s="103"/>
      <c r="W169" s="190">
        <v>0</v>
      </c>
      <c r="X169" s="103"/>
      <c r="Y169" s="190">
        <v>0</v>
      </c>
      <c r="Z169" s="103"/>
      <c r="AA169" s="190">
        <v>0</v>
      </c>
      <c r="AB169" s="103"/>
      <c r="AC169" s="103"/>
      <c r="AD169" s="190">
        <v>0</v>
      </c>
      <c r="AE169" s="103"/>
      <c r="AF169" s="190">
        <v>192446</v>
      </c>
      <c r="AG169" s="103"/>
      <c r="AH169" s="193">
        <f t="shared" si="60"/>
        <v>5.6298744990199809</v>
      </c>
      <c r="AI169" s="112"/>
      <c r="AJ169" s="193">
        <f t="shared" si="47"/>
        <v>100.40041246263071</v>
      </c>
      <c r="AK169" s="103"/>
      <c r="AL169" s="190">
        <f t="shared" si="48"/>
        <v>2529939</v>
      </c>
      <c r="AM169" s="103"/>
      <c r="AN169" s="190">
        <v>293257</v>
      </c>
      <c r="AO169" s="103"/>
      <c r="AP169" s="193">
        <f t="shared" si="49"/>
        <v>11.591465248766868</v>
      </c>
      <c r="AQ169" s="103"/>
      <c r="AR169" s="190">
        <v>0</v>
      </c>
      <c r="AS169" s="103"/>
      <c r="AT169" s="193">
        <f t="shared" si="50"/>
        <v>0</v>
      </c>
      <c r="AU169" s="103"/>
      <c r="AV169" s="190">
        <v>0</v>
      </c>
      <c r="AW169" s="103"/>
      <c r="AX169" s="193">
        <f t="shared" si="51"/>
        <v>0</v>
      </c>
      <c r="AY169" s="103"/>
      <c r="AZ169" s="190">
        <v>470</v>
      </c>
      <c r="BA169" s="103"/>
      <c r="BB169" s="103">
        <v>74</v>
      </c>
      <c r="BC169" s="103"/>
      <c r="BD169" s="190">
        <v>34183</v>
      </c>
      <c r="BE169" s="103"/>
      <c r="BF169" s="190">
        <f t="shared" si="52"/>
        <v>34183</v>
      </c>
      <c r="BG169" s="103"/>
      <c r="BH169" s="190">
        <f t="shared" si="53"/>
        <v>34183</v>
      </c>
      <c r="BI169" s="103"/>
      <c r="BJ169" s="190">
        <f t="shared" si="54"/>
        <v>34183</v>
      </c>
    </row>
    <row r="170" spans="1:62" ht="9.75" customHeight="1" x14ac:dyDescent="0.25">
      <c r="A170" s="103">
        <v>75</v>
      </c>
      <c r="B170" s="103"/>
      <c r="C170" s="13" t="s">
        <v>196</v>
      </c>
      <c r="D170" s="103"/>
      <c r="E170" s="190">
        <v>137895</v>
      </c>
      <c r="F170" s="103"/>
      <c r="G170" s="188">
        <f t="shared" si="58"/>
        <v>19.101676132428313</v>
      </c>
      <c r="H170" s="103"/>
      <c r="I170" s="188">
        <f t="shared" si="45"/>
        <v>314.8815414060349</v>
      </c>
      <c r="J170" s="103"/>
      <c r="K170" s="190">
        <v>1095427</v>
      </c>
      <c r="L170" s="103"/>
      <c r="M170" s="188">
        <f t="shared" si="59"/>
        <v>151.74220806205847</v>
      </c>
      <c r="N170" s="103"/>
      <c r="O170" s="188">
        <f t="shared" si="46"/>
        <v>135.39601343408435</v>
      </c>
      <c r="P170" s="103"/>
      <c r="Q170" s="190">
        <v>281930</v>
      </c>
      <c r="R170" s="103"/>
      <c r="S170" s="190">
        <v>288668</v>
      </c>
      <c r="T170" s="103"/>
      <c r="U170" s="190">
        <v>0</v>
      </c>
      <c r="V170" s="103"/>
      <c r="W170" s="190">
        <v>0</v>
      </c>
      <c r="X170" s="103"/>
      <c r="Y170" s="190">
        <v>0</v>
      </c>
      <c r="Z170" s="103"/>
      <c r="AA170" s="190">
        <v>0</v>
      </c>
      <c r="AB170" s="103"/>
      <c r="AC170" s="103"/>
      <c r="AD170" s="190">
        <v>0</v>
      </c>
      <c r="AE170" s="103"/>
      <c r="AF170" s="190">
        <v>202968</v>
      </c>
      <c r="AG170" s="103"/>
      <c r="AH170" s="193">
        <f t="shared" si="60"/>
        <v>28.115805513228977</v>
      </c>
      <c r="AI170" s="112"/>
      <c r="AJ170" s="193">
        <f t="shared" si="47"/>
        <v>501.40344527017095</v>
      </c>
      <c r="AK170" s="103"/>
      <c r="AL170" s="190">
        <f t="shared" si="48"/>
        <v>1436290</v>
      </c>
      <c r="AM170" s="103"/>
      <c r="AN170" s="190">
        <v>178229</v>
      </c>
      <c r="AO170" s="103"/>
      <c r="AP170" s="193">
        <f t="shared" si="49"/>
        <v>12.408984258053737</v>
      </c>
      <c r="AQ170" s="103"/>
      <c r="AR170" s="190">
        <v>0</v>
      </c>
      <c r="AS170" s="103"/>
      <c r="AT170" s="193">
        <f t="shared" si="50"/>
        <v>0</v>
      </c>
      <c r="AU170" s="103"/>
      <c r="AV170" s="190">
        <v>0</v>
      </c>
      <c r="AW170" s="103"/>
      <c r="AX170" s="193">
        <f t="shared" si="51"/>
        <v>0</v>
      </c>
      <c r="AY170" s="103"/>
      <c r="AZ170" s="190">
        <v>1200</v>
      </c>
      <c r="BA170" s="103"/>
      <c r="BB170" s="103">
        <v>75</v>
      </c>
      <c r="BC170" s="103"/>
      <c r="BD170" s="190">
        <v>7219</v>
      </c>
      <c r="BE170" s="103"/>
      <c r="BF170" s="190">
        <f t="shared" si="52"/>
        <v>7219</v>
      </c>
      <c r="BG170" s="103"/>
      <c r="BH170" s="190">
        <f t="shared" si="53"/>
        <v>7219</v>
      </c>
      <c r="BI170" s="103"/>
      <c r="BJ170" s="190">
        <f t="shared" si="54"/>
        <v>7219</v>
      </c>
    </row>
    <row r="171" spans="1:62" ht="9.75" customHeight="1" x14ac:dyDescent="0.25">
      <c r="A171" s="103">
        <v>76</v>
      </c>
      <c r="B171" s="103"/>
      <c r="C171" s="13" t="s">
        <v>112</v>
      </c>
      <c r="D171" s="103"/>
      <c r="E171" s="190">
        <v>155402</v>
      </c>
      <c r="F171" s="103"/>
      <c r="G171" s="188">
        <f t="shared" si="58"/>
        <v>16.993110989611811</v>
      </c>
      <c r="H171" s="103"/>
      <c r="I171" s="188">
        <f t="shared" si="45"/>
        <v>280.12290359215569</v>
      </c>
      <c r="J171" s="103"/>
      <c r="K171" s="190">
        <v>955476</v>
      </c>
      <c r="L171" s="103"/>
      <c r="M171" s="188">
        <f t="shared" si="59"/>
        <v>104.48069983597594</v>
      </c>
      <c r="N171" s="103"/>
      <c r="O171" s="188">
        <f t="shared" si="46"/>
        <v>93.225678071119717</v>
      </c>
      <c r="P171" s="103"/>
      <c r="Q171" s="190">
        <v>188239</v>
      </c>
      <c r="R171" s="103"/>
      <c r="S171" s="190">
        <v>234177</v>
      </c>
      <c r="T171" s="103"/>
      <c r="U171" s="190">
        <v>0</v>
      </c>
      <c r="V171" s="103"/>
      <c r="W171" s="190">
        <v>0</v>
      </c>
      <c r="X171" s="103"/>
      <c r="Y171" s="190">
        <v>0</v>
      </c>
      <c r="Z171" s="103"/>
      <c r="AA171" s="190">
        <v>0</v>
      </c>
      <c r="AB171" s="103"/>
      <c r="AC171" s="103"/>
      <c r="AD171" s="190">
        <v>0</v>
      </c>
      <c r="AE171" s="103"/>
      <c r="AF171" s="190">
        <v>86427</v>
      </c>
      <c r="AG171" s="103"/>
      <c r="AH171" s="193">
        <f t="shared" si="60"/>
        <v>9.4507381082558783</v>
      </c>
      <c r="AI171" s="112"/>
      <c r="AJ171" s="193">
        <f t="shared" si="47"/>
        <v>168.53981457497227</v>
      </c>
      <c r="AK171" s="103"/>
      <c r="AL171" s="190">
        <f t="shared" si="48"/>
        <v>1197305</v>
      </c>
      <c r="AM171" s="103"/>
      <c r="AN171" s="190">
        <v>201081</v>
      </c>
      <c r="AO171" s="103"/>
      <c r="AP171" s="193">
        <f t="shared" si="49"/>
        <v>16.794467575095737</v>
      </c>
      <c r="AQ171" s="103"/>
      <c r="AR171" s="190">
        <v>0</v>
      </c>
      <c r="AS171" s="103"/>
      <c r="AT171" s="193">
        <f t="shared" si="50"/>
        <v>0</v>
      </c>
      <c r="AU171" s="103"/>
      <c r="AV171" s="190">
        <v>0</v>
      </c>
      <c r="AW171" s="103"/>
      <c r="AX171" s="193">
        <f t="shared" si="51"/>
        <v>0</v>
      </c>
      <c r="AY171" s="103"/>
      <c r="AZ171" s="190">
        <v>2170</v>
      </c>
      <c r="BA171" s="103"/>
      <c r="BB171" s="103">
        <v>76</v>
      </c>
      <c r="BC171" s="103"/>
      <c r="BD171" s="190">
        <v>9145</v>
      </c>
      <c r="BE171" s="103"/>
      <c r="BF171" s="190">
        <f t="shared" si="52"/>
        <v>9145</v>
      </c>
      <c r="BG171" s="103"/>
      <c r="BH171" s="190">
        <f t="shared" si="53"/>
        <v>9145</v>
      </c>
      <c r="BI171" s="103"/>
      <c r="BJ171" s="190">
        <f t="shared" si="54"/>
        <v>9145</v>
      </c>
    </row>
    <row r="172" spans="1:62" ht="9.75" customHeight="1" x14ac:dyDescent="0.25">
      <c r="A172" s="103">
        <v>77</v>
      </c>
      <c r="B172" s="103"/>
      <c r="C172" s="13" t="s">
        <v>113</v>
      </c>
      <c r="D172" s="103"/>
      <c r="E172" s="190">
        <v>360992</v>
      </c>
      <c r="F172" s="103"/>
      <c r="G172" s="188">
        <f t="shared" si="58"/>
        <v>3.853787684686993</v>
      </c>
      <c r="H172" s="103"/>
      <c r="I172" s="188">
        <f t="shared" si="45"/>
        <v>63.527755260478777</v>
      </c>
      <c r="J172" s="103"/>
      <c r="K172" s="190">
        <v>13402587</v>
      </c>
      <c r="L172" s="103"/>
      <c r="M172" s="188">
        <f t="shared" si="59"/>
        <v>143.07997053548553</v>
      </c>
      <c r="N172" s="103"/>
      <c r="O172" s="188">
        <f t="shared" si="46"/>
        <v>127.66690204513287</v>
      </c>
      <c r="P172" s="103"/>
      <c r="Q172" s="190">
        <v>870714</v>
      </c>
      <c r="R172" s="103"/>
      <c r="S172" s="190">
        <v>959669</v>
      </c>
      <c r="T172" s="103"/>
      <c r="U172" s="190">
        <v>0</v>
      </c>
      <c r="V172" s="103"/>
      <c r="W172" s="190">
        <v>0</v>
      </c>
      <c r="X172" s="103"/>
      <c r="Y172" s="190">
        <v>0</v>
      </c>
      <c r="Z172" s="103"/>
      <c r="AA172" s="190">
        <v>0</v>
      </c>
      <c r="AB172" s="103"/>
      <c r="AC172" s="103"/>
      <c r="AD172" s="190">
        <v>0</v>
      </c>
      <c r="AE172" s="103"/>
      <c r="AF172" s="190">
        <v>439078</v>
      </c>
      <c r="AG172" s="103"/>
      <c r="AH172" s="193">
        <f t="shared" si="60"/>
        <v>4.6873985822871296</v>
      </c>
      <c r="AI172" s="112"/>
      <c r="AJ172" s="193">
        <f t="shared" si="47"/>
        <v>83.592760570471114</v>
      </c>
      <c r="AK172" s="103"/>
      <c r="AL172" s="190">
        <f t="shared" si="48"/>
        <v>14202657</v>
      </c>
      <c r="AM172" s="103"/>
      <c r="AN172" s="190">
        <v>557877</v>
      </c>
      <c r="AO172" s="103"/>
      <c r="AP172" s="193">
        <f t="shared" si="49"/>
        <v>3.9279762934498805</v>
      </c>
      <c r="AQ172" s="103"/>
      <c r="AR172" s="190">
        <v>0</v>
      </c>
      <c r="AS172" s="103"/>
      <c r="AT172" s="193">
        <f t="shared" si="50"/>
        <v>0</v>
      </c>
      <c r="AU172" s="103"/>
      <c r="AV172" s="190">
        <v>0</v>
      </c>
      <c r="AW172" s="103"/>
      <c r="AX172" s="193">
        <f t="shared" si="51"/>
        <v>0</v>
      </c>
      <c r="AY172" s="103"/>
      <c r="AZ172" s="190">
        <v>657627</v>
      </c>
      <c r="BA172" s="103"/>
      <c r="BB172" s="103">
        <v>77</v>
      </c>
      <c r="BC172" s="103"/>
      <c r="BD172" s="190">
        <v>93672</v>
      </c>
      <c r="BE172" s="103"/>
      <c r="BF172" s="190">
        <f t="shared" si="52"/>
        <v>93672</v>
      </c>
      <c r="BG172" s="103"/>
      <c r="BH172" s="190">
        <f t="shared" si="53"/>
        <v>93672</v>
      </c>
      <c r="BI172" s="103"/>
      <c r="BJ172" s="190">
        <f t="shared" si="54"/>
        <v>93672</v>
      </c>
    </row>
    <row r="173" spans="1:62" ht="9.75" customHeight="1" x14ac:dyDescent="0.25">
      <c r="A173" s="103">
        <v>78</v>
      </c>
      <c r="B173" s="103"/>
      <c r="C173" s="13" t="s">
        <v>197</v>
      </c>
      <c r="D173" s="103"/>
      <c r="E173" s="190">
        <v>109126</v>
      </c>
      <c r="F173" s="103"/>
      <c r="G173" s="188">
        <f t="shared" si="58"/>
        <v>4.8416522472159365</v>
      </c>
      <c r="H173" s="103"/>
      <c r="I173" s="188">
        <f t="shared" si="45"/>
        <v>79.812206634954492</v>
      </c>
      <c r="J173" s="103"/>
      <c r="K173" s="190">
        <v>1253145</v>
      </c>
      <c r="L173" s="103"/>
      <c r="M173" s="188">
        <f t="shared" si="59"/>
        <v>55.598961799547453</v>
      </c>
      <c r="N173" s="103"/>
      <c r="O173" s="188">
        <f t="shared" si="46"/>
        <v>49.609649647736575</v>
      </c>
      <c r="P173" s="103"/>
      <c r="Q173" s="190">
        <v>334178</v>
      </c>
      <c r="R173" s="103"/>
      <c r="S173" s="190">
        <v>344553</v>
      </c>
      <c r="T173" s="103"/>
      <c r="U173" s="190">
        <v>0</v>
      </c>
      <c r="V173" s="103"/>
      <c r="W173" s="190">
        <v>0</v>
      </c>
      <c r="X173" s="103"/>
      <c r="Y173" s="190">
        <v>0</v>
      </c>
      <c r="Z173" s="103"/>
      <c r="AA173" s="190">
        <v>0</v>
      </c>
      <c r="AB173" s="103"/>
      <c r="AC173" s="103"/>
      <c r="AD173" s="190">
        <v>0</v>
      </c>
      <c r="AE173" s="103"/>
      <c r="AF173" s="190">
        <v>160905</v>
      </c>
      <c r="AG173" s="103"/>
      <c r="AH173" s="193">
        <f t="shared" si="60"/>
        <v>7.138959137495009</v>
      </c>
      <c r="AI173" s="112"/>
      <c r="AJ173" s="193">
        <f t="shared" si="47"/>
        <v>127.31268558173619</v>
      </c>
      <c r="AK173" s="103"/>
      <c r="AL173" s="190">
        <f t="shared" si="48"/>
        <v>1523176</v>
      </c>
      <c r="AM173" s="103"/>
      <c r="AN173" s="190">
        <v>241303</v>
      </c>
      <c r="AO173" s="103"/>
      <c r="AP173" s="193">
        <f t="shared" si="49"/>
        <v>15.842095726298208</v>
      </c>
      <c r="AQ173" s="103"/>
      <c r="AR173" s="190">
        <v>0</v>
      </c>
      <c r="AS173" s="103"/>
      <c r="AT173" s="193">
        <f t="shared" si="50"/>
        <v>0</v>
      </c>
      <c r="AU173" s="103"/>
      <c r="AV173" s="190">
        <v>0</v>
      </c>
      <c r="AW173" s="103"/>
      <c r="AX173" s="193">
        <f t="shared" si="51"/>
        <v>0</v>
      </c>
      <c r="AY173" s="103"/>
      <c r="AZ173" s="190">
        <v>0</v>
      </c>
      <c r="BA173" s="103"/>
      <c r="BB173" s="103">
        <v>78</v>
      </c>
      <c r="BC173" s="103"/>
      <c r="BD173" s="190">
        <v>22539</v>
      </c>
      <c r="BE173" s="103"/>
      <c r="BF173" s="190">
        <f t="shared" si="52"/>
        <v>22539</v>
      </c>
      <c r="BG173" s="103"/>
      <c r="BH173" s="190">
        <f t="shared" si="53"/>
        <v>22539</v>
      </c>
      <c r="BI173" s="103"/>
      <c r="BJ173" s="190">
        <f t="shared" si="54"/>
        <v>22539</v>
      </c>
    </row>
    <row r="174" spans="1:62" ht="9.75" customHeight="1" x14ac:dyDescent="0.25">
      <c r="A174" s="103">
        <v>79</v>
      </c>
      <c r="B174" s="103"/>
      <c r="C174" s="13" t="s">
        <v>198</v>
      </c>
      <c r="D174" s="103"/>
      <c r="E174" s="190">
        <v>200735</v>
      </c>
      <c r="F174" s="103"/>
      <c r="G174" s="188">
        <f t="shared" si="58"/>
        <v>2.4653656259978876</v>
      </c>
      <c r="H174" s="103"/>
      <c r="I174" s="188">
        <f t="shared" si="45"/>
        <v>40.640314654156036</v>
      </c>
      <c r="J174" s="103"/>
      <c r="K174" s="190">
        <v>5215989</v>
      </c>
      <c r="L174" s="103"/>
      <c r="M174" s="188">
        <f t="shared" si="59"/>
        <v>64.061175112377484</v>
      </c>
      <c r="N174" s="103"/>
      <c r="O174" s="188">
        <f t="shared" si="46"/>
        <v>57.160284121945892</v>
      </c>
      <c r="P174" s="103"/>
      <c r="Q174" s="190">
        <v>723356</v>
      </c>
      <c r="R174" s="103"/>
      <c r="S174" s="190">
        <v>600366</v>
      </c>
      <c r="T174" s="103"/>
      <c r="U174" s="190">
        <v>0</v>
      </c>
      <c r="V174" s="103"/>
      <c r="W174" s="190">
        <v>0</v>
      </c>
      <c r="X174" s="103"/>
      <c r="Y174" s="190">
        <v>0</v>
      </c>
      <c r="Z174" s="103"/>
      <c r="AA174" s="190">
        <v>0</v>
      </c>
      <c r="AB174" s="103"/>
      <c r="AC174" s="103"/>
      <c r="AD174" s="190">
        <v>0</v>
      </c>
      <c r="AE174" s="103"/>
      <c r="AF174" s="190">
        <v>316006</v>
      </c>
      <c r="AG174" s="103"/>
      <c r="AH174" s="193">
        <f t="shared" si="60"/>
        <v>3.8810886492594139</v>
      </c>
      <c r="AI174" s="112"/>
      <c r="AJ174" s="193">
        <f t="shared" si="47"/>
        <v>69.213425851235215</v>
      </c>
      <c r="AK174" s="103"/>
      <c r="AL174" s="190">
        <f t="shared" si="48"/>
        <v>5732730</v>
      </c>
      <c r="AM174" s="103"/>
      <c r="AN174" s="190">
        <v>436847</v>
      </c>
      <c r="AO174" s="103"/>
      <c r="AP174" s="193">
        <f t="shared" si="49"/>
        <v>7.6202263145133298</v>
      </c>
      <c r="AQ174" s="103"/>
      <c r="AR174" s="190">
        <v>0</v>
      </c>
      <c r="AS174" s="103"/>
      <c r="AT174" s="193">
        <f t="shared" si="50"/>
        <v>0</v>
      </c>
      <c r="AU174" s="103"/>
      <c r="AV174" s="190">
        <v>0</v>
      </c>
      <c r="AW174" s="103"/>
      <c r="AX174" s="193">
        <f t="shared" si="51"/>
        <v>0</v>
      </c>
      <c r="AY174" s="103"/>
      <c r="AZ174" s="190">
        <v>614330</v>
      </c>
      <c r="BA174" s="103"/>
      <c r="BB174" s="103">
        <v>79</v>
      </c>
      <c r="BC174" s="103"/>
      <c r="BD174" s="190">
        <v>81422</v>
      </c>
      <c r="BE174" s="103"/>
      <c r="BF174" s="190">
        <f t="shared" si="52"/>
        <v>81422</v>
      </c>
      <c r="BG174" s="103"/>
      <c r="BH174" s="190">
        <f t="shared" si="53"/>
        <v>81422</v>
      </c>
      <c r="BI174" s="103"/>
      <c r="BJ174" s="190">
        <f t="shared" si="54"/>
        <v>81422</v>
      </c>
    </row>
    <row r="175" spans="1:62" ht="9.75" customHeight="1" x14ac:dyDescent="0.25">
      <c r="A175" s="103">
        <v>80</v>
      </c>
      <c r="B175" s="103"/>
      <c r="C175" s="13" t="s">
        <v>199</v>
      </c>
      <c r="D175" s="103"/>
      <c r="E175" s="190">
        <v>284753</v>
      </c>
      <c r="F175" s="103"/>
      <c r="G175" s="188">
        <f t="shared" si="58"/>
        <v>10.52418967365192</v>
      </c>
      <c r="H175" s="103"/>
      <c r="I175" s="188">
        <f t="shared" si="45"/>
        <v>173.48598329877106</v>
      </c>
      <c r="J175" s="103"/>
      <c r="K175" s="190">
        <v>1640288</v>
      </c>
      <c r="L175" s="103"/>
      <c r="M175" s="188">
        <f t="shared" si="59"/>
        <v>60.623424622094099</v>
      </c>
      <c r="N175" s="103"/>
      <c r="O175" s="188">
        <f t="shared" si="46"/>
        <v>54.092859985247685</v>
      </c>
      <c r="P175" s="103"/>
      <c r="Q175" s="190">
        <v>318306</v>
      </c>
      <c r="R175" s="103"/>
      <c r="S175" s="190">
        <v>465733</v>
      </c>
      <c r="T175" s="103"/>
      <c r="U175" s="190">
        <v>0</v>
      </c>
      <c r="V175" s="103"/>
      <c r="W175" s="190">
        <v>0</v>
      </c>
      <c r="X175" s="103"/>
      <c r="Y175" s="190">
        <v>0</v>
      </c>
      <c r="Z175" s="103"/>
      <c r="AA175" s="190">
        <v>0</v>
      </c>
      <c r="AB175" s="103"/>
      <c r="AC175" s="103"/>
      <c r="AD175" s="190">
        <v>0</v>
      </c>
      <c r="AE175" s="103"/>
      <c r="AF175" s="190">
        <v>192653</v>
      </c>
      <c r="AG175" s="103"/>
      <c r="AH175" s="193">
        <f t="shared" si="60"/>
        <v>7.1202646265291794</v>
      </c>
      <c r="AI175" s="112"/>
      <c r="AJ175" s="193">
        <f t="shared" si="47"/>
        <v>126.97929686906005</v>
      </c>
      <c r="AK175" s="103"/>
      <c r="AL175" s="190">
        <f t="shared" si="48"/>
        <v>2117694</v>
      </c>
      <c r="AM175" s="103"/>
      <c r="AN175" s="190">
        <v>366617</v>
      </c>
      <c r="AO175" s="103"/>
      <c r="AP175" s="193">
        <f t="shared" si="49"/>
        <v>17.312085693211579</v>
      </c>
      <c r="AQ175" s="103"/>
      <c r="AR175" s="190">
        <v>0</v>
      </c>
      <c r="AS175" s="103"/>
      <c r="AT175" s="193">
        <f t="shared" si="50"/>
        <v>0</v>
      </c>
      <c r="AU175" s="103"/>
      <c r="AV175" s="190">
        <v>0</v>
      </c>
      <c r="AW175" s="103"/>
      <c r="AX175" s="193">
        <f t="shared" si="51"/>
        <v>0</v>
      </c>
      <c r="AY175" s="103"/>
      <c r="AZ175" s="190">
        <v>4149</v>
      </c>
      <c r="BA175" s="103"/>
      <c r="BB175" s="103">
        <v>80</v>
      </c>
      <c r="BC175" s="103"/>
      <c r="BD175" s="190">
        <v>27057</v>
      </c>
      <c r="BE175" s="103"/>
      <c r="BF175" s="190">
        <f t="shared" si="52"/>
        <v>27057</v>
      </c>
      <c r="BG175" s="103"/>
      <c r="BH175" s="190">
        <f t="shared" si="53"/>
        <v>27057</v>
      </c>
      <c r="BI175" s="103"/>
      <c r="BJ175" s="190">
        <f t="shared" si="54"/>
        <v>27057</v>
      </c>
    </row>
    <row r="176" spans="1:62" ht="9.75" customHeight="1" x14ac:dyDescent="0.25">
      <c r="A176" s="103">
        <v>81</v>
      </c>
      <c r="B176" s="103"/>
      <c r="C176" s="13" t="s">
        <v>200</v>
      </c>
      <c r="D176" s="103"/>
      <c r="E176" s="190">
        <v>506668</v>
      </c>
      <c r="F176" s="103"/>
      <c r="G176" s="188">
        <f t="shared" si="58"/>
        <v>22.904389494145835</v>
      </c>
      <c r="H176" s="103"/>
      <c r="I176" s="188">
        <f t="shared" si="45"/>
        <v>377.56736209326471</v>
      </c>
      <c r="J176" s="103"/>
      <c r="K176" s="190">
        <v>1018774</v>
      </c>
      <c r="L176" s="103"/>
      <c r="M176" s="188">
        <f t="shared" si="59"/>
        <v>46.054608742823561</v>
      </c>
      <c r="N176" s="103"/>
      <c r="O176" s="188">
        <f t="shared" si="46"/>
        <v>41.09344725954324</v>
      </c>
      <c r="P176" s="103"/>
      <c r="Q176" s="190">
        <v>206959</v>
      </c>
      <c r="R176" s="103"/>
      <c r="S176" s="190">
        <v>242812</v>
      </c>
      <c r="T176" s="103"/>
      <c r="U176" s="190">
        <v>0</v>
      </c>
      <c r="V176" s="103"/>
      <c r="W176" s="190">
        <v>0</v>
      </c>
      <c r="X176" s="103"/>
      <c r="Y176" s="190">
        <v>0</v>
      </c>
      <c r="Z176" s="103"/>
      <c r="AA176" s="190">
        <v>0</v>
      </c>
      <c r="AB176" s="103"/>
      <c r="AC176" s="103"/>
      <c r="AD176" s="190">
        <v>0</v>
      </c>
      <c r="AE176" s="103"/>
      <c r="AF176" s="190">
        <v>144804</v>
      </c>
      <c r="AG176" s="103"/>
      <c r="AH176" s="193">
        <f t="shared" si="60"/>
        <v>6.5459970164097463</v>
      </c>
      <c r="AI176" s="112"/>
      <c r="AJ176" s="193">
        <f t="shared" si="47"/>
        <v>116.73809079422537</v>
      </c>
      <c r="AK176" s="103"/>
      <c r="AL176" s="190">
        <f t="shared" si="48"/>
        <v>1670246</v>
      </c>
      <c r="AM176" s="103"/>
      <c r="AN176" s="190">
        <v>248983</v>
      </c>
      <c r="AO176" s="103"/>
      <c r="AP176" s="193">
        <f t="shared" si="49"/>
        <v>14.906965800247388</v>
      </c>
      <c r="AQ176" s="103"/>
      <c r="AR176" s="190">
        <v>0</v>
      </c>
      <c r="AS176" s="103"/>
      <c r="AT176" s="193">
        <f t="shared" si="50"/>
        <v>0</v>
      </c>
      <c r="AU176" s="103"/>
      <c r="AV176" s="190">
        <v>0</v>
      </c>
      <c r="AW176" s="103"/>
      <c r="AX176" s="193">
        <f t="shared" si="51"/>
        <v>0</v>
      </c>
      <c r="AY176" s="103"/>
      <c r="AZ176" s="190">
        <v>0</v>
      </c>
      <c r="BA176" s="103"/>
      <c r="BB176" s="103">
        <v>81</v>
      </c>
      <c r="BC176" s="103"/>
      <c r="BD176" s="190">
        <v>22121</v>
      </c>
      <c r="BE176" s="103"/>
      <c r="BF176" s="190">
        <f t="shared" si="52"/>
        <v>22121</v>
      </c>
      <c r="BG176" s="103"/>
      <c r="BH176" s="190">
        <f t="shared" si="53"/>
        <v>22121</v>
      </c>
      <c r="BI176" s="103"/>
      <c r="BJ176" s="190">
        <f t="shared" si="54"/>
        <v>22121</v>
      </c>
    </row>
    <row r="177" spans="1:62" ht="9.75" customHeight="1" x14ac:dyDescent="0.25">
      <c r="A177" s="103">
        <v>82</v>
      </c>
      <c r="B177" s="103"/>
      <c r="C177" s="13" t="s">
        <v>201</v>
      </c>
      <c r="D177" s="103"/>
      <c r="E177" s="190">
        <v>228987</v>
      </c>
      <c r="F177" s="103"/>
      <c r="G177" s="188">
        <f t="shared" si="58"/>
        <v>5.33272007452259</v>
      </c>
      <c r="H177" s="103"/>
      <c r="I177" s="188">
        <f t="shared" si="45"/>
        <v>87.907213236742919</v>
      </c>
      <c r="J177" s="103"/>
      <c r="K177" s="190">
        <v>1946351</v>
      </c>
      <c r="L177" s="103"/>
      <c r="M177" s="188">
        <f t="shared" si="59"/>
        <v>45.327224033535167</v>
      </c>
      <c r="N177" s="103"/>
      <c r="O177" s="188">
        <f t="shared" si="46"/>
        <v>40.444418942845218</v>
      </c>
      <c r="P177" s="103"/>
      <c r="Q177" s="190">
        <v>477210</v>
      </c>
      <c r="R177" s="103"/>
      <c r="S177" s="190">
        <v>606092</v>
      </c>
      <c r="T177" s="103"/>
      <c r="U177" s="190">
        <v>0</v>
      </c>
      <c r="V177" s="103"/>
      <c r="W177" s="190">
        <v>0</v>
      </c>
      <c r="X177" s="103"/>
      <c r="Y177" s="190">
        <v>0</v>
      </c>
      <c r="Z177" s="103"/>
      <c r="AA177" s="190">
        <v>0</v>
      </c>
      <c r="AB177" s="103"/>
      <c r="AC177" s="103"/>
      <c r="AD177" s="190">
        <v>0</v>
      </c>
      <c r="AE177" s="103"/>
      <c r="AF177" s="190">
        <v>191023</v>
      </c>
      <c r="AG177" s="103"/>
      <c r="AH177" s="193">
        <f t="shared" si="60"/>
        <v>4.4486027014438756</v>
      </c>
      <c r="AI177" s="112"/>
      <c r="AJ177" s="193">
        <f t="shared" si="47"/>
        <v>79.334192295953912</v>
      </c>
      <c r="AK177" s="103"/>
      <c r="AL177" s="190">
        <f t="shared" si="48"/>
        <v>2366361</v>
      </c>
      <c r="AM177" s="103"/>
      <c r="AN177" s="190">
        <v>314839</v>
      </c>
      <c r="AO177" s="103"/>
      <c r="AP177" s="193">
        <f t="shared" si="49"/>
        <v>13.304774715269563</v>
      </c>
      <c r="AQ177" s="103"/>
      <c r="AR177" s="190">
        <v>0</v>
      </c>
      <c r="AS177" s="103"/>
      <c r="AT177" s="193">
        <f t="shared" si="50"/>
        <v>0</v>
      </c>
      <c r="AU177" s="103"/>
      <c r="AV177" s="190">
        <v>0</v>
      </c>
      <c r="AW177" s="103"/>
      <c r="AX177" s="193">
        <f t="shared" si="51"/>
        <v>0</v>
      </c>
      <c r="AY177" s="103"/>
      <c r="AZ177" s="190">
        <v>91315</v>
      </c>
      <c r="BA177" s="103"/>
      <c r="BB177" s="103">
        <v>82</v>
      </c>
      <c r="BC177" s="103"/>
      <c r="BD177" s="190">
        <v>42940</v>
      </c>
      <c r="BE177" s="103"/>
      <c r="BF177" s="190">
        <f t="shared" si="52"/>
        <v>42940</v>
      </c>
      <c r="BG177" s="103"/>
      <c r="BH177" s="190">
        <f t="shared" si="53"/>
        <v>42940</v>
      </c>
      <c r="BI177" s="103"/>
      <c r="BJ177" s="190">
        <f t="shared" si="54"/>
        <v>42940</v>
      </c>
    </row>
    <row r="178" spans="1:62" ht="9.75" customHeight="1" x14ac:dyDescent="0.25">
      <c r="A178" s="103">
        <v>83</v>
      </c>
      <c r="B178" s="103"/>
      <c r="C178" s="13" t="s">
        <v>202</v>
      </c>
      <c r="D178" s="103"/>
      <c r="E178" s="190">
        <v>485154</v>
      </c>
      <c r="F178" s="103"/>
      <c r="G178" s="188">
        <f t="shared" si="58"/>
        <v>15.919737489745692</v>
      </c>
      <c r="H178" s="103"/>
      <c r="I178" s="188">
        <f t="shared" si="45"/>
        <v>262.42888031382955</v>
      </c>
      <c r="J178" s="103"/>
      <c r="K178" s="190">
        <v>1738232</v>
      </c>
      <c r="L178" s="103"/>
      <c r="M178" s="188">
        <f t="shared" si="59"/>
        <v>57.037965545529126</v>
      </c>
      <c r="N178" s="103"/>
      <c r="O178" s="188">
        <f t="shared" si="46"/>
        <v>50.893638941229327</v>
      </c>
      <c r="P178" s="103"/>
      <c r="Q178" s="190">
        <v>286788</v>
      </c>
      <c r="R178" s="103"/>
      <c r="S178" s="190">
        <v>412373</v>
      </c>
      <c r="T178" s="103"/>
      <c r="U178" s="190">
        <v>0</v>
      </c>
      <c r="V178" s="103"/>
      <c r="W178" s="190">
        <v>0</v>
      </c>
      <c r="X178" s="103"/>
      <c r="Y178" s="190">
        <v>0</v>
      </c>
      <c r="Z178" s="103"/>
      <c r="AA178" s="190">
        <v>0</v>
      </c>
      <c r="AB178" s="103"/>
      <c r="AC178" s="103"/>
      <c r="AD178" s="190">
        <v>0</v>
      </c>
      <c r="AE178" s="103"/>
      <c r="AF178" s="190">
        <v>157457</v>
      </c>
      <c r="AG178" s="103"/>
      <c r="AH178" s="193">
        <f t="shared" si="60"/>
        <v>5.1667596390484007</v>
      </c>
      <c r="AI178" s="112"/>
      <c r="AJ178" s="193">
        <f t="shared" si="47"/>
        <v>92.141449857547059</v>
      </c>
      <c r="AK178" s="103"/>
      <c r="AL178" s="190">
        <f t="shared" si="48"/>
        <v>2380843</v>
      </c>
      <c r="AM178" s="103"/>
      <c r="AN178" s="190">
        <v>339181</v>
      </c>
      <c r="AO178" s="103"/>
      <c r="AP178" s="193">
        <f t="shared" si="49"/>
        <v>14.24625647302237</v>
      </c>
      <c r="AQ178" s="103"/>
      <c r="AR178" s="190">
        <v>0</v>
      </c>
      <c r="AS178" s="103"/>
      <c r="AT178" s="193">
        <f t="shared" si="50"/>
        <v>0</v>
      </c>
      <c r="AU178" s="103"/>
      <c r="AV178" s="190">
        <v>0</v>
      </c>
      <c r="AW178" s="103"/>
      <c r="AX178" s="193">
        <f t="shared" si="51"/>
        <v>0</v>
      </c>
      <c r="AY178" s="103"/>
      <c r="AZ178" s="190">
        <v>8807</v>
      </c>
      <c r="BA178" s="103"/>
      <c r="BB178" s="103">
        <v>83</v>
      </c>
      <c r="BC178" s="103"/>
      <c r="BD178" s="190">
        <v>30475</v>
      </c>
      <c r="BE178" s="103"/>
      <c r="BF178" s="190">
        <f t="shared" si="52"/>
        <v>30475</v>
      </c>
      <c r="BG178" s="103"/>
      <c r="BH178" s="190">
        <f t="shared" si="53"/>
        <v>30475</v>
      </c>
      <c r="BI178" s="103"/>
      <c r="BJ178" s="190">
        <f t="shared" si="54"/>
        <v>30475</v>
      </c>
    </row>
    <row r="179" spans="1:62" ht="9.75" customHeight="1" x14ac:dyDescent="0.25">
      <c r="A179" s="103">
        <v>84</v>
      </c>
      <c r="B179" s="103"/>
      <c r="C179" s="13" t="s">
        <v>203</v>
      </c>
      <c r="D179" s="103"/>
      <c r="E179" s="190">
        <v>254698</v>
      </c>
      <c r="F179" s="103"/>
      <c r="G179" s="188">
        <f t="shared" si="58"/>
        <v>14.267996190689598</v>
      </c>
      <c r="H179" s="103"/>
      <c r="I179" s="188">
        <f t="shared" si="45"/>
        <v>235.20075422452646</v>
      </c>
      <c r="J179" s="103"/>
      <c r="K179" s="190">
        <v>1448749</v>
      </c>
      <c r="L179" s="103"/>
      <c r="M179" s="188">
        <f t="shared" si="59"/>
        <v>81.1578623046328</v>
      </c>
      <c r="N179" s="103"/>
      <c r="O179" s="188">
        <f t="shared" si="46"/>
        <v>72.415257133899416</v>
      </c>
      <c r="P179" s="103"/>
      <c r="Q179" s="190">
        <v>469710</v>
      </c>
      <c r="R179" s="103"/>
      <c r="S179" s="190">
        <v>419612</v>
      </c>
      <c r="T179" s="103"/>
      <c r="U179" s="190">
        <v>0</v>
      </c>
      <c r="V179" s="103"/>
      <c r="W179" s="190">
        <v>0</v>
      </c>
      <c r="X179" s="103"/>
      <c r="Y179" s="190">
        <v>0</v>
      </c>
      <c r="Z179" s="103"/>
      <c r="AA179" s="190">
        <v>0</v>
      </c>
      <c r="AB179" s="103"/>
      <c r="AC179" s="103"/>
      <c r="AD179" s="190">
        <v>0</v>
      </c>
      <c r="AE179" s="103"/>
      <c r="AF179" s="190">
        <v>175760</v>
      </c>
      <c r="AG179" s="103"/>
      <c r="AH179" s="193">
        <f t="shared" si="60"/>
        <v>9.8459470057699843</v>
      </c>
      <c r="AI179" s="112"/>
      <c r="AJ179" s="193">
        <f t="shared" si="47"/>
        <v>175.58777564874487</v>
      </c>
      <c r="AK179" s="103"/>
      <c r="AL179" s="190">
        <f t="shared" si="48"/>
        <v>1879207</v>
      </c>
      <c r="AM179" s="103"/>
      <c r="AN179" s="190">
        <v>223994</v>
      </c>
      <c r="AO179" s="103"/>
      <c r="AP179" s="193">
        <f t="shared" si="49"/>
        <v>11.919602257760854</v>
      </c>
      <c r="AQ179" s="103"/>
      <c r="AR179" s="190">
        <v>0</v>
      </c>
      <c r="AS179" s="103"/>
      <c r="AT179" s="193">
        <f t="shared" si="50"/>
        <v>0</v>
      </c>
      <c r="AU179" s="103"/>
      <c r="AV179" s="190">
        <v>0</v>
      </c>
      <c r="AW179" s="103"/>
      <c r="AX179" s="193">
        <f t="shared" si="51"/>
        <v>0</v>
      </c>
      <c r="AY179" s="103"/>
      <c r="AZ179" s="190">
        <v>319812</v>
      </c>
      <c r="BA179" s="103"/>
      <c r="BB179" s="103">
        <v>84</v>
      </c>
      <c r="BC179" s="103"/>
      <c r="BD179" s="190">
        <v>17851</v>
      </c>
      <c r="BE179" s="103"/>
      <c r="BF179" s="190">
        <f t="shared" si="52"/>
        <v>17851</v>
      </c>
      <c r="BG179" s="103"/>
      <c r="BH179" s="190">
        <f t="shared" si="53"/>
        <v>17851</v>
      </c>
      <c r="BI179" s="103"/>
      <c r="BJ179" s="190">
        <f t="shared" si="54"/>
        <v>17851</v>
      </c>
    </row>
    <row r="180" spans="1:62" ht="9.75" customHeight="1" x14ac:dyDescent="0.25">
      <c r="A180" s="103">
        <v>85</v>
      </c>
      <c r="B180" s="103"/>
      <c r="C180" s="13" t="s">
        <v>204</v>
      </c>
      <c r="D180" s="103"/>
      <c r="E180" s="190">
        <v>455167</v>
      </c>
      <c r="F180" s="103"/>
      <c r="G180" s="188">
        <f t="shared" si="58"/>
        <v>3.4109981190188923</v>
      </c>
      <c r="H180" s="103"/>
      <c r="I180" s="188">
        <f t="shared" si="45"/>
        <v>56.22859156460914</v>
      </c>
      <c r="J180" s="103"/>
      <c r="K180" s="190">
        <v>13774208</v>
      </c>
      <c r="L180" s="103"/>
      <c r="M180" s="188">
        <f t="shared" si="59"/>
        <v>103.22320726013744</v>
      </c>
      <c r="N180" s="103"/>
      <c r="O180" s="188">
        <f t="shared" si="46"/>
        <v>92.103646937752671</v>
      </c>
      <c r="P180" s="103"/>
      <c r="Q180" s="190">
        <v>1770965</v>
      </c>
      <c r="R180" s="103"/>
      <c r="S180" s="190">
        <v>2504347</v>
      </c>
      <c r="T180" s="103"/>
      <c r="U180" s="190">
        <v>3</v>
      </c>
      <c r="V180" s="103"/>
      <c r="W180" s="190">
        <v>31788</v>
      </c>
      <c r="X180" s="103"/>
      <c r="Y180" s="190">
        <v>22469</v>
      </c>
      <c r="Z180" s="103"/>
      <c r="AA180" s="190">
        <v>0</v>
      </c>
      <c r="AB180" s="103"/>
      <c r="AC180" s="103"/>
      <c r="AD180" s="190">
        <v>0</v>
      </c>
      <c r="AE180" s="103"/>
      <c r="AF180" s="190">
        <v>503979</v>
      </c>
      <c r="AG180" s="103"/>
      <c r="AH180" s="193">
        <f t="shared" si="60"/>
        <v>3.7767927398625609</v>
      </c>
      <c r="AI180" s="112"/>
      <c r="AJ180" s="193">
        <f t="shared" si="47"/>
        <v>67.353463906536092</v>
      </c>
      <c r="AK180" s="103"/>
      <c r="AL180" s="190">
        <f t="shared" si="48"/>
        <v>14733354</v>
      </c>
      <c r="AM180" s="103"/>
      <c r="AN180" s="190">
        <v>567674</v>
      </c>
      <c r="AO180" s="103"/>
      <c r="AP180" s="193">
        <f t="shared" si="49"/>
        <v>3.8529855455858866</v>
      </c>
      <c r="AQ180" s="103"/>
      <c r="AR180" s="190">
        <v>0</v>
      </c>
      <c r="AS180" s="103"/>
      <c r="AT180" s="193">
        <f t="shared" si="50"/>
        <v>0</v>
      </c>
      <c r="AU180" s="103"/>
      <c r="AV180" s="190">
        <v>0</v>
      </c>
      <c r="AW180" s="103"/>
      <c r="AX180" s="193">
        <f t="shared" si="51"/>
        <v>0</v>
      </c>
      <c r="AY180" s="103"/>
      <c r="AZ180" s="190">
        <v>125149</v>
      </c>
      <c r="BA180" s="103"/>
      <c r="BB180" s="103">
        <v>85</v>
      </c>
      <c r="BC180" s="103"/>
      <c r="BD180" s="190">
        <v>133441</v>
      </c>
      <c r="BE180" s="103"/>
      <c r="BF180" s="190">
        <f t="shared" si="52"/>
        <v>133441</v>
      </c>
      <c r="BG180" s="103"/>
      <c r="BH180" s="190">
        <f t="shared" si="53"/>
        <v>133441</v>
      </c>
      <c r="BI180" s="103"/>
      <c r="BJ180" s="190">
        <f t="shared" si="54"/>
        <v>133441</v>
      </c>
    </row>
    <row r="181" spans="1:62" ht="9.75" customHeight="1" x14ac:dyDescent="0.25">
      <c r="A181" s="103">
        <v>86</v>
      </c>
      <c r="B181" s="103"/>
      <c r="C181" s="13" t="s">
        <v>205</v>
      </c>
      <c r="D181" s="103"/>
      <c r="E181" s="190">
        <v>835111</v>
      </c>
      <c r="F181" s="103"/>
      <c r="G181" s="188">
        <f t="shared" si="58"/>
        <v>5.6006371135403397</v>
      </c>
      <c r="H181" s="103"/>
      <c r="I181" s="188">
        <f t="shared" si="45"/>
        <v>92.323691122242764</v>
      </c>
      <c r="J181" s="103"/>
      <c r="K181" s="190">
        <v>13398572</v>
      </c>
      <c r="L181" s="103"/>
      <c r="M181" s="188">
        <f t="shared" si="59"/>
        <v>89.856964656964664</v>
      </c>
      <c r="N181" s="103"/>
      <c r="O181" s="188">
        <f t="shared" si="46"/>
        <v>80.177262142282459</v>
      </c>
      <c r="P181" s="103"/>
      <c r="Q181" s="190">
        <v>2696801</v>
      </c>
      <c r="R181" s="103"/>
      <c r="S181" s="190">
        <v>2131579</v>
      </c>
      <c r="T181" s="103"/>
      <c r="U181" s="190">
        <v>0</v>
      </c>
      <c r="V181" s="103"/>
      <c r="W181" s="190">
        <v>0</v>
      </c>
      <c r="X181" s="103"/>
      <c r="Y181" s="190">
        <v>0</v>
      </c>
      <c r="Z181" s="103"/>
      <c r="AA181" s="190">
        <v>0</v>
      </c>
      <c r="AB181" s="103"/>
      <c r="AC181" s="103"/>
      <c r="AD181" s="190">
        <v>0</v>
      </c>
      <c r="AE181" s="103"/>
      <c r="AF181" s="190">
        <v>530328</v>
      </c>
      <c r="AG181" s="103"/>
      <c r="AH181" s="193">
        <f t="shared" si="60"/>
        <v>3.5566226275903694</v>
      </c>
      <c r="AI181" s="112"/>
      <c r="AJ181" s="193">
        <f t="shared" si="47"/>
        <v>63.427058426641345</v>
      </c>
      <c r="AK181" s="103"/>
      <c r="AL181" s="190">
        <f t="shared" si="48"/>
        <v>14764011</v>
      </c>
      <c r="AM181" s="103"/>
      <c r="AN181" s="190">
        <v>576690</v>
      </c>
      <c r="AO181" s="103"/>
      <c r="AP181" s="193">
        <f t="shared" si="49"/>
        <v>3.9060523593486893</v>
      </c>
      <c r="AQ181" s="103"/>
      <c r="AR181" s="190">
        <v>0</v>
      </c>
      <c r="AS181" s="103"/>
      <c r="AT181" s="193">
        <f t="shared" si="50"/>
        <v>0</v>
      </c>
      <c r="AU181" s="103"/>
      <c r="AV181" s="190">
        <v>0</v>
      </c>
      <c r="AW181" s="103"/>
      <c r="AX181" s="193">
        <f t="shared" si="51"/>
        <v>0</v>
      </c>
      <c r="AY181" s="103"/>
      <c r="AZ181" s="190">
        <v>0</v>
      </c>
      <c r="BA181" s="103"/>
      <c r="BB181" s="103">
        <v>86</v>
      </c>
      <c r="BC181" s="103"/>
      <c r="BD181" s="190">
        <v>149110</v>
      </c>
      <c r="BE181" s="103"/>
      <c r="BF181" s="190">
        <f t="shared" si="52"/>
        <v>149110</v>
      </c>
      <c r="BG181" s="103"/>
      <c r="BH181" s="190">
        <f t="shared" si="53"/>
        <v>149110</v>
      </c>
      <c r="BI181" s="103"/>
      <c r="BJ181" s="190">
        <f t="shared" si="54"/>
        <v>149110</v>
      </c>
    </row>
    <row r="182" spans="1:62" ht="9.75" customHeight="1" x14ac:dyDescent="0.25">
      <c r="A182" s="103">
        <v>87</v>
      </c>
      <c r="B182" s="103"/>
      <c r="C182" s="13" t="s">
        <v>206</v>
      </c>
      <c r="D182" s="103"/>
      <c r="E182" s="190">
        <v>132130</v>
      </c>
      <c r="F182" s="103"/>
      <c r="G182" s="188">
        <f t="shared" si="58"/>
        <v>20.068347509113</v>
      </c>
      <c r="H182" s="103"/>
      <c r="I182" s="188">
        <f t="shared" si="45"/>
        <v>330.81663375150816</v>
      </c>
      <c r="J182" s="103"/>
      <c r="K182" s="190">
        <v>1568702</v>
      </c>
      <c r="L182" s="103"/>
      <c r="M182" s="188">
        <f t="shared" si="59"/>
        <v>238.25972053462939</v>
      </c>
      <c r="N182" s="103"/>
      <c r="O182" s="188">
        <f t="shared" si="46"/>
        <v>212.59356071261749</v>
      </c>
      <c r="P182" s="103"/>
      <c r="Q182" s="190">
        <v>226538</v>
      </c>
      <c r="R182" s="103"/>
      <c r="S182" s="190">
        <v>273167</v>
      </c>
      <c r="T182" s="103"/>
      <c r="U182" s="190">
        <v>0</v>
      </c>
      <c r="V182" s="103"/>
      <c r="W182" s="190">
        <v>0</v>
      </c>
      <c r="X182" s="103"/>
      <c r="Y182" s="190">
        <v>0</v>
      </c>
      <c r="Z182" s="103"/>
      <c r="AA182" s="190">
        <v>0</v>
      </c>
      <c r="AB182" s="103"/>
      <c r="AC182" s="103"/>
      <c r="AD182" s="190">
        <v>0</v>
      </c>
      <c r="AE182" s="103"/>
      <c r="AF182" s="190">
        <v>194665</v>
      </c>
      <c r="AG182" s="103"/>
      <c r="AH182" s="193">
        <f t="shared" si="60"/>
        <v>29.566373025516402</v>
      </c>
      <c r="AI182" s="112"/>
      <c r="AJ182" s="193">
        <f t="shared" si="47"/>
        <v>527.27215274560422</v>
      </c>
      <c r="AK182" s="103"/>
      <c r="AL182" s="190">
        <f t="shared" si="48"/>
        <v>1895497</v>
      </c>
      <c r="AM182" s="103"/>
      <c r="AN182" s="190">
        <v>189876</v>
      </c>
      <c r="AO182" s="103"/>
      <c r="AP182" s="193">
        <f t="shared" si="49"/>
        <v>10.017214482534133</v>
      </c>
      <c r="AQ182" s="103"/>
      <c r="AR182" s="190">
        <v>0</v>
      </c>
      <c r="AS182" s="103"/>
      <c r="AT182" s="193">
        <f t="shared" si="50"/>
        <v>0</v>
      </c>
      <c r="AU182" s="103"/>
      <c r="AV182" s="190">
        <v>0</v>
      </c>
      <c r="AW182" s="103"/>
      <c r="AX182" s="193">
        <f t="shared" si="51"/>
        <v>0</v>
      </c>
      <c r="AY182" s="103"/>
      <c r="AZ182" s="190">
        <v>145</v>
      </c>
      <c r="BA182" s="103"/>
      <c r="BB182" s="103">
        <v>87</v>
      </c>
      <c r="BC182" s="103"/>
      <c r="BD182" s="190">
        <v>6584</v>
      </c>
      <c r="BE182" s="103"/>
      <c r="BF182" s="190">
        <f t="shared" si="52"/>
        <v>6584</v>
      </c>
      <c r="BG182" s="103"/>
      <c r="BH182" s="190">
        <f t="shared" si="53"/>
        <v>6584</v>
      </c>
      <c r="BI182" s="103"/>
      <c r="BJ182" s="190">
        <f t="shared" si="54"/>
        <v>6584</v>
      </c>
    </row>
    <row r="183" spans="1:62" ht="9.75" customHeight="1" x14ac:dyDescent="0.25">
      <c r="A183" s="103">
        <v>88</v>
      </c>
      <c r="B183" s="103"/>
      <c r="C183" s="13" t="s">
        <v>207</v>
      </c>
      <c r="D183" s="103"/>
      <c r="E183" s="190">
        <v>146488</v>
      </c>
      <c r="F183" s="103"/>
      <c r="G183" s="188">
        <f t="shared" si="58"/>
        <v>12.768064150614487</v>
      </c>
      <c r="H183" s="103"/>
      <c r="I183" s="188">
        <f t="shared" si="45"/>
        <v>210.47512755654316</v>
      </c>
      <c r="J183" s="103"/>
      <c r="K183" s="190">
        <v>1625065</v>
      </c>
      <c r="L183" s="103"/>
      <c r="M183" s="188">
        <f t="shared" si="59"/>
        <v>141.6425520787937</v>
      </c>
      <c r="N183" s="103"/>
      <c r="O183" s="188">
        <f t="shared" si="46"/>
        <v>126.38432726809354</v>
      </c>
      <c r="P183" s="103"/>
      <c r="Q183" s="190">
        <v>243077</v>
      </c>
      <c r="R183" s="103"/>
      <c r="S183" s="190">
        <v>413662</v>
      </c>
      <c r="T183" s="103"/>
      <c r="U183" s="190">
        <v>0</v>
      </c>
      <c r="V183" s="103"/>
      <c r="W183" s="190">
        <v>0</v>
      </c>
      <c r="X183" s="103"/>
      <c r="Y183" s="190">
        <v>0</v>
      </c>
      <c r="Z183" s="103"/>
      <c r="AA183" s="190">
        <v>0</v>
      </c>
      <c r="AB183" s="103"/>
      <c r="AC183" s="103"/>
      <c r="AD183" s="190">
        <v>0</v>
      </c>
      <c r="AE183" s="103"/>
      <c r="AF183" s="190">
        <v>163291</v>
      </c>
      <c r="AG183" s="103"/>
      <c r="AH183" s="193">
        <f t="shared" si="60"/>
        <v>14.232633138673407</v>
      </c>
      <c r="AI183" s="112"/>
      <c r="AJ183" s="193">
        <f t="shared" si="47"/>
        <v>253.81777831830226</v>
      </c>
      <c r="AK183" s="103"/>
      <c r="AL183" s="190">
        <f t="shared" si="48"/>
        <v>1934844</v>
      </c>
      <c r="AM183" s="103"/>
      <c r="AN183" s="190">
        <v>193358</v>
      </c>
      <c r="AO183" s="103"/>
      <c r="AP183" s="193">
        <f t="shared" si="49"/>
        <v>9.9934671735809193</v>
      </c>
      <c r="AQ183" s="103"/>
      <c r="AR183" s="190">
        <v>0</v>
      </c>
      <c r="AS183" s="103"/>
      <c r="AT183" s="193">
        <f t="shared" si="50"/>
        <v>0</v>
      </c>
      <c r="AU183" s="103"/>
      <c r="AV183" s="190">
        <v>0</v>
      </c>
      <c r="AW183" s="103"/>
      <c r="AX183" s="193">
        <f t="shared" si="51"/>
        <v>0</v>
      </c>
      <c r="AY183" s="103"/>
      <c r="AZ183" s="190">
        <v>0</v>
      </c>
      <c r="BA183" s="103"/>
      <c r="BB183" s="103">
        <v>88</v>
      </c>
      <c r="BC183" s="103"/>
      <c r="BD183" s="190">
        <v>11473</v>
      </c>
      <c r="BE183" s="103"/>
      <c r="BF183" s="190">
        <f t="shared" si="52"/>
        <v>11473</v>
      </c>
      <c r="BG183" s="103"/>
      <c r="BH183" s="190">
        <f t="shared" si="53"/>
        <v>11473</v>
      </c>
      <c r="BI183" s="103"/>
      <c r="BJ183" s="190">
        <f t="shared" si="54"/>
        <v>11473</v>
      </c>
    </row>
    <row r="184" spans="1:62" ht="9.75" customHeight="1" x14ac:dyDescent="0.25">
      <c r="A184" s="103">
        <v>89</v>
      </c>
      <c r="B184" s="103"/>
      <c r="C184" s="13" t="s">
        <v>208</v>
      </c>
      <c r="D184" s="103"/>
      <c r="E184" s="190">
        <v>122417</v>
      </c>
      <c r="F184" s="103"/>
      <c r="G184" s="188">
        <f t="shared" si="58"/>
        <v>2.9165654110976105</v>
      </c>
      <c r="H184" s="103"/>
      <c r="I184" s="188">
        <f t="shared" si="45"/>
        <v>48.078116595163564</v>
      </c>
      <c r="J184" s="103"/>
      <c r="K184" s="190">
        <v>2214000</v>
      </c>
      <c r="L184" s="103"/>
      <c r="M184" s="188">
        <f t="shared" si="59"/>
        <v>52.748195268386823</v>
      </c>
      <c r="N184" s="103"/>
      <c r="O184" s="188">
        <f t="shared" si="46"/>
        <v>47.065977531191344</v>
      </c>
      <c r="P184" s="103"/>
      <c r="Q184" s="190">
        <v>536568</v>
      </c>
      <c r="R184" s="103"/>
      <c r="S184" s="190">
        <v>673645</v>
      </c>
      <c r="T184" s="103"/>
      <c r="U184" s="190">
        <v>0</v>
      </c>
      <c r="V184" s="103"/>
      <c r="W184" s="190">
        <v>0</v>
      </c>
      <c r="X184" s="103"/>
      <c r="Y184" s="190">
        <v>0</v>
      </c>
      <c r="Z184" s="103"/>
      <c r="AA184" s="190">
        <v>0</v>
      </c>
      <c r="AB184" s="103"/>
      <c r="AC184" s="103"/>
      <c r="AD184" s="190">
        <v>0</v>
      </c>
      <c r="AE184" s="103"/>
      <c r="AF184" s="190">
        <v>212750</v>
      </c>
      <c r="AG184" s="103"/>
      <c r="AH184" s="193">
        <f t="shared" si="60"/>
        <v>5.0687346627593932</v>
      </c>
      <c r="AI184" s="112"/>
      <c r="AJ184" s="193">
        <f t="shared" si="47"/>
        <v>90.393320649201627</v>
      </c>
      <c r="AK184" s="103"/>
      <c r="AL184" s="190">
        <f t="shared" si="48"/>
        <v>2549167</v>
      </c>
      <c r="AM184" s="103"/>
      <c r="AN184" s="190">
        <v>382869</v>
      </c>
      <c r="AO184" s="103"/>
      <c r="AP184" s="193">
        <f t="shared" si="49"/>
        <v>15.019376918028518</v>
      </c>
      <c r="AQ184" s="103"/>
      <c r="AR184" s="190">
        <v>0</v>
      </c>
      <c r="AS184" s="103"/>
      <c r="AT184" s="193">
        <f t="shared" si="50"/>
        <v>0</v>
      </c>
      <c r="AU184" s="103"/>
      <c r="AV184" s="190">
        <v>0</v>
      </c>
      <c r="AW184" s="103"/>
      <c r="AX184" s="193">
        <f t="shared" si="51"/>
        <v>0</v>
      </c>
      <c r="AY184" s="103"/>
      <c r="AZ184" s="190">
        <v>182377</v>
      </c>
      <c r="BA184" s="103"/>
      <c r="BB184" s="103">
        <v>89</v>
      </c>
      <c r="BC184" s="103"/>
      <c r="BD184" s="190">
        <v>41973</v>
      </c>
      <c r="BE184" s="103"/>
      <c r="BF184" s="190">
        <f t="shared" si="52"/>
        <v>41973</v>
      </c>
      <c r="BG184" s="103"/>
      <c r="BH184" s="190">
        <f t="shared" si="53"/>
        <v>41973</v>
      </c>
      <c r="BI184" s="103"/>
      <c r="BJ184" s="190">
        <f t="shared" si="54"/>
        <v>41973</v>
      </c>
    </row>
    <row r="185" spans="1:62" ht="9.75" customHeight="1" x14ac:dyDescent="0.25">
      <c r="A185" s="103">
        <v>90</v>
      </c>
      <c r="B185" s="103"/>
      <c r="C185" s="13" t="s">
        <v>209</v>
      </c>
      <c r="D185" s="103"/>
      <c r="E185" s="196">
        <v>919699</v>
      </c>
      <c r="F185" s="103"/>
      <c r="G185" s="188">
        <f t="shared" si="58"/>
        <v>23.207141054756498</v>
      </c>
      <c r="H185" s="103"/>
      <c r="I185" s="188">
        <f t="shared" si="45"/>
        <v>382.55806957920765</v>
      </c>
      <c r="J185" s="103"/>
      <c r="K185" s="190">
        <v>3238126</v>
      </c>
      <c r="L185" s="103"/>
      <c r="M185" s="188">
        <f t="shared" si="59"/>
        <v>81.708957860206908</v>
      </c>
      <c r="N185" s="103"/>
      <c r="O185" s="188">
        <f t="shared" si="46"/>
        <v>72.90698677325895</v>
      </c>
      <c r="P185" s="103"/>
      <c r="Q185" s="196">
        <v>635865</v>
      </c>
      <c r="R185" s="103"/>
      <c r="S185" s="196">
        <v>527748</v>
      </c>
      <c r="T185" s="103"/>
      <c r="U185" s="196">
        <v>0</v>
      </c>
      <c r="V185" s="103"/>
      <c r="W185" s="196">
        <v>0</v>
      </c>
      <c r="X185" s="103"/>
      <c r="Y185" s="196">
        <v>0</v>
      </c>
      <c r="Z185" s="103"/>
      <c r="AA185" s="196">
        <v>0</v>
      </c>
      <c r="AB185" s="103"/>
      <c r="AC185" s="103"/>
      <c r="AD185" s="196">
        <v>0</v>
      </c>
      <c r="AE185" s="103"/>
      <c r="AF185" s="196">
        <v>202916</v>
      </c>
      <c r="AG185" s="103"/>
      <c r="AH185" s="193">
        <f t="shared" si="60"/>
        <v>5.120262427453949</v>
      </c>
      <c r="AI185" s="112"/>
      <c r="AJ185" s="193">
        <f t="shared" si="47"/>
        <v>91.312241458095556</v>
      </c>
      <c r="AK185" s="103"/>
      <c r="AL185" s="190">
        <f t="shared" si="48"/>
        <v>4360741</v>
      </c>
      <c r="AM185" s="103"/>
      <c r="AN185" s="196">
        <v>331740</v>
      </c>
      <c r="AO185" s="103"/>
      <c r="AP185" s="193">
        <f t="shared" si="49"/>
        <v>7.6074226834384335</v>
      </c>
      <c r="AQ185" s="103"/>
      <c r="AR185" s="196">
        <v>0</v>
      </c>
      <c r="AS185" s="103"/>
      <c r="AT185" s="193">
        <f t="shared" si="50"/>
        <v>0</v>
      </c>
      <c r="AU185" s="103"/>
      <c r="AV185" s="196">
        <v>0</v>
      </c>
      <c r="AW185" s="103"/>
      <c r="AX185" s="193">
        <f t="shared" si="51"/>
        <v>0</v>
      </c>
      <c r="AY185" s="103"/>
      <c r="AZ185" s="196">
        <v>281760</v>
      </c>
      <c r="BA185" s="103"/>
      <c r="BB185" s="103">
        <v>90</v>
      </c>
      <c r="BC185" s="103"/>
      <c r="BD185" s="190">
        <v>39630</v>
      </c>
      <c r="BE185" s="103"/>
      <c r="BF185" s="190">
        <f t="shared" si="52"/>
        <v>39630</v>
      </c>
      <c r="BG185" s="103"/>
      <c r="BH185" s="190">
        <f t="shared" si="53"/>
        <v>39630</v>
      </c>
      <c r="BI185" s="103"/>
      <c r="BJ185" s="190">
        <f t="shared" si="54"/>
        <v>39630</v>
      </c>
    </row>
    <row r="186" spans="1:62" ht="9.75" customHeight="1" x14ac:dyDescent="0.25">
      <c r="A186" s="103">
        <v>91</v>
      </c>
      <c r="B186" s="103"/>
      <c r="C186" s="13" t="s">
        <v>210</v>
      </c>
      <c r="D186" s="103"/>
      <c r="E186" s="190">
        <v>195682</v>
      </c>
      <c r="F186" s="103"/>
      <c r="G186" s="188">
        <f t="shared" si="58"/>
        <v>3.6242776707660393</v>
      </c>
      <c r="H186" s="103"/>
      <c r="I186" s="188">
        <f t="shared" si="45"/>
        <v>59.744397902175415</v>
      </c>
      <c r="J186" s="103"/>
      <c r="K186" s="190">
        <v>3204075</v>
      </c>
      <c r="L186" s="103"/>
      <c r="M186" s="188">
        <f t="shared" si="59"/>
        <v>59.343513853904284</v>
      </c>
      <c r="N186" s="103"/>
      <c r="O186" s="188">
        <f t="shared" si="46"/>
        <v>52.950825624620848</v>
      </c>
      <c r="P186" s="103"/>
      <c r="Q186" s="190">
        <v>651714</v>
      </c>
      <c r="R186" s="103"/>
      <c r="S186" s="190">
        <v>782929</v>
      </c>
      <c r="T186" s="103"/>
      <c r="U186" s="190">
        <v>0</v>
      </c>
      <c r="V186" s="103"/>
      <c r="W186" s="190">
        <v>0</v>
      </c>
      <c r="X186" s="103"/>
      <c r="Y186" s="190">
        <v>0</v>
      </c>
      <c r="Z186" s="103"/>
      <c r="AA186" s="190">
        <v>0</v>
      </c>
      <c r="AB186" s="103"/>
      <c r="AC186" s="103"/>
      <c r="AD186" s="190">
        <v>0</v>
      </c>
      <c r="AE186" s="103"/>
      <c r="AF186" s="190">
        <v>291189</v>
      </c>
      <c r="AG186" s="103"/>
      <c r="AH186" s="193">
        <f t="shared" si="60"/>
        <v>5.393187879685879</v>
      </c>
      <c r="AI186" s="112"/>
      <c r="AJ186" s="193">
        <f t="shared" si="47"/>
        <v>96.179459720315378</v>
      </c>
      <c r="AK186" s="103"/>
      <c r="AL186" s="190">
        <f t="shared" si="48"/>
        <v>3690946</v>
      </c>
      <c r="AM186" s="103"/>
      <c r="AN186" s="190">
        <v>418011</v>
      </c>
      <c r="AO186" s="103"/>
      <c r="AP186" s="193">
        <f t="shared" si="49"/>
        <v>11.325307929186717</v>
      </c>
      <c r="AQ186" s="103"/>
      <c r="AR186" s="190">
        <v>0</v>
      </c>
      <c r="AS186" s="103"/>
      <c r="AT186" s="193">
        <f t="shared" si="50"/>
        <v>0</v>
      </c>
      <c r="AU186" s="103"/>
      <c r="AV186" s="190">
        <v>0</v>
      </c>
      <c r="AW186" s="103"/>
      <c r="AX186" s="193">
        <f t="shared" si="51"/>
        <v>0</v>
      </c>
      <c r="AY186" s="103"/>
      <c r="AZ186" s="190">
        <v>223232</v>
      </c>
      <c r="BA186" s="103"/>
      <c r="BB186" s="103">
        <v>91</v>
      </c>
      <c r="BC186" s="103"/>
      <c r="BD186" s="190">
        <v>53992</v>
      </c>
      <c r="BE186" s="103"/>
      <c r="BF186" s="190">
        <f t="shared" si="52"/>
        <v>53992</v>
      </c>
      <c r="BG186" s="103"/>
      <c r="BH186" s="190">
        <f t="shared" si="53"/>
        <v>53992</v>
      </c>
      <c r="BI186" s="103"/>
      <c r="BJ186" s="190">
        <f t="shared" si="54"/>
        <v>53992</v>
      </c>
    </row>
    <row r="187" spans="1:62" ht="9.75" customHeight="1" x14ac:dyDescent="0.25">
      <c r="A187" s="103">
        <v>92</v>
      </c>
      <c r="B187" s="103"/>
      <c r="C187" s="13" t="s">
        <v>211</v>
      </c>
      <c r="D187" s="103"/>
      <c r="E187" s="190">
        <v>84538</v>
      </c>
      <c r="F187" s="103"/>
      <c r="G187" s="188">
        <f t="shared" si="58"/>
        <v>4.7198928033052319</v>
      </c>
      <c r="H187" s="103"/>
      <c r="I187" s="188">
        <f t="shared" si="45"/>
        <v>77.805063329124053</v>
      </c>
      <c r="J187" s="103"/>
      <c r="K187" s="190">
        <v>2572088</v>
      </c>
      <c r="L187" s="103"/>
      <c r="M187" s="188">
        <f t="shared" si="59"/>
        <v>143.60381888225112</v>
      </c>
      <c r="N187" s="103"/>
      <c r="O187" s="188">
        <f t="shared" si="46"/>
        <v>128.1343196391031</v>
      </c>
      <c r="P187" s="103"/>
      <c r="Q187" s="190">
        <v>364431</v>
      </c>
      <c r="R187" s="103"/>
      <c r="S187" s="190">
        <v>352591</v>
      </c>
      <c r="T187" s="103"/>
      <c r="U187" s="190">
        <v>0</v>
      </c>
      <c r="V187" s="103"/>
      <c r="W187" s="190">
        <v>0</v>
      </c>
      <c r="X187" s="103"/>
      <c r="Y187" s="190">
        <v>0</v>
      </c>
      <c r="Z187" s="103"/>
      <c r="AA187" s="190">
        <v>0</v>
      </c>
      <c r="AB187" s="103"/>
      <c r="AC187" s="103"/>
      <c r="AD187" s="190">
        <v>0</v>
      </c>
      <c r="AE187" s="103"/>
      <c r="AF187" s="190">
        <v>165951</v>
      </c>
      <c r="AG187" s="103"/>
      <c r="AH187" s="193">
        <f t="shared" si="60"/>
        <v>9.265311819552231</v>
      </c>
      <c r="AI187" s="112"/>
      <c r="AJ187" s="193">
        <f t="shared" si="47"/>
        <v>165.23301335400336</v>
      </c>
      <c r="AK187" s="103"/>
      <c r="AL187" s="190">
        <f t="shared" si="48"/>
        <v>2822577</v>
      </c>
      <c r="AM187" s="103"/>
      <c r="AN187" s="190">
        <v>421653</v>
      </c>
      <c r="AO187" s="103"/>
      <c r="AP187" s="193">
        <f t="shared" si="49"/>
        <v>14.938582720683971</v>
      </c>
      <c r="AQ187" s="103"/>
      <c r="AR187" s="190">
        <v>0</v>
      </c>
      <c r="AS187" s="103"/>
      <c r="AT187" s="193">
        <f t="shared" si="50"/>
        <v>0</v>
      </c>
      <c r="AU187" s="103"/>
      <c r="AV187" s="190">
        <v>0</v>
      </c>
      <c r="AW187" s="103"/>
      <c r="AX187" s="193">
        <f t="shared" si="51"/>
        <v>0</v>
      </c>
      <c r="AY187" s="103"/>
      <c r="AZ187" s="190">
        <v>0</v>
      </c>
      <c r="BA187" s="103"/>
      <c r="BB187" s="103">
        <v>92</v>
      </c>
      <c r="BC187" s="103"/>
      <c r="BD187" s="190">
        <v>17911</v>
      </c>
      <c r="BE187" s="103"/>
      <c r="BF187" s="190">
        <f t="shared" si="52"/>
        <v>17911</v>
      </c>
      <c r="BG187" s="103"/>
      <c r="BH187" s="190">
        <f t="shared" si="53"/>
        <v>17911</v>
      </c>
      <c r="BI187" s="103"/>
      <c r="BJ187" s="190">
        <f t="shared" si="54"/>
        <v>17911</v>
      </c>
    </row>
    <row r="188" spans="1:62" ht="9.75" customHeight="1" x14ac:dyDescent="0.25">
      <c r="A188" s="103">
        <v>93</v>
      </c>
      <c r="B188" s="103"/>
      <c r="C188" s="13" t="s">
        <v>212</v>
      </c>
      <c r="D188" s="103"/>
      <c r="E188" s="190">
        <v>0</v>
      </c>
      <c r="F188" s="103"/>
      <c r="G188" s="188">
        <v>0</v>
      </c>
      <c r="H188" s="103"/>
      <c r="I188" s="188">
        <f t="shared" si="45"/>
        <v>0</v>
      </c>
      <c r="J188" s="103"/>
      <c r="K188" s="190">
        <v>0</v>
      </c>
      <c r="L188" s="103"/>
      <c r="M188" s="188">
        <v>0</v>
      </c>
      <c r="N188" s="103"/>
      <c r="O188" s="188">
        <f t="shared" si="46"/>
        <v>0</v>
      </c>
      <c r="P188" s="103"/>
      <c r="Q188" s="190">
        <v>0</v>
      </c>
      <c r="R188" s="103"/>
      <c r="S188" s="190">
        <v>0</v>
      </c>
      <c r="T188" s="103"/>
      <c r="U188" s="190">
        <v>0</v>
      </c>
      <c r="V188" s="103"/>
      <c r="W188" s="190">
        <v>0</v>
      </c>
      <c r="X188" s="103"/>
      <c r="Y188" s="190">
        <v>0</v>
      </c>
      <c r="Z188" s="103"/>
      <c r="AA188" s="190">
        <v>0</v>
      </c>
      <c r="AB188" s="103"/>
      <c r="AC188" s="103"/>
      <c r="AD188" s="190">
        <v>0</v>
      </c>
      <c r="AE188" s="103"/>
      <c r="AF188" s="190">
        <v>0</v>
      </c>
      <c r="AG188" s="103"/>
      <c r="AH188" s="193">
        <v>0</v>
      </c>
      <c r="AI188" s="112"/>
      <c r="AJ188" s="193">
        <f t="shared" si="47"/>
        <v>0</v>
      </c>
      <c r="AK188" s="103"/>
      <c r="AL188" s="190">
        <f t="shared" si="48"/>
        <v>0</v>
      </c>
      <c r="AM188" s="103"/>
      <c r="AN188" s="190">
        <v>0</v>
      </c>
      <c r="AO188" s="103"/>
      <c r="AP188" s="193">
        <f t="shared" si="49"/>
        <v>0</v>
      </c>
      <c r="AQ188" s="103"/>
      <c r="AR188" s="190">
        <v>0</v>
      </c>
      <c r="AS188" s="103"/>
      <c r="AT188" s="193">
        <f t="shared" si="50"/>
        <v>0</v>
      </c>
      <c r="AU188" s="103"/>
      <c r="AV188" s="190">
        <v>0</v>
      </c>
      <c r="AW188" s="103"/>
      <c r="AX188" s="193">
        <f t="shared" si="51"/>
        <v>0</v>
      </c>
      <c r="AY188" s="103"/>
      <c r="AZ188" s="190">
        <v>0</v>
      </c>
      <c r="BA188" s="103"/>
      <c r="BB188" s="103">
        <v>93</v>
      </c>
      <c r="BC188" s="103"/>
      <c r="BD188" s="190">
        <v>0</v>
      </c>
      <c r="BE188" s="103"/>
      <c r="BF188" s="190">
        <f t="shared" si="52"/>
        <v>0</v>
      </c>
      <c r="BG188" s="103"/>
      <c r="BH188" s="190">
        <f t="shared" si="53"/>
        <v>0</v>
      </c>
      <c r="BI188" s="103"/>
      <c r="BJ188" s="190">
        <f t="shared" si="54"/>
        <v>0</v>
      </c>
    </row>
    <row r="189" spans="1:62" ht="9.75" customHeight="1" x14ac:dyDescent="0.25">
      <c r="A189" s="103">
        <v>94</v>
      </c>
      <c r="B189" s="103"/>
      <c r="C189" s="13" t="s">
        <v>213</v>
      </c>
      <c r="D189" s="103"/>
      <c r="E189" s="190">
        <v>247930</v>
      </c>
      <c r="F189" s="103"/>
      <c r="G189" s="188">
        <f>(E189/$BD189)</f>
        <v>8.653752181500872</v>
      </c>
      <c r="H189" s="103"/>
      <c r="I189" s="188">
        <f t="shared" si="45"/>
        <v>142.65276025860595</v>
      </c>
      <c r="J189" s="103"/>
      <c r="K189" s="190">
        <v>903487</v>
      </c>
      <c r="L189" s="103"/>
      <c r="M189" s="188">
        <f>(K189/$BD189)</f>
        <v>31.535322862129146</v>
      </c>
      <c r="N189" s="103"/>
      <c r="O189" s="188">
        <f t="shared" si="46"/>
        <v>28.138228989938046</v>
      </c>
      <c r="P189" s="103"/>
      <c r="Q189" s="190">
        <v>280047</v>
      </c>
      <c r="R189" s="103"/>
      <c r="S189" s="190">
        <v>331942</v>
      </c>
      <c r="T189" s="103"/>
      <c r="U189" s="190">
        <v>0</v>
      </c>
      <c r="V189" s="103"/>
      <c r="W189" s="190">
        <v>0</v>
      </c>
      <c r="X189" s="103"/>
      <c r="Y189" s="190">
        <v>0</v>
      </c>
      <c r="Z189" s="103"/>
      <c r="AA189" s="190">
        <v>0</v>
      </c>
      <c r="AB189" s="103"/>
      <c r="AC189" s="103"/>
      <c r="AD189" s="190">
        <v>0</v>
      </c>
      <c r="AE189" s="103"/>
      <c r="AF189" s="190">
        <v>113278</v>
      </c>
      <c r="AG189" s="103"/>
      <c r="AH189" s="193">
        <f>(AF189/$BD189)</f>
        <v>3.9538568935427576</v>
      </c>
      <c r="AI189" s="112"/>
      <c r="AJ189" s="193">
        <f t="shared" si="47"/>
        <v>70.511138924857192</v>
      </c>
      <c r="AK189" s="103"/>
      <c r="AL189" s="190">
        <f t="shared" si="48"/>
        <v>1264695</v>
      </c>
      <c r="AM189" s="103"/>
      <c r="AN189" s="190">
        <v>288801</v>
      </c>
      <c r="AO189" s="103"/>
      <c r="AP189" s="193">
        <f t="shared" si="49"/>
        <v>22.835624399558789</v>
      </c>
      <c r="AQ189" s="103"/>
      <c r="AR189" s="190">
        <v>0</v>
      </c>
      <c r="AS189" s="103"/>
      <c r="AT189" s="193">
        <f t="shared" si="50"/>
        <v>0</v>
      </c>
      <c r="AU189" s="103"/>
      <c r="AV189" s="190">
        <v>0</v>
      </c>
      <c r="AW189" s="103"/>
      <c r="AX189" s="193">
        <f t="shared" si="51"/>
        <v>0</v>
      </c>
      <c r="AY189" s="103"/>
      <c r="AZ189" s="190">
        <v>0</v>
      </c>
      <c r="BA189" s="103"/>
      <c r="BB189" s="103">
        <v>94</v>
      </c>
      <c r="BC189" s="103"/>
      <c r="BD189" s="190">
        <v>28650</v>
      </c>
      <c r="BE189" s="103"/>
      <c r="BF189" s="190">
        <f t="shared" si="52"/>
        <v>28650</v>
      </c>
      <c r="BG189" s="103"/>
      <c r="BH189" s="190">
        <f t="shared" si="53"/>
        <v>28650</v>
      </c>
      <c r="BI189" s="103"/>
      <c r="BJ189" s="190">
        <f t="shared" si="54"/>
        <v>28650</v>
      </c>
    </row>
    <row r="190" spans="1:62" ht="9.75" customHeight="1" x14ac:dyDescent="0.25">
      <c r="A190" s="109">
        <v>95</v>
      </c>
      <c r="B190" s="103"/>
      <c r="C190" s="13" t="s">
        <v>214</v>
      </c>
      <c r="D190" s="103"/>
      <c r="E190" s="191">
        <v>389835</v>
      </c>
      <c r="F190" s="103"/>
      <c r="G190" s="188">
        <f>(E190/$BD190)</f>
        <v>5.6723899599854493</v>
      </c>
      <c r="H190" s="103"/>
      <c r="I190" s="188">
        <f t="shared" si="45"/>
        <v>93.506500773724071</v>
      </c>
      <c r="J190" s="103"/>
      <c r="K190" s="191">
        <v>9773538</v>
      </c>
      <c r="L190" s="103"/>
      <c r="M190" s="188">
        <f>(K190/$BD190)</f>
        <v>142.21226627864678</v>
      </c>
      <c r="N190" s="103"/>
      <c r="O190" s="188">
        <f t="shared" si="46"/>
        <v>126.89266988707897</v>
      </c>
      <c r="P190" s="103"/>
      <c r="Q190" s="191">
        <v>1480611</v>
      </c>
      <c r="R190" s="103"/>
      <c r="S190" s="191">
        <v>1124380</v>
      </c>
      <c r="T190" s="103"/>
      <c r="U190" s="191">
        <v>0</v>
      </c>
      <c r="V190" s="103"/>
      <c r="W190" s="191">
        <v>0</v>
      </c>
      <c r="X190" s="103"/>
      <c r="Y190" s="191">
        <v>0</v>
      </c>
      <c r="Z190" s="103"/>
      <c r="AA190" s="191">
        <v>0</v>
      </c>
      <c r="AB190" s="103"/>
      <c r="AC190" s="103"/>
      <c r="AD190" s="191">
        <v>0</v>
      </c>
      <c r="AE190" s="103"/>
      <c r="AF190" s="191">
        <v>400947</v>
      </c>
      <c r="AG190" s="103"/>
      <c r="AH190" s="193">
        <f>(AF190/$BD190)</f>
        <v>5.8340778464896328</v>
      </c>
      <c r="AI190" s="112"/>
      <c r="AJ190" s="193">
        <f t="shared" si="47"/>
        <v>104.04207451313856</v>
      </c>
      <c r="AK190" s="103"/>
      <c r="AL190" s="191">
        <f t="shared" si="48"/>
        <v>10564320</v>
      </c>
      <c r="AM190" s="103"/>
      <c r="AN190" s="191">
        <v>398092</v>
      </c>
      <c r="AO190" s="103"/>
      <c r="AP190" s="193">
        <f t="shared" si="49"/>
        <v>3.7682690414527391</v>
      </c>
      <c r="AQ190" s="103"/>
      <c r="AR190" s="191">
        <v>173822</v>
      </c>
      <c r="AS190" s="103"/>
      <c r="AT190" s="193">
        <f t="shared" si="50"/>
        <v>1.645368561346116</v>
      </c>
      <c r="AU190" s="103"/>
      <c r="AV190" s="191">
        <v>0</v>
      </c>
      <c r="AW190" s="103"/>
      <c r="AX190" s="193">
        <f t="shared" si="51"/>
        <v>0</v>
      </c>
      <c r="AY190" s="103"/>
      <c r="AZ190" s="191">
        <v>187706</v>
      </c>
      <c r="BA190" s="103"/>
      <c r="BB190" s="109">
        <v>95</v>
      </c>
      <c r="BC190" s="103"/>
      <c r="BD190" s="191">
        <v>68725</v>
      </c>
      <c r="BE190" s="103"/>
      <c r="BF190" s="191">
        <f t="shared" si="52"/>
        <v>68725</v>
      </c>
      <c r="BG190" s="103"/>
      <c r="BH190" s="191">
        <f t="shared" si="53"/>
        <v>68725</v>
      </c>
      <c r="BI190" s="103"/>
      <c r="BJ190" s="191">
        <f t="shared" si="54"/>
        <v>68725</v>
      </c>
    </row>
    <row r="191" spans="1:62" ht="8.85" customHeight="1" x14ac:dyDescent="0.25">
      <c r="A191" s="103"/>
      <c r="B191" s="103"/>
      <c r="C191" s="103"/>
      <c r="D191" s="103"/>
      <c r="E191" s="103"/>
      <c r="F191" s="103"/>
      <c r="G191" s="112"/>
      <c r="H191" s="112"/>
      <c r="I191" s="112"/>
      <c r="J191" s="103"/>
      <c r="K191" s="103"/>
      <c r="L191" s="103"/>
      <c r="M191" s="112"/>
      <c r="N191" s="112"/>
      <c r="O191" s="112"/>
      <c r="P191" s="103"/>
      <c r="Q191" s="103"/>
      <c r="R191" s="103"/>
      <c r="S191" s="103"/>
      <c r="T191" s="103"/>
      <c r="U191" s="103"/>
      <c r="V191" s="103"/>
      <c r="W191" s="103"/>
      <c r="X191" s="103"/>
      <c r="Y191" s="103"/>
      <c r="Z191" s="103"/>
      <c r="AA191" s="103"/>
      <c r="AB191" s="103"/>
      <c r="AC191" s="103"/>
      <c r="AD191" s="103"/>
      <c r="AE191" s="103"/>
      <c r="AF191" s="103"/>
      <c r="AG191" s="103"/>
      <c r="AH191" s="112"/>
      <c r="AI191" s="112"/>
      <c r="AJ191" s="112"/>
      <c r="AK191" s="103"/>
      <c r="AL191" s="103"/>
      <c r="AM191" s="103"/>
      <c r="AN191" s="103"/>
      <c r="AO191" s="103"/>
      <c r="AP191" s="112"/>
      <c r="AQ191" s="103"/>
      <c r="AR191" s="103"/>
      <c r="AS191" s="103"/>
      <c r="AT191" s="112"/>
      <c r="AU191" s="103"/>
      <c r="AV191" s="103"/>
      <c r="AW191" s="103"/>
      <c r="AX191" s="112"/>
      <c r="AY191" s="103"/>
      <c r="AZ191" s="103"/>
      <c r="BA191" s="103"/>
      <c r="BB191" s="103"/>
      <c r="BC191" s="103"/>
      <c r="BD191" s="103"/>
      <c r="BE191" s="103"/>
      <c r="BF191" s="103"/>
      <c r="BG191" s="103"/>
      <c r="BH191" s="103"/>
      <c r="BI191" s="103"/>
      <c r="BJ191" s="103"/>
    </row>
    <row r="192" spans="1:62" ht="8.85" customHeight="1" x14ac:dyDescent="0.25">
      <c r="A192" s="109">
        <f>A190</f>
        <v>95</v>
      </c>
      <c r="B192" s="103"/>
      <c r="C192" s="123" t="s">
        <v>63</v>
      </c>
      <c r="D192" s="103"/>
      <c r="E192" s="192">
        <f>SUM(E80:E190)</f>
        <v>35501251</v>
      </c>
      <c r="F192" s="103"/>
      <c r="G192" s="128">
        <f>IF(E192=0,0,IF(ISNONTEXT(H192),E192/$BD192,E192/BF192))</f>
        <v>6.0663054579617279</v>
      </c>
      <c r="H192" s="175"/>
      <c r="I192" s="193">
        <f>IF(G$192,G192/G$192*100,0)</f>
        <v>100</v>
      </c>
      <c r="J192" s="103"/>
      <c r="K192" s="192">
        <f>SUM(K80:K190)</f>
        <v>655873229</v>
      </c>
      <c r="L192" s="103"/>
      <c r="M192" s="128">
        <f>IF(K192=0,0,IF(ISNONTEXT(N192),K192/$BD192,K192/BH192))</f>
        <v>112.07287734208811</v>
      </c>
      <c r="N192" s="175"/>
      <c r="O192" s="193">
        <f>IF(M$192,M192/M$192*100,0)</f>
        <v>100</v>
      </c>
      <c r="P192" s="103"/>
      <c r="Q192" s="192">
        <f>SUM(Q80:Q190)</f>
        <v>62060093</v>
      </c>
      <c r="R192" s="103"/>
      <c r="S192" s="192">
        <f>SUM(S80:S190)</f>
        <v>63551988</v>
      </c>
      <c r="T192" s="103"/>
      <c r="U192" s="192">
        <f>SUM(U80:U190)</f>
        <v>45395</v>
      </c>
      <c r="V192" s="103"/>
      <c r="W192" s="192">
        <f>SUM(W80:W190)</f>
        <v>114123</v>
      </c>
      <c r="X192" s="103"/>
      <c r="Y192" s="192">
        <f>SUM(Y80:Y190)</f>
        <v>22469</v>
      </c>
      <c r="Z192" s="103"/>
      <c r="AA192" s="192">
        <f>SUM(AA80:AA190)</f>
        <v>0</v>
      </c>
      <c r="AB192" s="103"/>
      <c r="AC192" s="103"/>
      <c r="AD192" s="192">
        <f>SUM(AD80:AD190)</f>
        <v>70304</v>
      </c>
      <c r="AE192" s="103"/>
      <c r="AF192" s="192">
        <f>SUM(AF80:AF190)</f>
        <v>32815770</v>
      </c>
      <c r="AG192" s="103"/>
      <c r="AH192" s="128">
        <f>IF(AF192=0,0,IF(ISNONTEXT(AI192),AF192/$BD192,AF192/BJ192))</f>
        <v>5.6074216837659252</v>
      </c>
      <c r="AI192" s="175"/>
      <c r="AJ192" s="193">
        <f>IF(AH$192,AH192/AH$192*100,0)</f>
        <v>100</v>
      </c>
      <c r="AK192" s="103"/>
      <c r="AL192" s="192">
        <f>SUM(AL80:AL190)</f>
        <v>724190250</v>
      </c>
      <c r="AM192" s="103"/>
      <c r="AN192" s="192">
        <f>SUM(AN80:AN190)</f>
        <v>33904022</v>
      </c>
      <c r="AO192" s="103"/>
      <c r="AP192" s="193">
        <f>IF($AL192,AN192/$AL192*100,0)</f>
        <v>4.6816457415713622</v>
      </c>
      <c r="AQ192" s="103"/>
      <c r="AR192" s="192">
        <f>SUM(AR80:AR190)</f>
        <v>3846332</v>
      </c>
      <c r="AS192" s="103"/>
      <c r="AT192" s="193">
        <f>IF($AL192,AR192/$AL192*100,0)</f>
        <v>0.53112175978618881</v>
      </c>
      <c r="AU192" s="103"/>
      <c r="AV192" s="192">
        <f>SUM(AV80:AV190)</f>
        <v>27186</v>
      </c>
      <c r="AW192" s="103"/>
      <c r="AX192" s="193">
        <f>IF($AL192,AV192/$AL192*100,0)</f>
        <v>3.7539859173746125E-3</v>
      </c>
      <c r="AY192" s="103"/>
      <c r="AZ192" s="192">
        <f>SUM(AZ80:AZ190)</f>
        <v>22600674</v>
      </c>
      <c r="BA192" s="103"/>
      <c r="BB192" s="109">
        <f>BB190</f>
        <v>95</v>
      </c>
      <c r="BC192" s="103"/>
      <c r="BD192" s="191">
        <f>SUM(BD80:BD190)</f>
        <v>5852203</v>
      </c>
      <c r="BE192" s="103"/>
      <c r="BF192" s="191">
        <f>SUM(BF80:BF190)</f>
        <v>5852203</v>
      </c>
      <c r="BG192" s="103"/>
      <c r="BH192" s="191">
        <f>SUM(BH80:BH190)</f>
        <v>5852203</v>
      </c>
      <c r="BI192" s="103"/>
      <c r="BJ192" s="191">
        <f>SUM(BJ80:BJ190)</f>
        <v>5852203</v>
      </c>
    </row>
    <row r="193" spans="1:62" ht="8.85" customHeight="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row>
    <row r="194" spans="1:62" ht="8.85" customHeight="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row>
    <row r="195" spans="1:62" ht="8.85" customHeight="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row>
    <row r="196" spans="1:62" ht="8.85" customHeight="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row>
    <row r="197" spans="1:62" ht="8.85" customHeight="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row>
    <row r="198" spans="1:62" ht="7.7" customHeight="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row>
    <row r="199" spans="1:62" ht="8.85" hidden="1" customHeight="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row>
    <row r="200" spans="1:62" ht="10.5" customHeight="1" x14ac:dyDescent="0.25">
      <c r="A200" s="163" t="s">
        <v>420</v>
      </c>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64" t="s">
        <v>421</v>
      </c>
      <c r="BD200" s="103"/>
      <c r="BE200" s="103"/>
      <c r="BF200" s="103"/>
      <c r="BG200" s="103"/>
      <c r="BH200" s="103"/>
      <c r="BI200" s="103"/>
      <c r="BJ200" s="103"/>
    </row>
    <row r="201" spans="1:62" ht="10.5" customHeight="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80" t="s">
        <v>40</v>
      </c>
      <c r="AB201" s="103"/>
      <c r="AC201" s="103"/>
      <c r="AD201" s="174" t="s">
        <v>41</v>
      </c>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80" t="s">
        <v>386</v>
      </c>
      <c r="BC201" s="103"/>
      <c r="BD201" s="103"/>
      <c r="BE201" s="103"/>
      <c r="BF201" s="103"/>
      <c r="BG201" s="103"/>
      <c r="BH201" s="103"/>
      <c r="BI201" s="103"/>
      <c r="BJ201" s="103"/>
    </row>
    <row r="202" spans="1:62" ht="10.5" customHeight="1" x14ac:dyDescent="0.25">
      <c r="A202" s="168"/>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80" t="s">
        <v>387</v>
      </c>
      <c r="AB202" s="103"/>
      <c r="AC202" s="103"/>
      <c r="AD202" s="174" t="s">
        <v>388</v>
      </c>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64" t="s">
        <v>215</v>
      </c>
      <c r="BC202" s="103"/>
      <c r="BD202" s="103"/>
      <c r="BE202" s="103"/>
      <c r="BF202" s="103"/>
      <c r="BG202" s="103"/>
      <c r="BH202" s="103"/>
      <c r="BI202" s="103"/>
      <c r="BJ202" s="103"/>
    </row>
    <row r="203" spans="1:62" ht="10.5" customHeight="1" x14ac:dyDescent="0.25">
      <c r="A203" s="108"/>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80" t="s">
        <v>46</v>
      </c>
      <c r="AB203" s="103"/>
      <c r="AC203" s="103"/>
      <c r="AD203" s="181" t="s">
        <v>47</v>
      </c>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8"/>
      <c r="BC203" s="103"/>
      <c r="BD203" s="103"/>
      <c r="BE203" s="103"/>
      <c r="BF203" s="103"/>
      <c r="BG203" s="103"/>
      <c r="BH203" s="103"/>
      <c r="BI203" s="103"/>
      <c r="BJ203" s="103"/>
    </row>
    <row r="204" spans="1:62" ht="9.6" customHeight="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82" t="s">
        <v>389</v>
      </c>
      <c r="AO204" s="182"/>
      <c r="AP204" s="182"/>
      <c r="AQ204" s="182"/>
      <c r="AR204" s="182"/>
      <c r="AS204" s="182"/>
      <c r="AT204" s="182"/>
      <c r="AU204" s="182"/>
      <c r="AV204" s="182"/>
      <c r="AW204" s="182"/>
      <c r="AX204" s="182"/>
      <c r="AY204" s="182"/>
      <c r="AZ204" s="182"/>
      <c r="BA204" s="103"/>
      <c r="BB204" s="103"/>
      <c r="BC204" s="103"/>
      <c r="BD204" s="103"/>
      <c r="BE204" s="103"/>
      <c r="BF204" s="103"/>
      <c r="BG204" s="103"/>
      <c r="BH204" s="103"/>
      <c r="BI204" s="103"/>
      <c r="BJ204" s="103"/>
    </row>
    <row r="205" spans="1:62" ht="9.6" customHeight="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row>
    <row r="206" spans="1:62" ht="9.6" customHeight="1" x14ac:dyDescent="0.25">
      <c r="A206" s="103"/>
      <c r="B206" s="103"/>
      <c r="C206" s="103"/>
      <c r="D206" s="103"/>
      <c r="E206" s="182" t="s">
        <v>390</v>
      </c>
      <c r="F206" s="182"/>
      <c r="G206" s="182"/>
      <c r="H206" s="182"/>
      <c r="I206" s="182"/>
      <c r="J206" s="103"/>
      <c r="K206" s="182" t="s">
        <v>391</v>
      </c>
      <c r="L206" s="182"/>
      <c r="M206" s="182"/>
      <c r="N206" s="182"/>
      <c r="O206" s="182"/>
      <c r="P206" s="182"/>
      <c r="Q206" s="182"/>
      <c r="R206" s="182"/>
      <c r="S206" s="182"/>
      <c r="T206" s="182"/>
      <c r="U206" s="182"/>
      <c r="V206" s="182"/>
      <c r="W206" s="182"/>
      <c r="X206" s="182"/>
      <c r="Y206" s="182"/>
      <c r="Z206" s="182"/>
      <c r="AA206" s="182"/>
      <c r="AB206" s="184"/>
      <c r="AC206" s="184"/>
      <c r="AD206" s="182"/>
      <c r="AE206" s="103"/>
      <c r="AF206" s="182" t="s">
        <v>392</v>
      </c>
      <c r="AG206" s="182"/>
      <c r="AH206" s="182"/>
      <c r="AI206" s="182"/>
      <c r="AJ206" s="182"/>
      <c r="AK206" s="103"/>
      <c r="AL206" s="103"/>
      <c r="AM206" s="103"/>
      <c r="AN206" s="103"/>
      <c r="AO206" s="103"/>
      <c r="AP206" s="103"/>
      <c r="AQ206" s="103"/>
      <c r="AR206" s="182" t="s">
        <v>393</v>
      </c>
      <c r="AS206" s="182"/>
      <c r="AT206" s="182"/>
      <c r="AU206" s="182"/>
      <c r="AV206" s="182"/>
      <c r="AW206" s="182"/>
      <c r="AX206" s="182"/>
      <c r="AY206" s="103"/>
      <c r="AZ206" s="103"/>
      <c r="BA206" s="103"/>
      <c r="BB206" s="103"/>
      <c r="BC206" s="103"/>
      <c r="BD206" s="103"/>
      <c r="BE206" s="103"/>
      <c r="BF206" s="103"/>
      <c r="BG206" s="103"/>
      <c r="BH206" s="103"/>
      <c r="BI206" s="103"/>
      <c r="BJ206" s="103"/>
    </row>
    <row r="207" spans="1:62" ht="9.6" customHeight="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03"/>
      <c r="AK207" s="103"/>
      <c r="AL207" s="103"/>
      <c r="AM207" s="103"/>
      <c r="AN207" s="184" t="s">
        <v>394</v>
      </c>
      <c r="AO207" s="184"/>
      <c r="AP207" s="184"/>
      <c r="AQ207" s="103"/>
      <c r="AR207" s="103"/>
      <c r="AS207" s="103"/>
      <c r="AT207" s="103"/>
      <c r="AU207" s="103"/>
      <c r="AV207" s="103"/>
      <c r="AW207" s="103"/>
      <c r="AX207" s="103"/>
      <c r="AY207" s="103"/>
      <c r="AZ207" s="103"/>
      <c r="BA207" s="103"/>
      <c r="BB207" s="103"/>
      <c r="BC207" s="103"/>
      <c r="BD207" s="103"/>
      <c r="BE207" s="103"/>
      <c r="BF207" s="103"/>
      <c r="BG207" s="103"/>
      <c r="BH207" s="103"/>
      <c r="BI207" s="103"/>
      <c r="BJ207" s="103"/>
    </row>
    <row r="208" spans="1:62" ht="9.6" customHeight="1" x14ac:dyDescent="0.25">
      <c r="A208" s="103"/>
      <c r="B208" s="103"/>
      <c r="C208" s="103"/>
      <c r="D208" s="103"/>
      <c r="E208" s="103"/>
      <c r="F208" s="103"/>
      <c r="G208" s="103"/>
      <c r="H208" s="103"/>
      <c r="I208" s="103"/>
      <c r="J208" s="103"/>
      <c r="K208" s="103"/>
      <c r="L208" s="103"/>
      <c r="M208" s="103"/>
      <c r="N208" s="103"/>
      <c r="O208" s="103"/>
      <c r="P208" s="103"/>
      <c r="Q208" s="182" t="s">
        <v>395</v>
      </c>
      <c r="R208" s="182"/>
      <c r="S208" s="182"/>
      <c r="T208" s="182"/>
      <c r="U208" s="182"/>
      <c r="V208" s="182"/>
      <c r="W208" s="182"/>
      <c r="X208" s="182"/>
      <c r="Y208" s="182"/>
      <c r="Z208" s="182"/>
      <c r="AA208" s="182"/>
      <c r="AB208" s="184"/>
      <c r="AC208" s="184"/>
      <c r="AD208" s="182"/>
      <c r="AE208" s="103"/>
      <c r="AF208" s="103"/>
      <c r="AG208" s="103"/>
      <c r="AH208" s="103"/>
      <c r="AI208" s="103"/>
      <c r="AJ208" s="103"/>
      <c r="AK208" s="103"/>
      <c r="AL208" s="103"/>
      <c r="AM208" s="103"/>
      <c r="AN208" s="182" t="s">
        <v>396</v>
      </c>
      <c r="AO208" s="182"/>
      <c r="AP208" s="182"/>
      <c r="AQ208" s="103"/>
      <c r="AR208" s="182" t="s">
        <v>57</v>
      </c>
      <c r="AS208" s="182"/>
      <c r="AT208" s="182"/>
      <c r="AU208" s="103"/>
      <c r="AV208" s="182" t="s">
        <v>58</v>
      </c>
      <c r="AW208" s="182"/>
      <c r="AX208" s="182"/>
      <c r="AY208" s="103"/>
      <c r="AZ208" s="103"/>
      <c r="BA208" s="103"/>
      <c r="BB208" s="103"/>
      <c r="BC208" s="103"/>
      <c r="BD208" s="103"/>
      <c r="BE208" s="103"/>
      <c r="BF208" s="103"/>
      <c r="BG208" s="103"/>
      <c r="BH208" s="103"/>
      <c r="BI208" s="103"/>
      <c r="BJ208" s="103"/>
    </row>
    <row r="209" spans="1:62" ht="9.6" customHeight="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23" t="s">
        <v>397</v>
      </c>
      <c r="Z209" s="103"/>
      <c r="AA209" s="103"/>
      <c r="AB209" s="103"/>
      <c r="AC209" s="103"/>
      <c r="AD209" s="123" t="s">
        <v>398</v>
      </c>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c r="BH209" s="123" t="s">
        <v>399</v>
      </c>
      <c r="BI209" s="103"/>
      <c r="BJ209" s="103"/>
    </row>
    <row r="210" spans="1:62" ht="9.6" customHeight="1" x14ac:dyDescent="0.25">
      <c r="A210" s="103"/>
      <c r="B210" s="103"/>
      <c r="C210" s="103"/>
      <c r="D210" s="103"/>
      <c r="E210" s="103"/>
      <c r="F210" s="103"/>
      <c r="G210" s="123" t="s">
        <v>61</v>
      </c>
      <c r="H210" s="103"/>
      <c r="I210" s="123" t="s">
        <v>62</v>
      </c>
      <c r="J210" s="103"/>
      <c r="K210" s="103"/>
      <c r="L210" s="103"/>
      <c r="M210" s="123" t="s">
        <v>61</v>
      </c>
      <c r="N210" s="103"/>
      <c r="O210" s="123" t="s">
        <v>62</v>
      </c>
      <c r="P210" s="103"/>
      <c r="Q210" s="123" t="s">
        <v>400</v>
      </c>
      <c r="R210" s="103"/>
      <c r="S210" s="103"/>
      <c r="T210" s="103"/>
      <c r="U210" s="123" t="s">
        <v>401</v>
      </c>
      <c r="V210" s="103"/>
      <c r="W210" s="123" t="s">
        <v>402</v>
      </c>
      <c r="X210" s="103"/>
      <c r="Y210" s="123" t="s">
        <v>403</v>
      </c>
      <c r="Z210" s="103"/>
      <c r="AA210" s="103"/>
      <c r="AB210" s="103"/>
      <c r="AC210" s="103"/>
      <c r="AD210" s="123" t="s">
        <v>404</v>
      </c>
      <c r="AE210" s="103"/>
      <c r="AF210" s="103"/>
      <c r="AG210" s="103"/>
      <c r="AH210" s="123" t="s">
        <v>61</v>
      </c>
      <c r="AI210" s="103"/>
      <c r="AJ210" s="123" t="s">
        <v>62</v>
      </c>
      <c r="AK210" s="103"/>
      <c r="AL210" s="103"/>
      <c r="AM210" s="103"/>
      <c r="AN210" s="103"/>
      <c r="AO210" s="103"/>
      <c r="AP210" s="123" t="s">
        <v>269</v>
      </c>
      <c r="AQ210" s="103"/>
      <c r="AR210" s="103"/>
      <c r="AS210" s="103"/>
      <c r="AT210" s="123" t="s">
        <v>269</v>
      </c>
      <c r="AU210" s="103"/>
      <c r="AV210" s="103"/>
      <c r="AW210" s="103"/>
      <c r="AX210" s="123" t="s">
        <v>269</v>
      </c>
      <c r="AY210" s="103"/>
      <c r="AZ210" s="123" t="s">
        <v>405</v>
      </c>
      <c r="BA210" s="103"/>
      <c r="BB210" s="103"/>
      <c r="BC210" s="103"/>
      <c r="BD210" s="103"/>
      <c r="BE210" s="103"/>
      <c r="BF210" s="103"/>
      <c r="BG210" s="103"/>
      <c r="BH210" s="123" t="s">
        <v>406</v>
      </c>
      <c r="BI210" s="103"/>
      <c r="BJ210" s="123" t="s">
        <v>407</v>
      </c>
    </row>
    <row r="211" spans="1:62" ht="9.6" customHeight="1" x14ac:dyDescent="0.25">
      <c r="A211" s="173" t="s">
        <v>69</v>
      </c>
      <c r="B211" s="103"/>
      <c r="C211" s="173" t="s">
        <v>71</v>
      </c>
      <c r="D211" s="103"/>
      <c r="E211" s="173" t="s">
        <v>72</v>
      </c>
      <c r="F211" s="103"/>
      <c r="G211" s="173" t="s">
        <v>73</v>
      </c>
      <c r="H211" s="103"/>
      <c r="I211" s="173" t="s">
        <v>78</v>
      </c>
      <c r="J211" s="103"/>
      <c r="K211" s="173" t="s">
        <v>72</v>
      </c>
      <c r="L211" s="103"/>
      <c r="M211" s="173" t="s">
        <v>73</v>
      </c>
      <c r="N211" s="103"/>
      <c r="O211" s="173" t="s">
        <v>78</v>
      </c>
      <c r="P211" s="103"/>
      <c r="Q211" s="173" t="s">
        <v>74</v>
      </c>
      <c r="R211" s="103"/>
      <c r="S211" s="173" t="s">
        <v>408</v>
      </c>
      <c r="T211" s="103"/>
      <c r="U211" s="173" t="s">
        <v>409</v>
      </c>
      <c r="V211" s="103"/>
      <c r="W211" s="173" t="s">
        <v>410</v>
      </c>
      <c r="X211" s="103"/>
      <c r="Y211" s="173" t="s">
        <v>411</v>
      </c>
      <c r="Z211" s="103"/>
      <c r="AA211" s="173" t="s">
        <v>412</v>
      </c>
      <c r="AB211" s="103"/>
      <c r="AC211" s="103"/>
      <c r="AD211" s="173" t="s">
        <v>413</v>
      </c>
      <c r="AE211" s="103"/>
      <c r="AF211" s="173" t="s">
        <v>72</v>
      </c>
      <c r="AG211" s="103"/>
      <c r="AH211" s="173" t="s">
        <v>73</v>
      </c>
      <c r="AI211" s="103"/>
      <c r="AJ211" s="173" t="s">
        <v>78</v>
      </c>
      <c r="AK211" s="103"/>
      <c r="AL211" s="173" t="s">
        <v>63</v>
      </c>
      <c r="AM211" s="103"/>
      <c r="AN211" s="173" t="s">
        <v>72</v>
      </c>
      <c r="AO211" s="103"/>
      <c r="AP211" s="173" t="s">
        <v>369</v>
      </c>
      <c r="AQ211" s="103"/>
      <c r="AR211" s="173" t="s">
        <v>72</v>
      </c>
      <c r="AS211" s="103"/>
      <c r="AT211" s="173" t="s">
        <v>369</v>
      </c>
      <c r="AU211" s="103"/>
      <c r="AV211" s="173" t="s">
        <v>72</v>
      </c>
      <c r="AW211" s="103"/>
      <c r="AX211" s="173" t="s">
        <v>369</v>
      </c>
      <c r="AY211" s="103"/>
      <c r="AZ211" s="173" t="s">
        <v>414</v>
      </c>
      <c r="BA211" s="103"/>
      <c r="BB211" s="173" t="s">
        <v>69</v>
      </c>
      <c r="BC211" s="103"/>
      <c r="BD211" s="103"/>
      <c r="BE211" s="103"/>
      <c r="BF211" s="187" t="s">
        <v>390</v>
      </c>
      <c r="BG211" s="103"/>
      <c r="BH211" s="187" t="s">
        <v>370</v>
      </c>
      <c r="BI211" s="103"/>
      <c r="BJ211" s="187" t="s">
        <v>415</v>
      </c>
    </row>
    <row r="212" spans="1:62" ht="9.75" customHeight="1" x14ac:dyDescent="0.25">
      <c r="A212" s="103"/>
      <c r="B212" s="13" t="s">
        <v>287</v>
      </c>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103"/>
      <c r="BI212" s="103"/>
      <c r="BJ212" s="103"/>
    </row>
    <row r="213" spans="1:62" ht="9.75" customHeight="1" x14ac:dyDescent="0.25">
      <c r="A213" s="94">
        <v>1</v>
      </c>
      <c r="B213" s="95"/>
      <c r="C213" s="8" t="s">
        <v>216</v>
      </c>
      <c r="D213" s="103"/>
      <c r="E213" s="189">
        <v>161438</v>
      </c>
      <c r="F213" s="103"/>
      <c r="G213" s="105">
        <f t="shared" ref="G213:G242" si="61">(E213/$BD213)</f>
        <v>19.709193016725674</v>
      </c>
      <c r="H213" s="103"/>
      <c r="I213" s="188">
        <f t="shared" ref="I213:I250" si="62">IF(G$252,G213/G$252*100,0)</f>
        <v>97.12301427270647</v>
      </c>
      <c r="J213" s="103"/>
      <c r="K213" s="189">
        <v>2121220</v>
      </c>
      <c r="L213" s="103"/>
      <c r="M213" s="105">
        <f t="shared" ref="M213:M242" si="63">(K213/$BD213)</f>
        <v>258.96960078134538</v>
      </c>
      <c r="N213" s="103"/>
      <c r="O213" s="188">
        <f t="shared" ref="O213:O250" si="64">IF(M$252,M213/M$252*100,0)</f>
        <v>155.01299949209633</v>
      </c>
      <c r="P213" s="103"/>
      <c r="Q213" s="189">
        <v>0</v>
      </c>
      <c r="R213" s="103"/>
      <c r="S213" s="189">
        <v>0</v>
      </c>
      <c r="T213" s="103"/>
      <c r="U213" s="189">
        <v>0</v>
      </c>
      <c r="V213" s="103"/>
      <c r="W213" s="189">
        <v>0</v>
      </c>
      <c r="X213" s="103"/>
      <c r="Y213" s="189">
        <v>0</v>
      </c>
      <c r="Z213" s="103"/>
      <c r="AA213" s="189">
        <v>0</v>
      </c>
      <c r="AB213" s="103"/>
      <c r="AC213" s="103"/>
      <c r="AD213" s="189">
        <v>0</v>
      </c>
      <c r="AE213" s="103"/>
      <c r="AF213" s="189">
        <v>0</v>
      </c>
      <c r="AG213" s="103"/>
      <c r="AH213" s="105">
        <f t="shared" ref="AH213:AH242" si="65">(AF213/$BD213)</f>
        <v>0</v>
      </c>
      <c r="AI213" s="103"/>
      <c r="AJ213" s="188">
        <v>0</v>
      </c>
      <c r="AK213" s="103"/>
      <c r="AL213" s="189">
        <f t="shared" ref="AL213:AL242" si="66">(E213+K213+AF213)</f>
        <v>2282658</v>
      </c>
      <c r="AM213" s="103"/>
      <c r="AN213" s="189">
        <v>0</v>
      </c>
      <c r="AO213" s="103"/>
      <c r="AP213" s="188">
        <f t="shared" ref="AP213:AP242" si="67">IF($AL213,AN213/$AL213*100,0)</f>
        <v>0</v>
      </c>
      <c r="AQ213" s="103"/>
      <c r="AR213" s="189">
        <v>0</v>
      </c>
      <c r="AS213" s="103"/>
      <c r="AT213" s="188">
        <f t="shared" ref="AT213:AT242" si="68">IF($AL213,AR213/$AL213*100,0)</f>
        <v>0</v>
      </c>
      <c r="AU213" s="103"/>
      <c r="AV213" s="189">
        <v>0</v>
      </c>
      <c r="AW213" s="103"/>
      <c r="AX213" s="188">
        <f t="shared" ref="AX213:AX242" si="69">IF($AL213,AV213/$AL213*100,0)</f>
        <v>0</v>
      </c>
      <c r="AY213" s="103"/>
      <c r="AZ213" s="189">
        <v>0</v>
      </c>
      <c r="BA213" s="103"/>
      <c r="BB213" s="103">
        <v>1</v>
      </c>
      <c r="BC213" s="103"/>
      <c r="BD213" s="190">
        <v>8191</v>
      </c>
      <c r="BE213" s="103"/>
      <c r="BF213" s="190">
        <f t="shared" ref="BF213:BF250" si="70">IF(E213,BD213,0)</f>
        <v>8191</v>
      </c>
      <c r="BG213" s="103"/>
      <c r="BH213" s="190">
        <f t="shared" ref="BH213:BH250" si="71">IF(K213,BD213,0)</f>
        <v>8191</v>
      </c>
      <c r="BI213" s="103"/>
      <c r="BJ213" s="190">
        <f t="shared" ref="BJ213:BJ250" si="72">IF(AF213,BD213,0)</f>
        <v>0</v>
      </c>
    </row>
    <row r="214" spans="1:62" ht="9.75" customHeight="1" x14ac:dyDescent="0.25">
      <c r="A214" s="94">
        <v>2</v>
      </c>
      <c r="B214" s="95"/>
      <c r="C214" s="8" t="s">
        <v>217</v>
      </c>
      <c r="D214" s="103"/>
      <c r="E214" s="190">
        <v>96738</v>
      </c>
      <c r="F214" s="103"/>
      <c r="G214" s="188">
        <f t="shared" si="61"/>
        <v>13.389342560553633</v>
      </c>
      <c r="H214" s="103"/>
      <c r="I214" s="188">
        <f t="shared" si="62"/>
        <v>65.980038224154896</v>
      </c>
      <c r="J214" s="103"/>
      <c r="K214" s="190">
        <v>1310865</v>
      </c>
      <c r="L214" s="103"/>
      <c r="M214" s="188">
        <f t="shared" si="63"/>
        <v>181.43460207612458</v>
      </c>
      <c r="N214" s="103"/>
      <c r="O214" s="188">
        <f t="shared" si="64"/>
        <v>108.6024065937431</v>
      </c>
      <c r="P214" s="103"/>
      <c r="Q214" s="190">
        <v>0</v>
      </c>
      <c r="R214" s="103"/>
      <c r="S214" s="190">
        <v>284879</v>
      </c>
      <c r="T214" s="103"/>
      <c r="U214" s="190">
        <v>0</v>
      </c>
      <c r="V214" s="103"/>
      <c r="W214" s="190">
        <v>0</v>
      </c>
      <c r="X214" s="103"/>
      <c r="Y214" s="190">
        <v>0</v>
      </c>
      <c r="Z214" s="103"/>
      <c r="AA214" s="190">
        <v>0</v>
      </c>
      <c r="AB214" s="103"/>
      <c r="AC214" s="103"/>
      <c r="AD214" s="190">
        <v>0</v>
      </c>
      <c r="AE214" s="103"/>
      <c r="AF214" s="190">
        <v>0</v>
      </c>
      <c r="AG214" s="103"/>
      <c r="AH214" s="188">
        <f t="shared" si="65"/>
        <v>0</v>
      </c>
      <c r="AI214" s="103"/>
      <c r="AJ214" s="188">
        <v>0</v>
      </c>
      <c r="AK214" s="103"/>
      <c r="AL214" s="190">
        <f t="shared" si="66"/>
        <v>1407603</v>
      </c>
      <c r="AM214" s="103"/>
      <c r="AN214" s="190">
        <v>0</v>
      </c>
      <c r="AO214" s="103"/>
      <c r="AP214" s="188">
        <f t="shared" si="67"/>
        <v>0</v>
      </c>
      <c r="AQ214" s="103"/>
      <c r="AR214" s="190">
        <v>0</v>
      </c>
      <c r="AS214" s="103"/>
      <c r="AT214" s="188">
        <f t="shared" si="68"/>
        <v>0</v>
      </c>
      <c r="AU214" s="103"/>
      <c r="AV214" s="190">
        <v>0</v>
      </c>
      <c r="AW214" s="103"/>
      <c r="AX214" s="188">
        <f t="shared" si="69"/>
        <v>0</v>
      </c>
      <c r="AY214" s="103"/>
      <c r="AZ214" s="190">
        <v>0</v>
      </c>
      <c r="BA214" s="103"/>
      <c r="BB214" s="103">
        <v>2</v>
      </c>
      <c r="BC214" s="103"/>
      <c r="BD214" s="190">
        <v>7225</v>
      </c>
      <c r="BE214" s="103"/>
      <c r="BF214" s="190">
        <f t="shared" si="70"/>
        <v>7225</v>
      </c>
      <c r="BG214" s="103"/>
      <c r="BH214" s="190">
        <f t="shared" si="71"/>
        <v>7225</v>
      </c>
      <c r="BI214" s="103"/>
      <c r="BJ214" s="190">
        <f t="shared" si="72"/>
        <v>0</v>
      </c>
    </row>
    <row r="215" spans="1:62" ht="9.75" customHeight="1" x14ac:dyDescent="0.25">
      <c r="A215" s="94">
        <v>3</v>
      </c>
      <c r="B215" s="95"/>
      <c r="C215" s="9" t="s">
        <v>132</v>
      </c>
      <c r="D215" s="103"/>
      <c r="E215" s="190">
        <v>59258</v>
      </c>
      <c r="F215" s="103"/>
      <c r="G215" s="188">
        <f t="shared" si="61"/>
        <v>9.6011017498379783</v>
      </c>
      <c r="H215" s="103"/>
      <c r="I215" s="188">
        <f t="shared" si="62"/>
        <v>47.312334984587665</v>
      </c>
      <c r="J215" s="103"/>
      <c r="K215" s="190">
        <v>1001211</v>
      </c>
      <c r="L215" s="103"/>
      <c r="M215" s="188">
        <f t="shared" si="63"/>
        <v>162.21824368114065</v>
      </c>
      <c r="N215" s="103"/>
      <c r="O215" s="188">
        <f t="shared" si="64"/>
        <v>97.099954780348014</v>
      </c>
      <c r="P215" s="103"/>
      <c r="Q215" s="190">
        <v>0</v>
      </c>
      <c r="R215" s="103"/>
      <c r="S215" s="190">
        <v>227863</v>
      </c>
      <c r="T215" s="103"/>
      <c r="U215" s="190">
        <v>0</v>
      </c>
      <c r="V215" s="103"/>
      <c r="W215" s="190">
        <v>0</v>
      </c>
      <c r="X215" s="103"/>
      <c r="Y215" s="190">
        <v>0</v>
      </c>
      <c r="Z215" s="103"/>
      <c r="AA215" s="190">
        <v>0</v>
      </c>
      <c r="AB215" s="103"/>
      <c r="AC215" s="103"/>
      <c r="AD215" s="190">
        <v>0</v>
      </c>
      <c r="AE215" s="103"/>
      <c r="AF215" s="190">
        <v>0</v>
      </c>
      <c r="AG215" s="103"/>
      <c r="AH215" s="188">
        <f t="shared" si="65"/>
        <v>0</v>
      </c>
      <c r="AI215" s="103"/>
      <c r="AJ215" s="188">
        <v>0</v>
      </c>
      <c r="AK215" s="103"/>
      <c r="AL215" s="190">
        <f t="shared" si="66"/>
        <v>1060469</v>
      </c>
      <c r="AM215" s="103"/>
      <c r="AN215" s="190">
        <v>0</v>
      </c>
      <c r="AO215" s="103"/>
      <c r="AP215" s="188">
        <f t="shared" si="67"/>
        <v>0</v>
      </c>
      <c r="AQ215" s="103"/>
      <c r="AR215" s="190">
        <v>0</v>
      </c>
      <c r="AS215" s="103"/>
      <c r="AT215" s="188">
        <f t="shared" si="68"/>
        <v>0</v>
      </c>
      <c r="AU215" s="103"/>
      <c r="AV215" s="190">
        <v>0</v>
      </c>
      <c r="AW215" s="103"/>
      <c r="AX215" s="188">
        <f t="shared" si="69"/>
        <v>0</v>
      </c>
      <c r="AY215" s="103"/>
      <c r="AZ215" s="190">
        <v>2493</v>
      </c>
      <c r="BA215" s="103"/>
      <c r="BB215" s="103">
        <v>3</v>
      </c>
      <c r="BC215" s="103"/>
      <c r="BD215" s="190">
        <v>6172</v>
      </c>
      <c r="BE215" s="103"/>
      <c r="BF215" s="190">
        <f t="shared" si="70"/>
        <v>6172</v>
      </c>
      <c r="BG215" s="103"/>
      <c r="BH215" s="190">
        <f t="shared" si="71"/>
        <v>6172</v>
      </c>
      <c r="BI215" s="103"/>
      <c r="BJ215" s="190">
        <f t="shared" si="72"/>
        <v>0</v>
      </c>
    </row>
    <row r="216" spans="1:62" ht="9.75" customHeight="1" x14ac:dyDescent="0.25">
      <c r="A216" s="94">
        <v>4</v>
      </c>
      <c r="B216" s="95"/>
      <c r="C216" s="9" t="s">
        <v>218</v>
      </c>
      <c r="D216" s="103"/>
      <c r="E216" s="190">
        <v>56199</v>
      </c>
      <c r="F216" s="103"/>
      <c r="G216" s="188">
        <f t="shared" si="61"/>
        <v>13.428673835125448</v>
      </c>
      <c r="H216" s="103"/>
      <c r="I216" s="188">
        <f t="shared" si="62"/>
        <v>66.17385498460574</v>
      </c>
      <c r="J216" s="103"/>
      <c r="K216" s="190">
        <v>954414</v>
      </c>
      <c r="L216" s="103"/>
      <c r="M216" s="188">
        <f t="shared" si="63"/>
        <v>228.05591397849463</v>
      </c>
      <c r="N216" s="103"/>
      <c r="O216" s="188">
        <f t="shared" si="64"/>
        <v>136.50880709958787</v>
      </c>
      <c r="P216" s="103"/>
      <c r="Q216" s="190">
        <v>0</v>
      </c>
      <c r="R216" s="103"/>
      <c r="S216" s="190">
        <v>107021</v>
      </c>
      <c r="T216" s="103"/>
      <c r="U216" s="190">
        <v>0</v>
      </c>
      <c r="V216" s="103"/>
      <c r="W216" s="190">
        <v>0</v>
      </c>
      <c r="X216" s="103"/>
      <c r="Y216" s="190">
        <v>0</v>
      </c>
      <c r="Z216" s="103"/>
      <c r="AA216" s="190">
        <v>0</v>
      </c>
      <c r="AB216" s="103"/>
      <c r="AC216" s="103"/>
      <c r="AD216" s="190">
        <v>45499</v>
      </c>
      <c r="AE216" s="103"/>
      <c r="AF216" s="190">
        <v>0</v>
      </c>
      <c r="AG216" s="103"/>
      <c r="AH216" s="188">
        <f t="shared" si="65"/>
        <v>0</v>
      </c>
      <c r="AI216" s="103"/>
      <c r="AJ216" s="188">
        <v>0</v>
      </c>
      <c r="AK216" s="103"/>
      <c r="AL216" s="190">
        <f t="shared" si="66"/>
        <v>1010613</v>
      </c>
      <c r="AM216" s="103"/>
      <c r="AN216" s="190">
        <v>0</v>
      </c>
      <c r="AO216" s="103"/>
      <c r="AP216" s="188">
        <f t="shared" si="67"/>
        <v>0</v>
      </c>
      <c r="AQ216" s="103"/>
      <c r="AR216" s="190">
        <v>0</v>
      </c>
      <c r="AS216" s="103"/>
      <c r="AT216" s="188">
        <f t="shared" si="68"/>
        <v>0</v>
      </c>
      <c r="AU216" s="103"/>
      <c r="AV216" s="190">
        <v>0</v>
      </c>
      <c r="AW216" s="103"/>
      <c r="AX216" s="188">
        <f t="shared" si="69"/>
        <v>0</v>
      </c>
      <c r="AY216" s="103"/>
      <c r="AZ216" s="190">
        <v>0</v>
      </c>
      <c r="BA216" s="103"/>
      <c r="BB216" s="103">
        <v>4</v>
      </c>
      <c r="BC216" s="103"/>
      <c r="BD216" s="190">
        <v>4185</v>
      </c>
      <c r="BE216" s="103"/>
      <c r="BF216" s="190">
        <f t="shared" si="70"/>
        <v>4185</v>
      </c>
      <c r="BG216" s="103"/>
      <c r="BH216" s="190">
        <f t="shared" si="71"/>
        <v>4185</v>
      </c>
      <c r="BI216" s="103"/>
      <c r="BJ216" s="190">
        <f t="shared" si="72"/>
        <v>0</v>
      </c>
    </row>
    <row r="217" spans="1:62" ht="9.75" customHeight="1" x14ac:dyDescent="0.25">
      <c r="A217" s="94">
        <v>5</v>
      </c>
      <c r="B217" s="95"/>
      <c r="C217" s="8" t="s">
        <v>219</v>
      </c>
      <c r="D217" s="103"/>
      <c r="E217" s="190">
        <v>45109</v>
      </c>
      <c r="F217" s="103"/>
      <c r="G217" s="193">
        <f t="shared" si="61"/>
        <v>8.0350908443177769</v>
      </c>
      <c r="H217" s="103"/>
      <c r="I217" s="193">
        <f t="shared" si="62"/>
        <v>39.595342239172844</v>
      </c>
      <c r="J217" s="103"/>
      <c r="K217" s="190">
        <v>478687</v>
      </c>
      <c r="L217" s="103"/>
      <c r="M217" s="193">
        <f t="shared" si="63"/>
        <v>85.266654791592444</v>
      </c>
      <c r="N217" s="103"/>
      <c r="O217" s="193">
        <f t="shared" si="64"/>
        <v>51.038577022257115</v>
      </c>
      <c r="P217" s="103"/>
      <c r="Q217" s="190">
        <v>0</v>
      </c>
      <c r="R217" s="103"/>
      <c r="S217" s="190">
        <v>265200</v>
      </c>
      <c r="T217" s="103"/>
      <c r="U217" s="190">
        <v>0</v>
      </c>
      <c r="V217" s="103"/>
      <c r="W217" s="190">
        <v>0</v>
      </c>
      <c r="X217" s="103"/>
      <c r="Y217" s="190">
        <v>4842</v>
      </c>
      <c r="Z217" s="103"/>
      <c r="AA217" s="190">
        <v>0</v>
      </c>
      <c r="AB217" s="103"/>
      <c r="AC217" s="103"/>
      <c r="AD217" s="190">
        <v>0</v>
      </c>
      <c r="AE217" s="103"/>
      <c r="AF217" s="190">
        <v>0</v>
      </c>
      <c r="AG217" s="103"/>
      <c r="AH217" s="193">
        <f t="shared" si="65"/>
        <v>0</v>
      </c>
      <c r="AI217" s="103"/>
      <c r="AJ217" s="188">
        <v>0</v>
      </c>
      <c r="AK217" s="103"/>
      <c r="AL217" s="190">
        <f t="shared" si="66"/>
        <v>523796</v>
      </c>
      <c r="AM217" s="103"/>
      <c r="AN217" s="190">
        <v>0</v>
      </c>
      <c r="AO217" s="103"/>
      <c r="AP217" s="193">
        <f t="shared" si="67"/>
        <v>0</v>
      </c>
      <c r="AQ217" s="103"/>
      <c r="AR217" s="190">
        <v>0</v>
      </c>
      <c r="AS217" s="103"/>
      <c r="AT217" s="193">
        <f t="shared" si="68"/>
        <v>0</v>
      </c>
      <c r="AU217" s="103"/>
      <c r="AV217" s="190">
        <v>0</v>
      </c>
      <c r="AW217" s="103"/>
      <c r="AX217" s="193">
        <f t="shared" si="69"/>
        <v>0</v>
      </c>
      <c r="AY217" s="103"/>
      <c r="AZ217" s="190">
        <v>0</v>
      </c>
      <c r="BA217" s="103"/>
      <c r="BB217" s="103">
        <v>5</v>
      </c>
      <c r="BC217" s="103"/>
      <c r="BD217" s="190">
        <v>5614</v>
      </c>
      <c r="BE217" s="103"/>
      <c r="BF217" s="190">
        <f t="shared" si="70"/>
        <v>5614</v>
      </c>
      <c r="BG217" s="103"/>
      <c r="BH217" s="190">
        <f t="shared" si="71"/>
        <v>5614</v>
      </c>
      <c r="BI217" s="103"/>
      <c r="BJ217" s="190">
        <f t="shared" si="72"/>
        <v>0</v>
      </c>
    </row>
    <row r="218" spans="1:62" ht="9.75" customHeight="1" x14ac:dyDescent="0.25">
      <c r="A218" s="94">
        <v>6</v>
      </c>
      <c r="B218" s="95"/>
      <c r="C218" s="8" t="s">
        <v>220</v>
      </c>
      <c r="D218" s="103"/>
      <c r="E218" s="190">
        <v>276811</v>
      </c>
      <c r="F218" s="103"/>
      <c r="G218" s="193">
        <f t="shared" si="61"/>
        <v>6.4948615673392771</v>
      </c>
      <c r="H218" s="103"/>
      <c r="I218" s="193">
        <f t="shared" si="62"/>
        <v>32.005396272116947</v>
      </c>
      <c r="J218" s="103"/>
      <c r="K218" s="190">
        <v>3510112</v>
      </c>
      <c r="L218" s="103"/>
      <c r="M218" s="193">
        <f t="shared" si="63"/>
        <v>82.358329422806193</v>
      </c>
      <c r="N218" s="103"/>
      <c r="O218" s="193">
        <f t="shared" si="64"/>
        <v>49.29772312452431</v>
      </c>
      <c r="P218" s="103"/>
      <c r="Q218" s="190">
        <v>0</v>
      </c>
      <c r="R218" s="103"/>
      <c r="S218" s="190">
        <v>0</v>
      </c>
      <c r="T218" s="103"/>
      <c r="U218" s="190">
        <v>0</v>
      </c>
      <c r="V218" s="103"/>
      <c r="W218" s="190">
        <v>0</v>
      </c>
      <c r="X218" s="103"/>
      <c r="Y218" s="190">
        <v>0</v>
      </c>
      <c r="Z218" s="103"/>
      <c r="AA218" s="190">
        <v>0</v>
      </c>
      <c r="AB218" s="103"/>
      <c r="AC218" s="103"/>
      <c r="AD218" s="190">
        <v>0</v>
      </c>
      <c r="AE218" s="103"/>
      <c r="AF218" s="190">
        <v>0</v>
      </c>
      <c r="AG218" s="103"/>
      <c r="AH218" s="193">
        <f t="shared" si="65"/>
        <v>0</v>
      </c>
      <c r="AI218" s="103"/>
      <c r="AJ218" s="188">
        <v>0</v>
      </c>
      <c r="AK218" s="103"/>
      <c r="AL218" s="190">
        <f t="shared" si="66"/>
        <v>3786923</v>
      </c>
      <c r="AM218" s="103"/>
      <c r="AN218" s="190">
        <v>0</v>
      </c>
      <c r="AO218" s="103"/>
      <c r="AP218" s="193">
        <f t="shared" si="67"/>
        <v>0</v>
      </c>
      <c r="AQ218" s="103"/>
      <c r="AR218" s="190">
        <v>0</v>
      </c>
      <c r="AS218" s="103"/>
      <c r="AT218" s="193">
        <f t="shared" si="68"/>
        <v>0</v>
      </c>
      <c r="AU218" s="103"/>
      <c r="AV218" s="190">
        <v>0</v>
      </c>
      <c r="AW218" s="103"/>
      <c r="AX218" s="193">
        <f t="shared" si="69"/>
        <v>0</v>
      </c>
      <c r="AY218" s="103"/>
      <c r="AZ218" s="190">
        <v>0</v>
      </c>
      <c r="BA218" s="103"/>
      <c r="BB218" s="103">
        <v>6</v>
      </c>
      <c r="BC218" s="103"/>
      <c r="BD218" s="190">
        <v>42620</v>
      </c>
      <c r="BE218" s="103"/>
      <c r="BF218" s="190">
        <f t="shared" si="70"/>
        <v>42620</v>
      </c>
      <c r="BG218" s="103"/>
      <c r="BH218" s="190">
        <f t="shared" si="71"/>
        <v>42620</v>
      </c>
      <c r="BI218" s="103"/>
      <c r="BJ218" s="190">
        <f t="shared" si="72"/>
        <v>0</v>
      </c>
    </row>
    <row r="219" spans="1:62" ht="9.75" customHeight="1" x14ac:dyDescent="0.25">
      <c r="A219" s="94">
        <v>7</v>
      </c>
      <c r="B219" s="95"/>
      <c r="C219" s="8" t="s">
        <v>221</v>
      </c>
      <c r="D219" s="103"/>
      <c r="E219" s="190">
        <v>18189</v>
      </c>
      <c r="F219" s="103"/>
      <c r="G219" s="193">
        <f t="shared" si="61"/>
        <v>5.023198011599006</v>
      </c>
      <c r="H219" s="103"/>
      <c r="I219" s="193">
        <f t="shared" si="62"/>
        <v>24.7533286502976</v>
      </c>
      <c r="J219" s="103"/>
      <c r="K219" s="190">
        <v>381596</v>
      </c>
      <c r="L219" s="103"/>
      <c r="M219" s="193">
        <f t="shared" si="63"/>
        <v>105.38414802540734</v>
      </c>
      <c r="N219" s="103"/>
      <c r="O219" s="193">
        <f t="shared" si="64"/>
        <v>63.080426563773798</v>
      </c>
      <c r="P219" s="103"/>
      <c r="Q219" s="190">
        <v>0</v>
      </c>
      <c r="R219" s="103"/>
      <c r="S219" s="190">
        <v>0</v>
      </c>
      <c r="T219" s="103"/>
      <c r="U219" s="190">
        <v>0</v>
      </c>
      <c r="V219" s="103"/>
      <c r="W219" s="190">
        <v>0</v>
      </c>
      <c r="X219" s="103"/>
      <c r="Y219" s="190">
        <v>0</v>
      </c>
      <c r="Z219" s="103"/>
      <c r="AA219" s="190">
        <v>0</v>
      </c>
      <c r="AB219" s="103"/>
      <c r="AC219" s="103"/>
      <c r="AD219" s="190">
        <v>0</v>
      </c>
      <c r="AE219" s="103"/>
      <c r="AF219" s="190">
        <v>0</v>
      </c>
      <c r="AG219" s="103"/>
      <c r="AH219" s="193">
        <f t="shared" si="65"/>
        <v>0</v>
      </c>
      <c r="AI219" s="103"/>
      <c r="AJ219" s="188">
        <v>0</v>
      </c>
      <c r="AK219" s="103"/>
      <c r="AL219" s="190">
        <f t="shared" si="66"/>
        <v>399785</v>
      </c>
      <c r="AM219" s="103"/>
      <c r="AN219" s="190">
        <v>0</v>
      </c>
      <c r="AO219" s="103"/>
      <c r="AP219" s="193">
        <f t="shared" si="67"/>
        <v>0</v>
      </c>
      <c r="AQ219" s="103"/>
      <c r="AR219" s="190">
        <v>0</v>
      </c>
      <c r="AS219" s="103"/>
      <c r="AT219" s="193">
        <f t="shared" si="68"/>
        <v>0</v>
      </c>
      <c r="AU219" s="103"/>
      <c r="AV219" s="190">
        <v>0</v>
      </c>
      <c r="AW219" s="103"/>
      <c r="AX219" s="193">
        <f t="shared" si="69"/>
        <v>0</v>
      </c>
      <c r="AY219" s="103"/>
      <c r="AZ219" s="190">
        <v>0</v>
      </c>
      <c r="BA219" s="103"/>
      <c r="BB219" s="103">
        <v>7</v>
      </c>
      <c r="BC219" s="103"/>
      <c r="BD219" s="190">
        <v>3621</v>
      </c>
      <c r="BE219" s="103"/>
      <c r="BF219" s="190">
        <f t="shared" si="70"/>
        <v>3621</v>
      </c>
      <c r="BG219" s="103"/>
      <c r="BH219" s="190">
        <f t="shared" si="71"/>
        <v>3621</v>
      </c>
      <c r="BI219" s="103"/>
      <c r="BJ219" s="190">
        <f t="shared" si="72"/>
        <v>0</v>
      </c>
    </row>
    <row r="220" spans="1:62" ht="9.75" customHeight="1" x14ac:dyDescent="0.25">
      <c r="A220" s="94">
        <v>8</v>
      </c>
      <c r="B220" s="95"/>
      <c r="C220" s="8" t="s">
        <v>222</v>
      </c>
      <c r="D220" s="103"/>
      <c r="E220" s="190">
        <v>74080</v>
      </c>
      <c r="F220" s="103"/>
      <c r="G220" s="193">
        <f t="shared" si="61"/>
        <v>13.607641440117561</v>
      </c>
      <c r="H220" s="103"/>
      <c r="I220" s="193">
        <f t="shared" si="62"/>
        <v>67.055772029065679</v>
      </c>
      <c r="J220" s="103"/>
      <c r="K220" s="190">
        <v>837452</v>
      </c>
      <c r="L220" s="103"/>
      <c r="M220" s="193">
        <f t="shared" si="63"/>
        <v>153.83027185892726</v>
      </c>
      <c r="N220" s="103"/>
      <c r="O220" s="193">
        <f t="shared" si="64"/>
        <v>92.079115778807008</v>
      </c>
      <c r="P220" s="103"/>
      <c r="Q220" s="190">
        <v>0</v>
      </c>
      <c r="R220" s="103"/>
      <c r="S220" s="190">
        <v>202335</v>
      </c>
      <c r="T220" s="103"/>
      <c r="U220" s="190">
        <v>0</v>
      </c>
      <c r="V220" s="103"/>
      <c r="W220" s="190">
        <v>0</v>
      </c>
      <c r="X220" s="103"/>
      <c r="Y220" s="190">
        <v>0</v>
      </c>
      <c r="Z220" s="103"/>
      <c r="AA220" s="190">
        <v>0</v>
      </c>
      <c r="AB220" s="103"/>
      <c r="AC220" s="103"/>
      <c r="AD220" s="190">
        <v>0</v>
      </c>
      <c r="AE220" s="103"/>
      <c r="AF220" s="190">
        <v>0</v>
      </c>
      <c r="AG220" s="103"/>
      <c r="AH220" s="193">
        <f t="shared" si="65"/>
        <v>0</v>
      </c>
      <c r="AI220" s="103"/>
      <c r="AJ220" s="188">
        <v>0</v>
      </c>
      <c r="AK220" s="103"/>
      <c r="AL220" s="190">
        <f t="shared" si="66"/>
        <v>911532</v>
      </c>
      <c r="AM220" s="103"/>
      <c r="AN220" s="190">
        <v>0</v>
      </c>
      <c r="AO220" s="103"/>
      <c r="AP220" s="193">
        <f t="shared" si="67"/>
        <v>0</v>
      </c>
      <c r="AQ220" s="103"/>
      <c r="AR220" s="190">
        <v>0</v>
      </c>
      <c r="AS220" s="103"/>
      <c r="AT220" s="193">
        <f t="shared" si="68"/>
        <v>0</v>
      </c>
      <c r="AU220" s="103"/>
      <c r="AV220" s="190">
        <v>0</v>
      </c>
      <c r="AW220" s="103"/>
      <c r="AX220" s="193">
        <f t="shared" si="69"/>
        <v>0</v>
      </c>
      <c r="AY220" s="103"/>
      <c r="AZ220" s="190">
        <v>0</v>
      </c>
      <c r="BA220" s="103"/>
      <c r="BB220" s="103">
        <v>8</v>
      </c>
      <c r="BC220" s="103"/>
      <c r="BD220" s="190">
        <v>5444</v>
      </c>
      <c r="BE220" s="103"/>
      <c r="BF220" s="190">
        <f t="shared" si="70"/>
        <v>5444</v>
      </c>
      <c r="BG220" s="103"/>
      <c r="BH220" s="190">
        <f t="shared" si="71"/>
        <v>5444</v>
      </c>
      <c r="BI220" s="103"/>
      <c r="BJ220" s="190">
        <f t="shared" si="72"/>
        <v>0</v>
      </c>
    </row>
    <row r="221" spans="1:62" ht="9.75" customHeight="1" x14ac:dyDescent="0.25">
      <c r="A221" s="94">
        <v>9</v>
      </c>
      <c r="B221" s="95"/>
      <c r="C221" s="8" t="s">
        <v>223</v>
      </c>
      <c r="D221" s="103"/>
      <c r="E221" s="190">
        <v>44022</v>
      </c>
      <c r="F221" s="103"/>
      <c r="G221" s="193">
        <f t="shared" si="61"/>
        <v>7.7997873848334516</v>
      </c>
      <c r="H221" s="103"/>
      <c r="I221" s="193">
        <f t="shared" si="62"/>
        <v>38.43581321966812</v>
      </c>
      <c r="J221" s="103"/>
      <c r="K221" s="190">
        <v>661783</v>
      </c>
      <c r="L221" s="103"/>
      <c r="M221" s="193">
        <f t="shared" si="63"/>
        <v>117.25425230333097</v>
      </c>
      <c r="N221" s="103"/>
      <c r="O221" s="193">
        <f t="shared" si="64"/>
        <v>70.185586639911378</v>
      </c>
      <c r="P221" s="103"/>
      <c r="Q221" s="190">
        <v>0</v>
      </c>
      <c r="R221" s="103"/>
      <c r="S221" s="190">
        <v>223698</v>
      </c>
      <c r="T221" s="103"/>
      <c r="U221" s="190">
        <v>0</v>
      </c>
      <c r="V221" s="103"/>
      <c r="W221" s="190">
        <v>0</v>
      </c>
      <c r="X221" s="103"/>
      <c r="Y221" s="190">
        <v>0</v>
      </c>
      <c r="Z221" s="103"/>
      <c r="AA221" s="190">
        <v>0</v>
      </c>
      <c r="AB221" s="103"/>
      <c r="AC221" s="103"/>
      <c r="AD221" s="190">
        <v>0</v>
      </c>
      <c r="AE221" s="103"/>
      <c r="AF221" s="190">
        <v>0</v>
      </c>
      <c r="AG221" s="103"/>
      <c r="AH221" s="193">
        <f t="shared" si="65"/>
        <v>0</v>
      </c>
      <c r="AI221" s="103"/>
      <c r="AJ221" s="188">
        <v>0</v>
      </c>
      <c r="AK221" s="103"/>
      <c r="AL221" s="190">
        <f t="shared" si="66"/>
        <v>705805</v>
      </c>
      <c r="AM221" s="103"/>
      <c r="AN221" s="190">
        <v>0</v>
      </c>
      <c r="AO221" s="103"/>
      <c r="AP221" s="193">
        <f t="shared" si="67"/>
        <v>0</v>
      </c>
      <c r="AQ221" s="103"/>
      <c r="AR221" s="190">
        <v>0</v>
      </c>
      <c r="AS221" s="103"/>
      <c r="AT221" s="193">
        <f t="shared" si="68"/>
        <v>0</v>
      </c>
      <c r="AU221" s="103"/>
      <c r="AV221" s="190">
        <v>0</v>
      </c>
      <c r="AW221" s="103"/>
      <c r="AX221" s="193">
        <f t="shared" si="69"/>
        <v>0</v>
      </c>
      <c r="AY221" s="103"/>
      <c r="AZ221" s="190">
        <v>0</v>
      </c>
      <c r="BA221" s="103"/>
      <c r="BB221" s="103">
        <v>9</v>
      </c>
      <c r="BC221" s="103"/>
      <c r="BD221" s="190">
        <v>5644</v>
      </c>
      <c r="BE221" s="103"/>
      <c r="BF221" s="190">
        <f t="shared" si="70"/>
        <v>5644</v>
      </c>
      <c r="BG221" s="103"/>
      <c r="BH221" s="190">
        <f t="shared" si="71"/>
        <v>5644</v>
      </c>
      <c r="BI221" s="103"/>
      <c r="BJ221" s="190">
        <f t="shared" si="72"/>
        <v>0</v>
      </c>
    </row>
    <row r="222" spans="1:62" ht="9.75" customHeight="1" x14ac:dyDescent="0.25">
      <c r="A222" s="94">
        <v>10</v>
      </c>
      <c r="B222" s="95"/>
      <c r="C222" s="8" t="s">
        <v>224</v>
      </c>
      <c r="D222" s="103"/>
      <c r="E222" s="190">
        <v>24180</v>
      </c>
      <c r="F222" s="103"/>
      <c r="G222" s="193">
        <f t="shared" si="61"/>
        <v>6.5510701706854508</v>
      </c>
      <c r="H222" s="103"/>
      <c r="I222" s="193">
        <f t="shared" si="62"/>
        <v>32.282381178622586</v>
      </c>
      <c r="J222" s="103"/>
      <c r="K222" s="190">
        <v>419371</v>
      </c>
      <c r="L222" s="103"/>
      <c r="M222" s="193">
        <f t="shared" si="63"/>
        <v>113.61988620969927</v>
      </c>
      <c r="N222" s="103"/>
      <c r="O222" s="193">
        <f t="shared" si="64"/>
        <v>68.010142156364097</v>
      </c>
      <c r="P222" s="103"/>
      <c r="Q222" s="190">
        <v>0</v>
      </c>
      <c r="R222" s="103"/>
      <c r="S222" s="190">
        <v>137237</v>
      </c>
      <c r="T222" s="103"/>
      <c r="U222" s="190">
        <v>0</v>
      </c>
      <c r="V222" s="103"/>
      <c r="W222" s="190">
        <v>0</v>
      </c>
      <c r="X222" s="103"/>
      <c r="Y222" s="190">
        <v>0</v>
      </c>
      <c r="Z222" s="103"/>
      <c r="AA222" s="190">
        <v>0</v>
      </c>
      <c r="AB222" s="103"/>
      <c r="AC222" s="103"/>
      <c r="AD222" s="190">
        <v>0</v>
      </c>
      <c r="AE222" s="103"/>
      <c r="AF222" s="190">
        <v>0</v>
      </c>
      <c r="AG222" s="103"/>
      <c r="AH222" s="193">
        <f t="shared" si="65"/>
        <v>0</v>
      </c>
      <c r="AI222" s="103"/>
      <c r="AJ222" s="188">
        <v>0</v>
      </c>
      <c r="AK222" s="103"/>
      <c r="AL222" s="190">
        <f t="shared" si="66"/>
        <v>443551</v>
      </c>
      <c r="AM222" s="103"/>
      <c r="AN222" s="190">
        <v>0</v>
      </c>
      <c r="AO222" s="103"/>
      <c r="AP222" s="193">
        <f t="shared" si="67"/>
        <v>0</v>
      </c>
      <c r="AQ222" s="103"/>
      <c r="AR222" s="190">
        <v>0</v>
      </c>
      <c r="AS222" s="103"/>
      <c r="AT222" s="193">
        <f t="shared" si="68"/>
        <v>0</v>
      </c>
      <c r="AU222" s="103"/>
      <c r="AV222" s="190">
        <v>0</v>
      </c>
      <c r="AW222" s="103"/>
      <c r="AX222" s="193">
        <f t="shared" si="69"/>
        <v>0</v>
      </c>
      <c r="AY222" s="103"/>
      <c r="AZ222" s="190">
        <v>0</v>
      </c>
      <c r="BA222" s="103"/>
      <c r="BB222" s="103">
        <v>10</v>
      </c>
      <c r="BC222" s="103"/>
      <c r="BD222" s="190">
        <v>3691</v>
      </c>
      <c r="BE222" s="103"/>
      <c r="BF222" s="190">
        <f t="shared" si="70"/>
        <v>3691</v>
      </c>
      <c r="BG222" s="103"/>
      <c r="BH222" s="190">
        <f t="shared" si="71"/>
        <v>3691</v>
      </c>
      <c r="BI222" s="103"/>
      <c r="BJ222" s="190">
        <f t="shared" si="72"/>
        <v>0</v>
      </c>
    </row>
    <row r="223" spans="1:62" ht="9.75" customHeight="1" x14ac:dyDescent="0.25">
      <c r="A223" s="94">
        <v>11</v>
      </c>
      <c r="B223" s="95"/>
      <c r="C223" s="8" t="s">
        <v>225</v>
      </c>
      <c r="D223" s="103"/>
      <c r="E223" s="190">
        <v>68390</v>
      </c>
      <c r="F223" s="103"/>
      <c r="G223" s="193">
        <f t="shared" si="61"/>
        <v>3.2503208022432393</v>
      </c>
      <c r="H223" s="103"/>
      <c r="I223" s="193">
        <f t="shared" si="62"/>
        <v>16.016939577346001</v>
      </c>
      <c r="J223" s="103"/>
      <c r="K223" s="190">
        <v>3279393</v>
      </c>
      <c r="L223" s="103"/>
      <c r="M223" s="193">
        <f t="shared" si="63"/>
        <v>155.85727864645216</v>
      </c>
      <c r="N223" s="103"/>
      <c r="O223" s="193">
        <f t="shared" si="64"/>
        <v>93.292433485507161</v>
      </c>
      <c r="P223" s="103"/>
      <c r="Q223" s="190">
        <v>0</v>
      </c>
      <c r="R223" s="103"/>
      <c r="S223" s="190">
        <v>876021</v>
      </c>
      <c r="T223" s="103"/>
      <c r="U223" s="190">
        <v>0</v>
      </c>
      <c r="V223" s="103"/>
      <c r="W223" s="190">
        <v>0</v>
      </c>
      <c r="X223" s="103"/>
      <c r="Y223" s="190">
        <v>0</v>
      </c>
      <c r="Z223" s="103"/>
      <c r="AA223" s="190">
        <v>0</v>
      </c>
      <c r="AB223" s="103"/>
      <c r="AC223" s="103"/>
      <c r="AD223" s="190">
        <v>0</v>
      </c>
      <c r="AE223" s="103"/>
      <c r="AF223" s="190">
        <v>0</v>
      </c>
      <c r="AG223" s="103"/>
      <c r="AH223" s="193">
        <f t="shared" si="65"/>
        <v>0</v>
      </c>
      <c r="AI223" s="103"/>
      <c r="AJ223" s="188">
        <v>0</v>
      </c>
      <c r="AK223" s="103"/>
      <c r="AL223" s="190">
        <f t="shared" si="66"/>
        <v>3347783</v>
      </c>
      <c r="AM223" s="103"/>
      <c r="AN223" s="190">
        <v>0</v>
      </c>
      <c r="AO223" s="103"/>
      <c r="AP223" s="193">
        <f t="shared" si="67"/>
        <v>0</v>
      </c>
      <c r="AQ223" s="103"/>
      <c r="AR223" s="190">
        <v>0</v>
      </c>
      <c r="AS223" s="103"/>
      <c r="AT223" s="193">
        <f t="shared" si="68"/>
        <v>0</v>
      </c>
      <c r="AU223" s="103"/>
      <c r="AV223" s="190">
        <v>0</v>
      </c>
      <c r="AW223" s="103"/>
      <c r="AX223" s="193">
        <f t="shared" si="69"/>
        <v>0</v>
      </c>
      <c r="AY223" s="103"/>
      <c r="AZ223" s="190">
        <v>0</v>
      </c>
      <c r="BA223" s="103"/>
      <c r="BB223" s="103">
        <v>11</v>
      </c>
      <c r="BC223" s="103"/>
      <c r="BD223" s="190">
        <v>21041</v>
      </c>
      <c r="BE223" s="103"/>
      <c r="BF223" s="190">
        <f t="shared" si="70"/>
        <v>21041</v>
      </c>
      <c r="BG223" s="103"/>
      <c r="BH223" s="190">
        <f t="shared" si="71"/>
        <v>21041</v>
      </c>
      <c r="BI223" s="103"/>
      <c r="BJ223" s="190">
        <f t="shared" si="72"/>
        <v>0</v>
      </c>
    </row>
    <row r="224" spans="1:62" ht="9.75" customHeight="1" x14ac:dyDescent="0.25">
      <c r="A224" s="94">
        <v>12</v>
      </c>
      <c r="B224" s="95"/>
      <c r="C224" s="9" t="s">
        <v>226</v>
      </c>
      <c r="D224" s="103"/>
      <c r="E224" s="190">
        <v>12976</v>
      </c>
      <c r="F224" s="103"/>
      <c r="G224" s="193">
        <f t="shared" si="61"/>
        <v>3.340885684860968</v>
      </c>
      <c r="H224" s="103"/>
      <c r="I224" s="193">
        <f t="shared" si="62"/>
        <v>16.463225449102559</v>
      </c>
      <c r="J224" s="103"/>
      <c r="K224" s="190">
        <v>401799</v>
      </c>
      <c r="L224" s="103"/>
      <c r="M224" s="193">
        <f t="shared" si="63"/>
        <v>103.44979402677652</v>
      </c>
      <c r="N224" s="103"/>
      <c r="O224" s="193">
        <f t="shared" si="64"/>
        <v>61.92256859703712</v>
      </c>
      <c r="P224" s="103"/>
      <c r="Q224" s="190">
        <v>0</v>
      </c>
      <c r="R224" s="103"/>
      <c r="S224" s="190">
        <v>0</v>
      </c>
      <c r="T224" s="103"/>
      <c r="U224" s="190">
        <v>0</v>
      </c>
      <c r="V224" s="103"/>
      <c r="W224" s="190">
        <v>0</v>
      </c>
      <c r="X224" s="103"/>
      <c r="Y224" s="190">
        <v>0</v>
      </c>
      <c r="Z224" s="103"/>
      <c r="AA224" s="190">
        <v>0</v>
      </c>
      <c r="AB224" s="103"/>
      <c r="AC224" s="103"/>
      <c r="AD224" s="190">
        <v>0</v>
      </c>
      <c r="AE224" s="103"/>
      <c r="AF224" s="190">
        <v>0</v>
      </c>
      <c r="AG224" s="103"/>
      <c r="AH224" s="193">
        <f t="shared" si="65"/>
        <v>0</v>
      </c>
      <c r="AI224" s="103"/>
      <c r="AJ224" s="188">
        <v>0</v>
      </c>
      <c r="AK224" s="103"/>
      <c r="AL224" s="190">
        <f t="shared" si="66"/>
        <v>414775</v>
      </c>
      <c r="AM224" s="103"/>
      <c r="AN224" s="190">
        <v>0</v>
      </c>
      <c r="AO224" s="103"/>
      <c r="AP224" s="193">
        <f t="shared" si="67"/>
        <v>0</v>
      </c>
      <c r="AQ224" s="103"/>
      <c r="AR224" s="190">
        <v>0</v>
      </c>
      <c r="AS224" s="103"/>
      <c r="AT224" s="193">
        <f t="shared" si="68"/>
        <v>0</v>
      </c>
      <c r="AU224" s="103"/>
      <c r="AV224" s="190">
        <v>0</v>
      </c>
      <c r="AW224" s="103"/>
      <c r="AX224" s="193">
        <f t="shared" si="69"/>
        <v>0</v>
      </c>
      <c r="AY224" s="103"/>
      <c r="AZ224" s="190">
        <v>0</v>
      </c>
      <c r="BA224" s="103"/>
      <c r="BB224" s="103">
        <v>12</v>
      </c>
      <c r="BC224" s="103"/>
      <c r="BD224" s="190">
        <v>3884</v>
      </c>
      <c r="BE224" s="103"/>
      <c r="BF224" s="190">
        <f t="shared" si="70"/>
        <v>3884</v>
      </c>
      <c r="BG224" s="103"/>
      <c r="BH224" s="190">
        <f t="shared" si="71"/>
        <v>3884</v>
      </c>
      <c r="BI224" s="103"/>
      <c r="BJ224" s="190">
        <f t="shared" si="72"/>
        <v>0</v>
      </c>
    </row>
    <row r="225" spans="1:62" ht="9.75" customHeight="1" x14ac:dyDescent="0.25">
      <c r="A225" s="94">
        <v>13</v>
      </c>
      <c r="B225" s="95"/>
      <c r="C225" s="8" t="s">
        <v>227</v>
      </c>
      <c r="D225" s="103"/>
      <c r="E225" s="190">
        <v>103634</v>
      </c>
      <c r="F225" s="103"/>
      <c r="G225" s="193">
        <f t="shared" si="61"/>
        <v>29.25861095426313</v>
      </c>
      <c r="H225" s="103"/>
      <c r="I225" s="193">
        <f t="shared" si="62"/>
        <v>144.18066162825363</v>
      </c>
      <c r="J225" s="103"/>
      <c r="K225" s="190">
        <v>738985</v>
      </c>
      <c r="L225" s="103"/>
      <c r="M225" s="193">
        <f t="shared" si="63"/>
        <v>208.63495200451723</v>
      </c>
      <c r="N225" s="103"/>
      <c r="O225" s="193">
        <f t="shared" si="64"/>
        <v>124.88388448502189</v>
      </c>
      <c r="P225" s="103"/>
      <c r="Q225" s="190">
        <v>0</v>
      </c>
      <c r="R225" s="103"/>
      <c r="S225" s="190">
        <v>195835</v>
      </c>
      <c r="T225" s="103"/>
      <c r="U225" s="190">
        <v>0</v>
      </c>
      <c r="V225" s="103"/>
      <c r="W225" s="190">
        <v>0</v>
      </c>
      <c r="X225" s="103"/>
      <c r="Y225" s="190">
        <v>0</v>
      </c>
      <c r="Z225" s="103"/>
      <c r="AA225" s="190">
        <v>0</v>
      </c>
      <c r="AB225" s="103"/>
      <c r="AC225" s="103"/>
      <c r="AD225" s="190">
        <v>0</v>
      </c>
      <c r="AE225" s="103"/>
      <c r="AF225" s="190">
        <v>0</v>
      </c>
      <c r="AG225" s="103"/>
      <c r="AH225" s="193">
        <f t="shared" si="65"/>
        <v>0</v>
      </c>
      <c r="AI225" s="103"/>
      <c r="AJ225" s="188">
        <v>0</v>
      </c>
      <c r="AK225" s="103"/>
      <c r="AL225" s="190">
        <f t="shared" si="66"/>
        <v>842619</v>
      </c>
      <c r="AM225" s="103"/>
      <c r="AN225" s="190">
        <v>0</v>
      </c>
      <c r="AO225" s="103"/>
      <c r="AP225" s="193">
        <f t="shared" si="67"/>
        <v>0</v>
      </c>
      <c r="AQ225" s="103"/>
      <c r="AR225" s="190">
        <v>0</v>
      </c>
      <c r="AS225" s="103"/>
      <c r="AT225" s="193">
        <f t="shared" si="68"/>
        <v>0</v>
      </c>
      <c r="AU225" s="103"/>
      <c r="AV225" s="190">
        <v>0</v>
      </c>
      <c r="AW225" s="103"/>
      <c r="AX225" s="193">
        <f t="shared" si="69"/>
        <v>0</v>
      </c>
      <c r="AY225" s="103"/>
      <c r="AZ225" s="190">
        <v>0</v>
      </c>
      <c r="BA225" s="103"/>
      <c r="BB225" s="103">
        <v>13</v>
      </c>
      <c r="BC225" s="103"/>
      <c r="BD225" s="190">
        <v>3542</v>
      </c>
      <c r="BE225" s="103"/>
      <c r="BF225" s="190">
        <f t="shared" si="70"/>
        <v>3542</v>
      </c>
      <c r="BG225" s="103"/>
      <c r="BH225" s="190">
        <f t="shared" si="71"/>
        <v>3542</v>
      </c>
      <c r="BI225" s="103"/>
      <c r="BJ225" s="190">
        <f t="shared" si="72"/>
        <v>0</v>
      </c>
    </row>
    <row r="226" spans="1:62" ht="9.75" customHeight="1" x14ac:dyDescent="0.25">
      <c r="A226" s="94">
        <v>14</v>
      </c>
      <c r="B226" s="95"/>
      <c r="C226" s="8" t="s">
        <v>146</v>
      </c>
      <c r="D226" s="103"/>
      <c r="E226" s="190">
        <v>228511</v>
      </c>
      <c r="F226" s="103"/>
      <c r="G226" s="193">
        <f t="shared" si="61"/>
        <v>13.951462238231882</v>
      </c>
      <c r="H226" s="103"/>
      <c r="I226" s="193">
        <f t="shared" si="62"/>
        <v>68.750053081271744</v>
      </c>
      <c r="J226" s="103"/>
      <c r="K226" s="190">
        <v>2526866</v>
      </c>
      <c r="L226" s="103"/>
      <c r="M226" s="193">
        <f t="shared" si="63"/>
        <v>154.27474204774407</v>
      </c>
      <c r="N226" s="103"/>
      <c r="O226" s="193">
        <f t="shared" si="64"/>
        <v>92.345164986688687</v>
      </c>
      <c r="P226" s="103"/>
      <c r="Q226" s="190">
        <v>0</v>
      </c>
      <c r="R226" s="103"/>
      <c r="S226" s="190">
        <v>1559118</v>
      </c>
      <c r="T226" s="103"/>
      <c r="U226" s="190">
        <v>0</v>
      </c>
      <c r="V226" s="103"/>
      <c r="W226" s="190">
        <v>0</v>
      </c>
      <c r="X226" s="103"/>
      <c r="Y226" s="190">
        <v>0</v>
      </c>
      <c r="Z226" s="103"/>
      <c r="AA226" s="190">
        <v>0</v>
      </c>
      <c r="AB226" s="103"/>
      <c r="AC226" s="103"/>
      <c r="AD226" s="190">
        <v>0</v>
      </c>
      <c r="AE226" s="103"/>
      <c r="AF226" s="190">
        <v>0</v>
      </c>
      <c r="AG226" s="103"/>
      <c r="AH226" s="193">
        <f t="shared" si="65"/>
        <v>0</v>
      </c>
      <c r="AI226" s="103"/>
      <c r="AJ226" s="188">
        <v>0</v>
      </c>
      <c r="AK226" s="103"/>
      <c r="AL226" s="190">
        <f t="shared" si="66"/>
        <v>2755377</v>
      </c>
      <c r="AM226" s="103"/>
      <c r="AN226" s="190">
        <v>643</v>
      </c>
      <c r="AO226" s="103"/>
      <c r="AP226" s="193">
        <f t="shared" si="67"/>
        <v>2.3336189566799753E-2</v>
      </c>
      <c r="AQ226" s="103"/>
      <c r="AR226" s="190">
        <v>0</v>
      </c>
      <c r="AS226" s="103"/>
      <c r="AT226" s="193">
        <f t="shared" si="68"/>
        <v>0</v>
      </c>
      <c r="AU226" s="103"/>
      <c r="AV226" s="190">
        <v>0</v>
      </c>
      <c r="AW226" s="103"/>
      <c r="AX226" s="193">
        <f t="shared" si="69"/>
        <v>0</v>
      </c>
      <c r="AY226" s="103"/>
      <c r="AZ226" s="190">
        <v>0</v>
      </c>
      <c r="BA226" s="103"/>
      <c r="BB226" s="103">
        <v>14</v>
      </c>
      <c r="BC226" s="103"/>
      <c r="BD226" s="190">
        <v>16379</v>
      </c>
      <c r="BE226" s="103"/>
      <c r="BF226" s="190">
        <f t="shared" si="70"/>
        <v>16379</v>
      </c>
      <c r="BG226" s="103"/>
      <c r="BH226" s="190">
        <f t="shared" si="71"/>
        <v>16379</v>
      </c>
      <c r="BI226" s="103"/>
      <c r="BJ226" s="190">
        <f t="shared" si="72"/>
        <v>0</v>
      </c>
    </row>
    <row r="227" spans="1:62" ht="9.75" customHeight="1" x14ac:dyDescent="0.25">
      <c r="A227" s="94">
        <v>15</v>
      </c>
      <c r="B227" s="95"/>
      <c r="C227" s="8" t="s">
        <v>228</v>
      </c>
      <c r="D227" s="103"/>
      <c r="E227" s="190">
        <v>93674</v>
      </c>
      <c r="F227" s="103"/>
      <c r="G227" s="193">
        <f t="shared" si="61"/>
        <v>18.882080225760934</v>
      </c>
      <c r="H227" s="103"/>
      <c r="I227" s="193">
        <f t="shared" si="62"/>
        <v>93.047165640353271</v>
      </c>
      <c r="J227" s="103"/>
      <c r="K227" s="190">
        <v>1085694</v>
      </c>
      <c r="L227" s="103"/>
      <c r="M227" s="193">
        <f t="shared" si="63"/>
        <v>218.84579721830275</v>
      </c>
      <c r="N227" s="103"/>
      <c r="O227" s="193">
        <f t="shared" si="64"/>
        <v>130.99585183239725</v>
      </c>
      <c r="P227" s="103"/>
      <c r="Q227" s="190">
        <v>0</v>
      </c>
      <c r="R227" s="103"/>
      <c r="S227" s="190">
        <v>0</v>
      </c>
      <c r="T227" s="103"/>
      <c r="U227" s="190">
        <v>0</v>
      </c>
      <c r="V227" s="103"/>
      <c r="W227" s="190">
        <v>0</v>
      </c>
      <c r="X227" s="103"/>
      <c r="Y227" s="190">
        <v>0</v>
      </c>
      <c r="Z227" s="103"/>
      <c r="AA227" s="190">
        <v>0</v>
      </c>
      <c r="AB227" s="103"/>
      <c r="AC227" s="103"/>
      <c r="AD227" s="190">
        <v>0</v>
      </c>
      <c r="AE227" s="103"/>
      <c r="AF227" s="190">
        <v>0</v>
      </c>
      <c r="AG227" s="103"/>
      <c r="AH227" s="193">
        <f t="shared" si="65"/>
        <v>0</v>
      </c>
      <c r="AI227" s="103"/>
      <c r="AJ227" s="188">
        <v>0</v>
      </c>
      <c r="AK227" s="103"/>
      <c r="AL227" s="190">
        <f t="shared" si="66"/>
        <v>1179368</v>
      </c>
      <c r="AM227" s="103"/>
      <c r="AN227" s="190">
        <v>0</v>
      </c>
      <c r="AO227" s="103"/>
      <c r="AP227" s="193">
        <f t="shared" si="67"/>
        <v>0</v>
      </c>
      <c r="AQ227" s="103"/>
      <c r="AR227" s="190">
        <v>0</v>
      </c>
      <c r="AS227" s="103"/>
      <c r="AT227" s="193">
        <f t="shared" si="68"/>
        <v>0</v>
      </c>
      <c r="AU227" s="103"/>
      <c r="AV227" s="190">
        <v>0</v>
      </c>
      <c r="AW227" s="103"/>
      <c r="AX227" s="193">
        <f t="shared" si="69"/>
        <v>0</v>
      </c>
      <c r="AY227" s="103"/>
      <c r="AZ227" s="190">
        <v>0</v>
      </c>
      <c r="BA227" s="103"/>
      <c r="BB227" s="103">
        <v>15</v>
      </c>
      <c r="BC227" s="103"/>
      <c r="BD227" s="190">
        <v>4961</v>
      </c>
      <c r="BE227" s="103"/>
      <c r="BF227" s="190">
        <f t="shared" si="70"/>
        <v>4961</v>
      </c>
      <c r="BG227" s="103"/>
      <c r="BH227" s="190">
        <f t="shared" si="71"/>
        <v>4961</v>
      </c>
      <c r="BI227" s="103"/>
      <c r="BJ227" s="190">
        <f t="shared" si="72"/>
        <v>0</v>
      </c>
    </row>
    <row r="228" spans="1:62" ht="9.75" customHeight="1" x14ac:dyDescent="0.25">
      <c r="A228" s="94">
        <v>16</v>
      </c>
      <c r="B228" s="95"/>
      <c r="C228" s="8" t="s">
        <v>229</v>
      </c>
      <c r="D228" s="103"/>
      <c r="E228" s="190">
        <v>219173</v>
      </c>
      <c r="F228" s="103"/>
      <c r="G228" s="193">
        <f t="shared" si="61"/>
        <v>26.676363193768257</v>
      </c>
      <c r="H228" s="103"/>
      <c r="I228" s="193">
        <f t="shared" si="62"/>
        <v>131.45585418000465</v>
      </c>
      <c r="J228" s="103"/>
      <c r="K228" s="190">
        <v>1429807</v>
      </c>
      <c r="L228" s="103"/>
      <c r="M228" s="193">
        <f t="shared" si="63"/>
        <v>174.02714216163582</v>
      </c>
      <c r="N228" s="103"/>
      <c r="O228" s="193">
        <f t="shared" si="64"/>
        <v>104.16847853231064</v>
      </c>
      <c r="P228" s="103"/>
      <c r="Q228" s="190">
        <v>0</v>
      </c>
      <c r="R228" s="103"/>
      <c r="S228" s="190">
        <v>0</v>
      </c>
      <c r="T228" s="103"/>
      <c r="U228" s="190">
        <v>0</v>
      </c>
      <c r="V228" s="103"/>
      <c r="W228" s="190">
        <v>0</v>
      </c>
      <c r="X228" s="103"/>
      <c r="Y228" s="190">
        <v>0</v>
      </c>
      <c r="Z228" s="103"/>
      <c r="AA228" s="190">
        <v>0</v>
      </c>
      <c r="AB228" s="103"/>
      <c r="AC228" s="103"/>
      <c r="AD228" s="190">
        <v>0</v>
      </c>
      <c r="AE228" s="103"/>
      <c r="AF228" s="190">
        <v>0</v>
      </c>
      <c r="AG228" s="103"/>
      <c r="AH228" s="193">
        <f t="shared" si="65"/>
        <v>0</v>
      </c>
      <c r="AI228" s="103"/>
      <c r="AJ228" s="188">
        <v>0</v>
      </c>
      <c r="AK228" s="103"/>
      <c r="AL228" s="190">
        <f t="shared" si="66"/>
        <v>1648980</v>
      </c>
      <c r="AM228" s="103"/>
      <c r="AN228" s="190">
        <v>0</v>
      </c>
      <c r="AO228" s="103"/>
      <c r="AP228" s="193">
        <f t="shared" si="67"/>
        <v>0</v>
      </c>
      <c r="AQ228" s="103"/>
      <c r="AR228" s="190">
        <v>0</v>
      </c>
      <c r="AS228" s="103"/>
      <c r="AT228" s="193">
        <f t="shared" si="68"/>
        <v>0</v>
      </c>
      <c r="AU228" s="103"/>
      <c r="AV228" s="190">
        <v>0</v>
      </c>
      <c r="AW228" s="103"/>
      <c r="AX228" s="193">
        <f t="shared" si="69"/>
        <v>0</v>
      </c>
      <c r="AY228" s="103"/>
      <c r="AZ228" s="190">
        <v>229375</v>
      </c>
      <c r="BA228" s="103"/>
      <c r="BB228" s="103">
        <v>16</v>
      </c>
      <c r="BC228" s="103"/>
      <c r="BD228" s="190">
        <v>8216</v>
      </c>
      <c r="BE228" s="103"/>
      <c r="BF228" s="190">
        <f t="shared" si="70"/>
        <v>8216</v>
      </c>
      <c r="BG228" s="103"/>
      <c r="BH228" s="190">
        <f t="shared" si="71"/>
        <v>8216</v>
      </c>
      <c r="BI228" s="103"/>
      <c r="BJ228" s="190">
        <f t="shared" si="72"/>
        <v>0</v>
      </c>
    </row>
    <row r="229" spans="1:62" ht="9.75" customHeight="1" x14ac:dyDescent="0.25">
      <c r="A229" s="94">
        <v>17</v>
      </c>
      <c r="B229" s="95"/>
      <c r="C229" s="8" t="s">
        <v>230</v>
      </c>
      <c r="D229" s="103"/>
      <c r="E229" s="190">
        <v>248981</v>
      </c>
      <c r="F229" s="103"/>
      <c r="G229" s="193">
        <f t="shared" si="61"/>
        <v>17.242451523545707</v>
      </c>
      <c r="H229" s="103"/>
      <c r="I229" s="193">
        <f t="shared" si="62"/>
        <v>84.967398918699615</v>
      </c>
      <c r="J229" s="103"/>
      <c r="K229" s="190">
        <v>2938120</v>
      </c>
      <c r="L229" s="103"/>
      <c r="M229" s="193">
        <f t="shared" si="63"/>
        <v>203.47091412742381</v>
      </c>
      <c r="N229" s="103"/>
      <c r="O229" s="193">
        <f t="shared" si="64"/>
        <v>121.79281511470255</v>
      </c>
      <c r="P229" s="103"/>
      <c r="Q229" s="190">
        <v>0</v>
      </c>
      <c r="R229" s="103"/>
      <c r="S229" s="190">
        <v>0</v>
      </c>
      <c r="T229" s="103"/>
      <c r="U229" s="190">
        <v>0</v>
      </c>
      <c r="V229" s="103"/>
      <c r="W229" s="190">
        <v>0</v>
      </c>
      <c r="X229" s="103"/>
      <c r="Y229" s="190">
        <v>0</v>
      </c>
      <c r="Z229" s="103"/>
      <c r="AA229" s="190">
        <v>0</v>
      </c>
      <c r="AB229" s="103"/>
      <c r="AC229" s="103"/>
      <c r="AD229" s="190">
        <v>0</v>
      </c>
      <c r="AE229" s="103"/>
      <c r="AF229" s="190">
        <v>0</v>
      </c>
      <c r="AG229" s="103"/>
      <c r="AH229" s="193">
        <f t="shared" si="65"/>
        <v>0</v>
      </c>
      <c r="AI229" s="103"/>
      <c r="AJ229" s="188">
        <v>0</v>
      </c>
      <c r="AK229" s="103"/>
      <c r="AL229" s="190">
        <f t="shared" si="66"/>
        <v>3187101</v>
      </c>
      <c r="AM229" s="103"/>
      <c r="AN229" s="190">
        <v>0</v>
      </c>
      <c r="AO229" s="103"/>
      <c r="AP229" s="193">
        <f t="shared" si="67"/>
        <v>0</v>
      </c>
      <c r="AQ229" s="103"/>
      <c r="AR229" s="190">
        <v>0</v>
      </c>
      <c r="AS229" s="103"/>
      <c r="AT229" s="193">
        <f t="shared" si="68"/>
        <v>0</v>
      </c>
      <c r="AU229" s="103"/>
      <c r="AV229" s="190">
        <v>0</v>
      </c>
      <c r="AW229" s="103"/>
      <c r="AX229" s="193">
        <f t="shared" si="69"/>
        <v>0</v>
      </c>
      <c r="AY229" s="103"/>
      <c r="AZ229" s="190">
        <v>0</v>
      </c>
      <c r="BA229" s="103"/>
      <c r="BB229" s="103">
        <v>17</v>
      </c>
      <c r="BC229" s="103"/>
      <c r="BD229" s="190">
        <v>14440</v>
      </c>
      <c r="BE229" s="103"/>
      <c r="BF229" s="190">
        <f t="shared" si="70"/>
        <v>14440</v>
      </c>
      <c r="BG229" s="103"/>
      <c r="BH229" s="190">
        <f t="shared" si="71"/>
        <v>14440</v>
      </c>
      <c r="BI229" s="103"/>
      <c r="BJ229" s="190">
        <f t="shared" si="72"/>
        <v>0</v>
      </c>
    </row>
    <row r="230" spans="1:62" ht="9.75" customHeight="1" x14ac:dyDescent="0.25">
      <c r="A230" s="94">
        <v>18</v>
      </c>
      <c r="B230" s="95"/>
      <c r="C230" s="8" t="s">
        <v>231</v>
      </c>
      <c r="D230" s="103"/>
      <c r="E230" s="190">
        <v>796660</v>
      </c>
      <c r="F230" s="103"/>
      <c r="G230" s="193">
        <f t="shared" si="61"/>
        <v>34.203159883221709</v>
      </c>
      <c r="H230" s="103"/>
      <c r="I230" s="193">
        <f t="shared" si="62"/>
        <v>168.5464231179202</v>
      </c>
      <c r="J230" s="103"/>
      <c r="K230" s="190">
        <v>3965297</v>
      </c>
      <c r="L230" s="103"/>
      <c r="M230" s="193">
        <f t="shared" si="63"/>
        <v>170.24287308947277</v>
      </c>
      <c r="N230" s="103"/>
      <c r="O230" s="193">
        <f t="shared" si="64"/>
        <v>101.90330571669332</v>
      </c>
      <c r="P230" s="103"/>
      <c r="Q230" s="190">
        <v>0</v>
      </c>
      <c r="R230" s="103"/>
      <c r="S230" s="190">
        <v>0</v>
      </c>
      <c r="T230" s="103"/>
      <c r="U230" s="190">
        <v>0</v>
      </c>
      <c r="V230" s="103"/>
      <c r="W230" s="190">
        <v>0</v>
      </c>
      <c r="X230" s="103"/>
      <c r="Y230" s="190">
        <v>0</v>
      </c>
      <c r="Z230" s="103"/>
      <c r="AA230" s="190">
        <v>0</v>
      </c>
      <c r="AB230" s="103"/>
      <c r="AC230" s="103"/>
      <c r="AD230" s="190">
        <v>0</v>
      </c>
      <c r="AE230" s="103"/>
      <c r="AF230" s="190">
        <v>0</v>
      </c>
      <c r="AG230" s="103"/>
      <c r="AH230" s="193">
        <f t="shared" si="65"/>
        <v>0</v>
      </c>
      <c r="AI230" s="103"/>
      <c r="AJ230" s="188">
        <v>0</v>
      </c>
      <c r="AK230" s="103"/>
      <c r="AL230" s="190">
        <f t="shared" si="66"/>
        <v>4761957</v>
      </c>
      <c r="AM230" s="103"/>
      <c r="AN230" s="190">
        <v>0</v>
      </c>
      <c r="AO230" s="103"/>
      <c r="AP230" s="193">
        <f t="shared" si="67"/>
        <v>0</v>
      </c>
      <c r="AQ230" s="103"/>
      <c r="AR230" s="190">
        <v>0</v>
      </c>
      <c r="AS230" s="103"/>
      <c r="AT230" s="193">
        <f t="shared" si="68"/>
        <v>0</v>
      </c>
      <c r="AU230" s="103"/>
      <c r="AV230" s="190">
        <v>0</v>
      </c>
      <c r="AW230" s="103"/>
      <c r="AX230" s="193">
        <f t="shared" si="69"/>
        <v>0</v>
      </c>
      <c r="AY230" s="103"/>
      <c r="AZ230" s="190">
        <v>0</v>
      </c>
      <c r="BA230" s="103"/>
      <c r="BB230" s="103">
        <v>18</v>
      </c>
      <c r="BC230" s="103"/>
      <c r="BD230" s="190">
        <v>23292</v>
      </c>
      <c r="BE230" s="103"/>
      <c r="BF230" s="190">
        <f t="shared" si="70"/>
        <v>23292</v>
      </c>
      <c r="BG230" s="103"/>
      <c r="BH230" s="190">
        <f t="shared" si="71"/>
        <v>23292</v>
      </c>
      <c r="BI230" s="103"/>
      <c r="BJ230" s="190">
        <f t="shared" si="72"/>
        <v>0</v>
      </c>
    </row>
    <row r="231" spans="1:62" ht="9.75" customHeight="1" x14ac:dyDescent="0.25">
      <c r="A231" s="94">
        <v>19</v>
      </c>
      <c r="B231" s="95"/>
      <c r="C231" s="8" t="s">
        <v>232</v>
      </c>
      <c r="D231" s="103"/>
      <c r="E231" s="190">
        <v>262707</v>
      </c>
      <c r="F231" s="103"/>
      <c r="G231" s="193">
        <f t="shared" si="61"/>
        <v>6.1645156748639005</v>
      </c>
      <c r="H231" s="103"/>
      <c r="I231" s="193">
        <f t="shared" si="62"/>
        <v>30.377516896102492</v>
      </c>
      <c r="J231" s="103"/>
      <c r="K231" s="190">
        <v>8722124</v>
      </c>
      <c r="L231" s="103"/>
      <c r="M231" s="193">
        <f t="shared" si="63"/>
        <v>204.66782429134597</v>
      </c>
      <c r="N231" s="103"/>
      <c r="O231" s="193">
        <f t="shared" si="64"/>
        <v>122.50925686721853</v>
      </c>
      <c r="P231" s="103"/>
      <c r="Q231" s="190">
        <v>0</v>
      </c>
      <c r="R231" s="103"/>
      <c r="S231" s="190">
        <v>0</v>
      </c>
      <c r="T231" s="103"/>
      <c r="U231" s="190">
        <v>0</v>
      </c>
      <c r="V231" s="103"/>
      <c r="W231" s="190">
        <v>0</v>
      </c>
      <c r="X231" s="103"/>
      <c r="Y231" s="190">
        <v>0</v>
      </c>
      <c r="Z231" s="103"/>
      <c r="AA231" s="190">
        <v>0</v>
      </c>
      <c r="AB231" s="103"/>
      <c r="AC231" s="103"/>
      <c r="AD231" s="190">
        <v>0</v>
      </c>
      <c r="AE231" s="103"/>
      <c r="AF231" s="190">
        <v>0</v>
      </c>
      <c r="AG231" s="103"/>
      <c r="AH231" s="193">
        <f t="shared" si="65"/>
        <v>0</v>
      </c>
      <c r="AI231" s="103"/>
      <c r="AJ231" s="188">
        <v>0</v>
      </c>
      <c r="AK231" s="103"/>
      <c r="AL231" s="190">
        <f t="shared" si="66"/>
        <v>8984831</v>
      </c>
      <c r="AM231" s="103"/>
      <c r="AN231" s="190">
        <v>0</v>
      </c>
      <c r="AO231" s="103"/>
      <c r="AP231" s="193">
        <f t="shared" si="67"/>
        <v>0</v>
      </c>
      <c r="AQ231" s="103"/>
      <c r="AR231" s="190">
        <v>0</v>
      </c>
      <c r="AS231" s="103"/>
      <c r="AT231" s="193">
        <f t="shared" si="68"/>
        <v>0</v>
      </c>
      <c r="AU231" s="103"/>
      <c r="AV231" s="190">
        <v>0</v>
      </c>
      <c r="AW231" s="103"/>
      <c r="AX231" s="193">
        <f t="shared" si="69"/>
        <v>0</v>
      </c>
      <c r="AY231" s="103"/>
      <c r="AZ231" s="190">
        <v>0</v>
      </c>
      <c r="BA231" s="103"/>
      <c r="BB231" s="103">
        <v>19</v>
      </c>
      <c r="BC231" s="103"/>
      <c r="BD231" s="190">
        <v>42616</v>
      </c>
      <c r="BE231" s="103"/>
      <c r="BF231" s="190">
        <f t="shared" si="70"/>
        <v>42616</v>
      </c>
      <c r="BG231" s="103"/>
      <c r="BH231" s="190">
        <f t="shared" si="71"/>
        <v>42616</v>
      </c>
      <c r="BI231" s="103"/>
      <c r="BJ231" s="190">
        <f t="shared" si="72"/>
        <v>0</v>
      </c>
    </row>
    <row r="232" spans="1:62" ht="9.75" customHeight="1" x14ac:dyDescent="0.25">
      <c r="A232" s="94">
        <v>20</v>
      </c>
      <c r="B232" s="95"/>
      <c r="C232" s="8" t="s">
        <v>233</v>
      </c>
      <c r="D232" s="103"/>
      <c r="E232" s="190">
        <v>175087</v>
      </c>
      <c r="F232" s="103"/>
      <c r="G232" s="193">
        <f t="shared" si="61"/>
        <v>35.768539325842696</v>
      </c>
      <c r="H232" s="103"/>
      <c r="I232" s="193">
        <f t="shared" si="62"/>
        <v>176.26030413876461</v>
      </c>
      <c r="J232" s="103"/>
      <c r="K232" s="190">
        <v>424586</v>
      </c>
      <c r="L232" s="103"/>
      <c r="M232" s="193">
        <f t="shared" si="63"/>
        <v>86.738712972420842</v>
      </c>
      <c r="N232" s="103"/>
      <c r="O232" s="193">
        <f t="shared" si="64"/>
        <v>51.91971578660867</v>
      </c>
      <c r="P232" s="103"/>
      <c r="Q232" s="190">
        <v>0</v>
      </c>
      <c r="R232" s="103"/>
      <c r="S232" s="190">
        <v>285380</v>
      </c>
      <c r="T232" s="103"/>
      <c r="U232" s="190">
        <v>0</v>
      </c>
      <c r="V232" s="103"/>
      <c r="W232" s="190">
        <v>0</v>
      </c>
      <c r="X232" s="103"/>
      <c r="Y232" s="190">
        <v>0</v>
      </c>
      <c r="Z232" s="103"/>
      <c r="AA232" s="190">
        <v>0</v>
      </c>
      <c r="AB232" s="103"/>
      <c r="AC232" s="103"/>
      <c r="AD232" s="190">
        <v>0</v>
      </c>
      <c r="AE232" s="103"/>
      <c r="AF232" s="190">
        <v>0</v>
      </c>
      <c r="AG232" s="103"/>
      <c r="AH232" s="193">
        <f t="shared" si="65"/>
        <v>0</v>
      </c>
      <c r="AI232" s="103"/>
      <c r="AJ232" s="188">
        <v>0</v>
      </c>
      <c r="AK232" s="103"/>
      <c r="AL232" s="190">
        <f t="shared" si="66"/>
        <v>599673</v>
      </c>
      <c r="AM232" s="103"/>
      <c r="AN232" s="190">
        <v>31</v>
      </c>
      <c r="AO232" s="103"/>
      <c r="AP232" s="193">
        <f t="shared" si="67"/>
        <v>5.169484035465995E-3</v>
      </c>
      <c r="AQ232" s="103"/>
      <c r="AR232" s="190">
        <v>0</v>
      </c>
      <c r="AS232" s="103"/>
      <c r="AT232" s="193">
        <f t="shared" si="68"/>
        <v>0</v>
      </c>
      <c r="AU232" s="103"/>
      <c r="AV232" s="190">
        <v>0</v>
      </c>
      <c r="AW232" s="103"/>
      <c r="AX232" s="193">
        <f t="shared" si="69"/>
        <v>0</v>
      </c>
      <c r="AY232" s="103"/>
      <c r="AZ232" s="190">
        <v>0</v>
      </c>
      <c r="BA232" s="103"/>
      <c r="BB232" s="103">
        <v>20</v>
      </c>
      <c r="BC232" s="103"/>
      <c r="BD232" s="190">
        <v>4895</v>
      </c>
      <c r="BE232" s="103"/>
      <c r="BF232" s="190">
        <f t="shared" si="70"/>
        <v>4895</v>
      </c>
      <c r="BG232" s="103"/>
      <c r="BH232" s="190">
        <f t="shared" si="71"/>
        <v>4895</v>
      </c>
      <c r="BI232" s="103"/>
      <c r="BJ232" s="190">
        <f t="shared" si="72"/>
        <v>0</v>
      </c>
    </row>
    <row r="233" spans="1:62" ht="9.75" customHeight="1" x14ac:dyDescent="0.25">
      <c r="A233" s="94">
        <v>21</v>
      </c>
      <c r="B233" s="95"/>
      <c r="C233" s="8" t="s">
        <v>234</v>
      </c>
      <c r="D233" s="103"/>
      <c r="E233" s="190">
        <v>418752</v>
      </c>
      <c r="F233" s="103"/>
      <c r="G233" s="193">
        <f t="shared" si="61"/>
        <v>70.166219839142087</v>
      </c>
      <c r="H233" s="103"/>
      <c r="I233" s="193">
        <f t="shared" si="62"/>
        <v>345.7652865399258</v>
      </c>
      <c r="J233" s="103"/>
      <c r="K233" s="190">
        <v>1079556</v>
      </c>
      <c r="L233" s="103"/>
      <c r="M233" s="193">
        <f t="shared" si="63"/>
        <v>180.89075067024129</v>
      </c>
      <c r="N233" s="103"/>
      <c r="O233" s="193">
        <f t="shared" si="64"/>
        <v>108.27687016997132</v>
      </c>
      <c r="P233" s="103"/>
      <c r="Q233" s="190">
        <v>0</v>
      </c>
      <c r="R233" s="103"/>
      <c r="S233" s="190">
        <v>351999</v>
      </c>
      <c r="T233" s="103"/>
      <c r="U233" s="190">
        <v>0</v>
      </c>
      <c r="V233" s="103"/>
      <c r="W233" s="190">
        <v>0</v>
      </c>
      <c r="X233" s="103"/>
      <c r="Y233" s="190">
        <v>0</v>
      </c>
      <c r="Z233" s="103"/>
      <c r="AA233" s="190">
        <v>0</v>
      </c>
      <c r="AB233" s="103"/>
      <c r="AC233" s="103"/>
      <c r="AD233" s="190">
        <v>0</v>
      </c>
      <c r="AE233" s="103"/>
      <c r="AF233" s="190">
        <v>0</v>
      </c>
      <c r="AG233" s="103"/>
      <c r="AH233" s="193">
        <f t="shared" si="65"/>
        <v>0</v>
      </c>
      <c r="AI233" s="103"/>
      <c r="AJ233" s="188">
        <v>0</v>
      </c>
      <c r="AK233" s="103"/>
      <c r="AL233" s="190">
        <f t="shared" si="66"/>
        <v>1498308</v>
      </c>
      <c r="AM233" s="103"/>
      <c r="AN233" s="190">
        <v>4000</v>
      </c>
      <c r="AO233" s="103"/>
      <c r="AP233" s="193">
        <f t="shared" si="67"/>
        <v>0.266967806352232</v>
      </c>
      <c r="AQ233" s="103"/>
      <c r="AR233" s="190">
        <v>0</v>
      </c>
      <c r="AS233" s="103"/>
      <c r="AT233" s="193">
        <f t="shared" si="68"/>
        <v>0</v>
      </c>
      <c r="AU233" s="103"/>
      <c r="AV233" s="190">
        <v>0</v>
      </c>
      <c r="AW233" s="103"/>
      <c r="AX233" s="193">
        <f t="shared" si="69"/>
        <v>0</v>
      </c>
      <c r="AY233" s="103"/>
      <c r="AZ233" s="190">
        <v>9402</v>
      </c>
      <c r="BA233" s="103"/>
      <c r="BB233" s="103">
        <v>21</v>
      </c>
      <c r="BC233" s="103"/>
      <c r="BD233" s="190">
        <v>5968</v>
      </c>
      <c r="BE233" s="103"/>
      <c r="BF233" s="190">
        <f t="shared" si="70"/>
        <v>5968</v>
      </c>
      <c r="BG233" s="103"/>
      <c r="BH233" s="190">
        <f t="shared" si="71"/>
        <v>5968</v>
      </c>
      <c r="BI233" s="103"/>
      <c r="BJ233" s="190">
        <f t="shared" si="72"/>
        <v>0</v>
      </c>
    </row>
    <row r="234" spans="1:62" ht="9.75" customHeight="1" x14ac:dyDescent="0.25">
      <c r="A234" s="94">
        <v>22</v>
      </c>
      <c r="B234" s="95"/>
      <c r="C234" s="9" t="s">
        <v>187</v>
      </c>
      <c r="D234" s="103"/>
      <c r="E234" s="190">
        <v>44554</v>
      </c>
      <c r="F234" s="103"/>
      <c r="G234" s="193">
        <f t="shared" si="61"/>
        <v>9.4374073289557305</v>
      </c>
      <c r="H234" s="103"/>
      <c r="I234" s="193">
        <f t="shared" si="62"/>
        <v>46.505681177797243</v>
      </c>
      <c r="J234" s="103"/>
      <c r="K234" s="190">
        <v>504200</v>
      </c>
      <c r="L234" s="103"/>
      <c r="M234" s="193">
        <f t="shared" si="63"/>
        <v>106.79940690531667</v>
      </c>
      <c r="N234" s="103"/>
      <c r="O234" s="193">
        <f t="shared" si="64"/>
        <v>63.927566627204634</v>
      </c>
      <c r="P234" s="103"/>
      <c r="Q234" s="190">
        <v>0</v>
      </c>
      <c r="R234" s="103"/>
      <c r="S234" s="190">
        <v>0</v>
      </c>
      <c r="T234" s="103"/>
      <c r="U234" s="190">
        <v>0</v>
      </c>
      <c r="V234" s="103"/>
      <c r="W234" s="190">
        <v>0</v>
      </c>
      <c r="X234" s="103"/>
      <c r="Y234" s="190">
        <v>0</v>
      </c>
      <c r="Z234" s="103"/>
      <c r="AA234" s="190">
        <v>0</v>
      </c>
      <c r="AB234" s="103"/>
      <c r="AC234" s="103"/>
      <c r="AD234" s="190">
        <v>0</v>
      </c>
      <c r="AE234" s="103"/>
      <c r="AF234" s="190">
        <v>0</v>
      </c>
      <c r="AG234" s="103"/>
      <c r="AH234" s="193">
        <f t="shared" si="65"/>
        <v>0</v>
      </c>
      <c r="AI234" s="103"/>
      <c r="AJ234" s="188">
        <v>0</v>
      </c>
      <c r="AK234" s="103"/>
      <c r="AL234" s="190">
        <f t="shared" si="66"/>
        <v>548754</v>
      </c>
      <c r="AM234" s="103"/>
      <c r="AN234" s="190">
        <v>0</v>
      </c>
      <c r="AO234" s="103"/>
      <c r="AP234" s="193">
        <f t="shared" si="67"/>
        <v>0</v>
      </c>
      <c r="AQ234" s="103"/>
      <c r="AR234" s="190">
        <v>0</v>
      </c>
      <c r="AS234" s="103"/>
      <c r="AT234" s="193">
        <f t="shared" si="68"/>
        <v>0</v>
      </c>
      <c r="AU234" s="103"/>
      <c r="AV234" s="190">
        <v>0</v>
      </c>
      <c r="AW234" s="103"/>
      <c r="AX234" s="193">
        <f t="shared" si="69"/>
        <v>0</v>
      </c>
      <c r="AY234" s="103"/>
      <c r="AZ234" s="190">
        <v>39628</v>
      </c>
      <c r="BA234" s="103"/>
      <c r="BB234" s="103">
        <v>22</v>
      </c>
      <c r="BC234" s="103"/>
      <c r="BD234" s="190">
        <v>4721</v>
      </c>
      <c r="BE234" s="103"/>
      <c r="BF234" s="190">
        <f t="shared" si="70"/>
        <v>4721</v>
      </c>
      <c r="BG234" s="103"/>
      <c r="BH234" s="190">
        <f t="shared" si="71"/>
        <v>4721</v>
      </c>
      <c r="BI234" s="103"/>
      <c r="BJ234" s="190">
        <f t="shared" si="72"/>
        <v>0</v>
      </c>
    </row>
    <row r="235" spans="1:62" ht="9.75" customHeight="1" x14ac:dyDescent="0.25">
      <c r="A235" s="94">
        <v>23</v>
      </c>
      <c r="B235" s="95"/>
      <c r="C235" s="8" t="s">
        <v>195</v>
      </c>
      <c r="D235" s="103"/>
      <c r="E235" s="190">
        <v>157252</v>
      </c>
      <c r="F235" s="103"/>
      <c r="G235" s="193">
        <f t="shared" si="61"/>
        <v>17.30706581554039</v>
      </c>
      <c r="H235" s="103"/>
      <c r="I235" s="193">
        <f t="shared" si="62"/>
        <v>85.285805400299083</v>
      </c>
      <c r="J235" s="103"/>
      <c r="K235" s="190">
        <v>1315650</v>
      </c>
      <c r="L235" s="103"/>
      <c r="M235" s="193">
        <f t="shared" si="63"/>
        <v>144.79969183359015</v>
      </c>
      <c r="N235" s="103"/>
      <c r="O235" s="193">
        <f t="shared" si="64"/>
        <v>86.673626900354236</v>
      </c>
      <c r="P235" s="103"/>
      <c r="Q235" s="190">
        <v>0</v>
      </c>
      <c r="R235" s="103"/>
      <c r="S235" s="190">
        <v>0</v>
      </c>
      <c r="T235" s="103"/>
      <c r="U235" s="190">
        <v>0</v>
      </c>
      <c r="V235" s="103"/>
      <c r="W235" s="190">
        <v>0</v>
      </c>
      <c r="X235" s="103"/>
      <c r="Y235" s="190">
        <v>0</v>
      </c>
      <c r="Z235" s="103"/>
      <c r="AA235" s="190">
        <v>0</v>
      </c>
      <c r="AB235" s="103"/>
      <c r="AC235" s="103"/>
      <c r="AD235" s="190">
        <v>0</v>
      </c>
      <c r="AE235" s="103"/>
      <c r="AF235" s="190">
        <v>0</v>
      </c>
      <c r="AG235" s="103"/>
      <c r="AH235" s="193">
        <f t="shared" si="65"/>
        <v>0</v>
      </c>
      <c r="AI235" s="103"/>
      <c r="AJ235" s="188">
        <v>0</v>
      </c>
      <c r="AK235" s="103"/>
      <c r="AL235" s="190">
        <f t="shared" si="66"/>
        <v>1472902</v>
      </c>
      <c r="AM235" s="103"/>
      <c r="AN235" s="190">
        <v>0</v>
      </c>
      <c r="AO235" s="103"/>
      <c r="AP235" s="193">
        <f t="shared" si="67"/>
        <v>0</v>
      </c>
      <c r="AQ235" s="103"/>
      <c r="AR235" s="190">
        <v>0</v>
      </c>
      <c r="AS235" s="103"/>
      <c r="AT235" s="193">
        <f t="shared" si="68"/>
        <v>0</v>
      </c>
      <c r="AU235" s="103"/>
      <c r="AV235" s="190">
        <v>0</v>
      </c>
      <c r="AW235" s="103"/>
      <c r="AX235" s="193">
        <f t="shared" si="69"/>
        <v>0</v>
      </c>
      <c r="AY235" s="103"/>
      <c r="AZ235" s="190">
        <v>40479</v>
      </c>
      <c r="BA235" s="103"/>
      <c r="BB235" s="103">
        <v>23</v>
      </c>
      <c r="BC235" s="103"/>
      <c r="BD235" s="190">
        <v>9086</v>
      </c>
      <c r="BE235" s="103"/>
      <c r="BF235" s="190">
        <f t="shared" si="70"/>
        <v>9086</v>
      </c>
      <c r="BG235" s="103"/>
      <c r="BH235" s="190">
        <f t="shared" si="71"/>
        <v>9086</v>
      </c>
      <c r="BI235" s="103"/>
      <c r="BJ235" s="190">
        <f t="shared" si="72"/>
        <v>0</v>
      </c>
    </row>
    <row r="236" spans="1:62" ht="9.75" customHeight="1" x14ac:dyDescent="0.25">
      <c r="A236" s="94">
        <v>24</v>
      </c>
      <c r="B236" s="95"/>
      <c r="C236" s="272" t="s">
        <v>235</v>
      </c>
      <c r="D236" s="103"/>
      <c r="E236" s="190">
        <v>68880</v>
      </c>
      <c r="F236" s="103"/>
      <c r="G236" s="193">
        <f t="shared" si="61"/>
        <v>8.9141969716578231</v>
      </c>
      <c r="H236" s="103"/>
      <c r="I236" s="193">
        <f t="shared" si="62"/>
        <v>43.927403774133431</v>
      </c>
      <c r="J236" s="103"/>
      <c r="K236" s="190">
        <v>2971450</v>
      </c>
      <c r="L236" s="103"/>
      <c r="M236" s="193">
        <f t="shared" si="63"/>
        <v>384.55416073508479</v>
      </c>
      <c r="N236" s="103"/>
      <c r="O236" s="193">
        <f t="shared" si="64"/>
        <v>230.18490874163345</v>
      </c>
      <c r="P236" s="103"/>
      <c r="Q236" s="190">
        <v>0</v>
      </c>
      <c r="R236" s="103"/>
      <c r="S236" s="190">
        <v>0</v>
      </c>
      <c r="T236" s="103"/>
      <c r="U236" s="190">
        <v>0</v>
      </c>
      <c r="V236" s="103"/>
      <c r="W236" s="190">
        <v>0</v>
      </c>
      <c r="X236" s="103"/>
      <c r="Y236" s="190">
        <v>0</v>
      </c>
      <c r="Z236" s="103"/>
      <c r="AA236" s="190">
        <v>0</v>
      </c>
      <c r="AB236" s="103"/>
      <c r="AC236" s="103"/>
      <c r="AD236" s="190">
        <v>0</v>
      </c>
      <c r="AE236" s="103"/>
      <c r="AF236" s="190">
        <v>0</v>
      </c>
      <c r="AG236" s="103"/>
      <c r="AH236" s="193">
        <f t="shared" si="65"/>
        <v>0</v>
      </c>
      <c r="AI236" s="103"/>
      <c r="AJ236" s="188">
        <v>0</v>
      </c>
      <c r="AK236" s="103"/>
      <c r="AL236" s="190">
        <f t="shared" si="66"/>
        <v>3040330</v>
      </c>
      <c r="AM236" s="103"/>
      <c r="AN236" s="190">
        <v>6686</v>
      </c>
      <c r="AO236" s="103"/>
      <c r="AP236" s="193">
        <f t="shared" si="67"/>
        <v>0.2199103386803406</v>
      </c>
      <c r="AQ236" s="103"/>
      <c r="AR236" s="190">
        <v>0</v>
      </c>
      <c r="AS236" s="103"/>
      <c r="AT236" s="193">
        <f t="shared" si="68"/>
        <v>0</v>
      </c>
      <c r="AU236" s="103"/>
      <c r="AV236" s="190">
        <v>0</v>
      </c>
      <c r="AW236" s="103"/>
      <c r="AX236" s="193">
        <f t="shared" si="69"/>
        <v>0</v>
      </c>
      <c r="AY236" s="103"/>
      <c r="AZ236" s="190">
        <v>0</v>
      </c>
      <c r="BA236" s="103"/>
      <c r="BB236" s="103">
        <v>24</v>
      </c>
      <c r="BC236" s="103"/>
      <c r="BD236" s="190">
        <v>7727</v>
      </c>
      <c r="BE236" s="103"/>
      <c r="BF236" s="190">
        <f t="shared" si="70"/>
        <v>7727</v>
      </c>
      <c r="BG236" s="103"/>
      <c r="BH236" s="190">
        <f t="shared" si="71"/>
        <v>7727</v>
      </c>
      <c r="BI236" s="103"/>
      <c r="BJ236" s="190">
        <f t="shared" si="72"/>
        <v>0</v>
      </c>
    </row>
    <row r="237" spans="1:62" ht="9.75" customHeight="1" x14ac:dyDescent="0.25">
      <c r="A237" s="94">
        <v>25</v>
      </c>
      <c r="B237" s="95"/>
      <c r="C237" s="8" t="s">
        <v>236</v>
      </c>
      <c r="D237" s="103"/>
      <c r="E237" s="190">
        <v>19415</v>
      </c>
      <c r="F237" s="103"/>
      <c r="G237" s="193">
        <f t="shared" si="61"/>
        <v>3.3341919972522756</v>
      </c>
      <c r="H237" s="103"/>
      <c r="I237" s="193">
        <f t="shared" si="62"/>
        <v>16.430240277329954</v>
      </c>
      <c r="J237" s="103"/>
      <c r="K237" s="190">
        <v>256672</v>
      </c>
      <c r="L237" s="103"/>
      <c r="M237" s="193">
        <f t="shared" si="63"/>
        <v>44.078997080542678</v>
      </c>
      <c r="N237" s="103"/>
      <c r="O237" s="193">
        <f t="shared" si="64"/>
        <v>26.384631753853611</v>
      </c>
      <c r="P237" s="103"/>
      <c r="Q237" s="190">
        <v>0</v>
      </c>
      <c r="R237" s="103"/>
      <c r="S237" s="190">
        <v>0</v>
      </c>
      <c r="T237" s="103"/>
      <c r="U237" s="190">
        <v>0</v>
      </c>
      <c r="V237" s="103"/>
      <c r="W237" s="190">
        <v>0</v>
      </c>
      <c r="X237" s="103"/>
      <c r="Y237" s="190">
        <v>0</v>
      </c>
      <c r="Z237" s="103"/>
      <c r="AA237" s="190">
        <v>0</v>
      </c>
      <c r="AB237" s="103"/>
      <c r="AC237" s="103"/>
      <c r="AD237" s="190">
        <v>0</v>
      </c>
      <c r="AE237" s="103"/>
      <c r="AF237" s="190">
        <v>0</v>
      </c>
      <c r="AG237" s="103"/>
      <c r="AH237" s="193">
        <f t="shared" si="65"/>
        <v>0</v>
      </c>
      <c r="AI237" s="103"/>
      <c r="AJ237" s="188">
        <v>0</v>
      </c>
      <c r="AK237" s="103"/>
      <c r="AL237" s="190">
        <f t="shared" si="66"/>
        <v>276087</v>
      </c>
      <c r="AM237" s="103"/>
      <c r="AN237" s="190">
        <v>0</v>
      </c>
      <c r="AO237" s="103"/>
      <c r="AP237" s="193">
        <f t="shared" si="67"/>
        <v>0</v>
      </c>
      <c r="AQ237" s="103"/>
      <c r="AR237" s="190">
        <v>0</v>
      </c>
      <c r="AS237" s="103"/>
      <c r="AT237" s="193">
        <f t="shared" si="68"/>
        <v>0</v>
      </c>
      <c r="AU237" s="103"/>
      <c r="AV237" s="190">
        <v>0</v>
      </c>
      <c r="AW237" s="103"/>
      <c r="AX237" s="193">
        <f t="shared" si="69"/>
        <v>0</v>
      </c>
      <c r="AY237" s="103"/>
      <c r="AZ237" s="190">
        <v>12033</v>
      </c>
      <c r="BA237" s="103"/>
      <c r="BB237" s="103">
        <v>25</v>
      </c>
      <c r="BC237" s="103"/>
      <c r="BD237" s="190">
        <v>5823</v>
      </c>
      <c r="BE237" s="103"/>
      <c r="BF237" s="190">
        <f t="shared" si="70"/>
        <v>5823</v>
      </c>
      <c r="BG237" s="103"/>
      <c r="BH237" s="190">
        <f t="shared" si="71"/>
        <v>5823</v>
      </c>
      <c r="BI237" s="103"/>
      <c r="BJ237" s="190">
        <f t="shared" si="72"/>
        <v>0</v>
      </c>
    </row>
    <row r="238" spans="1:62" ht="9.75" customHeight="1" x14ac:dyDescent="0.25">
      <c r="A238" s="94">
        <v>26</v>
      </c>
      <c r="B238" s="95"/>
      <c r="C238" s="8" t="s">
        <v>237</v>
      </c>
      <c r="D238" s="103"/>
      <c r="E238" s="190">
        <v>101273</v>
      </c>
      <c r="F238" s="103"/>
      <c r="G238" s="193">
        <f t="shared" si="61"/>
        <v>21.102938112106688</v>
      </c>
      <c r="H238" s="103"/>
      <c r="I238" s="193">
        <f t="shared" si="62"/>
        <v>103.99111509633387</v>
      </c>
      <c r="J238" s="103"/>
      <c r="K238" s="190">
        <v>948500</v>
      </c>
      <c r="L238" s="103"/>
      <c r="M238" s="193">
        <f t="shared" si="63"/>
        <v>197.64534277974579</v>
      </c>
      <c r="N238" s="103"/>
      <c r="O238" s="193">
        <f t="shared" si="64"/>
        <v>118.30576765571818</v>
      </c>
      <c r="P238" s="103"/>
      <c r="Q238" s="190">
        <v>0</v>
      </c>
      <c r="R238" s="103"/>
      <c r="S238" s="190">
        <v>0</v>
      </c>
      <c r="T238" s="103"/>
      <c r="U238" s="190">
        <v>0</v>
      </c>
      <c r="V238" s="103"/>
      <c r="W238" s="190">
        <v>0</v>
      </c>
      <c r="X238" s="103"/>
      <c r="Y238" s="190">
        <v>0</v>
      </c>
      <c r="Z238" s="103"/>
      <c r="AA238" s="190">
        <v>0</v>
      </c>
      <c r="AB238" s="103"/>
      <c r="AC238" s="103"/>
      <c r="AD238" s="190">
        <v>0</v>
      </c>
      <c r="AE238" s="103"/>
      <c r="AF238" s="190">
        <v>0</v>
      </c>
      <c r="AG238" s="103"/>
      <c r="AH238" s="193">
        <f t="shared" si="65"/>
        <v>0</v>
      </c>
      <c r="AI238" s="103"/>
      <c r="AJ238" s="188">
        <v>0</v>
      </c>
      <c r="AK238" s="103"/>
      <c r="AL238" s="190">
        <f t="shared" si="66"/>
        <v>1049773</v>
      </c>
      <c r="AM238" s="103"/>
      <c r="AN238" s="190">
        <v>0</v>
      </c>
      <c r="AO238" s="103"/>
      <c r="AP238" s="193">
        <f t="shared" si="67"/>
        <v>0</v>
      </c>
      <c r="AQ238" s="103"/>
      <c r="AR238" s="190">
        <v>0</v>
      </c>
      <c r="AS238" s="103"/>
      <c r="AT238" s="193">
        <f t="shared" si="68"/>
        <v>0</v>
      </c>
      <c r="AU238" s="103"/>
      <c r="AV238" s="190">
        <v>0</v>
      </c>
      <c r="AW238" s="103"/>
      <c r="AX238" s="193">
        <f t="shared" si="69"/>
        <v>0</v>
      </c>
      <c r="AY238" s="103"/>
      <c r="AZ238" s="190">
        <v>33843</v>
      </c>
      <c r="BA238" s="103"/>
      <c r="BB238" s="103">
        <v>26</v>
      </c>
      <c r="BC238" s="103"/>
      <c r="BD238" s="190">
        <v>4799</v>
      </c>
      <c r="BE238" s="103"/>
      <c r="BF238" s="190">
        <f t="shared" si="70"/>
        <v>4799</v>
      </c>
      <c r="BG238" s="103"/>
      <c r="BH238" s="190">
        <f t="shared" si="71"/>
        <v>4799</v>
      </c>
      <c r="BI238" s="103"/>
      <c r="BJ238" s="190">
        <f t="shared" si="72"/>
        <v>0</v>
      </c>
    </row>
    <row r="239" spans="1:62" ht="9.75" customHeight="1" x14ac:dyDescent="0.25">
      <c r="A239" s="94">
        <v>27</v>
      </c>
      <c r="B239" s="95"/>
      <c r="C239" s="8" t="s">
        <v>238</v>
      </c>
      <c r="D239" s="103"/>
      <c r="E239" s="190">
        <v>267876</v>
      </c>
      <c r="F239" s="103"/>
      <c r="G239" s="193">
        <f t="shared" si="61"/>
        <v>33.11608357028063</v>
      </c>
      <c r="H239" s="103"/>
      <c r="I239" s="193">
        <f t="shared" si="62"/>
        <v>163.18952554389472</v>
      </c>
      <c r="J239" s="103"/>
      <c r="K239" s="190">
        <v>1003967</v>
      </c>
      <c r="L239" s="103"/>
      <c r="M239" s="193">
        <f t="shared" si="63"/>
        <v>124.11509457287674</v>
      </c>
      <c r="N239" s="103"/>
      <c r="O239" s="193">
        <f t="shared" si="64"/>
        <v>74.292322473135329</v>
      </c>
      <c r="P239" s="103"/>
      <c r="Q239" s="190">
        <v>0</v>
      </c>
      <c r="R239" s="103"/>
      <c r="S239" s="190">
        <v>527936</v>
      </c>
      <c r="T239" s="103"/>
      <c r="U239" s="190">
        <v>0</v>
      </c>
      <c r="V239" s="103"/>
      <c r="W239" s="190">
        <v>0</v>
      </c>
      <c r="X239" s="103"/>
      <c r="Y239" s="190">
        <v>0</v>
      </c>
      <c r="Z239" s="103"/>
      <c r="AA239" s="190">
        <v>0</v>
      </c>
      <c r="AB239" s="103"/>
      <c r="AC239" s="103"/>
      <c r="AD239" s="190">
        <v>0</v>
      </c>
      <c r="AE239" s="103"/>
      <c r="AF239" s="190">
        <v>0</v>
      </c>
      <c r="AG239" s="103"/>
      <c r="AH239" s="193">
        <f t="shared" si="65"/>
        <v>0</v>
      </c>
      <c r="AI239" s="103"/>
      <c r="AJ239" s="188">
        <v>0</v>
      </c>
      <c r="AK239" s="103"/>
      <c r="AL239" s="190">
        <f t="shared" si="66"/>
        <v>1271843</v>
      </c>
      <c r="AM239" s="103"/>
      <c r="AN239" s="190">
        <v>0</v>
      </c>
      <c r="AO239" s="103"/>
      <c r="AP239" s="193">
        <f t="shared" si="67"/>
        <v>0</v>
      </c>
      <c r="AQ239" s="103"/>
      <c r="AR239" s="190">
        <v>0</v>
      </c>
      <c r="AS239" s="103"/>
      <c r="AT239" s="193">
        <f t="shared" si="68"/>
        <v>0</v>
      </c>
      <c r="AU239" s="103"/>
      <c r="AV239" s="190">
        <v>0</v>
      </c>
      <c r="AW239" s="103"/>
      <c r="AX239" s="193">
        <f t="shared" si="69"/>
        <v>0</v>
      </c>
      <c r="AY239" s="103"/>
      <c r="AZ239" s="190">
        <v>0</v>
      </c>
      <c r="BA239" s="103"/>
      <c r="BB239" s="103">
        <v>27</v>
      </c>
      <c r="BC239" s="103"/>
      <c r="BD239" s="190">
        <v>8089</v>
      </c>
      <c r="BE239" s="103"/>
      <c r="BF239" s="190">
        <f t="shared" si="70"/>
        <v>8089</v>
      </c>
      <c r="BG239" s="103"/>
      <c r="BH239" s="190">
        <f t="shared" si="71"/>
        <v>8089</v>
      </c>
      <c r="BI239" s="103"/>
      <c r="BJ239" s="190">
        <f t="shared" si="72"/>
        <v>0</v>
      </c>
    </row>
    <row r="240" spans="1:62" ht="9.75" customHeight="1" x14ac:dyDescent="0.25">
      <c r="A240" s="94">
        <v>28</v>
      </c>
      <c r="B240" s="95"/>
      <c r="C240" s="8" t="s">
        <v>239</v>
      </c>
      <c r="D240" s="103"/>
      <c r="E240" s="190">
        <v>199562</v>
      </c>
      <c r="F240" s="103"/>
      <c r="G240" s="193">
        <f t="shared" si="61"/>
        <v>24.510194055514617</v>
      </c>
      <c r="H240" s="103"/>
      <c r="I240" s="193">
        <f t="shared" si="62"/>
        <v>120.78140008372749</v>
      </c>
      <c r="J240" s="103"/>
      <c r="K240" s="190">
        <v>477004</v>
      </c>
      <c r="L240" s="103"/>
      <c r="M240" s="193">
        <f t="shared" si="63"/>
        <v>58.585605502333578</v>
      </c>
      <c r="N240" s="103"/>
      <c r="O240" s="193">
        <f t="shared" si="64"/>
        <v>35.067940053879752</v>
      </c>
      <c r="P240" s="103"/>
      <c r="Q240" s="190">
        <v>0</v>
      </c>
      <c r="R240" s="103"/>
      <c r="S240" s="190">
        <v>0</v>
      </c>
      <c r="T240" s="103"/>
      <c r="U240" s="190">
        <v>0</v>
      </c>
      <c r="V240" s="103"/>
      <c r="W240" s="190">
        <v>0</v>
      </c>
      <c r="X240" s="103"/>
      <c r="Y240" s="190">
        <v>0</v>
      </c>
      <c r="Z240" s="103"/>
      <c r="AA240" s="190">
        <v>0</v>
      </c>
      <c r="AB240" s="103"/>
      <c r="AC240" s="103"/>
      <c r="AD240" s="190">
        <v>0</v>
      </c>
      <c r="AE240" s="103"/>
      <c r="AF240" s="190">
        <v>0</v>
      </c>
      <c r="AG240" s="103"/>
      <c r="AH240" s="193">
        <f t="shared" si="65"/>
        <v>0</v>
      </c>
      <c r="AI240" s="103"/>
      <c r="AJ240" s="188">
        <v>0</v>
      </c>
      <c r="AK240" s="103"/>
      <c r="AL240" s="190">
        <f t="shared" si="66"/>
        <v>676566</v>
      </c>
      <c r="AM240" s="103"/>
      <c r="AN240" s="190">
        <v>0</v>
      </c>
      <c r="AO240" s="103"/>
      <c r="AP240" s="193">
        <f t="shared" si="67"/>
        <v>0</v>
      </c>
      <c r="AQ240" s="103"/>
      <c r="AR240" s="190">
        <v>0</v>
      </c>
      <c r="AS240" s="103"/>
      <c r="AT240" s="193">
        <f t="shared" si="68"/>
        <v>0</v>
      </c>
      <c r="AU240" s="103"/>
      <c r="AV240" s="190">
        <v>0</v>
      </c>
      <c r="AW240" s="103"/>
      <c r="AX240" s="193">
        <f t="shared" si="69"/>
        <v>0</v>
      </c>
      <c r="AY240" s="103"/>
      <c r="AZ240" s="190">
        <v>0</v>
      </c>
      <c r="BA240" s="103"/>
      <c r="BB240" s="103">
        <v>28</v>
      </c>
      <c r="BC240" s="103"/>
      <c r="BD240" s="190">
        <v>8142</v>
      </c>
      <c r="BE240" s="103"/>
      <c r="BF240" s="190">
        <f t="shared" si="70"/>
        <v>8142</v>
      </c>
      <c r="BG240" s="103"/>
      <c r="BH240" s="190">
        <f t="shared" si="71"/>
        <v>8142</v>
      </c>
      <c r="BI240" s="103"/>
      <c r="BJ240" s="190">
        <f t="shared" si="72"/>
        <v>0</v>
      </c>
    </row>
    <row r="241" spans="1:62" ht="9.75" customHeight="1" x14ac:dyDescent="0.25">
      <c r="A241" s="94">
        <v>29</v>
      </c>
      <c r="B241" s="95"/>
      <c r="C241" s="8" t="s">
        <v>240</v>
      </c>
      <c r="D241" s="103"/>
      <c r="E241" s="190">
        <v>68382</v>
      </c>
      <c r="F241" s="103"/>
      <c r="G241" s="193">
        <f t="shared" si="61"/>
        <v>14.705806451612903</v>
      </c>
      <c r="H241" s="103"/>
      <c r="I241" s="193">
        <f t="shared" si="62"/>
        <v>72.467312521603205</v>
      </c>
      <c r="J241" s="103"/>
      <c r="K241" s="190">
        <v>1228678</v>
      </c>
      <c r="L241" s="103"/>
      <c r="M241" s="193">
        <f t="shared" si="63"/>
        <v>264.23182795698926</v>
      </c>
      <c r="N241" s="103"/>
      <c r="O241" s="193">
        <f t="shared" si="64"/>
        <v>158.16284262443412</v>
      </c>
      <c r="P241" s="103"/>
      <c r="Q241" s="190">
        <v>0</v>
      </c>
      <c r="R241" s="103"/>
      <c r="S241" s="190">
        <v>0</v>
      </c>
      <c r="T241" s="103"/>
      <c r="U241" s="190">
        <v>0</v>
      </c>
      <c r="V241" s="103"/>
      <c r="W241" s="190">
        <v>0</v>
      </c>
      <c r="X241" s="103"/>
      <c r="Y241" s="190">
        <v>0</v>
      </c>
      <c r="Z241" s="103"/>
      <c r="AA241" s="190">
        <v>0</v>
      </c>
      <c r="AB241" s="103"/>
      <c r="AC241" s="103"/>
      <c r="AD241" s="190">
        <v>0</v>
      </c>
      <c r="AE241" s="103"/>
      <c r="AF241" s="190">
        <v>0</v>
      </c>
      <c r="AG241" s="103"/>
      <c r="AH241" s="193">
        <f t="shared" si="65"/>
        <v>0</v>
      </c>
      <c r="AI241" s="103"/>
      <c r="AJ241" s="188">
        <v>0</v>
      </c>
      <c r="AK241" s="103"/>
      <c r="AL241" s="190">
        <f t="shared" si="66"/>
        <v>1297060</v>
      </c>
      <c r="AM241" s="103"/>
      <c r="AN241" s="190">
        <v>0</v>
      </c>
      <c r="AO241" s="103"/>
      <c r="AP241" s="193">
        <f t="shared" si="67"/>
        <v>0</v>
      </c>
      <c r="AQ241" s="103"/>
      <c r="AR241" s="190">
        <v>0</v>
      </c>
      <c r="AS241" s="103"/>
      <c r="AT241" s="193">
        <f t="shared" si="68"/>
        <v>0</v>
      </c>
      <c r="AU241" s="103"/>
      <c r="AV241" s="190">
        <v>0</v>
      </c>
      <c r="AW241" s="103"/>
      <c r="AX241" s="193">
        <f t="shared" si="69"/>
        <v>0</v>
      </c>
      <c r="AY241" s="103"/>
      <c r="AZ241" s="190">
        <v>0</v>
      </c>
      <c r="BA241" s="103"/>
      <c r="BB241" s="103">
        <v>29</v>
      </c>
      <c r="BC241" s="103"/>
      <c r="BD241" s="190">
        <v>4650</v>
      </c>
      <c r="BE241" s="103"/>
      <c r="BF241" s="190">
        <f t="shared" si="70"/>
        <v>4650</v>
      </c>
      <c r="BG241" s="103"/>
      <c r="BH241" s="190">
        <f t="shared" si="71"/>
        <v>4650</v>
      </c>
      <c r="BI241" s="103"/>
      <c r="BJ241" s="190">
        <f t="shared" si="72"/>
        <v>0</v>
      </c>
    </row>
    <row r="242" spans="1:62" ht="9.75" customHeight="1" x14ac:dyDescent="0.25">
      <c r="A242" s="94">
        <v>30</v>
      </c>
      <c r="B242" s="95"/>
      <c r="C242" s="8" t="s">
        <v>241</v>
      </c>
      <c r="D242" s="103"/>
      <c r="E242" s="190">
        <v>36301</v>
      </c>
      <c r="F242" s="103"/>
      <c r="G242" s="193">
        <f t="shared" si="61"/>
        <v>5.6738043138480778</v>
      </c>
      <c r="H242" s="103"/>
      <c r="I242" s="193">
        <f t="shared" si="62"/>
        <v>27.959388133586739</v>
      </c>
      <c r="J242" s="103"/>
      <c r="K242" s="190">
        <v>555481</v>
      </c>
      <c r="L242" s="103"/>
      <c r="M242" s="193">
        <f t="shared" si="63"/>
        <v>86.821037824320101</v>
      </c>
      <c r="N242" s="103"/>
      <c r="O242" s="193">
        <f t="shared" si="64"/>
        <v>51.968993470889536</v>
      </c>
      <c r="P242" s="103"/>
      <c r="Q242" s="190">
        <v>0</v>
      </c>
      <c r="R242" s="103"/>
      <c r="S242" s="190">
        <v>0</v>
      </c>
      <c r="T242" s="103"/>
      <c r="U242" s="190">
        <v>0</v>
      </c>
      <c r="V242" s="103"/>
      <c r="W242" s="190">
        <v>0</v>
      </c>
      <c r="X242" s="103"/>
      <c r="Y242" s="190">
        <v>0</v>
      </c>
      <c r="Z242" s="103"/>
      <c r="AA242" s="190">
        <v>0</v>
      </c>
      <c r="AB242" s="103"/>
      <c r="AC242" s="103"/>
      <c r="AD242" s="190">
        <v>0</v>
      </c>
      <c r="AE242" s="103"/>
      <c r="AF242" s="190">
        <v>0</v>
      </c>
      <c r="AG242" s="103"/>
      <c r="AH242" s="193">
        <f t="shared" si="65"/>
        <v>0</v>
      </c>
      <c r="AI242" s="103"/>
      <c r="AJ242" s="188">
        <v>0</v>
      </c>
      <c r="AK242" s="103"/>
      <c r="AL242" s="190">
        <f t="shared" si="66"/>
        <v>591782</v>
      </c>
      <c r="AM242" s="103"/>
      <c r="AN242" s="190">
        <v>0</v>
      </c>
      <c r="AO242" s="103"/>
      <c r="AP242" s="193">
        <f t="shared" si="67"/>
        <v>0</v>
      </c>
      <c r="AQ242" s="103"/>
      <c r="AR242" s="190">
        <v>0</v>
      </c>
      <c r="AS242" s="103"/>
      <c r="AT242" s="193">
        <f t="shared" si="68"/>
        <v>0</v>
      </c>
      <c r="AU242" s="103"/>
      <c r="AV242" s="190">
        <v>0</v>
      </c>
      <c r="AW242" s="103"/>
      <c r="AX242" s="193">
        <f t="shared" si="69"/>
        <v>0</v>
      </c>
      <c r="AY242" s="103"/>
      <c r="AZ242" s="190">
        <v>0</v>
      </c>
      <c r="BA242" s="103"/>
      <c r="BB242" s="103">
        <v>30</v>
      </c>
      <c r="BC242" s="103"/>
      <c r="BD242" s="190">
        <v>6398</v>
      </c>
      <c r="BE242" s="103"/>
      <c r="BF242" s="190">
        <f t="shared" si="70"/>
        <v>6398</v>
      </c>
      <c r="BG242" s="103"/>
      <c r="BH242" s="190">
        <f t="shared" si="71"/>
        <v>6398</v>
      </c>
      <c r="BI242" s="103"/>
      <c r="BJ242" s="190">
        <f t="shared" si="72"/>
        <v>0</v>
      </c>
    </row>
    <row r="243" spans="1:62" ht="9.75" customHeight="1" x14ac:dyDescent="0.25">
      <c r="A243" s="94">
        <v>31</v>
      </c>
      <c r="B243" s="95"/>
      <c r="C243" s="8" t="s">
        <v>208</v>
      </c>
      <c r="D243" s="103"/>
      <c r="E243" s="190">
        <v>60254</v>
      </c>
      <c r="F243" s="103"/>
      <c r="G243" s="193">
        <f t="shared" ref="G243:G250" si="73">(E243/$BD243)</f>
        <v>13.022260644045819</v>
      </c>
      <c r="H243" s="103"/>
      <c r="I243" s="193">
        <f t="shared" si="62"/>
        <v>64.171130970266532</v>
      </c>
      <c r="J243" s="103"/>
      <c r="K243" s="190">
        <v>792074</v>
      </c>
      <c r="L243" s="103"/>
      <c r="M243" s="193">
        <f t="shared" ref="M243:M250" si="74">(K243/$BD243)</f>
        <v>171.18521720337151</v>
      </c>
      <c r="N243" s="103"/>
      <c r="O243" s="193">
        <f t="shared" si="64"/>
        <v>102.46737032971522</v>
      </c>
      <c r="P243" s="103"/>
      <c r="Q243" s="190">
        <v>0</v>
      </c>
      <c r="R243" s="103"/>
      <c r="S243" s="190">
        <v>0</v>
      </c>
      <c r="T243" s="103"/>
      <c r="U243" s="190">
        <v>0</v>
      </c>
      <c r="V243" s="103"/>
      <c r="W243" s="190">
        <v>0</v>
      </c>
      <c r="X243" s="103"/>
      <c r="Y243" s="190">
        <v>0</v>
      </c>
      <c r="Z243" s="103"/>
      <c r="AA243" s="190">
        <v>0</v>
      </c>
      <c r="AB243" s="103"/>
      <c r="AC243" s="103"/>
      <c r="AD243" s="190">
        <v>0</v>
      </c>
      <c r="AE243" s="103"/>
      <c r="AF243" s="190">
        <v>0</v>
      </c>
      <c r="AG243" s="103"/>
      <c r="AH243" s="193">
        <f t="shared" ref="AH243:AH250" si="75">(AF243/$BD243)</f>
        <v>0</v>
      </c>
      <c r="AI243" s="103"/>
      <c r="AJ243" s="188">
        <v>0</v>
      </c>
      <c r="AK243" s="103"/>
      <c r="AL243" s="190">
        <f t="shared" ref="AL243:AL250" si="76">(E243+K243+AF243)</f>
        <v>852328</v>
      </c>
      <c r="AM243" s="103"/>
      <c r="AN243" s="190">
        <v>0</v>
      </c>
      <c r="AO243" s="103"/>
      <c r="AP243" s="193">
        <f t="shared" ref="AP243:AP250" si="77">IF($AL243,AN243/$AL243*100,0)</f>
        <v>0</v>
      </c>
      <c r="AQ243" s="103"/>
      <c r="AR243" s="190">
        <v>0</v>
      </c>
      <c r="AS243" s="103"/>
      <c r="AT243" s="193">
        <f t="shared" ref="AT243:AT250" si="78">IF($AL243,AR243/$AL243*100,0)</f>
        <v>0</v>
      </c>
      <c r="AU243" s="103"/>
      <c r="AV243" s="190">
        <v>0</v>
      </c>
      <c r="AW243" s="103"/>
      <c r="AX243" s="193">
        <f t="shared" ref="AX243:AX250" si="79">IF($AL243,AV243/$AL243*100,0)</f>
        <v>0</v>
      </c>
      <c r="AY243" s="103"/>
      <c r="AZ243" s="190">
        <v>0</v>
      </c>
      <c r="BA243" s="103"/>
      <c r="BB243" s="103">
        <v>31</v>
      </c>
      <c r="BC243" s="103"/>
      <c r="BD243" s="190">
        <v>4627</v>
      </c>
      <c r="BE243" s="103"/>
      <c r="BF243" s="190">
        <f t="shared" si="70"/>
        <v>4627</v>
      </c>
      <c r="BG243" s="103"/>
      <c r="BH243" s="190">
        <f t="shared" si="71"/>
        <v>4627</v>
      </c>
      <c r="BI243" s="103"/>
      <c r="BJ243" s="190">
        <f t="shared" si="72"/>
        <v>0</v>
      </c>
    </row>
    <row r="244" spans="1:62" ht="9.75" customHeight="1" x14ac:dyDescent="0.25">
      <c r="A244" s="94">
        <v>32</v>
      </c>
      <c r="B244" s="95"/>
      <c r="C244" s="8" t="s">
        <v>242</v>
      </c>
      <c r="D244" s="103"/>
      <c r="E244" s="190">
        <v>580386</v>
      </c>
      <c r="F244" s="103"/>
      <c r="G244" s="193">
        <f t="shared" si="73"/>
        <v>36.997896347293938</v>
      </c>
      <c r="H244" s="103"/>
      <c r="I244" s="193">
        <f t="shared" si="62"/>
        <v>182.31833297025133</v>
      </c>
      <c r="J244" s="103"/>
      <c r="K244" s="190">
        <v>4429363</v>
      </c>
      <c r="L244" s="103"/>
      <c r="M244" s="193">
        <f t="shared" si="74"/>
        <v>282.35883215401287</v>
      </c>
      <c r="N244" s="103"/>
      <c r="O244" s="193">
        <f t="shared" si="64"/>
        <v>169.01323311006854</v>
      </c>
      <c r="P244" s="103"/>
      <c r="Q244" s="190">
        <v>0</v>
      </c>
      <c r="R244" s="103"/>
      <c r="S244" s="190">
        <v>0</v>
      </c>
      <c r="T244" s="103"/>
      <c r="U244" s="190">
        <v>0</v>
      </c>
      <c r="V244" s="103"/>
      <c r="W244" s="190">
        <v>0</v>
      </c>
      <c r="X244" s="103"/>
      <c r="Y244" s="190">
        <v>0</v>
      </c>
      <c r="Z244" s="103"/>
      <c r="AA244" s="190">
        <v>0</v>
      </c>
      <c r="AB244" s="103"/>
      <c r="AC244" s="103"/>
      <c r="AD244" s="190">
        <v>0</v>
      </c>
      <c r="AE244" s="103"/>
      <c r="AF244" s="190">
        <v>0</v>
      </c>
      <c r="AG244" s="103"/>
      <c r="AH244" s="193">
        <f t="shared" si="75"/>
        <v>0</v>
      </c>
      <c r="AI244" s="103"/>
      <c r="AJ244" s="188">
        <v>0</v>
      </c>
      <c r="AK244" s="103"/>
      <c r="AL244" s="190">
        <f t="shared" si="76"/>
        <v>5009749</v>
      </c>
      <c r="AM244" s="103"/>
      <c r="AN244" s="190">
        <v>0</v>
      </c>
      <c r="AO244" s="103"/>
      <c r="AP244" s="193">
        <f t="shared" si="77"/>
        <v>0</v>
      </c>
      <c r="AQ244" s="103"/>
      <c r="AR244" s="190">
        <v>0</v>
      </c>
      <c r="AS244" s="103"/>
      <c r="AT244" s="193">
        <f t="shared" si="78"/>
        <v>0</v>
      </c>
      <c r="AU244" s="103"/>
      <c r="AV244" s="190">
        <v>0</v>
      </c>
      <c r="AW244" s="103"/>
      <c r="AX244" s="193">
        <f t="shared" si="79"/>
        <v>0</v>
      </c>
      <c r="AY244" s="103"/>
      <c r="AZ244" s="190">
        <v>50037</v>
      </c>
      <c r="BA244" s="103"/>
      <c r="BB244" s="103">
        <v>32</v>
      </c>
      <c r="BC244" s="103"/>
      <c r="BD244" s="190">
        <v>15687</v>
      </c>
      <c r="BE244" s="103"/>
      <c r="BF244" s="190">
        <f t="shared" si="70"/>
        <v>15687</v>
      </c>
      <c r="BG244" s="103"/>
      <c r="BH244" s="190">
        <f t="shared" si="71"/>
        <v>15687</v>
      </c>
      <c r="BI244" s="103"/>
      <c r="BJ244" s="190">
        <f t="shared" si="72"/>
        <v>0</v>
      </c>
    </row>
    <row r="245" spans="1:62" ht="9.75" customHeight="1" x14ac:dyDescent="0.25">
      <c r="A245" s="94">
        <v>33</v>
      </c>
      <c r="B245" s="95"/>
      <c r="C245" s="8" t="s">
        <v>243</v>
      </c>
      <c r="D245" s="103"/>
      <c r="E245" s="190">
        <v>120215</v>
      </c>
      <c r="F245" s="103"/>
      <c r="G245" s="193">
        <f t="shared" si="73"/>
        <v>14.845023462583354</v>
      </c>
      <c r="H245" s="103"/>
      <c r="I245" s="193">
        <f t="shared" si="62"/>
        <v>73.153346482101341</v>
      </c>
      <c r="J245" s="103"/>
      <c r="K245" s="190">
        <v>448069</v>
      </c>
      <c r="L245" s="103"/>
      <c r="M245" s="193">
        <f t="shared" si="74"/>
        <v>55.330822425290194</v>
      </c>
      <c r="N245" s="103"/>
      <c r="O245" s="193">
        <f t="shared" si="64"/>
        <v>33.119704871270031</v>
      </c>
      <c r="P245" s="103"/>
      <c r="Q245" s="190">
        <v>0</v>
      </c>
      <c r="R245" s="103"/>
      <c r="S245" s="190">
        <v>0</v>
      </c>
      <c r="T245" s="103"/>
      <c r="U245" s="190">
        <v>0</v>
      </c>
      <c r="V245" s="103"/>
      <c r="W245" s="190">
        <v>0</v>
      </c>
      <c r="X245" s="103"/>
      <c r="Y245" s="190">
        <v>0</v>
      </c>
      <c r="Z245" s="103"/>
      <c r="AA245" s="190">
        <v>0</v>
      </c>
      <c r="AB245" s="103"/>
      <c r="AC245" s="103"/>
      <c r="AD245" s="190">
        <v>0</v>
      </c>
      <c r="AE245" s="103"/>
      <c r="AF245" s="190">
        <v>0</v>
      </c>
      <c r="AG245" s="103"/>
      <c r="AH245" s="193">
        <f t="shared" si="75"/>
        <v>0</v>
      </c>
      <c r="AI245" s="103"/>
      <c r="AJ245" s="188">
        <v>0</v>
      </c>
      <c r="AK245" s="103"/>
      <c r="AL245" s="190">
        <f t="shared" si="76"/>
        <v>568284</v>
      </c>
      <c r="AM245" s="103"/>
      <c r="AN245" s="190">
        <v>0</v>
      </c>
      <c r="AO245" s="103"/>
      <c r="AP245" s="193">
        <f t="shared" si="77"/>
        <v>0</v>
      </c>
      <c r="AQ245" s="103"/>
      <c r="AR245" s="190">
        <v>0</v>
      </c>
      <c r="AS245" s="103"/>
      <c r="AT245" s="193">
        <f t="shared" si="78"/>
        <v>0</v>
      </c>
      <c r="AU245" s="103"/>
      <c r="AV245" s="190">
        <v>0</v>
      </c>
      <c r="AW245" s="103"/>
      <c r="AX245" s="193">
        <f t="shared" si="79"/>
        <v>0</v>
      </c>
      <c r="AY245" s="103"/>
      <c r="AZ245" s="190">
        <v>0</v>
      </c>
      <c r="BA245" s="103"/>
      <c r="BB245" s="103">
        <v>33</v>
      </c>
      <c r="BC245" s="103"/>
      <c r="BD245" s="190">
        <v>8098</v>
      </c>
      <c r="BE245" s="103"/>
      <c r="BF245" s="190">
        <f t="shared" si="70"/>
        <v>8098</v>
      </c>
      <c r="BG245" s="103"/>
      <c r="BH245" s="190">
        <f t="shared" si="71"/>
        <v>8098</v>
      </c>
      <c r="BI245" s="103"/>
      <c r="BJ245" s="190">
        <f t="shared" si="72"/>
        <v>0</v>
      </c>
    </row>
    <row r="246" spans="1:62" ht="9.75" customHeight="1" x14ac:dyDescent="0.25">
      <c r="A246" s="94">
        <v>34</v>
      </c>
      <c r="B246" s="95"/>
      <c r="C246" s="8" t="s">
        <v>244</v>
      </c>
      <c r="D246" s="103"/>
      <c r="E246" s="190">
        <v>193157</v>
      </c>
      <c r="F246" s="103"/>
      <c r="G246" s="193">
        <f t="shared" si="73"/>
        <v>20.097492456560193</v>
      </c>
      <c r="H246" s="103"/>
      <c r="I246" s="193">
        <f t="shared" si="62"/>
        <v>99.036477295019353</v>
      </c>
      <c r="J246" s="103"/>
      <c r="K246" s="190">
        <v>1099713</v>
      </c>
      <c r="L246" s="103"/>
      <c r="M246" s="193">
        <f t="shared" si="74"/>
        <v>114.42232858183331</v>
      </c>
      <c r="N246" s="103"/>
      <c r="O246" s="193">
        <f t="shared" si="64"/>
        <v>68.490464938068015</v>
      </c>
      <c r="P246" s="103"/>
      <c r="Q246" s="190">
        <v>0</v>
      </c>
      <c r="R246" s="103"/>
      <c r="S246" s="190">
        <v>0</v>
      </c>
      <c r="T246" s="103"/>
      <c r="U246" s="190">
        <v>0</v>
      </c>
      <c r="V246" s="103"/>
      <c r="W246" s="190">
        <v>0</v>
      </c>
      <c r="X246" s="103"/>
      <c r="Y246" s="190">
        <v>0</v>
      </c>
      <c r="Z246" s="103"/>
      <c r="AA246" s="190">
        <v>0</v>
      </c>
      <c r="AB246" s="103"/>
      <c r="AC246" s="103"/>
      <c r="AD246" s="190">
        <v>0</v>
      </c>
      <c r="AE246" s="103"/>
      <c r="AF246" s="190">
        <v>0</v>
      </c>
      <c r="AG246" s="103"/>
      <c r="AH246" s="193">
        <f t="shared" si="75"/>
        <v>0</v>
      </c>
      <c r="AI246" s="103"/>
      <c r="AJ246" s="188">
        <v>0</v>
      </c>
      <c r="AK246" s="103"/>
      <c r="AL246" s="190">
        <f t="shared" si="76"/>
        <v>1292870</v>
      </c>
      <c r="AM246" s="103"/>
      <c r="AN246" s="190">
        <v>0</v>
      </c>
      <c r="AO246" s="103"/>
      <c r="AP246" s="193">
        <f t="shared" si="77"/>
        <v>0</v>
      </c>
      <c r="AQ246" s="103"/>
      <c r="AR246" s="190">
        <v>0</v>
      </c>
      <c r="AS246" s="103"/>
      <c r="AT246" s="193">
        <f t="shared" si="78"/>
        <v>0</v>
      </c>
      <c r="AU246" s="103"/>
      <c r="AV246" s="190">
        <v>0</v>
      </c>
      <c r="AW246" s="103"/>
      <c r="AX246" s="193">
        <f t="shared" si="79"/>
        <v>0</v>
      </c>
      <c r="AY246" s="103"/>
      <c r="AZ246" s="190">
        <v>0</v>
      </c>
      <c r="BA246" s="103"/>
      <c r="BB246" s="103">
        <v>34</v>
      </c>
      <c r="BC246" s="103"/>
      <c r="BD246" s="190">
        <v>9611</v>
      </c>
      <c r="BE246" s="103"/>
      <c r="BF246" s="190">
        <f t="shared" si="70"/>
        <v>9611</v>
      </c>
      <c r="BG246" s="103"/>
      <c r="BH246" s="190">
        <f t="shared" si="71"/>
        <v>9611</v>
      </c>
      <c r="BI246" s="103"/>
      <c r="BJ246" s="190">
        <f t="shared" si="72"/>
        <v>0</v>
      </c>
    </row>
    <row r="247" spans="1:62" ht="9.75" customHeight="1" x14ac:dyDescent="0.25">
      <c r="A247" s="94">
        <v>35</v>
      </c>
      <c r="B247" s="95"/>
      <c r="C247" s="8" t="s">
        <v>245</v>
      </c>
      <c r="D247" s="103"/>
      <c r="E247" s="190">
        <v>148493</v>
      </c>
      <c r="F247" s="103"/>
      <c r="G247" s="193">
        <f t="shared" si="73"/>
        <v>44.916212946158502</v>
      </c>
      <c r="H247" s="103"/>
      <c r="I247" s="193">
        <f t="shared" si="62"/>
        <v>221.3382347691072</v>
      </c>
      <c r="J247" s="103"/>
      <c r="K247" s="190">
        <v>515246</v>
      </c>
      <c r="L247" s="103"/>
      <c r="M247" s="193">
        <f t="shared" si="74"/>
        <v>155.85178463399879</v>
      </c>
      <c r="N247" s="103"/>
      <c r="O247" s="193">
        <f t="shared" si="64"/>
        <v>93.289144901259917</v>
      </c>
      <c r="P247" s="103"/>
      <c r="Q247" s="190">
        <v>0</v>
      </c>
      <c r="R247" s="103"/>
      <c r="S247" s="190">
        <v>295745</v>
      </c>
      <c r="T247" s="103"/>
      <c r="U247" s="190">
        <v>0</v>
      </c>
      <c r="V247" s="103"/>
      <c r="W247" s="190">
        <v>0</v>
      </c>
      <c r="X247" s="103"/>
      <c r="Y247" s="190">
        <v>0</v>
      </c>
      <c r="Z247" s="103"/>
      <c r="AA247" s="190">
        <v>0</v>
      </c>
      <c r="AB247" s="103"/>
      <c r="AC247" s="103"/>
      <c r="AD247" s="190">
        <v>0</v>
      </c>
      <c r="AE247" s="103"/>
      <c r="AF247" s="190">
        <v>0</v>
      </c>
      <c r="AG247" s="103"/>
      <c r="AH247" s="193">
        <f t="shared" si="75"/>
        <v>0</v>
      </c>
      <c r="AI247" s="103"/>
      <c r="AJ247" s="188">
        <v>0</v>
      </c>
      <c r="AK247" s="103"/>
      <c r="AL247" s="190">
        <f t="shared" si="76"/>
        <v>663739</v>
      </c>
      <c r="AM247" s="103"/>
      <c r="AN247" s="190">
        <v>0</v>
      </c>
      <c r="AO247" s="103"/>
      <c r="AP247" s="193">
        <f t="shared" si="77"/>
        <v>0</v>
      </c>
      <c r="AQ247" s="103"/>
      <c r="AR247" s="190">
        <v>0</v>
      </c>
      <c r="AS247" s="103"/>
      <c r="AT247" s="193">
        <f t="shared" si="78"/>
        <v>0</v>
      </c>
      <c r="AU247" s="103"/>
      <c r="AV247" s="190">
        <v>0</v>
      </c>
      <c r="AW247" s="103"/>
      <c r="AX247" s="193">
        <f t="shared" si="79"/>
        <v>0</v>
      </c>
      <c r="AY247" s="103"/>
      <c r="AZ247" s="190">
        <v>0</v>
      </c>
      <c r="BA247" s="103"/>
      <c r="BB247" s="103">
        <v>35</v>
      </c>
      <c r="BC247" s="103"/>
      <c r="BD247" s="190">
        <v>3306</v>
      </c>
      <c r="BE247" s="103"/>
      <c r="BF247" s="190">
        <f t="shared" si="70"/>
        <v>3306</v>
      </c>
      <c r="BG247" s="103"/>
      <c r="BH247" s="190">
        <f t="shared" si="71"/>
        <v>3306</v>
      </c>
      <c r="BI247" s="103"/>
      <c r="BJ247" s="190">
        <f t="shared" si="72"/>
        <v>0</v>
      </c>
    </row>
    <row r="248" spans="1:62" ht="9.75" customHeight="1" x14ac:dyDescent="0.25">
      <c r="A248" s="94">
        <v>36</v>
      </c>
      <c r="B248" s="95"/>
      <c r="C248" s="8" t="s">
        <v>212</v>
      </c>
      <c r="D248" s="103"/>
      <c r="E248" s="190">
        <v>34709</v>
      </c>
      <c r="F248" s="103"/>
      <c r="G248" s="193">
        <f>(E248/$BD248)</f>
        <v>10.562690200852099</v>
      </c>
      <c r="H248" s="103"/>
      <c r="I248" s="193">
        <f t="shared" si="62"/>
        <v>52.050853135638256</v>
      </c>
      <c r="J248" s="103"/>
      <c r="K248" s="190">
        <v>403282</v>
      </c>
      <c r="L248" s="103"/>
      <c r="M248" s="193">
        <f>(K248/$BD248)</f>
        <v>122.72732805842971</v>
      </c>
      <c r="N248" s="103"/>
      <c r="O248" s="193">
        <f t="shared" si="64"/>
        <v>73.461638681099217</v>
      </c>
      <c r="P248" s="103"/>
      <c r="Q248" s="190">
        <v>0</v>
      </c>
      <c r="R248" s="103"/>
      <c r="S248" s="190">
        <v>163530</v>
      </c>
      <c r="T248" s="103"/>
      <c r="U248" s="190">
        <v>61105</v>
      </c>
      <c r="V248" s="103"/>
      <c r="W248" s="190">
        <v>0</v>
      </c>
      <c r="X248" s="103"/>
      <c r="Y248" s="190">
        <v>0</v>
      </c>
      <c r="Z248" s="103"/>
      <c r="AA248" s="190">
        <v>0</v>
      </c>
      <c r="AB248" s="103"/>
      <c r="AC248" s="103"/>
      <c r="AD248" s="190">
        <v>17153</v>
      </c>
      <c r="AE248" s="103"/>
      <c r="AF248" s="190">
        <v>0</v>
      </c>
      <c r="AG248" s="103"/>
      <c r="AH248" s="193">
        <f>(AF248/$BD248)</f>
        <v>0</v>
      </c>
      <c r="AI248" s="103"/>
      <c r="AJ248" s="188">
        <v>0</v>
      </c>
      <c r="AK248" s="103"/>
      <c r="AL248" s="190">
        <f>(E248+K248+AF248)</f>
        <v>437991</v>
      </c>
      <c r="AM248" s="103"/>
      <c r="AN248" s="190">
        <v>0</v>
      </c>
      <c r="AO248" s="103"/>
      <c r="AP248" s="193">
        <f>IF($AL248,AN248/$AL248*100,0)</f>
        <v>0</v>
      </c>
      <c r="AQ248" s="103"/>
      <c r="AR248" s="190">
        <v>0</v>
      </c>
      <c r="AS248" s="103"/>
      <c r="AT248" s="193">
        <f>IF($AL248,AR248/$AL248*100,0)</f>
        <v>0</v>
      </c>
      <c r="AU248" s="103"/>
      <c r="AV248" s="190">
        <v>0</v>
      </c>
      <c r="AW248" s="103"/>
      <c r="AX248" s="193">
        <f>IF($AL248,AV248/$AL248*100,0)</f>
        <v>0</v>
      </c>
      <c r="AY248" s="103"/>
      <c r="AZ248" s="190">
        <v>0</v>
      </c>
      <c r="BA248" s="103"/>
      <c r="BB248" s="103">
        <v>36</v>
      </c>
      <c r="BC248" s="103"/>
      <c r="BD248" s="190">
        <v>3286</v>
      </c>
      <c r="BE248" s="103"/>
      <c r="BF248" s="190">
        <f t="shared" si="70"/>
        <v>3286</v>
      </c>
      <c r="BG248" s="103"/>
      <c r="BH248" s="190">
        <f t="shared" si="71"/>
        <v>3286</v>
      </c>
      <c r="BI248" s="103"/>
      <c r="BJ248" s="190">
        <f t="shared" si="72"/>
        <v>0</v>
      </c>
    </row>
    <row r="249" spans="1:62" ht="9.75" customHeight="1" x14ac:dyDescent="0.25">
      <c r="A249" s="94">
        <v>37</v>
      </c>
      <c r="B249" s="95"/>
      <c r="C249" s="8" t="s">
        <v>246</v>
      </c>
      <c r="D249" s="103"/>
      <c r="E249" s="190">
        <v>79710</v>
      </c>
      <c r="F249" s="103"/>
      <c r="G249" s="193">
        <f>(E249/$BD249)</f>
        <v>15.638610947616245</v>
      </c>
      <c r="H249" s="103"/>
      <c r="I249" s="193">
        <f t="shared" si="62"/>
        <v>77.063989021858433</v>
      </c>
      <c r="J249" s="103"/>
      <c r="K249" s="190">
        <v>837918</v>
      </c>
      <c r="L249" s="103"/>
      <c r="M249" s="193">
        <f>(K249/$BD249)</f>
        <v>164.39434961742202</v>
      </c>
      <c r="N249" s="103"/>
      <c r="O249" s="193">
        <f t="shared" si="64"/>
        <v>98.4025196658704</v>
      </c>
      <c r="P249" s="103"/>
      <c r="Q249" s="190">
        <v>0</v>
      </c>
      <c r="R249" s="103"/>
      <c r="S249" s="190">
        <v>0</v>
      </c>
      <c r="T249" s="103"/>
      <c r="U249" s="190">
        <v>0</v>
      </c>
      <c r="V249" s="103"/>
      <c r="W249" s="190">
        <v>0</v>
      </c>
      <c r="X249" s="103"/>
      <c r="Y249" s="190">
        <v>0</v>
      </c>
      <c r="Z249" s="103"/>
      <c r="AA249" s="190">
        <v>0</v>
      </c>
      <c r="AB249" s="103"/>
      <c r="AC249" s="103"/>
      <c r="AD249" s="190">
        <v>0</v>
      </c>
      <c r="AE249" s="103"/>
      <c r="AF249" s="190">
        <v>0</v>
      </c>
      <c r="AG249" s="103"/>
      <c r="AH249" s="193">
        <f>(AF249/$BD249)</f>
        <v>0</v>
      </c>
      <c r="AI249" s="103"/>
      <c r="AJ249" s="188">
        <v>0</v>
      </c>
      <c r="AK249" s="103"/>
      <c r="AL249" s="190">
        <f>(E249+K249+AF249)</f>
        <v>917628</v>
      </c>
      <c r="AM249" s="103"/>
      <c r="AN249" s="190">
        <v>0</v>
      </c>
      <c r="AO249" s="103"/>
      <c r="AP249" s="193">
        <f>IF($AL249,AN249/$AL249*100,0)</f>
        <v>0</v>
      </c>
      <c r="AQ249" s="103"/>
      <c r="AR249" s="190">
        <v>0</v>
      </c>
      <c r="AS249" s="103"/>
      <c r="AT249" s="193">
        <f>IF($AL249,AR249/$AL249*100,0)</f>
        <v>0</v>
      </c>
      <c r="AU249" s="103"/>
      <c r="AV249" s="190">
        <v>0</v>
      </c>
      <c r="AW249" s="103"/>
      <c r="AX249" s="193">
        <f>IF($AL249,AV249/$AL249*100,0)</f>
        <v>0</v>
      </c>
      <c r="AY249" s="103"/>
      <c r="AZ249" s="190">
        <v>0</v>
      </c>
      <c r="BA249" s="103"/>
      <c r="BB249" s="103">
        <v>37</v>
      </c>
      <c r="BC249" s="103"/>
      <c r="BD249" s="190">
        <v>5097</v>
      </c>
      <c r="BE249" s="103"/>
      <c r="BF249" s="190">
        <f t="shared" si="70"/>
        <v>5097</v>
      </c>
      <c r="BG249" s="103"/>
      <c r="BH249" s="190">
        <f t="shared" si="71"/>
        <v>5097</v>
      </c>
      <c r="BI249" s="103"/>
      <c r="BJ249" s="190">
        <f t="shared" si="72"/>
        <v>0</v>
      </c>
    </row>
    <row r="250" spans="1:62" ht="9.75" customHeight="1" x14ac:dyDescent="0.25">
      <c r="A250" s="126">
        <v>38</v>
      </c>
      <c r="B250" s="95"/>
      <c r="C250" s="9" t="s">
        <v>247</v>
      </c>
      <c r="D250" s="103"/>
      <c r="E250" s="191">
        <v>1620186</v>
      </c>
      <c r="F250" s="103"/>
      <c r="G250" s="193">
        <f t="shared" si="73"/>
        <v>197.31896236755571</v>
      </c>
      <c r="H250" s="112"/>
      <c r="I250" s="193">
        <f t="shared" si="62"/>
        <v>972.34891261334508</v>
      </c>
      <c r="J250" s="103"/>
      <c r="K250" s="191">
        <v>3919299</v>
      </c>
      <c r="L250" s="103"/>
      <c r="M250" s="193">
        <f t="shared" si="74"/>
        <v>477.3229813664596</v>
      </c>
      <c r="N250" s="112"/>
      <c r="O250" s="193">
        <f t="shared" si="64"/>
        <v>285.71410252355298</v>
      </c>
      <c r="P250" s="103"/>
      <c r="Q250" s="191">
        <v>0</v>
      </c>
      <c r="R250" s="103"/>
      <c r="S250" s="191">
        <v>273571</v>
      </c>
      <c r="T250" s="103"/>
      <c r="U250" s="191">
        <v>0</v>
      </c>
      <c r="V250" s="103"/>
      <c r="W250" s="191">
        <v>0</v>
      </c>
      <c r="X250" s="103"/>
      <c r="Y250" s="191">
        <v>0</v>
      </c>
      <c r="Z250" s="103"/>
      <c r="AA250" s="191">
        <v>0</v>
      </c>
      <c r="AB250" s="103"/>
      <c r="AC250" s="103"/>
      <c r="AD250" s="191">
        <v>0</v>
      </c>
      <c r="AE250" s="103"/>
      <c r="AF250" s="191">
        <v>0</v>
      </c>
      <c r="AG250" s="103"/>
      <c r="AH250" s="193">
        <f t="shared" si="75"/>
        <v>0</v>
      </c>
      <c r="AI250" s="112"/>
      <c r="AJ250" s="188">
        <v>0</v>
      </c>
      <c r="AK250" s="103"/>
      <c r="AL250" s="191">
        <f t="shared" si="76"/>
        <v>5539485</v>
      </c>
      <c r="AM250" s="103"/>
      <c r="AN250" s="191">
        <v>0</v>
      </c>
      <c r="AO250" s="103"/>
      <c r="AP250" s="193">
        <f t="shared" si="77"/>
        <v>0</v>
      </c>
      <c r="AQ250" s="103"/>
      <c r="AR250" s="191">
        <v>0</v>
      </c>
      <c r="AS250" s="103"/>
      <c r="AT250" s="193">
        <f t="shared" si="78"/>
        <v>0</v>
      </c>
      <c r="AU250" s="103"/>
      <c r="AV250" s="191">
        <v>0</v>
      </c>
      <c r="AW250" s="103"/>
      <c r="AX250" s="193">
        <f t="shared" si="79"/>
        <v>0</v>
      </c>
      <c r="AY250" s="103"/>
      <c r="AZ250" s="191">
        <v>22366</v>
      </c>
      <c r="BA250" s="103"/>
      <c r="BB250" s="109">
        <v>38</v>
      </c>
      <c r="BC250" s="103"/>
      <c r="BD250" s="191">
        <v>8211</v>
      </c>
      <c r="BE250" s="103"/>
      <c r="BF250" s="191">
        <f t="shared" si="70"/>
        <v>8211</v>
      </c>
      <c r="BG250" s="103"/>
      <c r="BH250" s="191">
        <f t="shared" si="71"/>
        <v>8211</v>
      </c>
      <c r="BI250" s="103"/>
      <c r="BJ250" s="191">
        <f t="shared" si="72"/>
        <v>0</v>
      </c>
    </row>
    <row r="251" spans="1:62" ht="8.85" customHeight="1" x14ac:dyDescent="0.25">
      <c r="A251" s="103"/>
      <c r="B251" s="103"/>
      <c r="C251" s="103"/>
      <c r="D251" s="103"/>
      <c r="E251" s="103"/>
      <c r="F251" s="103"/>
      <c r="G251" s="112"/>
      <c r="H251" s="112"/>
      <c r="I251" s="112"/>
      <c r="J251" s="103"/>
      <c r="K251" s="103"/>
      <c r="L251" s="103"/>
      <c r="M251" s="112"/>
      <c r="N251" s="112"/>
      <c r="O251" s="112"/>
      <c r="P251" s="103"/>
      <c r="Q251" s="103"/>
      <c r="R251" s="103"/>
      <c r="S251" s="103"/>
      <c r="T251" s="103"/>
      <c r="U251" s="103"/>
      <c r="V251" s="103"/>
      <c r="W251" s="103"/>
      <c r="X251" s="103"/>
      <c r="Y251" s="103"/>
      <c r="Z251" s="103"/>
      <c r="AA251" s="103"/>
      <c r="AB251" s="103"/>
      <c r="AC251" s="103"/>
      <c r="AD251" s="103"/>
      <c r="AE251" s="103"/>
      <c r="AF251" s="103"/>
      <c r="AG251" s="103"/>
      <c r="AH251" s="112"/>
      <c r="AI251" s="112"/>
      <c r="AJ251" s="112"/>
      <c r="AK251" s="103"/>
      <c r="AL251" s="103"/>
      <c r="AM251" s="103"/>
      <c r="AN251" s="103"/>
      <c r="AO251" s="103"/>
      <c r="AP251" s="112"/>
      <c r="AQ251" s="103"/>
      <c r="AR251" s="103"/>
      <c r="AS251" s="103"/>
      <c r="AT251" s="112"/>
      <c r="AU251" s="103"/>
      <c r="AV251" s="103"/>
      <c r="AW251" s="103"/>
      <c r="AX251" s="112"/>
      <c r="AY251" s="103"/>
      <c r="AZ251" s="103"/>
      <c r="BA251" s="103"/>
      <c r="BB251" s="103"/>
      <c r="BC251" s="103"/>
      <c r="BD251" s="103"/>
      <c r="BE251" s="103"/>
      <c r="BF251" s="103"/>
      <c r="BG251" s="103"/>
      <c r="BH251" s="103"/>
      <c r="BI251" s="103"/>
      <c r="BJ251" s="103"/>
    </row>
    <row r="252" spans="1:62" ht="8.85" customHeight="1" x14ac:dyDescent="0.25">
      <c r="A252" s="109">
        <f>A250</f>
        <v>38</v>
      </c>
      <c r="B252" s="103"/>
      <c r="C252" s="123" t="s">
        <v>63</v>
      </c>
      <c r="D252" s="103"/>
      <c r="E252" s="192">
        <f>SUM(E213:E250)</f>
        <v>7285174</v>
      </c>
      <c r="F252" s="103"/>
      <c r="G252" s="128">
        <f>E252/BF252</f>
        <v>20.293020314819817</v>
      </c>
      <c r="H252" s="175"/>
      <c r="I252" s="193">
        <f>IF(G$252,G252/G$252*100,0)</f>
        <v>100</v>
      </c>
      <c r="J252" s="103"/>
      <c r="K252" s="192">
        <f>SUM(K213:K250)</f>
        <v>59975504</v>
      </c>
      <c r="L252" s="103"/>
      <c r="M252" s="128">
        <f>K252/BH252</f>
        <v>167.06315059373424</v>
      </c>
      <c r="N252" s="175"/>
      <c r="O252" s="193">
        <f>IF(M$252,M252/M$252*100,0)</f>
        <v>100</v>
      </c>
      <c r="P252" s="103"/>
      <c r="Q252" s="192">
        <f>SUM(Q213:Q250)</f>
        <v>0</v>
      </c>
      <c r="R252" s="103"/>
      <c r="S252" s="192">
        <f>SUM(S213:S250)</f>
        <v>5977368</v>
      </c>
      <c r="T252" s="103"/>
      <c r="U252" s="192">
        <f>SUM(U213:U250)</f>
        <v>61105</v>
      </c>
      <c r="V252" s="103"/>
      <c r="W252" s="192">
        <f>SUM(W213:W250)</f>
        <v>0</v>
      </c>
      <c r="X252" s="103"/>
      <c r="Y252" s="192">
        <f>SUM(Y213:Y250)</f>
        <v>4842</v>
      </c>
      <c r="Z252" s="103"/>
      <c r="AA252" s="192">
        <f>SUM(AA213:AA250)</f>
        <v>0</v>
      </c>
      <c r="AB252" s="103"/>
      <c r="AC252" s="103"/>
      <c r="AD252" s="192">
        <f>SUM(AD213:AD250)</f>
        <v>62652</v>
      </c>
      <c r="AE252" s="103"/>
      <c r="AF252" s="192">
        <f>SUM(AF213:AF250)</f>
        <v>0</v>
      </c>
      <c r="AG252" s="103"/>
      <c r="AH252" s="128">
        <v>0</v>
      </c>
      <c r="AI252" s="169"/>
      <c r="AJ252" s="193">
        <f>IF(AH$252,AH252/AH$252*100,0)</f>
        <v>0</v>
      </c>
      <c r="AK252" s="103"/>
      <c r="AL252" s="192">
        <f>SUM(AL213:AL250)</f>
        <v>67260678</v>
      </c>
      <c r="AM252" s="103"/>
      <c r="AN252" s="192">
        <f>SUM(AN213:AN250)</f>
        <v>11360</v>
      </c>
      <c r="AO252" s="103"/>
      <c r="AP252" s="193">
        <f>IF($AL252,AN252/$AL252*100,0)</f>
        <v>1.6889511580599887E-2</v>
      </c>
      <c r="AQ252" s="103"/>
      <c r="AR252" s="192">
        <f>SUM(AR213:AR250)</f>
        <v>0</v>
      </c>
      <c r="AS252" s="103"/>
      <c r="AT252" s="193">
        <f>IF($AL252,AR252/$AL252*100,0)</f>
        <v>0</v>
      </c>
      <c r="AU252" s="103"/>
      <c r="AV252" s="192">
        <f>SUM(AV213:AV250)</f>
        <v>0</v>
      </c>
      <c r="AW252" s="103"/>
      <c r="AX252" s="193">
        <f>IF($AL252,AV252/$AL252*100,0)</f>
        <v>0</v>
      </c>
      <c r="AY252" s="103"/>
      <c r="AZ252" s="192">
        <f>SUM(AZ213:AZ250)</f>
        <v>439656</v>
      </c>
      <c r="BA252" s="103"/>
      <c r="BB252" s="109">
        <f>BB250</f>
        <v>38</v>
      </c>
      <c r="BC252" s="103"/>
      <c r="BD252" s="191">
        <f>SUM(BD213:BD250)</f>
        <v>358999</v>
      </c>
      <c r="BE252" s="103"/>
      <c r="BF252" s="191">
        <f>SUM(BF213:BF250)</f>
        <v>358999</v>
      </c>
      <c r="BG252" s="103"/>
      <c r="BH252" s="191">
        <f>SUM(BH213:BH250)</f>
        <v>358999</v>
      </c>
      <c r="BI252" s="103"/>
      <c r="BJ252" s="191">
        <f>SUM(BJ213:BJ250)</f>
        <v>0</v>
      </c>
    </row>
    <row r="253" spans="1:62" ht="8.85" customHeight="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68"/>
      <c r="BE253" s="103"/>
      <c r="BF253" s="103"/>
      <c r="BG253" s="103"/>
      <c r="BH253" s="103"/>
      <c r="BI253" s="103"/>
      <c r="BJ253" s="103"/>
    </row>
    <row r="254" spans="1:62" ht="13.5" thickBot="1" x14ac:dyDescent="0.3">
      <c r="A254" s="130">
        <f>(A52+A192+A252)</f>
        <v>171</v>
      </c>
      <c r="B254" s="103"/>
      <c r="C254" s="123" t="s">
        <v>248</v>
      </c>
      <c r="D254" s="103"/>
      <c r="E254" s="197">
        <f>E52+E192+E252</f>
        <v>60343730</v>
      </c>
      <c r="F254" s="103"/>
      <c r="G254" s="128">
        <f>(E254/$BF254)</f>
        <v>6.9751095067270272</v>
      </c>
      <c r="H254" s="112"/>
      <c r="I254" s="193"/>
      <c r="J254" s="112"/>
      <c r="K254" s="197">
        <f>K52+K192+K252</f>
        <v>1145016425</v>
      </c>
      <c r="L254" s="103"/>
      <c r="M254" s="128">
        <f>(K254/$BH254)</f>
        <v>131.11925050334185</v>
      </c>
      <c r="N254" s="112"/>
      <c r="O254" s="193"/>
      <c r="P254" s="103"/>
      <c r="Q254" s="197">
        <f>Q52+Q192+Q252</f>
        <v>102775199</v>
      </c>
      <c r="R254" s="103"/>
      <c r="S254" s="197">
        <f>S52+S192+S252</f>
        <v>108090102</v>
      </c>
      <c r="T254" s="103"/>
      <c r="U254" s="197">
        <f>U52+U192+U252</f>
        <v>106500</v>
      </c>
      <c r="V254" s="103"/>
      <c r="W254" s="197">
        <f>W52+W192+W252</f>
        <v>114123</v>
      </c>
      <c r="X254" s="103"/>
      <c r="Y254" s="197">
        <f>Y52+Y192+Y252</f>
        <v>88246</v>
      </c>
      <c r="Z254" s="103"/>
      <c r="AA254" s="197">
        <f>AA52+AA192+AA252</f>
        <v>0</v>
      </c>
      <c r="AB254" s="103"/>
      <c r="AC254" s="103"/>
      <c r="AD254" s="197">
        <f>AD52+AD192+AD252</f>
        <v>132956</v>
      </c>
      <c r="AE254" s="103"/>
      <c r="AF254" s="197">
        <f>AF52+AF192+AF252</f>
        <v>48334076</v>
      </c>
      <c r="AG254" s="103"/>
      <c r="AH254" s="128">
        <f>(AF254/$BJ254)</f>
        <v>5.7721737333905763</v>
      </c>
      <c r="AI254" s="112"/>
      <c r="AJ254" s="193"/>
      <c r="AK254" s="103"/>
      <c r="AL254" s="197">
        <f>AL52+AL192+AL252</f>
        <v>1253694231</v>
      </c>
      <c r="AM254" s="103"/>
      <c r="AN254" s="197">
        <f>AN52+AN192+AN252</f>
        <v>53415733</v>
      </c>
      <c r="AO254" s="103"/>
      <c r="AP254" s="193">
        <f>IF($AL254,AN254/$AL254*100,0)</f>
        <v>4.260666730307384</v>
      </c>
      <c r="AQ254" s="103"/>
      <c r="AR254" s="197">
        <f>AR52+AR192+AR252</f>
        <v>4652610</v>
      </c>
      <c r="AS254" s="103"/>
      <c r="AT254" s="193">
        <f>IF($AL254,AR254/$AL254*100,0)</f>
        <v>0.37111202117352649</v>
      </c>
      <c r="AU254" s="103"/>
      <c r="AV254" s="197">
        <f>AV52+AV192+AV252</f>
        <v>2600243</v>
      </c>
      <c r="AW254" s="103"/>
      <c r="AX254" s="193">
        <f>IF($AL254,AV254/$AL254*100,0)</f>
        <v>0.20740647405914403</v>
      </c>
      <c r="AY254" s="103"/>
      <c r="AZ254" s="197">
        <f>AZ52+AZ192+AZ252</f>
        <v>32026741</v>
      </c>
      <c r="BA254" s="103"/>
      <c r="BB254" s="130">
        <f>(BB52+BB192+BB252)</f>
        <v>171</v>
      </c>
      <c r="BC254" s="103"/>
      <c r="BD254" s="198">
        <f>BD52+BD192+BD252</f>
        <v>8732634</v>
      </c>
      <c r="BE254" s="103"/>
      <c r="BF254" s="198">
        <f>BF52+BF192+BF252</f>
        <v>8651295</v>
      </c>
      <c r="BG254" s="103"/>
      <c r="BH254" s="198">
        <f>BH52+BH192+BH252</f>
        <v>8732634</v>
      </c>
      <c r="BI254" s="103"/>
      <c r="BJ254" s="198">
        <f>BJ52+BJ192+BJ252</f>
        <v>8373635</v>
      </c>
    </row>
    <row r="255" spans="1:62" ht="8.85" customHeight="1" thickTop="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68"/>
      <c r="BE255" s="103"/>
      <c r="BF255" s="103"/>
      <c r="BG255" s="103"/>
      <c r="BH255" s="103"/>
      <c r="BI255" s="103"/>
      <c r="BJ255" s="103"/>
    </row>
    <row r="256" spans="1:62" ht="8.85" customHeight="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row>
    <row r="257" spans="1:62" ht="11.65" customHeight="1" x14ac:dyDescent="0.25">
      <c r="A257" s="103"/>
      <c r="B257" s="103"/>
      <c r="C257" s="94" t="s">
        <v>249</v>
      </c>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row>
    <row r="258" spans="1:62" ht="5.65" customHeight="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row>
    <row r="259" spans="1:62" ht="8.85" customHeight="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row>
    <row r="260" spans="1:62" ht="8.85" customHeight="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row>
    <row r="261" spans="1:62" ht="8.85" customHeight="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row>
    <row r="262" spans="1:62" ht="8.85" customHeight="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row>
    <row r="263" spans="1:62" ht="8.85" customHeight="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row>
    <row r="264" spans="1:62" ht="8.85" customHeight="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row>
    <row r="265" spans="1:62" ht="1.1499999999999999" customHeight="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row>
    <row r="266" spans="1:62" ht="1.7" hidden="1" customHeight="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row>
    <row r="267" spans="1:62" ht="8.85" hidden="1" customHeight="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row>
    <row r="268" spans="1:62" ht="8.85" customHeight="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row>
    <row r="269" spans="1:62" ht="10.5" customHeight="1" x14ac:dyDescent="0.25">
      <c r="A269" s="163" t="s">
        <v>422</v>
      </c>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64" t="s">
        <v>423</v>
      </c>
      <c r="BD269" s="103"/>
      <c r="BE269" s="103"/>
      <c r="BF269" s="103"/>
      <c r="BG269" s="103"/>
      <c r="BH269" s="103"/>
      <c r="BI269" s="103"/>
      <c r="BJ269" s="103"/>
    </row>
  </sheetData>
  <printOptions gridLinesSet="0"/>
  <pageMargins left="3.75" right="0.25" top="0.5" bottom="0.3" header="0.5" footer="0.5"/>
  <pageSetup paperSize="17" pageOrder="overThenDown" orientation="landscape" r:id="rId1"/>
  <headerFooter alignWithMargins="0"/>
  <rowBreaks count="3" manualBreakCount="3">
    <brk id="67" max="54" man="1"/>
    <brk id="133" max="54" man="1"/>
    <brk id="200" max="54" man="1"/>
  </rowBreaks>
  <colBreaks count="1" manualBreakCount="1">
    <brk id="28" max="303" man="1"/>
  </colBreaks>
  <ignoredErrors>
    <ignoredError sqref="A67 BC67 A133 BC133 A200 BC200 A269 BC26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Cover</vt:lpstr>
      <vt:lpstr>Information Letter</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'Table of Contents'!Print_Area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2020-05-04T20:34:56Z</cp:lastPrinted>
  <dcterms:created xsi:type="dcterms:W3CDTF">2019-05-07T01:46:49Z</dcterms:created>
  <dcterms:modified xsi:type="dcterms:W3CDTF">2020-05-05T23:31:55Z</dcterms:modified>
</cp:coreProperties>
</file>